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venuewatchinstitute-my.sharepoint.com/personal/zoljargal_resourcegovernance_org/Documents/Documents/Research/Copper/European Climate Foundation 2/Financial model/"/>
    </mc:Choice>
  </mc:AlternateContent>
  <xr:revisionPtr revIDLastSave="2260" documentId="8_{204F25B2-FADC-4C56-9300-0E73B753DD2E}" xr6:coauthVersionLast="47" xr6:coauthVersionMax="47" xr10:uidLastSave="{BC2F0A99-4DB8-4922-AFB4-EE4FE409739E}"/>
  <bookViews>
    <workbookView xWindow="28680" yWindow="-120" windowWidth="29040" windowHeight="15720" activeTab="2" xr2:uid="{B0614C9B-D937-411C-948D-DB5325B7D793}"/>
  </bookViews>
  <sheets>
    <sheet name="about" sheetId="2" r:id="rId1"/>
    <sheet name="results" sheetId="15" r:id="rId2"/>
    <sheet name="assumptions" sheetId="1" r:id="rId3"/>
    <sheet name="production" sheetId="5" r:id="rId4"/>
    <sheet name="revenue" sheetId="11" r:id="rId5"/>
    <sheet name="opex" sheetId="3" r:id="rId6"/>
    <sheet name="capex" sheetId="4" r:id="rId7"/>
    <sheet name="financials" sheetId="14" r:id="rId8"/>
    <sheet name="actuals" sheetId="10" r:id="rId9"/>
  </sheets>
  <definedNames>
    <definedName name="capacity_max">assumptions!$E$73</definedName>
    <definedName name="CB_Block_00000000000000000000000000000000" localSheetId="2" hidden="1">"'7.0.0.0"</definedName>
    <definedName name="CB_Block_00000000000000000000000000000000" localSheetId="1" hidden="1">"'7.0.0.0"</definedName>
    <definedName name="CB_Block_00000000000000000000000000000001" localSheetId="2" hidden="1">"'639164240899474097"</definedName>
    <definedName name="CB_Block_00000000000000000000000000000001" localSheetId="1" hidden="1">"'639164241021756407"</definedName>
    <definedName name="CB_Block_00000000000000000000000000000003" localSheetId="2" hidden="1">"'11.1.5072.0"</definedName>
    <definedName name="CB_Block_00000000000000000000000000000003" localSheetId="1" hidden="1">"'11.1.5072.0"</definedName>
    <definedName name="CB_BlockExt_00000000000000000000000000000003" localSheetId="2" hidden="1">"'11.1.3.0.000"</definedName>
    <definedName name="CB_BlockExt_00000000000000000000000000000003" localSheetId="1" hidden="1">"'11.1.3.0.000"</definedName>
    <definedName name="CB_f767bdb035fc43f69cbc2d6ca501d6ea" localSheetId="1" hidden="1">results!$D$7</definedName>
    <definedName name="CBx_Sheet_Guid" localSheetId="2" hidden="1">"'f0649880-e7ac-4d10-8574-c6722b46f0ee"</definedName>
    <definedName name="CBx_Sheet_Guid" localSheetId="1" hidden="1">"'a31f1cca-1a20-4790-999f-4119bdd42463"</definedName>
    <definedName name="CBx_SheetRef" localSheetId="2" hidden="1">#REF!</definedName>
    <definedName name="CBx_SheetRef" localSheetId="1" hidden="1">#REF!</definedName>
    <definedName name="CBx_StorageType" localSheetId="2" hidden="1">2</definedName>
    <definedName name="CBx_StorageType" localSheetId="1" hidden="1">2</definedName>
    <definedName name="cit_rate">assumptions!$E$276</definedName>
    <definedName name="discount_nominal">assumptions!$E$30</definedName>
    <definedName name="discount_real">assumptions!$E$29</definedName>
    <definedName name="g_oz">assumptions!$E$23</definedName>
    <definedName name="inflation">assumptions!$E$28</definedName>
    <definedName name="interest_nominal">assumptions!$E$281</definedName>
    <definedName name="interest_rate">assumptions!$E$280</definedName>
    <definedName name="is_smelter">assumptions!#REF!</definedName>
    <definedName name="lb_t">assumptions!$E$22</definedName>
    <definedName name="moist_cu">assumptions!$E$87</definedName>
    <definedName name="moist_mo">assumptions!$E$88</definedName>
    <definedName name="smelter_start">assumptions!$E$16</definedName>
    <definedName name="solve_int">_xlfn.LAMBDA(_xlpm.ebitda,_xlpm.depreciation,_xlpm.capex,_xlpm.min_cash,_xlpm.open_cash,_xlpm.open_loan,_xlpm.rate,_xlpm.interest_old,    _xlfn.LET(  _xlpm.ebit, _xlpm.ebitda-_xlpm.depreciation,  _xlpm.ebt, _xlpm.ebit-_xlpm.interest_old,  _xlpm.cit, _xlpm.ebt*0.25,  _xlpm.net_income, _xlpm.ebt-_xlpm.cit,  _xlpm.opex_cash, _xlpm.net_income+_xlpm.depreciation,  _xlpm.cash_prefinance, _xlpm.opex_cash-_xlpm.capex,  _xlpm.cash_surplus, _xlpm.cash_prefinance-_xlpm.interest_old-_xlpm.min_cash+_xlpm.open_cash,  _xlpm.loan, MAX(0,-_xlpm.cash_surplus),  _xlpm.repay, IF(_xlpm.loan&gt;0,0,MIN(_xlpm.cash_surplus,_xlpm.open_loan)),  _xlpm.end_loan, _xlpm.open_loan+_xlpm.loan-_xlpm.repay,  _xlpm.interest_new, _xlpm.rate*(_xlpm.open_loan+_xlpm.end_loan)/2,  _xlpm.if_converged, ABS(_xlpm.interest_new-_xlpm.interest_old)&lt;0.01,  IF( _xlpm.if_converged, _xlpm.interest_new, solve_int(_xlpm.ebitda,_xlpm.depreciation,_xlpm.capex,_xlpm.min_cash,_xlpm.open_cash,_xlpm.open_loan,_xlpm.rate,_xlpm.interest_new))))</definedName>
    <definedName name="year_end">assumptions!$E$9</definedName>
    <definedName name="year_start">assumptions!$E$7</definedName>
    <definedName name="year_stop">assumptions!$E$10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5" l="1"/>
  <c r="H66" i="5"/>
  <c r="I66" i="5"/>
  <c r="J66" i="5"/>
  <c r="K66" i="5"/>
  <c r="L66" i="5"/>
  <c r="M66" i="5"/>
  <c r="N66" i="5"/>
  <c r="O66" i="5"/>
  <c r="P66" i="5"/>
  <c r="Q66" i="5"/>
  <c r="R66" i="5"/>
  <c r="S66" i="5"/>
  <c r="T66" i="5"/>
  <c r="U66" i="5"/>
  <c r="V66" i="5"/>
  <c r="W66" i="5"/>
  <c r="X66" i="5"/>
  <c r="Y66" i="5"/>
  <c r="Z66" i="5"/>
  <c r="AA66" i="5"/>
  <c r="AB66" i="5"/>
  <c r="AC66" i="5"/>
  <c r="AD66" i="5"/>
  <c r="AE66" i="5"/>
  <c r="AF66" i="5"/>
  <c r="AG66" i="5"/>
  <c r="AH66" i="5"/>
  <c r="AI66" i="5"/>
  <c r="AJ66" i="5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Z66" i="5"/>
  <c r="BA66" i="5"/>
  <c r="BB66" i="5"/>
  <c r="BC66" i="5"/>
  <c r="BD66" i="5"/>
  <c r="BE66" i="5"/>
  <c r="BF66" i="5"/>
  <c r="BG66" i="5"/>
  <c r="BH66" i="5"/>
  <c r="BI66" i="5"/>
  <c r="F66" i="5"/>
  <c r="E143" i="1"/>
  <c r="E142" i="1"/>
  <c r="E141" i="1"/>
  <c r="E140" i="1"/>
  <c r="E139" i="1"/>
  <c r="E138" i="1"/>
  <c r="H255" i="14"/>
  <c r="H256" i="14" s="1"/>
  <c r="I255" i="14"/>
  <c r="I256" i="14" s="1"/>
  <c r="F255" i="14"/>
  <c r="F256" i="14" s="1"/>
  <c r="G255" i="14"/>
  <c r="G256" i="14" s="1"/>
  <c r="G65" i="5"/>
  <c r="H65" i="5"/>
  <c r="I65" i="5"/>
  <c r="F65" i="5"/>
  <c r="G179" i="1"/>
  <c r="E179" i="1"/>
  <c r="G178" i="1"/>
  <c r="E178" i="1"/>
  <c r="G177" i="1"/>
  <c r="E177" i="1"/>
  <c r="G176" i="1"/>
  <c r="E176" i="1"/>
  <c r="G175" i="1"/>
  <c r="E175" i="1"/>
  <c r="G174" i="1"/>
  <c r="E174" i="1"/>
  <c r="E192" i="1"/>
  <c r="E163" i="1"/>
  <c r="E164" i="1"/>
  <c r="E165" i="1"/>
  <c r="E166" i="1"/>
  <c r="E167" i="1"/>
  <c r="E162" i="1"/>
  <c r="G167" i="1"/>
  <c r="G166" i="1"/>
  <c r="G165" i="1"/>
  <c r="G164" i="1"/>
  <c r="G163" i="1"/>
  <c r="G162" i="1"/>
  <c r="E84" i="1"/>
  <c r="E86" i="1" s="1"/>
  <c r="E193" i="1"/>
  <c r="E194" i="1"/>
  <c r="E195" i="1"/>
  <c r="E196" i="1"/>
  <c r="E30" i="1"/>
  <c r="E131" i="1"/>
  <c r="E34" i="1"/>
  <c r="E130" i="1"/>
  <c r="E37" i="1"/>
  <c r="E43" i="1"/>
  <c r="E281" i="1"/>
  <c r="E259" i="1"/>
  <c r="E155" i="1"/>
  <c r="E154" i="1"/>
  <c r="G216" i="10"/>
  <c r="H216" i="10"/>
  <c r="I216" i="10"/>
  <c r="J216" i="10"/>
  <c r="K216" i="10"/>
  <c r="K217" i="10"/>
  <c r="E234" i="1"/>
  <c r="G218" i="10"/>
  <c r="G219" i="10"/>
  <c r="H218" i="10"/>
  <c r="H219" i="10"/>
  <c r="I218" i="10"/>
  <c r="I219" i="10"/>
  <c r="J218" i="10"/>
  <c r="J220" i="10"/>
  <c r="E236" i="1"/>
  <c r="AR215" i="14"/>
  <c r="AR219" i="14"/>
  <c r="AR216" i="14"/>
  <c r="AR220" i="14"/>
  <c r="AR217" i="14"/>
  <c r="AR221" i="14"/>
  <c r="AR222" i="14"/>
  <c r="AR159" i="14" s="1"/>
  <c r="AS215" i="14"/>
  <c r="AS219" i="14"/>
  <c r="AS216" i="14"/>
  <c r="AS220" i="14" s="1"/>
  <c r="AS217" i="14"/>
  <c r="AS221" i="14" s="1"/>
  <c r="AT215" i="14"/>
  <c r="AT219" i="14"/>
  <c r="AT216" i="14"/>
  <c r="AT220" i="14"/>
  <c r="AT217" i="14"/>
  <c r="AT221" i="14"/>
  <c r="AT222" i="14"/>
  <c r="AT159" i="14" s="1"/>
  <c r="AU215" i="14"/>
  <c r="AU219" i="14"/>
  <c r="AU216" i="14"/>
  <c r="AU220" i="14"/>
  <c r="AU217" i="14"/>
  <c r="AU221" i="14"/>
  <c r="AU222" i="14"/>
  <c r="AU159" i="14" s="1"/>
  <c r="AV215" i="14"/>
  <c r="AV219" i="14"/>
  <c r="AV216" i="14"/>
  <c r="AV220" i="14" s="1"/>
  <c r="AV217" i="14"/>
  <c r="AV221" i="14" s="1"/>
  <c r="AW215" i="14"/>
  <c r="AW219" i="14"/>
  <c r="AW216" i="14"/>
  <c r="AW220" i="14"/>
  <c r="AW217" i="14"/>
  <c r="AW221" i="14"/>
  <c r="AW222" i="14"/>
  <c r="AW159" i="14" s="1"/>
  <c r="AX215" i="14"/>
  <c r="AX219" i="14"/>
  <c r="AX216" i="14"/>
  <c r="AX220" i="14"/>
  <c r="AX217" i="14"/>
  <c r="AX221" i="14" s="1"/>
  <c r="AX222" i="14" s="1"/>
  <c r="AX159" i="14" s="1"/>
  <c r="AY215" i="14"/>
  <c r="AY219" i="14"/>
  <c r="AY216" i="14"/>
  <c r="AY220" i="14"/>
  <c r="AY217" i="14"/>
  <c r="AY221" i="14"/>
  <c r="AY222" i="14"/>
  <c r="AY159" i="14" s="1"/>
  <c r="AZ215" i="14"/>
  <c r="AZ219" i="14"/>
  <c r="AZ216" i="14"/>
  <c r="AZ220" i="14" s="1"/>
  <c r="AZ222" i="14" s="1"/>
  <c r="AZ159" i="14" s="1"/>
  <c r="AZ217" i="14"/>
  <c r="AZ221" i="14" s="1"/>
  <c r="BA215" i="14"/>
  <c r="BA219" i="14"/>
  <c r="BA216" i="14"/>
  <c r="BA220" i="14"/>
  <c r="BA217" i="14"/>
  <c r="BA221" i="14" s="1"/>
  <c r="BA222" i="14" s="1"/>
  <c r="BA159" i="14" s="1"/>
  <c r="BB215" i="14"/>
  <c r="BB219" i="14" s="1"/>
  <c r="BB216" i="14"/>
  <c r="BB220" i="14" s="1"/>
  <c r="BB217" i="14"/>
  <c r="BB221" i="14" s="1"/>
  <c r="BC215" i="14"/>
  <c r="BC219" i="14"/>
  <c r="BC216" i="14"/>
  <c r="BC220" i="14" s="1"/>
  <c r="BC222" i="14" s="1"/>
  <c r="BC159" i="14" s="1"/>
  <c r="BC217" i="14"/>
  <c r="BC221" i="14" s="1"/>
  <c r="BD215" i="14"/>
  <c r="BD219" i="14"/>
  <c r="BD216" i="14"/>
  <c r="BD220" i="14" s="1"/>
  <c r="BD217" i="14"/>
  <c r="BD221" i="14" s="1"/>
  <c r="BE215" i="14"/>
  <c r="BE219" i="14" s="1"/>
  <c r="BE216" i="14"/>
  <c r="BE220" i="14" s="1"/>
  <c r="BE217" i="14"/>
  <c r="BE221" i="14" s="1"/>
  <c r="BF215" i="14"/>
  <c r="BF219" i="14"/>
  <c r="BF216" i="14"/>
  <c r="BF220" i="14"/>
  <c r="BF217" i="14"/>
  <c r="BF221" i="14"/>
  <c r="BF222" i="14"/>
  <c r="BF159" i="14" s="1"/>
  <c r="BG215" i="14"/>
  <c r="BG219" i="14" s="1"/>
  <c r="BG216" i="14"/>
  <c r="BG220" i="14" s="1"/>
  <c r="BG217" i="14"/>
  <c r="BG221" i="14" s="1"/>
  <c r="BH215" i="14"/>
  <c r="BH219" i="14"/>
  <c r="BH216" i="14"/>
  <c r="BH220" i="14" s="1"/>
  <c r="BH222" i="14" s="1"/>
  <c r="BH159" i="14" s="1"/>
  <c r="BH217" i="14"/>
  <c r="BH221" i="14"/>
  <c r="G32" i="14"/>
  <c r="H32" i="14"/>
  <c r="I32" i="14"/>
  <c r="J32" i="14"/>
  <c r="K32" i="14"/>
  <c r="L32" i="14"/>
  <c r="M32" i="14"/>
  <c r="N32" i="14"/>
  <c r="O32" i="14"/>
  <c r="P32" i="14"/>
  <c r="Q32" i="14"/>
  <c r="R32" i="14"/>
  <c r="S32" i="14"/>
  <c r="T32" i="14"/>
  <c r="U32" i="14"/>
  <c r="V32" i="14"/>
  <c r="W32" i="14"/>
  <c r="X32" i="14"/>
  <c r="Y32" i="14"/>
  <c r="Z32" i="14"/>
  <c r="AA32" i="14"/>
  <c r="AB32" i="14"/>
  <c r="AC32" i="14"/>
  <c r="AD32" i="14"/>
  <c r="AE32" i="14"/>
  <c r="AF32" i="14"/>
  <c r="AG32" i="14"/>
  <c r="AH32" i="14"/>
  <c r="AI32" i="14"/>
  <c r="AJ32" i="14"/>
  <c r="AK32" i="14"/>
  <c r="AL32" i="14"/>
  <c r="AM32" i="14"/>
  <c r="AN32" i="14"/>
  <c r="AO32" i="14"/>
  <c r="F316" i="14"/>
  <c r="F293" i="14"/>
  <c r="F336" i="14"/>
  <c r="F340" i="14"/>
  <c r="F337" i="14"/>
  <c r="F341" i="14"/>
  <c r="F338" i="14"/>
  <c r="F342" i="14"/>
  <c r="F343" i="14"/>
  <c r="F280" i="14" s="1"/>
  <c r="F323" i="14"/>
  <c r="F345" i="14"/>
  <c r="G336" i="14" s="1"/>
  <c r="F346" i="14"/>
  <c r="G337" i="14" s="1"/>
  <c r="F347" i="14"/>
  <c r="G338" i="14" s="1"/>
  <c r="E44" i="1"/>
  <c r="E67" i="1"/>
  <c r="AQ32" i="14"/>
  <c r="AR32" i="14"/>
  <c r="AS32" i="14"/>
  <c r="AT32" i="14"/>
  <c r="AU32" i="14"/>
  <c r="AV32" i="14"/>
  <c r="AW32" i="14"/>
  <c r="AX32" i="14"/>
  <c r="AY32" i="14"/>
  <c r="AZ32" i="14"/>
  <c r="BA32" i="14"/>
  <c r="BB32" i="14"/>
  <c r="BC32" i="14"/>
  <c r="BD32" i="14"/>
  <c r="BE32" i="14"/>
  <c r="BF32" i="14"/>
  <c r="BG32" i="14"/>
  <c r="BH32" i="14"/>
  <c r="BI32" i="14"/>
  <c r="BI215" i="14"/>
  <c r="BI219" i="14" s="1"/>
  <c r="BI216" i="14"/>
  <c r="BI220" i="14" s="1"/>
  <c r="BI217" i="14"/>
  <c r="BI221" i="14" s="1"/>
  <c r="AR336" i="14"/>
  <c r="AR340" i="14" s="1"/>
  <c r="AR337" i="14"/>
  <c r="AR341" i="14" s="1"/>
  <c r="AR338" i="14"/>
  <c r="AR342" i="14" s="1"/>
  <c r="AS336" i="14"/>
  <c r="AS340" i="14" s="1"/>
  <c r="AS337" i="14"/>
  <c r="AS341" i="14" s="1"/>
  <c r="AS338" i="14"/>
  <c r="AS342" i="14"/>
  <c r="AT336" i="14"/>
  <c r="AT340" i="14" s="1"/>
  <c r="AT337" i="14"/>
  <c r="AT341" i="14" s="1"/>
  <c r="AT338" i="14"/>
  <c r="AT342" i="14" s="1"/>
  <c r="AU336" i="14"/>
  <c r="AU340" i="14"/>
  <c r="AU337" i="14"/>
  <c r="AU341" i="14" s="1"/>
  <c r="AU343" i="14" s="1"/>
  <c r="AU280" i="14" s="1"/>
  <c r="AU338" i="14"/>
  <c r="AU342" i="14"/>
  <c r="AV336" i="14"/>
  <c r="AV340" i="14"/>
  <c r="AV337" i="14"/>
  <c r="AV341" i="14"/>
  <c r="AV338" i="14"/>
  <c r="AV342" i="14"/>
  <c r="AV343" i="14"/>
  <c r="AV280" i="14" s="1"/>
  <c r="AW336" i="14"/>
  <c r="AW340" i="14" s="1"/>
  <c r="AW343" i="14" s="1"/>
  <c r="AW280" i="14" s="1"/>
  <c r="AW337" i="14"/>
  <c r="AW341" i="14"/>
  <c r="AW338" i="14"/>
  <c r="AW342" i="14"/>
  <c r="AX336" i="14"/>
  <c r="AX340" i="14" s="1"/>
  <c r="AX337" i="14"/>
  <c r="AX341" i="14"/>
  <c r="AX338" i="14"/>
  <c r="AX342" i="14" s="1"/>
  <c r="AY336" i="14"/>
  <c r="AY340" i="14" s="1"/>
  <c r="AY343" i="14" s="1"/>
  <c r="AY280" i="14" s="1"/>
  <c r="AY337" i="14"/>
  <c r="AY341" i="14"/>
  <c r="AY338" i="14"/>
  <c r="AY342" i="14"/>
  <c r="AZ336" i="14"/>
  <c r="AZ340" i="14" s="1"/>
  <c r="AZ337" i="14"/>
  <c r="AZ341" i="14" s="1"/>
  <c r="AZ338" i="14"/>
  <c r="AZ342" i="14"/>
  <c r="BA336" i="14"/>
  <c r="BA340" i="14"/>
  <c r="BA337" i="14"/>
  <c r="BA341" i="14"/>
  <c r="BA338" i="14"/>
  <c r="BA342" i="14"/>
  <c r="BA343" i="14"/>
  <c r="BA280" i="14" s="1"/>
  <c r="BB336" i="14"/>
  <c r="BB340" i="14" s="1"/>
  <c r="BB337" i="14"/>
  <c r="BB341" i="14" s="1"/>
  <c r="BB338" i="14"/>
  <c r="BB342" i="14" s="1"/>
  <c r="BC336" i="14"/>
  <c r="BC340" i="14" s="1"/>
  <c r="BC337" i="14"/>
  <c r="BC341" i="14" s="1"/>
  <c r="BC338" i="14"/>
  <c r="BC342" i="14"/>
  <c r="BD336" i="14"/>
  <c r="BD340" i="14" s="1"/>
  <c r="BD337" i="14"/>
  <c r="BD341" i="14" s="1"/>
  <c r="BD338" i="14"/>
  <c r="BD342" i="14" s="1"/>
  <c r="BE336" i="14"/>
  <c r="BE340" i="14"/>
  <c r="BE337" i="14"/>
  <c r="BE341" i="14"/>
  <c r="BE338" i="14"/>
  <c r="BE342" i="14" s="1"/>
  <c r="BE343" i="14" s="1"/>
  <c r="BE280" i="14" s="1"/>
  <c r="BF336" i="14"/>
  <c r="BF340" i="14" s="1"/>
  <c r="BF337" i="14"/>
  <c r="BF341" i="14" s="1"/>
  <c r="BF338" i="14"/>
  <c r="BF342" i="14" s="1"/>
  <c r="BG336" i="14"/>
  <c r="BG340" i="14"/>
  <c r="BG337" i="14"/>
  <c r="BG341" i="14"/>
  <c r="BG338" i="14"/>
  <c r="BG342" i="14"/>
  <c r="BH336" i="14"/>
  <c r="BH340" i="14"/>
  <c r="BH337" i="14"/>
  <c r="BH341" i="14"/>
  <c r="BH338" i="14"/>
  <c r="BH342" i="14"/>
  <c r="BH343" i="14"/>
  <c r="BH280" i="14" s="1"/>
  <c r="BI336" i="14"/>
  <c r="BI340" i="14"/>
  <c r="BI337" i="14"/>
  <c r="BI341" i="14"/>
  <c r="BI338" i="14"/>
  <c r="BI342" i="14" s="1"/>
  <c r="BI343" i="14" s="1"/>
  <c r="BI280" i="14" s="1"/>
  <c r="F329" i="14"/>
  <c r="F351" i="14"/>
  <c r="E333" i="14"/>
  <c r="E334" i="14"/>
  <c r="E335" i="14"/>
  <c r="E339" i="14"/>
  <c r="E344" i="14"/>
  <c r="E368" i="14"/>
  <c r="AQ358" i="14"/>
  <c r="AR358" i="14"/>
  <c r="AS358" i="14"/>
  <c r="AT358" i="14"/>
  <c r="AU358" i="14"/>
  <c r="AV358" i="14"/>
  <c r="AW358" i="14"/>
  <c r="AX358" i="14"/>
  <c r="AY358" i="14"/>
  <c r="AZ358" i="14"/>
  <c r="BA358" i="14"/>
  <c r="BB358" i="14"/>
  <c r="BC358" i="14"/>
  <c r="BD358" i="14"/>
  <c r="BE358" i="14"/>
  <c r="BF358" i="14"/>
  <c r="BG358" i="14"/>
  <c r="BH358" i="14"/>
  <c r="BI358" i="14"/>
  <c r="AQ359" i="14"/>
  <c r="AR359" i="14"/>
  <c r="AS359" i="14"/>
  <c r="AT359" i="14"/>
  <c r="AU359" i="14"/>
  <c r="AV359" i="14"/>
  <c r="AW359" i="14"/>
  <c r="AX359" i="14"/>
  <c r="AY359" i="14"/>
  <c r="AZ359" i="14"/>
  <c r="BA359" i="14"/>
  <c r="BB359" i="14"/>
  <c r="BC359" i="14"/>
  <c r="BD359" i="14"/>
  <c r="BE359" i="14"/>
  <c r="BF359" i="14"/>
  <c r="BG359" i="14"/>
  <c r="BH359" i="14"/>
  <c r="BI359" i="14"/>
  <c r="AQ360" i="14"/>
  <c r="AR360" i="14"/>
  <c r="AS360" i="14"/>
  <c r="AT360" i="14"/>
  <c r="AU360" i="14"/>
  <c r="AV360" i="14"/>
  <c r="AW360" i="14"/>
  <c r="AX360" i="14"/>
  <c r="AY360" i="14"/>
  <c r="AZ360" i="14"/>
  <c r="BA360" i="14"/>
  <c r="BB360" i="14"/>
  <c r="BC360" i="14"/>
  <c r="BD360" i="14"/>
  <c r="BE360" i="14"/>
  <c r="BF360" i="14"/>
  <c r="BG360" i="14"/>
  <c r="BH360" i="14"/>
  <c r="BI360" i="14"/>
  <c r="F361" i="14"/>
  <c r="G361" i="14"/>
  <c r="H361" i="14" s="1"/>
  <c r="I361" i="14" s="1"/>
  <c r="J361" i="14" s="1"/>
  <c r="K361" i="14" s="1"/>
  <c r="L361" i="14" s="1"/>
  <c r="M361" i="14" s="1"/>
  <c r="N361" i="14" s="1"/>
  <c r="O361" i="14" s="1"/>
  <c r="P361" i="14" s="1"/>
  <c r="Q361" i="14" s="1"/>
  <c r="R361" i="14" s="1"/>
  <c r="S361" i="14" s="1"/>
  <c r="T361" i="14" s="1"/>
  <c r="U361" i="14" s="1"/>
  <c r="V361" i="14" s="1"/>
  <c r="W361" i="14" s="1"/>
  <c r="X361" i="14" s="1"/>
  <c r="Y361" i="14" s="1"/>
  <c r="Z361" i="14" s="1"/>
  <c r="AA361" i="14" s="1"/>
  <c r="AB361" i="14" s="1"/>
  <c r="AC361" i="14" s="1"/>
  <c r="AD361" i="14" s="1"/>
  <c r="AE361" i="14" s="1"/>
  <c r="AF361" i="14" s="1"/>
  <c r="AG361" i="14" s="1"/>
  <c r="AH361" i="14" s="1"/>
  <c r="AI361" i="14" s="1"/>
  <c r="AJ361" i="14" s="1"/>
  <c r="AK361" i="14" s="1"/>
  <c r="AL361" i="14" s="1"/>
  <c r="AM361" i="14" s="1"/>
  <c r="AN361" i="14" s="1"/>
  <c r="AO361" i="14" s="1"/>
  <c r="AP361" i="14" s="1"/>
  <c r="AQ361" i="14" s="1"/>
  <c r="AR361" i="14" s="1"/>
  <c r="AS361" i="14" s="1"/>
  <c r="AT361" i="14" s="1"/>
  <c r="AU361" i="14" s="1"/>
  <c r="AV361" i="14" s="1"/>
  <c r="AW361" i="14" s="1"/>
  <c r="AX361" i="14" s="1"/>
  <c r="AY361" i="14" s="1"/>
  <c r="AZ361" i="14" s="1"/>
  <c r="BA361" i="14" s="1"/>
  <c r="BB361" i="14" s="1"/>
  <c r="BC361" i="14" s="1"/>
  <c r="BD361" i="14" s="1"/>
  <c r="BE361" i="14" s="1"/>
  <c r="BF361" i="14" s="1"/>
  <c r="BG361" i="14" s="1"/>
  <c r="BH361" i="14" s="1"/>
  <c r="BI361" i="14" s="1"/>
  <c r="AQ363" i="14"/>
  <c r="AR363" i="14"/>
  <c r="AS363" i="14"/>
  <c r="AT363" i="14"/>
  <c r="AU363" i="14"/>
  <c r="AV363" i="14"/>
  <c r="AW363" i="14"/>
  <c r="AX363" i="14"/>
  <c r="AY363" i="14"/>
  <c r="AZ363" i="14"/>
  <c r="BA363" i="14"/>
  <c r="BB363" i="14"/>
  <c r="BC363" i="14"/>
  <c r="BD363" i="14"/>
  <c r="BE363" i="14"/>
  <c r="BF363" i="14"/>
  <c r="BG363" i="14"/>
  <c r="BH363" i="14"/>
  <c r="BI363" i="14"/>
  <c r="F364" i="14"/>
  <c r="G364" i="14"/>
  <c r="H364" i="14" s="1"/>
  <c r="I364" i="14" s="1"/>
  <c r="J364" i="14" s="1"/>
  <c r="K364" i="14" s="1"/>
  <c r="L364" i="14" s="1"/>
  <c r="M364" i="14" s="1"/>
  <c r="N364" i="14" s="1"/>
  <c r="O364" i="14" s="1"/>
  <c r="P364" i="14" s="1"/>
  <c r="Q364" i="14" s="1"/>
  <c r="R364" i="14" s="1"/>
  <c r="S364" i="14" s="1"/>
  <c r="T364" i="14" s="1"/>
  <c r="U364" i="14" s="1"/>
  <c r="V364" i="14" s="1"/>
  <c r="W364" i="14" s="1"/>
  <c r="X364" i="14" s="1"/>
  <c r="Y364" i="14" s="1"/>
  <c r="Z364" i="14" s="1"/>
  <c r="AA364" i="14" s="1"/>
  <c r="AB364" i="14" s="1"/>
  <c r="AC364" i="14" s="1"/>
  <c r="AD364" i="14" s="1"/>
  <c r="AE364" i="14" s="1"/>
  <c r="AF364" i="14" s="1"/>
  <c r="AG364" i="14" s="1"/>
  <c r="AH364" i="14" s="1"/>
  <c r="AI364" i="14" s="1"/>
  <c r="AJ364" i="14" s="1"/>
  <c r="AK364" i="14" s="1"/>
  <c r="AL364" i="14" s="1"/>
  <c r="AM364" i="14" s="1"/>
  <c r="AN364" i="14" s="1"/>
  <c r="AO364" i="14" s="1"/>
  <c r="AP364" i="14" s="1"/>
  <c r="AQ364" i="14" s="1"/>
  <c r="AR364" i="14" s="1"/>
  <c r="AS364" i="14" s="1"/>
  <c r="AT364" i="14" s="1"/>
  <c r="AU364" i="14" s="1"/>
  <c r="AV364" i="14" s="1"/>
  <c r="AW364" i="14" s="1"/>
  <c r="AX364" i="14" s="1"/>
  <c r="AY364" i="14" s="1"/>
  <c r="AZ364" i="14" s="1"/>
  <c r="BA364" i="14" s="1"/>
  <c r="BB364" i="14" s="1"/>
  <c r="BC364" i="14" s="1"/>
  <c r="BD364" i="14" s="1"/>
  <c r="BE364" i="14" s="1"/>
  <c r="BF364" i="14" s="1"/>
  <c r="BG364" i="14" s="1"/>
  <c r="BH364" i="14" s="1"/>
  <c r="BI364" i="14" s="1"/>
  <c r="F365" i="14"/>
  <c r="G365" i="14"/>
  <c r="H365" i="14" s="1"/>
  <c r="I365" i="14" s="1"/>
  <c r="J365" i="14" s="1"/>
  <c r="K365" i="14" s="1"/>
  <c r="L365" i="14" s="1"/>
  <c r="M365" i="14" s="1"/>
  <c r="N365" i="14" s="1"/>
  <c r="O365" i="14" s="1"/>
  <c r="P365" i="14" s="1"/>
  <c r="Q365" i="14" s="1"/>
  <c r="R365" i="14" s="1"/>
  <c r="S365" i="14" s="1"/>
  <c r="T365" i="14" s="1"/>
  <c r="U365" i="14" s="1"/>
  <c r="V365" i="14" s="1"/>
  <c r="W365" i="14" s="1"/>
  <c r="X365" i="14" s="1"/>
  <c r="Y365" i="14" s="1"/>
  <c r="Z365" i="14" s="1"/>
  <c r="AA365" i="14" s="1"/>
  <c r="AB365" i="14" s="1"/>
  <c r="AC365" i="14" s="1"/>
  <c r="AD365" i="14" s="1"/>
  <c r="AE365" i="14" s="1"/>
  <c r="AF365" i="14" s="1"/>
  <c r="AG365" i="14" s="1"/>
  <c r="AH365" i="14" s="1"/>
  <c r="AI365" i="14" s="1"/>
  <c r="AJ365" i="14" s="1"/>
  <c r="AK365" i="14" s="1"/>
  <c r="AL365" i="14" s="1"/>
  <c r="AM365" i="14" s="1"/>
  <c r="AN365" i="14" s="1"/>
  <c r="AO365" i="14" s="1"/>
  <c r="AP365" i="14" s="1"/>
  <c r="AQ365" i="14" s="1"/>
  <c r="AR365" i="14" s="1"/>
  <c r="AS365" i="14" s="1"/>
  <c r="AT365" i="14" s="1"/>
  <c r="AU365" i="14" s="1"/>
  <c r="AV365" i="14" s="1"/>
  <c r="AW365" i="14" s="1"/>
  <c r="AX365" i="14" s="1"/>
  <c r="AY365" i="14" s="1"/>
  <c r="AZ365" i="14" s="1"/>
  <c r="BA365" i="14" s="1"/>
  <c r="BB365" i="14" s="1"/>
  <c r="BC365" i="14" s="1"/>
  <c r="BD365" i="14" s="1"/>
  <c r="BE365" i="14" s="1"/>
  <c r="BF365" i="14" s="1"/>
  <c r="BG365" i="14" s="1"/>
  <c r="BH365" i="14" s="1"/>
  <c r="BI365" i="14" s="1"/>
  <c r="AQ115" i="14"/>
  <c r="AR115" i="14"/>
  <c r="AS115" i="14"/>
  <c r="AT115" i="14"/>
  <c r="AU115" i="14"/>
  <c r="AV115" i="14"/>
  <c r="AW115" i="14"/>
  <c r="AX115" i="14"/>
  <c r="AY115" i="14"/>
  <c r="AZ115" i="14"/>
  <c r="BA115" i="14"/>
  <c r="BB115" i="14"/>
  <c r="BC115" i="14"/>
  <c r="BD115" i="14"/>
  <c r="BE115" i="14"/>
  <c r="BF115" i="14"/>
  <c r="BG115" i="14"/>
  <c r="BH115" i="14"/>
  <c r="BI115" i="14"/>
  <c r="AP32" i="14"/>
  <c r="E120" i="14"/>
  <c r="E247" i="14"/>
  <c r="F242" i="14"/>
  <c r="F244" i="14"/>
  <c r="G242" i="14"/>
  <c r="G244" i="14"/>
  <c r="H242" i="14"/>
  <c r="H244" i="14"/>
  <c r="I242" i="14"/>
  <c r="I244" i="14"/>
  <c r="AP242" i="14"/>
  <c r="J244" i="14"/>
  <c r="K244" i="14" s="1"/>
  <c r="L244" i="14" s="1"/>
  <c r="M244" i="14" s="1"/>
  <c r="N244" i="14" s="1"/>
  <c r="O244" i="14" s="1"/>
  <c r="P244" i="14" s="1"/>
  <c r="Q244" i="14" s="1"/>
  <c r="R244" i="14" s="1"/>
  <c r="S244" i="14" s="1"/>
  <c r="T244" i="14" s="1"/>
  <c r="U244" i="14" s="1"/>
  <c r="V244" i="14" s="1"/>
  <c r="W244" i="14" s="1"/>
  <c r="X244" i="14" s="1"/>
  <c r="Y244" i="14" s="1"/>
  <c r="Z244" i="14" s="1"/>
  <c r="AA244" i="14" s="1"/>
  <c r="AB244" i="14" s="1"/>
  <c r="AC244" i="14" s="1"/>
  <c r="AD244" i="14" s="1"/>
  <c r="AE244" i="14" s="1"/>
  <c r="AF244" i="14" s="1"/>
  <c r="AG244" i="14" s="1"/>
  <c r="AH244" i="14" s="1"/>
  <c r="AI244" i="14" s="1"/>
  <c r="AJ244" i="14" s="1"/>
  <c r="AK244" i="14" s="1"/>
  <c r="AL244" i="14" s="1"/>
  <c r="AM244" i="14" s="1"/>
  <c r="AN244" i="14" s="1"/>
  <c r="AO244" i="14" s="1"/>
  <c r="AP244" i="14" s="1"/>
  <c r="AO242" i="14"/>
  <c r="AN242" i="14"/>
  <c r="AM242" i="14"/>
  <c r="AL242" i="14"/>
  <c r="AK242" i="14"/>
  <c r="AJ242" i="14"/>
  <c r="AI242" i="14"/>
  <c r="AH242" i="14"/>
  <c r="AG242" i="14"/>
  <c r="AF242" i="14"/>
  <c r="AE242" i="14"/>
  <c r="AD242" i="14"/>
  <c r="AC242" i="14"/>
  <c r="AB242" i="14"/>
  <c r="AA242" i="14"/>
  <c r="Z242" i="14"/>
  <c r="Y242" i="14"/>
  <c r="X242" i="14"/>
  <c r="W242" i="14"/>
  <c r="V242" i="14"/>
  <c r="U242" i="14"/>
  <c r="T242" i="14"/>
  <c r="S242" i="14"/>
  <c r="R242" i="14"/>
  <c r="Q242" i="14"/>
  <c r="P242" i="14"/>
  <c r="O242" i="14"/>
  <c r="N242" i="14"/>
  <c r="M242" i="14"/>
  <c r="L242" i="14"/>
  <c r="K242" i="14"/>
  <c r="J242" i="14"/>
  <c r="F115" i="14"/>
  <c r="G115" i="14"/>
  <c r="H115" i="14"/>
  <c r="I115" i="14"/>
  <c r="AP115" i="14"/>
  <c r="AO115" i="14"/>
  <c r="AN115" i="14"/>
  <c r="AM115" i="14"/>
  <c r="AL115" i="14"/>
  <c r="AK115" i="14"/>
  <c r="AJ115" i="14"/>
  <c r="AI115" i="14"/>
  <c r="AH115" i="14"/>
  <c r="AG115" i="14"/>
  <c r="AF115" i="14"/>
  <c r="AE115" i="14"/>
  <c r="AD115" i="14"/>
  <c r="AC115" i="14"/>
  <c r="AB115" i="14"/>
  <c r="AA115" i="14"/>
  <c r="Z115" i="14"/>
  <c r="Y115" i="14"/>
  <c r="X115" i="14"/>
  <c r="W115" i="14"/>
  <c r="V115" i="14"/>
  <c r="U115" i="14"/>
  <c r="T115" i="14"/>
  <c r="S115" i="14"/>
  <c r="R115" i="14"/>
  <c r="Q115" i="14"/>
  <c r="P115" i="14"/>
  <c r="O115" i="14"/>
  <c r="N115" i="14"/>
  <c r="M115" i="14"/>
  <c r="L115" i="14"/>
  <c r="K115" i="14"/>
  <c r="J115" i="14"/>
  <c r="E9" i="1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F21" i="5"/>
  <c r="G3" i="5"/>
  <c r="G4" i="5" s="1"/>
  <c r="H3" i="5"/>
  <c r="H4" i="5" s="1"/>
  <c r="I3" i="5"/>
  <c r="I4" i="5"/>
  <c r="J3" i="5"/>
  <c r="J4" i="5"/>
  <c r="K3" i="5"/>
  <c r="K4" i="5"/>
  <c r="L3" i="5"/>
  <c r="L4" i="5" s="1"/>
  <c r="M3" i="5"/>
  <c r="M4" i="5" s="1"/>
  <c r="N3" i="5"/>
  <c r="N4" i="5" s="1"/>
  <c r="O3" i="5"/>
  <c r="O4" i="5"/>
  <c r="P3" i="5"/>
  <c r="P4" i="5" s="1"/>
  <c r="Q3" i="5"/>
  <c r="Q4" i="5" s="1"/>
  <c r="R3" i="5"/>
  <c r="R4" i="5" s="1"/>
  <c r="S3" i="5"/>
  <c r="S4" i="5"/>
  <c r="F16" i="5"/>
  <c r="E16" i="5" s="1"/>
  <c r="F17" i="5"/>
  <c r="E15" i="1"/>
  <c r="E16" i="1"/>
  <c r="T3" i="5"/>
  <c r="F3" i="5"/>
  <c r="T2" i="3"/>
  <c r="T3" i="3" s="1"/>
  <c r="T4" i="3" s="1"/>
  <c r="E203" i="1"/>
  <c r="E209" i="1"/>
  <c r="E215" i="1"/>
  <c r="E240" i="1"/>
  <c r="E254" i="1"/>
  <c r="F51" i="4"/>
  <c r="F2" i="4"/>
  <c r="F3" i="4"/>
  <c r="F53" i="4"/>
  <c r="G2" i="4"/>
  <c r="G3" i="4"/>
  <c r="H2" i="4"/>
  <c r="H3" i="4"/>
  <c r="I2" i="4"/>
  <c r="I3" i="4"/>
  <c r="J2" i="4"/>
  <c r="J3" i="4"/>
  <c r="K2" i="4"/>
  <c r="K3" i="4"/>
  <c r="L2" i="4"/>
  <c r="L3" i="4"/>
  <c r="M2" i="4"/>
  <c r="M3" i="4"/>
  <c r="N2" i="4"/>
  <c r="N3" i="4"/>
  <c r="O2" i="4"/>
  <c r="O3" i="4"/>
  <c r="P2" i="4"/>
  <c r="P3" i="4"/>
  <c r="Q2" i="4"/>
  <c r="Q3" i="4"/>
  <c r="R2" i="4"/>
  <c r="R3" i="4"/>
  <c r="S2" i="4"/>
  <c r="S3" i="4"/>
  <c r="T2" i="4"/>
  <c r="T3" i="4"/>
  <c r="T4" i="5"/>
  <c r="E255" i="1"/>
  <c r="F58" i="4"/>
  <c r="F60" i="4"/>
  <c r="E244" i="1"/>
  <c r="E256" i="1"/>
  <c r="F65" i="4"/>
  <c r="E248" i="1"/>
  <c r="F67" i="4"/>
  <c r="F76" i="4"/>
  <c r="F20" i="4"/>
  <c r="F78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F83" i="4"/>
  <c r="F85" i="4"/>
  <c r="F90" i="4"/>
  <c r="E266" i="1"/>
  <c r="F92" i="4"/>
  <c r="F2" i="3"/>
  <c r="F3" i="3" s="1"/>
  <c r="E282" i="1"/>
  <c r="E285" i="1"/>
  <c r="E290" i="1"/>
  <c r="E292" i="1"/>
  <c r="E286" i="1"/>
  <c r="E287" i="1"/>
  <c r="E291" i="1"/>
  <c r="E295" i="1"/>
  <c r="G2" i="3"/>
  <c r="G3" i="3" s="1"/>
  <c r="G4" i="3" s="1"/>
  <c r="H2" i="3"/>
  <c r="H3" i="3" s="1"/>
  <c r="H4" i="3" s="1"/>
  <c r="I2" i="3"/>
  <c r="I3" i="3" s="1"/>
  <c r="I4" i="3" s="1"/>
  <c r="J2" i="3"/>
  <c r="J3" i="3" s="1"/>
  <c r="J4" i="3" s="1"/>
  <c r="K2" i="3"/>
  <c r="K3" i="3" s="1"/>
  <c r="K4" i="3" s="1"/>
  <c r="L2" i="3"/>
  <c r="L3" i="3" s="1"/>
  <c r="L4" i="3" s="1"/>
  <c r="M2" i="3"/>
  <c r="M3" i="3" s="1"/>
  <c r="M4" i="3" s="1"/>
  <c r="N2" i="3"/>
  <c r="N3" i="3" s="1"/>
  <c r="N4" i="3" s="1"/>
  <c r="O2" i="3"/>
  <c r="O3" i="3" s="1"/>
  <c r="O4" i="3" s="1"/>
  <c r="P2" i="3"/>
  <c r="P3" i="3" s="1"/>
  <c r="P4" i="3" s="1"/>
  <c r="Q2" i="3"/>
  <c r="Q3" i="3" s="1"/>
  <c r="Q4" i="3" s="1"/>
  <c r="R2" i="3"/>
  <c r="R3" i="3" s="1"/>
  <c r="R4" i="3" s="1"/>
  <c r="S2" i="3"/>
  <c r="S3" i="3" s="1"/>
  <c r="S4" i="3" s="1"/>
  <c r="U2" i="5"/>
  <c r="U3" i="5" s="1"/>
  <c r="U4" i="5" s="1"/>
  <c r="U2" i="3"/>
  <c r="U3" i="3" s="1"/>
  <c r="U4" i="3" s="1"/>
  <c r="U2" i="4"/>
  <c r="U3" i="4"/>
  <c r="U20" i="4"/>
  <c r="V2" i="5"/>
  <c r="V3" i="5" s="1"/>
  <c r="V4" i="5" s="1"/>
  <c r="V2" i="3"/>
  <c r="V3" i="3" s="1"/>
  <c r="V4" i="3" s="1"/>
  <c r="V2" i="4"/>
  <c r="V3" i="4"/>
  <c r="V20" i="4"/>
  <c r="W2" i="5"/>
  <c r="W3" i="5" s="1"/>
  <c r="W4" i="5" s="1"/>
  <c r="W2" i="3"/>
  <c r="W3" i="3" s="1"/>
  <c r="W4" i="3" s="1"/>
  <c r="W2" i="4"/>
  <c r="W3" i="4"/>
  <c r="W20" i="4"/>
  <c r="X2" i="5"/>
  <c r="X3" i="5" s="1"/>
  <c r="X4" i="5" s="1"/>
  <c r="X2" i="3"/>
  <c r="X3" i="3" s="1"/>
  <c r="X4" i="3" s="1"/>
  <c r="X2" i="4"/>
  <c r="X3" i="4"/>
  <c r="X20" i="4"/>
  <c r="Y2" i="5"/>
  <c r="Y3" i="5" s="1"/>
  <c r="Y4" i="5" s="1"/>
  <c r="Y2" i="3"/>
  <c r="Y3" i="3" s="1"/>
  <c r="Y4" i="3" s="1"/>
  <c r="Y2" i="4"/>
  <c r="Y3" i="4"/>
  <c r="Y20" i="4"/>
  <c r="Z2" i="5"/>
  <c r="Z3" i="5" s="1"/>
  <c r="Z4" i="5" s="1"/>
  <c r="Z2" i="3"/>
  <c r="Z3" i="3" s="1"/>
  <c r="Z4" i="3" s="1"/>
  <c r="Z2" i="4"/>
  <c r="Z3" i="4"/>
  <c r="Z20" i="4"/>
  <c r="AA2" i="5"/>
  <c r="AA3" i="5" s="1"/>
  <c r="AA4" i="5" s="1"/>
  <c r="AA2" i="3"/>
  <c r="AA3" i="3" s="1"/>
  <c r="AA4" i="3" s="1"/>
  <c r="AA2" i="4"/>
  <c r="AA3" i="4"/>
  <c r="AA20" i="4"/>
  <c r="AB2" i="5"/>
  <c r="AB3" i="5" s="1"/>
  <c r="AB4" i="5" s="1"/>
  <c r="AB2" i="3"/>
  <c r="AB3" i="3" s="1"/>
  <c r="AB4" i="3" s="1"/>
  <c r="AB2" i="4"/>
  <c r="AB3" i="4"/>
  <c r="AB20" i="4"/>
  <c r="AC2" i="5"/>
  <c r="AC3" i="5" s="1"/>
  <c r="AC4" i="5" s="1"/>
  <c r="AC2" i="3"/>
  <c r="AC3" i="3" s="1"/>
  <c r="AC4" i="3" s="1"/>
  <c r="AC2" i="4"/>
  <c r="AC3" i="4"/>
  <c r="AC20" i="4"/>
  <c r="AD2" i="5"/>
  <c r="AD3" i="5" s="1"/>
  <c r="AD4" i="5" s="1"/>
  <c r="AD2" i="3"/>
  <c r="AD3" i="3" s="1"/>
  <c r="AD4" i="3" s="1"/>
  <c r="AD2" i="4"/>
  <c r="AD3" i="4"/>
  <c r="AD20" i="4"/>
  <c r="AE2" i="5"/>
  <c r="AE3" i="5" s="1"/>
  <c r="AE4" i="5" s="1"/>
  <c r="AE2" i="3"/>
  <c r="AE3" i="3" s="1"/>
  <c r="AE4" i="3" s="1"/>
  <c r="AE2" i="4"/>
  <c r="AE3" i="4"/>
  <c r="AE20" i="4"/>
  <c r="AF2" i="5"/>
  <c r="AF3" i="5" s="1"/>
  <c r="AF4" i="5" s="1"/>
  <c r="AF2" i="3"/>
  <c r="AF3" i="3" s="1"/>
  <c r="AF4" i="3" s="1"/>
  <c r="AF2" i="4"/>
  <c r="AF3" i="4"/>
  <c r="AF20" i="4"/>
  <c r="AG2" i="5"/>
  <c r="AG3" i="5" s="1"/>
  <c r="AG4" i="5" s="1"/>
  <c r="AG2" i="3"/>
  <c r="AG3" i="3" s="1"/>
  <c r="AG4" i="3" s="1"/>
  <c r="AG2" i="4"/>
  <c r="AG3" i="4"/>
  <c r="AG20" i="4"/>
  <c r="AH2" i="5"/>
  <c r="AH3" i="5" s="1"/>
  <c r="AH4" i="5" s="1"/>
  <c r="AH2" i="3"/>
  <c r="AH3" i="3" s="1"/>
  <c r="AH4" i="3" s="1"/>
  <c r="AH2" i="4"/>
  <c r="AH3" i="4"/>
  <c r="AH20" i="4"/>
  <c r="AI2" i="5"/>
  <c r="AI3" i="5" s="1"/>
  <c r="AI4" i="5" s="1"/>
  <c r="AI2" i="3"/>
  <c r="AI3" i="3" s="1"/>
  <c r="AI4" i="3" s="1"/>
  <c r="AI2" i="4"/>
  <c r="AI3" i="4"/>
  <c r="AI20" i="4"/>
  <c r="AJ2" i="5"/>
  <c r="AJ3" i="5" s="1"/>
  <c r="AJ4" i="5" s="1"/>
  <c r="AJ2" i="3"/>
  <c r="AJ3" i="3" s="1"/>
  <c r="AJ4" i="3" s="1"/>
  <c r="AJ2" i="4"/>
  <c r="AJ3" i="4"/>
  <c r="AJ20" i="4"/>
  <c r="AK2" i="5"/>
  <c r="AK3" i="5" s="1"/>
  <c r="AK4" i="5" s="1"/>
  <c r="AK2" i="3"/>
  <c r="AK3" i="3" s="1"/>
  <c r="AK4" i="3" s="1"/>
  <c r="AK2" i="4"/>
  <c r="AK3" i="4"/>
  <c r="AK20" i="4"/>
  <c r="AL2" i="5"/>
  <c r="AL3" i="5" s="1"/>
  <c r="AL4" i="5" s="1"/>
  <c r="AL2" i="3"/>
  <c r="AL3" i="3" s="1"/>
  <c r="AL4" i="3" s="1"/>
  <c r="AL2" i="4"/>
  <c r="AL3" i="4"/>
  <c r="AL20" i="4"/>
  <c r="AM2" i="5"/>
  <c r="AM3" i="5" s="1"/>
  <c r="AM4" i="5" s="1"/>
  <c r="AM2" i="3"/>
  <c r="AM3" i="3" s="1"/>
  <c r="AM4" i="3" s="1"/>
  <c r="AM2" i="4"/>
  <c r="AM3" i="4"/>
  <c r="AM20" i="4"/>
  <c r="AN2" i="5"/>
  <c r="AN3" i="5" s="1"/>
  <c r="AN4" i="5" s="1"/>
  <c r="AN2" i="3"/>
  <c r="AN3" i="3" s="1"/>
  <c r="AN4" i="3" s="1"/>
  <c r="AN2" i="4"/>
  <c r="AN3" i="4"/>
  <c r="AN20" i="4"/>
  <c r="AO2" i="5"/>
  <c r="AO3" i="5" s="1"/>
  <c r="AO4" i="5" s="1"/>
  <c r="AO2" i="3"/>
  <c r="AO3" i="3" s="1"/>
  <c r="AO4" i="3" s="1"/>
  <c r="AO2" i="4"/>
  <c r="AO3" i="4"/>
  <c r="AO20" i="4"/>
  <c r="AP2" i="5"/>
  <c r="AP3" i="5" s="1"/>
  <c r="AP4" i="5" s="1"/>
  <c r="AP2" i="3"/>
  <c r="AP3" i="3" s="1"/>
  <c r="AP4" i="3" s="1"/>
  <c r="AP2" i="4"/>
  <c r="AP3" i="4"/>
  <c r="AP20" i="4"/>
  <c r="AQ2" i="5"/>
  <c r="AQ3" i="5" s="1"/>
  <c r="AQ4" i="5" s="1"/>
  <c r="AQ2" i="3"/>
  <c r="AQ3" i="3" s="1"/>
  <c r="AQ4" i="3" s="1"/>
  <c r="AQ2" i="4"/>
  <c r="AQ20" i="4"/>
  <c r="AR2" i="5"/>
  <c r="AR2" i="3"/>
  <c r="AR3" i="3" s="1"/>
  <c r="AR4" i="3" s="1"/>
  <c r="AR2" i="4"/>
  <c r="AR20" i="4"/>
  <c r="AS2" i="5"/>
  <c r="AR3" i="5"/>
  <c r="AR4" i="5"/>
  <c r="AS2" i="3"/>
  <c r="AS3" i="3" s="1"/>
  <c r="AS4" i="3" s="1"/>
  <c r="AS2" i="4"/>
  <c r="AS20" i="4"/>
  <c r="AT2" i="5"/>
  <c r="AS3" i="5"/>
  <c r="AS4" i="5" s="1"/>
  <c r="AT2" i="3"/>
  <c r="AT3" i="3" s="1"/>
  <c r="AT4" i="3" s="1"/>
  <c r="AT2" i="4"/>
  <c r="AT20" i="4"/>
  <c r="AU2" i="5"/>
  <c r="AT3" i="5"/>
  <c r="AT4" i="5"/>
  <c r="AU2" i="3"/>
  <c r="AU3" i="3" s="1"/>
  <c r="AU4" i="3" s="1"/>
  <c r="AU2" i="4"/>
  <c r="AU20" i="4"/>
  <c r="AV2" i="5"/>
  <c r="AU3" i="5"/>
  <c r="AU4" i="5" s="1"/>
  <c r="AV2" i="3"/>
  <c r="AV3" i="3" s="1"/>
  <c r="AV4" i="3" s="1"/>
  <c r="AV2" i="4"/>
  <c r="AV3" i="4" s="1"/>
  <c r="AV4" i="4" s="1"/>
  <c r="AV20" i="4"/>
  <c r="AW2" i="5"/>
  <c r="AV3" i="5"/>
  <c r="AV4" i="5"/>
  <c r="AW2" i="3"/>
  <c r="AW3" i="3" s="1"/>
  <c r="AW4" i="3" s="1"/>
  <c r="AW2" i="4"/>
  <c r="AW3" i="4" s="1"/>
  <c r="AW4" i="4" s="1"/>
  <c r="AW20" i="4"/>
  <c r="AX2" i="5"/>
  <c r="AW3" i="5"/>
  <c r="AW4" i="5"/>
  <c r="AX2" i="3"/>
  <c r="AX3" i="3" s="1"/>
  <c r="AX4" i="3" s="1"/>
  <c r="AX2" i="4"/>
  <c r="AX3" i="4" s="1"/>
  <c r="AX4" i="4" s="1"/>
  <c r="AX20" i="4"/>
  <c r="AY2" i="5"/>
  <c r="AX3" i="5"/>
  <c r="AX4" i="5" s="1"/>
  <c r="AY2" i="3"/>
  <c r="AY3" i="3" s="1"/>
  <c r="AY4" i="3" s="1"/>
  <c r="AY2" i="4"/>
  <c r="AZ2" i="5"/>
  <c r="AY3" i="5"/>
  <c r="AY4" i="5"/>
  <c r="AZ2" i="3"/>
  <c r="AZ3" i="3" s="1"/>
  <c r="AZ4" i="3" s="1"/>
  <c r="AZ2" i="4"/>
  <c r="BA2" i="5"/>
  <c r="BA3" i="5" s="1"/>
  <c r="BA4" i="5" s="1"/>
  <c r="AZ3" i="5"/>
  <c r="AZ4" i="5" s="1"/>
  <c r="BA2" i="3"/>
  <c r="BA3" i="3" s="1"/>
  <c r="BA4" i="3" s="1"/>
  <c r="BA2" i="4"/>
  <c r="BB2" i="5"/>
  <c r="BB2" i="3"/>
  <c r="BB3" i="3" s="1"/>
  <c r="BB4" i="3" s="1"/>
  <c r="BB2" i="4"/>
  <c r="BC2" i="5"/>
  <c r="BC3" i="5" s="1"/>
  <c r="BC4" i="5" s="1"/>
  <c r="BB3" i="5"/>
  <c r="BB4" i="5" s="1"/>
  <c r="BC2" i="3"/>
  <c r="BC3" i="3" s="1"/>
  <c r="BC4" i="3" s="1"/>
  <c r="BC2" i="4"/>
  <c r="BD2" i="5"/>
  <c r="BD2" i="3"/>
  <c r="BD3" i="3" s="1"/>
  <c r="BD4" i="3" s="1"/>
  <c r="BD2" i="4"/>
  <c r="BE2" i="5"/>
  <c r="BD3" i="5"/>
  <c r="BD4" i="5" s="1"/>
  <c r="BE2" i="3"/>
  <c r="BE3" i="3" s="1"/>
  <c r="BE4" i="3" s="1"/>
  <c r="BE2" i="4"/>
  <c r="BF2" i="5"/>
  <c r="BE3" i="5"/>
  <c r="BE4" i="5" s="1"/>
  <c r="BF2" i="3"/>
  <c r="BF3" i="3" s="1"/>
  <c r="BF4" i="3" s="1"/>
  <c r="BF2" i="4"/>
  <c r="BG2" i="5"/>
  <c r="BF3" i="5"/>
  <c r="BF4" i="5" s="1"/>
  <c r="BG2" i="3"/>
  <c r="BG3" i="3" s="1"/>
  <c r="BG4" i="3" s="1"/>
  <c r="BG2" i="4"/>
  <c r="BH2" i="5"/>
  <c r="BG3" i="5"/>
  <c r="BG4" i="5" s="1"/>
  <c r="BH2" i="3"/>
  <c r="BH3" i="3" s="1"/>
  <c r="BH4" i="3" s="1"/>
  <c r="BH2" i="4"/>
  <c r="BI2" i="5"/>
  <c r="BH3" i="5"/>
  <c r="BH4" i="5"/>
  <c r="BI2" i="3"/>
  <c r="BI3" i="3" s="1"/>
  <c r="BI4" i="3" s="1"/>
  <c r="BI2" i="4"/>
  <c r="E294" i="1"/>
  <c r="I176" i="10"/>
  <c r="I200" i="10"/>
  <c r="I207" i="10"/>
  <c r="J176" i="10"/>
  <c r="J200" i="10"/>
  <c r="J207" i="10"/>
  <c r="K176" i="10"/>
  <c r="K200" i="10"/>
  <c r="K207" i="10"/>
  <c r="I177" i="10"/>
  <c r="I201" i="10"/>
  <c r="I208" i="10"/>
  <c r="J177" i="10"/>
  <c r="J201" i="10"/>
  <c r="J208" i="10"/>
  <c r="K177" i="10"/>
  <c r="K201" i="10"/>
  <c r="K208" i="10"/>
  <c r="I178" i="10"/>
  <c r="I202" i="10"/>
  <c r="I209" i="10"/>
  <c r="J178" i="10"/>
  <c r="J202" i="10"/>
  <c r="J209" i="10"/>
  <c r="K178" i="10"/>
  <c r="K202" i="10"/>
  <c r="K209" i="10"/>
  <c r="I179" i="10"/>
  <c r="I203" i="10"/>
  <c r="I210" i="10"/>
  <c r="J179" i="10"/>
  <c r="J203" i="10"/>
  <c r="J210" i="10"/>
  <c r="K179" i="10"/>
  <c r="K203" i="10"/>
  <c r="K210" i="10"/>
  <c r="I180" i="10"/>
  <c r="I204" i="10"/>
  <c r="I211" i="10"/>
  <c r="J180" i="10"/>
  <c r="J204" i="10"/>
  <c r="J211" i="10"/>
  <c r="K180" i="10"/>
  <c r="K204" i="10"/>
  <c r="K211" i="10"/>
  <c r="E183" i="10"/>
  <c r="E195" i="10"/>
  <c r="F183" i="10"/>
  <c r="F195" i="10"/>
  <c r="E216" i="10"/>
  <c r="F216" i="10"/>
  <c r="G183" i="10"/>
  <c r="G195" i="10"/>
  <c r="H183" i="10"/>
  <c r="H195" i="10"/>
  <c r="I183" i="10"/>
  <c r="I195" i="10"/>
  <c r="J183" i="10"/>
  <c r="J195" i="10"/>
  <c r="BI3" i="5"/>
  <c r="BI4" i="5" s="1"/>
  <c r="F23" i="15"/>
  <c r="G23" i="15"/>
  <c r="E126" i="1"/>
  <c r="E127" i="1"/>
  <c r="E150" i="1"/>
  <c r="E151" i="1"/>
  <c r="E288" i="1"/>
  <c r="F358" i="14"/>
  <c r="F359" i="14"/>
  <c r="F363" i="14"/>
  <c r="G363" i="14"/>
  <c r="H363" i="14"/>
  <c r="AP363" i="14"/>
  <c r="AO363" i="14"/>
  <c r="AN363" i="14"/>
  <c r="AM363" i="14"/>
  <c r="AL363" i="14"/>
  <c r="AK363" i="14"/>
  <c r="AJ363" i="14"/>
  <c r="AI363" i="14"/>
  <c r="AH363" i="14"/>
  <c r="AG363" i="14"/>
  <c r="AF363" i="14"/>
  <c r="AE363" i="14"/>
  <c r="AD363" i="14"/>
  <c r="AC363" i="14"/>
  <c r="AB363" i="14"/>
  <c r="AA363" i="14"/>
  <c r="Z363" i="14"/>
  <c r="Y363" i="14"/>
  <c r="X363" i="14"/>
  <c r="W363" i="14"/>
  <c r="V363" i="14"/>
  <c r="U363" i="14"/>
  <c r="T363" i="14"/>
  <c r="S363" i="14"/>
  <c r="R363" i="14"/>
  <c r="Q363" i="14"/>
  <c r="P363" i="14"/>
  <c r="O363" i="14"/>
  <c r="N363" i="14"/>
  <c r="M363" i="14"/>
  <c r="L363" i="14"/>
  <c r="K363" i="14"/>
  <c r="J363" i="14"/>
  <c r="I363" i="14"/>
  <c r="BJ50" i="14"/>
  <c r="BK50" i="14"/>
  <c r="BL50" i="14"/>
  <c r="BM50" i="14"/>
  <c r="BN50" i="14"/>
  <c r="BO50" i="14"/>
  <c r="BP50" i="14"/>
  <c r="BQ50" i="14"/>
  <c r="BR50" i="14"/>
  <c r="BS50" i="14"/>
  <c r="BT50" i="14"/>
  <c r="BU50" i="14"/>
  <c r="BV50" i="14"/>
  <c r="BW50" i="14"/>
  <c r="BX50" i="14"/>
  <c r="BY50" i="14"/>
  <c r="BZ50" i="14"/>
  <c r="CA50" i="14"/>
  <c r="CB50" i="14"/>
  <c r="CC50" i="14"/>
  <c r="CD50" i="14"/>
  <c r="CE50" i="14"/>
  <c r="CF50" i="14"/>
  <c r="CG50" i="14"/>
  <c r="CH50" i="14"/>
  <c r="CI50" i="14"/>
  <c r="CJ50" i="14"/>
  <c r="CK50" i="14"/>
  <c r="CL50" i="14"/>
  <c r="CM50" i="14"/>
  <c r="CN50" i="14"/>
  <c r="CO50" i="14"/>
  <c r="CP50" i="14"/>
  <c r="CQ50" i="14"/>
  <c r="CR50" i="14"/>
  <c r="CS50" i="14"/>
  <c r="CT50" i="14"/>
  <c r="CU50" i="14"/>
  <c r="CV50" i="14"/>
  <c r="CW50" i="14"/>
  <c r="CX50" i="14"/>
  <c r="CY50" i="14"/>
  <c r="CZ50" i="14"/>
  <c r="DA50" i="14"/>
  <c r="DB50" i="14"/>
  <c r="DC50" i="14"/>
  <c r="DD50" i="14"/>
  <c r="DE50" i="14"/>
  <c r="DF50" i="14"/>
  <c r="DG50" i="14"/>
  <c r="DH50" i="14"/>
  <c r="DI50" i="14"/>
  <c r="DJ50" i="14"/>
  <c r="DK50" i="14"/>
  <c r="DL50" i="14"/>
  <c r="DM50" i="14"/>
  <c r="DN50" i="14"/>
  <c r="DO50" i="14"/>
  <c r="DP50" i="14"/>
  <c r="DQ50" i="14"/>
  <c r="DR50" i="14"/>
  <c r="DS50" i="14"/>
  <c r="DT50" i="14"/>
  <c r="DU50" i="14"/>
  <c r="DV50" i="14"/>
  <c r="DW50" i="14"/>
  <c r="DX50" i="14"/>
  <c r="DY50" i="14"/>
  <c r="DZ50" i="14"/>
  <c r="EA50" i="14"/>
  <c r="EB50" i="14"/>
  <c r="EC50" i="14"/>
  <c r="ED50" i="14"/>
  <c r="EE50" i="14"/>
  <c r="EF50" i="14"/>
  <c r="EG50" i="14"/>
  <c r="EH50" i="14"/>
  <c r="EI50" i="14"/>
  <c r="EJ50" i="14"/>
  <c r="EK50" i="14"/>
  <c r="EL50" i="14"/>
  <c r="EM50" i="14"/>
  <c r="EN50" i="14"/>
  <c r="EO50" i="14"/>
  <c r="EP50" i="14"/>
  <c r="EQ50" i="14"/>
  <c r="ER50" i="14"/>
  <c r="ES50" i="14"/>
  <c r="ET50" i="14"/>
  <c r="EU50" i="14"/>
  <c r="EV50" i="14"/>
  <c r="EW50" i="14"/>
  <c r="EX50" i="14"/>
  <c r="EY50" i="14"/>
  <c r="EZ50" i="14"/>
  <c r="FA50" i="14"/>
  <c r="FB50" i="14"/>
  <c r="FC50" i="14"/>
  <c r="FD50" i="14"/>
  <c r="FE50" i="14"/>
  <c r="FF50" i="14"/>
  <c r="FG50" i="14"/>
  <c r="FH50" i="14"/>
  <c r="FI50" i="14"/>
  <c r="FJ50" i="14"/>
  <c r="FK50" i="14"/>
  <c r="FL50" i="14"/>
  <c r="FM50" i="14"/>
  <c r="FN50" i="14"/>
  <c r="FO50" i="14"/>
  <c r="FP50" i="14"/>
  <c r="FQ50" i="14"/>
  <c r="FR50" i="14"/>
  <c r="FS50" i="14"/>
  <c r="FT50" i="14"/>
  <c r="FU50" i="14"/>
  <c r="FV50" i="14"/>
  <c r="FW50" i="14"/>
  <c r="FX50" i="14"/>
  <c r="FY50" i="14"/>
  <c r="FZ50" i="14"/>
  <c r="GA50" i="14"/>
  <c r="GB50" i="14"/>
  <c r="GC50" i="14"/>
  <c r="GD50" i="14"/>
  <c r="GE50" i="14"/>
  <c r="GF50" i="14"/>
  <c r="GG50" i="14"/>
  <c r="GH50" i="14"/>
  <c r="GI50" i="14"/>
  <c r="GJ50" i="14"/>
  <c r="GK50" i="14"/>
  <c r="GL50" i="14"/>
  <c r="GM50" i="14"/>
  <c r="GN50" i="14"/>
  <c r="GO50" i="14"/>
  <c r="GP50" i="14"/>
  <c r="GQ50" i="14"/>
  <c r="GR50" i="14"/>
  <c r="GS50" i="14"/>
  <c r="GT50" i="14"/>
  <c r="GU50" i="14"/>
  <c r="GV50" i="14"/>
  <c r="GW50" i="14"/>
  <c r="GX50" i="14"/>
  <c r="GY50" i="14"/>
  <c r="GZ50" i="14"/>
  <c r="HA50" i="14"/>
  <c r="HB50" i="14"/>
  <c r="HC50" i="14"/>
  <c r="HD50" i="14"/>
  <c r="HE50" i="14"/>
  <c r="HF50" i="14"/>
  <c r="HG50" i="14"/>
  <c r="HH50" i="14"/>
  <c r="HI50" i="14"/>
  <c r="HJ50" i="14"/>
  <c r="HK50" i="14"/>
  <c r="HL50" i="14"/>
  <c r="HM50" i="14"/>
  <c r="HN50" i="14"/>
  <c r="HO50" i="14"/>
  <c r="HP50" i="14"/>
  <c r="HQ50" i="14"/>
  <c r="HR50" i="14"/>
  <c r="HS50" i="14"/>
  <c r="HT50" i="14"/>
  <c r="HU50" i="14"/>
  <c r="HV50" i="14"/>
  <c r="HW50" i="14"/>
  <c r="HX50" i="14"/>
  <c r="HY50" i="14"/>
  <c r="HZ50" i="14"/>
  <c r="IA50" i="14"/>
  <c r="IB50" i="14"/>
  <c r="IC50" i="14"/>
  <c r="ID50" i="14"/>
  <c r="IE50" i="14"/>
  <c r="IF50" i="14"/>
  <c r="IG50" i="14"/>
  <c r="IH50" i="14"/>
  <c r="II50" i="14"/>
  <c r="IJ50" i="14"/>
  <c r="IK50" i="14"/>
  <c r="IL50" i="14"/>
  <c r="IM50" i="14"/>
  <c r="IN50" i="14"/>
  <c r="IO50" i="14"/>
  <c r="IP50" i="14"/>
  <c r="IQ50" i="14"/>
  <c r="IR50" i="14"/>
  <c r="IS50" i="14"/>
  <c r="IT50" i="14"/>
  <c r="IU50" i="14"/>
  <c r="IV50" i="14"/>
  <c r="IW50" i="14"/>
  <c r="IX50" i="14"/>
  <c r="IY50" i="14"/>
  <c r="IZ50" i="14"/>
  <c r="JA50" i="14"/>
  <c r="JB50" i="14"/>
  <c r="JC50" i="14"/>
  <c r="JD50" i="14"/>
  <c r="JE50" i="14"/>
  <c r="JF50" i="14"/>
  <c r="JG50" i="14"/>
  <c r="JH50" i="14"/>
  <c r="JI50" i="14"/>
  <c r="JJ50" i="14"/>
  <c r="JK50" i="14"/>
  <c r="JL50" i="14"/>
  <c r="JM50" i="14"/>
  <c r="JN50" i="14"/>
  <c r="JO50" i="14"/>
  <c r="JP50" i="14"/>
  <c r="JQ50" i="14"/>
  <c r="JR50" i="14"/>
  <c r="JS50" i="14"/>
  <c r="JT50" i="14"/>
  <c r="JU50" i="14"/>
  <c r="JV50" i="14"/>
  <c r="JW50" i="14"/>
  <c r="JX50" i="14"/>
  <c r="JY50" i="14"/>
  <c r="JZ50" i="14"/>
  <c r="KA50" i="14"/>
  <c r="KB50" i="14"/>
  <c r="KC50" i="14"/>
  <c r="KD50" i="14"/>
  <c r="KE50" i="14"/>
  <c r="KF50" i="14"/>
  <c r="KG50" i="14"/>
  <c r="KH50" i="14"/>
  <c r="KI50" i="14"/>
  <c r="KJ50" i="14"/>
  <c r="KK50" i="14"/>
  <c r="KL50" i="14"/>
  <c r="KM50" i="14"/>
  <c r="KN50" i="14"/>
  <c r="KO50" i="14"/>
  <c r="KP50" i="14"/>
  <c r="KQ50" i="14"/>
  <c r="KR50" i="14"/>
  <c r="KS50" i="14"/>
  <c r="KT50" i="14"/>
  <c r="KU50" i="14"/>
  <c r="KV50" i="14"/>
  <c r="KW50" i="14"/>
  <c r="KX50" i="14"/>
  <c r="KY50" i="14"/>
  <c r="KZ50" i="14"/>
  <c r="LA50" i="14"/>
  <c r="LB50" i="14"/>
  <c r="LC50" i="14"/>
  <c r="LD50" i="14"/>
  <c r="LE50" i="14"/>
  <c r="LF50" i="14"/>
  <c r="LG50" i="14"/>
  <c r="LH50" i="14"/>
  <c r="LI50" i="14"/>
  <c r="LJ50" i="14"/>
  <c r="LK50" i="14"/>
  <c r="LL50" i="14"/>
  <c r="LM50" i="14"/>
  <c r="LN50" i="14"/>
  <c r="LO50" i="14"/>
  <c r="LP50" i="14"/>
  <c r="LQ50" i="14"/>
  <c r="LR50" i="14"/>
  <c r="LS50" i="14"/>
  <c r="LT50" i="14"/>
  <c r="LU50" i="14"/>
  <c r="LV50" i="14"/>
  <c r="LW50" i="14"/>
  <c r="LX50" i="14"/>
  <c r="LY50" i="14"/>
  <c r="LZ50" i="14"/>
  <c r="MA50" i="14"/>
  <c r="MB50" i="14"/>
  <c r="MC50" i="14"/>
  <c r="MD50" i="14"/>
  <c r="ME50" i="14"/>
  <c r="MF50" i="14"/>
  <c r="MG50" i="14"/>
  <c r="MH50" i="14"/>
  <c r="MI50" i="14"/>
  <c r="MJ50" i="14"/>
  <c r="MK50" i="14"/>
  <c r="ML50" i="14"/>
  <c r="MM50" i="14"/>
  <c r="MN50" i="14"/>
  <c r="MO50" i="14"/>
  <c r="MP50" i="14"/>
  <c r="MQ50" i="14"/>
  <c r="MR50" i="14"/>
  <c r="MS50" i="14"/>
  <c r="MT50" i="14"/>
  <c r="MU50" i="14"/>
  <c r="MV50" i="14"/>
  <c r="MW50" i="14"/>
  <c r="MX50" i="14"/>
  <c r="MY50" i="14"/>
  <c r="MZ50" i="14"/>
  <c r="NA50" i="14"/>
  <c r="NB50" i="14"/>
  <c r="NC50" i="14"/>
  <c r="ND50" i="14"/>
  <c r="NE50" i="14"/>
  <c r="NF50" i="14"/>
  <c r="NG50" i="14"/>
  <c r="NH50" i="14"/>
  <c r="NI50" i="14"/>
  <c r="NJ50" i="14"/>
  <c r="NK50" i="14"/>
  <c r="NL50" i="14"/>
  <c r="NM50" i="14"/>
  <c r="NN50" i="14"/>
  <c r="NO50" i="14"/>
  <c r="NP50" i="14"/>
  <c r="NQ50" i="14"/>
  <c r="NR50" i="14"/>
  <c r="NS50" i="14"/>
  <c r="NT50" i="14"/>
  <c r="NU50" i="14"/>
  <c r="NV50" i="14"/>
  <c r="NW50" i="14"/>
  <c r="NX50" i="14"/>
  <c r="NY50" i="14"/>
  <c r="NZ50" i="14"/>
  <c r="OA50" i="14"/>
  <c r="OB50" i="14"/>
  <c r="OC50" i="14"/>
  <c r="OD50" i="14"/>
  <c r="OE50" i="14"/>
  <c r="OF50" i="14"/>
  <c r="OG50" i="14"/>
  <c r="OH50" i="14"/>
  <c r="OI50" i="14"/>
  <c r="OJ50" i="14"/>
  <c r="OK50" i="14"/>
  <c r="OL50" i="14"/>
  <c r="OM50" i="14"/>
  <c r="ON50" i="14"/>
  <c r="OO50" i="14"/>
  <c r="OP50" i="14"/>
  <c r="OQ50" i="14"/>
  <c r="OR50" i="14"/>
  <c r="OS50" i="14"/>
  <c r="OT50" i="14"/>
  <c r="OU50" i="14"/>
  <c r="OV50" i="14"/>
  <c r="OW50" i="14"/>
  <c r="OX50" i="14"/>
  <c r="OY50" i="14"/>
  <c r="OZ50" i="14"/>
  <c r="PA50" i="14"/>
  <c r="PB50" i="14"/>
  <c r="PC50" i="14"/>
  <c r="PD50" i="14"/>
  <c r="PE50" i="14"/>
  <c r="PF50" i="14"/>
  <c r="PG50" i="14"/>
  <c r="PH50" i="14"/>
  <c r="PI50" i="14"/>
  <c r="PJ50" i="14"/>
  <c r="PK50" i="14"/>
  <c r="PL50" i="14"/>
  <c r="PM50" i="14"/>
  <c r="PN50" i="14"/>
  <c r="PO50" i="14"/>
  <c r="PP50" i="14"/>
  <c r="PQ50" i="14"/>
  <c r="PR50" i="14"/>
  <c r="PS50" i="14"/>
  <c r="PT50" i="14"/>
  <c r="PU50" i="14"/>
  <c r="PV50" i="14"/>
  <c r="PW50" i="14"/>
  <c r="PX50" i="14"/>
  <c r="PY50" i="14"/>
  <c r="PZ50" i="14"/>
  <c r="QA50" i="14"/>
  <c r="QB50" i="14"/>
  <c r="QC50" i="14"/>
  <c r="QD50" i="14"/>
  <c r="QE50" i="14"/>
  <c r="QF50" i="14"/>
  <c r="QG50" i="14"/>
  <c r="QH50" i="14"/>
  <c r="QI50" i="14"/>
  <c r="QJ50" i="14"/>
  <c r="QK50" i="14"/>
  <c r="QL50" i="14"/>
  <c r="QM50" i="14"/>
  <c r="QN50" i="14"/>
  <c r="QO50" i="14"/>
  <c r="QP50" i="14"/>
  <c r="QQ50" i="14"/>
  <c r="QR50" i="14"/>
  <c r="QS50" i="14"/>
  <c r="QT50" i="14"/>
  <c r="QU50" i="14"/>
  <c r="QV50" i="14"/>
  <c r="QW50" i="14"/>
  <c r="QX50" i="14"/>
  <c r="QY50" i="14"/>
  <c r="QZ50" i="14"/>
  <c r="RA50" i="14"/>
  <c r="RB50" i="14"/>
  <c r="RC50" i="14"/>
  <c r="RD50" i="14"/>
  <c r="RE50" i="14"/>
  <c r="RF50" i="14"/>
  <c r="RG50" i="14"/>
  <c r="RH50" i="14"/>
  <c r="RI50" i="14"/>
  <c r="RJ50" i="14"/>
  <c r="RK50" i="14"/>
  <c r="RL50" i="14"/>
  <c r="RM50" i="14"/>
  <c r="RN50" i="14"/>
  <c r="RO50" i="14"/>
  <c r="RP50" i="14"/>
  <c r="RQ50" i="14"/>
  <c r="RR50" i="14"/>
  <c r="RS50" i="14"/>
  <c r="RT50" i="14"/>
  <c r="RU50" i="14"/>
  <c r="RV50" i="14"/>
  <c r="RW50" i="14"/>
  <c r="RX50" i="14"/>
  <c r="RY50" i="14"/>
  <c r="RZ50" i="14"/>
  <c r="SA50" i="14"/>
  <c r="SB50" i="14"/>
  <c r="SC50" i="14"/>
  <c r="SD50" i="14"/>
  <c r="SE50" i="14"/>
  <c r="SF50" i="14"/>
  <c r="SG50" i="14"/>
  <c r="SH50" i="14"/>
  <c r="SI50" i="14"/>
  <c r="SJ50" i="14"/>
  <c r="SK50" i="14"/>
  <c r="SL50" i="14"/>
  <c r="SM50" i="14"/>
  <c r="SN50" i="14"/>
  <c r="SO50" i="14"/>
  <c r="SP50" i="14"/>
  <c r="SQ50" i="14"/>
  <c r="SR50" i="14"/>
  <c r="SS50" i="14"/>
  <c r="ST50" i="14"/>
  <c r="SU50" i="14"/>
  <c r="SV50" i="14"/>
  <c r="SW50" i="14"/>
  <c r="SX50" i="14"/>
  <c r="SY50" i="14"/>
  <c r="SZ50" i="14"/>
  <c r="TA50" i="14"/>
  <c r="TB50" i="14"/>
  <c r="TC50" i="14"/>
  <c r="TD50" i="14"/>
  <c r="TE50" i="14"/>
  <c r="TF50" i="14"/>
  <c r="TG50" i="14"/>
  <c r="TH50" i="14"/>
  <c r="TI50" i="14"/>
  <c r="TJ50" i="14"/>
  <c r="TK50" i="14"/>
  <c r="TL50" i="14"/>
  <c r="TM50" i="14"/>
  <c r="TN50" i="14"/>
  <c r="TO50" i="14"/>
  <c r="TP50" i="14"/>
  <c r="TQ50" i="14"/>
  <c r="TR50" i="14"/>
  <c r="TS50" i="14"/>
  <c r="TT50" i="14"/>
  <c r="TU50" i="14"/>
  <c r="TV50" i="14"/>
  <c r="TW50" i="14"/>
  <c r="TX50" i="14"/>
  <c r="TY50" i="14"/>
  <c r="TZ50" i="14"/>
  <c r="UA50" i="14"/>
  <c r="UB50" i="14"/>
  <c r="UC50" i="14"/>
  <c r="UD50" i="14"/>
  <c r="UE50" i="14"/>
  <c r="UF50" i="14"/>
  <c r="UG50" i="14"/>
  <c r="UH50" i="14"/>
  <c r="UI50" i="14"/>
  <c r="UJ50" i="14"/>
  <c r="UK50" i="14"/>
  <c r="UL50" i="14"/>
  <c r="UM50" i="14"/>
  <c r="UN50" i="14"/>
  <c r="UO50" i="14"/>
  <c r="UP50" i="14"/>
  <c r="UQ50" i="14"/>
  <c r="UR50" i="14"/>
  <c r="US50" i="14"/>
  <c r="UT50" i="14"/>
  <c r="UU50" i="14"/>
  <c r="UV50" i="14"/>
  <c r="UW50" i="14"/>
  <c r="UX50" i="14"/>
  <c r="UY50" i="14"/>
  <c r="UZ50" i="14"/>
  <c r="VA50" i="14"/>
  <c r="VB50" i="14"/>
  <c r="VC50" i="14"/>
  <c r="VD50" i="14"/>
  <c r="VE50" i="14"/>
  <c r="VF50" i="14"/>
  <c r="VG50" i="14"/>
  <c r="VH50" i="14"/>
  <c r="VI50" i="14"/>
  <c r="VJ50" i="14"/>
  <c r="VK50" i="14"/>
  <c r="VL50" i="14"/>
  <c r="VM50" i="14"/>
  <c r="VN50" i="14"/>
  <c r="VO50" i="14"/>
  <c r="VP50" i="14"/>
  <c r="VQ50" i="14"/>
  <c r="VR50" i="14"/>
  <c r="VS50" i="14"/>
  <c r="VT50" i="14"/>
  <c r="VU50" i="14"/>
  <c r="VV50" i="14"/>
  <c r="VW50" i="14"/>
  <c r="VX50" i="14"/>
  <c r="VY50" i="14"/>
  <c r="VZ50" i="14"/>
  <c r="WA50" i="14"/>
  <c r="WB50" i="14"/>
  <c r="WC50" i="14"/>
  <c r="WD50" i="14"/>
  <c r="WE50" i="14"/>
  <c r="WF50" i="14"/>
  <c r="WG50" i="14"/>
  <c r="WH50" i="14"/>
  <c r="WI50" i="14"/>
  <c r="WJ50" i="14"/>
  <c r="WK50" i="14"/>
  <c r="WL50" i="14"/>
  <c r="WM50" i="14"/>
  <c r="WN50" i="14"/>
  <c r="WO50" i="14"/>
  <c r="WP50" i="14"/>
  <c r="WQ50" i="14"/>
  <c r="WR50" i="14"/>
  <c r="WS50" i="14"/>
  <c r="WT50" i="14"/>
  <c r="WU50" i="14"/>
  <c r="WV50" i="14"/>
  <c r="WW50" i="14"/>
  <c r="WX50" i="14"/>
  <c r="WY50" i="14"/>
  <c r="WZ50" i="14"/>
  <c r="XA50" i="14"/>
  <c r="XB50" i="14"/>
  <c r="XC50" i="14"/>
  <c r="XD50" i="14"/>
  <c r="XE50" i="14"/>
  <c r="XF50" i="14"/>
  <c r="XG50" i="14"/>
  <c r="XH50" i="14"/>
  <c r="XI50" i="14"/>
  <c r="XJ50" i="14"/>
  <c r="XK50" i="14"/>
  <c r="XL50" i="14"/>
  <c r="XM50" i="14"/>
  <c r="XN50" i="14"/>
  <c r="XO50" i="14"/>
  <c r="XP50" i="14"/>
  <c r="XQ50" i="14"/>
  <c r="XR50" i="14"/>
  <c r="XS50" i="14"/>
  <c r="XT50" i="14"/>
  <c r="XU50" i="14"/>
  <c r="XV50" i="14"/>
  <c r="XW50" i="14"/>
  <c r="XX50" i="14"/>
  <c r="XY50" i="14"/>
  <c r="XZ50" i="14"/>
  <c r="YA50" i="14"/>
  <c r="YB50" i="14"/>
  <c r="YC50" i="14"/>
  <c r="YD50" i="14"/>
  <c r="YE50" i="14"/>
  <c r="YF50" i="14"/>
  <c r="YG50" i="14"/>
  <c r="YH50" i="14"/>
  <c r="YI50" i="14"/>
  <c r="YJ50" i="14"/>
  <c r="YK50" i="14"/>
  <c r="YL50" i="14"/>
  <c r="YM50" i="14"/>
  <c r="YN50" i="14"/>
  <c r="YO50" i="14"/>
  <c r="YP50" i="14"/>
  <c r="YQ50" i="14"/>
  <c r="YR50" i="14"/>
  <c r="YS50" i="14"/>
  <c r="YT50" i="14"/>
  <c r="YU50" i="14"/>
  <c r="YV50" i="14"/>
  <c r="YW50" i="14"/>
  <c r="YX50" i="14"/>
  <c r="YY50" i="14"/>
  <c r="YZ50" i="14"/>
  <c r="ZA50" i="14"/>
  <c r="ZB50" i="14"/>
  <c r="ZC50" i="14"/>
  <c r="ZD50" i="14"/>
  <c r="ZE50" i="14"/>
  <c r="ZF50" i="14"/>
  <c r="ZG50" i="14"/>
  <c r="ZH50" i="14"/>
  <c r="ZI50" i="14"/>
  <c r="ZJ50" i="14"/>
  <c r="ZK50" i="14"/>
  <c r="ZL50" i="14"/>
  <c r="ZM50" i="14"/>
  <c r="ZN50" i="14"/>
  <c r="ZO50" i="14"/>
  <c r="ZP50" i="14"/>
  <c r="ZQ50" i="14"/>
  <c r="ZR50" i="14"/>
  <c r="ZS50" i="14"/>
  <c r="ZT50" i="14"/>
  <c r="ZU50" i="14"/>
  <c r="ZV50" i="14"/>
  <c r="ZW50" i="14"/>
  <c r="ZX50" i="14"/>
  <c r="ZY50" i="14"/>
  <c r="ZZ50" i="14"/>
  <c r="AAA50" i="14"/>
  <c r="AAB50" i="14"/>
  <c r="AAC50" i="14"/>
  <c r="AAD50" i="14"/>
  <c r="AAE50" i="14"/>
  <c r="AAF50" i="14"/>
  <c r="AAG50" i="14"/>
  <c r="AAH50" i="14"/>
  <c r="AAI50" i="14"/>
  <c r="AAJ50" i="14"/>
  <c r="AAK50" i="14"/>
  <c r="AAL50" i="14"/>
  <c r="AAM50" i="14"/>
  <c r="AAN50" i="14"/>
  <c r="AAO50" i="14"/>
  <c r="AAP50" i="14"/>
  <c r="AAQ50" i="14"/>
  <c r="AAR50" i="14"/>
  <c r="AAS50" i="14"/>
  <c r="AAT50" i="14"/>
  <c r="AAU50" i="14"/>
  <c r="AAV50" i="14"/>
  <c r="AAW50" i="14"/>
  <c r="AAX50" i="14"/>
  <c r="AAY50" i="14"/>
  <c r="AAZ50" i="14"/>
  <c r="ABA50" i="14"/>
  <c r="ABB50" i="14"/>
  <c r="ABC50" i="14"/>
  <c r="ABD50" i="14"/>
  <c r="ABE50" i="14"/>
  <c r="ABF50" i="14"/>
  <c r="ABG50" i="14"/>
  <c r="ABH50" i="14"/>
  <c r="ABI50" i="14"/>
  <c r="ABJ50" i="14"/>
  <c r="ABK50" i="14"/>
  <c r="ABL50" i="14"/>
  <c r="ABM50" i="14"/>
  <c r="ABN50" i="14"/>
  <c r="ABO50" i="14"/>
  <c r="ABP50" i="14"/>
  <c r="ABQ50" i="14"/>
  <c r="ABR50" i="14"/>
  <c r="ABS50" i="14"/>
  <c r="ABT50" i="14"/>
  <c r="ABU50" i="14"/>
  <c r="ABV50" i="14"/>
  <c r="ABW50" i="14"/>
  <c r="ABX50" i="14"/>
  <c r="ABY50" i="14"/>
  <c r="ABZ50" i="14"/>
  <c r="ACA50" i="14"/>
  <c r="ACB50" i="14"/>
  <c r="ACC50" i="14"/>
  <c r="ACD50" i="14"/>
  <c r="ACE50" i="14"/>
  <c r="ACF50" i="14"/>
  <c r="ACG50" i="14"/>
  <c r="ACH50" i="14"/>
  <c r="ACI50" i="14"/>
  <c r="ACJ50" i="14"/>
  <c r="ACK50" i="14"/>
  <c r="ACL50" i="14"/>
  <c r="ACM50" i="14"/>
  <c r="ACN50" i="14"/>
  <c r="ACO50" i="14"/>
  <c r="ACP50" i="14"/>
  <c r="ACQ50" i="14"/>
  <c r="ACR50" i="14"/>
  <c r="ACS50" i="14"/>
  <c r="ACT50" i="14"/>
  <c r="ACU50" i="14"/>
  <c r="ACV50" i="14"/>
  <c r="ACW50" i="14"/>
  <c r="ACX50" i="14"/>
  <c r="ACY50" i="14"/>
  <c r="ACZ50" i="14"/>
  <c r="ADA50" i="14"/>
  <c r="ADB50" i="14"/>
  <c r="ADC50" i="14"/>
  <c r="ADD50" i="14"/>
  <c r="ADE50" i="14"/>
  <c r="ADF50" i="14"/>
  <c r="ADG50" i="14"/>
  <c r="ADH50" i="14"/>
  <c r="ADI50" i="14"/>
  <c r="ADJ50" i="14"/>
  <c r="ADK50" i="14"/>
  <c r="ADL50" i="14"/>
  <c r="ADM50" i="14"/>
  <c r="ADN50" i="14"/>
  <c r="ADO50" i="14"/>
  <c r="ADP50" i="14"/>
  <c r="ADQ50" i="14"/>
  <c r="ADR50" i="14"/>
  <c r="ADS50" i="14"/>
  <c r="ADT50" i="14"/>
  <c r="ADU50" i="14"/>
  <c r="ADV50" i="14"/>
  <c r="ADW50" i="14"/>
  <c r="ADX50" i="14"/>
  <c r="ADY50" i="14"/>
  <c r="ADZ50" i="14"/>
  <c r="AEA50" i="14"/>
  <c r="AEB50" i="14"/>
  <c r="AEC50" i="14"/>
  <c r="AED50" i="14"/>
  <c r="AEE50" i="14"/>
  <c r="AEF50" i="14"/>
  <c r="AEG50" i="14"/>
  <c r="AEH50" i="14"/>
  <c r="AEI50" i="14"/>
  <c r="AEJ50" i="14"/>
  <c r="AEK50" i="14"/>
  <c r="AEL50" i="14"/>
  <c r="AEM50" i="14"/>
  <c r="AEN50" i="14"/>
  <c r="AEO50" i="14"/>
  <c r="AEP50" i="14"/>
  <c r="AEQ50" i="14"/>
  <c r="AER50" i="14"/>
  <c r="AES50" i="14"/>
  <c r="AET50" i="14"/>
  <c r="AEU50" i="14"/>
  <c r="AEV50" i="14"/>
  <c r="AEW50" i="14"/>
  <c r="AEX50" i="14"/>
  <c r="AEY50" i="14"/>
  <c r="AEZ50" i="14"/>
  <c r="AFA50" i="14"/>
  <c r="AFB50" i="14"/>
  <c r="AFC50" i="14"/>
  <c r="AFD50" i="14"/>
  <c r="AFE50" i="14"/>
  <c r="AFF50" i="14"/>
  <c r="AFG50" i="14"/>
  <c r="AFH50" i="14"/>
  <c r="AFI50" i="14"/>
  <c r="AFJ50" i="14"/>
  <c r="AFK50" i="14"/>
  <c r="AFL50" i="14"/>
  <c r="AFM50" i="14"/>
  <c r="AFN50" i="14"/>
  <c r="AFO50" i="14"/>
  <c r="AFP50" i="14"/>
  <c r="AFQ50" i="14"/>
  <c r="AFR50" i="14"/>
  <c r="AFS50" i="14"/>
  <c r="AFT50" i="14"/>
  <c r="AFU50" i="14"/>
  <c r="AFV50" i="14"/>
  <c r="AFW50" i="14"/>
  <c r="AFX50" i="14"/>
  <c r="AFY50" i="14"/>
  <c r="AFZ50" i="14"/>
  <c r="AGA50" i="14"/>
  <c r="AGB50" i="14"/>
  <c r="AGC50" i="14"/>
  <c r="AGD50" i="14"/>
  <c r="AGE50" i="14"/>
  <c r="AGF50" i="14"/>
  <c r="AGG50" i="14"/>
  <c r="AGH50" i="14"/>
  <c r="AGI50" i="14"/>
  <c r="AGJ50" i="14"/>
  <c r="AGK50" i="14"/>
  <c r="AGL50" i="14"/>
  <c r="AGM50" i="14"/>
  <c r="AGN50" i="14"/>
  <c r="AGO50" i="14"/>
  <c r="AGP50" i="14"/>
  <c r="AGQ50" i="14"/>
  <c r="AGR50" i="14"/>
  <c r="AGS50" i="14"/>
  <c r="AGT50" i="14"/>
  <c r="AGU50" i="14"/>
  <c r="AGV50" i="14"/>
  <c r="AGW50" i="14"/>
  <c r="AGX50" i="14"/>
  <c r="AGY50" i="14"/>
  <c r="AGZ50" i="14"/>
  <c r="AHA50" i="14"/>
  <c r="AHB50" i="14"/>
  <c r="AHC50" i="14"/>
  <c r="AHD50" i="14"/>
  <c r="AHE50" i="14"/>
  <c r="AHF50" i="14"/>
  <c r="AHG50" i="14"/>
  <c r="AHH50" i="14"/>
  <c r="AHI50" i="14"/>
  <c r="AHJ50" i="14"/>
  <c r="AHK50" i="14"/>
  <c r="AHL50" i="14"/>
  <c r="AHM50" i="14"/>
  <c r="AHN50" i="14"/>
  <c r="AHO50" i="14"/>
  <c r="AHP50" i="14"/>
  <c r="AHQ50" i="14"/>
  <c r="AHR50" i="14"/>
  <c r="AHS50" i="14"/>
  <c r="AHT50" i="14"/>
  <c r="AHU50" i="14"/>
  <c r="AHV50" i="14"/>
  <c r="AHW50" i="14"/>
  <c r="AHX50" i="14"/>
  <c r="AHY50" i="14"/>
  <c r="AHZ50" i="14"/>
  <c r="AIA50" i="14"/>
  <c r="AIB50" i="14"/>
  <c r="AIC50" i="14"/>
  <c r="AID50" i="14"/>
  <c r="AIE50" i="14"/>
  <c r="AIF50" i="14"/>
  <c r="AIG50" i="14"/>
  <c r="AIH50" i="14"/>
  <c r="AII50" i="14"/>
  <c r="AIJ50" i="14"/>
  <c r="AIK50" i="14"/>
  <c r="AIL50" i="14"/>
  <c r="AIM50" i="14"/>
  <c r="AIN50" i="14"/>
  <c r="AIO50" i="14"/>
  <c r="AIP50" i="14"/>
  <c r="AIQ50" i="14"/>
  <c r="AIR50" i="14"/>
  <c r="AIS50" i="14"/>
  <c r="AIT50" i="14"/>
  <c r="AIU50" i="14"/>
  <c r="AIV50" i="14"/>
  <c r="AIW50" i="14"/>
  <c r="AIX50" i="14"/>
  <c r="AIY50" i="14"/>
  <c r="AIZ50" i="14"/>
  <c r="AJA50" i="14"/>
  <c r="AJB50" i="14"/>
  <c r="AJC50" i="14"/>
  <c r="AJD50" i="14"/>
  <c r="AJE50" i="14"/>
  <c r="AJF50" i="14"/>
  <c r="AJG50" i="14"/>
  <c r="AJH50" i="14"/>
  <c r="AJI50" i="14"/>
  <c r="AJJ50" i="14"/>
  <c r="AJK50" i="14"/>
  <c r="AJL50" i="14"/>
  <c r="AJM50" i="14"/>
  <c r="AJN50" i="14"/>
  <c r="AJO50" i="14"/>
  <c r="AJP50" i="14"/>
  <c r="AJQ50" i="14"/>
  <c r="AJR50" i="14"/>
  <c r="AJS50" i="14"/>
  <c r="AJT50" i="14"/>
  <c r="AJU50" i="14"/>
  <c r="AJV50" i="14"/>
  <c r="AJW50" i="14"/>
  <c r="AJX50" i="14"/>
  <c r="AJY50" i="14"/>
  <c r="AJZ50" i="14"/>
  <c r="AKA50" i="14"/>
  <c r="AKB50" i="14"/>
  <c r="AKC50" i="14"/>
  <c r="AKD50" i="14"/>
  <c r="AKE50" i="14"/>
  <c r="AKF50" i="14"/>
  <c r="AKG50" i="14"/>
  <c r="AKH50" i="14"/>
  <c r="AKI50" i="14"/>
  <c r="AKJ50" i="14"/>
  <c r="AKK50" i="14"/>
  <c r="AKL50" i="14"/>
  <c r="AKM50" i="14"/>
  <c r="AKN50" i="14"/>
  <c r="AKO50" i="14"/>
  <c r="AKP50" i="14"/>
  <c r="AKQ50" i="14"/>
  <c r="AKR50" i="14"/>
  <c r="AKS50" i="14"/>
  <c r="AKT50" i="14"/>
  <c r="AKU50" i="14"/>
  <c r="AKV50" i="14"/>
  <c r="AKW50" i="14"/>
  <c r="AKX50" i="14"/>
  <c r="AKY50" i="14"/>
  <c r="AKZ50" i="14"/>
  <c r="ALA50" i="14"/>
  <c r="ALB50" i="14"/>
  <c r="ALC50" i="14"/>
  <c r="ALD50" i="14"/>
  <c r="ALE50" i="14"/>
  <c r="ALF50" i="14"/>
  <c r="ALG50" i="14"/>
  <c r="ALH50" i="14"/>
  <c r="ALI50" i="14"/>
  <c r="ALJ50" i="14"/>
  <c r="ALK50" i="14"/>
  <c r="ALL50" i="14"/>
  <c r="ALM50" i="14"/>
  <c r="ALN50" i="14"/>
  <c r="ALO50" i="14"/>
  <c r="ALP50" i="14"/>
  <c r="ALQ50" i="14"/>
  <c r="ALR50" i="14"/>
  <c r="ALS50" i="14"/>
  <c r="ALT50" i="14"/>
  <c r="ALU50" i="14"/>
  <c r="ALV50" i="14"/>
  <c r="ALW50" i="14"/>
  <c r="ALX50" i="14"/>
  <c r="ALY50" i="14"/>
  <c r="ALZ50" i="14"/>
  <c r="AMA50" i="14"/>
  <c r="AMB50" i="14"/>
  <c r="AMC50" i="14"/>
  <c r="AMD50" i="14"/>
  <c r="AME50" i="14"/>
  <c r="AMF50" i="14"/>
  <c r="AMG50" i="14"/>
  <c r="AMH50" i="14"/>
  <c r="AMI50" i="14"/>
  <c r="AMJ50" i="14"/>
  <c r="AMK50" i="14"/>
  <c r="AML50" i="14"/>
  <c r="AMM50" i="14"/>
  <c r="AMN50" i="14"/>
  <c r="AMO50" i="14"/>
  <c r="AMP50" i="14"/>
  <c r="AMQ50" i="14"/>
  <c r="AMR50" i="14"/>
  <c r="AMS50" i="14"/>
  <c r="AMT50" i="14"/>
  <c r="AMU50" i="14"/>
  <c r="AMV50" i="14"/>
  <c r="AMW50" i="14"/>
  <c r="AMX50" i="14"/>
  <c r="AMY50" i="14"/>
  <c r="AMZ50" i="14"/>
  <c r="ANA50" i="14"/>
  <c r="ANB50" i="14"/>
  <c r="ANC50" i="14"/>
  <c r="AND50" i="14"/>
  <c r="ANE50" i="14"/>
  <c r="ANF50" i="14"/>
  <c r="ANG50" i="14"/>
  <c r="ANH50" i="14"/>
  <c r="ANI50" i="14"/>
  <c r="ANJ50" i="14"/>
  <c r="ANK50" i="14"/>
  <c r="ANL50" i="14"/>
  <c r="ANM50" i="14"/>
  <c r="ANN50" i="14"/>
  <c r="ANO50" i="14"/>
  <c r="ANP50" i="14"/>
  <c r="ANQ50" i="14"/>
  <c r="ANR50" i="14"/>
  <c r="ANS50" i="14"/>
  <c r="ANT50" i="14"/>
  <c r="ANU50" i="14"/>
  <c r="ANV50" i="14"/>
  <c r="ANW50" i="14"/>
  <c r="ANX50" i="14"/>
  <c r="ANY50" i="14"/>
  <c r="ANZ50" i="14"/>
  <c r="AOA50" i="14"/>
  <c r="AOB50" i="14"/>
  <c r="AOC50" i="14"/>
  <c r="AOD50" i="14"/>
  <c r="AOE50" i="14"/>
  <c r="AOF50" i="14"/>
  <c r="AOG50" i="14"/>
  <c r="AOH50" i="14"/>
  <c r="AOI50" i="14"/>
  <c r="AOJ50" i="14"/>
  <c r="AOK50" i="14"/>
  <c r="AOL50" i="14"/>
  <c r="AOM50" i="14"/>
  <c r="AON50" i="14"/>
  <c r="AOO50" i="14"/>
  <c r="AOP50" i="14"/>
  <c r="AOQ50" i="14"/>
  <c r="AOR50" i="14"/>
  <c r="AOS50" i="14"/>
  <c r="AOT50" i="14"/>
  <c r="AOU50" i="14"/>
  <c r="AOV50" i="14"/>
  <c r="AOW50" i="14"/>
  <c r="AOX50" i="14"/>
  <c r="AOY50" i="14"/>
  <c r="AOZ50" i="14"/>
  <c r="APA50" i="14"/>
  <c r="APB50" i="14"/>
  <c r="APC50" i="14"/>
  <c r="APD50" i="14"/>
  <c r="APE50" i="14"/>
  <c r="APF50" i="14"/>
  <c r="APG50" i="14"/>
  <c r="APH50" i="14"/>
  <c r="API50" i="14"/>
  <c r="APJ50" i="14"/>
  <c r="APK50" i="14"/>
  <c r="APL50" i="14"/>
  <c r="APM50" i="14"/>
  <c r="APN50" i="14"/>
  <c r="APO50" i="14"/>
  <c r="APP50" i="14"/>
  <c r="APQ50" i="14"/>
  <c r="APR50" i="14"/>
  <c r="APS50" i="14"/>
  <c r="APT50" i="14"/>
  <c r="APU50" i="14"/>
  <c r="APV50" i="14"/>
  <c r="APW50" i="14"/>
  <c r="APX50" i="14"/>
  <c r="APY50" i="14"/>
  <c r="APZ50" i="14"/>
  <c r="AQA50" i="14"/>
  <c r="AQB50" i="14"/>
  <c r="AQC50" i="14"/>
  <c r="AQD50" i="14"/>
  <c r="AQE50" i="14"/>
  <c r="AQF50" i="14"/>
  <c r="AQG50" i="14"/>
  <c r="AQH50" i="14"/>
  <c r="AQI50" i="14"/>
  <c r="AQJ50" i="14"/>
  <c r="AQK50" i="14"/>
  <c r="AQL50" i="14"/>
  <c r="AQM50" i="14"/>
  <c r="AQN50" i="14"/>
  <c r="AQO50" i="14"/>
  <c r="AQP50" i="14"/>
  <c r="AQQ50" i="14"/>
  <c r="AQR50" i="14"/>
  <c r="AQS50" i="14"/>
  <c r="AQT50" i="14"/>
  <c r="AQU50" i="14"/>
  <c r="AQV50" i="14"/>
  <c r="AQW50" i="14"/>
  <c r="AQX50" i="14"/>
  <c r="AQY50" i="14"/>
  <c r="AQZ50" i="14"/>
  <c r="ARA50" i="14"/>
  <c r="ARB50" i="14"/>
  <c r="ARC50" i="14"/>
  <c r="ARD50" i="14"/>
  <c r="ARE50" i="14"/>
  <c r="ARF50" i="14"/>
  <c r="ARG50" i="14"/>
  <c r="ARH50" i="14"/>
  <c r="ARI50" i="14"/>
  <c r="ARJ50" i="14"/>
  <c r="ARK50" i="14"/>
  <c r="ARL50" i="14"/>
  <c r="ARM50" i="14"/>
  <c r="ARN50" i="14"/>
  <c r="ARO50" i="14"/>
  <c r="ARP50" i="14"/>
  <c r="ARQ50" i="14"/>
  <c r="ARR50" i="14"/>
  <c r="ARS50" i="14"/>
  <c r="ART50" i="14"/>
  <c r="ARU50" i="14"/>
  <c r="ARV50" i="14"/>
  <c r="ARW50" i="14"/>
  <c r="ARX50" i="14"/>
  <c r="ARY50" i="14"/>
  <c r="ARZ50" i="14"/>
  <c r="ASA50" i="14"/>
  <c r="ASB50" i="14"/>
  <c r="ASC50" i="14"/>
  <c r="ASD50" i="14"/>
  <c r="ASE50" i="14"/>
  <c r="ASF50" i="14"/>
  <c r="ASG50" i="14"/>
  <c r="ASH50" i="14"/>
  <c r="ASI50" i="14"/>
  <c r="ASJ50" i="14"/>
  <c r="ASK50" i="14"/>
  <c r="ASL50" i="14"/>
  <c r="ASM50" i="14"/>
  <c r="ASN50" i="14"/>
  <c r="ASO50" i="14"/>
  <c r="ASP50" i="14"/>
  <c r="ASQ50" i="14"/>
  <c r="ASR50" i="14"/>
  <c r="ASS50" i="14"/>
  <c r="AST50" i="14"/>
  <c r="ASU50" i="14"/>
  <c r="ASV50" i="14"/>
  <c r="ASW50" i="14"/>
  <c r="ASX50" i="14"/>
  <c r="ASY50" i="14"/>
  <c r="ASZ50" i="14"/>
  <c r="ATA50" i="14"/>
  <c r="ATB50" i="14"/>
  <c r="ATC50" i="14"/>
  <c r="ATD50" i="14"/>
  <c r="ATE50" i="14"/>
  <c r="ATF50" i="14"/>
  <c r="ATG50" i="14"/>
  <c r="ATH50" i="14"/>
  <c r="ATI50" i="14"/>
  <c r="ATJ50" i="14"/>
  <c r="ATK50" i="14"/>
  <c r="ATL50" i="14"/>
  <c r="ATM50" i="14"/>
  <c r="ATN50" i="14"/>
  <c r="ATO50" i="14"/>
  <c r="ATP50" i="14"/>
  <c r="ATQ50" i="14"/>
  <c r="ATR50" i="14"/>
  <c r="ATS50" i="14"/>
  <c r="ATT50" i="14"/>
  <c r="ATU50" i="14"/>
  <c r="ATV50" i="14"/>
  <c r="ATW50" i="14"/>
  <c r="ATX50" i="14"/>
  <c r="ATY50" i="14"/>
  <c r="ATZ50" i="14"/>
  <c r="AUA50" i="14"/>
  <c r="AUB50" i="14"/>
  <c r="AUC50" i="14"/>
  <c r="AUD50" i="14"/>
  <c r="AUE50" i="14"/>
  <c r="AUF50" i="14"/>
  <c r="AUG50" i="14"/>
  <c r="AUH50" i="14"/>
  <c r="AUI50" i="14"/>
  <c r="AUJ50" i="14"/>
  <c r="AUK50" i="14"/>
  <c r="AUL50" i="14"/>
  <c r="AUM50" i="14"/>
  <c r="AUN50" i="14"/>
  <c r="AUO50" i="14"/>
  <c r="AUP50" i="14"/>
  <c r="AUQ50" i="14"/>
  <c r="AUR50" i="14"/>
  <c r="AUS50" i="14"/>
  <c r="AUT50" i="14"/>
  <c r="AUU50" i="14"/>
  <c r="AUV50" i="14"/>
  <c r="AUW50" i="14"/>
  <c r="AUX50" i="14"/>
  <c r="AUY50" i="14"/>
  <c r="AUZ50" i="14"/>
  <c r="AVA50" i="14"/>
  <c r="AVB50" i="14"/>
  <c r="AVC50" i="14"/>
  <c r="AVD50" i="14"/>
  <c r="AVE50" i="14"/>
  <c r="AVF50" i="14"/>
  <c r="AVG50" i="14"/>
  <c r="AVH50" i="14"/>
  <c r="AVI50" i="14"/>
  <c r="AVJ50" i="14"/>
  <c r="AVK50" i="14"/>
  <c r="AVL50" i="14"/>
  <c r="AVM50" i="14"/>
  <c r="AVN50" i="14"/>
  <c r="AVO50" i="14"/>
  <c r="AVP50" i="14"/>
  <c r="AVQ50" i="14"/>
  <c r="AVR50" i="14"/>
  <c r="AVS50" i="14"/>
  <c r="AVT50" i="14"/>
  <c r="AVU50" i="14"/>
  <c r="AVV50" i="14"/>
  <c r="AVW50" i="14"/>
  <c r="AVX50" i="14"/>
  <c r="AVY50" i="14"/>
  <c r="AVZ50" i="14"/>
  <c r="AWA50" i="14"/>
  <c r="AWB50" i="14"/>
  <c r="AWC50" i="14"/>
  <c r="AWD50" i="14"/>
  <c r="AWE50" i="14"/>
  <c r="AWF50" i="14"/>
  <c r="AWG50" i="14"/>
  <c r="AWH50" i="14"/>
  <c r="AWI50" i="14"/>
  <c r="AWJ50" i="14"/>
  <c r="AWK50" i="14"/>
  <c r="AWL50" i="14"/>
  <c r="AWM50" i="14"/>
  <c r="AWN50" i="14"/>
  <c r="AWO50" i="14"/>
  <c r="AWP50" i="14"/>
  <c r="AWQ50" i="14"/>
  <c r="AWR50" i="14"/>
  <c r="AWS50" i="14"/>
  <c r="AWT50" i="14"/>
  <c r="AWU50" i="14"/>
  <c r="AWV50" i="14"/>
  <c r="AWW50" i="14"/>
  <c r="AWX50" i="14"/>
  <c r="AWY50" i="14"/>
  <c r="AWZ50" i="14"/>
  <c r="AXA50" i="14"/>
  <c r="AXB50" i="14"/>
  <c r="AXC50" i="14"/>
  <c r="AXD50" i="14"/>
  <c r="AXE50" i="14"/>
  <c r="AXF50" i="14"/>
  <c r="AXG50" i="14"/>
  <c r="AXH50" i="14"/>
  <c r="AXI50" i="14"/>
  <c r="AXJ50" i="14"/>
  <c r="AXK50" i="14"/>
  <c r="AXL50" i="14"/>
  <c r="AXM50" i="14"/>
  <c r="AXN50" i="14"/>
  <c r="AXO50" i="14"/>
  <c r="AXP50" i="14"/>
  <c r="AXQ50" i="14"/>
  <c r="AXR50" i="14"/>
  <c r="AXS50" i="14"/>
  <c r="AXT50" i="14"/>
  <c r="AXU50" i="14"/>
  <c r="AXV50" i="14"/>
  <c r="AXW50" i="14"/>
  <c r="AXX50" i="14"/>
  <c r="AXY50" i="14"/>
  <c r="AXZ50" i="14"/>
  <c r="AYA50" i="14"/>
  <c r="AYB50" i="14"/>
  <c r="AYC50" i="14"/>
  <c r="AYD50" i="14"/>
  <c r="AYE50" i="14"/>
  <c r="AYF50" i="14"/>
  <c r="AYG50" i="14"/>
  <c r="AYH50" i="14"/>
  <c r="AYI50" i="14"/>
  <c r="AYJ50" i="14"/>
  <c r="AYK50" i="14"/>
  <c r="AYL50" i="14"/>
  <c r="AYM50" i="14"/>
  <c r="AYN50" i="14"/>
  <c r="AYO50" i="14"/>
  <c r="AYP50" i="14"/>
  <c r="AYQ50" i="14"/>
  <c r="AYR50" i="14"/>
  <c r="AYS50" i="14"/>
  <c r="AYT50" i="14"/>
  <c r="AYU50" i="14"/>
  <c r="AYV50" i="14"/>
  <c r="AYW50" i="14"/>
  <c r="AYX50" i="14"/>
  <c r="AYY50" i="14"/>
  <c r="AYZ50" i="14"/>
  <c r="AZA50" i="14"/>
  <c r="AZB50" i="14"/>
  <c r="AZC50" i="14"/>
  <c r="AZD50" i="14"/>
  <c r="AZE50" i="14"/>
  <c r="AZF50" i="14"/>
  <c r="AZG50" i="14"/>
  <c r="AZH50" i="14"/>
  <c r="AZI50" i="14"/>
  <c r="AZJ50" i="14"/>
  <c r="AZK50" i="14"/>
  <c r="AZL50" i="14"/>
  <c r="AZM50" i="14"/>
  <c r="AZN50" i="14"/>
  <c r="AZO50" i="14"/>
  <c r="AZP50" i="14"/>
  <c r="AZQ50" i="14"/>
  <c r="AZR50" i="14"/>
  <c r="AZS50" i="14"/>
  <c r="AZT50" i="14"/>
  <c r="AZU50" i="14"/>
  <c r="AZV50" i="14"/>
  <c r="AZW50" i="14"/>
  <c r="AZX50" i="14"/>
  <c r="AZY50" i="14"/>
  <c r="AZZ50" i="14"/>
  <c r="BAA50" i="14"/>
  <c r="BAB50" i="14"/>
  <c r="BAC50" i="14"/>
  <c r="BAD50" i="14"/>
  <c r="BAE50" i="14"/>
  <c r="BAF50" i="14"/>
  <c r="BAG50" i="14"/>
  <c r="BAH50" i="14"/>
  <c r="BAI50" i="14"/>
  <c r="BAJ50" i="14"/>
  <c r="BAK50" i="14"/>
  <c r="BAL50" i="14"/>
  <c r="BAM50" i="14"/>
  <c r="BAN50" i="14"/>
  <c r="BAO50" i="14"/>
  <c r="BAP50" i="14"/>
  <c r="BAQ50" i="14"/>
  <c r="BAR50" i="14"/>
  <c r="BAS50" i="14"/>
  <c r="BAT50" i="14"/>
  <c r="BAU50" i="14"/>
  <c r="BAV50" i="14"/>
  <c r="BAW50" i="14"/>
  <c r="BAX50" i="14"/>
  <c r="BAY50" i="14"/>
  <c r="BAZ50" i="14"/>
  <c r="BBA50" i="14"/>
  <c r="BBB50" i="14"/>
  <c r="BBC50" i="14"/>
  <c r="BBD50" i="14"/>
  <c r="BBE50" i="14"/>
  <c r="BBF50" i="14"/>
  <c r="BBG50" i="14"/>
  <c r="BBH50" i="14"/>
  <c r="BBI50" i="14"/>
  <c r="BBJ50" i="14"/>
  <c r="BBK50" i="14"/>
  <c r="BBL50" i="14"/>
  <c r="BBM50" i="14"/>
  <c r="BBN50" i="14"/>
  <c r="BBO50" i="14"/>
  <c r="BBP50" i="14"/>
  <c r="BBQ50" i="14"/>
  <c r="BBR50" i="14"/>
  <c r="BBS50" i="14"/>
  <c r="BBT50" i="14"/>
  <c r="BBU50" i="14"/>
  <c r="BBV50" i="14"/>
  <c r="BBW50" i="14"/>
  <c r="BBX50" i="14"/>
  <c r="BBY50" i="14"/>
  <c r="BBZ50" i="14"/>
  <c r="BCA50" i="14"/>
  <c r="BCB50" i="14"/>
  <c r="BCC50" i="14"/>
  <c r="BCD50" i="14"/>
  <c r="BCE50" i="14"/>
  <c r="BCF50" i="14"/>
  <c r="BCG50" i="14"/>
  <c r="BCH50" i="14"/>
  <c r="BCI50" i="14"/>
  <c r="BCJ50" i="14"/>
  <c r="BCK50" i="14"/>
  <c r="BCL50" i="14"/>
  <c r="BCM50" i="14"/>
  <c r="BCN50" i="14"/>
  <c r="BCO50" i="14"/>
  <c r="BCP50" i="14"/>
  <c r="BCQ50" i="14"/>
  <c r="BCR50" i="14"/>
  <c r="BCS50" i="14"/>
  <c r="BCT50" i="14"/>
  <c r="BCU50" i="14"/>
  <c r="BCV50" i="14"/>
  <c r="BCW50" i="14"/>
  <c r="BCX50" i="14"/>
  <c r="BCY50" i="14"/>
  <c r="BCZ50" i="14"/>
  <c r="BDA50" i="14"/>
  <c r="BDB50" i="14"/>
  <c r="BDC50" i="14"/>
  <c r="BDD50" i="14"/>
  <c r="BDE50" i="14"/>
  <c r="BDF50" i="14"/>
  <c r="BDG50" i="14"/>
  <c r="BDH50" i="14"/>
  <c r="BDI50" i="14"/>
  <c r="BDJ50" i="14"/>
  <c r="BDK50" i="14"/>
  <c r="BDL50" i="14"/>
  <c r="BDM50" i="14"/>
  <c r="BDN50" i="14"/>
  <c r="BDO50" i="14"/>
  <c r="BDP50" i="14"/>
  <c r="BDQ50" i="14"/>
  <c r="BDR50" i="14"/>
  <c r="BDS50" i="14"/>
  <c r="BDT50" i="14"/>
  <c r="BDU50" i="14"/>
  <c r="BDV50" i="14"/>
  <c r="BDW50" i="14"/>
  <c r="BDX50" i="14"/>
  <c r="BDY50" i="14"/>
  <c r="BDZ50" i="14"/>
  <c r="BEA50" i="14"/>
  <c r="BEB50" i="14"/>
  <c r="BEC50" i="14"/>
  <c r="BED50" i="14"/>
  <c r="BEE50" i="14"/>
  <c r="BEF50" i="14"/>
  <c r="BEG50" i="14"/>
  <c r="BEH50" i="14"/>
  <c r="BEI50" i="14"/>
  <c r="BEJ50" i="14"/>
  <c r="BEK50" i="14"/>
  <c r="BEL50" i="14"/>
  <c r="BEM50" i="14"/>
  <c r="BEN50" i="14"/>
  <c r="BEO50" i="14"/>
  <c r="BEP50" i="14"/>
  <c r="BEQ50" i="14"/>
  <c r="BER50" i="14"/>
  <c r="BES50" i="14"/>
  <c r="BET50" i="14"/>
  <c r="BEU50" i="14"/>
  <c r="BEV50" i="14"/>
  <c r="BEW50" i="14"/>
  <c r="BEX50" i="14"/>
  <c r="BEY50" i="14"/>
  <c r="BEZ50" i="14"/>
  <c r="BFA50" i="14"/>
  <c r="BFB50" i="14"/>
  <c r="BFC50" i="14"/>
  <c r="BFD50" i="14"/>
  <c r="BFE50" i="14"/>
  <c r="BFF50" i="14"/>
  <c r="BFG50" i="14"/>
  <c r="BFH50" i="14"/>
  <c r="BFI50" i="14"/>
  <c r="BFJ50" i="14"/>
  <c r="BFK50" i="14"/>
  <c r="BFL50" i="14"/>
  <c r="BFM50" i="14"/>
  <c r="BFN50" i="14"/>
  <c r="BFO50" i="14"/>
  <c r="BFP50" i="14"/>
  <c r="BFQ50" i="14"/>
  <c r="BFR50" i="14"/>
  <c r="BFS50" i="14"/>
  <c r="BFT50" i="14"/>
  <c r="BFU50" i="14"/>
  <c r="BFV50" i="14"/>
  <c r="BFW50" i="14"/>
  <c r="BFX50" i="14"/>
  <c r="BFY50" i="14"/>
  <c r="BFZ50" i="14"/>
  <c r="BGA50" i="14"/>
  <c r="BGB50" i="14"/>
  <c r="BGC50" i="14"/>
  <c r="BGD50" i="14"/>
  <c r="BGE50" i="14"/>
  <c r="BGF50" i="14"/>
  <c r="BGG50" i="14"/>
  <c r="BGH50" i="14"/>
  <c r="BGI50" i="14"/>
  <c r="BGJ50" i="14"/>
  <c r="BGK50" i="14"/>
  <c r="BGL50" i="14"/>
  <c r="BGM50" i="14"/>
  <c r="BGN50" i="14"/>
  <c r="BGO50" i="14"/>
  <c r="BGP50" i="14"/>
  <c r="BGQ50" i="14"/>
  <c r="BGR50" i="14"/>
  <c r="BGS50" i="14"/>
  <c r="BGT50" i="14"/>
  <c r="BGU50" i="14"/>
  <c r="BGV50" i="14"/>
  <c r="BGW50" i="14"/>
  <c r="BGX50" i="14"/>
  <c r="BGY50" i="14"/>
  <c r="BGZ50" i="14"/>
  <c r="BHA50" i="14"/>
  <c r="BHB50" i="14"/>
  <c r="BHC50" i="14"/>
  <c r="BHD50" i="14"/>
  <c r="BHE50" i="14"/>
  <c r="BHF50" i="14"/>
  <c r="BHG50" i="14"/>
  <c r="BHH50" i="14"/>
  <c r="BHI50" i="14"/>
  <c r="BHJ50" i="14"/>
  <c r="BHK50" i="14"/>
  <c r="BHL50" i="14"/>
  <c r="BHM50" i="14"/>
  <c r="BHN50" i="14"/>
  <c r="BHO50" i="14"/>
  <c r="BHP50" i="14"/>
  <c r="BHQ50" i="14"/>
  <c r="BHR50" i="14"/>
  <c r="BHS50" i="14"/>
  <c r="BHT50" i="14"/>
  <c r="BHU50" i="14"/>
  <c r="BHV50" i="14"/>
  <c r="BHW50" i="14"/>
  <c r="BHX50" i="14"/>
  <c r="BHY50" i="14"/>
  <c r="BHZ50" i="14"/>
  <c r="BIA50" i="14"/>
  <c r="BIB50" i="14"/>
  <c r="BIC50" i="14"/>
  <c r="BID50" i="14"/>
  <c r="BIE50" i="14"/>
  <c r="BIF50" i="14"/>
  <c r="BIG50" i="14"/>
  <c r="BIH50" i="14"/>
  <c r="BII50" i="14"/>
  <c r="BIJ50" i="14"/>
  <c r="BIK50" i="14"/>
  <c r="BIL50" i="14"/>
  <c r="BIM50" i="14"/>
  <c r="BIN50" i="14"/>
  <c r="BIO50" i="14"/>
  <c r="BIP50" i="14"/>
  <c r="BIQ50" i="14"/>
  <c r="BIR50" i="14"/>
  <c r="BIS50" i="14"/>
  <c r="BIT50" i="14"/>
  <c r="BIU50" i="14"/>
  <c r="BIV50" i="14"/>
  <c r="BIW50" i="14"/>
  <c r="BIX50" i="14"/>
  <c r="BIY50" i="14"/>
  <c r="BIZ50" i="14"/>
  <c r="BJA50" i="14"/>
  <c r="BJB50" i="14"/>
  <c r="BJC50" i="14"/>
  <c r="BJD50" i="14"/>
  <c r="BJE50" i="14"/>
  <c r="BJF50" i="14"/>
  <c r="BJG50" i="14"/>
  <c r="BJH50" i="14"/>
  <c r="BJI50" i="14"/>
  <c r="BJJ50" i="14"/>
  <c r="BJK50" i="14"/>
  <c r="BJL50" i="14"/>
  <c r="BJM50" i="14"/>
  <c r="BJN50" i="14"/>
  <c r="BJO50" i="14"/>
  <c r="BJP50" i="14"/>
  <c r="BJQ50" i="14"/>
  <c r="BJR50" i="14"/>
  <c r="BJS50" i="14"/>
  <c r="BJT50" i="14"/>
  <c r="BJU50" i="14"/>
  <c r="BJV50" i="14"/>
  <c r="BJW50" i="14"/>
  <c r="BJX50" i="14"/>
  <c r="BJY50" i="14"/>
  <c r="BJZ50" i="14"/>
  <c r="BKA50" i="14"/>
  <c r="BKB50" i="14"/>
  <c r="BKC50" i="14"/>
  <c r="BKD50" i="14"/>
  <c r="BKE50" i="14"/>
  <c r="BKF50" i="14"/>
  <c r="BKG50" i="14"/>
  <c r="BKH50" i="14"/>
  <c r="BKI50" i="14"/>
  <c r="BKJ50" i="14"/>
  <c r="BKK50" i="14"/>
  <c r="BKL50" i="14"/>
  <c r="BKM50" i="14"/>
  <c r="BKN50" i="14"/>
  <c r="BKO50" i="14"/>
  <c r="BKP50" i="14"/>
  <c r="BKQ50" i="14"/>
  <c r="BKR50" i="14"/>
  <c r="BKS50" i="14"/>
  <c r="BKT50" i="14"/>
  <c r="BKU50" i="14"/>
  <c r="BKV50" i="14"/>
  <c r="BKW50" i="14"/>
  <c r="BKX50" i="14"/>
  <c r="BKY50" i="14"/>
  <c r="BKZ50" i="14"/>
  <c r="BLA50" i="14"/>
  <c r="BLB50" i="14"/>
  <c r="BLC50" i="14"/>
  <c r="BLD50" i="14"/>
  <c r="BLE50" i="14"/>
  <c r="BLF50" i="14"/>
  <c r="BLG50" i="14"/>
  <c r="BLH50" i="14"/>
  <c r="BLI50" i="14"/>
  <c r="BLJ50" i="14"/>
  <c r="BLK50" i="14"/>
  <c r="BLL50" i="14"/>
  <c r="BLM50" i="14"/>
  <c r="BLN50" i="14"/>
  <c r="BLO50" i="14"/>
  <c r="BLP50" i="14"/>
  <c r="BLQ50" i="14"/>
  <c r="BLR50" i="14"/>
  <c r="BLS50" i="14"/>
  <c r="BLT50" i="14"/>
  <c r="BLU50" i="14"/>
  <c r="BLV50" i="14"/>
  <c r="BLW50" i="14"/>
  <c r="BLX50" i="14"/>
  <c r="BLY50" i="14"/>
  <c r="BLZ50" i="14"/>
  <c r="BMA50" i="14"/>
  <c r="BMB50" i="14"/>
  <c r="BMC50" i="14"/>
  <c r="BMD50" i="14"/>
  <c r="BME50" i="14"/>
  <c r="BMF50" i="14"/>
  <c r="BMG50" i="14"/>
  <c r="BMH50" i="14"/>
  <c r="BMI50" i="14"/>
  <c r="BMJ50" i="14"/>
  <c r="BMK50" i="14"/>
  <c r="BML50" i="14"/>
  <c r="BMM50" i="14"/>
  <c r="BMN50" i="14"/>
  <c r="BMO50" i="14"/>
  <c r="BMP50" i="14"/>
  <c r="BMQ50" i="14"/>
  <c r="BMR50" i="14"/>
  <c r="BMS50" i="14"/>
  <c r="BMT50" i="14"/>
  <c r="BMU50" i="14"/>
  <c r="BMV50" i="14"/>
  <c r="BMW50" i="14"/>
  <c r="BMX50" i="14"/>
  <c r="BMY50" i="14"/>
  <c r="BMZ50" i="14"/>
  <c r="BNA50" i="14"/>
  <c r="BNB50" i="14"/>
  <c r="BNC50" i="14"/>
  <c r="BND50" i="14"/>
  <c r="BNE50" i="14"/>
  <c r="BNF50" i="14"/>
  <c r="BNG50" i="14"/>
  <c r="BNH50" i="14"/>
  <c r="BNI50" i="14"/>
  <c r="BNJ50" i="14"/>
  <c r="BNK50" i="14"/>
  <c r="BNL50" i="14"/>
  <c r="BNM50" i="14"/>
  <c r="BNN50" i="14"/>
  <c r="BNO50" i="14"/>
  <c r="BNP50" i="14"/>
  <c r="BNQ50" i="14"/>
  <c r="BNR50" i="14"/>
  <c r="BNS50" i="14"/>
  <c r="BNT50" i="14"/>
  <c r="BNU50" i="14"/>
  <c r="BNV50" i="14"/>
  <c r="BNW50" i="14"/>
  <c r="BNX50" i="14"/>
  <c r="BNY50" i="14"/>
  <c r="BNZ50" i="14"/>
  <c r="BOA50" i="14"/>
  <c r="BOB50" i="14"/>
  <c r="BOC50" i="14"/>
  <c r="BOD50" i="14"/>
  <c r="BOE50" i="14"/>
  <c r="BOF50" i="14"/>
  <c r="BOG50" i="14"/>
  <c r="BOH50" i="14"/>
  <c r="BOI50" i="14"/>
  <c r="BOJ50" i="14"/>
  <c r="BOK50" i="14"/>
  <c r="BOL50" i="14"/>
  <c r="BOM50" i="14"/>
  <c r="BON50" i="14"/>
  <c r="BOO50" i="14"/>
  <c r="BOP50" i="14"/>
  <c r="BOQ50" i="14"/>
  <c r="BOR50" i="14"/>
  <c r="BOS50" i="14"/>
  <c r="BOT50" i="14"/>
  <c r="BOU50" i="14"/>
  <c r="BOV50" i="14"/>
  <c r="BOW50" i="14"/>
  <c r="BOX50" i="14"/>
  <c r="BOY50" i="14"/>
  <c r="BOZ50" i="14"/>
  <c r="BPA50" i="14"/>
  <c r="BPB50" i="14"/>
  <c r="BPC50" i="14"/>
  <c r="BPD50" i="14"/>
  <c r="BPE50" i="14"/>
  <c r="BPF50" i="14"/>
  <c r="BPG50" i="14"/>
  <c r="BPH50" i="14"/>
  <c r="BPI50" i="14"/>
  <c r="BPJ50" i="14"/>
  <c r="BPK50" i="14"/>
  <c r="BPL50" i="14"/>
  <c r="BPM50" i="14"/>
  <c r="BPN50" i="14"/>
  <c r="BPO50" i="14"/>
  <c r="BPP50" i="14"/>
  <c r="BPQ50" i="14"/>
  <c r="BPR50" i="14"/>
  <c r="BPS50" i="14"/>
  <c r="BPT50" i="14"/>
  <c r="BPU50" i="14"/>
  <c r="BPV50" i="14"/>
  <c r="BPW50" i="14"/>
  <c r="BPX50" i="14"/>
  <c r="BPY50" i="14"/>
  <c r="BPZ50" i="14"/>
  <c r="BQA50" i="14"/>
  <c r="BQB50" i="14"/>
  <c r="BQC50" i="14"/>
  <c r="BQD50" i="14"/>
  <c r="BQE50" i="14"/>
  <c r="BQF50" i="14"/>
  <c r="BQG50" i="14"/>
  <c r="BQH50" i="14"/>
  <c r="BQI50" i="14"/>
  <c r="BQJ50" i="14"/>
  <c r="BQK50" i="14"/>
  <c r="BQL50" i="14"/>
  <c r="BQM50" i="14"/>
  <c r="BQN50" i="14"/>
  <c r="BQO50" i="14"/>
  <c r="BQP50" i="14"/>
  <c r="BQQ50" i="14"/>
  <c r="BQR50" i="14"/>
  <c r="BQS50" i="14"/>
  <c r="BQT50" i="14"/>
  <c r="BQU50" i="14"/>
  <c r="BQV50" i="14"/>
  <c r="BQW50" i="14"/>
  <c r="BQX50" i="14"/>
  <c r="BQY50" i="14"/>
  <c r="BQZ50" i="14"/>
  <c r="BRA50" i="14"/>
  <c r="BRB50" i="14"/>
  <c r="BRC50" i="14"/>
  <c r="BRD50" i="14"/>
  <c r="BRE50" i="14"/>
  <c r="BRF50" i="14"/>
  <c r="BRG50" i="14"/>
  <c r="BRH50" i="14"/>
  <c r="BRI50" i="14"/>
  <c r="BRJ50" i="14"/>
  <c r="BRK50" i="14"/>
  <c r="BRL50" i="14"/>
  <c r="BRM50" i="14"/>
  <c r="BRN50" i="14"/>
  <c r="BRO50" i="14"/>
  <c r="BRP50" i="14"/>
  <c r="BRQ50" i="14"/>
  <c r="BRR50" i="14"/>
  <c r="BRS50" i="14"/>
  <c r="BRT50" i="14"/>
  <c r="BRU50" i="14"/>
  <c r="BRV50" i="14"/>
  <c r="BRW50" i="14"/>
  <c r="BRX50" i="14"/>
  <c r="BRY50" i="14"/>
  <c r="BRZ50" i="14"/>
  <c r="BSA50" i="14"/>
  <c r="BSB50" i="14"/>
  <c r="BSC50" i="14"/>
  <c r="BSD50" i="14"/>
  <c r="BSE50" i="14"/>
  <c r="BSF50" i="14"/>
  <c r="BSG50" i="14"/>
  <c r="BSH50" i="14"/>
  <c r="BSI50" i="14"/>
  <c r="BSJ50" i="14"/>
  <c r="BSK50" i="14"/>
  <c r="BSL50" i="14"/>
  <c r="BSM50" i="14"/>
  <c r="BSN50" i="14"/>
  <c r="BSO50" i="14"/>
  <c r="BSP50" i="14"/>
  <c r="BSQ50" i="14"/>
  <c r="BSR50" i="14"/>
  <c r="BSS50" i="14"/>
  <c r="BST50" i="14"/>
  <c r="BSU50" i="14"/>
  <c r="BSV50" i="14"/>
  <c r="BSW50" i="14"/>
  <c r="BSX50" i="14"/>
  <c r="BSY50" i="14"/>
  <c r="BSZ50" i="14"/>
  <c r="BTA50" i="14"/>
  <c r="BTB50" i="14"/>
  <c r="BTC50" i="14"/>
  <c r="BTD50" i="14"/>
  <c r="BTE50" i="14"/>
  <c r="BTF50" i="14"/>
  <c r="BTG50" i="14"/>
  <c r="BTH50" i="14"/>
  <c r="BTI50" i="14"/>
  <c r="BTJ50" i="14"/>
  <c r="BTK50" i="14"/>
  <c r="BTL50" i="14"/>
  <c r="BTM50" i="14"/>
  <c r="BTN50" i="14"/>
  <c r="BTO50" i="14"/>
  <c r="BTP50" i="14"/>
  <c r="BTQ50" i="14"/>
  <c r="BTR50" i="14"/>
  <c r="BTS50" i="14"/>
  <c r="BTT50" i="14"/>
  <c r="BTU50" i="14"/>
  <c r="BTV50" i="14"/>
  <c r="BTW50" i="14"/>
  <c r="BTX50" i="14"/>
  <c r="BTY50" i="14"/>
  <c r="BTZ50" i="14"/>
  <c r="BUA50" i="14"/>
  <c r="BUB50" i="14"/>
  <c r="BUC50" i="14"/>
  <c r="BUD50" i="14"/>
  <c r="BUE50" i="14"/>
  <c r="BUF50" i="14"/>
  <c r="BUG50" i="14"/>
  <c r="BUH50" i="14"/>
  <c r="BUI50" i="14"/>
  <c r="BUJ50" i="14"/>
  <c r="BUK50" i="14"/>
  <c r="BUL50" i="14"/>
  <c r="BUM50" i="14"/>
  <c r="BUN50" i="14"/>
  <c r="BUO50" i="14"/>
  <c r="BUP50" i="14"/>
  <c r="BUQ50" i="14"/>
  <c r="BUR50" i="14"/>
  <c r="BUS50" i="14"/>
  <c r="BUT50" i="14"/>
  <c r="BUU50" i="14"/>
  <c r="BUV50" i="14"/>
  <c r="BUW50" i="14"/>
  <c r="BUX50" i="14"/>
  <c r="BUY50" i="14"/>
  <c r="BUZ50" i="14"/>
  <c r="BVA50" i="14"/>
  <c r="BVB50" i="14"/>
  <c r="BVC50" i="14"/>
  <c r="BVD50" i="14"/>
  <c r="BVE50" i="14"/>
  <c r="BVF50" i="14"/>
  <c r="BVG50" i="14"/>
  <c r="BVH50" i="14"/>
  <c r="BVI50" i="14"/>
  <c r="BVJ50" i="14"/>
  <c r="BVK50" i="14"/>
  <c r="BVL50" i="14"/>
  <c r="BVM50" i="14"/>
  <c r="BVN50" i="14"/>
  <c r="BVO50" i="14"/>
  <c r="BVP50" i="14"/>
  <c r="BVQ50" i="14"/>
  <c r="BVR50" i="14"/>
  <c r="BVS50" i="14"/>
  <c r="BVT50" i="14"/>
  <c r="BVU50" i="14"/>
  <c r="BVV50" i="14"/>
  <c r="BVW50" i="14"/>
  <c r="BVX50" i="14"/>
  <c r="BVY50" i="14"/>
  <c r="BVZ50" i="14"/>
  <c r="BWA50" i="14"/>
  <c r="BWB50" i="14"/>
  <c r="BWC50" i="14"/>
  <c r="BWD50" i="14"/>
  <c r="BWE50" i="14"/>
  <c r="BWF50" i="14"/>
  <c r="BWG50" i="14"/>
  <c r="BWH50" i="14"/>
  <c r="BWI50" i="14"/>
  <c r="BWJ50" i="14"/>
  <c r="BWK50" i="14"/>
  <c r="BWL50" i="14"/>
  <c r="BWM50" i="14"/>
  <c r="BWN50" i="14"/>
  <c r="BWO50" i="14"/>
  <c r="BWP50" i="14"/>
  <c r="BWQ50" i="14"/>
  <c r="BWR50" i="14"/>
  <c r="BWS50" i="14"/>
  <c r="BWT50" i="14"/>
  <c r="BWU50" i="14"/>
  <c r="BWV50" i="14"/>
  <c r="BWW50" i="14"/>
  <c r="BWX50" i="14"/>
  <c r="BWY50" i="14"/>
  <c r="BWZ50" i="14"/>
  <c r="BXA50" i="14"/>
  <c r="BXB50" i="14"/>
  <c r="BXC50" i="14"/>
  <c r="BXD50" i="14"/>
  <c r="BXE50" i="14"/>
  <c r="BXF50" i="14"/>
  <c r="BXG50" i="14"/>
  <c r="BXH50" i="14"/>
  <c r="BXI50" i="14"/>
  <c r="BXJ50" i="14"/>
  <c r="BXK50" i="14"/>
  <c r="BXL50" i="14"/>
  <c r="BXM50" i="14"/>
  <c r="BXN50" i="14"/>
  <c r="BXO50" i="14"/>
  <c r="BXP50" i="14"/>
  <c r="BXQ50" i="14"/>
  <c r="BXR50" i="14"/>
  <c r="BXS50" i="14"/>
  <c r="BXT50" i="14"/>
  <c r="BXU50" i="14"/>
  <c r="BXV50" i="14"/>
  <c r="BXW50" i="14"/>
  <c r="BXX50" i="14"/>
  <c r="BXY50" i="14"/>
  <c r="BXZ50" i="14"/>
  <c r="BYA50" i="14"/>
  <c r="BYB50" i="14"/>
  <c r="BYC50" i="14"/>
  <c r="BYD50" i="14"/>
  <c r="BYE50" i="14"/>
  <c r="BYF50" i="14"/>
  <c r="BYG50" i="14"/>
  <c r="BYH50" i="14"/>
  <c r="BYI50" i="14"/>
  <c r="BYJ50" i="14"/>
  <c r="BYK50" i="14"/>
  <c r="BYL50" i="14"/>
  <c r="BYM50" i="14"/>
  <c r="BYN50" i="14"/>
  <c r="BYO50" i="14"/>
  <c r="BYP50" i="14"/>
  <c r="BYQ50" i="14"/>
  <c r="BYR50" i="14"/>
  <c r="BYS50" i="14"/>
  <c r="BYT50" i="14"/>
  <c r="BYU50" i="14"/>
  <c r="BYV50" i="14"/>
  <c r="BYW50" i="14"/>
  <c r="BYX50" i="14"/>
  <c r="BYY50" i="14"/>
  <c r="BYZ50" i="14"/>
  <c r="BZA50" i="14"/>
  <c r="BZB50" i="14"/>
  <c r="BZC50" i="14"/>
  <c r="BZD50" i="14"/>
  <c r="BZE50" i="14"/>
  <c r="BZF50" i="14"/>
  <c r="BZG50" i="14"/>
  <c r="BZH50" i="14"/>
  <c r="BZI50" i="14"/>
  <c r="BZJ50" i="14"/>
  <c r="BZK50" i="14"/>
  <c r="BZL50" i="14"/>
  <c r="BZM50" i="14"/>
  <c r="BZN50" i="14"/>
  <c r="BZO50" i="14"/>
  <c r="BZP50" i="14"/>
  <c r="BZQ50" i="14"/>
  <c r="BZR50" i="14"/>
  <c r="BZS50" i="14"/>
  <c r="BZT50" i="14"/>
  <c r="BZU50" i="14"/>
  <c r="BZV50" i="14"/>
  <c r="BZW50" i="14"/>
  <c r="BZX50" i="14"/>
  <c r="BZY50" i="14"/>
  <c r="BZZ50" i="14"/>
  <c r="CAA50" i="14"/>
  <c r="CAB50" i="14"/>
  <c r="CAC50" i="14"/>
  <c r="CAD50" i="14"/>
  <c r="CAE50" i="14"/>
  <c r="CAF50" i="14"/>
  <c r="CAG50" i="14"/>
  <c r="CAH50" i="14"/>
  <c r="CAI50" i="14"/>
  <c r="CAJ50" i="14"/>
  <c r="CAK50" i="14"/>
  <c r="CAL50" i="14"/>
  <c r="CAM50" i="14"/>
  <c r="CAN50" i="14"/>
  <c r="CAO50" i="14"/>
  <c r="CAP50" i="14"/>
  <c r="CAQ50" i="14"/>
  <c r="CAR50" i="14"/>
  <c r="CAS50" i="14"/>
  <c r="CAT50" i="14"/>
  <c r="CAU50" i="14"/>
  <c r="CAV50" i="14"/>
  <c r="CAW50" i="14"/>
  <c r="CAX50" i="14"/>
  <c r="CAY50" i="14"/>
  <c r="CAZ50" i="14"/>
  <c r="CBA50" i="14"/>
  <c r="CBB50" i="14"/>
  <c r="CBC50" i="14"/>
  <c r="CBD50" i="14"/>
  <c r="CBE50" i="14"/>
  <c r="CBF50" i="14"/>
  <c r="CBG50" i="14"/>
  <c r="CBH50" i="14"/>
  <c r="CBI50" i="14"/>
  <c r="CBJ50" i="14"/>
  <c r="CBK50" i="14"/>
  <c r="CBL50" i="14"/>
  <c r="CBM50" i="14"/>
  <c r="CBN50" i="14"/>
  <c r="CBO50" i="14"/>
  <c r="CBP50" i="14"/>
  <c r="CBQ50" i="14"/>
  <c r="CBR50" i="14"/>
  <c r="CBS50" i="14"/>
  <c r="CBT50" i="14"/>
  <c r="CBU50" i="14"/>
  <c r="CBV50" i="14"/>
  <c r="CBW50" i="14"/>
  <c r="CBX50" i="14"/>
  <c r="CBY50" i="14"/>
  <c r="CBZ50" i="14"/>
  <c r="CCA50" i="14"/>
  <c r="CCB50" i="14"/>
  <c r="CCC50" i="14"/>
  <c r="CCD50" i="14"/>
  <c r="CCE50" i="14"/>
  <c r="CCF50" i="14"/>
  <c r="CCG50" i="14"/>
  <c r="CCH50" i="14"/>
  <c r="CCI50" i="14"/>
  <c r="CCJ50" i="14"/>
  <c r="CCK50" i="14"/>
  <c r="CCL50" i="14"/>
  <c r="CCM50" i="14"/>
  <c r="CCN50" i="14"/>
  <c r="CCO50" i="14"/>
  <c r="CCP50" i="14"/>
  <c r="CCQ50" i="14"/>
  <c r="CCR50" i="14"/>
  <c r="CCS50" i="14"/>
  <c r="CCT50" i="14"/>
  <c r="CCU50" i="14"/>
  <c r="CCV50" i="14"/>
  <c r="CCW50" i="14"/>
  <c r="CCX50" i="14"/>
  <c r="CCY50" i="14"/>
  <c r="CCZ50" i="14"/>
  <c r="CDA50" i="14"/>
  <c r="CDB50" i="14"/>
  <c r="CDC50" i="14"/>
  <c r="CDD50" i="14"/>
  <c r="CDE50" i="14"/>
  <c r="CDF50" i="14"/>
  <c r="CDG50" i="14"/>
  <c r="CDH50" i="14"/>
  <c r="CDI50" i="14"/>
  <c r="CDJ50" i="14"/>
  <c r="CDK50" i="14"/>
  <c r="CDL50" i="14"/>
  <c r="CDM50" i="14"/>
  <c r="CDN50" i="14"/>
  <c r="CDO50" i="14"/>
  <c r="CDP50" i="14"/>
  <c r="CDQ50" i="14"/>
  <c r="CDR50" i="14"/>
  <c r="CDS50" i="14"/>
  <c r="CDT50" i="14"/>
  <c r="CDU50" i="14"/>
  <c r="CDV50" i="14"/>
  <c r="CDW50" i="14"/>
  <c r="CDX50" i="14"/>
  <c r="CDY50" i="14"/>
  <c r="CDZ50" i="14"/>
  <c r="CEA50" i="14"/>
  <c r="CEB50" i="14"/>
  <c r="CEC50" i="14"/>
  <c r="CED50" i="14"/>
  <c r="CEE50" i="14"/>
  <c r="CEF50" i="14"/>
  <c r="CEG50" i="14"/>
  <c r="CEH50" i="14"/>
  <c r="CEI50" i="14"/>
  <c r="CEJ50" i="14"/>
  <c r="CEK50" i="14"/>
  <c r="CEL50" i="14"/>
  <c r="CEM50" i="14"/>
  <c r="CEN50" i="14"/>
  <c r="CEO50" i="14"/>
  <c r="CEP50" i="14"/>
  <c r="CEQ50" i="14"/>
  <c r="CER50" i="14"/>
  <c r="CES50" i="14"/>
  <c r="CET50" i="14"/>
  <c r="CEU50" i="14"/>
  <c r="CEV50" i="14"/>
  <c r="CEW50" i="14"/>
  <c r="CEX50" i="14"/>
  <c r="CEY50" i="14"/>
  <c r="CEZ50" i="14"/>
  <c r="CFA50" i="14"/>
  <c r="CFB50" i="14"/>
  <c r="CFC50" i="14"/>
  <c r="CFD50" i="14"/>
  <c r="CFE50" i="14"/>
  <c r="CFF50" i="14"/>
  <c r="CFG50" i="14"/>
  <c r="CFH50" i="14"/>
  <c r="CFI50" i="14"/>
  <c r="CFJ50" i="14"/>
  <c r="CFK50" i="14"/>
  <c r="CFL50" i="14"/>
  <c r="CFM50" i="14"/>
  <c r="CFN50" i="14"/>
  <c r="CFO50" i="14"/>
  <c r="CFP50" i="14"/>
  <c r="CFQ50" i="14"/>
  <c r="CFR50" i="14"/>
  <c r="CFS50" i="14"/>
  <c r="CFT50" i="14"/>
  <c r="CFU50" i="14"/>
  <c r="CFV50" i="14"/>
  <c r="CFW50" i="14"/>
  <c r="CFX50" i="14"/>
  <c r="CFY50" i="14"/>
  <c r="CFZ50" i="14"/>
  <c r="CGA50" i="14"/>
  <c r="CGB50" i="14"/>
  <c r="CGC50" i="14"/>
  <c r="CGD50" i="14"/>
  <c r="CGE50" i="14"/>
  <c r="CGF50" i="14"/>
  <c r="CGG50" i="14"/>
  <c r="CGH50" i="14"/>
  <c r="CGI50" i="14"/>
  <c r="CGJ50" i="14"/>
  <c r="CGK50" i="14"/>
  <c r="CGL50" i="14"/>
  <c r="CGM50" i="14"/>
  <c r="CGN50" i="14"/>
  <c r="CGO50" i="14"/>
  <c r="CGP50" i="14"/>
  <c r="CGQ50" i="14"/>
  <c r="CGR50" i="14"/>
  <c r="CGS50" i="14"/>
  <c r="CGT50" i="14"/>
  <c r="CGU50" i="14"/>
  <c r="CGV50" i="14"/>
  <c r="CGW50" i="14"/>
  <c r="CGX50" i="14"/>
  <c r="CGY50" i="14"/>
  <c r="CGZ50" i="14"/>
  <c r="CHA50" i="14"/>
  <c r="CHB50" i="14"/>
  <c r="CHC50" i="14"/>
  <c r="CHD50" i="14"/>
  <c r="CHE50" i="14"/>
  <c r="CHF50" i="14"/>
  <c r="CHG50" i="14"/>
  <c r="CHH50" i="14"/>
  <c r="CHI50" i="14"/>
  <c r="CHJ50" i="14"/>
  <c r="CHK50" i="14"/>
  <c r="CHL50" i="14"/>
  <c r="CHM50" i="14"/>
  <c r="CHN50" i="14"/>
  <c r="CHO50" i="14"/>
  <c r="CHP50" i="14"/>
  <c r="CHQ50" i="14"/>
  <c r="CHR50" i="14"/>
  <c r="CHS50" i="14"/>
  <c r="CHT50" i="14"/>
  <c r="CHU50" i="14"/>
  <c r="CHV50" i="14"/>
  <c r="CHW50" i="14"/>
  <c r="CHX50" i="14"/>
  <c r="CHY50" i="14"/>
  <c r="CHZ50" i="14"/>
  <c r="CIA50" i="14"/>
  <c r="CIB50" i="14"/>
  <c r="CIC50" i="14"/>
  <c r="CID50" i="14"/>
  <c r="CIE50" i="14"/>
  <c r="CIF50" i="14"/>
  <c r="CIG50" i="14"/>
  <c r="CIH50" i="14"/>
  <c r="CII50" i="14"/>
  <c r="CIJ50" i="14"/>
  <c r="CIK50" i="14"/>
  <c r="CIL50" i="14"/>
  <c r="CIM50" i="14"/>
  <c r="CIN50" i="14"/>
  <c r="CIO50" i="14"/>
  <c r="CIP50" i="14"/>
  <c r="CIQ50" i="14"/>
  <c r="CIR50" i="14"/>
  <c r="CIS50" i="14"/>
  <c r="CIT50" i="14"/>
  <c r="CIU50" i="14"/>
  <c r="CIV50" i="14"/>
  <c r="CIW50" i="14"/>
  <c r="CIX50" i="14"/>
  <c r="CIY50" i="14"/>
  <c r="CIZ50" i="14"/>
  <c r="CJA50" i="14"/>
  <c r="CJB50" i="14"/>
  <c r="CJC50" i="14"/>
  <c r="CJD50" i="14"/>
  <c r="CJE50" i="14"/>
  <c r="CJF50" i="14"/>
  <c r="CJG50" i="14"/>
  <c r="CJH50" i="14"/>
  <c r="CJI50" i="14"/>
  <c r="CJJ50" i="14"/>
  <c r="CJK50" i="14"/>
  <c r="CJL50" i="14"/>
  <c r="CJM50" i="14"/>
  <c r="CJN50" i="14"/>
  <c r="CJO50" i="14"/>
  <c r="CJP50" i="14"/>
  <c r="CJQ50" i="14"/>
  <c r="CJR50" i="14"/>
  <c r="CJS50" i="14"/>
  <c r="CJT50" i="14"/>
  <c r="CJU50" i="14"/>
  <c r="CJV50" i="14"/>
  <c r="CJW50" i="14"/>
  <c r="CJX50" i="14"/>
  <c r="CJY50" i="14"/>
  <c r="CJZ50" i="14"/>
  <c r="CKA50" i="14"/>
  <c r="CKB50" i="14"/>
  <c r="CKC50" i="14"/>
  <c r="CKD50" i="14"/>
  <c r="CKE50" i="14"/>
  <c r="CKF50" i="14"/>
  <c r="CKG50" i="14"/>
  <c r="CKH50" i="14"/>
  <c r="CKI50" i="14"/>
  <c r="CKJ50" i="14"/>
  <c r="CKK50" i="14"/>
  <c r="CKL50" i="14"/>
  <c r="CKM50" i="14"/>
  <c r="CKN50" i="14"/>
  <c r="CKO50" i="14"/>
  <c r="CKP50" i="14"/>
  <c r="CKQ50" i="14"/>
  <c r="CKR50" i="14"/>
  <c r="CKS50" i="14"/>
  <c r="CKT50" i="14"/>
  <c r="CKU50" i="14"/>
  <c r="CKV50" i="14"/>
  <c r="CKW50" i="14"/>
  <c r="CKX50" i="14"/>
  <c r="CKY50" i="14"/>
  <c r="CKZ50" i="14"/>
  <c r="CLA50" i="14"/>
  <c r="CLB50" i="14"/>
  <c r="CLC50" i="14"/>
  <c r="CLD50" i="14"/>
  <c r="CLE50" i="14"/>
  <c r="CLF50" i="14"/>
  <c r="CLG50" i="14"/>
  <c r="CLH50" i="14"/>
  <c r="CLI50" i="14"/>
  <c r="CLJ50" i="14"/>
  <c r="CLK50" i="14"/>
  <c r="CLL50" i="14"/>
  <c r="CLM50" i="14"/>
  <c r="CLN50" i="14"/>
  <c r="CLO50" i="14"/>
  <c r="CLP50" i="14"/>
  <c r="CLQ50" i="14"/>
  <c r="CLR50" i="14"/>
  <c r="CLS50" i="14"/>
  <c r="CLT50" i="14"/>
  <c r="CLU50" i="14"/>
  <c r="CLV50" i="14"/>
  <c r="CLW50" i="14"/>
  <c r="CLX50" i="14"/>
  <c r="CLY50" i="14"/>
  <c r="CLZ50" i="14"/>
  <c r="CMA50" i="14"/>
  <c r="CMB50" i="14"/>
  <c r="CMC50" i="14"/>
  <c r="CMD50" i="14"/>
  <c r="CME50" i="14"/>
  <c r="CMF50" i="14"/>
  <c r="CMG50" i="14"/>
  <c r="CMH50" i="14"/>
  <c r="CMI50" i="14"/>
  <c r="CMJ50" i="14"/>
  <c r="CMK50" i="14"/>
  <c r="CML50" i="14"/>
  <c r="CMM50" i="14"/>
  <c r="CMN50" i="14"/>
  <c r="CMO50" i="14"/>
  <c r="CMP50" i="14"/>
  <c r="CMQ50" i="14"/>
  <c r="CMR50" i="14"/>
  <c r="CMS50" i="14"/>
  <c r="CMT50" i="14"/>
  <c r="CMU50" i="14"/>
  <c r="CMV50" i="14"/>
  <c r="CMW50" i="14"/>
  <c r="CMX50" i="14"/>
  <c r="CMY50" i="14"/>
  <c r="CMZ50" i="14"/>
  <c r="CNA50" i="14"/>
  <c r="CNB50" i="14"/>
  <c r="CNC50" i="14"/>
  <c r="CND50" i="14"/>
  <c r="CNE50" i="14"/>
  <c r="CNF50" i="14"/>
  <c r="CNG50" i="14"/>
  <c r="CNH50" i="14"/>
  <c r="CNI50" i="14"/>
  <c r="CNJ50" i="14"/>
  <c r="CNK50" i="14"/>
  <c r="CNL50" i="14"/>
  <c r="CNM50" i="14"/>
  <c r="CNN50" i="14"/>
  <c r="CNO50" i="14"/>
  <c r="CNP50" i="14"/>
  <c r="CNQ50" i="14"/>
  <c r="CNR50" i="14"/>
  <c r="CNS50" i="14"/>
  <c r="CNT50" i="14"/>
  <c r="CNU50" i="14"/>
  <c r="CNV50" i="14"/>
  <c r="CNW50" i="14"/>
  <c r="CNX50" i="14"/>
  <c r="CNY50" i="14"/>
  <c r="CNZ50" i="14"/>
  <c r="COA50" i="14"/>
  <c r="COB50" i="14"/>
  <c r="COC50" i="14"/>
  <c r="COD50" i="14"/>
  <c r="COE50" i="14"/>
  <c r="COF50" i="14"/>
  <c r="COG50" i="14"/>
  <c r="COH50" i="14"/>
  <c r="COI50" i="14"/>
  <c r="COJ50" i="14"/>
  <c r="COK50" i="14"/>
  <c r="COL50" i="14"/>
  <c r="COM50" i="14"/>
  <c r="CON50" i="14"/>
  <c r="COO50" i="14"/>
  <c r="COP50" i="14"/>
  <c r="COQ50" i="14"/>
  <c r="COR50" i="14"/>
  <c r="COS50" i="14"/>
  <c r="COT50" i="14"/>
  <c r="COU50" i="14"/>
  <c r="COV50" i="14"/>
  <c r="COW50" i="14"/>
  <c r="COX50" i="14"/>
  <c r="COY50" i="14"/>
  <c r="COZ50" i="14"/>
  <c r="CPA50" i="14"/>
  <c r="CPB50" i="14"/>
  <c r="CPC50" i="14"/>
  <c r="CPD50" i="14"/>
  <c r="CPE50" i="14"/>
  <c r="CPF50" i="14"/>
  <c r="CPG50" i="14"/>
  <c r="CPH50" i="14"/>
  <c r="CPI50" i="14"/>
  <c r="CPJ50" i="14"/>
  <c r="CPK50" i="14"/>
  <c r="CPL50" i="14"/>
  <c r="CPM50" i="14"/>
  <c r="CPN50" i="14"/>
  <c r="CPO50" i="14"/>
  <c r="CPP50" i="14"/>
  <c r="CPQ50" i="14"/>
  <c r="CPR50" i="14"/>
  <c r="CPS50" i="14"/>
  <c r="CPT50" i="14"/>
  <c r="CPU50" i="14"/>
  <c r="CPV50" i="14"/>
  <c r="CPW50" i="14"/>
  <c r="CPX50" i="14"/>
  <c r="CPY50" i="14"/>
  <c r="CPZ50" i="14"/>
  <c r="CQA50" i="14"/>
  <c r="CQB50" i="14"/>
  <c r="CQC50" i="14"/>
  <c r="CQD50" i="14"/>
  <c r="CQE50" i="14"/>
  <c r="CQF50" i="14"/>
  <c r="CQG50" i="14"/>
  <c r="CQH50" i="14"/>
  <c r="CQI50" i="14"/>
  <c r="CQJ50" i="14"/>
  <c r="CQK50" i="14"/>
  <c r="CQL50" i="14"/>
  <c r="CQM50" i="14"/>
  <c r="CQN50" i="14"/>
  <c r="CQO50" i="14"/>
  <c r="CQP50" i="14"/>
  <c r="CQQ50" i="14"/>
  <c r="CQR50" i="14"/>
  <c r="CQS50" i="14"/>
  <c r="CQT50" i="14"/>
  <c r="CQU50" i="14"/>
  <c r="CQV50" i="14"/>
  <c r="CQW50" i="14"/>
  <c r="CQX50" i="14"/>
  <c r="CQY50" i="14"/>
  <c r="CQZ50" i="14"/>
  <c r="CRA50" i="14"/>
  <c r="CRB50" i="14"/>
  <c r="CRC50" i="14"/>
  <c r="CRD50" i="14"/>
  <c r="CRE50" i="14"/>
  <c r="CRF50" i="14"/>
  <c r="CRG50" i="14"/>
  <c r="CRH50" i="14"/>
  <c r="CRI50" i="14"/>
  <c r="CRJ50" i="14"/>
  <c r="CRK50" i="14"/>
  <c r="CRL50" i="14"/>
  <c r="CRM50" i="14"/>
  <c r="CRN50" i="14"/>
  <c r="CRO50" i="14"/>
  <c r="CRP50" i="14"/>
  <c r="CRQ50" i="14"/>
  <c r="CRR50" i="14"/>
  <c r="CRS50" i="14"/>
  <c r="CRT50" i="14"/>
  <c r="CRU50" i="14"/>
  <c r="CRV50" i="14"/>
  <c r="CRW50" i="14"/>
  <c r="CRX50" i="14"/>
  <c r="CRY50" i="14"/>
  <c r="CRZ50" i="14"/>
  <c r="CSA50" i="14"/>
  <c r="CSB50" i="14"/>
  <c r="CSC50" i="14"/>
  <c r="CSD50" i="14"/>
  <c r="CSE50" i="14"/>
  <c r="CSF50" i="14"/>
  <c r="CSG50" i="14"/>
  <c r="CSH50" i="14"/>
  <c r="CSI50" i="14"/>
  <c r="CSJ50" i="14"/>
  <c r="CSK50" i="14"/>
  <c r="CSL50" i="14"/>
  <c r="CSM50" i="14"/>
  <c r="CSN50" i="14"/>
  <c r="CSO50" i="14"/>
  <c r="CSP50" i="14"/>
  <c r="CSQ50" i="14"/>
  <c r="CSR50" i="14"/>
  <c r="CSS50" i="14"/>
  <c r="CST50" i="14"/>
  <c r="CSU50" i="14"/>
  <c r="CSV50" i="14"/>
  <c r="CSW50" i="14"/>
  <c r="CSX50" i="14"/>
  <c r="CSY50" i="14"/>
  <c r="CSZ50" i="14"/>
  <c r="CTA50" i="14"/>
  <c r="CTB50" i="14"/>
  <c r="CTC50" i="14"/>
  <c r="CTD50" i="14"/>
  <c r="CTE50" i="14"/>
  <c r="CTF50" i="14"/>
  <c r="CTG50" i="14"/>
  <c r="CTH50" i="14"/>
  <c r="CTI50" i="14"/>
  <c r="CTJ50" i="14"/>
  <c r="CTK50" i="14"/>
  <c r="CTL50" i="14"/>
  <c r="CTM50" i="14"/>
  <c r="CTN50" i="14"/>
  <c r="CTO50" i="14"/>
  <c r="CTP50" i="14"/>
  <c r="CTQ50" i="14"/>
  <c r="CTR50" i="14"/>
  <c r="CTS50" i="14"/>
  <c r="CTT50" i="14"/>
  <c r="CTU50" i="14"/>
  <c r="CTV50" i="14"/>
  <c r="CTW50" i="14"/>
  <c r="CTX50" i="14"/>
  <c r="CTY50" i="14"/>
  <c r="CTZ50" i="14"/>
  <c r="CUA50" i="14"/>
  <c r="CUB50" i="14"/>
  <c r="CUC50" i="14"/>
  <c r="CUD50" i="14"/>
  <c r="CUE50" i="14"/>
  <c r="CUF50" i="14"/>
  <c r="CUG50" i="14"/>
  <c r="CUH50" i="14"/>
  <c r="CUI50" i="14"/>
  <c r="CUJ50" i="14"/>
  <c r="CUK50" i="14"/>
  <c r="CUL50" i="14"/>
  <c r="CUM50" i="14"/>
  <c r="CUN50" i="14"/>
  <c r="CUO50" i="14"/>
  <c r="CUP50" i="14"/>
  <c r="CUQ50" i="14"/>
  <c r="CUR50" i="14"/>
  <c r="CUS50" i="14"/>
  <c r="CUT50" i="14"/>
  <c r="CUU50" i="14"/>
  <c r="CUV50" i="14"/>
  <c r="CUW50" i="14"/>
  <c r="CUX50" i="14"/>
  <c r="CUY50" i="14"/>
  <c r="CUZ50" i="14"/>
  <c r="CVA50" i="14"/>
  <c r="CVB50" i="14"/>
  <c r="CVC50" i="14"/>
  <c r="CVD50" i="14"/>
  <c r="CVE50" i="14"/>
  <c r="CVF50" i="14"/>
  <c r="CVG50" i="14"/>
  <c r="CVH50" i="14"/>
  <c r="CVI50" i="14"/>
  <c r="CVJ50" i="14"/>
  <c r="CVK50" i="14"/>
  <c r="CVL50" i="14"/>
  <c r="CVM50" i="14"/>
  <c r="CVN50" i="14"/>
  <c r="CVO50" i="14"/>
  <c r="CVP50" i="14"/>
  <c r="CVQ50" i="14"/>
  <c r="CVR50" i="14"/>
  <c r="CVS50" i="14"/>
  <c r="CVT50" i="14"/>
  <c r="CVU50" i="14"/>
  <c r="CVV50" i="14"/>
  <c r="CVW50" i="14"/>
  <c r="CVX50" i="14"/>
  <c r="CVY50" i="14"/>
  <c r="CVZ50" i="14"/>
  <c r="CWA50" i="14"/>
  <c r="CWB50" i="14"/>
  <c r="CWC50" i="14"/>
  <c r="CWD50" i="14"/>
  <c r="CWE50" i="14"/>
  <c r="CWF50" i="14"/>
  <c r="CWG50" i="14"/>
  <c r="CWH50" i="14"/>
  <c r="CWI50" i="14"/>
  <c r="CWJ50" i="14"/>
  <c r="CWK50" i="14"/>
  <c r="CWL50" i="14"/>
  <c r="CWM50" i="14"/>
  <c r="CWN50" i="14"/>
  <c r="CWO50" i="14"/>
  <c r="CWP50" i="14"/>
  <c r="CWQ50" i="14"/>
  <c r="CWR50" i="14"/>
  <c r="CWS50" i="14"/>
  <c r="CWT50" i="14"/>
  <c r="CWU50" i="14"/>
  <c r="CWV50" i="14"/>
  <c r="CWW50" i="14"/>
  <c r="CWX50" i="14"/>
  <c r="CWY50" i="14"/>
  <c r="CWZ50" i="14"/>
  <c r="CXA50" i="14"/>
  <c r="CXB50" i="14"/>
  <c r="CXC50" i="14"/>
  <c r="CXD50" i="14"/>
  <c r="CXE50" i="14"/>
  <c r="CXF50" i="14"/>
  <c r="CXG50" i="14"/>
  <c r="CXH50" i="14"/>
  <c r="CXI50" i="14"/>
  <c r="CXJ50" i="14"/>
  <c r="CXK50" i="14"/>
  <c r="CXL50" i="14"/>
  <c r="CXM50" i="14"/>
  <c r="CXN50" i="14"/>
  <c r="CXO50" i="14"/>
  <c r="CXP50" i="14"/>
  <c r="CXQ50" i="14"/>
  <c r="CXR50" i="14"/>
  <c r="CXS50" i="14"/>
  <c r="CXT50" i="14"/>
  <c r="CXU50" i="14"/>
  <c r="CXV50" i="14"/>
  <c r="CXW50" i="14"/>
  <c r="CXX50" i="14"/>
  <c r="CXY50" i="14"/>
  <c r="CXZ50" i="14"/>
  <c r="CYA50" i="14"/>
  <c r="CYB50" i="14"/>
  <c r="CYC50" i="14"/>
  <c r="CYD50" i="14"/>
  <c r="CYE50" i="14"/>
  <c r="CYF50" i="14"/>
  <c r="CYG50" i="14"/>
  <c r="CYH50" i="14"/>
  <c r="CYI50" i="14"/>
  <c r="CYJ50" i="14"/>
  <c r="CYK50" i="14"/>
  <c r="CYL50" i="14"/>
  <c r="CYM50" i="14"/>
  <c r="CYN50" i="14"/>
  <c r="CYO50" i="14"/>
  <c r="CYP50" i="14"/>
  <c r="CYQ50" i="14"/>
  <c r="CYR50" i="14"/>
  <c r="CYS50" i="14"/>
  <c r="CYT50" i="14"/>
  <c r="CYU50" i="14"/>
  <c r="CYV50" i="14"/>
  <c r="CYW50" i="14"/>
  <c r="CYX50" i="14"/>
  <c r="CYY50" i="14"/>
  <c r="CYZ50" i="14"/>
  <c r="CZA50" i="14"/>
  <c r="CZB50" i="14"/>
  <c r="CZC50" i="14"/>
  <c r="CZD50" i="14"/>
  <c r="CZE50" i="14"/>
  <c r="CZF50" i="14"/>
  <c r="CZG50" i="14"/>
  <c r="CZH50" i="14"/>
  <c r="CZI50" i="14"/>
  <c r="CZJ50" i="14"/>
  <c r="CZK50" i="14"/>
  <c r="CZL50" i="14"/>
  <c r="CZM50" i="14"/>
  <c r="CZN50" i="14"/>
  <c r="CZO50" i="14"/>
  <c r="CZP50" i="14"/>
  <c r="CZQ50" i="14"/>
  <c r="CZR50" i="14"/>
  <c r="CZS50" i="14"/>
  <c r="CZT50" i="14"/>
  <c r="CZU50" i="14"/>
  <c r="CZV50" i="14"/>
  <c r="CZW50" i="14"/>
  <c r="CZX50" i="14"/>
  <c r="CZY50" i="14"/>
  <c r="CZZ50" i="14"/>
  <c r="DAA50" i="14"/>
  <c r="DAB50" i="14"/>
  <c r="DAC50" i="14"/>
  <c r="DAD50" i="14"/>
  <c r="DAE50" i="14"/>
  <c r="DAF50" i="14"/>
  <c r="DAG50" i="14"/>
  <c r="DAH50" i="14"/>
  <c r="DAI50" i="14"/>
  <c r="DAJ50" i="14"/>
  <c r="DAK50" i="14"/>
  <c r="DAL50" i="14"/>
  <c r="DAM50" i="14"/>
  <c r="DAN50" i="14"/>
  <c r="DAO50" i="14"/>
  <c r="DAP50" i="14"/>
  <c r="DAQ50" i="14"/>
  <c r="DAR50" i="14"/>
  <c r="DAS50" i="14"/>
  <c r="DAT50" i="14"/>
  <c r="DAU50" i="14"/>
  <c r="DAV50" i="14"/>
  <c r="DAW50" i="14"/>
  <c r="DAX50" i="14"/>
  <c r="DAY50" i="14"/>
  <c r="DAZ50" i="14"/>
  <c r="DBA50" i="14"/>
  <c r="DBB50" i="14"/>
  <c r="DBC50" i="14"/>
  <c r="DBD50" i="14"/>
  <c r="DBE50" i="14"/>
  <c r="DBF50" i="14"/>
  <c r="DBG50" i="14"/>
  <c r="DBH50" i="14"/>
  <c r="DBI50" i="14"/>
  <c r="DBJ50" i="14"/>
  <c r="DBK50" i="14"/>
  <c r="DBL50" i="14"/>
  <c r="DBM50" i="14"/>
  <c r="DBN50" i="14"/>
  <c r="DBO50" i="14"/>
  <c r="DBP50" i="14"/>
  <c r="DBQ50" i="14"/>
  <c r="DBR50" i="14"/>
  <c r="DBS50" i="14"/>
  <c r="DBT50" i="14"/>
  <c r="DBU50" i="14"/>
  <c r="DBV50" i="14"/>
  <c r="DBW50" i="14"/>
  <c r="DBX50" i="14"/>
  <c r="DBY50" i="14"/>
  <c r="DBZ50" i="14"/>
  <c r="DCA50" i="14"/>
  <c r="DCB50" i="14"/>
  <c r="DCC50" i="14"/>
  <c r="DCD50" i="14"/>
  <c r="DCE50" i="14"/>
  <c r="DCF50" i="14"/>
  <c r="DCG50" i="14"/>
  <c r="DCH50" i="14"/>
  <c r="DCI50" i="14"/>
  <c r="DCJ50" i="14"/>
  <c r="DCK50" i="14"/>
  <c r="DCL50" i="14"/>
  <c r="DCM50" i="14"/>
  <c r="DCN50" i="14"/>
  <c r="DCO50" i="14"/>
  <c r="DCP50" i="14"/>
  <c r="DCQ50" i="14"/>
  <c r="DCR50" i="14"/>
  <c r="DCS50" i="14"/>
  <c r="DCT50" i="14"/>
  <c r="DCU50" i="14"/>
  <c r="DCV50" i="14"/>
  <c r="DCW50" i="14"/>
  <c r="DCX50" i="14"/>
  <c r="DCY50" i="14"/>
  <c r="DCZ50" i="14"/>
  <c r="DDA50" i="14"/>
  <c r="DDB50" i="14"/>
  <c r="DDC50" i="14"/>
  <c r="DDD50" i="14"/>
  <c r="DDE50" i="14"/>
  <c r="DDF50" i="14"/>
  <c r="DDG50" i="14"/>
  <c r="DDH50" i="14"/>
  <c r="DDI50" i="14"/>
  <c r="DDJ50" i="14"/>
  <c r="DDK50" i="14"/>
  <c r="DDL50" i="14"/>
  <c r="DDM50" i="14"/>
  <c r="DDN50" i="14"/>
  <c r="DDO50" i="14"/>
  <c r="DDP50" i="14"/>
  <c r="DDQ50" i="14"/>
  <c r="DDR50" i="14"/>
  <c r="DDS50" i="14"/>
  <c r="DDT50" i="14"/>
  <c r="DDU50" i="14"/>
  <c r="DDV50" i="14"/>
  <c r="DDW50" i="14"/>
  <c r="DDX50" i="14"/>
  <c r="DDY50" i="14"/>
  <c r="DDZ50" i="14"/>
  <c r="DEA50" i="14"/>
  <c r="DEB50" i="14"/>
  <c r="DEC50" i="14"/>
  <c r="DED50" i="14"/>
  <c r="DEE50" i="14"/>
  <c r="DEF50" i="14"/>
  <c r="DEG50" i="14"/>
  <c r="DEH50" i="14"/>
  <c r="DEI50" i="14"/>
  <c r="DEJ50" i="14"/>
  <c r="DEK50" i="14"/>
  <c r="DEL50" i="14"/>
  <c r="DEM50" i="14"/>
  <c r="DEN50" i="14"/>
  <c r="DEO50" i="14"/>
  <c r="DEP50" i="14"/>
  <c r="DEQ50" i="14"/>
  <c r="DER50" i="14"/>
  <c r="DES50" i="14"/>
  <c r="DET50" i="14"/>
  <c r="DEU50" i="14"/>
  <c r="DEV50" i="14"/>
  <c r="DEW50" i="14"/>
  <c r="DEX50" i="14"/>
  <c r="DEY50" i="14"/>
  <c r="DEZ50" i="14"/>
  <c r="DFA50" i="14"/>
  <c r="DFB50" i="14"/>
  <c r="DFC50" i="14"/>
  <c r="DFD50" i="14"/>
  <c r="DFE50" i="14"/>
  <c r="DFF50" i="14"/>
  <c r="DFG50" i="14"/>
  <c r="DFH50" i="14"/>
  <c r="DFI50" i="14"/>
  <c r="DFJ50" i="14"/>
  <c r="DFK50" i="14"/>
  <c r="DFL50" i="14"/>
  <c r="DFM50" i="14"/>
  <c r="DFN50" i="14"/>
  <c r="DFO50" i="14"/>
  <c r="DFP50" i="14"/>
  <c r="DFQ50" i="14"/>
  <c r="DFR50" i="14"/>
  <c r="DFS50" i="14"/>
  <c r="DFT50" i="14"/>
  <c r="DFU50" i="14"/>
  <c r="DFV50" i="14"/>
  <c r="DFW50" i="14"/>
  <c r="DFX50" i="14"/>
  <c r="DFY50" i="14"/>
  <c r="DFZ50" i="14"/>
  <c r="DGA50" i="14"/>
  <c r="DGB50" i="14"/>
  <c r="DGC50" i="14"/>
  <c r="DGD50" i="14"/>
  <c r="DGE50" i="14"/>
  <c r="DGF50" i="14"/>
  <c r="DGG50" i="14"/>
  <c r="DGH50" i="14"/>
  <c r="DGI50" i="14"/>
  <c r="DGJ50" i="14"/>
  <c r="DGK50" i="14"/>
  <c r="DGL50" i="14"/>
  <c r="DGM50" i="14"/>
  <c r="DGN50" i="14"/>
  <c r="DGO50" i="14"/>
  <c r="DGP50" i="14"/>
  <c r="DGQ50" i="14"/>
  <c r="DGR50" i="14"/>
  <c r="DGS50" i="14"/>
  <c r="DGT50" i="14"/>
  <c r="DGU50" i="14"/>
  <c r="DGV50" i="14"/>
  <c r="DGW50" i="14"/>
  <c r="DGX50" i="14"/>
  <c r="DGY50" i="14"/>
  <c r="DGZ50" i="14"/>
  <c r="DHA50" i="14"/>
  <c r="DHB50" i="14"/>
  <c r="DHC50" i="14"/>
  <c r="DHD50" i="14"/>
  <c r="DHE50" i="14"/>
  <c r="DHF50" i="14"/>
  <c r="DHG50" i="14"/>
  <c r="DHH50" i="14"/>
  <c r="DHI50" i="14"/>
  <c r="DHJ50" i="14"/>
  <c r="DHK50" i="14"/>
  <c r="DHL50" i="14"/>
  <c r="DHM50" i="14"/>
  <c r="DHN50" i="14"/>
  <c r="DHO50" i="14"/>
  <c r="DHP50" i="14"/>
  <c r="DHQ50" i="14"/>
  <c r="DHR50" i="14"/>
  <c r="DHS50" i="14"/>
  <c r="DHT50" i="14"/>
  <c r="DHU50" i="14"/>
  <c r="DHV50" i="14"/>
  <c r="DHW50" i="14"/>
  <c r="DHX50" i="14"/>
  <c r="DHY50" i="14"/>
  <c r="DHZ50" i="14"/>
  <c r="DIA50" i="14"/>
  <c r="DIB50" i="14"/>
  <c r="DIC50" i="14"/>
  <c r="DID50" i="14"/>
  <c r="DIE50" i="14"/>
  <c r="DIF50" i="14"/>
  <c r="DIG50" i="14"/>
  <c r="DIH50" i="14"/>
  <c r="DII50" i="14"/>
  <c r="DIJ50" i="14"/>
  <c r="DIK50" i="14"/>
  <c r="DIL50" i="14"/>
  <c r="DIM50" i="14"/>
  <c r="DIN50" i="14"/>
  <c r="DIO50" i="14"/>
  <c r="DIP50" i="14"/>
  <c r="DIQ50" i="14"/>
  <c r="DIR50" i="14"/>
  <c r="DIS50" i="14"/>
  <c r="DIT50" i="14"/>
  <c r="DIU50" i="14"/>
  <c r="DIV50" i="14"/>
  <c r="DIW50" i="14"/>
  <c r="DIX50" i="14"/>
  <c r="DIY50" i="14"/>
  <c r="DIZ50" i="14"/>
  <c r="DJA50" i="14"/>
  <c r="DJB50" i="14"/>
  <c r="DJC50" i="14"/>
  <c r="DJD50" i="14"/>
  <c r="DJE50" i="14"/>
  <c r="DJF50" i="14"/>
  <c r="DJG50" i="14"/>
  <c r="DJH50" i="14"/>
  <c r="DJI50" i="14"/>
  <c r="DJJ50" i="14"/>
  <c r="DJK50" i="14"/>
  <c r="DJL50" i="14"/>
  <c r="DJM50" i="14"/>
  <c r="DJN50" i="14"/>
  <c r="DJO50" i="14"/>
  <c r="DJP50" i="14"/>
  <c r="DJQ50" i="14"/>
  <c r="DJR50" i="14"/>
  <c r="DJS50" i="14"/>
  <c r="DJT50" i="14"/>
  <c r="DJU50" i="14"/>
  <c r="DJV50" i="14"/>
  <c r="DJW50" i="14"/>
  <c r="DJX50" i="14"/>
  <c r="DJY50" i="14"/>
  <c r="DJZ50" i="14"/>
  <c r="DKA50" i="14"/>
  <c r="DKB50" i="14"/>
  <c r="DKC50" i="14"/>
  <c r="DKD50" i="14"/>
  <c r="DKE50" i="14"/>
  <c r="DKF50" i="14"/>
  <c r="DKG50" i="14"/>
  <c r="DKH50" i="14"/>
  <c r="DKI50" i="14"/>
  <c r="DKJ50" i="14"/>
  <c r="DKK50" i="14"/>
  <c r="DKL50" i="14"/>
  <c r="DKM50" i="14"/>
  <c r="DKN50" i="14"/>
  <c r="DKO50" i="14"/>
  <c r="DKP50" i="14"/>
  <c r="DKQ50" i="14"/>
  <c r="DKR50" i="14"/>
  <c r="DKS50" i="14"/>
  <c r="DKT50" i="14"/>
  <c r="DKU50" i="14"/>
  <c r="DKV50" i="14"/>
  <c r="DKW50" i="14"/>
  <c r="DKX50" i="14"/>
  <c r="DKY50" i="14"/>
  <c r="DKZ50" i="14"/>
  <c r="DLA50" i="14"/>
  <c r="DLB50" i="14"/>
  <c r="DLC50" i="14"/>
  <c r="DLD50" i="14"/>
  <c r="DLE50" i="14"/>
  <c r="DLF50" i="14"/>
  <c r="DLG50" i="14"/>
  <c r="DLH50" i="14"/>
  <c r="DLI50" i="14"/>
  <c r="DLJ50" i="14"/>
  <c r="DLK50" i="14"/>
  <c r="DLL50" i="14"/>
  <c r="DLM50" i="14"/>
  <c r="DLN50" i="14"/>
  <c r="DLO50" i="14"/>
  <c r="DLP50" i="14"/>
  <c r="DLQ50" i="14"/>
  <c r="DLR50" i="14"/>
  <c r="DLS50" i="14"/>
  <c r="DLT50" i="14"/>
  <c r="DLU50" i="14"/>
  <c r="DLV50" i="14"/>
  <c r="DLW50" i="14"/>
  <c r="DLX50" i="14"/>
  <c r="DLY50" i="14"/>
  <c r="DLZ50" i="14"/>
  <c r="DMA50" i="14"/>
  <c r="DMB50" i="14"/>
  <c r="DMC50" i="14"/>
  <c r="DMD50" i="14"/>
  <c r="DME50" i="14"/>
  <c r="DMF50" i="14"/>
  <c r="DMG50" i="14"/>
  <c r="DMH50" i="14"/>
  <c r="DMI50" i="14"/>
  <c r="DMJ50" i="14"/>
  <c r="DMK50" i="14"/>
  <c r="DML50" i="14"/>
  <c r="DMM50" i="14"/>
  <c r="DMN50" i="14"/>
  <c r="DMO50" i="14"/>
  <c r="DMP50" i="14"/>
  <c r="DMQ50" i="14"/>
  <c r="DMR50" i="14"/>
  <c r="DMS50" i="14"/>
  <c r="DMT50" i="14"/>
  <c r="DMU50" i="14"/>
  <c r="DMV50" i="14"/>
  <c r="DMW50" i="14"/>
  <c r="DMX50" i="14"/>
  <c r="DMY50" i="14"/>
  <c r="DMZ50" i="14"/>
  <c r="DNA50" i="14"/>
  <c r="DNB50" i="14"/>
  <c r="DNC50" i="14"/>
  <c r="DND50" i="14"/>
  <c r="DNE50" i="14"/>
  <c r="DNF50" i="14"/>
  <c r="DNG50" i="14"/>
  <c r="DNH50" i="14"/>
  <c r="DNI50" i="14"/>
  <c r="DNJ50" i="14"/>
  <c r="DNK50" i="14"/>
  <c r="DNL50" i="14"/>
  <c r="DNM50" i="14"/>
  <c r="DNN50" i="14"/>
  <c r="DNO50" i="14"/>
  <c r="DNP50" i="14"/>
  <c r="DNQ50" i="14"/>
  <c r="DNR50" i="14"/>
  <c r="DNS50" i="14"/>
  <c r="DNT50" i="14"/>
  <c r="DNU50" i="14"/>
  <c r="DNV50" i="14"/>
  <c r="DNW50" i="14"/>
  <c r="DNX50" i="14"/>
  <c r="DNY50" i="14"/>
  <c r="DNZ50" i="14"/>
  <c r="DOA50" i="14"/>
  <c r="DOB50" i="14"/>
  <c r="DOC50" i="14"/>
  <c r="DOD50" i="14"/>
  <c r="DOE50" i="14"/>
  <c r="DOF50" i="14"/>
  <c r="DOG50" i="14"/>
  <c r="DOH50" i="14"/>
  <c r="DOI50" i="14"/>
  <c r="DOJ50" i="14"/>
  <c r="DOK50" i="14"/>
  <c r="DOL50" i="14"/>
  <c r="DOM50" i="14"/>
  <c r="DON50" i="14"/>
  <c r="DOO50" i="14"/>
  <c r="DOP50" i="14"/>
  <c r="DOQ50" i="14"/>
  <c r="DOR50" i="14"/>
  <c r="DOS50" i="14"/>
  <c r="DOT50" i="14"/>
  <c r="DOU50" i="14"/>
  <c r="DOV50" i="14"/>
  <c r="DOW50" i="14"/>
  <c r="DOX50" i="14"/>
  <c r="DOY50" i="14"/>
  <c r="DOZ50" i="14"/>
  <c r="DPA50" i="14"/>
  <c r="DPB50" i="14"/>
  <c r="DPC50" i="14"/>
  <c r="DPD50" i="14"/>
  <c r="DPE50" i="14"/>
  <c r="DPF50" i="14"/>
  <c r="DPG50" i="14"/>
  <c r="DPH50" i="14"/>
  <c r="DPI50" i="14"/>
  <c r="DPJ50" i="14"/>
  <c r="DPK50" i="14"/>
  <c r="DPL50" i="14"/>
  <c r="DPM50" i="14"/>
  <c r="DPN50" i="14"/>
  <c r="DPO50" i="14"/>
  <c r="DPP50" i="14"/>
  <c r="DPQ50" i="14"/>
  <c r="DPR50" i="14"/>
  <c r="DPS50" i="14"/>
  <c r="DPT50" i="14"/>
  <c r="DPU50" i="14"/>
  <c r="DPV50" i="14"/>
  <c r="DPW50" i="14"/>
  <c r="DPX50" i="14"/>
  <c r="DPY50" i="14"/>
  <c r="DPZ50" i="14"/>
  <c r="DQA50" i="14"/>
  <c r="DQB50" i="14"/>
  <c r="DQC50" i="14"/>
  <c r="DQD50" i="14"/>
  <c r="DQE50" i="14"/>
  <c r="DQF50" i="14"/>
  <c r="DQG50" i="14"/>
  <c r="DQH50" i="14"/>
  <c r="DQI50" i="14"/>
  <c r="DQJ50" i="14"/>
  <c r="DQK50" i="14"/>
  <c r="DQL50" i="14"/>
  <c r="DQM50" i="14"/>
  <c r="DQN50" i="14"/>
  <c r="DQO50" i="14"/>
  <c r="DQP50" i="14"/>
  <c r="DQQ50" i="14"/>
  <c r="DQR50" i="14"/>
  <c r="DQS50" i="14"/>
  <c r="DQT50" i="14"/>
  <c r="DQU50" i="14"/>
  <c r="DQV50" i="14"/>
  <c r="DQW50" i="14"/>
  <c r="DQX50" i="14"/>
  <c r="DQY50" i="14"/>
  <c r="DQZ50" i="14"/>
  <c r="DRA50" i="14"/>
  <c r="DRB50" i="14"/>
  <c r="DRC50" i="14"/>
  <c r="DRD50" i="14"/>
  <c r="DRE50" i="14"/>
  <c r="DRF50" i="14"/>
  <c r="DRG50" i="14"/>
  <c r="DRH50" i="14"/>
  <c r="DRI50" i="14"/>
  <c r="DRJ50" i="14"/>
  <c r="DRK50" i="14"/>
  <c r="DRL50" i="14"/>
  <c r="DRM50" i="14"/>
  <c r="DRN50" i="14"/>
  <c r="DRO50" i="14"/>
  <c r="DRP50" i="14"/>
  <c r="DRQ50" i="14"/>
  <c r="DRR50" i="14"/>
  <c r="DRS50" i="14"/>
  <c r="DRT50" i="14"/>
  <c r="DRU50" i="14"/>
  <c r="DRV50" i="14"/>
  <c r="DRW50" i="14"/>
  <c r="DRX50" i="14"/>
  <c r="DRY50" i="14"/>
  <c r="DRZ50" i="14"/>
  <c r="DSA50" i="14"/>
  <c r="DSB50" i="14"/>
  <c r="DSC50" i="14"/>
  <c r="DSD50" i="14"/>
  <c r="DSE50" i="14"/>
  <c r="DSF50" i="14"/>
  <c r="DSG50" i="14"/>
  <c r="DSH50" i="14"/>
  <c r="DSI50" i="14"/>
  <c r="DSJ50" i="14"/>
  <c r="DSK50" i="14"/>
  <c r="DSL50" i="14"/>
  <c r="DSM50" i="14"/>
  <c r="DSN50" i="14"/>
  <c r="DSO50" i="14"/>
  <c r="DSP50" i="14"/>
  <c r="DSQ50" i="14"/>
  <c r="DSR50" i="14"/>
  <c r="DSS50" i="14"/>
  <c r="DST50" i="14"/>
  <c r="DSU50" i="14"/>
  <c r="DSV50" i="14"/>
  <c r="DSW50" i="14"/>
  <c r="DSX50" i="14"/>
  <c r="DSY50" i="14"/>
  <c r="DSZ50" i="14"/>
  <c r="DTA50" i="14"/>
  <c r="DTB50" i="14"/>
  <c r="DTC50" i="14"/>
  <c r="DTD50" i="14"/>
  <c r="DTE50" i="14"/>
  <c r="DTF50" i="14"/>
  <c r="DTG50" i="14"/>
  <c r="DTH50" i="14"/>
  <c r="DTI50" i="14"/>
  <c r="DTJ50" i="14"/>
  <c r="DTK50" i="14"/>
  <c r="DTL50" i="14"/>
  <c r="DTM50" i="14"/>
  <c r="DTN50" i="14"/>
  <c r="DTO50" i="14"/>
  <c r="DTP50" i="14"/>
  <c r="DTQ50" i="14"/>
  <c r="DTR50" i="14"/>
  <c r="DTS50" i="14"/>
  <c r="DTT50" i="14"/>
  <c r="DTU50" i="14"/>
  <c r="DTV50" i="14"/>
  <c r="DTW50" i="14"/>
  <c r="DTX50" i="14"/>
  <c r="DTY50" i="14"/>
  <c r="DTZ50" i="14"/>
  <c r="DUA50" i="14"/>
  <c r="DUB50" i="14"/>
  <c r="DUC50" i="14"/>
  <c r="DUD50" i="14"/>
  <c r="DUE50" i="14"/>
  <c r="DUF50" i="14"/>
  <c r="DUG50" i="14"/>
  <c r="DUH50" i="14"/>
  <c r="DUI50" i="14"/>
  <c r="DUJ50" i="14"/>
  <c r="DUK50" i="14"/>
  <c r="DUL50" i="14"/>
  <c r="DUM50" i="14"/>
  <c r="DUN50" i="14"/>
  <c r="DUO50" i="14"/>
  <c r="DUP50" i="14"/>
  <c r="DUQ50" i="14"/>
  <c r="DUR50" i="14"/>
  <c r="DUS50" i="14"/>
  <c r="DUT50" i="14"/>
  <c r="DUU50" i="14"/>
  <c r="DUV50" i="14"/>
  <c r="DUW50" i="14"/>
  <c r="DUX50" i="14"/>
  <c r="DUY50" i="14"/>
  <c r="DUZ50" i="14"/>
  <c r="DVA50" i="14"/>
  <c r="DVB50" i="14"/>
  <c r="DVC50" i="14"/>
  <c r="DVD50" i="14"/>
  <c r="DVE50" i="14"/>
  <c r="DVF50" i="14"/>
  <c r="DVG50" i="14"/>
  <c r="DVH50" i="14"/>
  <c r="DVI50" i="14"/>
  <c r="DVJ50" i="14"/>
  <c r="DVK50" i="14"/>
  <c r="DVL50" i="14"/>
  <c r="DVM50" i="14"/>
  <c r="DVN50" i="14"/>
  <c r="DVO50" i="14"/>
  <c r="DVP50" i="14"/>
  <c r="DVQ50" i="14"/>
  <c r="DVR50" i="14"/>
  <c r="DVS50" i="14"/>
  <c r="DVT50" i="14"/>
  <c r="DVU50" i="14"/>
  <c r="DVV50" i="14"/>
  <c r="DVW50" i="14"/>
  <c r="DVX50" i="14"/>
  <c r="DVY50" i="14"/>
  <c r="DVZ50" i="14"/>
  <c r="DWA50" i="14"/>
  <c r="DWB50" i="14"/>
  <c r="DWC50" i="14"/>
  <c r="DWD50" i="14"/>
  <c r="DWE50" i="14"/>
  <c r="DWF50" i="14"/>
  <c r="DWG50" i="14"/>
  <c r="DWH50" i="14"/>
  <c r="DWI50" i="14"/>
  <c r="DWJ50" i="14"/>
  <c r="DWK50" i="14"/>
  <c r="DWL50" i="14"/>
  <c r="DWM50" i="14"/>
  <c r="DWN50" i="14"/>
  <c r="DWO50" i="14"/>
  <c r="DWP50" i="14"/>
  <c r="DWQ50" i="14"/>
  <c r="DWR50" i="14"/>
  <c r="DWS50" i="14"/>
  <c r="DWT50" i="14"/>
  <c r="DWU50" i="14"/>
  <c r="DWV50" i="14"/>
  <c r="DWW50" i="14"/>
  <c r="DWX50" i="14"/>
  <c r="DWY50" i="14"/>
  <c r="DWZ50" i="14"/>
  <c r="DXA50" i="14"/>
  <c r="DXB50" i="14"/>
  <c r="DXC50" i="14"/>
  <c r="DXD50" i="14"/>
  <c r="DXE50" i="14"/>
  <c r="DXF50" i="14"/>
  <c r="DXG50" i="14"/>
  <c r="DXH50" i="14"/>
  <c r="DXI50" i="14"/>
  <c r="DXJ50" i="14"/>
  <c r="DXK50" i="14"/>
  <c r="DXL50" i="14"/>
  <c r="DXM50" i="14"/>
  <c r="DXN50" i="14"/>
  <c r="DXO50" i="14"/>
  <c r="DXP50" i="14"/>
  <c r="DXQ50" i="14"/>
  <c r="DXR50" i="14"/>
  <c r="DXS50" i="14"/>
  <c r="DXT50" i="14"/>
  <c r="DXU50" i="14"/>
  <c r="DXV50" i="14"/>
  <c r="DXW50" i="14"/>
  <c r="DXX50" i="14"/>
  <c r="DXY50" i="14"/>
  <c r="DXZ50" i="14"/>
  <c r="DYA50" i="14"/>
  <c r="DYB50" i="14"/>
  <c r="DYC50" i="14"/>
  <c r="DYD50" i="14"/>
  <c r="DYE50" i="14"/>
  <c r="DYF50" i="14"/>
  <c r="DYG50" i="14"/>
  <c r="DYH50" i="14"/>
  <c r="DYI50" i="14"/>
  <c r="DYJ50" i="14"/>
  <c r="DYK50" i="14"/>
  <c r="DYL50" i="14"/>
  <c r="DYM50" i="14"/>
  <c r="DYN50" i="14"/>
  <c r="DYO50" i="14"/>
  <c r="DYP50" i="14"/>
  <c r="DYQ50" i="14"/>
  <c r="DYR50" i="14"/>
  <c r="DYS50" i="14"/>
  <c r="DYT50" i="14"/>
  <c r="DYU50" i="14"/>
  <c r="DYV50" i="14"/>
  <c r="DYW50" i="14"/>
  <c r="DYX50" i="14"/>
  <c r="DYY50" i="14"/>
  <c r="DYZ50" i="14"/>
  <c r="DZA50" i="14"/>
  <c r="DZB50" i="14"/>
  <c r="DZC50" i="14"/>
  <c r="DZD50" i="14"/>
  <c r="DZE50" i="14"/>
  <c r="DZF50" i="14"/>
  <c r="DZG50" i="14"/>
  <c r="DZH50" i="14"/>
  <c r="DZI50" i="14"/>
  <c r="DZJ50" i="14"/>
  <c r="DZK50" i="14"/>
  <c r="DZL50" i="14"/>
  <c r="DZM50" i="14"/>
  <c r="DZN50" i="14"/>
  <c r="DZO50" i="14"/>
  <c r="DZP50" i="14"/>
  <c r="DZQ50" i="14"/>
  <c r="DZR50" i="14"/>
  <c r="DZS50" i="14"/>
  <c r="DZT50" i="14"/>
  <c r="DZU50" i="14"/>
  <c r="DZV50" i="14"/>
  <c r="DZW50" i="14"/>
  <c r="DZX50" i="14"/>
  <c r="DZY50" i="14"/>
  <c r="DZZ50" i="14"/>
  <c r="EAA50" i="14"/>
  <c r="EAB50" i="14"/>
  <c r="EAC50" i="14"/>
  <c r="EAD50" i="14"/>
  <c r="EAE50" i="14"/>
  <c r="EAF50" i="14"/>
  <c r="EAG50" i="14"/>
  <c r="EAH50" i="14"/>
  <c r="EAI50" i="14"/>
  <c r="EAJ50" i="14"/>
  <c r="EAK50" i="14"/>
  <c r="EAL50" i="14"/>
  <c r="EAM50" i="14"/>
  <c r="EAN50" i="14"/>
  <c r="EAO50" i="14"/>
  <c r="EAP50" i="14"/>
  <c r="EAQ50" i="14"/>
  <c r="EAR50" i="14"/>
  <c r="EAS50" i="14"/>
  <c r="EAT50" i="14"/>
  <c r="EAU50" i="14"/>
  <c r="EAV50" i="14"/>
  <c r="EAW50" i="14"/>
  <c r="EAX50" i="14"/>
  <c r="EAY50" i="14"/>
  <c r="EAZ50" i="14"/>
  <c r="EBA50" i="14"/>
  <c r="EBB50" i="14"/>
  <c r="EBC50" i="14"/>
  <c r="EBD50" i="14"/>
  <c r="EBE50" i="14"/>
  <c r="EBF50" i="14"/>
  <c r="EBG50" i="14"/>
  <c r="EBH50" i="14"/>
  <c r="EBI50" i="14"/>
  <c r="EBJ50" i="14"/>
  <c r="EBK50" i="14"/>
  <c r="EBL50" i="14"/>
  <c r="EBM50" i="14"/>
  <c r="EBN50" i="14"/>
  <c r="EBO50" i="14"/>
  <c r="EBP50" i="14"/>
  <c r="EBQ50" i="14"/>
  <c r="EBR50" i="14"/>
  <c r="EBS50" i="14"/>
  <c r="EBT50" i="14"/>
  <c r="EBU50" i="14"/>
  <c r="EBV50" i="14"/>
  <c r="EBW50" i="14"/>
  <c r="EBX50" i="14"/>
  <c r="EBY50" i="14"/>
  <c r="EBZ50" i="14"/>
  <c r="ECA50" i="14"/>
  <c r="ECB50" i="14"/>
  <c r="ECC50" i="14"/>
  <c r="ECD50" i="14"/>
  <c r="ECE50" i="14"/>
  <c r="ECF50" i="14"/>
  <c r="ECG50" i="14"/>
  <c r="ECH50" i="14"/>
  <c r="ECI50" i="14"/>
  <c r="ECJ50" i="14"/>
  <c r="ECK50" i="14"/>
  <c r="ECL50" i="14"/>
  <c r="ECM50" i="14"/>
  <c r="ECN50" i="14"/>
  <c r="ECO50" i="14"/>
  <c r="ECP50" i="14"/>
  <c r="ECQ50" i="14"/>
  <c r="ECR50" i="14"/>
  <c r="ECS50" i="14"/>
  <c r="ECT50" i="14"/>
  <c r="ECU50" i="14"/>
  <c r="ECV50" i="14"/>
  <c r="ECW50" i="14"/>
  <c r="ECX50" i="14"/>
  <c r="ECY50" i="14"/>
  <c r="ECZ50" i="14"/>
  <c r="EDA50" i="14"/>
  <c r="EDB50" i="14"/>
  <c r="EDC50" i="14"/>
  <c r="EDD50" i="14"/>
  <c r="EDE50" i="14"/>
  <c r="EDF50" i="14"/>
  <c r="EDG50" i="14"/>
  <c r="EDH50" i="14"/>
  <c r="EDI50" i="14"/>
  <c r="EDJ50" i="14"/>
  <c r="EDK50" i="14"/>
  <c r="EDL50" i="14"/>
  <c r="EDM50" i="14"/>
  <c r="EDN50" i="14"/>
  <c r="EDO50" i="14"/>
  <c r="EDP50" i="14"/>
  <c r="EDQ50" i="14"/>
  <c r="EDR50" i="14"/>
  <c r="EDS50" i="14"/>
  <c r="EDT50" i="14"/>
  <c r="EDU50" i="14"/>
  <c r="EDV50" i="14"/>
  <c r="EDW50" i="14"/>
  <c r="EDX50" i="14"/>
  <c r="EDY50" i="14"/>
  <c r="EDZ50" i="14"/>
  <c r="EEA50" i="14"/>
  <c r="EEB50" i="14"/>
  <c r="EEC50" i="14"/>
  <c r="EED50" i="14"/>
  <c r="EEE50" i="14"/>
  <c r="EEF50" i="14"/>
  <c r="EEG50" i="14"/>
  <c r="EEH50" i="14"/>
  <c r="EEI50" i="14"/>
  <c r="EEJ50" i="14"/>
  <c r="EEK50" i="14"/>
  <c r="EEL50" i="14"/>
  <c r="EEM50" i="14"/>
  <c r="EEN50" i="14"/>
  <c r="EEO50" i="14"/>
  <c r="EEP50" i="14"/>
  <c r="EEQ50" i="14"/>
  <c r="EER50" i="14"/>
  <c r="EES50" i="14"/>
  <c r="EET50" i="14"/>
  <c r="EEU50" i="14"/>
  <c r="EEV50" i="14"/>
  <c r="EEW50" i="14"/>
  <c r="EEX50" i="14"/>
  <c r="EEY50" i="14"/>
  <c r="EEZ50" i="14"/>
  <c r="EFA50" i="14"/>
  <c r="EFB50" i="14"/>
  <c r="EFC50" i="14"/>
  <c r="EFD50" i="14"/>
  <c r="EFE50" i="14"/>
  <c r="EFF50" i="14"/>
  <c r="EFG50" i="14"/>
  <c r="EFH50" i="14"/>
  <c r="EFI50" i="14"/>
  <c r="EFJ50" i="14"/>
  <c r="EFK50" i="14"/>
  <c r="EFL50" i="14"/>
  <c r="EFM50" i="14"/>
  <c r="EFN50" i="14"/>
  <c r="EFO50" i="14"/>
  <c r="EFP50" i="14"/>
  <c r="EFQ50" i="14"/>
  <c r="EFR50" i="14"/>
  <c r="EFS50" i="14"/>
  <c r="EFT50" i="14"/>
  <c r="EFU50" i="14"/>
  <c r="EFV50" i="14"/>
  <c r="EFW50" i="14"/>
  <c r="EFX50" i="14"/>
  <c r="EFY50" i="14"/>
  <c r="EFZ50" i="14"/>
  <c r="EGA50" i="14"/>
  <c r="EGB50" i="14"/>
  <c r="EGC50" i="14"/>
  <c r="EGD50" i="14"/>
  <c r="EGE50" i="14"/>
  <c r="EGF50" i="14"/>
  <c r="EGG50" i="14"/>
  <c r="EGH50" i="14"/>
  <c r="EGI50" i="14"/>
  <c r="EGJ50" i="14"/>
  <c r="EGK50" i="14"/>
  <c r="EGL50" i="14"/>
  <c r="EGM50" i="14"/>
  <c r="EGN50" i="14"/>
  <c r="EGO50" i="14"/>
  <c r="EGP50" i="14"/>
  <c r="EGQ50" i="14"/>
  <c r="EGR50" i="14"/>
  <c r="EGS50" i="14"/>
  <c r="EGT50" i="14"/>
  <c r="EGU50" i="14"/>
  <c r="EGV50" i="14"/>
  <c r="EGW50" i="14"/>
  <c r="EGX50" i="14"/>
  <c r="EGY50" i="14"/>
  <c r="EGZ50" i="14"/>
  <c r="EHA50" i="14"/>
  <c r="EHB50" i="14"/>
  <c r="EHC50" i="14"/>
  <c r="EHD50" i="14"/>
  <c r="EHE50" i="14"/>
  <c r="EHF50" i="14"/>
  <c r="EHG50" i="14"/>
  <c r="EHH50" i="14"/>
  <c r="EHI50" i="14"/>
  <c r="EHJ50" i="14"/>
  <c r="EHK50" i="14"/>
  <c r="EHL50" i="14"/>
  <c r="EHM50" i="14"/>
  <c r="EHN50" i="14"/>
  <c r="EHO50" i="14"/>
  <c r="EHP50" i="14"/>
  <c r="EHQ50" i="14"/>
  <c r="EHR50" i="14"/>
  <c r="EHS50" i="14"/>
  <c r="EHT50" i="14"/>
  <c r="EHU50" i="14"/>
  <c r="EHV50" i="14"/>
  <c r="EHW50" i="14"/>
  <c r="EHX50" i="14"/>
  <c r="EHY50" i="14"/>
  <c r="EHZ50" i="14"/>
  <c r="EIA50" i="14"/>
  <c r="EIB50" i="14"/>
  <c r="EIC50" i="14"/>
  <c r="EID50" i="14"/>
  <c r="EIE50" i="14"/>
  <c r="EIF50" i="14"/>
  <c r="EIG50" i="14"/>
  <c r="EIH50" i="14"/>
  <c r="EII50" i="14"/>
  <c r="EIJ50" i="14"/>
  <c r="EIK50" i="14"/>
  <c r="EIL50" i="14"/>
  <c r="EIM50" i="14"/>
  <c r="EIN50" i="14"/>
  <c r="EIO50" i="14"/>
  <c r="EIP50" i="14"/>
  <c r="EIQ50" i="14"/>
  <c r="EIR50" i="14"/>
  <c r="EIS50" i="14"/>
  <c r="EIT50" i="14"/>
  <c r="EIU50" i="14"/>
  <c r="EIV50" i="14"/>
  <c r="EIW50" i="14"/>
  <c r="EIX50" i="14"/>
  <c r="EIY50" i="14"/>
  <c r="EIZ50" i="14"/>
  <c r="EJA50" i="14"/>
  <c r="EJB50" i="14"/>
  <c r="EJC50" i="14"/>
  <c r="EJD50" i="14"/>
  <c r="EJE50" i="14"/>
  <c r="EJF50" i="14"/>
  <c r="EJG50" i="14"/>
  <c r="EJH50" i="14"/>
  <c r="EJI50" i="14"/>
  <c r="EJJ50" i="14"/>
  <c r="EJK50" i="14"/>
  <c r="EJL50" i="14"/>
  <c r="EJM50" i="14"/>
  <c r="EJN50" i="14"/>
  <c r="EJO50" i="14"/>
  <c r="EJP50" i="14"/>
  <c r="EJQ50" i="14"/>
  <c r="EJR50" i="14"/>
  <c r="EJS50" i="14"/>
  <c r="EJT50" i="14"/>
  <c r="EJU50" i="14"/>
  <c r="EJV50" i="14"/>
  <c r="EJW50" i="14"/>
  <c r="EJX50" i="14"/>
  <c r="EJY50" i="14"/>
  <c r="EJZ50" i="14"/>
  <c r="EKA50" i="14"/>
  <c r="EKB50" i="14"/>
  <c r="EKC50" i="14"/>
  <c r="EKD50" i="14"/>
  <c r="EKE50" i="14"/>
  <c r="EKF50" i="14"/>
  <c r="EKG50" i="14"/>
  <c r="EKH50" i="14"/>
  <c r="EKI50" i="14"/>
  <c r="EKJ50" i="14"/>
  <c r="EKK50" i="14"/>
  <c r="EKL50" i="14"/>
  <c r="EKM50" i="14"/>
  <c r="EKN50" i="14"/>
  <c r="EKO50" i="14"/>
  <c r="EKP50" i="14"/>
  <c r="EKQ50" i="14"/>
  <c r="EKR50" i="14"/>
  <c r="EKS50" i="14"/>
  <c r="EKT50" i="14"/>
  <c r="EKU50" i="14"/>
  <c r="EKV50" i="14"/>
  <c r="EKW50" i="14"/>
  <c r="EKX50" i="14"/>
  <c r="EKY50" i="14"/>
  <c r="EKZ50" i="14"/>
  <c r="ELA50" i="14"/>
  <c r="ELB50" i="14"/>
  <c r="ELC50" i="14"/>
  <c r="ELD50" i="14"/>
  <c r="ELE50" i="14"/>
  <c r="ELF50" i="14"/>
  <c r="ELG50" i="14"/>
  <c r="ELH50" i="14"/>
  <c r="ELI50" i="14"/>
  <c r="ELJ50" i="14"/>
  <c r="ELK50" i="14"/>
  <c r="ELL50" i="14"/>
  <c r="ELM50" i="14"/>
  <c r="ELN50" i="14"/>
  <c r="ELO50" i="14"/>
  <c r="ELP50" i="14"/>
  <c r="ELQ50" i="14"/>
  <c r="ELR50" i="14"/>
  <c r="ELS50" i="14"/>
  <c r="ELT50" i="14"/>
  <c r="ELU50" i="14"/>
  <c r="ELV50" i="14"/>
  <c r="ELW50" i="14"/>
  <c r="ELX50" i="14"/>
  <c r="ELY50" i="14"/>
  <c r="ELZ50" i="14"/>
  <c r="EMA50" i="14"/>
  <c r="EMB50" i="14"/>
  <c r="EMC50" i="14"/>
  <c r="EMD50" i="14"/>
  <c r="EME50" i="14"/>
  <c r="EMF50" i="14"/>
  <c r="EMG50" i="14"/>
  <c r="EMH50" i="14"/>
  <c r="EMI50" i="14"/>
  <c r="EMJ50" i="14"/>
  <c r="EMK50" i="14"/>
  <c r="EML50" i="14"/>
  <c r="EMM50" i="14"/>
  <c r="EMN50" i="14"/>
  <c r="EMO50" i="14"/>
  <c r="EMP50" i="14"/>
  <c r="EMQ50" i="14"/>
  <c r="EMR50" i="14"/>
  <c r="EMS50" i="14"/>
  <c r="EMT50" i="14"/>
  <c r="EMU50" i="14"/>
  <c r="EMV50" i="14"/>
  <c r="EMW50" i="14"/>
  <c r="EMX50" i="14"/>
  <c r="EMY50" i="14"/>
  <c r="EMZ50" i="14"/>
  <c r="ENA50" i="14"/>
  <c r="ENB50" i="14"/>
  <c r="ENC50" i="14"/>
  <c r="END50" i="14"/>
  <c r="ENE50" i="14"/>
  <c r="ENF50" i="14"/>
  <c r="ENG50" i="14"/>
  <c r="ENH50" i="14"/>
  <c r="ENI50" i="14"/>
  <c r="ENJ50" i="14"/>
  <c r="ENK50" i="14"/>
  <c r="ENL50" i="14"/>
  <c r="ENM50" i="14"/>
  <c r="ENN50" i="14"/>
  <c r="ENO50" i="14"/>
  <c r="ENP50" i="14"/>
  <c r="ENQ50" i="14"/>
  <c r="ENR50" i="14"/>
  <c r="ENS50" i="14"/>
  <c r="ENT50" i="14"/>
  <c r="ENU50" i="14"/>
  <c r="ENV50" i="14"/>
  <c r="ENW50" i="14"/>
  <c r="ENX50" i="14"/>
  <c r="ENY50" i="14"/>
  <c r="ENZ50" i="14"/>
  <c r="EOA50" i="14"/>
  <c r="EOB50" i="14"/>
  <c r="EOC50" i="14"/>
  <c r="EOD50" i="14"/>
  <c r="EOE50" i="14"/>
  <c r="EOF50" i="14"/>
  <c r="EOG50" i="14"/>
  <c r="EOH50" i="14"/>
  <c r="EOI50" i="14"/>
  <c r="EOJ50" i="14"/>
  <c r="EOK50" i="14"/>
  <c r="EOL50" i="14"/>
  <c r="EOM50" i="14"/>
  <c r="EON50" i="14"/>
  <c r="EOO50" i="14"/>
  <c r="EOP50" i="14"/>
  <c r="EOQ50" i="14"/>
  <c r="EOR50" i="14"/>
  <c r="EOS50" i="14"/>
  <c r="EOT50" i="14"/>
  <c r="EOU50" i="14"/>
  <c r="EOV50" i="14"/>
  <c r="EOW50" i="14"/>
  <c r="EOX50" i="14"/>
  <c r="EOY50" i="14"/>
  <c r="EOZ50" i="14"/>
  <c r="EPA50" i="14"/>
  <c r="EPB50" i="14"/>
  <c r="EPC50" i="14"/>
  <c r="EPD50" i="14"/>
  <c r="EPE50" i="14"/>
  <c r="EPF50" i="14"/>
  <c r="EPG50" i="14"/>
  <c r="EPH50" i="14"/>
  <c r="EPI50" i="14"/>
  <c r="EPJ50" i="14"/>
  <c r="EPK50" i="14"/>
  <c r="EPL50" i="14"/>
  <c r="EPM50" i="14"/>
  <c r="EPN50" i="14"/>
  <c r="EPO50" i="14"/>
  <c r="EPP50" i="14"/>
  <c r="EPQ50" i="14"/>
  <c r="EPR50" i="14"/>
  <c r="EPS50" i="14"/>
  <c r="EPT50" i="14"/>
  <c r="EPU50" i="14"/>
  <c r="EPV50" i="14"/>
  <c r="EPW50" i="14"/>
  <c r="EPX50" i="14"/>
  <c r="EPY50" i="14"/>
  <c r="EPZ50" i="14"/>
  <c r="EQA50" i="14"/>
  <c r="EQB50" i="14"/>
  <c r="EQC50" i="14"/>
  <c r="EQD50" i="14"/>
  <c r="EQE50" i="14"/>
  <c r="EQF50" i="14"/>
  <c r="EQG50" i="14"/>
  <c r="EQH50" i="14"/>
  <c r="EQI50" i="14"/>
  <c r="EQJ50" i="14"/>
  <c r="EQK50" i="14"/>
  <c r="EQL50" i="14"/>
  <c r="EQM50" i="14"/>
  <c r="EQN50" i="14"/>
  <c r="EQO50" i="14"/>
  <c r="EQP50" i="14"/>
  <c r="EQQ50" i="14"/>
  <c r="EQR50" i="14"/>
  <c r="EQS50" i="14"/>
  <c r="EQT50" i="14"/>
  <c r="EQU50" i="14"/>
  <c r="EQV50" i="14"/>
  <c r="EQW50" i="14"/>
  <c r="EQX50" i="14"/>
  <c r="EQY50" i="14"/>
  <c r="EQZ50" i="14"/>
  <c r="ERA50" i="14"/>
  <c r="ERB50" i="14"/>
  <c r="ERC50" i="14"/>
  <c r="ERD50" i="14"/>
  <c r="ERE50" i="14"/>
  <c r="ERF50" i="14"/>
  <c r="ERG50" i="14"/>
  <c r="ERH50" i="14"/>
  <c r="ERI50" i="14"/>
  <c r="ERJ50" i="14"/>
  <c r="ERK50" i="14"/>
  <c r="ERL50" i="14"/>
  <c r="ERM50" i="14"/>
  <c r="ERN50" i="14"/>
  <c r="ERO50" i="14"/>
  <c r="ERP50" i="14"/>
  <c r="ERQ50" i="14"/>
  <c r="ERR50" i="14"/>
  <c r="ERS50" i="14"/>
  <c r="ERT50" i="14"/>
  <c r="ERU50" i="14"/>
  <c r="ERV50" i="14"/>
  <c r="ERW50" i="14"/>
  <c r="ERX50" i="14"/>
  <c r="ERY50" i="14"/>
  <c r="ERZ50" i="14"/>
  <c r="ESA50" i="14"/>
  <c r="ESB50" i="14"/>
  <c r="ESC50" i="14"/>
  <c r="ESD50" i="14"/>
  <c r="ESE50" i="14"/>
  <c r="ESF50" i="14"/>
  <c r="ESG50" i="14"/>
  <c r="ESH50" i="14"/>
  <c r="ESI50" i="14"/>
  <c r="ESJ50" i="14"/>
  <c r="ESK50" i="14"/>
  <c r="ESL50" i="14"/>
  <c r="ESM50" i="14"/>
  <c r="ESN50" i="14"/>
  <c r="ESO50" i="14"/>
  <c r="ESP50" i="14"/>
  <c r="ESQ50" i="14"/>
  <c r="ESR50" i="14"/>
  <c r="ESS50" i="14"/>
  <c r="EST50" i="14"/>
  <c r="ESU50" i="14"/>
  <c r="ESV50" i="14"/>
  <c r="ESW50" i="14"/>
  <c r="ESX50" i="14"/>
  <c r="ESY50" i="14"/>
  <c r="ESZ50" i="14"/>
  <c r="ETA50" i="14"/>
  <c r="ETB50" i="14"/>
  <c r="ETC50" i="14"/>
  <c r="ETD50" i="14"/>
  <c r="ETE50" i="14"/>
  <c r="ETF50" i="14"/>
  <c r="ETG50" i="14"/>
  <c r="ETH50" i="14"/>
  <c r="ETI50" i="14"/>
  <c r="ETJ50" i="14"/>
  <c r="ETK50" i="14"/>
  <c r="ETL50" i="14"/>
  <c r="ETM50" i="14"/>
  <c r="ETN50" i="14"/>
  <c r="ETO50" i="14"/>
  <c r="ETP50" i="14"/>
  <c r="ETQ50" i="14"/>
  <c r="ETR50" i="14"/>
  <c r="ETS50" i="14"/>
  <c r="ETT50" i="14"/>
  <c r="ETU50" i="14"/>
  <c r="ETV50" i="14"/>
  <c r="ETW50" i="14"/>
  <c r="ETX50" i="14"/>
  <c r="ETY50" i="14"/>
  <c r="ETZ50" i="14"/>
  <c r="EUA50" i="14"/>
  <c r="EUB50" i="14"/>
  <c r="EUC50" i="14"/>
  <c r="EUD50" i="14"/>
  <c r="EUE50" i="14"/>
  <c r="EUF50" i="14"/>
  <c r="EUG50" i="14"/>
  <c r="EUH50" i="14"/>
  <c r="EUI50" i="14"/>
  <c r="EUJ50" i="14"/>
  <c r="EUK50" i="14"/>
  <c r="EUL50" i="14"/>
  <c r="EUM50" i="14"/>
  <c r="EUN50" i="14"/>
  <c r="EUO50" i="14"/>
  <c r="EUP50" i="14"/>
  <c r="EUQ50" i="14"/>
  <c r="EUR50" i="14"/>
  <c r="EUS50" i="14"/>
  <c r="EUT50" i="14"/>
  <c r="EUU50" i="14"/>
  <c r="EUV50" i="14"/>
  <c r="EUW50" i="14"/>
  <c r="EUX50" i="14"/>
  <c r="EUY50" i="14"/>
  <c r="EUZ50" i="14"/>
  <c r="EVA50" i="14"/>
  <c r="EVB50" i="14"/>
  <c r="EVC50" i="14"/>
  <c r="EVD50" i="14"/>
  <c r="EVE50" i="14"/>
  <c r="EVF50" i="14"/>
  <c r="EVG50" i="14"/>
  <c r="EVH50" i="14"/>
  <c r="EVI50" i="14"/>
  <c r="EVJ50" i="14"/>
  <c r="EVK50" i="14"/>
  <c r="EVL50" i="14"/>
  <c r="EVM50" i="14"/>
  <c r="EVN50" i="14"/>
  <c r="EVO50" i="14"/>
  <c r="EVP50" i="14"/>
  <c r="EVQ50" i="14"/>
  <c r="EVR50" i="14"/>
  <c r="EVS50" i="14"/>
  <c r="EVT50" i="14"/>
  <c r="EVU50" i="14"/>
  <c r="EVV50" i="14"/>
  <c r="EVW50" i="14"/>
  <c r="EVX50" i="14"/>
  <c r="EVY50" i="14"/>
  <c r="EVZ50" i="14"/>
  <c r="EWA50" i="14"/>
  <c r="EWB50" i="14"/>
  <c r="EWC50" i="14"/>
  <c r="EWD50" i="14"/>
  <c r="EWE50" i="14"/>
  <c r="EWF50" i="14"/>
  <c r="EWG50" i="14"/>
  <c r="EWH50" i="14"/>
  <c r="EWI50" i="14"/>
  <c r="EWJ50" i="14"/>
  <c r="EWK50" i="14"/>
  <c r="EWL50" i="14"/>
  <c r="EWM50" i="14"/>
  <c r="EWN50" i="14"/>
  <c r="EWO50" i="14"/>
  <c r="EWP50" i="14"/>
  <c r="EWQ50" i="14"/>
  <c r="EWR50" i="14"/>
  <c r="EWS50" i="14"/>
  <c r="EWT50" i="14"/>
  <c r="EWU50" i="14"/>
  <c r="EWV50" i="14"/>
  <c r="EWW50" i="14"/>
  <c r="EWX50" i="14"/>
  <c r="EWY50" i="14"/>
  <c r="EWZ50" i="14"/>
  <c r="EXA50" i="14"/>
  <c r="EXB50" i="14"/>
  <c r="EXC50" i="14"/>
  <c r="EXD50" i="14"/>
  <c r="EXE50" i="14"/>
  <c r="EXF50" i="14"/>
  <c r="EXG50" i="14"/>
  <c r="EXH50" i="14"/>
  <c r="EXI50" i="14"/>
  <c r="EXJ50" i="14"/>
  <c r="EXK50" i="14"/>
  <c r="EXL50" i="14"/>
  <c r="EXM50" i="14"/>
  <c r="EXN50" i="14"/>
  <c r="EXO50" i="14"/>
  <c r="EXP50" i="14"/>
  <c r="EXQ50" i="14"/>
  <c r="EXR50" i="14"/>
  <c r="EXS50" i="14"/>
  <c r="EXT50" i="14"/>
  <c r="EXU50" i="14"/>
  <c r="EXV50" i="14"/>
  <c r="EXW50" i="14"/>
  <c r="EXX50" i="14"/>
  <c r="EXY50" i="14"/>
  <c r="EXZ50" i="14"/>
  <c r="EYA50" i="14"/>
  <c r="EYB50" i="14"/>
  <c r="EYC50" i="14"/>
  <c r="EYD50" i="14"/>
  <c r="EYE50" i="14"/>
  <c r="EYF50" i="14"/>
  <c r="EYG50" i="14"/>
  <c r="EYH50" i="14"/>
  <c r="EYI50" i="14"/>
  <c r="EYJ50" i="14"/>
  <c r="EYK50" i="14"/>
  <c r="EYL50" i="14"/>
  <c r="EYM50" i="14"/>
  <c r="EYN50" i="14"/>
  <c r="EYO50" i="14"/>
  <c r="EYP50" i="14"/>
  <c r="EYQ50" i="14"/>
  <c r="EYR50" i="14"/>
  <c r="EYS50" i="14"/>
  <c r="EYT50" i="14"/>
  <c r="EYU50" i="14"/>
  <c r="EYV50" i="14"/>
  <c r="EYW50" i="14"/>
  <c r="EYX50" i="14"/>
  <c r="EYY50" i="14"/>
  <c r="EYZ50" i="14"/>
  <c r="EZA50" i="14"/>
  <c r="EZB50" i="14"/>
  <c r="EZC50" i="14"/>
  <c r="EZD50" i="14"/>
  <c r="EZE50" i="14"/>
  <c r="EZF50" i="14"/>
  <c r="EZG50" i="14"/>
  <c r="EZH50" i="14"/>
  <c r="EZI50" i="14"/>
  <c r="EZJ50" i="14"/>
  <c r="EZK50" i="14"/>
  <c r="EZL50" i="14"/>
  <c r="EZM50" i="14"/>
  <c r="EZN50" i="14"/>
  <c r="EZO50" i="14"/>
  <c r="EZP50" i="14"/>
  <c r="EZQ50" i="14"/>
  <c r="EZR50" i="14"/>
  <c r="EZS50" i="14"/>
  <c r="EZT50" i="14"/>
  <c r="EZU50" i="14"/>
  <c r="EZV50" i="14"/>
  <c r="EZW50" i="14"/>
  <c r="EZX50" i="14"/>
  <c r="EZY50" i="14"/>
  <c r="EZZ50" i="14"/>
  <c r="FAA50" i="14"/>
  <c r="FAB50" i="14"/>
  <c r="FAC50" i="14"/>
  <c r="FAD50" i="14"/>
  <c r="FAE50" i="14"/>
  <c r="FAF50" i="14"/>
  <c r="FAG50" i="14"/>
  <c r="FAH50" i="14"/>
  <c r="FAI50" i="14"/>
  <c r="FAJ50" i="14"/>
  <c r="FAK50" i="14"/>
  <c r="FAL50" i="14"/>
  <c r="FAM50" i="14"/>
  <c r="FAN50" i="14"/>
  <c r="FAO50" i="14"/>
  <c r="FAP50" i="14"/>
  <c r="FAQ50" i="14"/>
  <c r="FAR50" i="14"/>
  <c r="FAS50" i="14"/>
  <c r="FAT50" i="14"/>
  <c r="FAU50" i="14"/>
  <c r="FAV50" i="14"/>
  <c r="FAW50" i="14"/>
  <c r="FAX50" i="14"/>
  <c r="FAY50" i="14"/>
  <c r="FAZ50" i="14"/>
  <c r="FBA50" i="14"/>
  <c r="FBB50" i="14"/>
  <c r="FBC50" i="14"/>
  <c r="FBD50" i="14"/>
  <c r="FBE50" i="14"/>
  <c r="FBF50" i="14"/>
  <c r="FBG50" i="14"/>
  <c r="FBH50" i="14"/>
  <c r="FBI50" i="14"/>
  <c r="FBJ50" i="14"/>
  <c r="FBK50" i="14"/>
  <c r="FBL50" i="14"/>
  <c r="FBM50" i="14"/>
  <c r="FBN50" i="14"/>
  <c r="FBO50" i="14"/>
  <c r="FBP50" i="14"/>
  <c r="FBQ50" i="14"/>
  <c r="FBR50" i="14"/>
  <c r="FBS50" i="14"/>
  <c r="FBT50" i="14"/>
  <c r="FBU50" i="14"/>
  <c r="FBV50" i="14"/>
  <c r="FBW50" i="14"/>
  <c r="FBX50" i="14"/>
  <c r="FBY50" i="14"/>
  <c r="FBZ50" i="14"/>
  <c r="FCA50" i="14"/>
  <c r="FCB50" i="14"/>
  <c r="FCC50" i="14"/>
  <c r="FCD50" i="14"/>
  <c r="FCE50" i="14"/>
  <c r="FCF50" i="14"/>
  <c r="FCG50" i="14"/>
  <c r="FCH50" i="14"/>
  <c r="FCI50" i="14"/>
  <c r="FCJ50" i="14"/>
  <c r="FCK50" i="14"/>
  <c r="FCL50" i="14"/>
  <c r="FCM50" i="14"/>
  <c r="FCN50" i="14"/>
  <c r="FCO50" i="14"/>
  <c r="FCP50" i="14"/>
  <c r="FCQ50" i="14"/>
  <c r="FCR50" i="14"/>
  <c r="FCS50" i="14"/>
  <c r="FCT50" i="14"/>
  <c r="FCU50" i="14"/>
  <c r="FCV50" i="14"/>
  <c r="FCW50" i="14"/>
  <c r="FCX50" i="14"/>
  <c r="FCY50" i="14"/>
  <c r="FCZ50" i="14"/>
  <c r="FDA50" i="14"/>
  <c r="FDB50" i="14"/>
  <c r="FDC50" i="14"/>
  <c r="FDD50" i="14"/>
  <c r="FDE50" i="14"/>
  <c r="FDF50" i="14"/>
  <c r="FDG50" i="14"/>
  <c r="FDH50" i="14"/>
  <c r="FDI50" i="14"/>
  <c r="FDJ50" i="14"/>
  <c r="FDK50" i="14"/>
  <c r="FDL50" i="14"/>
  <c r="FDM50" i="14"/>
  <c r="FDN50" i="14"/>
  <c r="FDO50" i="14"/>
  <c r="FDP50" i="14"/>
  <c r="FDQ50" i="14"/>
  <c r="FDR50" i="14"/>
  <c r="FDS50" i="14"/>
  <c r="FDT50" i="14"/>
  <c r="FDU50" i="14"/>
  <c r="FDV50" i="14"/>
  <c r="FDW50" i="14"/>
  <c r="FDX50" i="14"/>
  <c r="FDY50" i="14"/>
  <c r="FDZ50" i="14"/>
  <c r="FEA50" i="14"/>
  <c r="FEB50" i="14"/>
  <c r="FEC50" i="14"/>
  <c r="FED50" i="14"/>
  <c r="FEE50" i="14"/>
  <c r="FEF50" i="14"/>
  <c r="FEG50" i="14"/>
  <c r="FEH50" i="14"/>
  <c r="FEI50" i="14"/>
  <c r="FEJ50" i="14"/>
  <c r="FEK50" i="14"/>
  <c r="FEL50" i="14"/>
  <c r="FEM50" i="14"/>
  <c r="FEN50" i="14"/>
  <c r="FEO50" i="14"/>
  <c r="FEP50" i="14"/>
  <c r="FEQ50" i="14"/>
  <c r="FER50" i="14"/>
  <c r="FES50" i="14"/>
  <c r="FET50" i="14"/>
  <c r="FEU50" i="14"/>
  <c r="FEV50" i="14"/>
  <c r="FEW50" i="14"/>
  <c r="FEX50" i="14"/>
  <c r="FEY50" i="14"/>
  <c r="FEZ50" i="14"/>
  <c r="FFA50" i="14"/>
  <c r="FFB50" i="14"/>
  <c r="FFC50" i="14"/>
  <c r="FFD50" i="14"/>
  <c r="FFE50" i="14"/>
  <c r="FFF50" i="14"/>
  <c r="FFG50" i="14"/>
  <c r="FFH50" i="14"/>
  <c r="FFI50" i="14"/>
  <c r="FFJ50" i="14"/>
  <c r="FFK50" i="14"/>
  <c r="FFL50" i="14"/>
  <c r="FFM50" i="14"/>
  <c r="FFN50" i="14"/>
  <c r="FFO50" i="14"/>
  <c r="FFP50" i="14"/>
  <c r="FFQ50" i="14"/>
  <c r="FFR50" i="14"/>
  <c r="FFS50" i="14"/>
  <c r="FFT50" i="14"/>
  <c r="FFU50" i="14"/>
  <c r="FFV50" i="14"/>
  <c r="FFW50" i="14"/>
  <c r="FFX50" i="14"/>
  <c r="FFY50" i="14"/>
  <c r="FFZ50" i="14"/>
  <c r="FGA50" i="14"/>
  <c r="FGB50" i="14"/>
  <c r="FGC50" i="14"/>
  <c r="FGD50" i="14"/>
  <c r="FGE50" i="14"/>
  <c r="FGF50" i="14"/>
  <c r="FGG50" i="14"/>
  <c r="FGH50" i="14"/>
  <c r="FGI50" i="14"/>
  <c r="FGJ50" i="14"/>
  <c r="FGK50" i="14"/>
  <c r="FGL50" i="14"/>
  <c r="FGM50" i="14"/>
  <c r="FGN50" i="14"/>
  <c r="FGO50" i="14"/>
  <c r="FGP50" i="14"/>
  <c r="FGQ50" i="14"/>
  <c r="FGR50" i="14"/>
  <c r="FGS50" i="14"/>
  <c r="FGT50" i="14"/>
  <c r="FGU50" i="14"/>
  <c r="FGV50" i="14"/>
  <c r="FGW50" i="14"/>
  <c r="FGX50" i="14"/>
  <c r="FGY50" i="14"/>
  <c r="FGZ50" i="14"/>
  <c r="FHA50" i="14"/>
  <c r="FHB50" i="14"/>
  <c r="FHC50" i="14"/>
  <c r="FHD50" i="14"/>
  <c r="FHE50" i="14"/>
  <c r="FHF50" i="14"/>
  <c r="FHG50" i="14"/>
  <c r="FHH50" i="14"/>
  <c r="FHI50" i="14"/>
  <c r="FHJ50" i="14"/>
  <c r="FHK50" i="14"/>
  <c r="FHL50" i="14"/>
  <c r="FHM50" i="14"/>
  <c r="FHN50" i="14"/>
  <c r="FHO50" i="14"/>
  <c r="FHP50" i="14"/>
  <c r="FHQ50" i="14"/>
  <c r="FHR50" i="14"/>
  <c r="FHS50" i="14"/>
  <c r="FHT50" i="14"/>
  <c r="FHU50" i="14"/>
  <c r="FHV50" i="14"/>
  <c r="FHW50" i="14"/>
  <c r="FHX50" i="14"/>
  <c r="FHY50" i="14"/>
  <c r="FHZ50" i="14"/>
  <c r="FIA50" i="14"/>
  <c r="FIB50" i="14"/>
  <c r="FIC50" i="14"/>
  <c r="FID50" i="14"/>
  <c r="FIE50" i="14"/>
  <c r="FIF50" i="14"/>
  <c r="FIG50" i="14"/>
  <c r="FIH50" i="14"/>
  <c r="FII50" i="14"/>
  <c r="FIJ50" i="14"/>
  <c r="FIK50" i="14"/>
  <c r="FIL50" i="14"/>
  <c r="FIM50" i="14"/>
  <c r="FIN50" i="14"/>
  <c r="FIO50" i="14"/>
  <c r="FIP50" i="14"/>
  <c r="FIQ50" i="14"/>
  <c r="FIR50" i="14"/>
  <c r="FIS50" i="14"/>
  <c r="FIT50" i="14"/>
  <c r="FIU50" i="14"/>
  <c r="FIV50" i="14"/>
  <c r="FIW50" i="14"/>
  <c r="FIX50" i="14"/>
  <c r="FIY50" i="14"/>
  <c r="FIZ50" i="14"/>
  <c r="FJA50" i="14"/>
  <c r="FJB50" i="14"/>
  <c r="FJC50" i="14"/>
  <c r="FJD50" i="14"/>
  <c r="FJE50" i="14"/>
  <c r="FJF50" i="14"/>
  <c r="FJG50" i="14"/>
  <c r="FJH50" i="14"/>
  <c r="FJI50" i="14"/>
  <c r="FJJ50" i="14"/>
  <c r="FJK50" i="14"/>
  <c r="FJL50" i="14"/>
  <c r="FJM50" i="14"/>
  <c r="FJN50" i="14"/>
  <c r="FJO50" i="14"/>
  <c r="FJP50" i="14"/>
  <c r="FJQ50" i="14"/>
  <c r="FJR50" i="14"/>
  <c r="FJS50" i="14"/>
  <c r="FJT50" i="14"/>
  <c r="FJU50" i="14"/>
  <c r="FJV50" i="14"/>
  <c r="FJW50" i="14"/>
  <c r="FJX50" i="14"/>
  <c r="FJY50" i="14"/>
  <c r="FJZ50" i="14"/>
  <c r="FKA50" i="14"/>
  <c r="FKB50" i="14"/>
  <c r="FKC50" i="14"/>
  <c r="FKD50" i="14"/>
  <c r="FKE50" i="14"/>
  <c r="FKF50" i="14"/>
  <c r="FKG50" i="14"/>
  <c r="FKH50" i="14"/>
  <c r="FKI50" i="14"/>
  <c r="FKJ50" i="14"/>
  <c r="FKK50" i="14"/>
  <c r="FKL50" i="14"/>
  <c r="FKM50" i="14"/>
  <c r="FKN50" i="14"/>
  <c r="FKO50" i="14"/>
  <c r="FKP50" i="14"/>
  <c r="FKQ50" i="14"/>
  <c r="FKR50" i="14"/>
  <c r="FKS50" i="14"/>
  <c r="FKT50" i="14"/>
  <c r="FKU50" i="14"/>
  <c r="FKV50" i="14"/>
  <c r="FKW50" i="14"/>
  <c r="FKX50" i="14"/>
  <c r="FKY50" i="14"/>
  <c r="FKZ50" i="14"/>
  <c r="FLA50" i="14"/>
  <c r="FLB50" i="14"/>
  <c r="FLC50" i="14"/>
  <c r="FLD50" i="14"/>
  <c r="FLE50" i="14"/>
  <c r="FLF50" i="14"/>
  <c r="FLG50" i="14"/>
  <c r="FLH50" i="14"/>
  <c r="FLI50" i="14"/>
  <c r="FLJ50" i="14"/>
  <c r="FLK50" i="14"/>
  <c r="FLL50" i="14"/>
  <c r="FLM50" i="14"/>
  <c r="FLN50" i="14"/>
  <c r="FLO50" i="14"/>
  <c r="FLP50" i="14"/>
  <c r="FLQ50" i="14"/>
  <c r="FLR50" i="14"/>
  <c r="FLS50" i="14"/>
  <c r="FLT50" i="14"/>
  <c r="FLU50" i="14"/>
  <c r="FLV50" i="14"/>
  <c r="FLW50" i="14"/>
  <c r="FLX50" i="14"/>
  <c r="FLY50" i="14"/>
  <c r="FLZ50" i="14"/>
  <c r="FMA50" i="14"/>
  <c r="FMB50" i="14"/>
  <c r="FMC50" i="14"/>
  <c r="FMD50" i="14"/>
  <c r="FME50" i="14"/>
  <c r="FMF50" i="14"/>
  <c r="FMG50" i="14"/>
  <c r="FMH50" i="14"/>
  <c r="FMI50" i="14"/>
  <c r="FMJ50" i="14"/>
  <c r="FMK50" i="14"/>
  <c r="FML50" i="14"/>
  <c r="FMM50" i="14"/>
  <c r="FMN50" i="14"/>
  <c r="FMO50" i="14"/>
  <c r="FMP50" i="14"/>
  <c r="FMQ50" i="14"/>
  <c r="FMR50" i="14"/>
  <c r="FMS50" i="14"/>
  <c r="FMT50" i="14"/>
  <c r="FMU50" i="14"/>
  <c r="FMV50" i="14"/>
  <c r="FMW50" i="14"/>
  <c r="FMX50" i="14"/>
  <c r="FMY50" i="14"/>
  <c r="FMZ50" i="14"/>
  <c r="FNA50" i="14"/>
  <c r="FNB50" i="14"/>
  <c r="FNC50" i="14"/>
  <c r="FND50" i="14"/>
  <c r="FNE50" i="14"/>
  <c r="FNF50" i="14"/>
  <c r="FNG50" i="14"/>
  <c r="FNH50" i="14"/>
  <c r="FNI50" i="14"/>
  <c r="FNJ50" i="14"/>
  <c r="FNK50" i="14"/>
  <c r="FNL50" i="14"/>
  <c r="FNM50" i="14"/>
  <c r="FNN50" i="14"/>
  <c r="FNO50" i="14"/>
  <c r="FNP50" i="14"/>
  <c r="FNQ50" i="14"/>
  <c r="FNR50" i="14"/>
  <c r="FNS50" i="14"/>
  <c r="FNT50" i="14"/>
  <c r="FNU50" i="14"/>
  <c r="FNV50" i="14"/>
  <c r="FNW50" i="14"/>
  <c r="FNX50" i="14"/>
  <c r="FNY50" i="14"/>
  <c r="FNZ50" i="14"/>
  <c r="FOA50" i="14"/>
  <c r="FOB50" i="14"/>
  <c r="FOC50" i="14"/>
  <c r="FOD50" i="14"/>
  <c r="FOE50" i="14"/>
  <c r="FOF50" i="14"/>
  <c r="FOG50" i="14"/>
  <c r="FOH50" i="14"/>
  <c r="FOI50" i="14"/>
  <c r="FOJ50" i="14"/>
  <c r="FOK50" i="14"/>
  <c r="FOL50" i="14"/>
  <c r="FOM50" i="14"/>
  <c r="FON50" i="14"/>
  <c r="FOO50" i="14"/>
  <c r="FOP50" i="14"/>
  <c r="FOQ50" i="14"/>
  <c r="FOR50" i="14"/>
  <c r="FOS50" i="14"/>
  <c r="FOT50" i="14"/>
  <c r="FOU50" i="14"/>
  <c r="FOV50" i="14"/>
  <c r="FOW50" i="14"/>
  <c r="FOX50" i="14"/>
  <c r="FOY50" i="14"/>
  <c r="FOZ50" i="14"/>
  <c r="FPA50" i="14"/>
  <c r="FPB50" i="14"/>
  <c r="FPC50" i="14"/>
  <c r="FPD50" i="14"/>
  <c r="FPE50" i="14"/>
  <c r="FPF50" i="14"/>
  <c r="FPG50" i="14"/>
  <c r="FPH50" i="14"/>
  <c r="FPI50" i="14"/>
  <c r="FPJ50" i="14"/>
  <c r="FPK50" i="14"/>
  <c r="FPL50" i="14"/>
  <c r="FPM50" i="14"/>
  <c r="FPN50" i="14"/>
  <c r="FPO50" i="14"/>
  <c r="FPP50" i="14"/>
  <c r="FPQ50" i="14"/>
  <c r="FPR50" i="14"/>
  <c r="FPS50" i="14"/>
  <c r="FPT50" i="14"/>
  <c r="FPU50" i="14"/>
  <c r="FPV50" i="14"/>
  <c r="FPW50" i="14"/>
  <c r="FPX50" i="14"/>
  <c r="FPY50" i="14"/>
  <c r="FPZ50" i="14"/>
  <c r="FQA50" i="14"/>
  <c r="FQB50" i="14"/>
  <c r="FQC50" i="14"/>
  <c r="FQD50" i="14"/>
  <c r="FQE50" i="14"/>
  <c r="FQF50" i="14"/>
  <c r="FQG50" i="14"/>
  <c r="FQH50" i="14"/>
  <c r="FQI50" i="14"/>
  <c r="FQJ50" i="14"/>
  <c r="FQK50" i="14"/>
  <c r="FQL50" i="14"/>
  <c r="FQM50" i="14"/>
  <c r="FQN50" i="14"/>
  <c r="FQO50" i="14"/>
  <c r="FQP50" i="14"/>
  <c r="FQQ50" i="14"/>
  <c r="FQR50" i="14"/>
  <c r="FQS50" i="14"/>
  <c r="FQT50" i="14"/>
  <c r="FQU50" i="14"/>
  <c r="FQV50" i="14"/>
  <c r="FQW50" i="14"/>
  <c r="FQX50" i="14"/>
  <c r="FQY50" i="14"/>
  <c r="FQZ50" i="14"/>
  <c r="FRA50" i="14"/>
  <c r="FRB50" i="14"/>
  <c r="FRC50" i="14"/>
  <c r="FRD50" i="14"/>
  <c r="FRE50" i="14"/>
  <c r="FRF50" i="14"/>
  <c r="FRG50" i="14"/>
  <c r="FRH50" i="14"/>
  <c r="FRI50" i="14"/>
  <c r="FRJ50" i="14"/>
  <c r="FRK50" i="14"/>
  <c r="FRL50" i="14"/>
  <c r="FRM50" i="14"/>
  <c r="FRN50" i="14"/>
  <c r="FRO50" i="14"/>
  <c r="FRP50" i="14"/>
  <c r="FRQ50" i="14"/>
  <c r="FRR50" i="14"/>
  <c r="FRS50" i="14"/>
  <c r="FRT50" i="14"/>
  <c r="FRU50" i="14"/>
  <c r="FRV50" i="14"/>
  <c r="FRW50" i="14"/>
  <c r="FRX50" i="14"/>
  <c r="FRY50" i="14"/>
  <c r="FRZ50" i="14"/>
  <c r="FSA50" i="14"/>
  <c r="FSB50" i="14"/>
  <c r="FSC50" i="14"/>
  <c r="FSD50" i="14"/>
  <c r="FSE50" i="14"/>
  <c r="FSF50" i="14"/>
  <c r="FSG50" i="14"/>
  <c r="FSH50" i="14"/>
  <c r="FSI50" i="14"/>
  <c r="FSJ50" i="14"/>
  <c r="FSK50" i="14"/>
  <c r="FSL50" i="14"/>
  <c r="FSM50" i="14"/>
  <c r="FSN50" i="14"/>
  <c r="FSO50" i="14"/>
  <c r="FSP50" i="14"/>
  <c r="FSQ50" i="14"/>
  <c r="FSR50" i="14"/>
  <c r="FSS50" i="14"/>
  <c r="FST50" i="14"/>
  <c r="FSU50" i="14"/>
  <c r="FSV50" i="14"/>
  <c r="FSW50" i="14"/>
  <c r="FSX50" i="14"/>
  <c r="FSY50" i="14"/>
  <c r="FSZ50" i="14"/>
  <c r="FTA50" i="14"/>
  <c r="FTB50" i="14"/>
  <c r="FTC50" i="14"/>
  <c r="FTD50" i="14"/>
  <c r="FTE50" i="14"/>
  <c r="FTF50" i="14"/>
  <c r="FTG50" i="14"/>
  <c r="FTH50" i="14"/>
  <c r="FTI50" i="14"/>
  <c r="FTJ50" i="14"/>
  <c r="FTK50" i="14"/>
  <c r="FTL50" i="14"/>
  <c r="FTM50" i="14"/>
  <c r="FTN50" i="14"/>
  <c r="FTO50" i="14"/>
  <c r="FTP50" i="14"/>
  <c r="FTQ50" i="14"/>
  <c r="FTR50" i="14"/>
  <c r="FTS50" i="14"/>
  <c r="FTT50" i="14"/>
  <c r="FTU50" i="14"/>
  <c r="FTV50" i="14"/>
  <c r="FTW50" i="14"/>
  <c r="FTX50" i="14"/>
  <c r="FTY50" i="14"/>
  <c r="FTZ50" i="14"/>
  <c r="FUA50" i="14"/>
  <c r="FUB50" i="14"/>
  <c r="FUC50" i="14"/>
  <c r="FUD50" i="14"/>
  <c r="FUE50" i="14"/>
  <c r="FUF50" i="14"/>
  <c r="FUG50" i="14"/>
  <c r="FUH50" i="14"/>
  <c r="FUI50" i="14"/>
  <c r="FUJ50" i="14"/>
  <c r="FUK50" i="14"/>
  <c r="FUL50" i="14"/>
  <c r="FUM50" i="14"/>
  <c r="FUN50" i="14"/>
  <c r="FUO50" i="14"/>
  <c r="FUP50" i="14"/>
  <c r="FUQ50" i="14"/>
  <c r="FUR50" i="14"/>
  <c r="FUS50" i="14"/>
  <c r="FUT50" i="14"/>
  <c r="FUU50" i="14"/>
  <c r="FUV50" i="14"/>
  <c r="FUW50" i="14"/>
  <c r="FUX50" i="14"/>
  <c r="FUY50" i="14"/>
  <c r="FUZ50" i="14"/>
  <c r="FVA50" i="14"/>
  <c r="FVB50" i="14"/>
  <c r="FVC50" i="14"/>
  <c r="FVD50" i="14"/>
  <c r="FVE50" i="14"/>
  <c r="FVF50" i="14"/>
  <c r="FVG50" i="14"/>
  <c r="FVH50" i="14"/>
  <c r="FVI50" i="14"/>
  <c r="FVJ50" i="14"/>
  <c r="FVK50" i="14"/>
  <c r="FVL50" i="14"/>
  <c r="FVM50" i="14"/>
  <c r="FVN50" i="14"/>
  <c r="FVO50" i="14"/>
  <c r="FVP50" i="14"/>
  <c r="FVQ50" i="14"/>
  <c r="FVR50" i="14"/>
  <c r="FVS50" i="14"/>
  <c r="FVT50" i="14"/>
  <c r="FVU50" i="14"/>
  <c r="FVV50" i="14"/>
  <c r="FVW50" i="14"/>
  <c r="FVX50" i="14"/>
  <c r="FVY50" i="14"/>
  <c r="FVZ50" i="14"/>
  <c r="FWA50" i="14"/>
  <c r="FWB50" i="14"/>
  <c r="FWC50" i="14"/>
  <c r="FWD50" i="14"/>
  <c r="FWE50" i="14"/>
  <c r="FWF50" i="14"/>
  <c r="FWG50" i="14"/>
  <c r="FWH50" i="14"/>
  <c r="FWI50" i="14"/>
  <c r="FWJ50" i="14"/>
  <c r="FWK50" i="14"/>
  <c r="FWL50" i="14"/>
  <c r="FWM50" i="14"/>
  <c r="FWN50" i="14"/>
  <c r="FWO50" i="14"/>
  <c r="FWP50" i="14"/>
  <c r="FWQ50" i="14"/>
  <c r="FWR50" i="14"/>
  <c r="FWS50" i="14"/>
  <c r="FWT50" i="14"/>
  <c r="FWU50" i="14"/>
  <c r="FWV50" i="14"/>
  <c r="FWW50" i="14"/>
  <c r="FWX50" i="14"/>
  <c r="FWY50" i="14"/>
  <c r="FWZ50" i="14"/>
  <c r="FXA50" i="14"/>
  <c r="FXB50" i="14"/>
  <c r="FXC50" i="14"/>
  <c r="FXD50" i="14"/>
  <c r="FXE50" i="14"/>
  <c r="FXF50" i="14"/>
  <c r="FXG50" i="14"/>
  <c r="FXH50" i="14"/>
  <c r="FXI50" i="14"/>
  <c r="FXJ50" i="14"/>
  <c r="FXK50" i="14"/>
  <c r="FXL50" i="14"/>
  <c r="FXM50" i="14"/>
  <c r="FXN50" i="14"/>
  <c r="FXO50" i="14"/>
  <c r="FXP50" i="14"/>
  <c r="FXQ50" i="14"/>
  <c r="FXR50" i="14"/>
  <c r="FXS50" i="14"/>
  <c r="FXT50" i="14"/>
  <c r="FXU50" i="14"/>
  <c r="FXV50" i="14"/>
  <c r="FXW50" i="14"/>
  <c r="FXX50" i="14"/>
  <c r="FXY50" i="14"/>
  <c r="FXZ50" i="14"/>
  <c r="FYA50" i="14"/>
  <c r="FYB50" i="14"/>
  <c r="FYC50" i="14"/>
  <c r="FYD50" i="14"/>
  <c r="FYE50" i="14"/>
  <c r="FYF50" i="14"/>
  <c r="FYG50" i="14"/>
  <c r="FYH50" i="14"/>
  <c r="FYI50" i="14"/>
  <c r="FYJ50" i="14"/>
  <c r="FYK50" i="14"/>
  <c r="FYL50" i="14"/>
  <c r="FYM50" i="14"/>
  <c r="FYN50" i="14"/>
  <c r="FYO50" i="14"/>
  <c r="FYP50" i="14"/>
  <c r="FYQ50" i="14"/>
  <c r="FYR50" i="14"/>
  <c r="FYS50" i="14"/>
  <c r="FYT50" i="14"/>
  <c r="FYU50" i="14"/>
  <c r="FYV50" i="14"/>
  <c r="FYW50" i="14"/>
  <c r="FYX50" i="14"/>
  <c r="FYY50" i="14"/>
  <c r="FYZ50" i="14"/>
  <c r="FZA50" i="14"/>
  <c r="FZB50" i="14"/>
  <c r="FZC50" i="14"/>
  <c r="FZD50" i="14"/>
  <c r="FZE50" i="14"/>
  <c r="FZF50" i="14"/>
  <c r="FZG50" i="14"/>
  <c r="FZH50" i="14"/>
  <c r="FZI50" i="14"/>
  <c r="FZJ50" i="14"/>
  <c r="FZK50" i="14"/>
  <c r="FZL50" i="14"/>
  <c r="FZM50" i="14"/>
  <c r="FZN50" i="14"/>
  <c r="FZO50" i="14"/>
  <c r="FZP50" i="14"/>
  <c r="FZQ50" i="14"/>
  <c r="FZR50" i="14"/>
  <c r="FZS50" i="14"/>
  <c r="FZT50" i="14"/>
  <c r="FZU50" i="14"/>
  <c r="FZV50" i="14"/>
  <c r="FZW50" i="14"/>
  <c r="FZX50" i="14"/>
  <c r="FZY50" i="14"/>
  <c r="FZZ50" i="14"/>
  <c r="GAA50" i="14"/>
  <c r="GAB50" i="14"/>
  <c r="GAC50" i="14"/>
  <c r="GAD50" i="14"/>
  <c r="GAE50" i="14"/>
  <c r="GAF50" i="14"/>
  <c r="GAG50" i="14"/>
  <c r="GAH50" i="14"/>
  <c r="GAI50" i="14"/>
  <c r="GAJ50" i="14"/>
  <c r="GAK50" i="14"/>
  <c r="GAL50" i="14"/>
  <c r="GAM50" i="14"/>
  <c r="GAN50" i="14"/>
  <c r="GAO50" i="14"/>
  <c r="GAP50" i="14"/>
  <c r="GAQ50" i="14"/>
  <c r="GAR50" i="14"/>
  <c r="GAS50" i="14"/>
  <c r="GAT50" i="14"/>
  <c r="GAU50" i="14"/>
  <c r="GAV50" i="14"/>
  <c r="GAW50" i="14"/>
  <c r="GAX50" i="14"/>
  <c r="GAY50" i="14"/>
  <c r="GAZ50" i="14"/>
  <c r="GBA50" i="14"/>
  <c r="GBB50" i="14"/>
  <c r="GBC50" i="14"/>
  <c r="GBD50" i="14"/>
  <c r="GBE50" i="14"/>
  <c r="GBF50" i="14"/>
  <c r="GBG50" i="14"/>
  <c r="GBH50" i="14"/>
  <c r="GBI50" i="14"/>
  <c r="GBJ50" i="14"/>
  <c r="GBK50" i="14"/>
  <c r="GBL50" i="14"/>
  <c r="GBM50" i="14"/>
  <c r="GBN50" i="14"/>
  <c r="GBO50" i="14"/>
  <c r="GBP50" i="14"/>
  <c r="GBQ50" i="14"/>
  <c r="GBR50" i="14"/>
  <c r="GBS50" i="14"/>
  <c r="GBT50" i="14"/>
  <c r="GBU50" i="14"/>
  <c r="GBV50" i="14"/>
  <c r="GBW50" i="14"/>
  <c r="GBX50" i="14"/>
  <c r="GBY50" i="14"/>
  <c r="GBZ50" i="14"/>
  <c r="GCA50" i="14"/>
  <c r="GCB50" i="14"/>
  <c r="GCC50" i="14"/>
  <c r="GCD50" i="14"/>
  <c r="GCE50" i="14"/>
  <c r="GCF50" i="14"/>
  <c r="GCG50" i="14"/>
  <c r="GCH50" i="14"/>
  <c r="GCI50" i="14"/>
  <c r="GCJ50" i="14"/>
  <c r="GCK50" i="14"/>
  <c r="GCL50" i="14"/>
  <c r="GCM50" i="14"/>
  <c r="GCN50" i="14"/>
  <c r="GCO50" i="14"/>
  <c r="GCP50" i="14"/>
  <c r="GCQ50" i="14"/>
  <c r="GCR50" i="14"/>
  <c r="GCS50" i="14"/>
  <c r="GCT50" i="14"/>
  <c r="GCU50" i="14"/>
  <c r="GCV50" i="14"/>
  <c r="GCW50" i="14"/>
  <c r="GCX50" i="14"/>
  <c r="GCY50" i="14"/>
  <c r="GCZ50" i="14"/>
  <c r="GDA50" i="14"/>
  <c r="GDB50" i="14"/>
  <c r="GDC50" i="14"/>
  <c r="GDD50" i="14"/>
  <c r="GDE50" i="14"/>
  <c r="GDF50" i="14"/>
  <c r="GDG50" i="14"/>
  <c r="GDH50" i="14"/>
  <c r="GDI50" i="14"/>
  <c r="GDJ50" i="14"/>
  <c r="GDK50" i="14"/>
  <c r="GDL50" i="14"/>
  <c r="GDM50" i="14"/>
  <c r="GDN50" i="14"/>
  <c r="GDO50" i="14"/>
  <c r="GDP50" i="14"/>
  <c r="GDQ50" i="14"/>
  <c r="GDR50" i="14"/>
  <c r="GDS50" i="14"/>
  <c r="GDT50" i="14"/>
  <c r="GDU50" i="14"/>
  <c r="GDV50" i="14"/>
  <c r="GDW50" i="14"/>
  <c r="GDX50" i="14"/>
  <c r="GDY50" i="14"/>
  <c r="GDZ50" i="14"/>
  <c r="GEA50" i="14"/>
  <c r="GEB50" i="14"/>
  <c r="GEC50" i="14"/>
  <c r="GED50" i="14"/>
  <c r="GEE50" i="14"/>
  <c r="GEF50" i="14"/>
  <c r="GEG50" i="14"/>
  <c r="GEH50" i="14"/>
  <c r="GEI50" i="14"/>
  <c r="GEJ50" i="14"/>
  <c r="GEK50" i="14"/>
  <c r="GEL50" i="14"/>
  <c r="GEM50" i="14"/>
  <c r="GEN50" i="14"/>
  <c r="GEO50" i="14"/>
  <c r="GEP50" i="14"/>
  <c r="GEQ50" i="14"/>
  <c r="GER50" i="14"/>
  <c r="GES50" i="14"/>
  <c r="GET50" i="14"/>
  <c r="GEU50" i="14"/>
  <c r="GEV50" i="14"/>
  <c r="GEW50" i="14"/>
  <c r="GEX50" i="14"/>
  <c r="GEY50" i="14"/>
  <c r="GEZ50" i="14"/>
  <c r="GFA50" i="14"/>
  <c r="GFB50" i="14"/>
  <c r="GFC50" i="14"/>
  <c r="GFD50" i="14"/>
  <c r="GFE50" i="14"/>
  <c r="GFF50" i="14"/>
  <c r="GFG50" i="14"/>
  <c r="GFH50" i="14"/>
  <c r="GFI50" i="14"/>
  <c r="GFJ50" i="14"/>
  <c r="GFK50" i="14"/>
  <c r="GFL50" i="14"/>
  <c r="GFM50" i="14"/>
  <c r="GFN50" i="14"/>
  <c r="GFO50" i="14"/>
  <c r="GFP50" i="14"/>
  <c r="GFQ50" i="14"/>
  <c r="GFR50" i="14"/>
  <c r="GFS50" i="14"/>
  <c r="GFT50" i="14"/>
  <c r="GFU50" i="14"/>
  <c r="GFV50" i="14"/>
  <c r="GFW50" i="14"/>
  <c r="GFX50" i="14"/>
  <c r="GFY50" i="14"/>
  <c r="GFZ50" i="14"/>
  <c r="GGA50" i="14"/>
  <c r="GGB50" i="14"/>
  <c r="GGC50" i="14"/>
  <c r="GGD50" i="14"/>
  <c r="GGE50" i="14"/>
  <c r="GGF50" i="14"/>
  <c r="GGG50" i="14"/>
  <c r="GGH50" i="14"/>
  <c r="GGI50" i="14"/>
  <c r="GGJ50" i="14"/>
  <c r="GGK50" i="14"/>
  <c r="GGL50" i="14"/>
  <c r="GGM50" i="14"/>
  <c r="GGN50" i="14"/>
  <c r="GGO50" i="14"/>
  <c r="GGP50" i="14"/>
  <c r="GGQ50" i="14"/>
  <c r="GGR50" i="14"/>
  <c r="GGS50" i="14"/>
  <c r="GGT50" i="14"/>
  <c r="GGU50" i="14"/>
  <c r="GGV50" i="14"/>
  <c r="GGW50" i="14"/>
  <c r="GGX50" i="14"/>
  <c r="GGY50" i="14"/>
  <c r="GGZ50" i="14"/>
  <c r="GHA50" i="14"/>
  <c r="GHB50" i="14"/>
  <c r="GHC50" i="14"/>
  <c r="GHD50" i="14"/>
  <c r="GHE50" i="14"/>
  <c r="GHF50" i="14"/>
  <c r="GHG50" i="14"/>
  <c r="GHH50" i="14"/>
  <c r="GHI50" i="14"/>
  <c r="GHJ50" i="14"/>
  <c r="GHK50" i="14"/>
  <c r="GHL50" i="14"/>
  <c r="GHM50" i="14"/>
  <c r="GHN50" i="14"/>
  <c r="GHO50" i="14"/>
  <c r="GHP50" i="14"/>
  <c r="GHQ50" i="14"/>
  <c r="GHR50" i="14"/>
  <c r="GHS50" i="14"/>
  <c r="GHT50" i="14"/>
  <c r="GHU50" i="14"/>
  <c r="GHV50" i="14"/>
  <c r="GHW50" i="14"/>
  <c r="GHX50" i="14"/>
  <c r="GHY50" i="14"/>
  <c r="GHZ50" i="14"/>
  <c r="GIA50" i="14"/>
  <c r="GIB50" i="14"/>
  <c r="GIC50" i="14"/>
  <c r="GID50" i="14"/>
  <c r="GIE50" i="14"/>
  <c r="GIF50" i="14"/>
  <c r="GIG50" i="14"/>
  <c r="GIH50" i="14"/>
  <c r="GII50" i="14"/>
  <c r="GIJ50" i="14"/>
  <c r="GIK50" i="14"/>
  <c r="GIL50" i="14"/>
  <c r="GIM50" i="14"/>
  <c r="GIN50" i="14"/>
  <c r="GIO50" i="14"/>
  <c r="GIP50" i="14"/>
  <c r="GIQ50" i="14"/>
  <c r="GIR50" i="14"/>
  <c r="GIS50" i="14"/>
  <c r="GIT50" i="14"/>
  <c r="GIU50" i="14"/>
  <c r="GIV50" i="14"/>
  <c r="GIW50" i="14"/>
  <c r="GIX50" i="14"/>
  <c r="GIY50" i="14"/>
  <c r="GIZ50" i="14"/>
  <c r="GJA50" i="14"/>
  <c r="GJB50" i="14"/>
  <c r="GJC50" i="14"/>
  <c r="GJD50" i="14"/>
  <c r="GJE50" i="14"/>
  <c r="GJF50" i="14"/>
  <c r="GJG50" i="14"/>
  <c r="GJH50" i="14"/>
  <c r="GJI50" i="14"/>
  <c r="GJJ50" i="14"/>
  <c r="GJK50" i="14"/>
  <c r="GJL50" i="14"/>
  <c r="GJM50" i="14"/>
  <c r="GJN50" i="14"/>
  <c r="GJO50" i="14"/>
  <c r="GJP50" i="14"/>
  <c r="GJQ50" i="14"/>
  <c r="GJR50" i="14"/>
  <c r="GJS50" i="14"/>
  <c r="GJT50" i="14"/>
  <c r="GJU50" i="14"/>
  <c r="GJV50" i="14"/>
  <c r="GJW50" i="14"/>
  <c r="GJX50" i="14"/>
  <c r="GJY50" i="14"/>
  <c r="GJZ50" i="14"/>
  <c r="GKA50" i="14"/>
  <c r="GKB50" i="14"/>
  <c r="GKC50" i="14"/>
  <c r="GKD50" i="14"/>
  <c r="GKE50" i="14"/>
  <c r="GKF50" i="14"/>
  <c r="GKG50" i="14"/>
  <c r="GKH50" i="14"/>
  <c r="GKI50" i="14"/>
  <c r="GKJ50" i="14"/>
  <c r="GKK50" i="14"/>
  <c r="GKL50" i="14"/>
  <c r="GKM50" i="14"/>
  <c r="GKN50" i="14"/>
  <c r="GKO50" i="14"/>
  <c r="GKP50" i="14"/>
  <c r="GKQ50" i="14"/>
  <c r="GKR50" i="14"/>
  <c r="GKS50" i="14"/>
  <c r="GKT50" i="14"/>
  <c r="GKU50" i="14"/>
  <c r="GKV50" i="14"/>
  <c r="GKW50" i="14"/>
  <c r="GKX50" i="14"/>
  <c r="GKY50" i="14"/>
  <c r="GKZ50" i="14"/>
  <c r="GLA50" i="14"/>
  <c r="GLB50" i="14"/>
  <c r="GLC50" i="14"/>
  <c r="GLD50" i="14"/>
  <c r="GLE50" i="14"/>
  <c r="GLF50" i="14"/>
  <c r="GLG50" i="14"/>
  <c r="GLH50" i="14"/>
  <c r="GLI50" i="14"/>
  <c r="GLJ50" i="14"/>
  <c r="GLK50" i="14"/>
  <c r="GLL50" i="14"/>
  <c r="GLM50" i="14"/>
  <c r="GLN50" i="14"/>
  <c r="GLO50" i="14"/>
  <c r="GLP50" i="14"/>
  <c r="GLQ50" i="14"/>
  <c r="GLR50" i="14"/>
  <c r="GLS50" i="14"/>
  <c r="GLT50" i="14"/>
  <c r="GLU50" i="14"/>
  <c r="GLV50" i="14"/>
  <c r="GLW50" i="14"/>
  <c r="GLX50" i="14"/>
  <c r="GLY50" i="14"/>
  <c r="GLZ50" i="14"/>
  <c r="GMA50" i="14"/>
  <c r="GMB50" i="14"/>
  <c r="GMC50" i="14"/>
  <c r="GMD50" i="14"/>
  <c r="GME50" i="14"/>
  <c r="GMF50" i="14"/>
  <c r="GMG50" i="14"/>
  <c r="GMH50" i="14"/>
  <c r="GMI50" i="14"/>
  <c r="GMJ50" i="14"/>
  <c r="GMK50" i="14"/>
  <c r="GML50" i="14"/>
  <c r="GMM50" i="14"/>
  <c r="GMN50" i="14"/>
  <c r="GMO50" i="14"/>
  <c r="GMP50" i="14"/>
  <c r="GMQ50" i="14"/>
  <c r="GMR50" i="14"/>
  <c r="GMS50" i="14"/>
  <c r="GMT50" i="14"/>
  <c r="GMU50" i="14"/>
  <c r="GMV50" i="14"/>
  <c r="GMW50" i="14"/>
  <c r="GMX50" i="14"/>
  <c r="GMY50" i="14"/>
  <c r="GMZ50" i="14"/>
  <c r="GNA50" i="14"/>
  <c r="GNB50" i="14"/>
  <c r="GNC50" i="14"/>
  <c r="GND50" i="14"/>
  <c r="GNE50" i="14"/>
  <c r="GNF50" i="14"/>
  <c r="GNG50" i="14"/>
  <c r="GNH50" i="14"/>
  <c r="GNI50" i="14"/>
  <c r="GNJ50" i="14"/>
  <c r="GNK50" i="14"/>
  <c r="GNL50" i="14"/>
  <c r="GNM50" i="14"/>
  <c r="GNN50" i="14"/>
  <c r="GNO50" i="14"/>
  <c r="GNP50" i="14"/>
  <c r="GNQ50" i="14"/>
  <c r="GNR50" i="14"/>
  <c r="GNS50" i="14"/>
  <c r="GNT50" i="14"/>
  <c r="GNU50" i="14"/>
  <c r="GNV50" i="14"/>
  <c r="GNW50" i="14"/>
  <c r="GNX50" i="14"/>
  <c r="GNY50" i="14"/>
  <c r="GNZ50" i="14"/>
  <c r="GOA50" i="14"/>
  <c r="GOB50" i="14"/>
  <c r="GOC50" i="14"/>
  <c r="GOD50" i="14"/>
  <c r="GOE50" i="14"/>
  <c r="GOF50" i="14"/>
  <c r="GOG50" i="14"/>
  <c r="GOH50" i="14"/>
  <c r="GOI50" i="14"/>
  <c r="GOJ50" i="14"/>
  <c r="GOK50" i="14"/>
  <c r="GOL50" i="14"/>
  <c r="GOM50" i="14"/>
  <c r="GON50" i="14"/>
  <c r="GOO50" i="14"/>
  <c r="GOP50" i="14"/>
  <c r="GOQ50" i="14"/>
  <c r="GOR50" i="14"/>
  <c r="GOS50" i="14"/>
  <c r="GOT50" i="14"/>
  <c r="GOU50" i="14"/>
  <c r="GOV50" i="14"/>
  <c r="GOW50" i="14"/>
  <c r="GOX50" i="14"/>
  <c r="GOY50" i="14"/>
  <c r="GOZ50" i="14"/>
  <c r="GPA50" i="14"/>
  <c r="GPB50" i="14"/>
  <c r="GPC50" i="14"/>
  <c r="GPD50" i="14"/>
  <c r="GPE50" i="14"/>
  <c r="GPF50" i="14"/>
  <c r="GPG50" i="14"/>
  <c r="GPH50" i="14"/>
  <c r="GPI50" i="14"/>
  <c r="GPJ50" i="14"/>
  <c r="GPK50" i="14"/>
  <c r="GPL50" i="14"/>
  <c r="GPM50" i="14"/>
  <c r="GPN50" i="14"/>
  <c r="GPO50" i="14"/>
  <c r="GPP50" i="14"/>
  <c r="GPQ50" i="14"/>
  <c r="GPR50" i="14"/>
  <c r="GPS50" i="14"/>
  <c r="GPT50" i="14"/>
  <c r="GPU50" i="14"/>
  <c r="GPV50" i="14"/>
  <c r="GPW50" i="14"/>
  <c r="GPX50" i="14"/>
  <c r="GPY50" i="14"/>
  <c r="GPZ50" i="14"/>
  <c r="GQA50" i="14"/>
  <c r="GQB50" i="14"/>
  <c r="GQC50" i="14"/>
  <c r="GQD50" i="14"/>
  <c r="GQE50" i="14"/>
  <c r="GQF50" i="14"/>
  <c r="GQG50" i="14"/>
  <c r="GQH50" i="14"/>
  <c r="GQI50" i="14"/>
  <c r="GQJ50" i="14"/>
  <c r="GQK50" i="14"/>
  <c r="GQL50" i="14"/>
  <c r="GQM50" i="14"/>
  <c r="GQN50" i="14"/>
  <c r="GQO50" i="14"/>
  <c r="GQP50" i="14"/>
  <c r="GQQ50" i="14"/>
  <c r="GQR50" i="14"/>
  <c r="GQS50" i="14"/>
  <c r="GQT50" i="14"/>
  <c r="GQU50" i="14"/>
  <c r="GQV50" i="14"/>
  <c r="GQW50" i="14"/>
  <c r="GQX50" i="14"/>
  <c r="GQY50" i="14"/>
  <c r="GQZ50" i="14"/>
  <c r="GRA50" i="14"/>
  <c r="GRB50" i="14"/>
  <c r="GRC50" i="14"/>
  <c r="GRD50" i="14"/>
  <c r="GRE50" i="14"/>
  <c r="GRF50" i="14"/>
  <c r="GRG50" i="14"/>
  <c r="GRH50" i="14"/>
  <c r="GRI50" i="14"/>
  <c r="GRJ50" i="14"/>
  <c r="GRK50" i="14"/>
  <c r="GRL50" i="14"/>
  <c r="GRM50" i="14"/>
  <c r="GRN50" i="14"/>
  <c r="GRO50" i="14"/>
  <c r="GRP50" i="14"/>
  <c r="GRQ50" i="14"/>
  <c r="GRR50" i="14"/>
  <c r="GRS50" i="14"/>
  <c r="GRT50" i="14"/>
  <c r="GRU50" i="14"/>
  <c r="GRV50" i="14"/>
  <c r="GRW50" i="14"/>
  <c r="GRX50" i="14"/>
  <c r="GRY50" i="14"/>
  <c r="GRZ50" i="14"/>
  <c r="GSA50" i="14"/>
  <c r="GSB50" i="14"/>
  <c r="GSC50" i="14"/>
  <c r="GSD50" i="14"/>
  <c r="GSE50" i="14"/>
  <c r="GSF50" i="14"/>
  <c r="GSG50" i="14"/>
  <c r="GSH50" i="14"/>
  <c r="GSI50" i="14"/>
  <c r="GSJ50" i="14"/>
  <c r="GSK50" i="14"/>
  <c r="GSL50" i="14"/>
  <c r="GSM50" i="14"/>
  <c r="GSN50" i="14"/>
  <c r="GSO50" i="14"/>
  <c r="GSP50" i="14"/>
  <c r="GSQ50" i="14"/>
  <c r="GSR50" i="14"/>
  <c r="GSS50" i="14"/>
  <c r="GST50" i="14"/>
  <c r="GSU50" i="14"/>
  <c r="GSV50" i="14"/>
  <c r="GSW50" i="14"/>
  <c r="GSX50" i="14"/>
  <c r="GSY50" i="14"/>
  <c r="GSZ50" i="14"/>
  <c r="GTA50" i="14"/>
  <c r="GTB50" i="14"/>
  <c r="GTC50" i="14"/>
  <c r="GTD50" i="14"/>
  <c r="GTE50" i="14"/>
  <c r="GTF50" i="14"/>
  <c r="GTG50" i="14"/>
  <c r="GTH50" i="14"/>
  <c r="GTI50" i="14"/>
  <c r="GTJ50" i="14"/>
  <c r="GTK50" i="14"/>
  <c r="GTL50" i="14"/>
  <c r="GTM50" i="14"/>
  <c r="GTN50" i="14"/>
  <c r="GTO50" i="14"/>
  <c r="GTP50" i="14"/>
  <c r="GTQ50" i="14"/>
  <c r="GTR50" i="14"/>
  <c r="GTS50" i="14"/>
  <c r="GTT50" i="14"/>
  <c r="GTU50" i="14"/>
  <c r="GTV50" i="14"/>
  <c r="GTW50" i="14"/>
  <c r="GTX50" i="14"/>
  <c r="GTY50" i="14"/>
  <c r="GTZ50" i="14"/>
  <c r="GUA50" i="14"/>
  <c r="GUB50" i="14"/>
  <c r="GUC50" i="14"/>
  <c r="GUD50" i="14"/>
  <c r="GUE50" i="14"/>
  <c r="GUF50" i="14"/>
  <c r="GUG50" i="14"/>
  <c r="GUH50" i="14"/>
  <c r="GUI50" i="14"/>
  <c r="GUJ50" i="14"/>
  <c r="GUK50" i="14"/>
  <c r="GUL50" i="14"/>
  <c r="GUM50" i="14"/>
  <c r="GUN50" i="14"/>
  <c r="GUO50" i="14"/>
  <c r="GUP50" i="14"/>
  <c r="GUQ50" i="14"/>
  <c r="GUR50" i="14"/>
  <c r="GUS50" i="14"/>
  <c r="GUT50" i="14"/>
  <c r="GUU50" i="14"/>
  <c r="GUV50" i="14"/>
  <c r="GUW50" i="14"/>
  <c r="GUX50" i="14"/>
  <c r="GUY50" i="14"/>
  <c r="GUZ50" i="14"/>
  <c r="GVA50" i="14"/>
  <c r="GVB50" i="14"/>
  <c r="GVC50" i="14"/>
  <c r="GVD50" i="14"/>
  <c r="GVE50" i="14"/>
  <c r="GVF50" i="14"/>
  <c r="GVG50" i="14"/>
  <c r="GVH50" i="14"/>
  <c r="GVI50" i="14"/>
  <c r="GVJ50" i="14"/>
  <c r="GVK50" i="14"/>
  <c r="GVL50" i="14"/>
  <c r="GVM50" i="14"/>
  <c r="GVN50" i="14"/>
  <c r="GVO50" i="14"/>
  <c r="GVP50" i="14"/>
  <c r="GVQ50" i="14"/>
  <c r="GVR50" i="14"/>
  <c r="GVS50" i="14"/>
  <c r="GVT50" i="14"/>
  <c r="GVU50" i="14"/>
  <c r="GVV50" i="14"/>
  <c r="GVW50" i="14"/>
  <c r="GVX50" i="14"/>
  <c r="GVY50" i="14"/>
  <c r="GVZ50" i="14"/>
  <c r="GWA50" i="14"/>
  <c r="GWB50" i="14"/>
  <c r="GWC50" i="14"/>
  <c r="GWD50" i="14"/>
  <c r="GWE50" i="14"/>
  <c r="GWF50" i="14"/>
  <c r="GWG50" i="14"/>
  <c r="GWH50" i="14"/>
  <c r="GWI50" i="14"/>
  <c r="GWJ50" i="14"/>
  <c r="GWK50" i="14"/>
  <c r="GWL50" i="14"/>
  <c r="GWM50" i="14"/>
  <c r="GWN50" i="14"/>
  <c r="GWO50" i="14"/>
  <c r="GWP50" i="14"/>
  <c r="GWQ50" i="14"/>
  <c r="GWR50" i="14"/>
  <c r="GWS50" i="14"/>
  <c r="GWT50" i="14"/>
  <c r="GWU50" i="14"/>
  <c r="GWV50" i="14"/>
  <c r="GWW50" i="14"/>
  <c r="GWX50" i="14"/>
  <c r="GWY50" i="14"/>
  <c r="GWZ50" i="14"/>
  <c r="GXA50" i="14"/>
  <c r="GXB50" i="14"/>
  <c r="GXC50" i="14"/>
  <c r="GXD50" i="14"/>
  <c r="GXE50" i="14"/>
  <c r="GXF50" i="14"/>
  <c r="GXG50" i="14"/>
  <c r="GXH50" i="14"/>
  <c r="GXI50" i="14"/>
  <c r="GXJ50" i="14"/>
  <c r="GXK50" i="14"/>
  <c r="GXL50" i="14"/>
  <c r="GXM50" i="14"/>
  <c r="GXN50" i="14"/>
  <c r="GXO50" i="14"/>
  <c r="GXP50" i="14"/>
  <c r="GXQ50" i="14"/>
  <c r="GXR50" i="14"/>
  <c r="GXS50" i="14"/>
  <c r="GXT50" i="14"/>
  <c r="GXU50" i="14"/>
  <c r="GXV50" i="14"/>
  <c r="GXW50" i="14"/>
  <c r="GXX50" i="14"/>
  <c r="GXY50" i="14"/>
  <c r="GXZ50" i="14"/>
  <c r="GYA50" i="14"/>
  <c r="GYB50" i="14"/>
  <c r="GYC50" i="14"/>
  <c r="GYD50" i="14"/>
  <c r="GYE50" i="14"/>
  <c r="GYF50" i="14"/>
  <c r="GYG50" i="14"/>
  <c r="GYH50" i="14"/>
  <c r="GYI50" i="14"/>
  <c r="GYJ50" i="14"/>
  <c r="GYK50" i="14"/>
  <c r="GYL50" i="14"/>
  <c r="GYM50" i="14"/>
  <c r="GYN50" i="14"/>
  <c r="GYO50" i="14"/>
  <c r="GYP50" i="14"/>
  <c r="GYQ50" i="14"/>
  <c r="GYR50" i="14"/>
  <c r="GYS50" i="14"/>
  <c r="GYT50" i="14"/>
  <c r="GYU50" i="14"/>
  <c r="GYV50" i="14"/>
  <c r="GYW50" i="14"/>
  <c r="GYX50" i="14"/>
  <c r="GYY50" i="14"/>
  <c r="GYZ50" i="14"/>
  <c r="GZA50" i="14"/>
  <c r="GZB50" i="14"/>
  <c r="GZC50" i="14"/>
  <c r="GZD50" i="14"/>
  <c r="GZE50" i="14"/>
  <c r="GZF50" i="14"/>
  <c r="GZG50" i="14"/>
  <c r="GZH50" i="14"/>
  <c r="GZI50" i="14"/>
  <c r="GZJ50" i="14"/>
  <c r="GZK50" i="14"/>
  <c r="GZL50" i="14"/>
  <c r="GZM50" i="14"/>
  <c r="GZN50" i="14"/>
  <c r="GZO50" i="14"/>
  <c r="GZP50" i="14"/>
  <c r="GZQ50" i="14"/>
  <c r="GZR50" i="14"/>
  <c r="GZS50" i="14"/>
  <c r="GZT50" i="14"/>
  <c r="GZU50" i="14"/>
  <c r="GZV50" i="14"/>
  <c r="GZW50" i="14"/>
  <c r="GZX50" i="14"/>
  <c r="GZY50" i="14"/>
  <c r="GZZ50" i="14"/>
  <c r="HAA50" i="14"/>
  <c r="HAB50" i="14"/>
  <c r="HAC50" i="14"/>
  <c r="HAD50" i="14"/>
  <c r="HAE50" i="14"/>
  <c r="HAF50" i="14"/>
  <c r="HAG50" i="14"/>
  <c r="HAH50" i="14"/>
  <c r="HAI50" i="14"/>
  <c r="HAJ50" i="14"/>
  <c r="HAK50" i="14"/>
  <c r="HAL50" i="14"/>
  <c r="HAM50" i="14"/>
  <c r="HAN50" i="14"/>
  <c r="HAO50" i="14"/>
  <c r="HAP50" i="14"/>
  <c r="HAQ50" i="14"/>
  <c r="HAR50" i="14"/>
  <c r="HAS50" i="14"/>
  <c r="HAT50" i="14"/>
  <c r="HAU50" i="14"/>
  <c r="HAV50" i="14"/>
  <c r="HAW50" i="14"/>
  <c r="HAX50" i="14"/>
  <c r="HAY50" i="14"/>
  <c r="HAZ50" i="14"/>
  <c r="HBA50" i="14"/>
  <c r="HBB50" i="14"/>
  <c r="HBC50" i="14"/>
  <c r="HBD50" i="14"/>
  <c r="HBE50" i="14"/>
  <c r="HBF50" i="14"/>
  <c r="HBG50" i="14"/>
  <c r="HBH50" i="14"/>
  <c r="HBI50" i="14"/>
  <c r="HBJ50" i="14"/>
  <c r="HBK50" i="14"/>
  <c r="HBL50" i="14"/>
  <c r="HBM50" i="14"/>
  <c r="HBN50" i="14"/>
  <c r="HBO50" i="14"/>
  <c r="HBP50" i="14"/>
  <c r="HBQ50" i="14"/>
  <c r="HBR50" i="14"/>
  <c r="HBS50" i="14"/>
  <c r="HBT50" i="14"/>
  <c r="HBU50" i="14"/>
  <c r="HBV50" i="14"/>
  <c r="HBW50" i="14"/>
  <c r="HBX50" i="14"/>
  <c r="HBY50" i="14"/>
  <c r="HBZ50" i="14"/>
  <c r="HCA50" i="14"/>
  <c r="HCB50" i="14"/>
  <c r="HCC50" i="14"/>
  <c r="HCD50" i="14"/>
  <c r="HCE50" i="14"/>
  <c r="HCF50" i="14"/>
  <c r="HCG50" i="14"/>
  <c r="HCH50" i="14"/>
  <c r="HCI50" i="14"/>
  <c r="HCJ50" i="14"/>
  <c r="HCK50" i="14"/>
  <c r="HCL50" i="14"/>
  <c r="HCM50" i="14"/>
  <c r="HCN50" i="14"/>
  <c r="HCO50" i="14"/>
  <c r="HCP50" i="14"/>
  <c r="HCQ50" i="14"/>
  <c r="HCR50" i="14"/>
  <c r="HCS50" i="14"/>
  <c r="HCT50" i="14"/>
  <c r="HCU50" i="14"/>
  <c r="HCV50" i="14"/>
  <c r="HCW50" i="14"/>
  <c r="HCX50" i="14"/>
  <c r="HCY50" i="14"/>
  <c r="HCZ50" i="14"/>
  <c r="HDA50" i="14"/>
  <c r="HDB50" i="14"/>
  <c r="HDC50" i="14"/>
  <c r="HDD50" i="14"/>
  <c r="HDE50" i="14"/>
  <c r="HDF50" i="14"/>
  <c r="HDG50" i="14"/>
  <c r="HDH50" i="14"/>
  <c r="HDI50" i="14"/>
  <c r="HDJ50" i="14"/>
  <c r="HDK50" i="14"/>
  <c r="HDL50" i="14"/>
  <c r="HDM50" i="14"/>
  <c r="HDN50" i="14"/>
  <c r="HDO50" i="14"/>
  <c r="HDP50" i="14"/>
  <c r="HDQ50" i="14"/>
  <c r="HDR50" i="14"/>
  <c r="HDS50" i="14"/>
  <c r="HDT50" i="14"/>
  <c r="HDU50" i="14"/>
  <c r="HDV50" i="14"/>
  <c r="HDW50" i="14"/>
  <c r="HDX50" i="14"/>
  <c r="HDY50" i="14"/>
  <c r="HDZ50" i="14"/>
  <c r="HEA50" i="14"/>
  <c r="HEB50" i="14"/>
  <c r="HEC50" i="14"/>
  <c r="HED50" i="14"/>
  <c r="HEE50" i="14"/>
  <c r="HEF50" i="14"/>
  <c r="HEG50" i="14"/>
  <c r="HEH50" i="14"/>
  <c r="HEI50" i="14"/>
  <c r="HEJ50" i="14"/>
  <c r="HEK50" i="14"/>
  <c r="HEL50" i="14"/>
  <c r="HEM50" i="14"/>
  <c r="HEN50" i="14"/>
  <c r="HEO50" i="14"/>
  <c r="HEP50" i="14"/>
  <c r="HEQ50" i="14"/>
  <c r="HER50" i="14"/>
  <c r="HES50" i="14"/>
  <c r="HET50" i="14"/>
  <c r="HEU50" i="14"/>
  <c r="HEV50" i="14"/>
  <c r="HEW50" i="14"/>
  <c r="HEX50" i="14"/>
  <c r="HEY50" i="14"/>
  <c r="HEZ50" i="14"/>
  <c r="HFA50" i="14"/>
  <c r="HFB50" i="14"/>
  <c r="HFC50" i="14"/>
  <c r="HFD50" i="14"/>
  <c r="HFE50" i="14"/>
  <c r="HFF50" i="14"/>
  <c r="HFG50" i="14"/>
  <c r="HFH50" i="14"/>
  <c r="HFI50" i="14"/>
  <c r="HFJ50" i="14"/>
  <c r="HFK50" i="14"/>
  <c r="HFL50" i="14"/>
  <c r="HFM50" i="14"/>
  <c r="HFN50" i="14"/>
  <c r="HFO50" i="14"/>
  <c r="HFP50" i="14"/>
  <c r="HFQ50" i="14"/>
  <c r="HFR50" i="14"/>
  <c r="HFS50" i="14"/>
  <c r="HFT50" i="14"/>
  <c r="HFU50" i="14"/>
  <c r="HFV50" i="14"/>
  <c r="HFW50" i="14"/>
  <c r="HFX50" i="14"/>
  <c r="HFY50" i="14"/>
  <c r="HFZ50" i="14"/>
  <c r="HGA50" i="14"/>
  <c r="HGB50" i="14"/>
  <c r="HGC50" i="14"/>
  <c r="HGD50" i="14"/>
  <c r="HGE50" i="14"/>
  <c r="HGF50" i="14"/>
  <c r="HGG50" i="14"/>
  <c r="HGH50" i="14"/>
  <c r="HGI50" i="14"/>
  <c r="HGJ50" i="14"/>
  <c r="HGK50" i="14"/>
  <c r="HGL50" i="14"/>
  <c r="HGM50" i="14"/>
  <c r="HGN50" i="14"/>
  <c r="HGO50" i="14"/>
  <c r="HGP50" i="14"/>
  <c r="HGQ50" i="14"/>
  <c r="HGR50" i="14"/>
  <c r="HGS50" i="14"/>
  <c r="HGT50" i="14"/>
  <c r="HGU50" i="14"/>
  <c r="HGV50" i="14"/>
  <c r="HGW50" i="14"/>
  <c r="HGX50" i="14"/>
  <c r="HGY50" i="14"/>
  <c r="HGZ50" i="14"/>
  <c r="HHA50" i="14"/>
  <c r="HHB50" i="14"/>
  <c r="HHC50" i="14"/>
  <c r="HHD50" i="14"/>
  <c r="HHE50" i="14"/>
  <c r="HHF50" i="14"/>
  <c r="HHG50" i="14"/>
  <c r="HHH50" i="14"/>
  <c r="HHI50" i="14"/>
  <c r="HHJ50" i="14"/>
  <c r="HHK50" i="14"/>
  <c r="HHL50" i="14"/>
  <c r="HHM50" i="14"/>
  <c r="HHN50" i="14"/>
  <c r="HHO50" i="14"/>
  <c r="HHP50" i="14"/>
  <c r="HHQ50" i="14"/>
  <c r="HHR50" i="14"/>
  <c r="HHS50" i="14"/>
  <c r="HHT50" i="14"/>
  <c r="HHU50" i="14"/>
  <c r="HHV50" i="14"/>
  <c r="HHW50" i="14"/>
  <c r="HHX50" i="14"/>
  <c r="HHY50" i="14"/>
  <c r="HHZ50" i="14"/>
  <c r="HIA50" i="14"/>
  <c r="HIB50" i="14"/>
  <c r="HIC50" i="14"/>
  <c r="HID50" i="14"/>
  <c r="HIE50" i="14"/>
  <c r="HIF50" i="14"/>
  <c r="HIG50" i="14"/>
  <c r="HIH50" i="14"/>
  <c r="HII50" i="14"/>
  <c r="HIJ50" i="14"/>
  <c r="HIK50" i="14"/>
  <c r="HIL50" i="14"/>
  <c r="HIM50" i="14"/>
  <c r="HIN50" i="14"/>
  <c r="HIO50" i="14"/>
  <c r="HIP50" i="14"/>
  <c r="HIQ50" i="14"/>
  <c r="HIR50" i="14"/>
  <c r="HIS50" i="14"/>
  <c r="HIT50" i="14"/>
  <c r="HIU50" i="14"/>
  <c r="HIV50" i="14"/>
  <c r="HIW50" i="14"/>
  <c r="HIX50" i="14"/>
  <c r="HIY50" i="14"/>
  <c r="HIZ50" i="14"/>
  <c r="HJA50" i="14"/>
  <c r="HJB50" i="14"/>
  <c r="HJC50" i="14"/>
  <c r="HJD50" i="14"/>
  <c r="HJE50" i="14"/>
  <c r="HJF50" i="14"/>
  <c r="HJG50" i="14"/>
  <c r="HJH50" i="14"/>
  <c r="HJI50" i="14"/>
  <c r="HJJ50" i="14"/>
  <c r="HJK50" i="14"/>
  <c r="HJL50" i="14"/>
  <c r="HJM50" i="14"/>
  <c r="HJN50" i="14"/>
  <c r="HJO50" i="14"/>
  <c r="HJP50" i="14"/>
  <c r="HJQ50" i="14"/>
  <c r="HJR50" i="14"/>
  <c r="HJS50" i="14"/>
  <c r="HJT50" i="14"/>
  <c r="HJU50" i="14"/>
  <c r="HJV50" i="14"/>
  <c r="HJW50" i="14"/>
  <c r="HJX50" i="14"/>
  <c r="HJY50" i="14"/>
  <c r="HJZ50" i="14"/>
  <c r="HKA50" i="14"/>
  <c r="HKB50" i="14"/>
  <c r="HKC50" i="14"/>
  <c r="HKD50" i="14"/>
  <c r="HKE50" i="14"/>
  <c r="HKF50" i="14"/>
  <c r="HKG50" i="14"/>
  <c r="HKH50" i="14"/>
  <c r="HKI50" i="14"/>
  <c r="HKJ50" i="14"/>
  <c r="HKK50" i="14"/>
  <c r="HKL50" i="14"/>
  <c r="HKM50" i="14"/>
  <c r="HKN50" i="14"/>
  <c r="HKO50" i="14"/>
  <c r="HKP50" i="14"/>
  <c r="HKQ50" i="14"/>
  <c r="HKR50" i="14"/>
  <c r="HKS50" i="14"/>
  <c r="HKT50" i="14"/>
  <c r="HKU50" i="14"/>
  <c r="HKV50" i="14"/>
  <c r="HKW50" i="14"/>
  <c r="HKX50" i="14"/>
  <c r="HKY50" i="14"/>
  <c r="HKZ50" i="14"/>
  <c r="HLA50" i="14"/>
  <c r="HLB50" i="14"/>
  <c r="HLC50" i="14"/>
  <c r="HLD50" i="14"/>
  <c r="HLE50" i="14"/>
  <c r="HLF50" i="14"/>
  <c r="HLG50" i="14"/>
  <c r="HLH50" i="14"/>
  <c r="HLI50" i="14"/>
  <c r="HLJ50" i="14"/>
  <c r="HLK50" i="14"/>
  <c r="HLL50" i="14"/>
  <c r="HLM50" i="14"/>
  <c r="HLN50" i="14"/>
  <c r="HLO50" i="14"/>
  <c r="HLP50" i="14"/>
  <c r="HLQ50" i="14"/>
  <c r="HLR50" i="14"/>
  <c r="HLS50" i="14"/>
  <c r="HLT50" i="14"/>
  <c r="HLU50" i="14"/>
  <c r="HLV50" i="14"/>
  <c r="HLW50" i="14"/>
  <c r="HLX50" i="14"/>
  <c r="HLY50" i="14"/>
  <c r="HLZ50" i="14"/>
  <c r="HMA50" i="14"/>
  <c r="HMB50" i="14"/>
  <c r="HMC50" i="14"/>
  <c r="HMD50" i="14"/>
  <c r="HME50" i="14"/>
  <c r="HMF50" i="14"/>
  <c r="HMG50" i="14"/>
  <c r="HMH50" i="14"/>
  <c r="HMI50" i="14"/>
  <c r="HMJ50" i="14"/>
  <c r="HMK50" i="14"/>
  <c r="HML50" i="14"/>
  <c r="HMM50" i="14"/>
  <c r="HMN50" i="14"/>
  <c r="HMO50" i="14"/>
  <c r="HMP50" i="14"/>
  <c r="HMQ50" i="14"/>
  <c r="HMR50" i="14"/>
  <c r="HMS50" i="14"/>
  <c r="HMT50" i="14"/>
  <c r="HMU50" i="14"/>
  <c r="HMV50" i="14"/>
  <c r="HMW50" i="14"/>
  <c r="HMX50" i="14"/>
  <c r="HMY50" i="14"/>
  <c r="HMZ50" i="14"/>
  <c r="HNA50" i="14"/>
  <c r="HNB50" i="14"/>
  <c r="HNC50" i="14"/>
  <c r="HND50" i="14"/>
  <c r="HNE50" i="14"/>
  <c r="HNF50" i="14"/>
  <c r="HNG50" i="14"/>
  <c r="HNH50" i="14"/>
  <c r="HNI50" i="14"/>
  <c r="HNJ50" i="14"/>
  <c r="HNK50" i="14"/>
  <c r="HNL50" i="14"/>
  <c r="HNM50" i="14"/>
  <c r="HNN50" i="14"/>
  <c r="HNO50" i="14"/>
  <c r="HNP50" i="14"/>
  <c r="HNQ50" i="14"/>
  <c r="HNR50" i="14"/>
  <c r="HNS50" i="14"/>
  <c r="HNT50" i="14"/>
  <c r="HNU50" i="14"/>
  <c r="HNV50" i="14"/>
  <c r="HNW50" i="14"/>
  <c r="HNX50" i="14"/>
  <c r="HNY50" i="14"/>
  <c r="HNZ50" i="14"/>
  <c r="HOA50" i="14"/>
  <c r="HOB50" i="14"/>
  <c r="HOC50" i="14"/>
  <c r="HOD50" i="14"/>
  <c r="HOE50" i="14"/>
  <c r="HOF50" i="14"/>
  <c r="HOG50" i="14"/>
  <c r="HOH50" i="14"/>
  <c r="HOI50" i="14"/>
  <c r="HOJ50" i="14"/>
  <c r="HOK50" i="14"/>
  <c r="HOL50" i="14"/>
  <c r="HOM50" i="14"/>
  <c r="HON50" i="14"/>
  <c r="HOO50" i="14"/>
  <c r="HOP50" i="14"/>
  <c r="HOQ50" i="14"/>
  <c r="HOR50" i="14"/>
  <c r="HOS50" i="14"/>
  <c r="HOT50" i="14"/>
  <c r="HOU50" i="14"/>
  <c r="HOV50" i="14"/>
  <c r="HOW50" i="14"/>
  <c r="HOX50" i="14"/>
  <c r="HOY50" i="14"/>
  <c r="HOZ50" i="14"/>
  <c r="HPA50" i="14"/>
  <c r="HPB50" i="14"/>
  <c r="HPC50" i="14"/>
  <c r="HPD50" i="14"/>
  <c r="HPE50" i="14"/>
  <c r="HPF50" i="14"/>
  <c r="HPG50" i="14"/>
  <c r="HPH50" i="14"/>
  <c r="HPI50" i="14"/>
  <c r="HPJ50" i="14"/>
  <c r="HPK50" i="14"/>
  <c r="HPL50" i="14"/>
  <c r="HPM50" i="14"/>
  <c r="HPN50" i="14"/>
  <c r="HPO50" i="14"/>
  <c r="HPP50" i="14"/>
  <c r="HPQ50" i="14"/>
  <c r="HPR50" i="14"/>
  <c r="HPS50" i="14"/>
  <c r="HPT50" i="14"/>
  <c r="HPU50" i="14"/>
  <c r="HPV50" i="14"/>
  <c r="HPW50" i="14"/>
  <c r="HPX50" i="14"/>
  <c r="HPY50" i="14"/>
  <c r="HPZ50" i="14"/>
  <c r="HQA50" i="14"/>
  <c r="HQB50" i="14"/>
  <c r="HQC50" i="14"/>
  <c r="HQD50" i="14"/>
  <c r="HQE50" i="14"/>
  <c r="HQF50" i="14"/>
  <c r="HQG50" i="14"/>
  <c r="HQH50" i="14"/>
  <c r="HQI50" i="14"/>
  <c r="HQJ50" i="14"/>
  <c r="HQK50" i="14"/>
  <c r="HQL50" i="14"/>
  <c r="HQM50" i="14"/>
  <c r="HQN50" i="14"/>
  <c r="HQO50" i="14"/>
  <c r="HQP50" i="14"/>
  <c r="HQQ50" i="14"/>
  <c r="HQR50" i="14"/>
  <c r="HQS50" i="14"/>
  <c r="HQT50" i="14"/>
  <c r="HQU50" i="14"/>
  <c r="HQV50" i="14"/>
  <c r="HQW50" i="14"/>
  <c r="HQX50" i="14"/>
  <c r="HQY50" i="14"/>
  <c r="HQZ50" i="14"/>
  <c r="HRA50" i="14"/>
  <c r="HRB50" i="14"/>
  <c r="HRC50" i="14"/>
  <c r="HRD50" i="14"/>
  <c r="HRE50" i="14"/>
  <c r="HRF50" i="14"/>
  <c r="HRG50" i="14"/>
  <c r="HRH50" i="14"/>
  <c r="HRI50" i="14"/>
  <c r="HRJ50" i="14"/>
  <c r="HRK50" i="14"/>
  <c r="HRL50" i="14"/>
  <c r="HRM50" i="14"/>
  <c r="HRN50" i="14"/>
  <c r="HRO50" i="14"/>
  <c r="HRP50" i="14"/>
  <c r="HRQ50" i="14"/>
  <c r="HRR50" i="14"/>
  <c r="HRS50" i="14"/>
  <c r="HRT50" i="14"/>
  <c r="HRU50" i="14"/>
  <c r="HRV50" i="14"/>
  <c r="HRW50" i="14"/>
  <c r="HRX50" i="14"/>
  <c r="HRY50" i="14"/>
  <c r="HRZ50" i="14"/>
  <c r="HSA50" i="14"/>
  <c r="HSB50" i="14"/>
  <c r="HSC50" i="14"/>
  <c r="HSD50" i="14"/>
  <c r="HSE50" i="14"/>
  <c r="HSF50" i="14"/>
  <c r="HSG50" i="14"/>
  <c r="HSH50" i="14"/>
  <c r="HSI50" i="14"/>
  <c r="HSJ50" i="14"/>
  <c r="HSK50" i="14"/>
  <c r="HSL50" i="14"/>
  <c r="HSM50" i="14"/>
  <c r="HSN50" i="14"/>
  <c r="HSO50" i="14"/>
  <c r="HSP50" i="14"/>
  <c r="HSQ50" i="14"/>
  <c r="HSR50" i="14"/>
  <c r="HSS50" i="14"/>
  <c r="HST50" i="14"/>
  <c r="HSU50" i="14"/>
  <c r="HSV50" i="14"/>
  <c r="HSW50" i="14"/>
  <c r="HSX50" i="14"/>
  <c r="HSY50" i="14"/>
  <c r="HSZ50" i="14"/>
  <c r="HTA50" i="14"/>
  <c r="HTB50" i="14"/>
  <c r="HTC50" i="14"/>
  <c r="HTD50" i="14"/>
  <c r="HTE50" i="14"/>
  <c r="HTF50" i="14"/>
  <c r="HTG50" i="14"/>
  <c r="HTH50" i="14"/>
  <c r="HTI50" i="14"/>
  <c r="HTJ50" i="14"/>
  <c r="HTK50" i="14"/>
  <c r="HTL50" i="14"/>
  <c r="HTM50" i="14"/>
  <c r="HTN50" i="14"/>
  <c r="HTO50" i="14"/>
  <c r="HTP50" i="14"/>
  <c r="HTQ50" i="14"/>
  <c r="HTR50" i="14"/>
  <c r="HTS50" i="14"/>
  <c r="HTT50" i="14"/>
  <c r="HTU50" i="14"/>
  <c r="HTV50" i="14"/>
  <c r="HTW50" i="14"/>
  <c r="HTX50" i="14"/>
  <c r="HTY50" i="14"/>
  <c r="HTZ50" i="14"/>
  <c r="HUA50" i="14"/>
  <c r="HUB50" i="14"/>
  <c r="HUC50" i="14"/>
  <c r="HUD50" i="14"/>
  <c r="HUE50" i="14"/>
  <c r="HUF50" i="14"/>
  <c r="HUG50" i="14"/>
  <c r="HUH50" i="14"/>
  <c r="HUI50" i="14"/>
  <c r="HUJ50" i="14"/>
  <c r="HUK50" i="14"/>
  <c r="HUL50" i="14"/>
  <c r="HUM50" i="14"/>
  <c r="HUN50" i="14"/>
  <c r="HUO50" i="14"/>
  <c r="HUP50" i="14"/>
  <c r="HUQ50" i="14"/>
  <c r="HUR50" i="14"/>
  <c r="HUS50" i="14"/>
  <c r="HUT50" i="14"/>
  <c r="HUU50" i="14"/>
  <c r="HUV50" i="14"/>
  <c r="HUW50" i="14"/>
  <c r="HUX50" i="14"/>
  <c r="HUY50" i="14"/>
  <c r="HUZ50" i="14"/>
  <c r="HVA50" i="14"/>
  <c r="HVB50" i="14"/>
  <c r="HVC50" i="14"/>
  <c r="HVD50" i="14"/>
  <c r="HVE50" i="14"/>
  <c r="HVF50" i="14"/>
  <c r="HVG50" i="14"/>
  <c r="HVH50" i="14"/>
  <c r="HVI50" i="14"/>
  <c r="HVJ50" i="14"/>
  <c r="HVK50" i="14"/>
  <c r="HVL50" i="14"/>
  <c r="HVM50" i="14"/>
  <c r="HVN50" i="14"/>
  <c r="HVO50" i="14"/>
  <c r="HVP50" i="14"/>
  <c r="HVQ50" i="14"/>
  <c r="HVR50" i="14"/>
  <c r="HVS50" i="14"/>
  <c r="HVT50" i="14"/>
  <c r="HVU50" i="14"/>
  <c r="HVV50" i="14"/>
  <c r="HVW50" i="14"/>
  <c r="HVX50" i="14"/>
  <c r="HVY50" i="14"/>
  <c r="HVZ50" i="14"/>
  <c r="HWA50" i="14"/>
  <c r="HWB50" i="14"/>
  <c r="HWC50" i="14"/>
  <c r="HWD50" i="14"/>
  <c r="HWE50" i="14"/>
  <c r="HWF50" i="14"/>
  <c r="HWG50" i="14"/>
  <c r="HWH50" i="14"/>
  <c r="HWI50" i="14"/>
  <c r="HWJ50" i="14"/>
  <c r="HWK50" i="14"/>
  <c r="HWL50" i="14"/>
  <c r="HWM50" i="14"/>
  <c r="HWN50" i="14"/>
  <c r="HWO50" i="14"/>
  <c r="HWP50" i="14"/>
  <c r="HWQ50" i="14"/>
  <c r="HWR50" i="14"/>
  <c r="HWS50" i="14"/>
  <c r="HWT50" i="14"/>
  <c r="HWU50" i="14"/>
  <c r="HWV50" i="14"/>
  <c r="HWW50" i="14"/>
  <c r="HWX50" i="14"/>
  <c r="HWY50" i="14"/>
  <c r="HWZ50" i="14"/>
  <c r="HXA50" i="14"/>
  <c r="HXB50" i="14"/>
  <c r="HXC50" i="14"/>
  <c r="HXD50" i="14"/>
  <c r="HXE50" i="14"/>
  <c r="HXF50" i="14"/>
  <c r="HXG50" i="14"/>
  <c r="HXH50" i="14"/>
  <c r="HXI50" i="14"/>
  <c r="HXJ50" i="14"/>
  <c r="HXK50" i="14"/>
  <c r="HXL50" i="14"/>
  <c r="HXM50" i="14"/>
  <c r="HXN50" i="14"/>
  <c r="HXO50" i="14"/>
  <c r="HXP50" i="14"/>
  <c r="HXQ50" i="14"/>
  <c r="HXR50" i="14"/>
  <c r="HXS50" i="14"/>
  <c r="HXT50" i="14"/>
  <c r="HXU50" i="14"/>
  <c r="HXV50" i="14"/>
  <c r="HXW50" i="14"/>
  <c r="HXX50" i="14"/>
  <c r="HXY50" i="14"/>
  <c r="HXZ50" i="14"/>
  <c r="HYA50" i="14"/>
  <c r="HYB50" i="14"/>
  <c r="HYC50" i="14"/>
  <c r="HYD50" i="14"/>
  <c r="HYE50" i="14"/>
  <c r="HYF50" i="14"/>
  <c r="HYG50" i="14"/>
  <c r="HYH50" i="14"/>
  <c r="HYI50" i="14"/>
  <c r="HYJ50" i="14"/>
  <c r="HYK50" i="14"/>
  <c r="HYL50" i="14"/>
  <c r="HYM50" i="14"/>
  <c r="HYN50" i="14"/>
  <c r="HYO50" i="14"/>
  <c r="HYP50" i="14"/>
  <c r="HYQ50" i="14"/>
  <c r="HYR50" i="14"/>
  <c r="HYS50" i="14"/>
  <c r="HYT50" i="14"/>
  <c r="HYU50" i="14"/>
  <c r="HYV50" i="14"/>
  <c r="HYW50" i="14"/>
  <c r="HYX50" i="14"/>
  <c r="HYY50" i="14"/>
  <c r="HYZ50" i="14"/>
  <c r="HZA50" i="14"/>
  <c r="HZB50" i="14"/>
  <c r="HZC50" i="14"/>
  <c r="HZD50" i="14"/>
  <c r="HZE50" i="14"/>
  <c r="HZF50" i="14"/>
  <c r="HZG50" i="14"/>
  <c r="HZH50" i="14"/>
  <c r="HZI50" i="14"/>
  <c r="HZJ50" i="14"/>
  <c r="HZK50" i="14"/>
  <c r="HZL50" i="14"/>
  <c r="HZM50" i="14"/>
  <c r="HZN50" i="14"/>
  <c r="HZO50" i="14"/>
  <c r="HZP50" i="14"/>
  <c r="HZQ50" i="14"/>
  <c r="HZR50" i="14"/>
  <c r="HZS50" i="14"/>
  <c r="HZT50" i="14"/>
  <c r="HZU50" i="14"/>
  <c r="HZV50" i="14"/>
  <c r="HZW50" i="14"/>
  <c r="HZX50" i="14"/>
  <c r="HZY50" i="14"/>
  <c r="HZZ50" i="14"/>
  <c r="IAA50" i="14"/>
  <c r="IAB50" i="14"/>
  <c r="IAC50" i="14"/>
  <c r="IAD50" i="14"/>
  <c r="IAE50" i="14"/>
  <c r="IAF50" i="14"/>
  <c r="IAG50" i="14"/>
  <c r="IAH50" i="14"/>
  <c r="IAI50" i="14"/>
  <c r="IAJ50" i="14"/>
  <c r="IAK50" i="14"/>
  <c r="IAL50" i="14"/>
  <c r="IAM50" i="14"/>
  <c r="IAN50" i="14"/>
  <c r="IAO50" i="14"/>
  <c r="IAP50" i="14"/>
  <c r="IAQ50" i="14"/>
  <c r="IAR50" i="14"/>
  <c r="IAS50" i="14"/>
  <c r="IAT50" i="14"/>
  <c r="IAU50" i="14"/>
  <c r="IAV50" i="14"/>
  <c r="IAW50" i="14"/>
  <c r="IAX50" i="14"/>
  <c r="IAY50" i="14"/>
  <c r="IAZ50" i="14"/>
  <c r="IBA50" i="14"/>
  <c r="IBB50" i="14"/>
  <c r="IBC50" i="14"/>
  <c r="IBD50" i="14"/>
  <c r="IBE50" i="14"/>
  <c r="IBF50" i="14"/>
  <c r="IBG50" i="14"/>
  <c r="IBH50" i="14"/>
  <c r="IBI50" i="14"/>
  <c r="IBJ50" i="14"/>
  <c r="IBK50" i="14"/>
  <c r="IBL50" i="14"/>
  <c r="IBM50" i="14"/>
  <c r="IBN50" i="14"/>
  <c r="IBO50" i="14"/>
  <c r="IBP50" i="14"/>
  <c r="IBQ50" i="14"/>
  <c r="IBR50" i="14"/>
  <c r="IBS50" i="14"/>
  <c r="IBT50" i="14"/>
  <c r="IBU50" i="14"/>
  <c r="IBV50" i="14"/>
  <c r="IBW50" i="14"/>
  <c r="IBX50" i="14"/>
  <c r="IBY50" i="14"/>
  <c r="IBZ50" i="14"/>
  <c r="ICA50" i="14"/>
  <c r="ICB50" i="14"/>
  <c r="ICC50" i="14"/>
  <c r="ICD50" i="14"/>
  <c r="ICE50" i="14"/>
  <c r="ICF50" i="14"/>
  <c r="ICG50" i="14"/>
  <c r="ICH50" i="14"/>
  <c r="ICI50" i="14"/>
  <c r="ICJ50" i="14"/>
  <c r="ICK50" i="14"/>
  <c r="ICL50" i="14"/>
  <c r="ICM50" i="14"/>
  <c r="ICN50" i="14"/>
  <c r="ICO50" i="14"/>
  <c r="ICP50" i="14"/>
  <c r="ICQ50" i="14"/>
  <c r="ICR50" i="14"/>
  <c r="ICS50" i="14"/>
  <c r="ICT50" i="14"/>
  <c r="ICU50" i="14"/>
  <c r="ICV50" i="14"/>
  <c r="ICW50" i="14"/>
  <c r="ICX50" i="14"/>
  <c r="ICY50" i="14"/>
  <c r="ICZ50" i="14"/>
  <c r="IDA50" i="14"/>
  <c r="IDB50" i="14"/>
  <c r="IDC50" i="14"/>
  <c r="IDD50" i="14"/>
  <c r="IDE50" i="14"/>
  <c r="IDF50" i="14"/>
  <c r="IDG50" i="14"/>
  <c r="IDH50" i="14"/>
  <c r="IDI50" i="14"/>
  <c r="IDJ50" i="14"/>
  <c r="IDK50" i="14"/>
  <c r="IDL50" i="14"/>
  <c r="IDM50" i="14"/>
  <c r="IDN50" i="14"/>
  <c r="IDO50" i="14"/>
  <c r="IDP50" i="14"/>
  <c r="IDQ50" i="14"/>
  <c r="IDR50" i="14"/>
  <c r="IDS50" i="14"/>
  <c r="IDT50" i="14"/>
  <c r="IDU50" i="14"/>
  <c r="IDV50" i="14"/>
  <c r="IDW50" i="14"/>
  <c r="IDX50" i="14"/>
  <c r="IDY50" i="14"/>
  <c r="IDZ50" i="14"/>
  <c r="IEA50" i="14"/>
  <c r="IEB50" i="14"/>
  <c r="IEC50" i="14"/>
  <c r="IED50" i="14"/>
  <c r="IEE50" i="14"/>
  <c r="IEF50" i="14"/>
  <c r="IEG50" i="14"/>
  <c r="IEH50" i="14"/>
  <c r="IEI50" i="14"/>
  <c r="IEJ50" i="14"/>
  <c r="IEK50" i="14"/>
  <c r="IEL50" i="14"/>
  <c r="IEM50" i="14"/>
  <c r="IEN50" i="14"/>
  <c r="IEO50" i="14"/>
  <c r="IEP50" i="14"/>
  <c r="IEQ50" i="14"/>
  <c r="IER50" i="14"/>
  <c r="IES50" i="14"/>
  <c r="IET50" i="14"/>
  <c r="IEU50" i="14"/>
  <c r="IEV50" i="14"/>
  <c r="IEW50" i="14"/>
  <c r="IEX50" i="14"/>
  <c r="IEY50" i="14"/>
  <c r="IEZ50" i="14"/>
  <c r="IFA50" i="14"/>
  <c r="IFB50" i="14"/>
  <c r="IFC50" i="14"/>
  <c r="IFD50" i="14"/>
  <c r="IFE50" i="14"/>
  <c r="IFF50" i="14"/>
  <c r="IFG50" i="14"/>
  <c r="IFH50" i="14"/>
  <c r="IFI50" i="14"/>
  <c r="IFJ50" i="14"/>
  <c r="IFK50" i="14"/>
  <c r="IFL50" i="14"/>
  <c r="IFM50" i="14"/>
  <c r="IFN50" i="14"/>
  <c r="IFO50" i="14"/>
  <c r="IFP50" i="14"/>
  <c r="IFQ50" i="14"/>
  <c r="IFR50" i="14"/>
  <c r="IFS50" i="14"/>
  <c r="IFT50" i="14"/>
  <c r="IFU50" i="14"/>
  <c r="IFV50" i="14"/>
  <c r="IFW50" i="14"/>
  <c r="IFX50" i="14"/>
  <c r="IFY50" i="14"/>
  <c r="IFZ50" i="14"/>
  <c r="IGA50" i="14"/>
  <c r="IGB50" i="14"/>
  <c r="IGC50" i="14"/>
  <c r="IGD50" i="14"/>
  <c r="IGE50" i="14"/>
  <c r="IGF50" i="14"/>
  <c r="IGG50" i="14"/>
  <c r="IGH50" i="14"/>
  <c r="IGI50" i="14"/>
  <c r="IGJ50" i="14"/>
  <c r="IGK50" i="14"/>
  <c r="IGL50" i="14"/>
  <c r="IGM50" i="14"/>
  <c r="IGN50" i="14"/>
  <c r="IGO50" i="14"/>
  <c r="IGP50" i="14"/>
  <c r="IGQ50" i="14"/>
  <c r="IGR50" i="14"/>
  <c r="IGS50" i="14"/>
  <c r="IGT50" i="14"/>
  <c r="IGU50" i="14"/>
  <c r="IGV50" i="14"/>
  <c r="IGW50" i="14"/>
  <c r="IGX50" i="14"/>
  <c r="IGY50" i="14"/>
  <c r="IGZ50" i="14"/>
  <c r="IHA50" i="14"/>
  <c r="IHB50" i="14"/>
  <c r="IHC50" i="14"/>
  <c r="IHD50" i="14"/>
  <c r="IHE50" i="14"/>
  <c r="IHF50" i="14"/>
  <c r="IHG50" i="14"/>
  <c r="IHH50" i="14"/>
  <c r="IHI50" i="14"/>
  <c r="IHJ50" i="14"/>
  <c r="IHK50" i="14"/>
  <c r="IHL50" i="14"/>
  <c r="IHM50" i="14"/>
  <c r="IHN50" i="14"/>
  <c r="IHO50" i="14"/>
  <c r="IHP50" i="14"/>
  <c r="IHQ50" i="14"/>
  <c r="IHR50" i="14"/>
  <c r="IHS50" i="14"/>
  <c r="IHT50" i="14"/>
  <c r="IHU50" i="14"/>
  <c r="IHV50" i="14"/>
  <c r="IHW50" i="14"/>
  <c r="IHX50" i="14"/>
  <c r="IHY50" i="14"/>
  <c r="IHZ50" i="14"/>
  <c r="IIA50" i="14"/>
  <c r="IIB50" i="14"/>
  <c r="IIC50" i="14"/>
  <c r="IID50" i="14"/>
  <c r="IIE50" i="14"/>
  <c r="IIF50" i="14"/>
  <c r="IIG50" i="14"/>
  <c r="IIH50" i="14"/>
  <c r="III50" i="14"/>
  <c r="IIJ50" i="14"/>
  <c r="IIK50" i="14"/>
  <c r="IIL50" i="14"/>
  <c r="IIM50" i="14"/>
  <c r="IIN50" i="14"/>
  <c r="IIO50" i="14"/>
  <c r="IIP50" i="14"/>
  <c r="IIQ50" i="14"/>
  <c r="IIR50" i="14"/>
  <c r="IIS50" i="14"/>
  <c r="IIT50" i="14"/>
  <c r="IIU50" i="14"/>
  <c r="IIV50" i="14"/>
  <c r="IIW50" i="14"/>
  <c r="IIX50" i="14"/>
  <c r="IIY50" i="14"/>
  <c r="IIZ50" i="14"/>
  <c r="IJA50" i="14"/>
  <c r="IJB50" i="14"/>
  <c r="IJC50" i="14"/>
  <c r="IJD50" i="14"/>
  <c r="IJE50" i="14"/>
  <c r="IJF50" i="14"/>
  <c r="IJG50" i="14"/>
  <c r="IJH50" i="14"/>
  <c r="IJI50" i="14"/>
  <c r="IJJ50" i="14"/>
  <c r="IJK50" i="14"/>
  <c r="IJL50" i="14"/>
  <c r="IJM50" i="14"/>
  <c r="IJN50" i="14"/>
  <c r="IJO50" i="14"/>
  <c r="IJP50" i="14"/>
  <c r="IJQ50" i="14"/>
  <c r="IJR50" i="14"/>
  <c r="IJS50" i="14"/>
  <c r="IJT50" i="14"/>
  <c r="IJU50" i="14"/>
  <c r="IJV50" i="14"/>
  <c r="IJW50" i="14"/>
  <c r="IJX50" i="14"/>
  <c r="IJY50" i="14"/>
  <c r="IJZ50" i="14"/>
  <c r="IKA50" i="14"/>
  <c r="IKB50" i="14"/>
  <c r="IKC50" i="14"/>
  <c r="IKD50" i="14"/>
  <c r="IKE50" i="14"/>
  <c r="IKF50" i="14"/>
  <c r="IKG50" i="14"/>
  <c r="IKH50" i="14"/>
  <c r="IKI50" i="14"/>
  <c r="IKJ50" i="14"/>
  <c r="IKK50" i="14"/>
  <c r="IKL50" i="14"/>
  <c r="IKM50" i="14"/>
  <c r="IKN50" i="14"/>
  <c r="IKO50" i="14"/>
  <c r="IKP50" i="14"/>
  <c r="IKQ50" i="14"/>
  <c r="IKR50" i="14"/>
  <c r="IKS50" i="14"/>
  <c r="IKT50" i="14"/>
  <c r="IKU50" i="14"/>
  <c r="IKV50" i="14"/>
  <c r="IKW50" i="14"/>
  <c r="IKX50" i="14"/>
  <c r="IKY50" i="14"/>
  <c r="IKZ50" i="14"/>
  <c r="ILA50" i="14"/>
  <c r="ILB50" i="14"/>
  <c r="ILC50" i="14"/>
  <c r="ILD50" i="14"/>
  <c r="ILE50" i="14"/>
  <c r="ILF50" i="14"/>
  <c r="ILG50" i="14"/>
  <c r="ILH50" i="14"/>
  <c r="ILI50" i="14"/>
  <c r="ILJ50" i="14"/>
  <c r="ILK50" i="14"/>
  <c r="ILL50" i="14"/>
  <c r="ILM50" i="14"/>
  <c r="ILN50" i="14"/>
  <c r="ILO50" i="14"/>
  <c r="ILP50" i="14"/>
  <c r="ILQ50" i="14"/>
  <c r="ILR50" i="14"/>
  <c r="ILS50" i="14"/>
  <c r="ILT50" i="14"/>
  <c r="ILU50" i="14"/>
  <c r="ILV50" i="14"/>
  <c r="ILW50" i="14"/>
  <c r="ILX50" i="14"/>
  <c r="ILY50" i="14"/>
  <c r="ILZ50" i="14"/>
  <c r="IMA50" i="14"/>
  <c r="IMB50" i="14"/>
  <c r="IMC50" i="14"/>
  <c r="IMD50" i="14"/>
  <c r="IME50" i="14"/>
  <c r="IMF50" i="14"/>
  <c r="IMG50" i="14"/>
  <c r="IMH50" i="14"/>
  <c r="IMI50" i="14"/>
  <c r="IMJ50" i="14"/>
  <c r="IMK50" i="14"/>
  <c r="IML50" i="14"/>
  <c r="IMM50" i="14"/>
  <c r="IMN50" i="14"/>
  <c r="IMO50" i="14"/>
  <c r="IMP50" i="14"/>
  <c r="IMQ50" i="14"/>
  <c r="IMR50" i="14"/>
  <c r="IMS50" i="14"/>
  <c r="IMT50" i="14"/>
  <c r="IMU50" i="14"/>
  <c r="IMV50" i="14"/>
  <c r="IMW50" i="14"/>
  <c r="IMX50" i="14"/>
  <c r="IMY50" i="14"/>
  <c r="IMZ50" i="14"/>
  <c r="INA50" i="14"/>
  <c r="INB50" i="14"/>
  <c r="INC50" i="14"/>
  <c r="IND50" i="14"/>
  <c r="INE50" i="14"/>
  <c r="INF50" i="14"/>
  <c r="ING50" i="14"/>
  <c r="INH50" i="14"/>
  <c r="INI50" i="14"/>
  <c r="INJ50" i="14"/>
  <c r="INK50" i="14"/>
  <c r="INL50" i="14"/>
  <c r="INM50" i="14"/>
  <c r="INN50" i="14"/>
  <c r="INO50" i="14"/>
  <c r="INP50" i="14"/>
  <c r="INQ50" i="14"/>
  <c r="INR50" i="14"/>
  <c r="INS50" i="14"/>
  <c r="INT50" i="14"/>
  <c r="INU50" i="14"/>
  <c r="INV50" i="14"/>
  <c r="INW50" i="14"/>
  <c r="INX50" i="14"/>
  <c r="INY50" i="14"/>
  <c r="INZ50" i="14"/>
  <c r="IOA50" i="14"/>
  <c r="IOB50" i="14"/>
  <c r="IOC50" i="14"/>
  <c r="IOD50" i="14"/>
  <c r="IOE50" i="14"/>
  <c r="IOF50" i="14"/>
  <c r="IOG50" i="14"/>
  <c r="IOH50" i="14"/>
  <c r="IOI50" i="14"/>
  <c r="IOJ50" i="14"/>
  <c r="IOK50" i="14"/>
  <c r="IOL50" i="14"/>
  <c r="IOM50" i="14"/>
  <c r="ION50" i="14"/>
  <c r="IOO50" i="14"/>
  <c r="IOP50" i="14"/>
  <c r="IOQ50" i="14"/>
  <c r="IOR50" i="14"/>
  <c r="IOS50" i="14"/>
  <c r="IOT50" i="14"/>
  <c r="IOU50" i="14"/>
  <c r="IOV50" i="14"/>
  <c r="IOW50" i="14"/>
  <c r="IOX50" i="14"/>
  <c r="IOY50" i="14"/>
  <c r="IOZ50" i="14"/>
  <c r="IPA50" i="14"/>
  <c r="IPB50" i="14"/>
  <c r="IPC50" i="14"/>
  <c r="IPD50" i="14"/>
  <c r="IPE50" i="14"/>
  <c r="IPF50" i="14"/>
  <c r="IPG50" i="14"/>
  <c r="IPH50" i="14"/>
  <c r="IPI50" i="14"/>
  <c r="IPJ50" i="14"/>
  <c r="IPK50" i="14"/>
  <c r="IPL50" i="14"/>
  <c r="IPM50" i="14"/>
  <c r="IPN50" i="14"/>
  <c r="IPO50" i="14"/>
  <c r="IPP50" i="14"/>
  <c r="IPQ50" i="14"/>
  <c r="IPR50" i="14"/>
  <c r="IPS50" i="14"/>
  <c r="IPT50" i="14"/>
  <c r="IPU50" i="14"/>
  <c r="IPV50" i="14"/>
  <c r="IPW50" i="14"/>
  <c r="IPX50" i="14"/>
  <c r="IPY50" i="14"/>
  <c r="IPZ50" i="14"/>
  <c r="IQA50" i="14"/>
  <c r="IQB50" i="14"/>
  <c r="IQC50" i="14"/>
  <c r="IQD50" i="14"/>
  <c r="IQE50" i="14"/>
  <c r="IQF50" i="14"/>
  <c r="IQG50" i="14"/>
  <c r="IQH50" i="14"/>
  <c r="IQI50" i="14"/>
  <c r="IQJ50" i="14"/>
  <c r="IQK50" i="14"/>
  <c r="IQL50" i="14"/>
  <c r="IQM50" i="14"/>
  <c r="IQN50" i="14"/>
  <c r="IQO50" i="14"/>
  <c r="IQP50" i="14"/>
  <c r="IQQ50" i="14"/>
  <c r="IQR50" i="14"/>
  <c r="IQS50" i="14"/>
  <c r="IQT50" i="14"/>
  <c r="IQU50" i="14"/>
  <c r="IQV50" i="14"/>
  <c r="IQW50" i="14"/>
  <c r="IQX50" i="14"/>
  <c r="IQY50" i="14"/>
  <c r="IQZ50" i="14"/>
  <c r="IRA50" i="14"/>
  <c r="IRB50" i="14"/>
  <c r="IRC50" i="14"/>
  <c r="IRD50" i="14"/>
  <c r="IRE50" i="14"/>
  <c r="IRF50" i="14"/>
  <c r="IRG50" i="14"/>
  <c r="IRH50" i="14"/>
  <c r="IRI50" i="14"/>
  <c r="IRJ50" i="14"/>
  <c r="IRK50" i="14"/>
  <c r="IRL50" i="14"/>
  <c r="IRM50" i="14"/>
  <c r="IRN50" i="14"/>
  <c r="IRO50" i="14"/>
  <c r="IRP50" i="14"/>
  <c r="IRQ50" i="14"/>
  <c r="IRR50" i="14"/>
  <c r="IRS50" i="14"/>
  <c r="IRT50" i="14"/>
  <c r="IRU50" i="14"/>
  <c r="IRV50" i="14"/>
  <c r="IRW50" i="14"/>
  <c r="IRX50" i="14"/>
  <c r="IRY50" i="14"/>
  <c r="IRZ50" i="14"/>
  <c r="ISA50" i="14"/>
  <c r="ISB50" i="14"/>
  <c r="ISC50" i="14"/>
  <c r="ISD50" i="14"/>
  <c r="ISE50" i="14"/>
  <c r="ISF50" i="14"/>
  <c r="ISG50" i="14"/>
  <c r="ISH50" i="14"/>
  <c r="ISI50" i="14"/>
  <c r="ISJ50" i="14"/>
  <c r="ISK50" i="14"/>
  <c r="ISL50" i="14"/>
  <c r="ISM50" i="14"/>
  <c r="ISN50" i="14"/>
  <c r="ISO50" i="14"/>
  <c r="ISP50" i="14"/>
  <c r="ISQ50" i="14"/>
  <c r="ISR50" i="14"/>
  <c r="ISS50" i="14"/>
  <c r="IST50" i="14"/>
  <c r="ISU50" i="14"/>
  <c r="ISV50" i="14"/>
  <c r="ISW50" i="14"/>
  <c r="ISX50" i="14"/>
  <c r="ISY50" i="14"/>
  <c r="ISZ50" i="14"/>
  <c r="ITA50" i="14"/>
  <c r="ITB50" i="14"/>
  <c r="ITC50" i="14"/>
  <c r="ITD50" i="14"/>
  <c r="ITE50" i="14"/>
  <c r="ITF50" i="14"/>
  <c r="ITG50" i="14"/>
  <c r="ITH50" i="14"/>
  <c r="ITI50" i="14"/>
  <c r="ITJ50" i="14"/>
  <c r="ITK50" i="14"/>
  <c r="ITL50" i="14"/>
  <c r="ITM50" i="14"/>
  <c r="ITN50" i="14"/>
  <c r="ITO50" i="14"/>
  <c r="ITP50" i="14"/>
  <c r="ITQ50" i="14"/>
  <c r="ITR50" i="14"/>
  <c r="ITS50" i="14"/>
  <c r="ITT50" i="14"/>
  <c r="ITU50" i="14"/>
  <c r="ITV50" i="14"/>
  <c r="ITW50" i="14"/>
  <c r="ITX50" i="14"/>
  <c r="ITY50" i="14"/>
  <c r="ITZ50" i="14"/>
  <c r="IUA50" i="14"/>
  <c r="IUB50" i="14"/>
  <c r="IUC50" i="14"/>
  <c r="IUD50" i="14"/>
  <c r="IUE50" i="14"/>
  <c r="IUF50" i="14"/>
  <c r="IUG50" i="14"/>
  <c r="IUH50" i="14"/>
  <c r="IUI50" i="14"/>
  <c r="IUJ50" i="14"/>
  <c r="IUK50" i="14"/>
  <c r="IUL50" i="14"/>
  <c r="IUM50" i="14"/>
  <c r="IUN50" i="14"/>
  <c r="IUO50" i="14"/>
  <c r="IUP50" i="14"/>
  <c r="IUQ50" i="14"/>
  <c r="IUR50" i="14"/>
  <c r="IUS50" i="14"/>
  <c r="IUT50" i="14"/>
  <c r="IUU50" i="14"/>
  <c r="IUV50" i="14"/>
  <c r="IUW50" i="14"/>
  <c r="IUX50" i="14"/>
  <c r="IUY50" i="14"/>
  <c r="IUZ50" i="14"/>
  <c r="IVA50" i="14"/>
  <c r="IVB50" i="14"/>
  <c r="IVC50" i="14"/>
  <c r="IVD50" i="14"/>
  <c r="IVE50" i="14"/>
  <c r="IVF50" i="14"/>
  <c r="IVG50" i="14"/>
  <c r="IVH50" i="14"/>
  <c r="IVI50" i="14"/>
  <c r="IVJ50" i="14"/>
  <c r="IVK50" i="14"/>
  <c r="IVL50" i="14"/>
  <c r="IVM50" i="14"/>
  <c r="IVN50" i="14"/>
  <c r="IVO50" i="14"/>
  <c r="IVP50" i="14"/>
  <c r="IVQ50" i="14"/>
  <c r="IVR50" i="14"/>
  <c r="IVS50" i="14"/>
  <c r="IVT50" i="14"/>
  <c r="IVU50" i="14"/>
  <c r="IVV50" i="14"/>
  <c r="IVW50" i="14"/>
  <c r="IVX50" i="14"/>
  <c r="IVY50" i="14"/>
  <c r="IVZ50" i="14"/>
  <c r="IWA50" i="14"/>
  <c r="IWB50" i="14"/>
  <c r="IWC50" i="14"/>
  <c r="IWD50" i="14"/>
  <c r="IWE50" i="14"/>
  <c r="IWF50" i="14"/>
  <c r="IWG50" i="14"/>
  <c r="IWH50" i="14"/>
  <c r="IWI50" i="14"/>
  <c r="IWJ50" i="14"/>
  <c r="IWK50" i="14"/>
  <c r="IWL50" i="14"/>
  <c r="IWM50" i="14"/>
  <c r="IWN50" i="14"/>
  <c r="IWO50" i="14"/>
  <c r="IWP50" i="14"/>
  <c r="IWQ50" i="14"/>
  <c r="IWR50" i="14"/>
  <c r="IWS50" i="14"/>
  <c r="IWT50" i="14"/>
  <c r="IWU50" i="14"/>
  <c r="IWV50" i="14"/>
  <c r="IWW50" i="14"/>
  <c r="IWX50" i="14"/>
  <c r="IWY50" i="14"/>
  <c r="IWZ50" i="14"/>
  <c r="IXA50" i="14"/>
  <c r="IXB50" i="14"/>
  <c r="IXC50" i="14"/>
  <c r="IXD50" i="14"/>
  <c r="IXE50" i="14"/>
  <c r="IXF50" i="14"/>
  <c r="IXG50" i="14"/>
  <c r="IXH50" i="14"/>
  <c r="IXI50" i="14"/>
  <c r="IXJ50" i="14"/>
  <c r="IXK50" i="14"/>
  <c r="IXL50" i="14"/>
  <c r="IXM50" i="14"/>
  <c r="IXN50" i="14"/>
  <c r="IXO50" i="14"/>
  <c r="IXP50" i="14"/>
  <c r="IXQ50" i="14"/>
  <c r="IXR50" i="14"/>
  <c r="IXS50" i="14"/>
  <c r="IXT50" i="14"/>
  <c r="IXU50" i="14"/>
  <c r="IXV50" i="14"/>
  <c r="IXW50" i="14"/>
  <c r="IXX50" i="14"/>
  <c r="IXY50" i="14"/>
  <c r="IXZ50" i="14"/>
  <c r="IYA50" i="14"/>
  <c r="IYB50" i="14"/>
  <c r="IYC50" i="14"/>
  <c r="IYD50" i="14"/>
  <c r="IYE50" i="14"/>
  <c r="IYF50" i="14"/>
  <c r="IYG50" i="14"/>
  <c r="IYH50" i="14"/>
  <c r="IYI50" i="14"/>
  <c r="IYJ50" i="14"/>
  <c r="IYK50" i="14"/>
  <c r="IYL50" i="14"/>
  <c r="IYM50" i="14"/>
  <c r="IYN50" i="14"/>
  <c r="IYO50" i="14"/>
  <c r="IYP50" i="14"/>
  <c r="IYQ50" i="14"/>
  <c r="IYR50" i="14"/>
  <c r="IYS50" i="14"/>
  <c r="IYT50" i="14"/>
  <c r="IYU50" i="14"/>
  <c r="IYV50" i="14"/>
  <c r="IYW50" i="14"/>
  <c r="IYX50" i="14"/>
  <c r="IYY50" i="14"/>
  <c r="IYZ50" i="14"/>
  <c r="IZA50" i="14"/>
  <c r="IZB50" i="14"/>
  <c r="IZC50" i="14"/>
  <c r="IZD50" i="14"/>
  <c r="IZE50" i="14"/>
  <c r="IZF50" i="14"/>
  <c r="IZG50" i="14"/>
  <c r="IZH50" i="14"/>
  <c r="IZI50" i="14"/>
  <c r="IZJ50" i="14"/>
  <c r="IZK50" i="14"/>
  <c r="IZL50" i="14"/>
  <c r="IZM50" i="14"/>
  <c r="IZN50" i="14"/>
  <c r="IZO50" i="14"/>
  <c r="IZP50" i="14"/>
  <c r="IZQ50" i="14"/>
  <c r="IZR50" i="14"/>
  <c r="IZS50" i="14"/>
  <c r="IZT50" i="14"/>
  <c r="IZU50" i="14"/>
  <c r="IZV50" i="14"/>
  <c r="IZW50" i="14"/>
  <c r="IZX50" i="14"/>
  <c r="IZY50" i="14"/>
  <c r="IZZ50" i="14"/>
  <c r="JAA50" i="14"/>
  <c r="JAB50" i="14"/>
  <c r="JAC50" i="14"/>
  <c r="JAD50" i="14"/>
  <c r="JAE50" i="14"/>
  <c r="JAF50" i="14"/>
  <c r="JAG50" i="14"/>
  <c r="JAH50" i="14"/>
  <c r="JAI50" i="14"/>
  <c r="JAJ50" i="14"/>
  <c r="JAK50" i="14"/>
  <c r="JAL50" i="14"/>
  <c r="JAM50" i="14"/>
  <c r="JAN50" i="14"/>
  <c r="JAO50" i="14"/>
  <c r="JAP50" i="14"/>
  <c r="JAQ50" i="14"/>
  <c r="JAR50" i="14"/>
  <c r="JAS50" i="14"/>
  <c r="JAT50" i="14"/>
  <c r="JAU50" i="14"/>
  <c r="JAV50" i="14"/>
  <c r="JAW50" i="14"/>
  <c r="JAX50" i="14"/>
  <c r="JAY50" i="14"/>
  <c r="JAZ50" i="14"/>
  <c r="JBA50" i="14"/>
  <c r="JBB50" i="14"/>
  <c r="JBC50" i="14"/>
  <c r="JBD50" i="14"/>
  <c r="JBE50" i="14"/>
  <c r="JBF50" i="14"/>
  <c r="JBG50" i="14"/>
  <c r="JBH50" i="14"/>
  <c r="JBI50" i="14"/>
  <c r="JBJ50" i="14"/>
  <c r="JBK50" i="14"/>
  <c r="JBL50" i="14"/>
  <c r="JBM50" i="14"/>
  <c r="JBN50" i="14"/>
  <c r="JBO50" i="14"/>
  <c r="JBP50" i="14"/>
  <c r="JBQ50" i="14"/>
  <c r="JBR50" i="14"/>
  <c r="JBS50" i="14"/>
  <c r="JBT50" i="14"/>
  <c r="JBU50" i="14"/>
  <c r="JBV50" i="14"/>
  <c r="JBW50" i="14"/>
  <c r="JBX50" i="14"/>
  <c r="JBY50" i="14"/>
  <c r="JBZ50" i="14"/>
  <c r="JCA50" i="14"/>
  <c r="JCB50" i="14"/>
  <c r="JCC50" i="14"/>
  <c r="JCD50" i="14"/>
  <c r="JCE50" i="14"/>
  <c r="JCF50" i="14"/>
  <c r="JCG50" i="14"/>
  <c r="JCH50" i="14"/>
  <c r="JCI50" i="14"/>
  <c r="JCJ50" i="14"/>
  <c r="JCK50" i="14"/>
  <c r="JCL50" i="14"/>
  <c r="JCM50" i="14"/>
  <c r="JCN50" i="14"/>
  <c r="JCO50" i="14"/>
  <c r="JCP50" i="14"/>
  <c r="JCQ50" i="14"/>
  <c r="JCR50" i="14"/>
  <c r="JCS50" i="14"/>
  <c r="JCT50" i="14"/>
  <c r="JCU50" i="14"/>
  <c r="JCV50" i="14"/>
  <c r="JCW50" i="14"/>
  <c r="JCX50" i="14"/>
  <c r="JCY50" i="14"/>
  <c r="JCZ50" i="14"/>
  <c r="JDA50" i="14"/>
  <c r="JDB50" i="14"/>
  <c r="JDC50" i="14"/>
  <c r="JDD50" i="14"/>
  <c r="JDE50" i="14"/>
  <c r="JDF50" i="14"/>
  <c r="JDG50" i="14"/>
  <c r="JDH50" i="14"/>
  <c r="JDI50" i="14"/>
  <c r="JDJ50" i="14"/>
  <c r="JDK50" i="14"/>
  <c r="JDL50" i="14"/>
  <c r="JDM50" i="14"/>
  <c r="JDN50" i="14"/>
  <c r="JDO50" i="14"/>
  <c r="JDP50" i="14"/>
  <c r="JDQ50" i="14"/>
  <c r="JDR50" i="14"/>
  <c r="JDS50" i="14"/>
  <c r="JDT50" i="14"/>
  <c r="JDU50" i="14"/>
  <c r="JDV50" i="14"/>
  <c r="JDW50" i="14"/>
  <c r="JDX50" i="14"/>
  <c r="JDY50" i="14"/>
  <c r="JDZ50" i="14"/>
  <c r="JEA50" i="14"/>
  <c r="JEB50" i="14"/>
  <c r="JEC50" i="14"/>
  <c r="JED50" i="14"/>
  <c r="JEE50" i="14"/>
  <c r="JEF50" i="14"/>
  <c r="JEG50" i="14"/>
  <c r="JEH50" i="14"/>
  <c r="JEI50" i="14"/>
  <c r="JEJ50" i="14"/>
  <c r="JEK50" i="14"/>
  <c r="JEL50" i="14"/>
  <c r="JEM50" i="14"/>
  <c r="JEN50" i="14"/>
  <c r="JEO50" i="14"/>
  <c r="JEP50" i="14"/>
  <c r="JEQ50" i="14"/>
  <c r="JER50" i="14"/>
  <c r="JES50" i="14"/>
  <c r="JET50" i="14"/>
  <c r="JEU50" i="14"/>
  <c r="JEV50" i="14"/>
  <c r="JEW50" i="14"/>
  <c r="JEX50" i="14"/>
  <c r="JEY50" i="14"/>
  <c r="JEZ50" i="14"/>
  <c r="JFA50" i="14"/>
  <c r="JFB50" i="14"/>
  <c r="JFC50" i="14"/>
  <c r="JFD50" i="14"/>
  <c r="JFE50" i="14"/>
  <c r="JFF50" i="14"/>
  <c r="JFG50" i="14"/>
  <c r="JFH50" i="14"/>
  <c r="JFI50" i="14"/>
  <c r="JFJ50" i="14"/>
  <c r="JFK50" i="14"/>
  <c r="JFL50" i="14"/>
  <c r="JFM50" i="14"/>
  <c r="JFN50" i="14"/>
  <c r="JFO50" i="14"/>
  <c r="JFP50" i="14"/>
  <c r="JFQ50" i="14"/>
  <c r="JFR50" i="14"/>
  <c r="JFS50" i="14"/>
  <c r="JFT50" i="14"/>
  <c r="JFU50" i="14"/>
  <c r="JFV50" i="14"/>
  <c r="JFW50" i="14"/>
  <c r="JFX50" i="14"/>
  <c r="JFY50" i="14"/>
  <c r="JFZ50" i="14"/>
  <c r="JGA50" i="14"/>
  <c r="JGB50" i="14"/>
  <c r="JGC50" i="14"/>
  <c r="JGD50" i="14"/>
  <c r="JGE50" i="14"/>
  <c r="JGF50" i="14"/>
  <c r="JGG50" i="14"/>
  <c r="JGH50" i="14"/>
  <c r="JGI50" i="14"/>
  <c r="JGJ50" i="14"/>
  <c r="JGK50" i="14"/>
  <c r="JGL50" i="14"/>
  <c r="JGM50" i="14"/>
  <c r="JGN50" i="14"/>
  <c r="JGO50" i="14"/>
  <c r="JGP50" i="14"/>
  <c r="JGQ50" i="14"/>
  <c r="JGR50" i="14"/>
  <c r="JGS50" i="14"/>
  <c r="JGT50" i="14"/>
  <c r="JGU50" i="14"/>
  <c r="JGV50" i="14"/>
  <c r="JGW50" i="14"/>
  <c r="JGX50" i="14"/>
  <c r="JGY50" i="14"/>
  <c r="JGZ50" i="14"/>
  <c r="JHA50" i="14"/>
  <c r="JHB50" i="14"/>
  <c r="JHC50" i="14"/>
  <c r="JHD50" i="14"/>
  <c r="JHE50" i="14"/>
  <c r="JHF50" i="14"/>
  <c r="JHG50" i="14"/>
  <c r="JHH50" i="14"/>
  <c r="JHI50" i="14"/>
  <c r="JHJ50" i="14"/>
  <c r="JHK50" i="14"/>
  <c r="JHL50" i="14"/>
  <c r="JHM50" i="14"/>
  <c r="JHN50" i="14"/>
  <c r="JHO50" i="14"/>
  <c r="JHP50" i="14"/>
  <c r="JHQ50" i="14"/>
  <c r="JHR50" i="14"/>
  <c r="JHS50" i="14"/>
  <c r="JHT50" i="14"/>
  <c r="JHU50" i="14"/>
  <c r="JHV50" i="14"/>
  <c r="JHW50" i="14"/>
  <c r="JHX50" i="14"/>
  <c r="JHY50" i="14"/>
  <c r="JHZ50" i="14"/>
  <c r="JIA50" i="14"/>
  <c r="JIB50" i="14"/>
  <c r="JIC50" i="14"/>
  <c r="JID50" i="14"/>
  <c r="JIE50" i="14"/>
  <c r="JIF50" i="14"/>
  <c r="JIG50" i="14"/>
  <c r="JIH50" i="14"/>
  <c r="JII50" i="14"/>
  <c r="JIJ50" i="14"/>
  <c r="JIK50" i="14"/>
  <c r="JIL50" i="14"/>
  <c r="JIM50" i="14"/>
  <c r="JIN50" i="14"/>
  <c r="JIO50" i="14"/>
  <c r="JIP50" i="14"/>
  <c r="JIQ50" i="14"/>
  <c r="JIR50" i="14"/>
  <c r="JIS50" i="14"/>
  <c r="JIT50" i="14"/>
  <c r="JIU50" i="14"/>
  <c r="JIV50" i="14"/>
  <c r="JIW50" i="14"/>
  <c r="JIX50" i="14"/>
  <c r="JIY50" i="14"/>
  <c r="JIZ50" i="14"/>
  <c r="JJA50" i="14"/>
  <c r="JJB50" i="14"/>
  <c r="JJC50" i="14"/>
  <c r="JJD50" i="14"/>
  <c r="JJE50" i="14"/>
  <c r="JJF50" i="14"/>
  <c r="JJG50" i="14"/>
  <c r="JJH50" i="14"/>
  <c r="JJI50" i="14"/>
  <c r="JJJ50" i="14"/>
  <c r="JJK50" i="14"/>
  <c r="JJL50" i="14"/>
  <c r="JJM50" i="14"/>
  <c r="JJN50" i="14"/>
  <c r="JJO50" i="14"/>
  <c r="JJP50" i="14"/>
  <c r="JJQ50" i="14"/>
  <c r="JJR50" i="14"/>
  <c r="JJS50" i="14"/>
  <c r="JJT50" i="14"/>
  <c r="JJU50" i="14"/>
  <c r="JJV50" i="14"/>
  <c r="JJW50" i="14"/>
  <c r="JJX50" i="14"/>
  <c r="JJY50" i="14"/>
  <c r="JJZ50" i="14"/>
  <c r="JKA50" i="14"/>
  <c r="JKB50" i="14"/>
  <c r="JKC50" i="14"/>
  <c r="JKD50" i="14"/>
  <c r="JKE50" i="14"/>
  <c r="JKF50" i="14"/>
  <c r="JKG50" i="14"/>
  <c r="JKH50" i="14"/>
  <c r="JKI50" i="14"/>
  <c r="JKJ50" i="14"/>
  <c r="JKK50" i="14"/>
  <c r="JKL50" i="14"/>
  <c r="JKM50" i="14"/>
  <c r="JKN50" i="14"/>
  <c r="JKO50" i="14"/>
  <c r="JKP50" i="14"/>
  <c r="JKQ50" i="14"/>
  <c r="JKR50" i="14"/>
  <c r="JKS50" i="14"/>
  <c r="JKT50" i="14"/>
  <c r="JKU50" i="14"/>
  <c r="JKV50" i="14"/>
  <c r="JKW50" i="14"/>
  <c r="JKX50" i="14"/>
  <c r="JKY50" i="14"/>
  <c r="JKZ50" i="14"/>
  <c r="JLA50" i="14"/>
  <c r="JLB50" i="14"/>
  <c r="JLC50" i="14"/>
  <c r="JLD50" i="14"/>
  <c r="JLE50" i="14"/>
  <c r="JLF50" i="14"/>
  <c r="JLG50" i="14"/>
  <c r="JLH50" i="14"/>
  <c r="JLI50" i="14"/>
  <c r="JLJ50" i="14"/>
  <c r="JLK50" i="14"/>
  <c r="JLL50" i="14"/>
  <c r="JLM50" i="14"/>
  <c r="JLN50" i="14"/>
  <c r="JLO50" i="14"/>
  <c r="JLP50" i="14"/>
  <c r="JLQ50" i="14"/>
  <c r="JLR50" i="14"/>
  <c r="JLS50" i="14"/>
  <c r="JLT50" i="14"/>
  <c r="JLU50" i="14"/>
  <c r="JLV50" i="14"/>
  <c r="JLW50" i="14"/>
  <c r="JLX50" i="14"/>
  <c r="JLY50" i="14"/>
  <c r="JLZ50" i="14"/>
  <c r="JMA50" i="14"/>
  <c r="JMB50" i="14"/>
  <c r="JMC50" i="14"/>
  <c r="JMD50" i="14"/>
  <c r="JME50" i="14"/>
  <c r="JMF50" i="14"/>
  <c r="JMG50" i="14"/>
  <c r="JMH50" i="14"/>
  <c r="JMI50" i="14"/>
  <c r="JMJ50" i="14"/>
  <c r="JMK50" i="14"/>
  <c r="JML50" i="14"/>
  <c r="JMM50" i="14"/>
  <c r="JMN50" i="14"/>
  <c r="JMO50" i="14"/>
  <c r="JMP50" i="14"/>
  <c r="JMQ50" i="14"/>
  <c r="JMR50" i="14"/>
  <c r="JMS50" i="14"/>
  <c r="JMT50" i="14"/>
  <c r="JMU50" i="14"/>
  <c r="JMV50" i="14"/>
  <c r="JMW50" i="14"/>
  <c r="JMX50" i="14"/>
  <c r="JMY50" i="14"/>
  <c r="JMZ50" i="14"/>
  <c r="JNA50" i="14"/>
  <c r="JNB50" i="14"/>
  <c r="JNC50" i="14"/>
  <c r="JND50" i="14"/>
  <c r="JNE50" i="14"/>
  <c r="JNF50" i="14"/>
  <c r="JNG50" i="14"/>
  <c r="JNH50" i="14"/>
  <c r="JNI50" i="14"/>
  <c r="JNJ50" i="14"/>
  <c r="JNK50" i="14"/>
  <c r="JNL50" i="14"/>
  <c r="JNM50" i="14"/>
  <c r="JNN50" i="14"/>
  <c r="JNO50" i="14"/>
  <c r="JNP50" i="14"/>
  <c r="JNQ50" i="14"/>
  <c r="JNR50" i="14"/>
  <c r="JNS50" i="14"/>
  <c r="JNT50" i="14"/>
  <c r="JNU50" i="14"/>
  <c r="JNV50" i="14"/>
  <c r="JNW50" i="14"/>
  <c r="JNX50" i="14"/>
  <c r="JNY50" i="14"/>
  <c r="JNZ50" i="14"/>
  <c r="JOA50" i="14"/>
  <c r="JOB50" i="14"/>
  <c r="JOC50" i="14"/>
  <c r="JOD50" i="14"/>
  <c r="JOE50" i="14"/>
  <c r="JOF50" i="14"/>
  <c r="JOG50" i="14"/>
  <c r="JOH50" i="14"/>
  <c r="JOI50" i="14"/>
  <c r="JOJ50" i="14"/>
  <c r="JOK50" i="14"/>
  <c r="JOL50" i="14"/>
  <c r="JOM50" i="14"/>
  <c r="JON50" i="14"/>
  <c r="JOO50" i="14"/>
  <c r="JOP50" i="14"/>
  <c r="JOQ50" i="14"/>
  <c r="JOR50" i="14"/>
  <c r="JOS50" i="14"/>
  <c r="JOT50" i="14"/>
  <c r="JOU50" i="14"/>
  <c r="JOV50" i="14"/>
  <c r="JOW50" i="14"/>
  <c r="JOX50" i="14"/>
  <c r="JOY50" i="14"/>
  <c r="JOZ50" i="14"/>
  <c r="JPA50" i="14"/>
  <c r="JPB50" i="14"/>
  <c r="JPC50" i="14"/>
  <c r="JPD50" i="14"/>
  <c r="JPE50" i="14"/>
  <c r="JPF50" i="14"/>
  <c r="JPG50" i="14"/>
  <c r="JPH50" i="14"/>
  <c r="JPI50" i="14"/>
  <c r="JPJ50" i="14"/>
  <c r="JPK50" i="14"/>
  <c r="JPL50" i="14"/>
  <c r="JPM50" i="14"/>
  <c r="JPN50" i="14"/>
  <c r="JPO50" i="14"/>
  <c r="JPP50" i="14"/>
  <c r="JPQ50" i="14"/>
  <c r="JPR50" i="14"/>
  <c r="JPS50" i="14"/>
  <c r="JPT50" i="14"/>
  <c r="JPU50" i="14"/>
  <c r="JPV50" i="14"/>
  <c r="JPW50" i="14"/>
  <c r="JPX50" i="14"/>
  <c r="JPY50" i="14"/>
  <c r="JPZ50" i="14"/>
  <c r="JQA50" i="14"/>
  <c r="JQB50" i="14"/>
  <c r="JQC50" i="14"/>
  <c r="JQD50" i="14"/>
  <c r="JQE50" i="14"/>
  <c r="JQF50" i="14"/>
  <c r="JQG50" i="14"/>
  <c r="JQH50" i="14"/>
  <c r="JQI50" i="14"/>
  <c r="JQJ50" i="14"/>
  <c r="JQK50" i="14"/>
  <c r="JQL50" i="14"/>
  <c r="JQM50" i="14"/>
  <c r="JQN50" i="14"/>
  <c r="JQO50" i="14"/>
  <c r="JQP50" i="14"/>
  <c r="JQQ50" i="14"/>
  <c r="JQR50" i="14"/>
  <c r="JQS50" i="14"/>
  <c r="JQT50" i="14"/>
  <c r="JQU50" i="14"/>
  <c r="JQV50" i="14"/>
  <c r="JQW50" i="14"/>
  <c r="JQX50" i="14"/>
  <c r="JQY50" i="14"/>
  <c r="JQZ50" i="14"/>
  <c r="JRA50" i="14"/>
  <c r="JRB50" i="14"/>
  <c r="JRC50" i="14"/>
  <c r="JRD50" i="14"/>
  <c r="JRE50" i="14"/>
  <c r="JRF50" i="14"/>
  <c r="JRG50" i="14"/>
  <c r="JRH50" i="14"/>
  <c r="JRI50" i="14"/>
  <c r="JRJ50" i="14"/>
  <c r="JRK50" i="14"/>
  <c r="JRL50" i="14"/>
  <c r="JRM50" i="14"/>
  <c r="JRN50" i="14"/>
  <c r="JRO50" i="14"/>
  <c r="JRP50" i="14"/>
  <c r="JRQ50" i="14"/>
  <c r="JRR50" i="14"/>
  <c r="JRS50" i="14"/>
  <c r="JRT50" i="14"/>
  <c r="JRU50" i="14"/>
  <c r="JRV50" i="14"/>
  <c r="JRW50" i="14"/>
  <c r="JRX50" i="14"/>
  <c r="JRY50" i="14"/>
  <c r="JRZ50" i="14"/>
  <c r="JSA50" i="14"/>
  <c r="JSB50" i="14"/>
  <c r="JSC50" i="14"/>
  <c r="JSD50" i="14"/>
  <c r="JSE50" i="14"/>
  <c r="JSF50" i="14"/>
  <c r="JSG50" i="14"/>
  <c r="JSH50" i="14"/>
  <c r="JSI50" i="14"/>
  <c r="JSJ50" i="14"/>
  <c r="JSK50" i="14"/>
  <c r="JSL50" i="14"/>
  <c r="JSM50" i="14"/>
  <c r="JSN50" i="14"/>
  <c r="JSO50" i="14"/>
  <c r="JSP50" i="14"/>
  <c r="JSQ50" i="14"/>
  <c r="JSR50" i="14"/>
  <c r="JSS50" i="14"/>
  <c r="JST50" i="14"/>
  <c r="JSU50" i="14"/>
  <c r="JSV50" i="14"/>
  <c r="JSW50" i="14"/>
  <c r="JSX50" i="14"/>
  <c r="JSY50" i="14"/>
  <c r="JSZ50" i="14"/>
  <c r="JTA50" i="14"/>
  <c r="JTB50" i="14"/>
  <c r="JTC50" i="14"/>
  <c r="JTD50" i="14"/>
  <c r="JTE50" i="14"/>
  <c r="JTF50" i="14"/>
  <c r="JTG50" i="14"/>
  <c r="JTH50" i="14"/>
  <c r="JTI50" i="14"/>
  <c r="JTJ50" i="14"/>
  <c r="JTK50" i="14"/>
  <c r="JTL50" i="14"/>
  <c r="JTM50" i="14"/>
  <c r="JTN50" i="14"/>
  <c r="JTO50" i="14"/>
  <c r="JTP50" i="14"/>
  <c r="JTQ50" i="14"/>
  <c r="JTR50" i="14"/>
  <c r="JTS50" i="14"/>
  <c r="JTT50" i="14"/>
  <c r="JTU50" i="14"/>
  <c r="JTV50" i="14"/>
  <c r="JTW50" i="14"/>
  <c r="JTX50" i="14"/>
  <c r="JTY50" i="14"/>
  <c r="JTZ50" i="14"/>
  <c r="JUA50" i="14"/>
  <c r="JUB50" i="14"/>
  <c r="JUC50" i="14"/>
  <c r="JUD50" i="14"/>
  <c r="JUE50" i="14"/>
  <c r="JUF50" i="14"/>
  <c r="JUG50" i="14"/>
  <c r="JUH50" i="14"/>
  <c r="JUI50" i="14"/>
  <c r="JUJ50" i="14"/>
  <c r="JUK50" i="14"/>
  <c r="JUL50" i="14"/>
  <c r="JUM50" i="14"/>
  <c r="JUN50" i="14"/>
  <c r="JUO50" i="14"/>
  <c r="JUP50" i="14"/>
  <c r="JUQ50" i="14"/>
  <c r="JUR50" i="14"/>
  <c r="JUS50" i="14"/>
  <c r="JUT50" i="14"/>
  <c r="JUU50" i="14"/>
  <c r="JUV50" i="14"/>
  <c r="JUW50" i="14"/>
  <c r="JUX50" i="14"/>
  <c r="JUY50" i="14"/>
  <c r="JUZ50" i="14"/>
  <c r="JVA50" i="14"/>
  <c r="JVB50" i="14"/>
  <c r="JVC50" i="14"/>
  <c r="JVD50" i="14"/>
  <c r="JVE50" i="14"/>
  <c r="JVF50" i="14"/>
  <c r="JVG50" i="14"/>
  <c r="JVH50" i="14"/>
  <c r="JVI50" i="14"/>
  <c r="JVJ50" i="14"/>
  <c r="JVK50" i="14"/>
  <c r="JVL50" i="14"/>
  <c r="JVM50" i="14"/>
  <c r="JVN50" i="14"/>
  <c r="JVO50" i="14"/>
  <c r="JVP50" i="14"/>
  <c r="JVQ50" i="14"/>
  <c r="JVR50" i="14"/>
  <c r="JVS50" i="14"/>
  <c r="JVT50" i="14"/>
  <c r="JVU50" i="14"/>
  <c r="JVV50" i="14"/>
  <c r="JVW50" i="14"/>
  <c r="JVX50" i="14"/>
  <c r="JVY50" i="14"/>
  <c r="JVZ50" i="14"/>
  <c r="JWA50" i="14"/>
  <c r="JWB50" i="14"/>
  <c r="JWC50" i="14"/>
  <c r="JWD50" i="14"/>
  <c r="JWE50" i="14"/>
  <c r="JWF50" i="14"/>
  <c r="JWG50" i="14"/>
  <c r="JWH50" i="14"/>
  <c r="JWI50" i="14"/>
  <c r="JWJ50" i="14"/>
  <c r="JWK50" i="14"/>
  <c r="JWL50" i="14"/>
  <c r="JWM50" i="14"/>
  <c r="JWN50" i="14"/>
  <c r="JWO50" i="14"/>
  <c r="JWP50" i="14"/>
  <c r="JWQ50" i="14"/>
  <c r="JWR50" i="14"/>
  <c r="JWS50" i="14"/>
  <c r="JWT50" i="14"/>
  <c r="JWU50" i="14"/>
  <c r="JWV50" i="14"/>
  <c r="JWW50" i="14"/>
  <c r="JWX50" i="14"/>
  <c r="JWY50" i="14"/>
  <c r="JWZ50" i="14"/>
  <c r="JXA50" i="14"/>
  <c r="JXB50" i="14"/>
  <c r="JXC50" i="14"/>
  <c r="JXD50" i="14"/>
  <c r="JXE50" i="14"/>
  <c r="JXF50" i="14"/>
  <c r="JXG50" i="14"/>
  <c r="JXH50" i="14"/>
  <c r="JXI50" i="14"/>
  <c r="JXJ50" i="14"/>
  <c r="JXK50" i="14"/>
  <c r="JXL50" i="14"/>
  <c r="JXM50" i="14"/>
  <c r="JXN50" i="14"/>
  <c r="JXO50" i="14"/>
  <c r="JXP50" i="14"/>
  <c r="JXQ50" i="14"/>
  <c r="JXR50" i="14"/>
  <c r="JXS50" i="14"/>
  <c r="JXT50" i="14"/>
  <c r="JXU50" i="14"/>
  <c r="JXV50" i="14"/>
  <c r="JXW50" i="14"/>
  <c r="JXX50" i="14"/>
  <c r="JXY50" i="14"/>
  <c r="JXZ50" i="14"/>
  <c r="JYA50" i="14"/>
  <c r="JYB50" i="14"/>
  <c r="JYC50" i="14"/>
  <c r="JYD50" i="14"/>
  <c r="JYE50" i="14"/>
  <c r="JYF50" i="14"/>
  <c r="JYG50" i="14"/>
  <c r="JYH50" i="14"/>
  <c r="JYI50" i="14"/>
  <c r="JYJ50" i="14"/>
  <c r="JYK50" i="14"/>
  <c r="JYL50" i="14"/>
  <c r="JYM50" i="14"/>
  <c r="JYN50" i="14"/>
  <c r="JYO50" i="14"/>
  <c r="JYP50" i="14"/>
  <c r="JYQ50" i="14"/>
  <c r="JYR50" i="14"/>
  <c r="JYS50" i="14"/>
  <c r="JYT50" i="14"/>
  <c r="JYU50" i="14"/>
  <c r="JYV50" i="14"/>
  <c r="JYW50" i="14"/>
  <c r="JYX50" i="14"/>
  <c r="JYY50" i="14"/>
  <c r="JYZ50" i="14"/>
  <c r="JZA50" i="14"/>
  <c r="JZB50" i="14"/>
  <c r="JZC50" i="14"/>
  <c r="JZD50" i="14"/>
  <c r="JZE50" i="14"/>
  <c r="JZF50" i="14"/>
  <c r="JZG50" i="14"/>
  <c r="JZH50" i="14"/>
  <c r="JZI50" i="14"/>
  <c r="JZJ50" i="14"/>
  <c r="JZK50" i="14"/>
  <c r="JZL50" i="14"/>
  <c r="JZM50" i="14"/>
  <c r="JZN50" i="14"/>
  <c r="JZO50" i="14"/>
  <c r="JZP50" i="14"/>
  <c r="JZQ50" i="14"/>
  <c r="JZR50" i="14"/>
  <c r="JZS50" i="14"/>
  <c r="JZT50" i="14"/>
  <c r="JZU50" i="14"/>
  <c r="JZV50" i="14"/>
  <c r="JZW50" i="14"/>
  <c r="JZX50" i="14"/>
  <c r="JZY50" i="14"/>
  <c r="JZZ50" i="14"/>
  <c r="KAA50" i="14"/>
  <c r="KAB50" i="14"/>
  <c r="KAC50" i="14"/>
  <c r="KAD50" i="14"/>
  <c r="KAE50" i="14"/>
  <c r="KAF50" i="14"/>
  <c r="KAG50" i="14"/>
  <c r="KAH50" i="14"/>
  <c r="KAI50" i="14"/>
  <c r="KAJ50" i="14"/>
  <c r="KAK50" i="14"/>
  <c r="KAL50" i="14"/>
  <c r="KAM50" i="14"/>
  <c r="KAN50" i="14"/>
  <c r="KAO50" i="14"/>
  <c r="KAP50" i="14"/>
  <c r="KAQ50" i="14"/>
  <c r="KAR50" i="14"/>
  <c r="KAS50" i="14"/>
  <c r="KAT50" i="14"/>
  <c r="KAU50" i="14"/>
  <c r="KAV50" i="14"/>
  <c r="KAW50" i="14"/>
  <c r="KAX50" i="14"/>
  <c r="KAY50" i="14"/>
  <c r="KAZ50" i="14"/>
  <c r="KBA50" i="14"/>
  <c r="KBB50" i="14"/>
  <c r="KBC50" i="14"/>
  <c r="KBD50" i="14"/>
  <c r="KBE50" i="14"/>
  <c r="KBF50" i="14"/>
  <c r="KBG50" i="14"/>
  <c r="KBH50" i="14"/>
  <c r="KBI50" i="14"/>
  <c r="KBJ50" i="14"/>
  <c r="KBK50" i="14"/>
  <c r="KBL50" i="14"/>
  <c r="KBM50" i="14"/>
  <c r="KBN50" i="14"/>
  <c r="KBO50" i="14"/>
  <c r="KBP50" i="14"/>
  <c r="KBQ50" i="14"/>
  <c r="KBR50" i="14"/>
  <c r="KBS50" i="14"/>
  <c r="KBT50" i="14"/>
  <c r="KBU50" i="14"/>
  <c r="KBV50" i="14"/>
  <c r="KBW50" i="14"/>
  <c r="KBX50" i="14"/>
  <c r="KBY50" i="14"/>
  <c r="KBZ50" i="14"/>
  <c r="KCA50" i="14"/>
  <c r="KCB50" i="14"/>
  <c r="KCC50" i="14"/>
  <c r="KCD50" i="14"/>
  <c r="KCE50" i="14"/>
  <c r="KCF50" i="14"/>
  <c r="KCG50" i="14"/>
  <c r="KCH50" i="14"/>
  <c r="KCI50" i="14"/>
  <c r="KCJ50" i="14"/>
  <c r="KCK50" i="14"/>
  <c r="KCL50" i="14"/>
  <c r="KCM50" i="14"/>
  <c r="KCN50" i="14"/>
  <c r="KCO50" i="14"/>
  <c r="KCP50" i="14"/>
  <c r="KCQ50" i="14"/>
  <c r="KCR50" i="14"/>
  <c r="KCS50" i="14"/>
  <c r="KCT50" i="14"/>
  <c r="KCU50" i="14"/>
  <c r="KCV50" i="14"/>
  <c r="KCW50" i="14"/>
  <c r="KCX50" i="14"/>
  <c r="KCY50" i="14"/>
  <c r="KCZ50" i="14"/>
  <c r="KDA50" i="14"/>
  <c r="KDB50" i="14"/>
  <c r="KDC50" i="14"/>
  <c r="KDD50" i="14"/>
  <c r="KDE50" i="14"/>
  <c r="KDF50" i="14"/>
  <c r="KDG50" i="14"/>
  <c r="KDH50" i="14"/>
  <c r="KDI50" i="14"/>
  <c r="KDJ50" i="14"/>
  <c r="KDK50" i="14"/>
  <c r="KDL50" i="14"/>
  <c r="KDM50" i="14"/>
  <c r="KDN50" i="14"/>
  <c r="KDO50" i="14"/>
  <c r="KDP50" i="14"/>
  <c r="KDQ50" i="14"/>
  <c r="KDR50" i="14"/>
  <c r="KDS50" i="14"/>
  <c r="KDT50" i="14"/>
  <c r="KDU50" i="14"/>
  <c r="KDV50" i="14"/>
  <c r="KDW50" i="14"/>
  <c r="KDX50" i="14"/>
  <c r="KDY50" i="14"/>
  <c r="KDZ50" i="14"/>
  <c r="KEA50" i="14"/>
  <c r="KEB50" i="14"/>
  <c r="KEC50" i="14"/>
  <c r="KED50" i="14"/>
  <c r="KEE50" i="14"/>
  <c r="KEF50" i="14"/>
  <c r="KEG50" i="14"/>
  <c r="KEH50" i="14"/>
  <c r="KEI50" i="14"/>
  <c r="KEJ50" i="14"/>
  <c r="KEK50" i="14"/>
  <c r="KEL50" i="14"/>
  <c r="KEM50" i="14"/>
  <c r="KEN50" i="14"/>
  <c r="KEO50" i="14"/>
  <c r="KEP50" i="14"/>
  <c r="KEQ50" i="14"/>
  <c r="KER50" i="14"/>
  <c r="KES50" i="14"/>
  <c r="KET50" i="14"/>
  <c r="KEU50" i="14"/>
  <c r="KEV50" i="14"/>
  <c r="KEW50" i="14"/>
  <c r="KEX50" i="14"/>
  <c r="KEY50" i="14"/>
  <c r="KEZ50" i="14"/>
  <c r="KFA50" i="14"/>
  <c r="KFB50" i="14"/>
  <c r="KFC50" i="14"/>
  <c r="KFD50" i="14"/>
  <c r="KFE50" i="14"/>
  <c r="KFF50" i="14"/>
  <c r="KFG50" i="14"/>
  <c r="KFH50" i="14"/>
  <c r="KFI50" i="14"/>
  <c r="KFJ50" i="14"/>
  <c r="KFK50" i="14"/>
  <c r="KFL50" i="14"/>
  <c r="KFM50" i="14"/>
  <c r="KFN50" i="14"/>
  <c r="KFO50" i="14"/>
  <c r="KFP50" i="14"/>
  <c r="KFQ50" i="14"/>
  <c r="KFR50" i="14"/>
  <c r="KFS50" i="14"/>
  <c r="KFT50" i="14"/>
  <c r="KFU50" i="14"/>
  <c r="KFV50" i="14"/>
  <c r="KFW50" i="14"/>
  <c r="KFX50" i="14"/>
  <c r="KFY50" i="14"/>
  <c r="KFZ50" i="14"/>
  <c r="KGA50" i="14"/>
  <c r="KGB50" i="14"/>
  <c r="KGC50" i="14"/>
  <c r="KGD50" i="14"/>
  <c r="KGE50" i="14"/>
  <c r="KGF50" i="14"/>
  <c r="KGG50" i="14"/>
  <c r="KGH50" i="14"/>
  <c r="KGI50" i="14"/>
  <c r="KGJ50" i="14"/>
  <c r="KGK50" i="14"/>
  <c r="KGL50" i="14"/>
  <c r="KGM50" i="14"/>
  <c r="KGN50" i="14"/>
  <c r="KGO50" i="14"/>
  <c r="KGP50" i="14"/>
  <c r="KGQ50" i="14"/>
  <c r="KGR50" i="14"/>
  <c r="KGS50" i="14"/>
  <c r="KGT50" i="14"/>
  <c r="KGU50" i="14"/>
  <c r="KGV50" i="14"/>
  <c r="KGW50" i="14"/>
  <c r="KGX50" i="14"/>
  <c r="KGY50" i="14"/>
  <c r="KGZ50" i="14"/>
  <c r="KHA50" i="14"/>
  <c r="KHB50" i="14"/>
  <c r="KHC50" i="14"/>
  <c r="KHD50" i="14"/>
  <c r="KHE50" i="14"/>
  <c r="KHF50" i="14"/>
  <c r="KHG50" i="14"/>
  <c r="KHH50" i="14"/>
  <c r="KHI50" i="14"/>
  <c r="KHJ50" i="14"/>
  <c r="KHK50" i="14"/>
  <c r="KHL50" i="14"/>
  <c r="KHM50" i="14"/>
  <c r="KHN50" i="14"/>
  <c r="KHO50" i="14"/>
  <c r="KHP50" i="14"/>
  <c r="KHQ50" i="14"/>
  <c r="KHR50" i="14"/>
  <c r="KHS50" i="14"/>
  <c r="KHT50" i="14"/>
  <c r="KHU50" i="14"/>
  <c r="KHV50" i="14"/>
  <c r="KHW50" i="14"/>
  <c r="KHX50" i="14"/>
  <c r="KHY50" i="14"/>
  <c r="KHZ50" i="14"/>
  <c r="KIA50" i="14"/>
  <c r="KIB50" i="14"/>
  <c r="KIC50" i="14"/>
  <c r="KID50" i="14"/>
  <c r="KIE50" i="14"/>
  <c r="KIF50" i="14"/>
  <c r="KIG50" i="14"/>
  <c r="KIH50" i="14"/>
  <c r="KII50" i="14"/>
  <c r="KIJ50" i="14"/>
  <c r="KIK50" i="14"/>
  <c r="KIL50" i="14"/>
  <c r="KIM50" i="14"/>
  <c r="KIN50" i="14"/>
  <c r="KIO50" i="14"/>
  <c r="KIP50" i="14"/>
  <c r="KIQ50" i="14"/>
  <c r="KIR50" i="14"/>
  <c r="KIS50" i="14"/>
  <c r="KIT50" i="14"/>
  <c r="KIU50" i="14"/>
  <c r="KIV50" i="14"/>
  <c r="KIW50" i="14"/>
  <c r="KIX50" i="14"/>
  <c r="KIY50" i="14"/>
  <c r="KIZ50" i="14"/>
  <c r="KJA50" i="14"/>
  <c r="KJB50" i="14"/>
  <c r="KJC50" i="14"/>
  <c r="KJD50" i="14"/>
  <c r="KJE50" i="14"/>
  <c r="KJF50" i="14"/>
  <c r="KJG50" i="14"/>
  <c r="KJH50" i="14"/>
  <c r="KJI50" i="14"/>
  <c r="KJJ50" i="14"/>
  <c r="KJK50" i="14"/>
  <c r="KJL50" i="14"/>
  <c r="KJM50" i="14"/>
  <c r="KJN50" i="14"/>
  <c r="KJO50" i="14"/>
  <c r="KJP50" i="14"/>
  <c r="KJQ50" i="14"/>
  <c r="KJR50" i="14"/>
  <c r="KJS50" i="14"/>
  <c r="KJT50" i="14"/>
  <c r="KJU50" i="14"/>
  <c r="KJV50" i="14"/>
  <c r="KJW50" i="14"/>
  <c r="KJX50" i="14"/>
  <c r="KJY50" i="14"/>
  <c r="KJZ50" i="14"/>
  <c r="KKA50" i="14"/>
  <c r="KKB50" i="14"/>
  <c r="KKC50" i="14"/>
  <c r="KKD50" i="14"/>
  <c r="KKE50" i="14"/>
  <c r="KKF50" i="14"/>
  <c r="KKG50" i="14"/>
  <c r="KKH50" i="14"/>
  <c r="KKI50" i="14"/>
  <c r="KKJ50" i="14"/>
  <c r="KKK50" i="14"/>
  <c r="KKL50" i="14"/>
  <c r="KKM50" i="14"/>
  <c r="KKN50" i="14"/>
  <c r="KKO50" i="14"/>
  <c r="KKP50" i="14"/>
  <c r="KKQ50" i="14"/>
  <c r="KKR50" i="14"/>
  <c r="KKS50" i="14"/>
  <c r="KKT50" i="14"/>
  <c r="KKU50" i="14"/>
  <c r="KKV50" i="14"/>
  <c r="KKW50" i="14"/>
  <c r="KKX50" i="14"/>
  <c r="KKY50" i="14"/>
  <c r="KKZ50" i="14"/>
  <c r="KLA50" i="14"/>
  <c r="KLB50" i="14"/>
  <c r="KLC50" i="14"/>
  <c r="KLD50" i="14"/>
  <c r="KLE50" i="14"/>
  <c r="KLF50" i="14"/>
  <c r="KLG50" i="14"/>
  <c r="KLH50" i="14"/>
  <c r="KLI50" i="14"/>
  <c r="KLJ50" i="14"/>
  <c r="KLK50" i="14"/>
  <c r="KLL50" i="14"/>
  <c r="KLM50" i="14"/>
  <c r="KLN50" i="14"/>
  <c r="KLO50" i="14"/>
  <c r="KLP50" i="14"/>
  <c r="KLQ50" i="14"/>
  <c r="KLR50" i="14"/>
  <c r="KLS50" i="14"/>
  <c r="KLT50" i="14"/>
  <c r="KLU50" i="14"/>
  <c r="KLV50" i="14"/>
  <c r="KLW50" i="14"/>
  <c r="KLX50" i="14"/>
  <c r="KLY50" i="14"/>
  <c r="KLZ50" i="14"/>
  <c r="KMA50" i="14"/>
  <c r="KMB50" i="14"/>
  <c r="KMC50" i="14"/>
  <c r="KMD50" i="14"/>
  <c r="KME50" i="14"/>
  <c r="KMF50" i="14"/>
  <c r="KMG50" i="14"/>
  <c r="KMH50" i="14"/>
  <c r="KMI50" i="14"/>
  <c r="KMJ50" i="14"/>
  <c r="KMK50" i="14"/>
  <c r="KML50" i="14"/>
  <c r="KMM50" i="14"/>
  <c r="KMN50" i="14"/>
  <c r="KMO50" i="14"/>
  <c r="KMP50" i="14"/>
  <c r="KMQ50" i="14"/>
  <c r="KMR50" i="14"/>
  <c r="KMS50" i="14"/>
  <c r="KMT50" i="14"/>
  <c r="KMU50" i="14"/>
  <c r="KMV50" i="14"/>
  <c r="KMW50" i="14"/>
  <c r="KMX50" i="14"/>
  <c r="KMY50" i="14"/>
  <c r="KMZ50" i="14"/>
  <c r="KNA50" i="14"/>
  <c r="KNB50" i="14"/>
  <c r="KNC50" i="14"/>
  <c r="KND50" i="14"/>
  <c r="KNE50" i="14"/>
  <c r="KNF50" i="14"/>
  <c r="KNG50" i="14"/>
  <c r="KNH50" i="14"/>
  <c r="KNI50" i="14"/>
  <c r="KNJ50" i="14"/>
  <c r="KNK50" i="14"/>
  <c r="KNL50" i="14"/>
  <c r="KNM50" i="14"/>
  <c r="KNN50" i="14"/>
  <c r="KNO50" i="14"/>
  <c r="KNP50" i="14"/>
  <c r="KNQ50" i="14"/>
  <c r="KNR50" i="14"/>
  <c r="KNS50" i="14"/>
  <c r="KNT50" i="14"/>
  <c r="KNU50" i="14"/>
  <c r="KNV50" i="14"/>
  <c r="KNW50" i="14"/>
  <c r="KNX50" i="14"/>
  <c r="KNY50" i="14"/>
  <c r="KNZ50" i="14"/>
  <c r="KOA50" i="14"/>
  <c r="KOB50" i="14"/>
  <c r="KOC50" i="14"/>
  <c r="KOD50" i="14"/>
  <c r="KOE50" i="14"/>
  <c r="KOF50" i="14"/>
  <c r="KOG50" i="14"/>
  <c r="KOH50" i="14"/>
  <c r="KOI50" i="14"/>
  <c r="KOJ50" i="14"/>
  <c r="KOK50" i="14"/>
  <c r="KOL50" i="14"/>
  <c r="KOM50" i="14"/>
  <c r="KON50" i="14"/>
  <c r="KOO50" i="14"/>
  <c r="KOP50" i="14"/>
  <c r="KOQ50" i="14"/>
  <c r="KOR50" i="14"/>
  <c r="KOS50" i="14"/>
  <c r="KOT50" i="14"/>
  <c r="KOU50" i="14"/>
  <c r="KOV50" i="14"/>
  <c r="KOW50" i="14"/>
  <c r="KOX50" i="14"/>
  <c r="KOY50" i="14"/>
  <c r="KOZ50" i="14"/>
  <c r="KPA50" i="14"/>
  <c r="KPB50" i="14"/>
  <c r="KPC50" i="14"/>
  <c r="KPD50" i="14"/>
  <c r="KPE50" i="14"/>
  <c r="KPF50" i="14"/>
  <c r="KPG50" i="14"/>
  <c r="KPH50" i="14"/>
  <c r="KPI50" i="14"/>
  <c r="KPJ50" i="14"/>
  <c r="KPK50" i="14"/>
  <c r="KPL50" i="14"/>
  <c r="KPM50" i="14"/>
  <c r="KPN50" i="14"/>
  <c r="KPO50" i="14"/>
  <c r="KPP50" i="14"/>
  <c r="KPQ50" i="14"/>
  <c r="KPR50" i="14"/>
  <c r="KPS50" i="14"/>
  <c r="KPT50" i="14"/>
  <c r="KPU50" i="14"/>
  <c r="KPV50" i="14"/>
  <c r="KPW50" i="14"/>
  <c r="KPX50" i="14"/>
  <c r="KPY50" i="14"/>
  <c r="KPZ50" i="14"/>
  <c r="KQA50" i="14"/>
  <c r="KQB50" i="14"/>
  <c r="KQC50" i="14"/>
  <c r="KQD50" i="14"/>
  <c r="KQE50" i="14"/>
  <c r="KQF50" i="14"/>
  <c r="KQG50" i="14"/>
  <c r="KQH50" i="14"/>
  <c r="KQI50" i="14"/>
  <c r="KQJ50" i="14"/>
  <c r="KQK50" i="14"/>
  <c r="KQL50" i="14"/>
  <c r="KQM50" i="14"/>
  <c r="KQN50" i="14"/>
  <c r="KQO50" i="14"/>
  <c r="KQP50" i="14"/>
  <c r="KQQ50" i="14"/>
  <c r="KQR50" i="14"/>
  <c r="KQS50" i="14"/>
  <c r="KQT50" i="14"/>
  <c r="KQU50" i="14"/>
  <c r="KQV50" i="14"/>
  <c r="KQW50" i="14"/>
  <c r="KQX50" i="14"/>
  <c r="KQY50" i="14"/>
  <c r="KQZ50" i="14"/>
  <c r="KRA50" i="14"/>
  <c r="KRB50" i="14"/>
  <c r="KRC50" i="14"/>
  <c r="KRD50" i="14"/>
  <c r="KRE50" i="14"/>
  <c r="KRF50" i="14"/>
  <c r="KRG50" i="14"/>
  <c r="KRH50" i="14"/>
  <c r="KRI50" i="14"/>
  <c r="KRJ50" i="14"/>
  <c r="KRK50" i="14"/>
  <c r="KRL50" i="14"/>
  <c r="KRM50" i="14"/>
  <c r="KRN50" i="14"/>
  <c r="KRO50" i="14"/>
  <c r="KRP50" i="14"/>
  <c r="KRQ50" i="14"/>
  <c r="KRR50" i="14"/>
  <c r="KRS50" i="14"/>
  <c r="KRT50" i="14"/>
  <c r="KRU50" i="14"/>
  <c r="KRV50" i="14"/>
  <c r="KRW50" i="14"/>
  <c r="KRX50" i="14"/>
  <c r="KRY50" i="14"/>
  <c r="KRZ50" i="14"/>
  <c r="KSA50" i="14"/>
  <c r="KSB50" i="14"/>
  <c r="KSC50" i="14"/>
  <c r="KSD50" i="14"/>
  <c r="KSE50" i="14"/>
  <c r="KSF50" i="14"/>
  <c r="KSG50" i="14"/>
  <c r="KSH50" i="14"/>
  <c r="KSI50" i="14"/>
  <c r="KSJ50" i="14"/>
  <c r="KSK50" i="14"/>
  <c r="KSL50" i="14"/>
  <c r="KSM50" i="14"/>
  <c r="KSN50" i="14"/>
  <c r="KSO50" i="14"/>
  <c r="KSP50" i="14"/>
  <c r="KSQ50" i="14"/>
  <c r="KSR50" i="14"/>
  <c r="KSS50" i="14"/>
  <c r="KST50" i="14"/>
  <c r="KSU50" i="14"/>
  <c r="KSV50" i="14"/>
  <c r="KSW50" i="14"/>
  <c r="KSX50" i="14"/>
  <c r="KSY50" i="14"/>
  <c r="KSZ50" i="14"/>
  <c r="KTA50" i="14"/>
  <c r="KTB50" i="14"/>
  <c r="KTC50" i="14"/>
  <c r="KTD50" i="14"/>
  <c r="KTE50" i="14"/>
  <c r="KTF50" i="14"/>
  <c r="KTG50" i="14"/>
  <c r="KTH50" i="14"/>
  <c r="KTI50" i="14"/>
  <c r="KTJ50" i="14"/>
  <c r="KTK50" i="14"/>
  <c r="KTL50" i="14"/>
  <c r="KTM50" i="14"/>
  <c r="KTN50" i="14"/>
  <c r="KTO50" i="14"/>
  <c r="KTP50" i="14"/>
  <c r="KTQ50" i="14"/>
  <c r="KTR50" i="14"/>
  <c r="KTS50" i="14"/>
  <c r="KTT50" i="14"/>
  <c r="KTU50" i="14"/>
  <c r="KTV50" i="14"/>
  <c r="KTW50" i="14"/>
  <c r="KTX50" i="14"/>
  <c r="KTY50" i="14"/>
  <c r="KTZ50" i="14"/>
  <c r="KUA50" i="14"/>
  <c r="KUB50" i="14"/>
  <c r="KUC50" i="14"/>
  <c r="KUD50" i="14"/>
  <c r="KUE50" i="14"/>
  <c r="KUF50" i="14"/>
  <c r="KUG50" i="14"/>
  <c r="KUH50" i="14"/>
  <c r="KUI50" i="14"/>
  <c r="KUJ50" i="14"/>
  <c r="KUK50" i="14"/>
  <c r="KUL50" i="14"/>
  <c r="KUM50" i="14"/>
  <c r="KUN50" i="14"/>
  <c r="KUO50" i="14"/>
  <c r="KUP50" i="14"/>
  <c r="KUQ50" i="14"/>
  <c r="KUR50" i="14"/>
  <c r="KUS50" i="14"/>
  <c r="KUT50" i="14"/>
  <c r="KUU50" i="14"/>
  <c r="KUV50" i="14"/>
  <c r="KUW50" i="14"/>
  <c r="KUX50" i="14"/>
  <c r="KUY50" i="14"/>
  <c r="KUZ50" i="14"/>
  <c r="KVA50" i="14"/>
  <c r="KVB50" i="14"/>
  <c r="KVC50" i="14"/>
  <c r="KVD50" i="14"/>
  <c r="KVE50" i="14"/>
  <c r="KVF50" i="14"/>
  <c r="KVG50" i="14"/>
  <c r="KVH50" i="14"/>
  <c r="KVI50" i="14"/>
  <c r="KVJ50" i="14"/>
  <c r="KVK50" i="14"/>
  <c r="KVL50" i="14"/>
  <c r="KVM50" i="14"/>
  <c r="KVN50" i="14"/>
  <c r="KVO50" i="14"/>
  <c r="KVP50" i="14"/>
  <c r="KVQ50" i="14"/>
  <c r="KVR50" i="14"/>
  <c r="KVS50" i="14"/>
  <c r="KVT50" i="14"/>
  <c r="KVU50" i="14"/>
  <c r="KVV50" i="14"/>
  <c r="KVW50" i="14"/>
  <c r="KVX50" i="14"/>
  <c r="KVY50" i="14"/>
  <c r="KVZ50" i="14"/>
  <c r="KWA50" i="14"/>
  <c r="KWB50" i="14"/>
  <c r="KWC50" i="14"/>
  <c r="KWD50" i="14"/>
  <c r="KWE50" i="14"/>
  <c r="KWF50" i="14"/>
  <c r="KWG50" i="14"/>
  <c r="KWH50" i="14"/>
  <c r="KWI50" i="14"/>
  <c r="KWJ50" i="14"/>
  <c r="KWK50" i="14"/>
  <c r="KWL50" i="14"/>
  <c r="KWM50" i="14"/>
  <c r="KWN50" i="14"/>
  <c r="KWO50" i="14"/>
  <c r="KWP50" i="14"/>
  <c r="KWQ50" i="14"/>
  <c r="KWR50" i="14"/>
  <c r="KWS50" i="14"/>
  <c r="KWT50" i="14"/>
  <c r="KWU50" i="14"/>
  <c r="KWV50" i="14"/>
  <c r="KWW50" i="14"/>
  <c r="KWX50" i="14"/>
  <c r="KWY50" i="14"/>
  <c r="KWZ50" i="14"/>
  <c r="KXA50" i="14"/>
  <c r="KXB50" i="14"/>
  <c r="KXC50" i="14"/>
  <c r="KXD50" i="14"/>
  <c r="KXE50" i="14"/>
  <c r="KXF50" i="14"/>
  <c r="KXG50" i="14"/>
  <c r="KXH50" i="14"/>
  <c r="KXI50" i="14"/>
  <c r="KXJ50" i="14"/>
  <c r="KXK50" i="14"/>
  <c r="KXL50" i="14"/>
  <c r="KXM50" i="14"/>
  <c r="KXN50" i="14"/>
  <c r="KXO50" i="14"/>
  <c r="KXP50" i="14"/>
  <c r="KXQ50" i="14"/>
  <c r="KXR50" i="14"/>
  <c r="KXS50" i="14"/>
  <c r="KXT50" i="14"/>
  <c r="KXU50" i="14"/>
  <c r="KXV50" i="14"/>
  <c r="KXW50" i="14"/>
  <c r="KXX50" i="14"/>
  <c r="KXY50" i="14"/>
  <c r="KXZ50" i="14"/>
  <c r="KYA50" i="14"/>
  <c r="KYB50" i="14"/>
  <c r="KYC50" i="14"/>
  <c r="KYD50" i="14"/>
  <c r="KYE50" i="14"/>
  <c r="KYF50" i="14"/>
  <c r="KYG50" i="14"/>
  <c r="KYH50" i="14"/>
  <c r="KYI50" i="14"/>
  <c r="KYJ50" i="14"/>
  <c r="KYK50" i="14"/>
  <c r="KYL50" i="14"/>
  <c r="KYM50" i="14"/>
  <c r="KYN50" i="14"/>
  <c r="KYO50" i="14"/>
  <c r="KYP50" i="14"/>
  <c r="KYQ50" i="14"/>
  <c r="KYR50" i="14"/>
  <c r="KYS50" i="14"/>
  <c r="KYT50" i="14"/>
  <c r="KYU50" i="14"/>
  <c r="KYV50" i="14"/>
  <c r="KYW50" i="14"/>
  <c r="KYX50" i="14"/>
  <c r="KYY50" i="14"/>
  <c r="KYZ50" i="14"/>
  <c r="KZA50" i="14"/>
  <c r="KZB50" i="14"/>
  <c r="KZC50" i="14"/>
  <c r="KZD50" i="14"/>
  <c r="KZE50" i="14"/>
  <c r="KZF50" i="14"/>
  <c r="KZG50" i="14"/>
  <c r="KZH50" i="14"/>
  <c r="KZI50" i="14"/>
  <c r="KZJ50" i="14"/>
  <c r="KZK50" i="14"/>
  <c r="KZL50" i="14"/>
  <c r="KZM50" i="14"/>
  <c r="KZN50" i="14"/>
  <c r="KZO50" i="14"/>
  <c r="KZP50" i="14"/>
  <c r="KZQ50" i="14"/>
  <c r="KZR50" i="14"/>
  <c r="KZS50" i="14"/>
  <c r="KZT50" i="14"/>
  <c r="KZU50" i="14"/>
  <c r="KZV50" i="14"/>
  <c r="KZW50" i="14"/>
  <c r="KZX50" i="14"/>
  <c r="KZY50" i="14"/>
  <c r="KZZ50" i="14"/>
  <c r="LAA50" i="14"/>
  <c r="LAB50" i="14"/>
  <c r="LAC50" i="14"/>
  <c r="LAD50" i="14"/>
  <c r="LAE50" i="14"/>
  <c r="LAF50" i="14"/>
  <c r="LAG50" i="14"/>
  <c r="LAH50" i="14"/>
  <c r="LAI50" i="14"/>
  <c r="LAJ50" i="14"/>
  <c r="LAK50" i="14"/>
  <c r="LAL50" i="14"/>
  <c r="LAM50" i="14"/>
  <c r="LAN50" i="14"/>
  <c r="LAO50" i="14"/>
  <c r="LAP50" i="14"/>
  <c r="LAQ50" i="14"/>
  <c r="LAR50" i="14"/>
  <c r="LAS50" i="14"/>
  <c r="LAT50" i="14"/>
  <c r="LAU50" i="14"/>
  <c r="LAV50" i="14"/>
  <c r="LAW50" i="14"/>
  <c r="LAX50" i="14"/>
  <c r="LAY50" i="14"/>
  <c r="LAZ50" i="14"/>
  <c r="LBA50" i="14"/>
  <c r="LBB50" i="14"/>
  <c r="LBC50" i="14"/>
  <c r="LBD50" i="14"/>
  <c r="LBE50" i="14"/>
  <c r="LBF50" i="14"/>
  <c r="LBG50" i="14"/>
  <c r="LBH50" i="14"/>
  <c r="LBI50" i="14"/>
  <c r="LBJ50" i="14"/>
  <c r="LBK50" i="14"/>
  <c r="LBL50" i="14"/>
  <c r="LBM50" i="14"/>
  <c r="LBN50" i="14"/>
  <c r="LBO50" i="14"/>
  <c r="LBP50" i="14"/>
  <c r="LBQ50" i="14"/>
  <c r="LBR50" i="14"/>
  <c r="LBS50" i="14"/>
  <c r="LBT50" i="14"/>
  <c r="LBU50" i="14"/>
  <c r="LBV50" i="14"/>
  <c r="LBW50" i="14"/>
  <c r="LBX50" i="14"/>
  <c r="LBY50" i="14"/>
  <c r="LBZ50" i="14"/>
  <c r="LCA50" i="14"/>
  <c r="LCB50" i="14"/>
  <c r="LCC50" i="14"/>
  <c r="LCD50" i="14"/>
  <c r="LCE50" i="14"/>
  <c r="LCF50" i="14"/>
  <c r="LCG50" i="14"/>
  <c r="LCH50" i="14"/>
  <c r="LCI50" i="14"/>
  <c r="LCJ50" i="14"/>
  <c r="LCK50" i="14"/>
  <c r="LCL50" i="14"/>
  <c r="LCM50" i="14"/>
  <c r="LCN50" i="14"/>
  <c r="LCO50" i="14"/>
  <c r="LCP50" i="14"/>
  <c r="LCQ50" i="14"/>
  <c r="LCR50" i="14"/>
  <c r="LCS50" i="14"/>
  <c r="LCT50" i="14"/>
  <c r="LCU50" i="14"/>
  <c r="LCV50" i="14"/>
  <c r="LCW50" i="14"/>
  <c r="LCX50" i="14"/>
  <c r="LCY50" i="14"/>
  <c r="LCZ50" i="14"/>
  <c r="LDA50" i="14"/>
  <c r="LDB50" i="14"/>
  <c r="LDC50" i="14"/>
  <c r="LDD50" i="14"/>
  <c r="LDE50" i="14"/>
  <c r="LDF50" i="14"/>
  <c r="LDG50" i="14"/>
  <c r="LDH50" i="14"/>
  <c r="LDI50" i="14"/>
  <c r="LDJ50" i="14"/>
  <c r="LDK50" i="14"/>
  <c r="LDL50" i="14"/>
  <c r="LDM50" i="14"/>
  <c r="LDN50" i="14"/>
  <c r="LDO50" i="14"/>
  <c r="LDP50" i="14"/>
  <c r="LDQ50" i="14"/>
  <c r="LDR50" i="14"/>
  <c r="LDS50" i="14"/>
  <c r="LDT50" i="14"/>
  <c r="LDU50" i="14"/>
  <c r="LDV50" i="14"/>
  <c r="LDW50" i="14"/>
  <c r="LDX50" i="14"/>
  <c r="LDY50" i="14"/>
  <c r="LDZ50" i="14"/>
  <c r="LEA50" i="14"/>
  <c r="LEB50" i="14"/>
  <c r="LEC50" i="14"/>
  <c r="LED50" i="14"/>
  <c r="LEE50" i="14"/>
  <c r="LEF50" i="14"/>
  <c r="LEG50" i="14"/>
  <c r="LEH50" i="14"/>
  <c r="LEI50" i="14"/>
  <c r="LEJ50" i="14"/>
  <c r="LEK50" i="14"/>
  <c r="LEL50" i="14"/>
  <c r="LEM50" i="14"/>
  <c r="LEN50" i="14"/>
  <c r="LEO50" i="14"/>
  <c r="LEP50" i="14"/>
  <c r="LEQ50" i="14"/>
  <c r="LER50" i="14"/>
  <c r="LES50" i="14"/>
  <c r="LET50" i="14"/>
  <c r="LEU50" i="14"/>
  <c r="LEV50" i="14"/>
  <c r="LEW50" i="14"/>
  <c r="LEX50" i="14"/>
  <c r="LEY50" i="14"/>
  <c r="LEZ50" i="14"/>
  <c r="LFA50" i="14"/>
  <c r="LFB50" i="14"/>
  <c r="LFC50" i="14"/>
  <c r="LFD50" i="14"/>
  <c r="LFE50" i="14"/>
  <c r="LFF50" i="14"/>
  <c r="LFG50" i="14"/>
  <c r="LFH50" i="14"/>
  <c r="LFI50" i="14"/>
  <c r="LFJ50" i="14"/>
  <c r="LFK50" i="14"/>
  <c r="LFL50" i="14"/>
  <c r="LFM50" i="14"/>
  <c r="LFN50" i="14"/>
  <c r="LFO50" i="14"/>
  <c r="LFP50" i="14"/>
  <c r="LFQ50" i="14"/>
  <c r="LFR50" i="14"/>
  <c r="LFS50" i="14"/>
  <c r="LFT50" i="14"/>
  <c r="LFU50" i="14"/>
  <c r="LFV50" i="14"/>
  <c r="LFW50" i="14"/>
  <c r="LFX50" i="14"/>
  <c r="LFY50" i="14"/>
  <c r="LFZ50" i="14"/>
  <c r="LGA50" i="14"/>
  <c r="LGB50" i="14"/>
  <c r="LGC50" i="14"/>
  <c r="LGD50" i="14"/>
  <c r="LGE50" i="14"/>
  <c r="LGF50" i="14"/>
  <c r="LGG50" i="14"/>
  <c r="LGH50" i="14"/>
  <c r="LGI50" i="14"/>
  <c r="LGJ50" i="14"/>
  <c r="LGK50" i="14"/>
  <c r="LGL50" i="14"/>
  <c r="LGM50" i="14"/>
  <c r="LGN50" i="14"/>
  <c r="LGO50" i="14"/>
  <c r="LGP50" i="14"/>
  <c r="LGQ50" i="14"/>
  <c r="LGR50" i="14"/>
  <c r="LGS50" i="14"/>
  <c r="LGT50" i="14"/>
  <c r="LGU50" i="14"/>
  <c r="LGV50" i="14"/>
  <c r="LGW50" i="14"/>
  <c r="LGX50" i="14"/>
  <c r="LGY50" i="14"/>
  <c r="LGZ50" i="14"/>
  <c r="LHA50" i="14"/>
  <c r="LHB50" i="14"/>
  <c r="LHC50" i="14"/>
  <c r="LHD50" i="14"/>
  <c r="LHE50" i="14"/>
  <c r="LHF50" i="14"/>
  <c r="LHG50" i="14"/>
  <c r="LHH50" i="14"/>
  <c r="LHI50" i="14"/>
  <c r="LHJ50" i="14"/>
  <c r="LHK50" i="14"/>
  <c r="LHL50" i="14"/>
  <c r="LHM50" i="14"/>
  <c r="LHN50" i="14"/>
  <c r="LHO50" i="14"/>
  <c r="LHP50" i="14"/>
  <c r="LHQ50" i="14"/>
  <c r="LHR50" i="14"/>
  <c r="LHS50" i="14"/>
  <c r="LHT50" i="14"/>
  <c r="LHU50" i="14"/>
  <c r="LHV50" i="14"/>
  <c r="LHW50" i="14"/>
  <c r="LHX50" i="14"/>
  <c r="LHY50" i="14"/>
  <c r="LHZ50" i="14"/>
  <c r="LIA50" i="14"/>
  <c r="LIB50" i="14"/>
  <c r="LIC50" i="14"/>
  <c r="LID50" i="14"/>
  <c r="LIE50" i="14"/>
  <c r="LIF50" i="14"/>
  <c r="LIG50" i="14"/>
  <c r="LIH50" i="14"/>
  <c r="LII50" i="14"/>
  <c r="LIJ50" i="14"/>
  <c r="LIK50" i="14"/>
  <c r="LIL50" i="14"/>
  <c r="LIM50" i="14"/>
  <c r="LIN50" i="14"/>
  <c r="LIO50" i="14"/>
  <c r="LIP50" i="14"/>
  <c r="LIQ50" i="14"/>
  <c r="LIR50" i="14"/>
  <c r="LIS50" i="14"/>
  <c r="LIT50" i="14"/>
  <c r="LIU50" i="14"/>
  <c r="LIV50" i="14"/>
  <c r="LIW50" i="14"/>
  <c r="LIX50" i="14"/>
  <c r="LIY50" i="14"/>
  <c r="LIZ50" i="14"/>
  <c r="LJA50" i="14"/>
  <c r="LJB50" i="14"/>
  <c r="LJC50" i="14"/>
  <c r="LJD50" i="14"/>
  <c r="LJE50" i="14"/>
  <c r="LJF50" i="14"/>
  <c r="LJG50" i="14"/>
  <c r="LJH50" i="14"/>
  <c r="LJI50" i="14"/>
  <c r="LJJ50" i="14"/>
  <c r="LJK50" i="14"/>
  <c r="LJL50" i="14"/>
  <c r="LJM50" i="14"/>
  <c r="LJN50" i="14"/>
  <c r="LJO50" i="14"/>
  <c r="LJP50" i="14"/>
  <c r="LJQ50" i="14"/>
  <c r="LJR50" i="14"/>
  <c r="LJS50" i="14"/>
  <c r="LJT50" i="14"/>
  <c r="LJU50" i="14"/>
  <c r="LJV50" i="14"/>
  <c r="LJW50" i="14"/>
  <c r="LJX50" i="14"/>
  <c r="LJY50" i="14"/>
  <c r="LJZ50" i="14"/>
  <c r="LKA50" i="14"/>
  <c r="LKB50" i="14"/>
  <c r="LKC50" i="14"/>
  <c r="LKD50" i="14"/>
  <c r="LKE50" i="14"/>
  <c r="LKF50" i="14"/>
  <c r="LKG50" i="14"/>
  <c r="LKH50" i="14"/>
  <c r="LKI50" i="14"/>
  <c r="LKJ50" i="14"/>
  <c r="LKK50" i="14"/>
  <c r="LKL50" i="14"/>
  <c r="LKM50" i="14"/>
  <c r="LKN50" i="14"/>
  <c r="LKO50" i="14"/>
  <c r="LKP50" i="14"/>
  <c r="LKQ50" i="14"/>
  <c r="LKR50" i="14"/>
  <c r="LKS50" i="14"/>
  <c r="LKT50" i="14"/>
  <c r="LKU50" i="14"/>
  <c r="LKV50" i="14"/>
  <c r="LKW50" i="14"/>
  <c r="LKX50" i="14"/>
  <c r="LKY50" i="14"/>
  <c r="LKZ50" i="14"/>
  <c r="LLA50" i="14"/>
  <c r="LLB50" i="14"/>
  <c r="LLC50" i="14"/>
  <c r="LLD50" i="14"/>
  <c r="LLE50" i="14"/>
  <c r="LLF50" i="14"/>
  <c r="LLG50" i="14"/>
  <c r="LLH50" i="14"/>
  <c r="LLI50" i="14"/>
  <c r="LLJ50" i="14"/>
  <c r="LLK50" i="14"/>
  <c r="LLL50" i="14"/>
  <c r="LLM50" i="14"/>
  <c r="LLN50" i="14"/>
  <c r="LLO50" i="14"/>
  <c r="LLP50" i="14"/>
  <c r="LLQ50" i="14"/>
  <c r="LLR50" i="14"/>
  <c r="LLS50" i="14"/>
  <c r="LLT50" i="14"/>
  <c r="LLU50" i="14"/>
  <c r="LLV50" i="14"/>
  <c r="LLW50" i="14"/>
  <c r="LLX50" i="14"/>
  <c r="LLY50" i="14"/>
  <c r="LLZ50" i="14"/>
  <c r="LMA50" i="14"/>
  <c r="LMB50" i="14"/>
  <c r="LMC50" i="14"/>
  <c r="LMD50" i="14"/>
  <c r="LME50" i="14"/>
  <c r="LMF50" i="14"/>
  <c r="LMG50" i="14"/>
  <c r="LMH50" i="14"/>
  <c r="LMI50" i="14"/>
  <c r="LMJ50" i="14"/>
  <c r="LMK50" i="14"/>
  <c r="LML50" i="14"/>
  <c r="LMM50" i="14"/>
  <c r="LMN50" i="14"/>
  <c r="LMO50" i="14"/>
  <c r="LMP50" i="14"/>
  <c r="LMQ50" i="14"/>
  <c r="LMR50" i="14"/>
  <c r="LMS50" i="14"/>
  <c r="LMT50" i="14"/>
  <c r="LMU50" i="14"/>
  <c r="LMV50" i="14"/>
  <c r="LMW50" i="14"/>
  <c r="LMX50" i="14"/>
  <c r="LMY50" i="14"/>
  <c r="LMZ50" i="14"/>
  <c r="LNA50" i="14"/>
  <c r="LNB50" i="14"/>
  <c r="LNC50" i="14"/>
  <c r="LND50" i="14"/>
  <c r="LNE50" i="14"/>
  <c r="LNF50" i="14"/>
  <c r="LNG50" i="14"/>
  <c r="LNH50" i="14"/>
  <c r="LNI50" i="14"/>
  <c r="LNJ50" i="14"/>
  <c r="LNK50" i="14"/>
  <c r="LNL50" i="14"/>
  <c r="LNM50" i="14"/>
  <c r="LNN50" i="14"/>
  <c r="LNO50" i="14"/>
  <c r="LNP50" i="14"/>
  <c r="LNQ50" i="14"/>
  <c r="LNR50" i="14"/>
  <c r="LNS50" i="14"/>
  <c r="LNT50" i="14"/>
  <c r="LNU50" i="14"/>
  <c r="LNV50" i="14"/>
  <c r="LNW50" i="14"/>
  <c r="LNX50" i="14"/>
  <c r="LNY50" i="14"/>
  <c r="LNZ50" i="14"/>
  <c r="LOA50" i="14"/>
  <c r="LOB50" i="14"/>
  <c r="LOC50" i="14"/>
  <c r="LOD50" i="14"/>
  <c r="LOE50" i="14"/>
  <c r="LOF50" i="14"/>
  <c r="LOG50" i="14"/>
  <c r="LOH50" i="14"/>
  <c r="LOI50" i="14"/>
  <c r="LOJ50" i="14"/>
  <c r="LOK50" i="14"/>
  <c r="LOL50" i="14"/>
  <c r="LOM50" i="14"/>
  <c r="LON50" i="14"/>
  <c r="LOO50" i="14"/>
  <c r="LOP50" i="14"/>
  <c r="LOQ50" i="14"/>
  <c r="LOR50" i="14"/>
  <c r="LOS50" i="14"/>
  <c r="LOT50" i="14"/>
  <c r="LOU50" i="14"/>
  <c r="LOV50" i="14"/>
  <c r="LOW50" i="14"/>
  <c r="LOX50" i="14"/>
  <c r="LOY50" i="14"/>
  <c r="LOZ50" i="14"/>
  <c r="LPA50" i="14"/>
  <c r="LPB50" i="14"/>
  <c r="LPC50" i="14"/>
  <c r="LPD50" i="14"/>
  <c r="LPE50" i="14"/>
  <c r="LPF50" i="14"/>
  <c r="LPG50" i="14"/>
  <c r="LPH50" i="14"/>
  <c r="LPI50" i="14"/>
  <c r="LPJ50" i="14"/>
  <c r="LPK50" i="14"/>
  <c r="LPL50" i="14"/>
  <c r="LPM50" i="14"/>
  <c r="LPN50" i="14"/>
  <c r="LPO50" i="14"/>
  <c r="LPP50" i="14"/>
  <c r="LPQ50" i="14"/>
  <c r="LPR50" i="14"/>
  <c r="LPS50" i="14"/>
  <c r="LPT50" i="14"/>
  <c r="LPU50" i="14"/>
  <c r="LPV50" i="14"/>
  <c r="LPW50" i="14"/>
  <c r="LPX50" i="14"/>
  <c r="LPY50" i="14"/>
  <c r="LPZ50" i="14"/>
  <c r="LQA50" i="14"/>
  <c r="LQB50" i="14"/>
  <c r="LQC50" i="14"/>
  <c r="LQD50" i="14"/>
  <c r="LQE50" i="14"/>
  <c r="LQF50" i="14"/>
  <c r="LQG50" i="14"/>
  <c r="LQH50" i="14"/>
  <c r="LQI50" i="14"/>
  <c r="LQJ50" i="14"/>
  <c r="LQK50" i="14"/>
  <c r="LQL50" i="14"/>
  <c r="LQM50" i="14"/>
  <c r="LQN50" i="14"/>
  <c r="LQO50" i="14"/>
  <c r="LQP50" i="14"/>
  <c r="LQQ50" i="14"/>
  <c r="LQR50" i="14"/>
  <c r="LQS50" i="14"/>
  <c r="LQT50" i="14"/>
  <c r="LQU50" i="14"/>
  <c r="LQV50" i="14"/>
  <c r="LQW50" i="14"/>
  <c r="LQX50" i="14"/>
  <c r="LQY50" i="14"/>
  <c r="LQZ50" i="14"/>
  <c r="LRA50" i="14"/>
  <c r="LRB50" i="14"/>
  <c r="LRC50" i="14"/>
  <c r="LRD50" i="14"/>
  <c r="LRE50" i="14"/>
  <c r="LRF50" i="14"/>
  <c r="LRG50" i="14"/>
  <c r="LRH50" i="14"/>
  <c r="LRI50" i="14"/>
  <c r="LRJ50" i="14"/>
  <c r="LRK50" i="14"/>
  <c r="LRL50" i="14"/>
  <c r="LRM50" i="14"/>
  <c r="LRN50" i="14"/>
  <c r="LRO50" i="14"/>
  <c r="LRP50" i="14"/>
  <c r="LRQ50" i="14"/>
  <c r="LRR50" i="14"/>
  <c r="LRS50" i="14"/>
  <c r="LRT50" i="14"/>
  <c r="LRU50" i="14"/>
  <c r="LRV50" i="14"/>
  <c r="LRW50" i="14"/>
  <c r="LRX50" i="14"/>
  <c r="LRY50" i="14"/>
  <c r="LRZ50" i="14"/>
  <c r="LSA50" i="14"/>
  <c r="LSB50" i="14"/>
  <c r="LSC50" i="14"/>
  <c r="LSD50" i="14"/>
  <c r="LSE50" i="14"/>
  <c r="LSF50" i="14"/>
  <c r="LSG50" i="14"/>
  <c r="LSH50" i="14"/>
  <c r="LSI50" i="14"/>
  <c r="LSJ50" i="14"/>
  <c r="LSK50" i="14"/>
  <c r="LSL50" i="14"/>
  <c r="LSM50" i="14"/>
  <c r="LSN50" i="14"/>
  <c r="LSO50" i="14"/>
  <c r="LSP50" i="14"/>
  <c r="LSQ50" i="14"/>
  <c r="LSR50" i="14"/>
  <c r="LSS50" i="14"/>
  <c r="LST50" i="14"/>
  <c r="LSU50" i="14"/>
  <c r="LSV50" i="14"/>
  <c r="LSW50" i="14"/>
  <c r="LSX50" i="14"/>
  <c r="LSY50" i="14"/>
  <c r="LSZ50" i="14"/>
  <c r="LTA50" i="14"/>
  <c r="LTB50" i="14"/>
  <c r="LTC50" i="14"/>
  <c r="LTD50" i="14"/>
  <c r="LTE50" i="14"/>
  <c r="LTF50" i="14"/>
  <c r="LTG50" i="14"/>
  <c r="LTH50" i="14"/>
  <c r="LTI50" i="14"/>
  <c r="LTJ50" i="14"/>
  <c r="LTK50" i="14"/>
  <c r="LTL50" i="14"/>
  <c r="LTM50" i="14"/>
  <c r="LTN50" i="14"/>
  <c r="LTO50" i="14"/>
  <c r="LTP50" i="14"/>
  <c r="LTQ50" i="14"/>
  <c r="LTR50" i="14"/>
  <c r="LTS50" i="14"/>
  <c r="LTT50" i="14"/>
  <c r="LTU50" i="14"/>
  <c r="LTV50" i="14"/>
  <c r="LTW50" i="14"/>
  <c r="LTX50" i="14"/>
  <c r="LTY50" i="14"/>
  <c r="LTZ50" i="14"/>
  <c r="LUA50" i="14"/>
  <c r="LUB50" i="14"/>
  <c r="LUC50" i="14"/>
  <c r="LUD50" i="14"/>
  <c r="LUE50" i="14"/>
  <c r="LUF50" i="14"/>
  <c r="LUG50" i="14"/>
  <c r="LUH50" i="14"/>
  <c r="LUI50" i="14"/>
  <c r="LUJ50" i="14"/>
  <c r="LUK50" i="14"/>
  <c r="LUL50" i="14"/>
  <c r="LUM50" i="14"/>
  <c r="LUN50" i="14"/>
  <c r="LUO50" i="14"/>
  <c r="LUP50" i="14"/>
  <c r="LUQ50" i="14"/>
  <c r="LUR50" i="14"/>
  <c r="LUS50" i="14"/>
  <c r="LUT50" i="14"/>
  <c r="LUU50" i="14"/>
  <c r="LUV50" i="14"/>
  <c r="LUW50" i="14"/>
  <c r="LUX50" i="14"/>
  <c r="LUY50" i="14"/>
  <c r="LUZ50" i="14"/>
  <c r="LVA50" i="14"/>
  <c r="LVB50" i="14"/>
  <c r="LVC50" i="14"/>
  <c r="LVD50" i="14"/>
  <c r="LVE50" i="14"/>
  <c r="LVF50" i="14"/>
  <c r="LVG50" i="14"/>
  <c r="LVH50" i="14"/>
  <c r="LVI50" i="14"/>
  <c r="LVJ50" i="14"/>
  <c r="LVK50" i="14"/>
  <c r="LVL50" i="14"/>
  <c r="LVM50" i="14"/>
  <c r="LVN50" i="14"/>
  <c r="LVO50" i="14"/>
  <c r="LVP50" i="14"/>
  <c r="LVQ50" i="14"/>
  <c r="LVR50" i="14"/>
  <c r="LVS50" i="14"/>
  <c r="LVT50" i="14"/>
  <c r="LVU50" i="14"/>
  <c r="LVV50" i="14"/>
  <c r="LVW50" i="14"/>
  <c r="LVX50" i="14"/>
  <c r="LVY50" i="14"/>
  <c r="LVZ50" i="14"/>
  <c r="LWA50" i="14"/>
  <c r="LWB50" i="14"/>
  <c r="LWC50" i="14"/>
  <c r="LWD50" i="14"/>
  <c r="LWE50" i="14"/>
  <c r="LWF50" i="14"/>
  <c r="LWG50" i="14"/>
  <c r="LWH50" i="14"/>
  <c r="LWI50" i="14"/>
  <c r="LWJ50" i="14"/>
  <c r="LWK50" i="14"/>
  <c r="LWL50" i="14"/>
  <c r="LWM50" i="14"/>
  <c r="LWN50" i="14"/>
  <c r="LWO50" i="14"/>
  <c r="LWP50" i="14"/>
  <c r="LWQ50" i="14"/>
  <c r="LWR50" i="14"/>
  <c r="LWS50" i="14"/>
  <c r="LWT50" i="14"/>
  <c r="LWU50" i="14"/>
  <c r="LWV50" i="14"/>
  <c r="LWW50" i="14"/>
  <c r="LWX50" i="14"/>
  <c r="LWY50" i="14"/>
  <c r="LWZ50" i="14"/>
  <c r="LXA50" i="14"/>
  <c r="LXB50" i="14"/>
  <c r="LXC50" i="14"/>
  <c r="LXD50" i="14"/>
  <c r="LXE50" i="14"/>
  <c r="LXF50" i="14"/>
  <c r="LXG50" i="14"/>
  <c r="LXH50" i="14"/>
  <c r="LXI50" i="14"/>
  <c r="LXJ50" i="14"/>
  <c r="LXK50" i="14"/>
  <c r="LXL50" i="14"/>
  <c r="LXM50" i="14"/>
  <c r="LXN50" i="14"/>
  <c r="LXO50" i="14"/>
  <c r="LXP50" i="14"/>
  <c r="LXQ50" i="14"/>
  <c r="LXR50" i="14"/>
  <c r="LXS50" i="14"/>
  <c r="LXT50" i="14"/>
  <c r="LXU50" i="14"/>
  <c r="LXV50" i="14"/>
  <c r="LXW50" i="14"/>
  <c r="LXX50" i="14"/>
  <c r="LXY50" i="14"/>
  <c r="LXZ50" i="14"/>
  <c r="LYA50" i="14"/>
  <c r="LYB50" i="14"/>
  <c r="LYC50" i="14"/>
  <c r="LYD50" i="14"/>
  <c r="LYE50" i="14"/>
  <c r="LYF50" i="14"/>
  <c r="LYG50" i="14"/>
  <c r="LYH50" i="14"/>
  <c r="LYI50" i="14"/>
  <c r="LYJ50" i="14"/>
  <c r="LYK50" i="14"/>
  <c r="LYL50" i="14"/>
  <c r="LYM50" i="14"/>
  <c r="LYN50" i="14"/>
  <c r="LYO50" i="14"/>
  <c r="LYP50" i="14"/>
  <c r="LYQ50" i="14"/>
  <c r="LYR50" i="14"/>
  <c r="LYS50" i="14"/>
  <c r="LYT50" i="14"/>
  <c r="LYU50" i="14"/>
  <c r="LYV50" i="14"/>
  <c r="LYW50" i="14"/>
  <c r="LYX50" i="14"/>
  <c r="LYY50" i="14"/>
  <c r="LYZ50" i="14"/>
  <c r="LZA50" i="14"/>
  <c r="LZB50" i="14"/>
  <c r="LZC50" i="14"/>
  <c r="LZD50" i="14"/>
  <c r="LZE50" i="14"/>
  <c r="LZF50" i="14"/>
  <c r="LZG50" i="14"/>
  <c r="LZH50" i="14"/>
  <c r="LZI50" i="14"/>
  <c r="LZJ50" i="14"/>
  <c r="LZK50" i="14"/>
  <c r="LZL50" i="14"/>
  <c r="LZM50" i="14"/>
  <c r="LZN50" i="14"/>
  <c r="LZO50" i="14"/>
  <c r="LZP50" i="14"/>
  <c r="LZQ50" i="14"/>
  <c r="LZR50" i="14"/>
  <c r="LZS50" i="14"/>
  <c r="LZT50" i="14"/>
  <c r="LZU50" i="14"/>
  <c r="LZV50" i="14"/>
  <c r="LZW50" i="14"/>
  <c r="LZX50" i="14"/>
  <c r="LZY50" i="14"/>
  <c r="LZZ50" i="14"/>
  <c r="MAA50" i="14"/>
  <c r="MAB50" i="14"/>
  <c r="MAC50" i="14"/>
  <c r="MAD50" i="14"/>
  <c r="MAE50" i="14"/>
  <c r="MAF50" i="14"/>
  <c r="MAG50" i="14"/>
  <c r="MAH50" i="14"/>
  <c r="MAI50" i="14"/>
  <c r="MAJ50" i="14"/>
  <c r="MAK50" i="14"/>
  <c r="MAL50" i="14"/>
  <c r="MAM50" i="14"/>
  <c r="MAN50" i="14"/>
  <c r="MAO50" i="14"/>
  <c r="MAP50" i="14"/>
  <c r="MAQ50" i="14"/>
  <c r="MAR50" i="14"/>
  <c r="MAS50" i="14"/>
  <c r="MAT50" i="14"/>
  <c r="MAU50" i="14"/>
  <c r="MAV50" i="14"/>
  <c r="MAW50" i="14"/>
  <c r="MAX50" i="14"/>
  <c r="MAY50" i="14"/>
  <c r="MAZ50" i="14"/>
  <c r="MBA50" i="14"/>
  <c r="MBB50" i="14"/>
  <c r="MBC50" i="14"/>
  <c r="MBD50" i="14"/>
  <c r="MBE50" i="14"/>
  <c r="MBF50" i="14"/>
  <c r="MBG50" i="14"/>
  <c r="MBH50" i="14"/>
  <c r="MBI50" i="14"/>
  <c r="MBJ50" i="14"/>
  <c r="MBK50" i="14"/>
  <c r="MBL50" i="14"/>
  <c r="MBM50" i="14"/>
  <c r="MBN50" i="14"/>
  <c r="MBO50" i="14"/>
  <c r="MBP50" i="14"/>
  <c r="MBQ50" i="14"/>
  <c r="MBR50" i="14"/>
  <c r="MBS50" i="14"/>
  <c r="MBT50" i="14"/>
  <c r="MBU50" i="14"/>
  <c r="MBV50" i="14"/>
  <c r="MBW50" i="14"/>
  <c r="MBX50" i="14"/>
  <c r="MBY50" i="14"/>
  <c r="MBZ50" i="14"/>
  <c r="MCA50" i="14"/>
  <c r="MCB50" i="14"/>
  <c r="MCC50" i="14"/>
  <c r="MCD50" i="14"/>
  <c r="MCE50" i="14"/>
  <c r="MCF50" i="14"/>
  <c r="MCG50" i="14"/>
  <c r="MCH50" i="14"/>
  <c r="MCI50" i="14"/>
  <c r="MCJ50" i="14"/>
  <c r="MCK50" i="14"/>
  <c r="MCL50" i="14"/>
  <c r="MCM50" i="14"/>
  <c r="MCN50" i="14"/>
  <c r="MCO50" i="14"/>
  <c r="MCP50" i="14"/>
  <c r="MCQ50" i="14"/>
  <c r="MCR50" i="14"/>
  <c r="MCS50" i="14"/>
  <c r="MCT50" i="14"/>
  <c r="MCU50" i="14"/>
  <c r="MCV50" i="14"/>
  <c r="MCW50" i="14"/>
  <c r="MCX50" i="14"/>
  <c r="MCY50" i="14"/>
  <c r="MCZ50" i="14"/>
  <c r="MDA50" i="14"/>
  <c r="MDB50" i="14"/>
  <c r="MDC50" i="14"/>
  <c r="MDD50" i="14"/>
  <c r="MDE50" i="14"/>
  <c r="MDF50" i="14"/>
  <c r="MDG50" i="14"/>
  <c r="MDH50" i="14"/>
  <c r="MDI50" i="14"/>
  <c r="MDJ50" i="14"/>
  <c r="MDK50" i="14"/>
  <c r="MDL50" i="14"/>
  <c r="MDM50" i="14"/>
  <c r="MDN50" i="14"/>
  <c r="MDO50" i="14"/>
  <c r="MDP50" i="14"/>
  <c r="MDQ50" i="14"/>
  <c r="MDR50" i="14"/>
  <c r="MDS50" i="14"/>
  <c r="MDT50" i="14"/>
  <c r="MDU50" i="14"/>
  <c r="MDV50" i="14"/>
  <c r="MDW50" i="14"/>
  <c r="MDX50" i="14"/>
  <c r="MDY50" i="14"/>
  <c r="MDZ50" i="14"/>
  <c r="MEA50" i="14"/>
  <c r="MEB50" i="14"/>
  <c r="MEC50" i="14"/>
  <c r="MED50" i="14"/>
  <c r="MEE50" i="14"/>
  <c r="MEF50" i="14"/>
  <c r="MEG50" i="14"/>
  <c r="MEH50" i="14"/>
  <c r="MEI50" i="14"/>
  <c r="MEJ50" i="14"/>
  <c r="MEK50" i="14"/>
  <c r="MEL50" i="14"/>
  <c r="MEM50" i="14"/>
  <c r="MEN50" i="14"/>
  <c r="MEO50" i="14"/>
  <c r="MEP50" i="14"/>
  <c r="MEQ50" i="14"/>
  <c r="MER50" i="14"/>
  <c r="MES50" i="14"/>
  <c r="MET50" i="14"/>
  <c r="MEU50" i="14"/>
  <c r="MEV50" i="14"/>
  <c r="MEW50" i="14"/>
  <c r="MEX50" i="14"/>
  <c r="MEY50" i="14"/>
  <c r="MEZ50" i="14"/>
  <c r="MFA50" i="14"/>
  <c r="MFB50" i="14"/>
  <c r="MFC50" i="14"/>
  <c r="MFD50" i="14"/>
  <c r="MFE50" i="14"/>
  <c r="MFF50" i="14"/>
  <c r="MFG50" i="14"/>
  <c r="MFH50" i="14"/>
  <c r="MFI50" i="14"/>
  <c r="MFJ50" i="14"/>
  <c r="MFK50" i="14"/>
  <c r="MFL50" i="14"/>
  <c r="MFM50" i="14"/>
  <c r="MFN50" i="14"/>
  <c r="MFO50" i="14"/>
  <c r="MFP50" i="14"/>
  <c r="MFQ50" i="14"/>
  <c r="MFR50" i="14"/>
  <c r="MFS50" i="14"/>
  <c r="MFT50" i="14"/>
  <c r="MFU50" i="14"/>
  <c r="MFV50" i="14"/>
  <c r="MFW50" i="14"/>
  <c r="MFX50" i="14"/>
  <c r="MFY50" i="14"/>
  <c r="MFZ50" i="14"/>
  <c r="MGA50" i="14"/>
  <c r="MGB50" i="14"/>
  <c r="MGC50" i="14"/>
  <c r="MGD50" i="14"/>
  <c r="MGE50" i="14"/>
  <c r="MGF50" i="14"/>
  <c r="MGG50" i="14"/>
  <c r="MGH50" i="14"/>
  <c r="MGI50" i="14"/>
  <c r="MGJ50" i="14"/>
  <c r="MGK50" i="14"/>
  <c r="MGL50" i="14"/>
  <c r="MGM50" i="14"/>
  <c r="MGN50" i="14"/>
  <c r="MGO50" i="14"/>
  <c r="MGP50" i="14"/>
  <c r="MGQ50" i="14"/>
  <c r="MGR50" i="14"/>
  <c r="MGS50" i="14"/>
  <c r="MGT50" i="14"/>
  <c r="MGU50" i="14"/>
  <c r="MGV50" i="14"/>
  <c r="MGW50" i="14"/>
  <c r="MGX50" i="14"/>
  <c r="MGY50" i="14"/>
  <c r="MGZ50" i="14"/>
  <c r="MHA50" i="14"/>
  <c r="MHB50" i="14"/>
  <c r="MHC50" i="14"/>
  <c r="MHD50" i="14"/>
  <c r="MHE50" i="14"/>
  <c r="MHF50" i="14"/>
  <c r="MHG50" i="14"/>
  <c r="MHH50" i="14"/>
  <c r="MHI50" i="14"/>
  <c r="MHJ50" i="14"/>
  <c r="MHK50" i="14"/>
  <c r="MHL50" i="14"/>
  <c r="MHM50" i="14"/>
  <c r="MHN50" i="14"/>
  <c r="MHO50" i="14"/>
  <c r="MHP50" i="14"/>
  <c r="MHQ50" i="14"/>
  <c r="MHR50" i="14"/>
  <c r="MHS50" i="14"/>
  <c r="MHT50" i="14"/>
  <c r="MHU50" i="14"/>
  <c r="MHV50" i="14"/>
  <c r="MHW50" i="14"/>
  <c r="MHX50" i="14"/>
  <c r="MHY50" i="14"/>
  <c r="MHZ50" i="14"/>
  <c r="MIA50" i="14"/>
  <c r="MIB50" i="14"/>
  <c r="MIC50" i="14"/>
  <c r="MID50" i="14"/>
  <c r="MIE50" i="14"/>
  <c r="MIF50" i="14"/>
  <c r="MIG50" i="14"/>
  <c r="MIH50" i="14"/>
  <c r="MII50" i="14"/>
  <c r="MIJ50" i="14"/>
  <c r="MIK50" i="14"/>
  <c r="MIL50" i="14"/>
  <c r="MIM50" i="14"/>
  <c r="MIN50" i="14"/>
  <c r="MIO50" i="14"/>
  <c r="MIP50" i="14"/>
  <c r="MIQ50" i="14"/>
  <c r="MIR50" i="14"/>
  <c r="MIS50" i="14"/>
  <c r="MIT50" i="14"/>
  <c r="MIU50" i="14"/>
  <c r="MIV50" i="14"/>
  <c r="MIW50" i="14"/>
  <c r="MIX50" i="14"/>
  <c r="MIY50" i="14"/>
  <c r="MIZ50" i="14"/>
  <c r="MJA50" i="14"/>
  <c r="MJB50" i="14"/>
  <c r="MJC50" i="14"/>
  <c r="MJD50" i="14"/>
  <c r="MJE50" i="14"/>
  <c r="MJF50" i="14"/>
  <c r="MJG50" i="14"/>
  <c r="MJH50" i="14"/>
  <c r="MJI50" i="14"/>
  <c r="MJJ50" i="14"/>
  <c r="MJK50" i="14"/>
  <c r="MJL50" i="14"/>
  <c r="MJM50" i="14"/>
  <c r="MJN50" i="14"/>
  <c r="MJO50" i="14"/>
  <c r="MJP50" i="14"/>
  <c r="MJQ50" i="14"/>
  <c r="MJR50" i="14"/>
  <c r="MJS50" i="14"/>
  <c r="MJT50" i="14"/>
  <c r="MJU50" i="14"/>
  <c r="MJV50" i="14"/>
  <c r="MJW50" i="14"/>
  <c r="MJX50" i="14"/>
  <c r="MJY50" i="14"/>
  <c r="MJZ50" i="14"/>
  <c r="MKA50" i="14"/>
  <c r="MKB50" i="14"/>
  <c r="MKC50" i="14"/>
  <c r="MKD50" i="14"/>
  <c r="MKE50" i="14"/>
  <c r="MKF50" i="14"/>
  <c r="MKG50" i="14"/>
  <c r="MKH50" i="14"/>
  <c r="MKI50" i="14"/>
  <c r="MKJ50" i="14"/>
  <c r="MKK50" i="14"/>
  <c r="MKL50" i="14"/>
  <c r="MKM50" i="14"/>
  <c r="MKN50" i="14"/>
  <c r="MKO50" i="14"/>
  <c r="MKP50" i="14"/>
  <c r="MKQ50" i="14"/>
  <c r="MKR50" i="14"/>
  <c r="MKS50" i="14"/>
  <c r="MKT50" i="14"/>
  <c r="MKU50" i="14"/>
  <c r="MKV50" i="14"/>
  <c r="MKW50" i="14"/>
  <c r="MKX50" i="14"/>
  <c r="MKY50" i="14"/>
  <c r="MKZ50" i="14"/>
  <c r="MLA50" i="14"/>
  <c r="MLB50" i="14"/>
  <c r="MLC50" i="14"/>
  <c r="MLD50" i="14"/>
  <c r="MLE50" i="14"/>
  <c r="MLF50" i="14"/>
  <c r="MLG50" i="14"/>
  <c r="MLH50" i="14"/>
  <c r="MLI50" i="14"/>
  <c r="MLJ50" i="14"/>
  <c r="MLK50" i="14"/>
  <c r="MLL50" i="14"/>
  <c r="MLM50" i="14"/>
  <c r="MLN50" i="14"/>
  <c r="MLO50" i="14"/>
  <c r="MLP50" i="14"/>
  <c r="MLQ50" i="14"/>
  <c r="MLR50" i="14"/>
  <c r="MLS50" i="14"/>
  <c r="MLT50" i="14"/>
  <c r="MLU50" i="14"/>
  <c r="MLV50" i="14"/>
  <c r="MLW50" i="14"/>
  <c r="MLX50" i="14"/>
  <c r="MLY50" i="14"/>
  <c r="MLZ50" i="14"/>
  <c r="MMA50" i="14"/>
  <c r="MMB50" i="14"/>
  <c r="MMC50" i="14"/>
  <c r="MMD50" i="14"/>
  <c r="MME50" i="14"/>
  <c r="MMF50" i="14"/>
  <c r="MMG50" i="14"/>
  <c r="MMH50" i="14"/>
  <c r="MMI50" i="14"/>
  <c r="MMJ50" i="14"/>
  <c r="MMK50" i="14"/>
  <c r="MML50" i="14"/>
  <c r="MMM50" i="14"/>
  <c r="MMN50" i="14"/>
  <c r="MMO50" i="14"/>
  <c r="MMP50" i="14"/>
  <c r="MMQ50" i="14"/>
  <c r="MMR50" i="14"/>
  <c r="MMS50" i="14"/>
  <c r="MMT50" i="14"/>
  <c r="MMU50" i="14"/>
  <c r="MMV50" i="14"/>
  <c r="MMW50" i="14"/>
  <c r="MMX50" i="14"/>
  <c r="MMY50" i="14"/>
  <c r="MMZ50" i="14"/>
  <c r="MNA50" i="14"/>
  <c r="MNB50" i="14"/>
  <c r="MNC50" i="14"/>
  <c r="MND50" i="14"/>
  <c r="MNE50" i="14"/>
  <c r="MNF50" i="14"/>
  <c r="MNG50" i="14"/>
  <c r="MNH50" i="14"/>
  <c r="MNI50" i="14"/>
  <c r="MNJ50" i="14"/>
  <c r="MNK50" i="14"/>
  <c r="MNL50" i="14"/>
  <c r="MNM50" i="14"/>
  <c r="MNN50" i="14"/>
  <c r="MNO50" i="14"/>
  <c r="MNP50" i="14"/>
  <c r="MNQ50" i="14"/>
  <c r="MNR50" i="14"/>
  <c r="MNS50" i="14"/>
  <c r="MNT50" i="14"/>
  <c r="MNU50" i="14"/>
  <c r="MNV50" i="14"/>
  <c r="MNW50" i="14"/>
  <c r="MNX50" i="14"/>
  <c r="MNY50" i="14"/>
  <c r="MNZ50" i="14"/>
  <c r="MOA50" i="14"/>
  <c r="MOB50" i="14"/>
  <c r="MOC50" i="14"/>
  <c r="MOD50" i="14"/>
  <c r="MOE50" i="14"/>
  <c r="MOF50" i="14"/>
  <c r="MOG50" i="14"/>
  <c r="MOH50" i="14"/>
  <c r="MOI50" i="14"/>
  <c r="MOJ50" i="14"/>
  <c r="MOK50" i="14"/>
  <c r="MOL50" i="14"/>
  <c r="MOM50" i="14"/>
  <c r="MON50" i="14"/>
  <c r="MOO50" i="14"/>
  <c r="MOP50" i="14"/>
  <c r="MOQ50" i="14"/>
  <c r="MOR50" i="14"/>
  <c r="MOS50" i="14"/>
  <c r="MOT50" i="14"/>
  <c r="MOU50" i="14"/>
  <c r="MOV50" i="14"/>
  <c r="MOW50" i="14"/>
  <c r="MOX50" i="14"/>
  <c r="MOY50" i="14"/>
  <c r="MOZ50" i="14"/>
  <c r="MPA50" i="14"/>
  <c r="MPB50" i="14"/>
  <c r="MPC50" i="14"/>
  <c r="MPD50" i="14"/>
  <c r="MPE50" i="14"/>
  <c r="MPF50" i="14"/>
  <c r="MPG50" i="14"/>
  <c r="MPH50" i="14"/>
  <c r="MPI50" i="14"/>
  <c r="MPJ50" i="14"/>
  <c r="MPK50" i="14"/>
  <c r="MPL50" i="14"/>
  <c r="MPM50" i="14"/>
  <c r="MPN50" i="14"/>
  <c r="MPO50" i="14"/>
  <c r="MPP50" i="14"/>
  <c r="MPQ50" i="14"/>
  <c r="MPR50" i="14"/>
  <c r="MPS50" i="14"/>
  <c r="MPT50" i="14"/>
  <c r="MPU50" i="14"/>
  <c r="MPV50" i="14"/>
  <c r="MPW50" i="14"/>
  <c r="MPX50" i="14"/>
  <c r="MPY50" i="14"/>
  <c r="MPZ50" i="14"/>
  <c r="MQA50" i="14"/>
  <c r="MQB50" i="14"/>
  <c r="MQC50" i="14"/>
  <c r="MQD50" i="14"/>
  <c r="MQE50" i="14"/>
  <c r="MQF50" i="14"/>
  <c r="MQG50" i="14"/>
  <c r="MQH50" i="14"/>
  <c r="MQI50" i="14"/>
  <c r="MQJ50" i="14"/>
  <c r="MQK50" i="14"/>
  <c r="MQL50" i="14"/>
  <c r="MQM50" i="14"/>
  <c r="MQN50" i="14"/>
  <c r="MQO50" i="14"/>
  <c r="MQP50" i="14"/>
  <c r="MQQ50" i="14"/>
  <c r="MQR50" i="14"/>
  <c r="MQS50" i="14"/>
  <c r="MQT50" i="14"/>
  <c r="MQU50" i="14"/>
  <c r="MQV50" i="14"/>
  <c r="MQW50" i="14"/>
  <c r="MQX50" i="14"/>
  <c r="MQY50" i="14"/>
  <c r="MQZ50" i="14"/>
  <c r="MRA50" i="14"/>
  <c r="MRB50" i="14"/>
  <c r="MRC50" i="14"/>
  <c r="MRD50" i="14"/>
  <c r="MRE50" i="14"/>
  <c r="MRF50" i="14"/>
  <c r="MRG50" i="14"/>
  <c r="MRH50" i="14"/>
  <c r="MRI50" i="14"/>
  <c r="MRJ50" i="14"/>
  <c r="MRK50" i="14"/>
  <c r="MRL50" i="14"/>
  <c r="MRM50" i="14"/>
  <c r="MRN50" i="14"/>
  <c r="MRO50" i="14"/>
  <c r="MRP50" i="14"/>
  <c r="MRQ50" i="14"/>
  <c r="MRR50" i="14"/>
  <c r="MRS50" i="14"/>
  <c r="MRT50" i="14"/>
  <c r="MRU50" i="14"/>
  <c r="MRV50" i="14"/>
  <c r="MRW50" i="14"/>
  <c r="MRX50" i="14"/>
  <c r="MRY50" i="14"/>
  <c r="MRZ50" i="14"/>
  <c r="MSA50" i="14"/>
  <c r="MSB50" i="14"/>
  <c r="MSC50" i="14"/>
  <c r="MSD50" i="14"/>
  <c r="MSE50" i="14"/>
  <c r="MSF50" i="14"/>
  <c r="MSG50" i="14"/>
  <c r="MSH50" i="14"/>
  <c r="MSI50" i="14"/>
  <c r="MSJ50" i="14"/>
  <c r="MSK50" i="14"/>
  <c r="MSL50" i="14"/>
  <c r="MSM50" i="14"/>
  <c r="MSN50" i="14"/>
  <c r="MSO50" i="14"/>
  <c r="MSP50" i="14"/>
  <c r="MSQ50" i="14"/>
  <c r="MSR50" i="14"/>
  <c r="MSS50" i="14"/>
  <c r="MST50" i="14"/>
  <c r="MSU50" i="14"/>
  <c r="MSV50" i="14"/>
  <c r="MSW50" i="14"/>
  <c r="MSX50" i="14"/>
  <c r="MSY50" i="14"/>
  <c r="MSZ50" i="14"/>
  <c r="MTA50" i="14"/>
  <c r="MTB50" i="14"/>
  <c r="MTC50" i="14"/>
  <c r="MTD50" i="14"/>
  <c r="MTE50" i="14"/>
  <c r="MTF50" i="14"/>
  <c r="MTG50" i="14"/>
  <c r="MTH50" i="14"/>
  <c r="MTI50" i="14"/>
  <c r="MTJ50" i="14"/>
  <c r="MTK50" i="14"/>
  <c r="MTL50" i="14"/>
  <c r="MTM50" i="14"/>
  <c r="MTN50" i="14"/>
  <c r="MTO50" i="14"/>
  <c r="MTP50" i="14"/>
  <c r="MTQ50" i="14"/>
  <c r="MTR50" i="14"/>
  <c r="MTS50" i="14"/>
  <c r="MTT50" i="14"/>
  <c r="MTU50" i="14"/>
  <c r="MTV50" i="14"/>
  <c r="MTW50" i="14"/>
  <c r="MTX50" i="14"/>
  <c r="MTY50" i="14"/>
  <c r="MTZ50" i="14"/>
  <c r="MUA50" i="14"/>
  <c r="MUB50" i="14"/>
  <c r="MUC50" i="14"/>
  <c r="MUD50" i="14"/>
  <c r="MUE50" i="14"/>
  <c r="MUF50" i="14"/>
  <c r="MUG50" i="14"/>
  <c r="MUH50" i="14"/>
  <c r="MUI50" i="14"/>
  <c r="MUJ50" i="14"/>
  <c r="MUK50" i="14"/>
  <c r="MUL50" i="14"/>
  <c r="MUM50" i="14"/>
  <c r="MUN50" i="14"/>
  <c r="MUO50" i="14"/>
  <c r="MUP50" i="14"/>
  <c r="MUQ50" i="14"/>
  <c r="MUR50" i="14"/>
  <c r="MUS50" i="14"/>
  <c r="MUT50" i="14"/>
  <c r="MUU50" i="14"/>
  <c r="MUV50" i="14"/>
  <c r="MUW50" i="14"/>
  <c r="MUX50" i="14"/>
  <c r="MUY50" i="14"/>
  <c r="MUZ50" i="14"/>
  <c r="MVA50" i="14"/>
  <c r="MVB50" i="14"/>
  <c r="MVC50" i="14"/>
  <c r="MVD50" i="14"/>
  <c r="MVE50" i="14"/>
  <c r="MVF50" i="14"/>
  <c r="MVG50" i="14"/>
  <c r="MVH50" i="14"/>
  <c r="MVI50" i="14"/>
  <c r="MVJ50" i="14"/>
  <c r="MVK50" i="14"/>
  <c r="MVL50" i="14"/>
  <c r="MVM50" i="14"/>
  <c r="MVN50" i="14"/>
  <c r="MVO50" i="14"/>
  <c r="MVP50" i="14"/>
  <c r="MVQ50" i="14"/>
  <c r="MVR50" i="14"/>
  <c r="MVS50" i="14"/>
  <c r="MVT50" i="14"/>
  <c r="MVU50" i="14"/>
  <c r="MVV50" i="14"/>
  <c r="MVW50" i="14"/>
  <c r="MVX50" i="14"/>
  <c r="MVY50" i="14"/>
  <c r="MVZ50" i="14"/>
  <c r="MWA50" i="14"/>
  <c r="MWB50" i="14"/>
  <c r="MWC50" i="14"/>
  <c r="MWD50" i="14"/>
  <c r="MWE50" i="14"/>
  <c r="MWF50" i="14"/>
  <c r="MWG50" i="14"/>
  <c r="MWH50" i="14"/>
  <c r="MWI50" i="14"/>
  <c r="MWJ50" i="14"/>
  <c r="MWK50" i="14"/>
  <c r="MWL50" i="14"/>
  <c r="MWM50" i="14"/>
  <c r="MWN50" i="14"/>
  <c r="MWO50" i="14"/>
  <c r="MWP50" i="14"/>
  <c r="MWQ50" i="14"/>
  <c r="MWR50" i="14"/>
  <c r="MWS50" i="14"/>
  <c r="MWT50" i="14"/>
  <c r="MWU50" i="14"/>
  <c r="MWV50" i="14"/>
  <c r="MWW50" i="14"/>
  <c r="MWX50" i="14"/>
  <c r="MWY50" i="14"/>
  <c r="MWZ50" i="14"/>
  <c r="MXA50" i="14"/>
  <c r="MXB50" i="14"/>
  <c r="MXC50" i="14"/>
  <c r="MXD50" i="14"/>
  <c r="MXE50" i="14"/>
  <c r="MXF50" i="14"/>
  <c r="MXG50" i="14"/>
  <c r="MXH50" i="14"/>
  <c r="MXI50" i="14"/>
  <c r="MXJ50" i="14"/>
  <c r="MXK50" i="14"/>
  <c r="MXL50" i="14"/>
  <c r="MXM50" i="14"/>
  <c r="MXN50" i="14"/>
  <c r="MXO50" i="14"/>
  <c r="MXP50" i="14"/>
  <c r="MXQ50" i="14"/>
  <c r="MXR50" i="14"/>
  <c r="MXS50" i="14"/>
  <c r="MXT50" i="14"/>
  <c r="MXU50" i="14"/>
  <c r="MXV50" i="14"/>
  <c r="MXW50" i="14"/>
  <c r="MXX50" i="14"/>
  <c r="MXY50" i="14"/>
  <c r="MXZ50" i="14"/>
  <c r="MYA50" i="14"/>
  <c r="MYB50" i="14"/>
  <c r="MYC50" i="14"/>
  <c r="MYD50" i="14"/>
  <c r="MYE50" i="14"/>
  <c r="MYF50" i="14"/>
  <c r="MYG50" i="14"/>
  <c r="MYH50" i="14"/>
  <c r="MYI50" i="14"/>
  <c r="MYJ50" i="14"/>
  <c r="MYK50" i="14"/>
  <c r="MYL50" i="14"/>
  <c r="MYM50" i="14"/>
  <c r="MYN50" i="14"/>
  <c r="MYO50" i="14"/>
  <c r="MYP50" i="14"/>
  <c r="MYQ50" i="14"/>
  <c r="MYR50" i="14"/>
  <c r="MYS50" i="14"/>
  <c r="MYT50" i="14"/>
  <c r="MYU50" i="14"/>
  <c r="MYV50" i="14"/>
  <c r="MYW50" i="14"/>
  <c r="MYX50" i="14"/>
  <c r="MYY50" i="14"/>
  <c r="MYZ50" i="14"/>
  <c r="MZA50" i="14"/>
  <c r="MZB50" i="14"/>
  <c r="MZC50" i="14"/>
  <c r="MZD50" i="14"/>
  <c r="MZE50" i="14"/>
  <c r="MZF50" i="14"/>
  <c r="MZG50" i="14"/>
  <c r="MZH50" i="14"/>
  <c r="MZI50" i="14"/>
  <c r="MZJ50" i="14"/>
  <c r="MZK50" i="14"/>
  <c r="MZL50" i="14"/>
  <c r="MZM50" i="14"/>
  <c r="MZN50" i="14"/>
  <c r="MZO50" i="14"/>
  <c r="MZP50" i="14"/>
  <c r="MZQ50" i="14"/>
  <c r="MZR50" i="14"/>
  <c r="MZS50" i="14"/>
  <c r="MZT50" i="14"/>
  <c r="MZU50" i="14"/>
  <c r="MZV50" i="14"/>
  <c r="MZW50" i="14"/>
  <c r="MZX50" i="14"/>
  <c r="MZY50" i="14"/>
  <c r="MZZ50" i="14"/>
  <c r="NAA50" i="14"/>
  <c r="NAB50" i="14"/>
  <c r="NAC50" i="14"/>
  <c r="NAD50" i="14"/>
  <c r="NAE50" i="14"/>
  <c r="NAF50" i="14"/>
  <c r="NAG50" i="14"/>
  <c r="NAH50" i="14"/>
  <c r="NAI50" i="14"/>
  <c r="NAJ50" i="14"/>
  <c r="NAK50" i="14"/>
  <c r="NAL50" i="14"/>
  <c r="NAM50" i="14"/>
  <c r="NAN50" i="14"/>
  <c r="NAO50" i="14"/>
  <c r="NAP50" i="14"/>
  <c r="NAQ50" i="14"/>
  <c r="NAR50" i="14"/>
  <c r="NAS50" i="14"/>
  <c r="NAT50" i="14"/>
  <c r="NAU50" i="14"/>
  <c r="NAV50" i="14"/>
  <c r="NAW50" i="14"/>
  <c r="NAX50" i="14"/>
  <c r="NAY50" i="14"/>
  <c r="NAZ50" i="14"/>
  <c r="NBA50" i="14"/>
  <c r="NBB50" i="14"/>
  <c r="NBC50" i="14"/>
  <c r="NBD50" i="14"/>
  <c r="NBE50" i="14"/>
  <c r="NBF50" i="14"/>
  <c r="NBG50" i="14"/>
  <c r="NBH50" i="14"/>
  <c r="NBI50" i="14"/>
  <c r="NBJ50" i="14"/>
  <c r="NBK50" i="14"/>
  <c r="NBL50" i="14"/>
  <c r="NBM50" i="14"/>
  <c r="NBN50" i="14"/>
  <c r="NBO50" i="14"/>
  <c r="NBP50" i="14"/>
  <c r="NBQ50" i="14"/>
  <c r="NBR50" i="14"/>
  <c r="NBS50" i="14"/>
  <c r="NBT50" i="14"/>
  <c r="NBU50" i="14"/>
  <c r="NBV50" i="14"/>
  <c r="NBW50" i="14"/>
  <c r="NBX50" i="14"/>
  <c r="NBY50" i="14"/>
  <c r="NBZ50" i="14"/>
  <c r="NCA50" i="14"/>
  <c r="NCB50" i="14"/>
  <c r="NCC50" i="14"/>
  <c r="NCD50" i="14"/>
  <c r="NCE50" i="14"/>
  <c r="NCF50" i="14"/>
  <c r="NCG50" i="14"/>
  <c r="NCH50" i="14"/>
  <c r="NCI50" i="14"/>
  <c r="NCJ50" i="14"/>
  <c r="NCK50" i="14"/>
  <c r="NCL50" i="14"/>
  <c r="NCM50" i="14"/>
  <c r="NCN50" i="14"/>
  <c r="NCO50" i="14"/>
  <c r="NCP50" i="14"/>
  <c r="NCQ50" i="14"/>
  <c r="NCR50" i="14"/>
  <c r="NCS50" i="14"/>
  <c r="NCT50" i="14"/>
  <c r="NCU50" i="14"/>
  <c r="NCV50" i="14"/>
  <c r="NCW50" i="14"/>
  <c r="NCX50" i="14"/>
  <c r="NCY50" i="14"/>
  <c r="NCZ50" i="14"/>
  <c r="NDA50" i="14"/>
  <c r="NDB50" i="14"/>
  <c r="NDC50" i="14"/>
  <c r="NDD50" i="14"/>
  <c r="NDE50" i="14"/>
  <c r="NDF50" i="14"/>
  <c r="NDG50" i="14"/>
  <c r="NDH50" i="14"/>
  <c r="NDI50" i="14"/>
  <c r="NDJ50" i="14"/>
  <c r="NDK50" i="14"/>
  <c r="NDL50" i="14"/>
  <c r="NDM50" i="14"/>
  <c r="NDN50" i="14"/>
  <c r="NDO50" i="14"/>
  <c r="NDP50" i="14"/>
  <c r="NDQ50" i="14"/>
  <c r="NDR50" i="14"/>
  <c r="NDS50" i="14"/>
  <c r="NDT50" i="14"/>
  <c r="NDU50" i="14"/>
  <c r="NDV50" i="14"/>
  <c r="NDW50" i="14"/>
  <c r="NDX50" i="14"/>
  <c r="NDY50" i="14"/>
  <c r="NDZ50" i="14"/>
  <c r="NEA50" i="14"/>
  <c r="NEB50" i="14"/>
  <c r="NEC50" i="14"/>
  <c r="NED50" i="14"/>
  <c r="NEE50" i="14"/>
  <c r="NEF50" i="14"/>
  <c r="NEG50" i="14"/>
  <c r="NEH50" i="14"/>
  <c r="NEI50" i="14"/>
  <c r="NEJ50" i="14"/>
  <c r="NEK50" i="14"/>
  <c r="NEL50" i="14"/>
  <c r="NEM50" i="14"/>
  <c r="NEN50" i="14"/>
  <c r="NEO50" i="14"/>
  <c r="NEP50" i="14"/>
  <c r="NEQ50" i="14"/>
  <c r="NER50" i="14"/>
  <c r="NES50" i="14"/>
  <c r="NET50" i="14"/>
  <c r="NEU50" i="14"/>
  <c r="NEV50" i="14"/>
  <c r="NEW50" i="14"/>
  <c r="NEX50" i="14"/>
  <c r="NEY50" i="14"/>
  <c r="NEZ50" i="14"/>
  <c r="NFA50" i="14"/>
  <c r="NFB50" i="14"/>
  <c r="NFC50" i="14"/>
  <c r="NFD50" i="14"/>
  <c r="NFE50" i="14"/>
  <c r="NFF50" i="14"/>
  <c r="NFG50" i="14"/>
  <c r="NFH50" i="14"/>
  <c r="NFI50" i="14"/>
  <c r="NFJ50" i="14"/>
  <c r="NFK50" i="14"/>
  <c r="NFL50" i="14"/>
  <c r="NFM50" i="14"/>
  <c r="NFN50" i="14"/>
  <c r="NFO50" i="14"/>
  <c r="NFP50" i="14"/>
  <c r="NFQ50" i="14"/>
  <c r="NFR50" i="14"/>
  <c r="NFS50" i="14"/>
  <c r="NFT50" i="14"/>
  <c r="NFU50" i="14"/>
  <c r="NFV50" i="14"/>
  <c r="NFW50" i="14"/>
  <c r="NFX50" i="14"/>
  <c r="NFY50" i="14"/>
  <c r="NFZ50" i="14"/>
  <c r="NGA50" i="14"/>
  <c r="NGB50" i="14"/>
  <c r="NGC50" i="14"/>
  <c r="NGD50" i="14"/>
  <c r="NGE50" i="14"/>
  <c r="NGF50" i="14"/>
  <c r="NGG50" i="14"/>
  <c r="NGH50" i="14"/>
  <c r="NGI50" i="14"/>
  <c r="NGJ50" i="14"/>
  <c r="NGK50" i="14"/>
  <c r="NGL50" i="14"/>
  <c r="NGM50" i="14"/>
  <c r="NGN50" i="14"/>
  <c r="NGO50" i="14"/>
  <c r="NGP50" i="14"/>
  <c r="NGQ50" i="14"/>
  <c r="NGR50" i="14"/>
  <c r="NGS50" i="14"/>
  <c r="NGT50" i="14"/>
  <c r="NGU50" i="14"/>
  <c r="NGV50" i="14"/>
  <c r="NGW50" i="14"/>
  <c r="NGX50" i="14"/>
  <c r="NGY50" i="14"/>
  <c r="NGZ50" i="14"/>
  <c r="NHA50" i="14"/>
  <c r="NHB50" i="14"/>
  <c r="NHC50" i="14"/>
  <c r="NHD50" i="14"/>
  <c r="NHE50" i="14"/>
  <c r="NHF50" i="14"/>
  <c r="NHG50" i="14"/>
  <c r="NHH50" i="14"/>
  <c r="NHI50" i="14"/>
  <c r="NHJ50" i="14"/>
  <c r="NHK50" i="14"/>
  <c r="NHL50" i="14"/>
  <c r="NHM50" i="14"/>
  <c r="NHN50" i="14"/>
  <c r="NHO50" i="14"/>
  <c r="NHP50" i="14"/>
  <c r="NHQ50" i="14"/>
  <c r="NHR50" i="14"/>
  <c r="NHS50" i="14"/>
  <c r="NHT50" i="14"/>
  <c r="NHU50" i="14"/>
  <c r="NHV50" i="14"/>
  <c r="NHW50" i="14"/>
  <c r="NHX50" i="14"/>
  <c r="NHY50" i="14"/>
  <c r="NHZ50" i="14"/>
  <c r="NIA50" i="14"/>
  <c r="NIB50" i="14"/>
  <c r="NIC50" i="14"/>
  <c r="NID50" i="14"/>
  <c r="NIE50" i="14"/>
  <c r="NIF50" i="14"/>
  <c r="NIG50" i="14"/>
  <c r="NIH50" i="14"/>
  <c r="NII50" i="14"/>
  <c r="NIJ50" i="14"/>
  <c r="NIK50" i="14"/>
  <c r="NIL50" i="14"/>
  <c r="NIM50" i="14"/>
  <c r="NIN50" i="14"/>
  <c r="NIO50" i="14"/>
  <c r="NIP50" i="14"/>
  <c r="NIQ50" i="14"/>
  <c r="NIR50" i="14"/>
  <c r="NIS50" i="14"/>
  <c r="NIT50" i="14"/>
  <c r="NIU50" i="14"/>
  <c r="NIV50" i="14"/>
  <c r="NIW50" i="14"/>
  <c r="NIX50" i="14"/>
  <c r="NIY50" i="14"/>
  <c r="NIZ50" i="14"/>
  <c r="NJA50" i="14"/>
  <c r="NJB50" i="14"/>
  <c r="NJC50" i="14"/>
  <c r="NJD50" i="14"/>
  <c r="NJE50" i="14"/>
  <c r="NJF50" i="14"/>
  <c r="NJG50" i="14"/>
  <c r="NJH50" i="14"/>
  <c r="NJI50" i="14"/>
  <c r="NJJ50" i="14"/>
  <c r="NJK50" i="14"/>
  <c r="NJL50" i="14"/>
  <c r="NJM50" i="14"/>
  <c r="NJN50" i="14"/>
  <c r="NJO50" i="14"/>
  <c r="NJP50" i="14"/>
  <c r="NJQ50" i="14"/>
  <c r="NJR50" i="14"/>
  <c r="NJS50" i="14"/>
  <c r="NJT50" i="14"/>
  <c r="NJU50" i="14"/>
  <c r="NJV50" i="14"/>
  <c r="NJW50" i="14"/>
  <c r="NJX50" i="14"/>
  <c r="NJY50" i="14"/>
  <c r="NJZ50" i="14"/>
  <c r="NKA50" i="14"/>
  <c r="NKB50" i="14"/>
  <c r="NKC50" i="14"/>
  <c r="NKD50" i="14"/>
  <c r="NKE50" i="14"/>
  <c r="NKF50" i="14"/>
  <c r="NKG50" i="14"/>
  <c r="NKH50" i="14"/>
  <c r="NKI50" i="14"/>
  <c r="NKJ50" i="14"/>
  <c r="NKK50" i="14"/>
  <c r="NKL50" i="14"/>
  <c r="NKM50" i="14"/>
  <c r="NKN50" i="14"/>
  <c r="NKO50" i="14"/>
  <c r="NKP50" i="14"/>
  <c r="NKQ50" i="14"/>
  <c r="NKR50" i="14"/>
  <c r="NKS50" i="14"/>
  <c r="NKT50" i="14"/>
  <c r="NKU50" i="14"/>
  <c r="NKV50" i="14"/>
  <c r="NKW50" i="14"/>
  <c r="NKX50" i="14"/>
  <c r="NKY50" i="14"/>
  <c r="NKZ50" i="14"/>
  <c r="NLA50" i="14"/>
  <c r="NLB50" i="14"/>
  <c r="NLC50" i="14"/>
  <c r="NLD50" i="14"/>
  <c r="NLE50" i="14"/>
  <c r="NLF50" i="14"/>
  <c r="NLG50" i="14"/>
  <c r="NLH50" i="14"/>
  <c r="NLI50" i="14"/>
  <c r="NLJ50" i="14"/>
  <c r="NLK50" i="14"/>
  <c r="NLL50" i="14"/>
  <c r="NLM50" i="14"/>
  <c r="NLN50" i="14"/>
  <c r="NLO50" i="14"/>
  <c r="NLP50" i="14"/>
  <c r="NLQ50" i="14"/>
  <c r="NLR50" i="14"/>
  <c r="NLS50" i="14"/>
  <c r="NLT50" i="14"/>
  <c r="NLU50" i="14"/>
  <c r="NLV50" i="14"/>
  <c r="NLW50" i="14"/>
  <c r="NLX50" i="14"/>
  <c r="NLY50" i="14"/>
  <c r="NLZ50" i="14"/>
  <c r="NMA50" i="14"/>
  <c r="NMB50" i="14"/>
  <c r="NMC50" i="14"/>
  <c r="NMD50" i="14"/>
  <c r="NME50" i="14"/>
  <c r="NMF50" i="14"/>
  <c r="NMG50" i="14"/>
  <c r="NMH50" i="14"/>
  <c r="NMI50" i="14"/>
  <c r="NMJ50" i="14"/>
  <c r="NMK50" i="14"/>
  <c r="NML50" i="14"/>
  <c r="NMM50" i="14"/>
  <c r="NMN50" i="14"/>
  <c r="NMO50" i="14"/>
  <c r="NMP50" i="14"/>
  <c r="NMQ50" i="14"/>
  <c r="NMR50" i="14"/>
  <c r="NMS50" i="14"/>
  <c r="NMT50" i="14"/>
  <c r="NMU50" i="14"/>
  <c r="NMV50" i="14"/>
  <c r="NMW50" i="14"/>
  <c r="NMX50" i="14"/>
  <c r="NMY50" i="14"/>
  <c r="NMZ50" i="14"/>
  <c r="NNA50" i="14"/>
  <c r="NNB50" i="14"/>
  <c r="NNC50" i="14"/>
  <c r="NND50" i="14"/>
  <c r="NNE50" i="14"/>
  <c r="NNF50" i="14"/>
  <c r="NNG50" i="14"/>
  <c r="NNH50" i="14"/>
  <c r="NNI50" i="14"/>
  <c r="NNJ50" i="14"/>
  <c r="NNK50" i="14"/>
  <c r="NNL50" i="14"/>
  <c r="NNM50" i="14"/>
  <c r="NNN50" i="14"/>
  <c r="NNO50" i="14"/>
  <c r="NNP50" i="14"/>
  <c r="NNQ50" i="14"/>
  <c r="NNR50" i="14"/>
  <c r="NNS50" i="14"/>
  <c r="NNT50" i="14"/>
  <c r="NNU50" i="14"/>
  <c r="NNV50" i="14"/>
  <c r="NNW50" i="14"/>
  <c r="NNX50" i="14"/>
  <c r="NNY50" i="14"/>
  <c r="NNZ50" i="14"/>
  <c r="NOA50" i="14"/>
  <c r="NOB50" i="14"/>
  <c r="NOC50" i="14"/>
  <c r="NOD50" i="14"/>
  <c r="NOE50" i="14"/>
  <c r="NOF50" i="14"/>
  <c r="NOG50" i="14"/>
  <c r="NOH50" i="14"/>
  <c r="NOI50" i="14"/>
  <c r="NOJ50" i="14"/>
  <c r="NOK50" i="14"/>
  <c r="NOL50" i="14"/>
  <c r="NOM50" i="14"/>
  <c r="NON50" i="14"/>
  <c r="NOO50" i="14"/>
  <c r="NOP50" i="14"/>
  <c r="NOQ50" i="14"/>
  <c r="NOR50" i="14"/>
  <c r="NOS50" i="14"/>
  <c r="NOT50" i="14"/>
  <c r="NOU50" i="14"/>
  <c r="NOV50" i="14"/>
  <c r="NOW50" i="14"/>
  <c r="NOX50" i="14"/>
  <c r="NOY50" i="14"/>
  <c r="NOZ50" i="14"/>
  <c r="NPA50" i="14"/>
  <c r="NPB50" i="14"/>
  <c r="NPC50" i="14"/>
  <c r="NPD50" i="14"/>
  <c r="NPE50" i="14"/>
  <c r="NPF50" i="14"/>
  <c r="NPG50" i="14"/>
  <c r="NPH50" i="14"/>
  <c r="NPI50" i="14"/>
  <c r="NPJ50" i="14"/>
  <c r="NPK50" i="14"/>
  <c r="NPL50" i="14"/>
  <c r="NPM50" i="14"/>
  <c r="NPN50" i="14"/>
  <c r="NPO50" i="14"/>
  <c r="NPP50" i="14"/>
  <c r="NPQ50" i="14"/>
  <c r="NPR50" i="14"/>
  <c r="NPS50" i="14"/>
  <c r="NPT50" i="14"/>
  <c r="NPU50" i="14"/>
  <c r="NPV50" i="14"/>
  <c r="NPW50" i="14"/>
  <c r="NPX50" i="14"/>
  <c r="NPY50" i="14"/>
  <c r="NPZ50" i="14"/>
  <c r="NQA50" i="14"/>
  <c r="NQB50" i="14"/>
  <c r="NQC50" i="14"/>
  <c r="NQD50" i="14"/>
  <c r="NQE50" i="14"/>
  <c r="NQF50" i="14"/>
  <c r="NQG50" i="14"/>
  <c r="NQH50" i="14"/>
  <c r="NQI50" i="14"/>
  <c r="NQJ50" i="14"/>
  <c r="NQK50" i="14"/>
  <c r="NQL50" i="14"/>
  <c r="NQM50" i="14"/>
  <c r="NQN50" i="14"/>
  <c r="NQO50" i="14"/>
  <c r="NQP50" i="14"/>
  <c r="NQQ50" i="14"/>
  <c r="NQR50" i="14"/>
  <c r="NQS50" i="14"/>
  <c r="NQT50" i="14"/>
  <c r="NQU50" i="14"/>
  <c r="NQV50" i="14"/>
  <c r="NQW50" i="14"/>
  <c r="NQX50" i="14"/>
  <c r="NQY50" i="14"/>
  <c r="NQZ50" i="14"/>
  <c r="NRA50" i="14"/>
  <c r="NRB50" i="14"/>
  <c r="NRC50" i="14"/>
  <c r="NRD50" i="14"/>
  <c r="NRE50" i="14"/>
  <c r="NRF50" i="14"/>
  <c r="NRG50" i="14"/>
  <c r="NRH50" i="14"/>
  <c r="NRI50" i="14"/>
  <c r="NRJ50" i="14"/>
  <c r="NRK50" i="14"/>
  <c r="NRL50" i="14"/>
  <c r="NRM50" i="14"/>
  <c r="NRN50" i="14"/>
  <c r="NRO50" i="14"/>
  <c r="NRP50" i="14"/>
  <c r="NRQ50" i="14"/>
  <c r="NRR50" i="14"/>
  <c r="NRS50" i="14"/>
  <c r="NRT50" i="14"/>
  <c r="NRU50" i="14"/>
  <c r="NRV50" i="14"/>
  <c r="NRW50" i="14"/>
  <c r="NRX50" i="14"/>
  <c r="NRY50" i="14"/>
  <c r="NRZ50" i="14"/>
  <c r="NSA50" i="14"/>
  <c r="NSB50" i="14"/>
  <c r="NSC50" i="14"/>
  <c r="NSD50" i="14"/>
  <c r="NSE50" i="14"/>
  <c r="NSF50" i="14"/>
  <c r="NSG50" i="14"/>
  <c r="NSH50" i="14"/>
  <c r="NSI50" i="14"/>
  <c r="NSJ50" i="14"/>
  <c r="NSK50" i="14"/>
  <c r="NSL50" i="14"/>
  <c r="NSM50" i="14"/>
  <c r="NSN50" i="14"/>
  <c r="NSO50" i="14"/>
  <c r="NSP50" i="14"/>
  <c r="NSQ50" i="14"/>
  <c r="NSR50" i="14"/>
  <c r="NSS50" i="14"/>
  <c r="NST50" i="14"/>
  <c r="NSU50" i="14"/>
  <c r="NSV50" i="14"/>
  <c r="NSW50" i="14"/>
  <c r="NSX50" i="14"/>
  <c r="NSY50" i="14"/>
  <c r="NSZ50" i="14"/>
  <c r="NTA50" i="14"/>
  <c r="NTB50" i="14"/>
  <c r="NTC50" i="14"/>
  <c r="NTD50" i="14"/>
  <c r="NTE50" i="14"/>
  <c r="NTF50" i="14"/>
  <c r="NTG50" i="14"/>
  <c r="NTH50" i="14"/>
  <c r="NTI50" i="14"/>
  <c r="NTJ50" i="14"/>
  <c r="NTK50" i="14"/>
  <c r="NTL50" i="14"/>
  <c r="NTM50" i="14"/>
  <c r="NTN50" i="14"/>
  <c r="NTO50" i="14"/>
  <c r="NTP50" i="14"/>
  <c r="NTQ50" i="14"/>
  <c r="NTR50" i="14"/>
  <c r="NTS50" i="14"/>
  <c r="NTT50" i="14"/>
  <c r="NTU50" i="14"/>
  <c r="NTV50" i="14"/>
  <c r="NTW50" i="14"/>
  <c r="NTX50" i="14"/>
  <c r="NTY50" i="14"/>
  <c r="NTZ50" i="14"/>
  <c r="NUA50" i="14"/>
  <c r="NUB50" i="14"/>
  <c r="NUC50" i="14"/>
  <c r="NUD50" i="14"/>
  <c r="NUE50" i="14"/>
  <c r="NUF50" i="14"/>
  <c r="NUG50" i="14"/>
  <c r="NUH50" i="14"/>
  <c r="NUI50" i="14"/>
  <c r="NUJ50" i="14"/>
  <c r="NUK50" i="14"/>
  <c r="NUL50" i="14"/>
  <c r="NUM50" i="14"/>
  <c r="NUN50" i="14"/>
  <c r="NUO50" i="14"/>
  <c r="NUP50" i="14"/>
  <c r="NUQ50" i="14"/>
  <c r="NUR50" i="14"/>
  <c r="NUS50" i="14"/>
  <c r="NUT50" i="14"/>
  <c r="NUU50" i="14"/>
  <c r="NUV50" i="14"/>
  <c r="NUW50" i="14"/>
  <c r="NUX50" i="14"/>
  <c r="NUY50" i="14"/>
  <c r="NUZ50" i="14"/>
  <c r="NVA50" i="14"/>
  <c r="NVB50" i="14"/>
  <c r="NVC50" i="14"/>
  <c r="NVD50" i="14"/>
  <c r="NVE50" i="14"/>
  <c r="NVF50" i="14"/>
  <c r="NVG50" i="14"/>
  <c r="NVH50" i="14"/>
  <c r="NVI50" i="14"/>
  <c r="NVJ50" i="14"/>
  <c r="NVK50" i="14"/>
  <c r="NVL50" i="14"/>
  <c r="NVM50" i="14"/>
  <c r="NVN50" i="14"/>
  <c r="NVO50" i="14"/>
  <c r="NVP50" i="14"/>
  <c r="NVQ50" i="14"/>
  <c r="NVR50" i="14"/>
  <c r="NVS50" i="14"/>
  <c r="NVT50" i="14"/>
  <c r="NVU50" i="14"/>
  <c r="NVV50" i="14"/>
  <c r="NVW50" i="14"/>
  <c r="NVX50" i="14"/>
  <c r="NVY50" i="14"/>
  <c r="NVZ50" i="14"/>
  <c r="NWA50" i="14"/>
  <c r="NWB50" i="14"/>
  <c r="NWC50" i="14"/>
  <c r="NWD50" i="14"/>
  <c r="NWE50" i="14"/>
  <c r="NWF50" i="14"/>
  <c r="NWG50" i="14"/>
  <c r="NWH50" i="14"/>
  <c r="NWI50" i="14"/>
  <c r="NWJ50" i="14"/>
  <c r="NWK50" i="14"/>
  <c r="NWL50" i="14"/>
  <c r="NWM50" i="14"/>
  <c r="NWN50" i="14"/>
  <c r="NWO50" i="14"/>
  <c r="NWP50" i="14"/>
  <c r="NWQ50" i="14"/>
  <c r="NWR50" i="14"/>
  <c r="NWS50" i="14"/>
  <c r="NWT50" i="14"/>
  <c r="NWU50" i="14"/>
  <c r="NWV50" i="14"/>
  <c r="NWW50" i="14"/>
  <c r="NWX50" i="14"/>
  <c r="NWY50" i="14"/>
  <c r="NWZ50" i="14"/>
  <c r="NXA50" i="14"/>
  <c r="NXB50" i="14"/>
  <c r="NXC50" i="14"/>
  <c r="NXD50" i="14"/>
  <c r="NXE50" i="14"/>
  <c r="NXF50" i="14"/>
  <c r="NXG50" i="14"/>
  <c r="NXH50" i="14"/>
  <c r="NXI50" i="14"/>
  <c r="NXJ50" i="14"/>
  <c r="NXK50" i="14"/>
  <c r="NXL50" i="14"/>
  <c r="NXM50" i="14"/>
  <c r="NXN50" i="14"/>
  <c r="NXO50" i="14"/>
  <c r="NXP50" i="14"/>
  <c r="NXQ50" i="14"/>
  <c r="NXR50" i="14"/>
  <c r="NXS50" i="14"/>
  <c r="NXT50" i="14"/>
  <c r="NXU50" i="14"/>
  <c r="NXV50" i="14"/>
  <c r="NXW50" i="14"/>
  <c r="NXX50" i="14"/>
  <c r="NXY50" i="14"/>
  <c r="NXZ50" i="14"/>
  <c r="NYA50" i="14"/>
  <c r="NYB50" i="14"/>
  <c r="NYC50" i="14"/>
  <c r="NYD50" i="14"/>
  <c r="NYE50" i="14"/>
  <c r="NYF50" i="14"/>
  <c r="NYG50" i="14"/>
  <c r="NYH50" i="14"/>
  <c r="NYI50" i="14"/>
  <c r="NYJ50" i="14"/>
  <c r="NYK50" i="14"/>
  <c r="NYL50" i="14"/>
  <c r="NYM50" i="14"/>
  <c r="NYN50" i="14"/>
  <c r="NYO50" i="14"/>
  <c r="NYP50" i="14"/>
  <c r="NYQ50" i="14"/>
  <c r="NYR50" i="14"/>
  <c r="NYS50" i="14"/>
  <c r="NYT50" i="14"/>
  <c r="NYU50" i="14"/>
  <c r="NYV50" i="14"/>
  <c r="NYW50" i="14"/>
  <c r="NYX50" i="14"/>
  <c r="NYY50" i="14"/>
  <c r="NYZ50" i="14"/>
  <c r="NZA50" i="14"/>
  <c r="NZB50" i="14"/>
  <c r="NZC50" i="14"/>
  <c r="NZD50" i="14"/>
  <c r="NZE50" i="14"/>
  <c r="NZF50" i="14"/>
  <c r="NZG50" i="14"/>
  <c r="NZH50" i="14"/>
  <c r="NZI50" i="14"/>
  <c r="NZJ50" i="14"/>
  <c r="NZK50" i="14"/>
  <c r="NZL50" i="14"/>
  <c r="NZM50" i="14"/>
  <c r="NZN50" i="14"/>
  <c r="NZO50" i="14"/>
  <c r="NZP50" i="14"/>
  <c r="NZQ50" i="14"/>
  <c r="NZR50" i="14"/>
  <c r="NZS50" i="14"/>
  <c r="NZT50" i="14"/>
  <c r="NZU50" i="14"/>
  <c r="NZV50" i="14"/>
  <c r="NZW50" i="14"/>
  <c r="NZX50" i="14"/>
  <c r="NZY50" i="14"/>
  <c r="NZZ50" i="14"/>
  <c r="OAA50" i="14"/>
  <c r="OAB50" i="14"/>
  <c r="OAC50" i="14"/>
  <c r="OAD50" i="14"/>
  <c r="OAE50" i="14"/>
  <c r="OAF50" i="14"/>
  <c r="OAG50" i="14"/>
  <c r="OAH50" i="14"/>
  <c r="OAI50" i="14"/>
  <c r="OAJ50" i="14"/>
  <c r="OAK50" i="14"/>
  <c r="OAL50" i="14"/>
  <c r="OAM50" i="14"/>
  <c r="OAN50" i="14"/>
  <c r="OAO50" i="14"/>
  <c r="OAP50" i="14"/>
  <c r="OAQ50" i="14"/>
  <c r="OAR50" i="14"/>
  <c r="OAS50" i="14"/>
  <c r="OAT50" i="14"/>
  <c r="OAU50" i="14"/>
  <c r="OAV50" i="14"/>
  <c r="OAW50" i="14"/>
  <c r="OAX50" i="14"/>
  <c r="OAY50" i="14"/>
  <c r="OAZ50" i="14"/>
  <c r="OBA50" i="14"/>
  <c r="OBB50" i="14"/>
  <c r="OBC50" i="14"/>
  <c r="OBD50" i="14"/>
  <c r="OBE50" i="14"/>
  <c r="OBF50" i="14"/>
  <c r="OBG50" i="14"/>
  <c r="OBH50" i="14"/>
  <c r="OBI50" i="14"/>
  <c r="OBJ50" i="14"/>
  <c r="OBK50" i="14"/>
  <c r="OBL50" i="14"/>
  <c r="OBM50" i="14"/>
  <c r="OBN50" i="14"/>
  <c r="OBO50" i="14"/>
  <c r="OBP50" i="14"/>
  <c r="OBQ50" i="14"/>
  <c r="OBR50" i="14"/>
  <c r="OBS50" i="14"/>
  <c r="OBT50" i="14"/>
  <c r="OBU50" i="14"/>
  <c r="OBV50" i="14"/>
  <c r="OBW50" i="14"/>
  <c r="OBX50" i="14"/>
  <c r="OBY50" i="14"/>
  <c r="OBZ50" i="14"/>
  <c r="OCA50" i="14"/>
  <c r="OCB50" i="14"/>
  <c r="OCC50" i="14"/>
  <c r="OCD50" i="14"/>
  <c r="OCE50" i="14"/>
  <c r="OCF50" i="14"/>
  <c r="OCG50" i="14"/>
  <c r="OCH50" i="14"/>
  <c r="OCI50" i="14"/>
  <c r="OCJ50" i="14"/>
  <c r="OCK50" i="14"/>
  <c r="OCL50" i="14"/>
  <c r="OCM50" i="14"/>
  <c r="OCN50" i="14"/>
  <c r="OCO50" i="14"/>
  <c r="OCP50" i="14"/>
  <c r="OCQ50" i="14"/>
  <c r="OCR50" i="14"/>
  <c r="OCS50" i="14"/>
  <c r="OCT50" i="14"/>
  <c r="OCU50" i="14"/>
  <c r="OCV50" i="14"/>
  <c r="OCW50" i="14"/>
  <c r="OCX50" i="14"/>
  <c r="OCY50" i="14"/>
  <c r="OCZ50" i="14"/>
  <c r="ODA50" i="14"/>
  <c r="ODB50" i="14"/>
  <c r="ODC50" i="14"/>
  <c r="ODD50" i="14"/>
  <c r="ODE50" i="14"/>
  <c r="ODF50" i="14"/>
  <c r="ODG50" i="14"/>
  <c r="ODH50" i="14"/>
  <c r="ODI50" i="14"/>
  <c r="ODJ50" i="14"/>
  <c r="ODK50" i="14"/>
  <c r="ODL50" i="14"/>
  <c r="ODM50" i="14"/>
  <c r="ODN50" i="14"/>
  <c r="ODO50" i="14"/>
  <c r="ODP50" i="14"/>
  <c r="ODQ50" i="14"/>
  <c r="ODR50" i="14"/>
  <c r="ODS50" i="14"/>
  <c r="ODT50" i="14"/>
  <c r="ODU50" i="14"/>
  <c r="ODV50" i="14"/>
  <c r="ODW50" i="14"/>
  <c r="ODX50" i="14"/>
  <c r="ODY50" i="14"/>
  <c r="ODZ50" i="14"/>
  <c r="OEA50" i="14"/>
  <c r="OEB50" i="14"/>
  <c r="OEC50" i="14"/>
  <c r="OED50" i="14"/>
  <c r="OEE50" i="14"/>
  <c r="OEF50" i="14"/>
  <c r="OEG50" i="14"/>
  <c r="OEH50" i="14"/>
  <c r="OEI50" i="14"/>
  <c r="OEJ50" i="14"/>
  <c r="OEK50" i="14"/>
  <c r="OEL50" i="14"/>
  <c r="OEM50" i="14"/>
  <c r="OEN50" i="14"/>
  <c r="OEO50" i="14"/>
  <c r="OEP50" i="14"/>
  <c r="OEQ50" i="14"/>
  <c r="OER50" i="14"/>
  <c r="OES50" i="14"/>
  <c r="OET50" i="14"/>
  <c r="OEU50" i="14"/>
  <c r="OEV50" i="14"/>
  <c r="OEW50" i="14"/>
  <c r="OEX50" i="14"/>
  <c r="OEY50" i="14"/>
  <c r="OEZ50" i="14"/>
  <c r="OFA50" i="14"/>
  <c r="OFB50" i="14"/>
  <c r="OFC50" i="14"/>
  <c r="OFD50" i="14"/>
  <c r="OFE50" i="14"/>
  <c r="OFF50" i="14"/>
  <c r="OFG50" i="14"/>
  <c r="OFH50" i="14"/>
  <c r="OFI50" i="14"/>
  <c r="OFJ50" i="14"/>
  <c r="OFK50" i="14"/>
  <c r="OFL50" i="14"/>
  <c r="OFM50" i="14"/>
  <c r="OFN50" i="14"/>
  <c r="OFO50" i="14"/>
  <c r="OFP50" i="14"/>
  <c r="OFQ50" i="14"/>
  <c r="OFR50" i="14"/>
  <c r="OFS50" i="14"/>
  <c r="OFT50" i="14"/>
  <c r="OFU50" i="14"/>
  <c r="OFV50" i="14"/>
  <c r="OFW50" i="14"/>
  <c r="OFX50" i="14"/>
  <c r="OFY50" i="14"/>
  <c r="OFZ50" i="14"/>
  <c r="OGA50" i="14"/>
  <c r="OGB50" i="14"/>
  <c r="OGC50" i="14"/>
  <c r="OGD50" i="14"/>
  <c r="OGE50" i="14"/>
  <c r="OGF50" i="14"/>
  <c r="OGG50" i="14"/>
  <c r="OGH50" i="14"/>
  <c r="OGI50" i="14"/>
  <c r="OGJ50" i="14"/>
  <c r="OGK50" i="14"/>
  <c r="OGL50" i="14"/>
  <c r="OGM50" i="14"/>
  <c r="OGN50" i="14"/>
  <c r="OGO50" i="14"/>
  <c r="OGP50" i="14"/>
  <c r="OGQ50" i="14"/>
  <c r="OGR50" i="14"/>
  <c r="OGS50" i="14"/>
  <c r="OGT50" i="14"/>
  <c r="OGU50" i="14"/>
  <c r="OGV50" i="14"/>
  <c r="OGW50" i="14"/>
  <c r="OGX50" i="14"/>
  <c r="OGY50" i="14"/>
  <c r="OGZ50" i="14"/>
  <c r="OHA50" i="14"/>
  <c r="OHB50" i="14"/>
  <c r="OHC50" i="14"/>
  <c r="OHD50" i="14"/>
  <c r="OHE50" i="14"/>
  <c r="OHF50" i="14"/>
  <c r="OHG50" i="14"/>
  <c r="OHH50" i="14"/>
  <c r="OHI50" i="14"/>
  <c r="OHJ50" i="14"/>
  <c r="OHK50" i="14"/>
  <c r="OHL50" i="14"/>
  <c r="OHM50" i="14"/>
  <c r="OHN50" i="14"/>
  <c r="OHO50" i="14"/>
  <c r="OHP50" i="14"/>
  <c r="OHQ50" i="14"/>
  <c r="OHR50" i="14"/>
  <c r="OHS50" i="14"/>
  <c r="OHT50" i="14"/>
  <c r="OHU50" i="14"/>
  <c r="OHV50" i="14"/>
  <c r="OHW50" i="14"/>
  <c r="OHX50" i="14"/>
  <c r="OHY50" i="14"/>
  <c r="OHZ50" i="14"/>
  <c r="OIA50" i="14"/>
  <c r="OIB50" i="14"/>
  <c r="OIC50" i="14"/>
  <c r="OID50" i="14"/>
  <c r="OIE50" i="14"/>
  <c r="OIF50" i="14"/>
  <c r="OIG50" i="14"/>
  <c r="OIH50" i="14"/>
  <c r="OII50" i="14"/>
  <c r="OIJ50" i="14"/>
  <c r="OIK50" i="14"/>
  <c r="OIL50" i="14"/>
  <c r="OIM50" i="14"/>
  <c r="OIN50" i="14"/>
  <c r="OIO50" i="14"/>
  <c r="OIP50" i="14"/>
  <c r="OIQ50" i="14"/>
  <c r="OIR50" i="14"/>
  <c r="OIS50" i="14"/>
  <c r="OIT50" i="14"/>
  <c r="OIU50" i="14"/>
  <c r="OIV50" i="14"/>
  <c r="OIW50" i="14"/>
  <c r="OIX50" i="14"/>
  <c r="OIY50" i="14"/>
  <c r="OIZ50" i="14"/>
  <c r="OJA50" i="14"/>
  <c r="OJB50" i="14"/>
  <c r="OJC50" i="14"/>
  <c r="OJD50" i="14"/>
  <c r="OJE50" i="14"/>
  <c r="OJF50" i="14"/>
  <c r="OJG50" i="14"/>
  <c r="OJH50" i="14"/>
  <c r="OJI50" i="14"/>
  <c r="OJJ50" i="14"/>
  <c r="OJK50" i="14"/>
  <c r="OJL50" i="14"/>
  <c r="OJM50" i="14"/>
  <c r="OJN50" i="14"/>
  <c r="OJO50" i="14"/>
  <c r="OJP50" i="14"/>
  <c r="OJQ50" i="14"/>
  <c r="OJR50" i="14"/>
  <c r="OJS50" i="14"/>
  <c r="OJT50" i="14"/>
  <c r="OJU50" i="14"/>
  <c r="OJV50" i="14"/>
  <c r="OJW50" i="14"/>
  <c r="OJX50" i="14"/>
  <c r="OJY50" i="14"/>
  <c r="OJZ50" i="14"/>
  <c r="OKA50" i="14"/>
  <c r="OKB50" i="14"/>
  <c r="OKC50" i="14"/>
  <c r="OKD50" i="14"/>
  <c r="OKE50" i="14"/>
  <c r="OKF50" i="14"/>
  <c r="OKG50" i="14"/>
  <c r="OKH50" i="14"/>
  <c r="OKI50" i="14"/>
  <c r="OKJ50" i="14"/>
  <c r="OKK50" i="14"/>
  <c r="OKL50" i="14"/>
  <c r="OKM50" i="14"/>
  <c r="OKN50" i="14"/>
  <c r="OKO50" i="14"/>
  <c r="OKP50" i="14"/>
  <c r="OKQ50" i="14"/>
  <c r="OKR50" i="14"/>
  <c r="OKS50" i="14"/>
  <c r="OKT50" i="14"/>
  <c r="OKU50" i="14"/>
  <c r="OKV50" i="14"/>
  <c r="OKW50" i="14"/>
  <c r="OKX50" i="14"/>
  <c r="OKY50" i="14"/>
  <c r="OKZ50" i="14"/>
  <c r="OLA50" i="14"/>
  <c r="OLB50" i="14"/>
  <c r="OLC50" i="14"/>
  <c r="OLD50" i="14"/>
  <c r="OLE50" i="14"/>
  <c r="OLF50" i="14"/>
  <c r="OLG50" i="14"/>
  <c r="OLH50" i="14"/>
  <c r="OLI50" i="14"/>
  <c r="OLJ50" i="14"/>
  <c r="OLK50" i="14"/>
  <c r="OLL50" i="14"/>
  <c r="OLM50" i="14"/>
  <c r="OLN50" i="14"/>
  <c r="OLO50" i="14"/>
  <c r="OLP50" i="14"/>
  <c r="OLQ50" i="14"/>
  <c r="OLR50" i="14"/>
  <c r="OLS50" i="14"/>
  <c r="OLT50" i="14"/>
  <c r="OLU50" i="14"/>
  <c r="OLV50" i="14"/>
  <c r="OLW50" i="14"/>
  <c r="OLX50" i="14"/>
  <c r="OLY50" i="14"/>
  <c r="OLZ50" i="14"/>
  <c r="OMA50" i="14"/>
  <c r="OMB50" i="14"/>
  <c r="OMC50" i="14"/>
  <c r="OMD50" i="14"/>
  <c r="OME50" i="14"/>
  <c r="OMF50" i="14"/>
  <c r="OMG50" i="14"/>
  <c r="OMH50" i="14"/>
  <c r="OMI50" i="14"/>
  <c r="OMJ50" i="14"/>
  <c r="OMK50" i="14"/>
  <c r="OML50" i="14"/>
  <c r="OMM50" i="14"/>
  <c r="OMN50" i="14"/>
  <c r="OMO50" i="14"/>
  <c r="OMP50" i="14"/>
  <c r="OMQ50" i="14"/>
  <c r="OMR50" i="14"/>
  <c r="OMS50" i="14"/>
  <c r="OMT50" i="14"/>
  <c r="OMU50" i="14"/>
  <c r="OMV50" i="14"/>
  <c r="OMW50" i="14"/>
  <c r="OMX50" i="14"/>
  <c r="OMY50" i="14"/>
  <c r="OMZ50" i="14"/>
  <c r="ONA50" i="14"/>
  <c r="ONB50" i="14"/>
  <c r="ONC50" i="14"/>
  <c r="OND50" i="14"/>
  <c r="ONE50" i="14"/>
  <c r="ONF50" i="14"/>
  <c r="ONG50" i="14"/>
  <c r="ONH50" i="14"/>
  <c r="ONI50" i="14"/>
  <c r="ONJ50" i="14"/>
  <c r="ONK50" i="14"/>
  <c r="ONL50" i="14"/>
  <c r="ONM50" i="14"/>
  <c r="ONN50" i="14"/>
  <c r="ONO50" i="14"/>
  <c r="ONP50" i="14"/>
  <c r="ONQ50" i="14"/>
  <c r="ONR50" i="14"/>
  <c r="ONS50" i="14"/>
  <c r="ONT50" i="14"/>
  <c r="ONU50" i="14"/>
  <c r="ONV50" i="14"/>
  <c r="ONW50" i="14"/>
  <c r="ONX50" i="14"/>
  <c r="ONY50" i="14"/>
  <c r="ONZ50" i="14"/>
  <c r="OOA50" i="14"/>
  <c r="OOB50" i="14"/>
  <c r="OOC50" i="14"/>
  <c r="OOD50" i="14"/>
  <c r="OOE50" i="14"/>
  <c r="OOF50" i="14"/>
  <c r="OOG50" i="14"/>
  <c r="OOH50" i="14"/>
  <c r="OOI50" i="14"/>
  <c r="OOJ50" i="14"/>
  <c r="OOK50" i="14"/>
  <c r="OOL50" i="14"/>
  <c r="OOM50" i="14"/>
  <c r="OON50" i="14"/>
  <c r="OOO50" i="14"/>
  <c r="OOP50" i="14"/>
  <c r="OOQ50" i="14"/>
  <c r="OOR50" i="14"/>
  <c r="OOS50" i="14"/>
  <c r="OOT50" i="14"/>
  <c r="OOU50" i="14"/>
  <c r="OOV50" i="14"/>
  <c r="OOW50" i="14"/>
  <c r="OOX50" i="14"/>
  <c r="OOY50" i="14"/>
  <c r="OOZ50" i="14"/>
  <c r="OPA50" i="14"/>
  <c r="OPB50" i="14"/>
  <c r="OPC50" i="14"/>
  <c r="OPD50" i="14"/>
  <c r="OPE50" i="14"/>
  <c r="OPF50" i="14"/>
  <c r="OPG50" i="14"/>
  <c r="OPH50" i="14"/>
  <c r="OPI50" i="14"/>
  <c r="OPJ50" i="14"/>
  <c r="OPK50" i="14"/>
  <c r="OPL50" i="14"/>
  <c r="OPM50" i="14"/>
  <c r="OPN50" i="14"/>
  <c r="OPO50" i="14"/>
  <c r="OPP50" i="14"/>
  <c r="OPQ50" i="14"/>
  <c r="OPR50" i="14"/>
  <c r="OPS50" i="14"/>
  <c r="OPT50" i="14"/>
  <c r="OPU50" i="14"/>
  <c r="OPV50" i="14"/>
  <c r="OPW50" i="14"/>
  <c r="OPX50" i="14"/>
  <c r="OPY50" i="14"/>
  <c r="OPZ50" i="14"/>
  <c r="OQA50" i="14"/>
  <c r="OQB50" i="14"/>
  <c r="OQC50" i="14"/>
  <c r="OQD50" i="14"/>
  <c r="OQE50" i="14"/>
  <c r="OQF50" i="14"/>
  <c r="OQG50" i="14"/>
  <c r="OQH50" i="14"/>
  <c r="OQI50" i="14"/>
  <c r="OQJ50" i="14"/>
  <c r="OQK50" i="14"/>
  <c r="OQL50" i="14"/>
  <c r="OQM50" i="14"/>
  <c r="OQN50" i="14"/>
  <c r="OQO50" i="14"/>
  <c r="OQP50" i="14"/>
  <c r="OQQ50" i="14"/>
  <c r="OQR50" i="14"/>
  <c r="OQS50" i="14"/>
  <c r="OQT50" i="14"/>
  <c r="OQU50" i="14"/>
  <c r="OQV50" i="14"/>
  <c r="OQW50" i="14"/>
  <c r="OQX50" i="14"/>
  <c r="OQY50" i="14"/>
  <c r="OQZ50" i="14"/>
  <c r="ORA50" i="14"/>
  <c r="ORB50" i="14"/>
  <c r="ORC50" i="14"/>
  <c r="ORD50" i="14"/>
  <c r="ORE50" i="14"/>
  <c r="ORF50" i="14"/>
  <c r="ORG50" i="14"/>
  <c r="ORH50" i="14"/>
  <c r="ORI50" i="14"/>
  <c r="ORJ50" i="14"/>
  <c r="ORK50" i="14"/>
  <c r="ORL50" i="14"/>
  <c r="ORM50" i="14"/>
  <c r="ORN50" i="14"/>
  <c r="ORO50" i="14"/>
  <c r="ORP50" i="14"/>
  <c r="ORQ50" i="14"/>
  <c r="ORR50" i="14"/>
  <c r="ORS50" i="14"/>
  <c r="ORT50" i="14"/>
  <c r="ORU50" i="14"/>
  <c r="ORV50" i="14"/>
  <c r="ORW50" i="14"/>
  <c r="ORX50" i="14"/>
  <c r="ORY50" i="14"/>
  <c r="ORZ50" i="14"/>
  <c r="OSA50" i="14"/>
  <c r="OSB50" i="14"/>
  <c r="OSC50" i="14"/>
  <c r="OSD50" i="14"/>
  <c r="OSE50" i="14"/>
  <c r="OSF50" i="14"/>
  <c r="OSG50" i="14"/>
  <c r="OSH50" i="14"/>
  <c r="OSI50" i="14"/>
  <c r="OSJ50" i="14"/>
  <c r="OSK50" i="14"/>
  <c r="OSL50" i="14"/>
  <c r="OSM50" i="14"/>
  <c r="OSN50" i="14"/>
  <c r="OSO50" i="14"/>
  <c r="OSP50" i="14"/>
  <c r="OSQ50" i="14"/>
  <c r="OSR50" i="14"/>
  <c r="OSS50" i="14"/>
  <c r="OST50" i="14"/>
  <c r="OSU50" i="14"/>
  <c r="OSV50" i="14"/>
  <c r="OSW50" i="14"/>
  <c r="OSX50" i="14"/>
  <c r="OSY50" i="14"/>
  <c r="OSZ50" i="14"/>
  <c r="OTA50" i="14"/>
  <c r="OTB50" i="14"/>
  <c r="OTC50" i="14"/>
  <c r="OTD50" i="14"/>
  <c r="OTE50" i="14"/>
  <c r="OTF50" i="14"/>
  <c r="OTG50" i="14"/>
  <c r="OTH50" i="14"/>
  <c r="OTI50" i="14"/>
  <c r="OTJ50" i="14"/>
  <c r="OTK50" i="14"/>
  <c r="OTL50" i="14"/>
  <c r="OTM50" i="14"/>
  <c r="OTN50" i="14"/>
  <c r="OTO50" i="14"/>
  <c r="OTP50" i="14"/>
  <c r="OTQ50" i="14"/>
  <c r="OTR50" i="14"/>
  <c r="OTS50" i="14"/>
  <c r="OTT50" i="14"/>
  <c r="OTU50" i="14"/>
  <c r="OTV50" i="14"/>
  <c r="OTW50" i="14"/>
  <c r="OTX50" i="14"/>
  <c r="OTY50" i="14"/>
  <c r="OTZ50" i="14"/>
  <c r="OUA50" i="14"/>
  <c r="OUB50" i="14"/>
  <c r="OUC50" i="14"/>
  <c r="OUD50" i="14"/>
  <c r="OUE50" i="14"/>
  <c r="OUF50" i="14"/>
  <c r="OUG50" i="14"/>
  <c r="OUH50" i="14"/>
  <c r="OUI50" i="14"/>
  <c r="OUJ50" i="14"/>
  <c r="OUK50" i="14"/>
  <c r="OUL50" i="14"/>
  <c r="OUM50" i="14"/>
  <c r="OUN50" i="14"/>
  <c r="OUO50" i="14"/>
  <c r="OUP50" i="14"/>
  <c r="OUQ50" i="14"/>
  <c r="OUR50" i="14"/>
  <c r="OUS50" i="14"/>
  <c r="OUT50" i="14"/>
  <c r="OUU50" i="14"/>
  <c r="OUV50" i="14"/>
  <c r="OUW50" i="14"/>
  <c r="OUX50" i="14"/>
  <c r="OUY50" i="14"/>
  <c r="OUZ50" i="14"/>
  <c r="OVA50" i="14"/>
  <c r="OVB50" i="14"/>
  <c r="OVC50" i="14"/>
  <c r="OVD50" i="14"/>
  <c r="OVE50" i="14"/>
  <c r="OVF50" i="14"/>
  <c r="OVG50" i="14"/>
  <c r="OVH50" i="14"/>
  <c r="OVI50" i="14"/>
  <c r="OVJ50" i="14"/>
  <c r="OVK50" i="14"/>
  <c r="OVL50" i="14"/>
  <c r="OVM50" i="14"/>
  <c r="OVN50" i="14"/>
  <c r="OVO50" i="14"/>
  <c r="OVP50" i="14"/>
  <c r="OVQ50" i="14"/>
  <c r="OVR50" i="14"/>
  <c r="OVS50" i="14"/>
  <c r="OVT50" i="14"/>
  <c r="OVU50" i="14"/>
  <c r="OVV50" i="14"/>
  <c r="OVW50" i="14"/>
  <c r="OVX50" i="14"/>
  <c r="OVY50" i="14"/>
  <c r="OVZ50" i="14"/>
  <c r="OWA50" i="14"/>
  <c r="OWB50" i="14"/>
  <c r="OWC50" i="14"/>
  <c r="OWD50" i="14"/>
  <c r="OWE50" i="14"/>
  <c r="OWF50" i="14"/>
  <c r="OWG50" i="14"/>
  <c r="OWH50" i="14"/>
  <c r="OWI50" i="14"/>
  <c r="OWJ50" i="14"/>
  <c r="OWK50" i="14"/>
  <c r="OWL50" i="14"/>
  <c r="OWM50" i="14"/>
  <c r="OWN50" i="14"/>
  <c r="OWO50" i="14"/>
  <c r="OWP50" i="14"/>
  <c r="OWQ50" i="14"/>
  <c r="OWR50" i="14"/>
  <c r="OWS50" i="14"/>
  <c r="OWT50" i="14"/>
  <c r="OWU50" i="14"/>
  <c r="OWV50" i="14"/>
  <c r="OWW50" i="14"/>
  <c r="OWX50" i="14"/>
  <c r="OWY50" i="14"/>
  <c r="OWZ50" i="14"/>
  <c r="OXA50" i="14"/>
  <c r="OXB50" i="14"/>
  <c r="OXC50" i="14"/>
  <c r="OXD50" i="14"/>
  <c r="OXE50" i="14"/>
  <c r="OXF50" i="14"/>
  <c r="OXG50" i="14"/>
  <c r="OXH50" i="14"/>
  <c r="OXI50" i="14"/>
  <c r="OXJ50" i="14"/>
  <c r="OXK50" i="14"/>
  <c r="OXL50" i="14"/>
  <c r="OXM50" i="14"/>
  <c r="OXN50" i="14"/>
  <c r="OXO50" i="14"/>
  <c r="OXP50" i="14"/>
  <c r="OXQ50" i="14"/>
  <c r="OXR50" i="14"/>
  <c r="OXS50" i="14"/>
  <c r="OXT50" i="14"/>
  <c r="OXU50" i="14"/>
  <c r="OXV50" i="14"/>
  <c r="OXW50" i="14"/>
  <c r="OXX50" i="14"/>
  <c r="OXY50" i="14"/>
  <c r="OXZ50" i="14"/>
  <c r="OYA50" i="14"/>
  <c r="OYB50" i="14"/>
  <c r="OYC50" i="14"/>
  <c r="OYD50" i="14"/>
  <c r="OYE50" i="14"/>
  <c r="OYF50" i="14"/>
  <c r="OYG50" i="14"/>
  <c r="OYH50" i="14"/>
  <c r="OYI50" i="14"/>
  <c r="OYJ50" i="14"/>
  <c r="OYK50" i="14"/>
  <c r="OYL50" i="14"/>
  <c r="OYM50" i="14"/>
  <c r="OYN50" i="14"/>
  <c r="OYO50" i="14"/>
  <c r="OYP50" i="14"/>
  <c r="OYQ50" i="14"/>
  <c r="OYR50" i="14"/>
  <c r="OYS50" i="14"/>
  <c r="OYT50" i="14"/>
  <c r="OYU50" i="14"/>
  <c r="OYV50" i="14"/>
  <c r="OYW50" i="14"/>
  <c r="OYX50" i="14"/>
  <c r="OYY50" i="14"/>
  <c r="OYZ50" i="14"/>
  <c r="OZA50" i="14"/>
  <c r="OZB50" i="14"/>
  <c r="OZC50" i="14"/>
  <c r="OZD50" i="14"/>
  <c r="OZE50" i="14"/>
  <c r="OZF50" i="14"/>
  <c r="OZG50" i="14"/>
  <c r="OZH50" i="14"/>
  <c r="OZI50" i="14"/>
  <c r="OZJ50" i="14"/>
  <c r="OZK50" i="14"/>
  <c r="OZL50" i="14"/>
  <c r="OZM50" i="14"/>
  <c r="OZN50" i="14"/>
  <c r="OZO50" i="14"/>
  <c r="OZP50" i="14"/>
  <c r="OZQ50" i="14"/>
  <c r="OZR50" i="14"/>
  <c r="OZS50" i="14"/>
  <c r="OZT50" i="14"/>
  <c r="OZU50" i="14"/>
  <c r="OZV50" i="14"/>
  <c r="OZW50" i="14"/>
  <c r="OZX50" i="14"/>
  <c r="OZY50" i="14"/>
  <c r="OZZ50" i="14"/>
  <c r="PAA50" i="14"/>
  <c r="PAB50" i="14"/>
  <c r="PAC50" i="14"/>
  <c r="PAD50" i="14"/>
  <c r="PAE50" i="14"/>
  <c r="PAF50" i="14"/>
  <c r="PAG50" i="14"/>
  <c r="PAH50" i="14"/>
  <c r="PAI50" i="14"/>
  <c r="PAJ50" i="14"/>
  <c r="PAK50" i="14"/>
  <c r="PAL50" i="14"/>
  <c r="PAM50" i="14"/>
  <c r="PAN50" i="14"/>
  <c r="PAO50" i="14"/>
  <c r="PAP50" i="14"/>
  <c r="PAQ50" i="14"/>
  <c r="PAR50" i="14"/>
  <c r="PAS50" i="14"/>
  <c r="PAT50" i="14"/>
  <c r="PAU50" i="14"/>
  <c r="PAV50" i="14"/>
  <c r="PAW50" i="14"/>
  <c r="PAX50" i="14"/>
  <c r="PAY50" i="14"/>
  <c r="PAZ50" i="14"/>
  <c r="PBA50" i="14"/>
  <c r="PBB50" i="14"/>
  <c r="PBC50" i="14"/>
  <c r="PBD50" i="14"/>
  <c r="PBE50" i="14"/>
  <c r="PBF50" i="14"/>
  <c r="PBG50" i="14"/>
  <c r="PBH50" i="14"/>
  <c r="PBI50" i="14"/>
  <c r="PBJ50" i="14"/>
  <c r="PBK50" i="14"/>
  <c r="PBL50" i="14"/>
  <c r="PBM50" i="14"/>
  <c r="PBN50" i="14"/>
  <c r="PBO50" i="14"/>
  <c r="PBP50" i="14"/>
  <c r="PBQ50" i="14"/>
  <c r="PBR50" i="14"/>
  <c r="PBS50" i="14"/>
  <c r="PBT50" i="14"/>
  <c r="PBU50" i="14"/>
  <c r="PBV50" i="14"/>
  <c r="PBW50" i="14"/>
  <c r="PBX50" i="14"/>
  <c r="PBY50" i="14"/>
  <c r="PBZ50" i="14"/>
  <c r="PCA50" i="14"/>
  <c r="PCB50" i="14"/>
  <c r="PCC50" i="14"/>
  <c r="PCD50" i="14"/>
  <c r="PCE50" i="14"/>
  <c r="PCF50" i="14"/>
  <c r="PCG50" i="14"/>
  <c r="PCH50" i="14"/>
  <c r="PCI50" i="14"/>
  <c r="PCJ50" i="14"/>
  <c r="PCK50" i="14"/>
  <c r="PCL50" i="14"/>
  <c r="PCM50" i="14"/>
  <c r="PCN50" i="14"/>
  <c r="PCO50" i="14"/>
  <c r="PCP50" i="14"/>
  <c r="PCQ50" i="14"/>
  <c r="PCR50" i="14"/>
  <c r="PCS50" i="14"/>
  <c r="PCT50" i="14"/>
  <c r="PCU50" i="14"/>
  <c r="PCV50" i="14"/>
  <c r="PCW50" i="14"/>
  <c r="PCX50" i="14"/>
  <c r="PCY50" i="14"/>
  <c r="PCZ50" i="14"/>
  <c r="PDA50" i="14"/>
  <c r="PDB50" i="14"/>
  <c r="PDC50" i="14"/>
  <c r="PDD50" i="14"/>
  <c r="PDE50" i="14"/>
  <c r="PDF50" i="14"/>
  <c r="PDG50" i="14"/>
  <c r="PDH50" i="14"/>
  <c r="PDI50" i="14"/>
  <c r="PDJ50" i="14"/>
  <c r="PDK50" i="14"/>
  <c r="PDL50" i="14"/>
  <c r="PDM50" i="14"/>
  <c r="PDN50" i="14"/>
  <c r="PDO50" i="14"/>
  <c r="PDP50" i="14"/>
  <c r="PDQ50" i="14"/>
  <c r="PDR50" i="14"/>
  <c r="PDS50" i="14"/>
  <c r="PDT50" i="14"/>
  <c r="PDU50" i="14"/>
  <c r="PDV50" i="14"/>
  <c r="PDW50" i="14"/>
  <c r="PDX50" i="14"/>
  <c r="PDY50" i="14"/>
  <c r="PDZ50" i="14"/>
  <c r="PEA50" i="14"/>
  <c r="PEB50" i="14"/>
  <c r="PEC50" i="14"/>
  <c r="PED50" i="14"/>
  <c r="PEE50" i="14"/>
  <c r="PEF50" i="14"/>
  <c r="PEG50" i="14"/>
  <c r="PEH50" i="14"/>
  <c r="PEI50" i="14"/>
  <c r="PEJ50" i="14"/>
  <c r="PEK50" i="14"/>
  <c r="PEL50" i="14"/>
  <c r="PEM50" i="14"/>
  <c r="PEN50" i="14"/>
  <c r="PEO50" i="14"/>
  <c r="PEP50" i="14"/>
  <c r="PEQ50" i="14"/>
  <c r="PER50" i="14"/>
  <c r="PES50" i="14"/>
  <c r="PET50" i="14"/>
  <c r="PEU50" i="14"/>
  <c r="PEV50" i="14"/>
  <c r="PEW50" i="14"/>
  <c r="PEX50" i="14"/>
  <c r="PEY50" i="14"/>
  <c r="PEZ50" i="14"/>
  <c r="PFA50" i="14"/>
  <c r="PFB50" i="14"/>
  <c r="PFC50" i="14"/>
  <c r="PFD50" i="14"/>
  <c r="PFE50" i="14"/>
  <c r="PFF50" i="14"/>
  <c r="PFG50" i="14"/>
  <c r="PFH50" i="14"/>
  <c r="PFI50" i="14"/>
  <c r="PFJ50" i="14"/>
  <c r="PFK50" i="14"/>
  <c r="PFL50" i="14"/>
  <c r="PFM50" i="14"/>
  <c r="PFN50" i="14"/>
  <c r="PFO50" i="14"/>
  <c r="PFP50" i="14"/>
  <c r="PFQ50" i="14"/>
  <c r="PFR50" i="14"/>
  <c r="PFS50" i="14"/>
  <c r="PFT50" i="14"/>
  <c r="PFU50" i="14"/>
  <c r="PFV50" i="14"/>
  <c r="PFW50" i="14"/>
  <c r="PFX50" i="14"/>
  <c r="PFY50" i="14"/>
  <c r="PFZ50" i="14"/>
  <c r="PGA50" i="14"/>
  <c r="PGB50" i="14"/>
  <c r="PGC50" i="14"/>
  <c r="PGD50" i="14"/>
  <c r="PGE50" i="14"/>
  <c r="PGF50" i="14"/>
  <c r="PGG50" i="14"/>
  <c r="PGH50" i="14"/>
  <c r="PGI50" i="14"/>
  <c r="PGJ50" i="14"/>
  <c r="PGK50" i="14"/>
  <c r="PGL50" i="14"/>
  <c r="PGM50" i="14"/>
  <c r="PGN50" i="14"/>
  <c r="PGO50" i="14"/>
  <c r="PGP50" i="14"/>
  <c r="PGQ50" i="14"/>
  <c r="PGR50" i="14"/>
  <c r="PGS50" i="14"/>
  <c r="PGT50" i="14"/>
  <c r="PGU50" i="14"/>
  <c r="PGV50" i="14"/>
  <c r="PGW50" i="14"/>
  <c r="PGX50" i="14"/>
  <c r="PGY50" i="14"/>
  <c r="PGZ50" i="14"/>
  <c r="PHA50" i="14"/>
  <c r="PHB50" i="14"/>
  <c r="PHC50" i="14"/>
  <c r="PHD50" i="14"/>
  <c r="PHE50" i="14"/>
  <c r="PHF50" i="14"/>
  <c r="PHG50" i="14"/>
  <c r="PHH50" i="14"/>
  <c r="PHI50" i="14"/>
  <c r="PHJ50" i="14"/>
  <c r="PHK50" i="14"/>
  <c r="PHL50" i="14"/>
  <c r="PHM50" i="14"/>
  <c r="PHN50" i="14"/>
  <c r="PHO50" i="14"/>
  <c r="PHP50" i="14"/>
  <c r="PHQ50" i="14"/>
  <c r="PHR50" i="14"/>
  <c r="PHS50" i="14"/>
  <c r="PHT50" i="14"/>
  <c r="PHU50" i="14"/>
  <c r="PHV50" i="14"/>
  <c r="PHW50" i="14"/>
  <c r="PHX50" i="14"/>
  <c r="PHY50" i="14"/>
  <c r="PHZ50" i="14"/>
  <c r="PIA50" i="14"/>
  <c r="PIB50" i="14"/>
  <c r="PIC50" i="14"/>
  <c r="PID50" i="14"/>
  <c r="PIE50" i="14"/>
  <c r="PIF50" i="14"/>
  <c r="PIG50" i="14"/>
  <c r="PIH50" i="14"/>
  <c r="PII50" i="14"/>
  <c r="PIJ50" i="14"/>
  <c r="PIK50" i="14"/>
  <c r="PIL50" i="14"/>
  <c r="PIM50" i="14"/>
  <c r="PIN50" i="14"/>
  <c r="PIO50" i="14"/>
  <c r="PIP50" i="14"/>
  <c r="PIQ50" i="14"/>
  <c r="PIR50" i="14"/>
  <c r="PIS50" i="14"/>
  <c r="PIT50" i="14"/>
  <c r="PIU50" i="14"/>
  <c r="PIV50" i="14"/>
  <c r="PIW50" i="14"/>
  <c r="PIX50" i="14"/>
  <c r="PIY50" i="14"/>
  <c r="PIZ50" i="14"/>
  <c r="PJA50" i="14"/>
  <c r="PJB50" i="14"/>
  <c r="PJC50" i="14"/>
  <c r="PJD50" i="14"/>
  <c r="PJE50" i="14"/>
  <c r="PJF50" i="14"/>
  <c r="PJG50" i="14"/>
  <c r="PJH50" i="14"/>
  <c r="PJI50" i="14"/>
  <c r="PJJ50" i="14"/>
  <c r="PJK50" i="14"/>
  <c r="PJL50" i="14"/>
  <c r="PJM50" i="14"/>
  <c r="PJN50" i="14"/>
  <c r="PJO50" i="14"/>
  <c r="PJP50" i="14"/>
  <c r="PJQ50" i="14"/>
  <c r="PJR50" i="14"/>
  <c r="PJS50" i="14"/>
  <c r="PJT50" i="14"/>
  <c r="PJU50" i="14"/>
  <c r="PJV50" i="14"/>
  <c r="PJW50" i="14"/>
  <c r="PJX50" i="14"/>
  <c r="PJY50" i="14"/>
  <c r="PJZ50" i="14"/>
  <c r="PKA50" i="14"/>
  <c r="PKB50" i="14"/>
  <c r="PKC50" i="14"/>
  <c r="PKD50" i="14"/>
  <c r="PKE50" i="14"/>
  <c r="PKF50" i="14"/>
  <c r="PKG50" i="14"/>
  <c r="PKH50" i="14"/>
  <c r="PKI50" i="14"/>
  <c r="PKJ50" i="14"/>
  <c r="PKK50" i="14"/>
  <c r="PKL50" i="14"/>
  <c r="PKM50" i="14"/>
  <c r="PKN50" i="14"/>
  <c r="PKO50" i="14"/>
  <c r="PKP50" i="14"/>
  <c r="PKQ50" i="14"/>
  <c r="PKR50" i="14"/>
  <c r="PKS50" i="14"/>
  <c r="PKT50" i="14"/>
  <c r="PKU50" i="14"/>
  <c r="PKV50" i="14"/>
  <c r="PKW50" i="14"/>
  <c r="PKX50" i="14"/>
  <c r="PKY50" i="14"/>
  <c r="PKZ50" i="14"/>
  <c r="PLA50" i="14"/>
  <c r="PLB50" i="14"/>
  <c r="PLC50" i="14"/>
  <c r="PLD50" i="14"/>
  <c r="PLE50" i="14"/>
  <c r="PLF50" i="14"/>
  <c r="PLG50" i="14"/>
  <c r="PLH50" i="14"/>
  <c r="PLI50" i="14"/>
  <c r="PLJ50" i="14"/>
  <c r="PLK50" i="14"/>
  <c r="PLL50" i="14"/>
  <c r="PLM50" i="14"/>
  <c r="PLN50" i="14"/>
  <c r="PLO50" i="14"/>
  <c r="PLP50" i="14"/>
  <c r="PLQ50" i="14"/>
  <c r="PLR50" i="14"/>
  <c r="PLS50" i="14"/>
  <c r="PLT50" i="14"/>
  <c r="PLU50" i="14"/>
  <c r="PLV50" i="14"/>
  <c r="PLW50" i="14"/>
  <c r="PLX50" i="14"/>
  <c r="PLY50" i="14"/>
  <c r="PLZ50" i="14"/>
  <c r="PMA50" i="14"/>
  <c r="PMB50" i="14"/>
  <c r="PMC50" i="14"/>
  <c r="PMD50" i="14"/>
  <c r="PME50" i="14"/>
  <c r="PMF50" i="14"/>
  <c r="PMG50" i="14"/>
  <c r="PMH50" i="14"/>
  <c r="PMI50" i="14"/>
  <c r="PMJ50" i="14"/>
  <c r="PMK50" i="14"/>
  <c r="PML50" i="14"/>
  <c r="PMM50" i="14"/>
  <c r="PMN50" i="14"/>
  <c r="PMO50" i="14"/>
  <c r="PMP50" i="14"/>
  <c r="PMQ50" i="14"/>
  <c r="PMR50" i="14"/>
  <c r="PMS50" i="14"/>
  <c r="PMT50" i="14"/>
  <c r="PMU50" i="14"/>
  <c r="PMV50" i="14"/>
  <c r="PMW50" i="14"/>
  <c r="PMX50" i="14"/>
  <c r="PMY50" i="14"/>
  <c r="PMZ50" i="14"/>
  <c r="PNA50" i="14"/>
  <c r="PNB50" i="14"/>
  <c r="PNC50" i="14"/>
  <c r="PND50" i="14"/>
  <c r="PNE50" i="14"/>
  <c r="PNF50" i="14"/>
  <c r="PNG50" i="14"/>
  <c r="PNH50" i="14"/>
  <c r="PNI50" i="14"/>
  <c r="PNJ50" i="14"/>
  <c r="PNK50" i="14"/>
  <c r="PNL50" i="14"/>
  <c r="PNM50" i="14"/>
  <c r="PNN50" i="14"/>
  <c r="PNO50" i="14"/>
  <c r="PNP50" i="14"/>
  <c r="PNQ50" i="14"/>
  <c r="PNR50" i="14"/>
  <c r="PNS50" i="14"/>
  <c r="PNT50" i="14"/>
  <c r="PNU50" i="14"/>
  <c r="PNV50" i="14"/>
  <c r="PNW50" i="14"/>
  <c r="PNX50" i="14"/>
  <c r="PNY50" i="14"/>
  <c r="PNZ50" i="14"/>
  <c r="POA50" i="14"/>
  <c r="POB50" i="14"/>
  <c r="POC50" i="14"/>
  <c r="POD50" i="14"/>
  <c r="POE50" i="14"/>
  <c r="POF50" i="14"/>
  <c r="POG50" i="14"/>
  <c r="POH50" i="14"/>
  <c r="POI50" i="14"/>
  <c r="POJ50" i="14"/>
  <c r="POK50" i="14"/>
  <c r="POL50" i="14"/>
  <c r="POM50" i="14"/>
  <c r="PON50" i="14"/>
  <c r="POO50" i="14"/>
  <c r="POP50" i="14"/>
  <c r="POQ50" i="14"/>
  <c r="POR50" i="14"/>
  <c r="POS50" i="14"/>
  <c r="POT50" i="14"/>
  <c r="POU50" i="14"/>
  <c r="POV50" i="14"/>
  <c r="POW50" i="14"/>
  <c r="POX50" i="14"/>
  <c r="POY50" i="14"/>
  <c r="POZ50" i="14"/>
  <c r="PPA50" i="14"/>
  <c r="PPB50" i="14"/>
  <c r="PPC50" i="14"/>
  <c r="PPD50" i="14"/>
  <c r="PPE50" i="14"/>
  <c r="PPF50" i="14"/>
  <c r="PPG50" i="14"/>
  <c r="PPH50" i="14"/>
  <c r="PPI50" i="14"/>
  <c r="PPJ50" i="14"/>
  <c r="PPK50" i="14"/>
  <c r="PPL50" i="14"/>
  <c r="PPM50" i="14"/>
  <c r="PPN50" i="14"/>
  <c r="PPO50" i="14"/>
  <c r="PPP50" i="14"/>
  <c r="PPQ50" i="14"/>
  <c r="PPR50" i="14"/>
  <c r="PPS50" i="14"/>
  <c r="PPT50" i="14"/>
  <c r="PPU50" i="14"/>
  <c r="PPV50" i="14"/>
  <c r="PPW50" i="14"/>
  <c r="PPX50" i="14"/>
  <c r="PPY50" i="14"/>
  <c r="PPZ50" i="14"/>
  <c r="PQA50" i="14"/>
  <c r="PQB50" i="14"/>
  <c r="PQC50" i="14"/>
  <c r="PQD50" i="14"/>
  <c r="PQE50" i="14"/>
  <c r="PQF50" i="14"/>
  <c r="PQG50" i="14"/>
  <c r="PQH50" i="14"/>
  <c r="PQI50" i="14"/>
  <c r="PQJ50" i="14"/>
  <c r="PQK50" i="14"/>
  <c r="PQL50" i="14"/>
  <c r="PQM50" i="14"/>
  <c r="PQN50" i="14"/>
  <c r="PQO50" i="14"/>
  <c r="PQP50" i="14"/>
  <c r="PQQ50" i="14"/>
  <c r="PQR50" i="14"/>
  <c r="PQS50" i="14"/>
  <c r="PQT50" i="14"/>
  <c r="PQU50" i="14"/>
  <c r="PQV50" i="14"/>
  <c r="PQW50" i="14"/>
  <c r="PQX50" i="14"/>
  <c r="PQY50" i="14"/>
  <c r="PQZ50" i="14"/>
  <c r="PRA50" i="14"/>
  <c r="PRB50" i="14"/>
  <c r="PRC50" i="14"/>
  <c r="PRD50" i="14"/>
  <c r="PRE50" i="14"/>
  <c r="PRF50" i="14"/>
  <c r="PRG50" i="14"/>
  <c r="PRH50" i="14"/>
  <c r="PRI50" i="14"/>
  <c r="PRJ50" i="14"/>
  <c r="PRK50" i="14"/>
  <c r="PRL50" i="14"/>
  <c r="PRM50" i="14"/>
  <c r="PRN50" i="14"/>
  <c r="PRO50" i="14"/>
  <c r="PRP50" i="14"/>
  <c r="PRQ50" i="14"/>
  <c r="PRR50" i="14"/>
  <c r="PRS50" i="14"/>
  <c r="PRT50" i="14"/>
  <c r="PRU50" i="14"/>
  <c r="PRV50" i="14"/>
  <c r="PRW50" i="14"/>
  <c r="PRX50" i="14"/>
  <c r="PRY50" i="14"/>
  <c r="PRZ50" i="14"/>
  <c r="PSA50" i="14"/>
  <c r="PSB50" i="14"/>
  <c r="PSC50" i="14"/>
  <c r="PSD50" i="14"/>
  <c r="PSE50" i="14"/>
  <c r="PSF50" i="14"/>
  <c r="PSG50" i="14"/>
  <c r="PSH50" i="14"/>
  <c r="PSI50" i="14"/>
  <c r="PSJ50" i="14"/>
  <c r="PSK50" i="14"/>
  <c r="PSL50" i="14"/>
  <c r="PSM50" i="14"/>
  <c r="PSN50" i="14"/>
  <c r="PSO50" i="14"/>
  <c r="PSP50" i="14"/>
  <c r="PSQ50" i="14"/>
  <c r="PSR50" i="14"/>
  <c r="PSS50" i="14"/>
  <c r="PST50" i="14"/>
  <c r="PSU50" i="14"/>
  <c r="PSV50" i="14"/>
  <c r="PSW50" i="14"/>
  <c r="PSX50" i="14"/>
  <c r="PSY50" i="14"/>
  <c r="PSZ50" i="14"/>
  <c r="PTA50" i="14"/>
  <c r="PTB50" i="14"/>
  <c r="PTC50" i="14"/>
  <c r="PTD50" i="14"/>
  <c r="PTE50" i="14"/>
  <c r="PTF50" i="14"/>
  <c r="PTG50" i="14"/>
  <c r="PTH50" i="14"/>
  <c r="PTI50" i="14"/>
  <c r="PTJ50" i="14"/>
  <c r="PTK50" i="14"/>
  <c r="PTL50" i="14"/>
  <c r="PTM50" i="14"/>
  <c r="PTN50" i="14"/>
  <c r="PTO50" i="14"/>
  <c r="PTP50" i="14"/>
  <c r="PTQ50" i="14"/>
  <c r="PTR50" i="14"/>
  <c r="PTS50" i="14"/>
  <c r="PTT50" i="14"/>
  <c r="PTU50" i="14"/>
  <c r="PTV50" i="14"/>
  <c r="PTW50" i="14"/>
  <c r="PTX50" i="14"/>
  <c r="PTY50" i="14"/>
  <c r="PTZ50" i="14"/>
  <c r="PUA50" i="14"/>
  <c r="PUB50" i="14"/>
  <c r="PUC50" i="14"/>
  <c r="PUD50" i="14"/>
  <c r="PUE50" i="14"/>
  <c r="PUF50" i="14"/>
  <c r="PUG50" i="14"/>
  <c r="PUH50" i="14"/>
  <c r="PUI50" i="14"/>
  <c r="PUJ50" i="14"/>
  <c r="PUK50" i="14"/>
  <c r="PUL50" i="14"/>
  <c r="PUM50" i="14"/>
  <c r="PUN50" i="14"/>
  <c r="PUO50" i="14"/>
  <c r="PUP50" i="14"/>
  <c r="PUQ50" i="14"/>
  <c r="PUR50" i="14"/>
  <c r="PUS50" i="14"/>
  <c r="PUT50" i="14"/>
  <c r="PUU50" i="14"/>
  <c r="PUV50" i="14"/>
  <c r="PUW50" i="14"/>
  <c r="PUX50" i="14"/>
  <c r="PUY50" i="14"/>
  <c r="PUZ50" i="14"/>
  <c r="PVA50" i="14"/>
  <c r="PVB50" i="14"/>
  <c r="PVC50" i="14"/>
  <c r="PVD50" i="14"/>
  <c r="PVE50" i="14"/>
  <c r="PVF50" i="14"/>
  <c r="PVG50" i="14"/>
  <c r="PVH50" i="14"/>
  <c r="PVI50" i="14"/>
  <c r="PVJ50" i="14"/>
  <c r="PVK50" i="14"/>
  <c r="PVL50" i="14"/>
  <c r="PVM50" i="14"/>
  <c r="PVN50" i="14"/>
  <c r="PVO50" i="14"/>
  <c r="PVP50" i="14"/>
  <c r="PVQ50" i="14"/>
  <c r="PVR50" i="14"/>
  <c r="PVS50" i="14"/>
  <c r="PVT50" i="14"/>
  <c r="PVU50" i="14"/>
  <c r="PVV50" i="14"/>
  <c r="PVW50" i="14"/>
  <c r="PVX50" i="14"/>
  <c r="PVY50" i="14"/>
  <c r="PVZ50" i="14"/>
  <c r="PWA50" i="14"/>
  <c r="PWB50" i="14"/>
  <c r="PWC50" i="14"/>
  <c r="PWD50" i="14"/>
  <c r="PWE50" i="14"/>
  <c r="PWF50" i="14"/>
  <c r="PWG50" i="14"/>
  <c r="PWH50" i="14"/>
  <c r="PWI50" i="14"/>
  <c r="PWJ50" i="14"/>
  <c r="PWK50" i="14"/>
  <c r="PWL50" i="14"/>
  <c r="PWM50" i="14"/>
  <c r="PWN50" i="14"/>
  <c r="PWO50" i="14"/>
  <c r="PWP50" i="14"/>
  <c r="PWQ50" i="14"/>
  <c r="PWR50" i="14"/>
  <c r="PWS50" i="14"/>
  <c r="PWT50" i="14"/>
  <c r="PWU50" i="14"/>
  <c r="PWV50" i="14"/>
  <c r="PWW50" i="14"/>
  <c r="PWX50" i="14"/>
  <c r="PWY50" i="14"/>
  <c r="PWZ50" i="14"/>
  <c r="PXA50" i="14"/>
  <c r="PXB50" i="14"/>
  <c r="PXC50" i="14"/>
  <c r="PXD50" i="14"/>
  <c r="PXE50" i="14"/>
  <c r="PXF50" i="14"/>
  <c r="PXG50" i="14"/>
  <c r="PXH50" i="14"/>
  <c r="PXI50" i="14"/>
  <c r="PXJ50" i="14"/>
  <c r="PXK50" i="14"/>
  <c r="PXL50" i="14"/>
  <c r="PXM50" i="14"/>
  <c r="PXN50" i="14"/>
  <c r="PXO50" i="14"/>
  <c r="PXP50" i="14"/>
  <c r="PXQ50" i="14"/>
  <c r="PXR50" i="14"/>
  <c r="PXS50" i="14"/>
  <c r="PXT50" i="14"/>
  <c r="PXU50" i="14"/>
  <c r="PXV50" i="14"/>
  <c r="PXW50" i="14"/>
  <c r="PXX50" i="14"/>
  <c r="PXY50" i="14"/>
  <c r="PXZ50" i="14"/>
  <c r="PYA50" i="14"/>
  <c r="PYB50" i="14"/>
  <c r="PYC50" i="14"/>
  <c r="PYD50" i="14"/>
  <c r="PYE50" i="14"/>
  <c r="PYF50" i="14"/>
  <c r="PYG50" i="14"/>
  <c r="PYH50" i="14"/>
  <c r="PYI50" i="14"/>
  <c r="PYJ50" i="14"/>
  <c r="PYK50" i="14"/>
  <c r="PYL50" i="14"/>
  <c r="PYM50" i="14"/>
  <c r="PYN50" i="14"/>
  <c r="PYO50" i="14"/>
  <c r="PYP50" i="14"/>
  <c r="PYQ50" i="14"/>
  <c r="PYR50" i="14"/>
  <c r="PYS50" i="14"/>
  <c r="PYT50" i="14"/>
  <c r="PYU50" i="14"/>
  <c r="PYV50" i="14"/>
  <c r="PYW50" i="14"/>
  <c r="PYX50" i="14"/>
  <c r="PYY50" i="14"/>
  <c r="PYZ50" i="14"/>
  <c r="PZA50" i="14"/>
  <c r="PZB50" i="14"/>
  <c r="PZC50" i="14"/>
  <c r="PZD50" i="14"/>
  <c r="PZE50" i="14"/>
  <c r="PZF50" i="14"/>
  <c r="PZG50" i="14"/>
  <c r="PZH50" i="14"/>
  <c r="PZI50" i="14"/>
  <c r="PZJ50" i="14"/>
  <c r="PZK50" i="14"/>
  <c r="PZL50" i="14"/>
  <c r="PZM50" i="14"/>
  <c r="PZN50" i="14"/>
  <c r="PZO50" i="14"/>
  <c r="PZP50" i="14"/>
  <c r="PZQ50" i="14"/>
  <c r="PZR50" i="14"/>
  <c r="PZS50" i="14"/>
  <c r="PZT50" i="14"/>
  <c r="PZU50" i="14"/>
  <c r="PZV50" i="14"/>
  <c r="PZW50" i="14"/>
  <c r="PZX50" i="14"/>
  <c r="PZY50" i="14"/>
  <c r="PZZ50" i="14"/>
  <c r="QAA50" i="14"/>
  <c r="QAB50" i="14"/>
  <c r="QAC50" i="14"/>
  <c r="QAD50" i="14"/>
  <c r="QAE50" i="14"/>
  <c r="QAF50" i="14"/>
  <c r="QAG50" i="14"/>
  <c r="QAH50" i="14"/>
  <c r="QAI50" i="14"/>
  <c r="QAJ50" i="14"/>
  <c r="QAK50" i="14"/>
  <c r="QAL50" i="14"/>
  <c r="QAM50" i="14"/>
  <c r="QAN50" i="14"/>
  <c r="QAO50" i="14"/>
  <c r="QAP50" i="14"/>
  <c r="QAQ50" i="14"/>
  <c r="QAR50" i="14"/>
  <c r="QAS50" i="14"/>
  <c r="QAT50" i="14"/>
  <c r="QAU50" i="14"/>
  <c r="QAV50" i="14"/>
  <c r="QAW50" i="14"/>
  <c r="QAX50" i="14"/>
  <c r="QAY50" i="14"/>
  <c r="QAZ50" i="14"/>
  <c r="QBA50" i="14"/>
  <c r="QBB50" i="14"/>
  <c r="QBC50" i="14"/>
  <c r="QBD50" i="14"/>
  <c r="QBE50" i="14"/>
  <c r="QBF50" i="14"/>
  <c r="QBG50" i="14"/>
  <c r="QBH50" i="14"/>
  <c r="QBI50" i="14"/>
  <c r="QBJ50" i="14"/>
  <c r="QBK50" i="14"/>
  <c r="QBL50" i="14"/>
  <c r="QBM50" i="14"/>
  <c r="QBN50" i="14"/>
  <c r="QBO50" i="14"/>
  <c r="QBP50" i="14"/>
  <c r="QBQ50" i="14"/>
  <c r="QBR50" i="14"/>
  <c r="QBS50" i="14"/>
  <c r="QBT50" i="14"/>
  <c r="QBU50" i="14"/>
  <c r="QBV50" i="14"/>
  <c r="QBW50" i="14"/>
  <c r="QBX50" i="14"/>
  <c r="QBY50" i="14"/>
  <c r="QBZ50" i="14"/>
  <c r="QCA50" i="14"/>
  <c r="QCB50" i="14"/>
  <c r="QCC50" i="14"/>
  <c r="QCD50" i="14"/>
  <c r="QCE50" i="14"/>
  <c r="QCF50" i="14"/>
  <c r="QCG50" i="14"/>
  <c r="QCH50" i="14"/>
  <c r="QCI50" i="14"/>
  <c r="QCJ50" i="14"/>
  <c r="QCK50" i="14"/>
  <c r="QCL50" i="14"/>
  <c r="QCM50" i="14"/>
  <c r="QCN50" i="14"/>
  <c r="QCO50" i="14"/>
  <c r="QCP50" i="14"/>
  <c r="QCQ50" i="14"/>
  <c r="QCR50" i="14"/>
  <c r="QCS50" i="14"/>
  <c r="QCT50" i="14"/>
  <c r="QCU50" i="14"/>
  <c r="QCV50" i="14"/>
  <c r="QCW50" i="14"/>
  <c r="QCX50" i="14"/>
  <c r="QCY50" i="14"/>
  <c r="QCZ50" i="14"/>
  <c r="QDA50" i="14"/>
  <c r="QDB50" i="14"/>
  <c r="QDC50" i="14"/>
  <c r="QDD50" i="14"/>
  <c r="QDE50" i="14"/>
  <c r="QDF50" i="14"/>
  <c r="QDG50" i="14"/>
  <c r="QDH50" i="14"/>
  <c r="QDI50" i="14"/>
  <c r="QDJ50" i="14"/>
  <c r="QDK50" i="14"/>
  <c r="QDL50" i="14"/>
  <c r="QDM50" i="14"/>
  <c r="QDN50" i="14"/>
  <c r="QDO50" i="14"/>
  <c r="QDP50" i="14"/>
  <c r="QDQ50" i="14"/>
  <c r="QDR50" i="14"/>
  <c r="QDS50" i="14"/>
  <c r="QDT50" i="14"/>
  <c r="QDU50" i="14"/>
  <c r="QDV50" i="14"/>
  <c r="QDW50" i="14"/>
  <c r="QDX50" i="14"/>
  <c r="QDY50" i="14"/>
  <c r="QDZ50" i="14"/>
  <c r="QEA50" i="14"/>
  <c r="QEB50" i="14"/>
  <c r="QEC50" i="14"/>
  <c r="QED50" i="14"/>
  <c r="QEE50" i="14"/>
  <c r="QEF50" i="14"/>
  <c r="QEG50" i="14"/>
  <c r="QEH50" i="14"/>
  <c r="QEI50" i="14"/>
  <c r="QEJ50" i="14"/>
  <c r="QEK50" i="14"/>
  <c r="QEL50" i="14"/>
  <c r="QEM50" i="14"/>
  <c r="QEN50" i="14"/>
  <c r="QEO50" i="14"/>
  <c r="QEP50" i="14"/>
  <c r="QEQ50" i="14"/>
  <c r="QER50" i="14"/>
  <c r="QES50" i="14"/>
  <c r="QET50" i="14"/>
  <c r="QEU50" i="14"/>
  <c r="QEV50" i="14"/>
  <c r="QEW50" i="14"/>
  <c r="QEX50" i="14"/>
  <c r="QEY50" i="14"/>
  <c r="QEZ50" i="14"/>
  <c r="QFA50" i="14"/>
  <c r="QFB50" i="14"/>
  <c r="QFC50" i="14"/>
  <c r="QFD50" i="14"/>
  <c r="QFE50" i="14"/>
  <c r="QFF50" i="14"/>
  <c r="QFG50" i="14"/>
  <c r="QFH50" i="14"/>
  <c r="QFI50" i="14"/>
  <c r="QFJ50" i="14"/>
  <c r="QFK50" i="14"/>
  <c r="QFL50" i="14"/>
  <c r="QFM50" i="14"/>
  <c r="QFN50" i="14"/>
  <c r="QFO50" i="14"/>
  <c r="QFP50" i="14"/>
  <c r="QFQ50" i="14"/>
  <c r="QFR50" i="14"/>
  <c r="QFS50" i="14"/>
  <c r="QFT50" i="14"/>
  <c r="QFU50" i="14"/>
  <c r="QFV50" i="14"/>
  <c r="QFW50" i="14"/>
  <c r="QFX50" i="14"/>
  <c r="QFY50" i="14"/>
  <c r="QFZ50" i="14"/>
  <c r="QGA50" i="14"/>
  <c r="QGB50" i="14"/>
  <c r="QGC50" i="14"/>
  <c r="QGD50" i="14"/>
  <c r="QGE50" i="14"/>
  <c r="QGF50" i="14"/>
  <c r="QGG50" i="14"/>
  <c r="QGH50" i="14"/>
  <c r="QGI50" i="14"/>
  <c r="QGJ50" i="14"/>
  <c r="QGK50" i="14"/>
  <c r="QGL50" i="14"/>
  <c r="QGM50" i="14"/>
  <c r="QGN50" i="14"/>
  <c r="QGO50" i="14"/>
  <c r="QGP50" i="14"/>
  <c r="QGQ50" i="14"/>
  <c r="QGR50" i="14"/>
  <c r="QGS50" i="14"/>
  <c r="QGT50" i="14"/>
  <c r="QGU50" i="14"/>
  <c r="QGV50" i="14"/>
  <c r="QGW50" i="14"/>
  <c r="QGX50" i="14"/>
  <c r="QGY50" i="14"/>
  <c r="QGZ50" i="14"/>
  <c r="QHA50" i="14"/>
  <c r="QHB50" i="14"/>
  <c r="QHC50" i="14"/>
  <c r="QHD50" i="14"/>
  <c r="QHE50" i="14"/>
  <c r="QHF50" i="14"/>
  <c r="QHG50" i="14"/>
  <c r="QHH50" i="14"/>
  <c r="QHI50" i="14"/>
  <c r="QHJ50" i="14"/>
  <c r="QHK50" i="14"/>
  <c r="QHL50" i="14"/>
  <c r="QHM50" i="14"/>
  <c r="QHN50" i="14"/>
  <c r="QHO50" i="14"/>
  <c r="QHP50" i="14"/>
  <c r="QHQ50" i="14"/>
  <c r="QHR50" i="14"/>
  <c r="QHS50" i="14"/>
  <c r="QHT50" i="14"/>
  <c r="QHU50" i="14"/>
  <c r="QHV50" i="14"/>
  <c r="QHW50" i="14"/>
  <c r="QHX50" i="14"/>
  <c r="QHY50" i="14"/>
  <c r="QHZ50" i="14"/>
  <c r="QIA50" i="14"/>
  <c r="QIB50" i="14"/>
  <c r="QIC50" i="14"/>
  <c r="QID50" i="14"/>
  <c r="QIE50" i="14"/>
  <c r="QIF50" i="14"/>
  <c r="QIG50" i="14"/>
  <c r="QIH50" i="14"/>
  <c r="QII50" i="14"/>
  <c r="QIJ50" i="14"/>
  <c r="QIK50" i="14"/>
  <c r="QIL50" i="14"/>
  <c r="QIM50" i="14"/>
  <c r="QIN50" i="14"/>
  <c r="QIO50" i="14"/>
  <c r="QIP50" i="14"/>
  <c r="QIQ50" i="14"/>
  <c r="QIR50" i="14"/>
  <c r="QIS50" i="14"/>
  <c r="QIT50" i="14"/>
  <c r="QIU50" i="14"/>
  <c r="QIV50" i="14"/>
  <c r="QIW50" i="14"/>
  <c r="QIX50" i="14"/>
  <c r="QIY50" i="14"/>
  <c r="QIZ50" i="14"/>
  <c r="QJA50" i="14"/>
  <c r="QJB50" i="14"/>
  <c r="QJC50" i="14"/>
  <c r="QJD50" i="14"/>
  <c r="QJE50" i="14"/>
  <c r="QJF50" i="14"/>
  <c r="QJG50" i="14"/>
  <c r="QJH50" i="14"/>
  <c r="QJI50" i="14"/>
  <c r="QJJ50" i="14"/>
  <c r="QJK50" i="14"/>
  <c r="QJL50" i="14"/>
  <c r="QJM50" i="14"/>
  <c r="QJN50" i="14"/>
  <c r="QJO50" i="14"/>
  <c r="QJP50" i="14"/>
  <c r="QJQ50" i="14"/>
  <c r="QJR50" i="14"/>
  <c r="QJS50" i="14"/>
  <c r="QJT50" i="14"/>
  <c r="QJU50" i="14"/>
  <c r="QJV50" i="14"/>
  <c r="QJW50" i="14"/>
  <c r="QJX50" i="14"/>
  <c r="QJY50" i="14"/>
  <c r="QJZ50" i="14"/>
  <c r="QKA50" i="14"/>
  <c r="QKB50" i="14"/>
  <c r="QKC50" i="14"/>
  <c r="QKD50" i="14"/>
  <c r="QKE50" i="14"/>
  <c r="QKF50" i="14"/>
  <c r="QKG50" i="14"/>
  <c r="QKH50" i="14"/>
  <c r="QKI50" i="14"/>
  <c r="QKJ50" i="14"/>
  <c r="QKK50" i="14"/>
  <c r="QKL50" i="14"/>
  <c r="QKM50" i="14"/>
  <c r="QKN50" i="14"/>
  <c r="QKO50" i="14"/>
  <c r="QKP50" i="14"/>
  <c r="QKQ50" i="14"/>
  <c r="QKR50" i="14"/>
  <c r="QKS50" i="14"/>
  <c r="QKT50" i="14"/>
  <c r="QKU50" i="14"/>
  <c r="QKV50" i="14"/>
  <c r="QKW50" i="14"/>
  <c r="QKX50" i="14"/>
  <c r="QKY50" i="14"/>
  <c r="QKZ50" i="14"/>
  <c r="QLA50" i="14"/>
  <c r="QLB50" i="14"/>
  <c r="QLC50" i="14"/>
  <c r="QLD50" i="14"/>
  <c r="QLE50" i="14"/>
  <c r="QLF50" i="14"/>
  <c r="QLG50" i="14"/>
  <c r="QLH50" i="14"/>
  <c r="QLI50" i="14"/>
  <c r="QLJ50" i="14"/>
  <c r="QLK50" i="14"/>
  <c r="QLL50" i="14"/>
  <c r="QLM50" i="14"/>
  <c r="QLN50" i="14"/>
  <c r="QLO50" i="14"/>
  <c r="QLP50" i="14"/>
  <c r="QLQ50" i="14"/>
  <c r="QLR50" i="14"/>
  <c r="QLS50" i="14"/>
  <c r="QLT50" i="14"/>
  <c r="QLU50" i="14"/>
  <c r="QLV50" i="14"/>
  <c r="QLW50" i="14"/>
  <c r="QLX50" i="14"/>
  <c r="QLY50" i="14"/>
  <c r="QLZ50" i="14"/>
  <c r="QMA50" i="14"/>
  <c r="QMB50" i="14"/>
  <c r="QMC50" i="14"/>
  <c r="QMD50" i="14"/>
  <c r="QME50" i="14"/>
  <c r="QMF50" i="14"/>
  <c r="QMG50" i="14"/>
  <c r="QMH50" i="14"/>
  <c r="QMI50" i="14"/>
  <c r="QMJ50" i="14"/>
  <c r="QMK50" i="14"/>
  <c r="QML50" i="14"/>
  <c r="QMM50" i="14"/>
  <c r="QMN50" i="14"/>
  <c r="QMO50" i="14"/>
  <c r="QMP50" i="14"/>
  <c r="QMQ50" i="14"/>
  <c r="QMR50" i="14"/>
  <c r="QMS50" i="14"/>
  <c r="QMT50" i="14"/>
  <c r="QMU50" i="14"/>
  <c r="QMV50" i="14"/>
  <c r="QMW50" i="14"/>
  <c r="QMX50" i="14"/>
  <c r="QMY50" i="14"/>
  <c r="QMZ50" i="14"/>
  <c r="QNA50" i="14"/>
  <c r="QNB50" i="14"/>
  <c r="QNC50" i="14"/>
  <c r="QND50" i="14"/>
  <c r="QNE50" i="14"/>
  <c r="QNF50" i="14"/>
  <c r="QNG50" i="14"/>
  <c r="QNH50" i="14"/>
  <c r="QNI50" i="14"/>
  <c r="QNJ50" i="14"/>
  <c r="QNK50" i="14"/>
  <c r="QNL50" i="14"/>
  <c r="QNM50" i="14"/>
  <c r="QNN50" i="14"/>
  <c r="QNO50" i="14"/>
  <c r="QNP50" i="14"/>
  <c r="QNQ50" i="14"/>
  <c r="QNR50" i="14"/>
  <c r="QNS50" i="14"/>
  <c r="QNT50" i="14"/>
  <c r="QNU50" i="14"/>
  <c r="QNV50" i="14"/>
  <c r="QNW50" i="14"/>
  <c r="QNX50" i="14"/>
  <c r="QNY50" i="14"/>
  <c r="QNZ50" i="14"/>
  <c r="QOA50" i="14"/>
  <c r="QOB50" i="14"/>
  <c r="QOC50" i="14"/>
  <c r="QOD50" i="14"/>
  <c r="QOE50" i="14"/>
  <c r="QOF50" i="14"/>
  <c r="QOG50" i="14"/>
  <c r="QOH50" i="14"/>
  <c r="QOI50" i="14"/>
  <c r="QOJ50" i="14"/>
  <c r="QOK50" i="14"/>
  <c r="QOL50" i="14"/>
  <c r="QOM50" i="14"/>
  <c r="QON50" i="14"/>
  <c r="QOO50" i="14"/>
  <c r="QOP50" i="14"/>
  <c r="QOQ50" i="14"/>
  <c r="QOR50" i="14"/>
  <c r="QOS50" i="14"/>
  <c r="QOT50" i="14"/>
  <c r="QOU50" i="14"/>
  <c r="QOV50" i="14"/>
  <c r="QOW50" i="14"/>
  <c r="QOX50" i="14"/>
  <c r="QOY50" i="14"/>
  <c r="QOZ50" i="14"/>
  <c r="QPA50" i="14"/>
  <c r="QPB50" i="14"/>
  <c r="QPC50" i="14"/>
  <c r="QPD50" i="14"/>
  <c r="QPE50" i="14"/>
  <c r="QPF50" i="14"/>
  <c r="QPG50" i="14"/>
  <c r="QPH50" i="14"/>
  <c r="QPI50" i="14"/>
  <c r="QPJ50" i="14"/>
  <c r="QPK50" i="14"/>
  <c r="QPL50" i="14"/>
  <c r="QPM50" i="14"/>
  <c r="QPN50" i="14"/>
  <c r="QPO50" i="14"/>
  <c r="QPP50" i="14"/>
  <c r="QPQ50" i="14"/>
  <c r="QPR50" i="14"/>
  <c r="QPS50" i="14"/>
  <c r="QPT50" i="14"/>
  <c r="QPU50" i="14"/>
  <c r="QPV50" i="14"/>
  <c r="QPW50" i="14"/>
  <c r="QPX50" i="14"/>
  <c r="QPY50" i="14"/>
  <c r="QPZ50" i="14"/>
  <c r="QQA50" i="14"/>
  <c r="QQB50" i="14"/>
  <c r="QQC50" i="14"/>
  <c r="QQD50" i="14"/>
  <c r="QQE50" i="14"/>
  <c r="QQF50" i="14"/>
  <c r="QQG50" i="14"/>
  <c r="QQH50" i="14"/>
  <c r="QQI50" i="14"/>
  <c r="QQJ50" i="14"/>
  <c r="QQK50" i="14"/>
  <c r="QQL50" i="14"/>
  <c r="QQM50" i="14"/>
  <c r="QQN50" i="14"/>
  <c r="QQO50" i="14"/>
  <c r="QQP50" i="14"/>
  <c r="QQQ50" i="14"/>
  <c r="QQR50" i="14"/>
  <c r="QQS50" i="14"/>
  <c r="QQT50" i="14"/>
  <c r="QQU50" i="14"/>
  <c r="QQV50" i="14"/>
  <c r="QQW50" i="14"/>
  <c r="QQX50" i="14"/>
  <c r="QQY50" i="14"/>
  <c r="QQZ50" i="14"/>
  <c r="QRA50" i="14"/>
  <c r="QRB50" i="14"/>
  <c r="QRC50" i="14"/>
  <c r="QRD50" i="14"/>
  <c r="QRE50" i="14"/>
  <c r="QRF50" i="14"/>
  <c r="QRG50" i="14"/>
  <c r="QRH50" i="14"/>
  <c r="QRI50" i="14"/>
  <c r="QRJ50" i="14"/>
  <c r="QRK50" i="14"/>
  <c r="QRL50" i="14"/>
  <c r="QRM50" i="14"/>
  <c r="QRN50" i="14"/>
  <c r="QRO50" i="14"/>
  <c r="QRP50" i="14"/>
  <c r="QRQ50" i="14"/>
  <c r="QRR50" i="14"/>
  <c r="QRS50" i="14"/>
  <c r="QRT50" i="14"/>
  <c r="QRU50" i="14"/>
  <c r="QRV50" i="14"/>
  <c r="QRW50" i="14"/>
  <c r="QRX50" i="14"/>
  <c r="QRY50" i="14"/>
  <c r="QRZ50" i="14"/>
  <c r="QSA50" i="14"/>
  <c r="QSB50" i="14"/>
  <c r="QSC50" i="14"/>
  <c r="QSD50" i="14"/>
  <c r="QSE50" i="14"/>
  <c r="QSF50" i="14"/>
  <c r="QSG50" i="14"/>
  <c r="QSH50" i="14"/>
  <c r="QSI50" i="14"/>
  <c r="QSJ50" i="14"/>
  <c r="QSK50" i="14"/>
  <c r="QSL50" i="14"/>
  <c r="QSM50" i="14"/>
  <c r="QSN50" i="14"/>
  <c r="QSO50" i="14"/>
  <c r="QSP50" i="14"/>
  <c r="QSQ50" i="14"/>
  <c r="QSR50" i="14"/>
  <c r="QSS50" i="14"/>
  <c r="QST50" i="14"/>
  <c r="QSU50" i="14"/>
  <c r="QSV50" i="14"/>
  <c r="QSW50" i="14"/>
  <c r="QSX50" i="14"/>
  <c r="QSY50" i="14"/>
  <c r="QSZ50" i="14"/>
  <c r="QTA50" i="14"/>
  <c r="QTB50" i="14"/>
  <c r="QTC50" i="14"/>
  <c r="QTD50" i="14"/>
  <c r="QTE50" i="14"/>
  <c r="QTF50" i="14"/>
  <c r="QTG50" i="14"/>
  <c r="QTH50" i="14"/>
  <c r="QTI50" i="14"/>
  <c r="QTJ50" i="14"/>
  <c r="QTK50" i="14"/>
  <c r="QTL50" i="14"/>
  <c r="QTM50" i="14"/>
  <c r="QTN50" i="14"/>
  <c r="QTO50" i="14"/>
  <c r="QTP50" i="14"/>
  <c r="QTQ50" i="14"/>
  <c r="QTR50" i="14"/>
  <c r="QTS50" i="14"/>
  <c r="QTT50" i="14"/>
  <c r="QTU50" i="14"/>
  <c r="QTV50" i="14"/>
  <c r="QTW50" i="14"/>
  <c r="QTX50" i="14"/>
  <c r="QTY50" i="14"/>
  <c r="QTZ50" i="14"/>
  <c r="QUA50" i="14"/>
  <c r="QUB50" i="14"/>
  <c r="QUC50" i="14"/>
  <c r="QUD50" i="14"/>
  <c r="QUE50" i="14"/>
  <c r="QUF50" i="14"/>
  <c r="QUG50" i="14"/>
  <c r="QUH50" i="14"/>
  <c r="QUI50" i="14"/>
  <c r="QUJ50" i="14"/>
  <c r="QUK50" i="14"/>
  <c r="QUL50" i="14"/>
  <c r="QUM50" i="14"/>
  <c r="QUN50" i="14"/>
  <c r="QUO50" i="14"/>
  <c r="QUP50" i="14"/>
  <c r="QUQ50" i="14"/>
  <c r="QUR50" i="14"/>
  <c r="QUS50" i="14"/>
  <c r="QUT50" i="14"/>
  <c r="QUU50" i="14"/>
  <c r="QUV50" i="14"/>
  <c r="QUW50" i="14"/>
  <c r="QUX50" i="14"/>
  <c r="QUY50" i="14"/>
  <c r="QUZ50" i="14"/>
  <c r="QVA50" i="14"/>
  <c r="QVB50" i="14"/>
  <c r="QVC50" i="14"/>
  <c r="QVD50" i="14"/>
  <c r="QVE50" i="14"/>
  <c r="QVF50" i="14"/>
  <c r="QVG50" i="14"/>
  <c r="QVH50" i="14"/>
  <c r="QVI50" i="14"/>
  <c r="QVJ50" i="14"/>
  <c r="QVK50" i="14"/>
  <c r="QVL50" i="14"/>
  <c r="QVM50" i="14"/>
  <c r="QVN50" i="14"/>
  <c r="QVO50" i="14"/>
  <c r="QVP50" i="14"/>
  <c r="QVQ50" i="14"/>
  <c r="QVR50" i="14"/>
  <c r="QVS50" i="14"/>
  <c r="QVT50" i="14"/>
  <c r="QVU50" i="14"/>
  <c r="QVV50" i="14"/>
  <c r="QVW50" i="14"/>
  <c r="QVX50" i="14"/>
  <c r="QVY50" i="14"/>
  <c r="QVZ50" i="14"/>
  <c r="QWA50" i="14"/>
  <c r="QWB50" i="14"/>
  <c r="QWC50" i="14"/>
  <c r="QWD50" i="14"/>
  <c r="QWE50" i="14"/>
  <c r="QWF50" i="14"/>
  <c r="QWG50" i="14"/>
  <c r="QWH50" i="14"/>
  <c r="QWI50" i="14"/>
  <c r="QWJ50" i="14"/>
  <c r="QWK50" i="14"/>
  <c r="QWL50" i="14"/>
  <c r="QWM50" i="14"/>
  <c r="QWN50" i="14"/>
  <c r="QWO50" i="14"/>
  <c r="QWP50" i="14"/>
  <c r="QWQ50" i="14"/>
  <c r="QWR50" i="14"/>
  <c r="QWS50" i="14"/>
  <c r="QWT50" i="14"/>
  <c r="QWU50" i="14"/>
  <c r="QWV50" i="14"/>
  <c r="QWW50" i="14"/>
  <c r="QWX50" i="14"/>
  <c r="QWY50" i="14"/>
  <c r="QWZ50" i="14"/>
  <c r="QXA50" i="14"/>
  <c r="QXB50" i="14"/>
  <c r="QXC50" i="14"/>
  <c r="QXD50" i="14"/>
  <c r="QXE50" i="14"/>
  <c r="QXF50" i="14"/>
  <c r="QXG50" i="14"/>
  <c r="QXH50" i="14"/>
  <c r="QXI50" i="14"/>
  <c r="QXJ50" i="14"/>
  <c r="QXK50" i="14"/>
  <c r="QXL50" i="14"/>
  <c r="QXM50" i="14"/>
  <c r="QXN50" i="14"/>
  <c r="QXO50" i="14"/>
  <c r="QXP50" i="14"/>
  <c r="QXQ50" i="14"/>
  <c r="QXR50" i="14"/>
  <c r="QXS50" i="14"/>
  <c r="QXT50" i="14"/>
  <c r="QXU50" i="14"/>
  <c r="QXV50" i="14"/>
  <c r="QXW50" i="14"/>
  <c r="QXX50" i="14"/>
  <c r="QXY50" i="14"/>
  <c r="QXZ50" i="14"/>
  <c r="QYA50" i="14"/>
  <c r="QYB50" i="14"/>
  <c r="QYC50" i="14"/>
  <c r="QYD50" i="14"/>
  <c r="QYE50" i="14"/>
  <c r="QYF50" i="14"/>
  <c r="QYG50" i="14"/>
  <c r="QYH50" i="14"/>
  <c r="QYI50" i="14"/>
  <c r="QYJ50" i="14"/>
  <c r="QYK50" i="14"/>
  <c r="QYL50" i="14"/>
  <c r="QYM50" i="14"/>
  <c r="QYN50" i="14"/>
  <c r="QYO50" i="14"/>
  <c r="QYP50" i="14"/>
  <c r="QYQ50" i="14"/>
  <c r="QYR50" i="14"/>
  <c r="QYS50" i="14"/>
  <c r="QYT50" i="14"/>
  <c r="QYU50" i="14"/>
  <c r="QYV50" i="14"/>
  <c r="QYW50" i="14"/>
  <c r="QYX50" i="14"/>
  <c r="QYY50" i="14"/>
  <c r="QYZ50" i="14"/>
  <c r="QZA50" i="14"/>
  <c r="QZB50" i="14"/>
  <c r="QZC50" i="14"/>
  <c r="QZD50" i="14"/>
  <c r="QZE50" i="14"/>
  <c r="QZF50" i="14"/>
  <c r="QZG50" i="14"/>
  <c r="QZH50" i="14"/>
  <c r="QZI50" i="14"/>
  <c r="QZJ50" i="14"/>
  <c r="QZK50" i="14"/>
  <c r="QZL50" i="14"/>
  <c r="QZM50" i="14"/>
  <c r="QZN50" i="14"/>
  <c r="QZO50" i="14"/>
  <c r="QZP50" i="14"/>
  <c r="QZQ50" i="14"/>
  <c r="QZR50" i="14"/>
  <c r="QZS50" i="14"/>
  <c r="QZT50" i="14"/>
  <c r="QZU50" i="14"/>
  <c r="QZV50" i="14"/>
  <c r="QZW50" i="14"/>
  <c r="QZX50" i="14"/>
  <c r="QZY50" i="14"/>
  <c r="QZZ50" i="14"/>
  <c r="RAA50" i="14"/>
  <c r="RAB50" i="14"/>
  <c r="RAC50" i="14"/>
  <c r="RAD50" i="14"/>
  <c r="RAE50" i="14"/>
  <c r="RAF50" i="14"/>
  <c r="RAG50" i="14"/>
  <c r="RAH50" i="14"/>
  <c r="RAI50" i="14"/>
  <c r="RAJ50" i="14"/>
  <c r="RAK50" i="14"/>
  <c r="RAL50" i="14"/>
  <c r="RAM50" i="14"/>
  <c r="RAN50" i="14"/>
  <c r="RAO50" i="14"/>
  <c r="RAP50" i="14"/>
  <c r="RAQ50" i="14"/>
  <c r="RAR50" i="14"/>
  <c r="RAS50" i="14"/>
  <c r="RAT50" i="14"/>
  <c r="RAU50" i="14"/>
  <c r="RAV50" i="14"/>
  <c r="RAW50" i="14"/>
  <c r="RAX50" i="14"/>
  <c r="RAY50" i="14"/>
  <c r="RAZ50" i="14"/>
  <c r="RBA50" i="14"/>
  <c r="RBB50" i="14"/>
  <c r="RBC50" i="14"/>
  <c r="RBD50" i="14"/>
  <c r="RBE50" i="14"/>
  <c r="RBF50" i="14"/>
  <c r="RBG50" i="14"/>
  <c r="RBH50" i="14"/>
  <c r="RBI50" i="14"/>
  <c r="RBJ50" i="14"/>
  <c r="RBK50" i="14"/>
  <c r="RBL50" i="14"/>
  <c r="RBM50" i="14"/>
  <c r="RBN50" i="14"/>
  <c r="RBO50" i="14"/>
  <c r="RBP50" i="14"/>
  <c r="RBQ50" i="14"/>
  <c r="RBR50" i="14"/>
  <c r="RBS50" i="14"/>
  <c r="RBT50" i="14"/>
  <c r="RBU50" i="14"/>
  <c r="RBV50" i="14"/>
  <c r="RBW50" i="14"/>
  <c r="RBX50" i="14"/>
  <c r="RBY50" i="14"/>
  <c r="RBZ50" i="14"/>
  <c r="RCA50" i="14"/>
  <c r="RCB50" i="14"/>
  <c r="RCC50" i="14"/>
  <c r="RCD50" i="14"/>
  <c r="RCE50" i="14"/>
  <c r="RCF50" i="14"/>
  <c r="RCG50" i="14"/>
  <c r="RCH50" i="14"/>
  <c r="RCI50" i="14"/>
  <c r="RCJ50" i="14"/>
  <c r="RCK50" i="14"/>
  <c r="RCL50" i="14"/>
  <c r="RCM50" i="14"/>
  <c r="RCN50" i="14"/>
  <c r="RCO50" i="14"/>
  <c r="RCP50" i="14"/>
  <c r="RCQ50" i="14"/>
  <c r="RCR50" i="14"/>
  <c r="RCS50" i="14"/>
  <c r="RCT50" i="14"/>
  <c r="RCU50" i="14"/>
  <c r="RCV50" i="14"/>
  <c r="RCW50" i="14"/>
  <c r="RCX50" i="14"/>
  <c r="RCY50" i="14"/>
  <c r="RCZ50" i="14"/>
  <c r="RDA50" i="14"/>
  <c r="RDB50" i="14"/>
  <c r="RDC50" i="14"/>
  <c r="RDD50" i="14"/>
  <c r="RDE50" i="14"/>
  <c r="RDF50" i="14"/>
  <c r="RDG50" i="14"/>
  <c r="RDH50" i="14"/>
  <c r="RDI50" i="14"/>
  <c r="RDJ50" i="14"/>
  <c r="RDK50" i="14"/>
  <c r="RDL50" i="14"/>
  <c r="RDM50" i="14"/>
  <c r="RDN50" i="14"/>
  <c r="RDO50" i="14"/>
  <c r="RDP50" i="14"/>
  <c r="RDQ50" i="14"/>
  <c r="RDR50" i="14"/>
  <c r="RDS50" i="14"/>
  <c r="RDT50" i="14"/>
  <c r="RDU50" i="14"/>
  <c r="RDV50" i="14"/>
  <c r="RDW50" i="14"/>
  <c r="RDX50" i="14"/>
  <c r="RDY50" i="14"/>
  <c r="RDZ50" i="14"/>
  <c r="REA50" i="14"/>
  <c r="REB50" i="14"/>
  <c r="REC50" i="14"/>
  <c r="RED50" i="14"/>
  <c r="REE50" i="14"/>
  <c r="REF50" i="14"/>
  <c r="REG50" i="14"/>
  <c r="REH50" i="14"/>
  <c r="REI50" i="14"/>
  <c r="REJ50" i="14"/>
  <c r="REK50" i="14"/>
  <c r="REL50" i="14"/>
  <c r="REM50" i="14"/>
  <c r="REN50" i="14"/>
  <c r="REO50" i="14"/>
  <c r="REP50" i="14"/>
  <c r="REQ50" i="14"/>
  <c r="RER50" i="14"/>
  <c r="RES50" i="14"/>
  <c r="RET50" i="14"/>
  <c r="REU50" i="14"/>
  <c r="REV50" i="14"/>
  <c r="REW50" i="14"/>
  <c r="REX50" i="14"/>
  <c r="REY50" i="14"/>
  <c r="REZ50" i="14"/>
  <c r="RFA50" i="14"/>
  <c r="RFB50" i="14"/>
  <c r="RFC50" i="14"/>
  <c r="RFD50" i="14"/>
  <c r="RFE50" i="14"/>
  <c r="RFF50" i="14"/>
  <c r="RFG50" i="14"/>
  <c r="RFH50" i="14"/>
  <c r="RFI50" i="14"/>
  <c r="RFJ50" i="14"/>
  <c r="RFK50" i="14"/>
  <c r="RFL50" i="14"/>
  <c r="RFM50" i="14"/>
  <c r="RFN50" i="14"/>
  <c r="RFO50" i="14"/>
  <c r="RFP50" i="14"/>
  <c r="RFQ50" i="14"/>
  <c r="RFR50" i="14"/>
  <c r="RFS50" i="14"/>
  <c r="RFT50" i="14"/>
  <c r="RFU50" i="14"/>
  <c r="RFV50" i="14"/>
  <c r="RFW50" i="14"/>
  <c r="RFX50" i="14"/>
  <c r="RFY50" i="14"/>
  <c r="RFZ50" i="14"/>
  <c r="RGA50" i="14"/>
  <c r="RGB50" i="14"/>
  <c r="RGC50" i="14"/>
  <c r="RGD50" i="14"/>
  <c r="RGE50" i="14"/>
  <c r="RGF50" i="14"/>
  <c r="RGG50" i="14"/>
  <c r="RGH50" i="14"/>
  <c r="RGI50" i="14"/>
  <c r="RGJ50" i="14"/>
  <c r="RGK50" i="14"/>
  <c r="RGL50" i="14"/>
  <c r="RGM50" i="14"/>
  <c r="RGN50" i="14"/>
  <c r="RGO50" i="14"/>
  <c r="RGP50" i="14"/>
  <c r="RGQ50" i="14"/>
  <c r="RGR50" i="14"/>
  <c r="RGS50" i="14"/>
  <c r="RGT50" i="14"/>
  <c r="RGU50" i="14"/>
  <c r="RGV50" i="14"/>
  <c r="RGW50" i="14"/>
  <c r="RGX50" i="14"/>
  <c r="RGY50" i="14"/>
  <c r="RGZ50" i="14"/>
  <c r="RHA50" i="14"/>
  <c r="RHB50" i="14"/>
  <c r="RHC50" i="14"/>
  <c r="RHD50" i="14"/>
  <c r="RHE50" i="14"/>
  <c r="RHF50" i="14"/>
  <c r="RHG50" i="14"/>
  <c r="RHH50" i="14"/>
  <c r="RHI50" i="14"/>
  <c r="RHJ50" i="14"/>
  <c r="RHK50" i="14"/>
  <c r="RHL50" i="14"/>
  <c r="RHM50" i="14"/>
  <c r="RHN50" i="14"/>
  <c r="RHO50" i="14"/>
  <c r="RHP50" i="14"/>
  <c r="RHQ50" i="14"/>
  <c r="RHR50" i="14"/>
  <c r="RHS50" i="14"/>
  <c r="RHT50" i="14"/>
  <c r="RHU50" i="14"/>
  <c r="RHV50" i="14"/>
  <c r="RHW50" i="14"/>
  <c r="RHX50" i="14"/>
  <c r="RHY50" i="14"/>
  <c r="RHZ50" i="14"/>
  <c r="RIA50" i="14"/>
  <c r="RIB50" i="14"/>
  <c r="RIC50" i="14"/>
  <c r="RID50" i="14"/>
  <c r="RIE50" i="14"/>
  <c r="RIF50" i="14"/>
  <c r="RIG50" i="14"/>
  <c r="RIH50" i="14"/>
  <c r="RII50" i="14"/>
  <c r="RIJ50" i="14"/>
  <c r="RIK50" i="14"/>
  <c r="RIL50" i="14"/>
  <c r="RIM50" i="14"/>
  <c r="RIN50" i="14"/>
  <c r="RIO50" i="14"/>
  <c r="RIP50" i="14"/>
  <c r="RIQ50" i="14"/>
  <c r="RIR50" i="14"/>
  <c r="RIS50" i="14"/>
  <c r="RIT50" i="14"/>
  <c r="RIU50" i="14"/>
  <c r="RIV50" i="14"/>
  <c r="RIW50" i="14"/>
  <c r="RIX50" i="14"/>
  <c r="RIY50" i="14"/>
  <c r="RIZ50" i="14"/>
  <c r="RJA50" i="14"/>
  <c r="RJB50" i="14"/>
  <c r="RJC50" i="14"/>
  <c r="RJD50" i="14"/>
  <c r="RJE50" i="14"/>
  <c r="RJF50" i="14"/>
  <c r="RJG50" i="14"/>
  <c r="RJH50" i="14"/>
  <c r="RJI50" i="14"/>
  <c r="RJJ50" i="14"/>
  <c r="RJK50" i="14"/>
  <c r="RJL50" i="14"/>
  <c r="RJM50" i="14"/>
  <c r="RJN50" i="14"/>
  <c r="RJO50" i="14"/>
  <c r="RJP50" i="14"/>
  <c r="RJQ50" i="14"/>
  <c r="RJR50" i="14"/>
  <c r="RJS50" i="14"/>
  <c r="RJT50" i="14"/>
  <c r="RJU50" i="14"/>
  <c r="RJV50" i="14"/>
  <c r="RJW50" i="14"/>
  <c r="RJX50" i="14"/>
  <c r="RJY50" i="14"/>
  <c r="RJZ50" i="14"/>
  <c r="RKA50" i="14"/>
  <c r="RKB50" i="14"/>
  <c r="RKC50" i="14"/>
  <c r="RKD50" i="14"/>
  <c r="RKE50" i="14"/>
  <c r="RKF50" i="14"/>
  <c r="RKG50" i="14"/>
  <c r="RKH50" i="14"/>
  <c r="RKI50" i="14"/>
  <c r="RKJ50" i="14"/>
  <c r="RKK50" i="14"/>
  <c r="RKL50" i="14"/>
  <c r="RKM50" i="14"/>
  <c r="RKN50" i="14"/>
  <c r="RKO50" i="14"/>
  <c r="RKP50" i="14"/>
  <c r="RKQ50" i="14"/>
  <c r="RKR50" i="14"/>
  <c r="RKS50" i="14"/>
  <c r="RKT50" i="14"/>
  <c r="RKU50" i="14"/>
  <c r="RKV50" i="14"/>
  <c r="RKW50" i="14"/>
  <c r="RKX50" i="14"/>
  <c r="RKY50" i="14"/>
  <c r="RKZ50" i="14"/>
  <c r="RLA50" i="14"/>
  <c r="RLB50" i="14"/>
  <c r="RLC50" i="14"/>
  <c r="RLD50" i="14"/>
  <c r="RLE50" i="14"/>
  <c r="RLF50" i="14"/>
  <c r="RLG50" i="14"/>
  <c r="RLH50" i="14"/>
  <c r="RLI50" i="14"/>
  <c r="RLJ50" i="14"/>
  <c r="RLK50" i="14"/>
  <c r="RLL50" i="14"/>
  <c r="RLM50" i="14"/>
  <c r="RLN50" i="14"/>
  <c r="RLO50" i="14"/>
  <c r="RLP50" i="14"/>
  <c r="RLQ50" i="14"/>
  <c r="RLR50" i="14"/>
  <c r="RLS50" i="14"/>
  <c r="RLT50" i="14"/>
  <c r="RLU50" i="14"/>
  <c r="RLV50" i="14"/>
  <c r="RLW50" i="14"/>
  <c r="RLX50" i="14"/>
  <c r="RLY50" i="14"/>
  <c r="RLZ50" i="14"/>
  <c r="RMA50" i="14"/>
  <c r="RMB50" i="14"/>
  <c r="RMC50" i="14"/>
  <c r="RMD50" i="14"/>
  <c r="RME50" i="14"/>
  <c r="RMF50" i="14"/>
  <c r="RMG50" i="14"/>
  <c r="RMH50" i="14"/>
  <c r="RMI50" i="14"/>
  <c r="RMJ50" i="14"/>
  <c r="RMK50" i="14"/>
  <c r="RML50" i="14"/>
  <c r="RMM50" i="14"/>
  <c r="RMN50" i="14"/>
  <c r="RMO50" i="14"/>
  <c r="RMP50" i="14"/>
  <c r="RMQ50" i="14"/>
  <c r="RMR50" i="14"/>
  <c r="RMS50" i="14"/>
  <c r="RMT50" i="14"/>
  <c r="RMU50" i="14"/>
  <c r="RMV50" i="14"/>
  <c r="RMW50" i="14"/>
  <c r="RMX50" i="14"/>
  <c r="RMY50" i="14"/>
  <c r="RMZ50" i="14"/>
  <c r="RNA50" i="14"/>
  <c r="RNB50" i="14"/>
  <c r="RNC50" i="14"/>
  <c r="RND50" i="14"/>
  <c r="RNE50" i="14"/>
  <c r="RNF50" i="14"/>
  <c r="RNG50" i="14"/>
  <c r="RNH50" i="14"/>
  <c r="RNI50" i="14"/>
  <c r="RNJ50" i="14"/>
  <c r="RNK50" i="14"/>
  <c r="RNL50" i="14"/>
  <c r="RNM50" i="14"/>
  <c r="RNN50" i="14"/>
  <c r="RNO50" i="14"/>
  <c r="RNP50" i="14"/>
  <c r="RNQ50" i="14"/>
  <c r="RNR50" i="14"/>
  <c r="RNS50" i="14"/>
  <c r="RNT50" i="14"/>
  <c r="RNU50" i="14"/>
  <c r="RNV50" i="14"/>
  <c r="RNW50" i="14"/>
  <c r="RNX50" i="14"/>
  <c r="RNY50" i="14"/>
  <c r="RNZ50" i="14"/>
  <c r="ROA50" i="14"/>
  <c r="ROB50" i="14"/>
  <c r="ROC50" i="14"/>
  <c r="ROD50" i="14"/>
  <c r="ROE50" i="14"/>
  <c r="ROF50" i="14"/>
  <c r="ROG50" i="14"/>
  <c r="ROH50" i="14"/>
  <c r="ROI50" i="14"/>
  <c r="ROJ50" i="14"/>
  <c r="ROK50" i="14"/>
  <c r="ROL50" i="14"/>
  <c r="ROM50" i="14"/>
  <c r="RON50" i="14"/>
  <c r="ROO50" i="14"/>
  <c r="ROP50" i="14"/>
  <c r="ROQ50" i="14"/>
  <c r="ROR50" i="14"/>
  <c r="ROS50" i="14"/>
  <c r="ROT50" i="14"/>
  <c r="ROU50" i="14"/>
  <c r="ROV50" i="14"/>
  <c r="ROW50" i="14"/>
  <c r="ROX50" i="14"/>
  <c r="ROY50" i="14"/>
  <c r="ROZ50" i="14"/>
  <c r="RPA50" i="14"/>
  <c r="RPB50" i="14"/>
  <c r="RPC50" i="14"/>
  <c r="RPD50" i="14"/>
  <c r="RPE50" i="14"/>
  <c r="RPF50" i="14"/>
  <c r="RPG50" i="14"/>
  <c r="RPH50" i="14"/>
  <c r="RPI50" i="14"/>
  <c r="RPJ50" i="14"/>
  <c r="RPK50" i="14"/>
  <c r="RPL50" i="14"/>
  <c r="RPM50" i="14"/>
  <c r="RPN50" i="14"/>
  <c r="RPO50" i="14"/>
  <c r="RPP50" i="14"/>
  <c r="RPQ50" i="14"/>
  <c r="RPR50" i="14"/>
  <c r="RPS50" i="14"/>
  <c r="RPT50" i="14"/>
  <c r="RPU50" i="14"/>
  <c r="RPV50" i="14"/>
  <c r="RPW50" i="14"/>
  <c r="RPX50" i="14"/>
  <c r="RPY50" i="14"/>
  <c r="RPZ50" i="14"/>
  <c r="RQA50" i="14"/>
  <c r="RQB50" i="14"/>
  <c r="RQC50" i="14"/>
  <c r="RQD50" i="14"/>
  <c r="RQE50" i="14"/>
  <c r="RQF50" i="14"/>
  <c r="RQG50" i="14"/>
  <c r="RQH50" i="14"/>
  <c r="RQI50" i="14"/>
  <c r="RQJ50" i="14"/>
  <c r="RQK50" i="14"/>
  <c r="RQL50" i="14"/>
  <c r="RQM50" i="14"/>
  <c r="RQN50" i="14"/>
  <c r="RQO50" i="14"/>
  <c r="RQP50" i="14"/>
  <c r="RQQ50" i="14"/>
  <c r="RQR50" i="14"/>
  <c r="RQS50" i="14"/>
  <c r="RQT50" i="14"/>
  <c r="RQU50" i="14"/>
  <c r="RQV50" i="14"/>
  <c r="RQW50" i="14"/>
  <c r="RQX50" i="14"/>
  <c r="RQY50" i="14"/>
  <c r="RQZ50" i="14"/>
  <c r="RRA50" i="14"/>
  <c r="RRB50" i="14"/>
  <c r="RRC50" i="14"/>
  <c r="RRD50" i="14"/>
  <c r="RRE50" i="14"/>
  <c r="RRF50" i="14"/>
  <c r="RRG50" i="14"/>
  <c r="RRH50" i="14"/>
  <c r="RRI50" i="14"/>
  <c r="RRJ50" i="14"/>
  <c r="RRK50" i="14"/>
  <c r="RRL50" i="14"/>
  <c r="RRM50" i="14"/>
  <c r="RRN50" i="14"/>
  <c r="RRO50" i="14"/>
  <c r="RRP50" i="14"/>
  <c r="RRQ50" i="14"/>
  <c r="RRR50" i="14"/>
  <c r="RRS50" i="14"/>
  <c r="RRT50" i="14"/>
  <c r="RRU50" i="14"/>
  <c r="RRV50" i="14"/>
  <c r="RRW50" i="14"/>
  <c r="RRX50" i="14"/>
  <c r="RRY50" i="14"/>
  <c r="RRZ50" i="14"/>
  <c r="RSA50" i="14"/>
  <c r="RSB50" i="14"/>
  <c r="RSC50" i="14"/>
  <c r="RSD50" i="14"/>
  <c r="RSE50" i="14"/>
  <c r="RSF50" i="14"/>
  <c r="RSG50" i="14"/>
  <c r="RSH50" i="14"/>
  <c r="RSI50" i="14"/>
  <c r="RSJ50" i="14"/>
  <c r="RSK50" i="14"/>
  <c r="RSL50" i="14"/>
  <c r="RSM50" i="14"/>
  <c r="RSN50" i="14"/>
  <c r="RSO50" i="14"/>
  <c r="RSP50" i="14"/>
  <c r="RSQ50" i="14"/>
  <c r="RSR50" i="14"/>
  <c r="RSS50" i="14"/>
  <c r="RST50" i="14"/>
  <c r="RSU50" i="14"/>
  <c r="RSV50" i="14"/>
  <c r="RSW50" i="14"/>
  <c r="RSX50" i="14"/>
  <c r="RSY50" i="14"/>
  <c r="RSZ50" i="14"/>
  <c r="RTA50" i="14"/>
  <c r="RTB50" i="14"/>
  <c r="RTC50" i="14"/>
  <c r="RTD50" i="14"/>
  <c r="RTE50" i="14"/>
  <c r="RTF50" i="14"/>
  <c r="RTG50" i="14"/>
  <c r="RTH50" i="14"/>
  <c r="RTI50" i="14"/>
  <c r="RTJ50" i="14"/>
  <c r="RTK50" i="14"/>
  <c r="RTL50" i="14"/>
  <c r="RTM50" i="14"/>
  <c r="RTN50" i="14"/>
  <c r="RTO50" i="14"/>
  <c r="RTP50" i="14"/>
  <c r="RTQ50" i="14"/>
  <c r="RTR50" i="14"/>
  <c r="RTS50" i="14"/>
  <c r="RTT50" i="14"/>
  <c r="RTU50" i="14"/>
  <c r="RTV50" i="14"/>
  <c r="RTW50" i="14"/>
  <c r="RTX50" i="14"/>
  <c r="RTY50" i="14"/>
  <c r="RTZ50" i="14"/>
  <c r="RUA50" i="14"/>
  <c r="RUB50" i="14"/>
  <c r="RUC50" i="14"/>
  <c r="RUD50" i="14"/>
  <c r="RUE50" i="14"/>
  <c r="RUF50" i="14"/>
  <c r="RUG50" i="14"/>
  <c r="RUH50" i="14"/>
  <c r="RUI50" i="14"/>
  <c r="RUJ50" i="14"/>
  <c r="RUK50" i="14"/>
  <c r="RUL50" i="14"/>
  <c r="RUM50" i="14"/>
  <c r="RUN50" i="14"/>
  <c r="RUO50" i="14"/>
  <c r="RUP50" i="14"/>
  <c r="RUQ50" i="14"/>
  <c r="RUR50" i="14"/>
  <c r="RUS50" i="14"/>
  <c r="RUT50" i="14"/>
  <c r="RUU50" i="14"/>
  <c r="RUV50" i="14"/>
  <c r="RUW50" i="14"/>
  <c r="RUX50" i="14"/>
  <c r="RUY50" i="14"/>
  <c r="RUZ50" i="14"/>
  <c r="RVA50" i="14"/>
  <c r="RVB50" i="14"/>
  <c r="RVC50" i="14"/>
  <c r="RVD50" i="14"/>
  <c r="RVE50" i="14"/>
  <c r="RVF50" i="14"/>
  <c r="RVG50" i="14"/>
  <c r="RVH50" i="14"/>
  <c r="RVI50" i="14"/>
  <c r="RVJ50" i="14"/>
  <c r="RVK50" i="14"/>
  <c r="RVL50" i="14"/>
  <c r="RVM50" i="14"/>
  <c r="RVN50" i="14"/>
  <c r="RVO50" i="14"/>
  <c r="RVP50" i="14"/>
  <c r="RVQ50" i="14"/>
  <c r="RVR50" i="14"/>
  <c r="RVS50" i="14"/>
  <c r="RVT50" i="14"/>
  <c r="RVU50" i="14"/>
  <c r="RVV50" i="14"/>
  <c r="RVW50" i="14"/>
  <c r="RVX50" i="14"/>
  <c r="RVY50" i="14"/>
  <c r="RVZ50" i="14"/>
  <c r="RWA50" i="14"/>
  <c r="RWB50" i="14"/>
  <c r="RWC50" i="14"/>
  <c r="RWD50" i="14"/>
  <c r="RWE50" i="14"/>
  <c r="RWF50" i="14"/>
  <c r="RWG50" i="14"/>
  <c r="RWH50" i="14"/>
  <c r="RWI50" i="14"/>
  <c r="RWJ50" i="14"/>
  <c r="RWK50" i="14"/>
  <c r="RWL50" i="14"/>
  <c r="RWM50" i="14"/>
  <c r="RWN50" i="14"/>
  <c r="RWO50" i="14"/>
  <c r="RWP50" i="14"/>
  <c r="RWQ50" i="14"/>
  <c r="RWR50" i="14"/>
  <c r="RWS50" i="14"/>
  <c r="RWT50" i="14"/>
  <c r="RWU50" i="14"/>
  <c r="RWV50" i="14"/>
  <c r="RWW50" i="14"/>
  <c r="RWX50" i="14"/>
  <c r="RWY50" i="14"/>
  <c r="RWZ50" i="14"/>
  <c r="RXA50" i="14"/>
  <c r="RXB50" i="14"/>
  <c r="RXC50" i="14"/>
  <c r="RXD50" i="14"/>
  <c r="RXE50" i="14"/>
  <c r="RXF50" i="14"/>
  <c r="RXG50" i="14"/>
  <c r="RXH50" i="14"/>
  <c r="RXI50" i="14"/>
  <c r="RXJ50" i="14"/>
  <c r="RXK50" i="14"/>
  <c r="RXL50" i="14"/>
  <c r="RXM50" i="14"/>
  <c r="RXN50" i="14"/>
  <c r="RXO50" i="14"/>
  <c r="RXP50" i="14"/>
  <c r="RXQ50" i="14"/>
  <c r="RXR50" i="14"/>
  <c r="RXS50" i="14"/>
  <c r="RXT50" i="14"/>
  <c r="RXU50" i="14"/>
  <c r="RXV50" i="14"/>
  <c r="RXW50" i="14"/>
  <c r="RXX50" i="14"/>
  <c r="RXY50" i="14"/>
  <c r="RXZ50" i="14"/>
  <c r="RYA50" i="14"/>
  <c r="RYB50" i="14"/>
  <c r="RYC50" i="14"/>
  <c r="RYD50" i="14"/>
  <c r="RYE50" i="14"/>
  <c r="RYF50" i="14"/>
  <c r="RYG50" i="14"/>
  <c r="RYH50" i="14"/>
  <c r="RYI50" i="14"/>
  <c r="RYJ50" i="14"/>
  <c r="RYK50" i="14"/>
  <c r="RYL50" i="14"/>
  <c r="RYM50" i="14"/>
  <c r="RYN50" i="14"/>
  <c r="RYO50" i="14"/>
  <c r="RYP50" i="14"/>
  <c r="RYQ50" i="14"/>
  <c r="RYR50" i="14"/>
  <c r="RYS50" i="14"/>
  <c r="RYT50" i="14"/>
  <c r="RYU50" i="14"/>
  <c r="RYV50" i="14"/>
  <c r="RYW50" i="14"/>
  <c r="RYX50" i="14"/>
  <c r="RYY50" i="14"/>
  <c r="RYZ50" i="14"/>
  <c r="RZA50" i="14"/>
  <c r="RZB50" i="14"/>
  <c r="RZC50" i="14"/>
  <c r="RZD50" i="14"/>
  <c r="RZE50" i="14"/>
  <c r="RZF50" i="14"/>
  <c r="RZG50" i="14"/>
  <c r="RZH50" i="14"/>
  <c r="RZI50" i="14"/>
  <c r="RZJ50" i="14"/>
  <c r="RZK50" i="14"/>
  <c r="RZL50" i="14"/>
  <c r="RZM50" i="14"/>
  <c r="RZN50" i="14"/>
  <c r="RZO50" i="14"/>
  <c r="RZP50" i="14"/>
  <c r="RZQ50" i="14"/>
  <c r="RZR50" i="14"/>
  <c r="RZS50" i="14"/>
  <c r="RZT50" i="14"/>
  <c r="RZU50" i="14"/>
  <c r="RZV50" i="14"/>
  <c r="RZW50" i="14"/>
  <c r="RZX50" i="14"/>
  <c r="RZY50" i="14"/>
  <c r="RZZ50" i="14"/>
  <c r="SAA50" i="14"/>
  <c r="SAB50" i="14"/>
  <c r="SAC50" i="14"/>
  <c r="SAD50" i="14"/>
  <c r="SAE50" i="14"/>
  <c r="SAF50" i="14"/>
  <c r="SAG50" i="14"/>
  <c r="SAH50" i="14"/>
  <c r="SAI50" i="14"/>
  <c r="SAJ50" i="14"/>
  <c r="SAK50" i="14"/>
  <c r="SAL50" i="14"/>
  <c r="SAM50" i="14"/>
  <c r="SAN50" i="14"/>
  <c r="SAO50" i="14"/>
  <c r="SAP50" i="14"/>
  <c r="SAQ50" i="14"/>
  <c r="SAR50" i="14"/>
  <c r="SAS50" i="14"/>
  <c r="SAT50" i="14"/>
  <c r="SAU50" i="14"/>
  <c r="SAV50" i="14"/>
  <c r="SAW50" i="14"/>
  <c r="SAX50" i="14"/>
  <c r="SAY50" i="14"/>
  <c r="SAZ50" i="14"/>
  <c r="SBA50" i="14"/>
  <c r="SBB50" i="14"/>
  <c r="SBC50" i="14"/>
  <c r="SBD50" i="14"/>
  <c r="SBE50" i="14"/>
  <c r="SBF50" i="14"/>
  <c r="SBG50" i="14"/>
  <c r="SBH50" i="14"/>
  <c r="SBI50" i="14"/>
  <c r="SBJ50" i="14"/>
  <c r="SBK50" i="14"/>
  <c r="SBL50" i="14"/>
  <c r="SBM50" i="14"/>
  <c r="SBN50" i="14"/>
  <c r="SBO50" i="14"/>
  <c r="SBP50" i="14"/>
  <c r="SBQ50" i="14"/>
  <c r="SBR50" i="14"/>
  <c r="SBS50" i="14"/>
  <c r="SBT50" i="14"/>
  <c r="SBU50" i="14"/>
  <c r="SBV50" i="14"/>
  <c r="SBW50" i="14"/>
  <c r="SBX50" i="14"/>
  <c r="SBY50" i="14"/>
  <c r="SBZ50" i="14"/>
  <c r="SCA50" i="14"/>
  <c r="SCB50" i="14"/>
  <c r="SCC50" i="14"/>
  <c r="SCD50" i="14"/>
  <c r="SCE50" i="14"/>
  <c r="SCF50" i="14"/>
  <c r="SCG50" i="14"/>
  <c r="SCH50" i="14"/>
  <c r="SCI50" i="14"/>
  <c r="SCJ50" i="14"/>
  <c r="SCK50" i="14"/>
  <c r="SCL50" i="14"/>
  <c r="SCM50" i="14"/>
  <c r="SCN50" i="14"/>
  <c r="SCO50" i="14"/>
  <c r="SCP50" i="14"/>
  <c r="SCQ50" i="14"/>
  <c r="SCR50" i="14"/>
  <c r="SCS50" i="14"/>
  <c r="SCT50" i="14"/>
  <c r="SCU50" i="14"/>
  <c r="SCV50" i="14"/>
  <c r="SCW50" i="14"/>
  <c r="SCX50" i="14"/>
  <c r="SCY50" i="14"/>
  <c r="SCZ50" i="14"/>
  <c r="SDA50" i="14"/>
  <c r="SDB50" i="14"/>
  <c r="SDC50" i="14"/>
  <c r="SDD50" i="14"/>
  <c r="SDE50" i="14"/>
  <c r="SDF50" i="14"/>
  <c r="SDG50" i="14"/>
  <c r="SDH50" i="14"/>
  <c r="SDI50" i="14"/>
  <c r="SDJ50" i="14"/>
  <c r="SDK50" i="14"/>
  <c r="SDL50" i="14"/>
  <c r="SDM50" i="14"/>
  <c r="SDN50" i="14"/>
  <c r="SDO50" i="14"/>
  <c r="SDP50" i="14"/>
  <c r="SDQ50" i="14"/>
  <c r="SDR50" i="14"/>
  <c r="SDS50" i="14"/>
  <c r="SDT50" i="14"/>
  <c r="SDU50" i="14"/>
  <c r="SDV50" i="14"/>
  <c r="SDW50" i="14"/>
  <c r="SDX50" i="14"/>
  <c r="SDY50" i="14"/>
  <c r="SDZ50" i="14"/>
  <c r="SEA50" i="14"/>
  <c r="SEB50" i="14"/>
  <c r="SEC50" i="14"/>
  <c r="SED50" i="14"/>
  <c r="SEE50" i="14"/>
  <c r="SEF50" i="14"/>
  <c r="SEG50" i="14"/>
  <c r="SEH50" i="14"/>
  <c r="SEI50" i="14"/>
  <c r="SEJ50" i="14"/>
  <c r="SEK50" i="14"/>
  <c r="SEL50" i="14"/>
  <c r="SEM50" i="14"/>
  <c r="SEN50" i="14"/>
  <c r="SEO50" i="14"/>
  <c r="SEP50" i="14"/>
  <c r="SEQ50" i="14"/>
  <c r="SER50" i="14"/>
  <c r="SES50" i="14"/>
  <c r="SET50" i="14"/>
  <c r="SEU50" i="14"/>
  <c r="SEV50" i="14"/>
  <c r="SEW50" i="14"/>
  <c r="SEX50" i="14"/>
  <c r="SEY50" i="14"/>
  <c r="SEZ50" i="14"/>
  <c r="SFA50" i="14"/>
  <c r="SFB50" i="14"/>
  <c r="SFC50" i="14"/>
  <c r="SFD50" i="14"/>
  <c r="SFE50" i="14"/>
  <c r="SFF50" i="14"/>
  <c r="SFG50" i="14"/>
  <c r="SFH50" i="14"/>
  <c r="SFI50" i="14"/>
  <c r="SFJ50" i="14"/>
  <c r="SFK50" i="14"/>
  <c r="SFL50" i="14"/>
  <c r="SFM50" i="14"/>
  <c r="SFN50" i="14"/>
  <c r="SFO50" i="14"/>
  <c r="SFP50" i="14"/>
  <c r="SFQ50" i="14"/>
  <c r="SFR50" i="14"/>
  <c r="SFS50" i="14"/>
  <c r="SFT50" i="14"/>
  <c r="SFU50" i="14"/>
  <c r="SFV50" i="14"/>
  <c r="SFW50" i="14"/>
  <c r="SFX50" i="14"/>
  <c r="SFY50" i="14"/>
  <c r="SFZ50" i="14"/>
  <c r="SGA50" i="14"/>
  <c r="SGB50" i="14"/>
  <c r="SGC50" i="14"/>
  <c r="SGD50" i="14"/>
  <c r="SGE50" i="14"/>
  <c r="SGF50" i="14"/>
  <c r="SGG50" i="14"/>
  <c r="SGH50" i="14"/>
  <c r="SGI50" i="14"/>
  <c r="SGJ50" i="14"/>
  <c r="SGK50" i="14"/>
  <c r="SGL50" i="14"/>
  <c r="SGM50" i="14"/>
  <c r="SGN50" i="14"/>
  <c r="SGO50" i="14"/>
  <c r="SGP50" i="14"/>
  <c r="SGQ50" i="14"/>
  <c r="SGR50" i="14"/>
  <c r="SGS50" i="14"/>
  <c r="SGT50" i="14"/>
  <c r="SGU50" i="14"/>
  <c r="SGV50" i="14"/>
  <c r="SGW50" i="14"/>
  <c r="SGX50" i="14"/>
  <c r="SGY50" i="14"/>
  <c r="SGZ50" i="14"/>
  <c r="SHA50" i="14"/>
  <c r="SHB50" i="14"/>
  <c r="SHC50" i="14"/>
  <c r="SHD50" i="14"/>
  <c r="SHE50" i="14"/>
  <c r="SHF50" i="14"/>
  <c r="SHG50" i="14"/>
  <c r="SHH50" i="14"/>
  <c r="SHI50" i="14"/>
  <c r="SHJ50" i="14"/>
  <c r="SHK50" i="14"/>
  <c r="SHL50" i="14"/>
  <c r="SHM50" i="14"/>
  <c r="SHN50" i="14"/>
  <c r="SHO50" i="14"/>
  <c r="SHP50" i="14"/>
  <c r="SHQ50" i="14"/>
  <c r="SHR50" i="14"/>
  <c r="SHS50" i="14"/>
  <c r="SHT50" i="14"/>
  <c r="SHU50" i="14"/>
  <c r="SHV50" i="14"/>
  <c r="SHW50" i="14"/>
  <c r="SHX50" i="14"/>
  <c r="SHY50" i="14"/>
  <c r="SHZ50" i="14"/>
  <c r="SIA50" i="14"/>
  <c r="SIB50" i="14"/>
  <c r="SIC50" i="14"/>
  <c r="SID50" i="14"/>
  <c r="SIE50" i="14"/>
  <c r="SIF50" i="14"/>
  <c r="SIG50" i="14"/>
  <c r="SIH50" i="14"/>
  <c r="SII50" i="14"/>
  <c r="SIJ50" i="14"/>
  <c r="SIK50" i="14"/>
  <c r="SIL50" i="14"/>
  <c r="SIM50" i="14"/>
  <c r="SIN50" i="14"/>
  <c r="SIO50" i="14"/>
  <c r="SIP50" i="14"/>
  <c r="SIQ50" i="14"/>
  <c r="SIR50" i="14"/>
  <c r="SIS50" i="14"/>
  <c r="SIT50" i="14"/>
  <c r="SIU50" i="14"/>
  <c r="SIV50" i="14"/>
  <c r="SIW50" i="14"/>
  <c r="SIX50" i="14"/>
  <c r="SIY50" i="14"/>
  <c r="SIZ50" i="14"/>
  <c r="SJA50" i="14"/>
  <c r="SJB50" i="14"/>
  <c r="SJC50" i="14"/>
  <c r="SJD50" i="14"/>
  <c r="SJE50" i="14"/>
  <c r="SJF50" i="14"/>
  <c r="SJG50" i="14"/>
  <c r="SJH50" i="14"/>
  <c r="SJI50" i="14"/>
  <c r="SJJ50" i="14"/>
  <c r="SJK50" i="14"/>
  <c r="SJL50" i="14"/>
  <c r="SJM50" i="14"/>
  <c r="SJN50" i="14"/>
  <c r="SJO50" i="14"/>
  <c r="SJP50" i="14"/>
  <c r="SJQ50" i="14"/>
  <c r="SJR50" i="14"/>
  <c r="SJS50" i="14"/>
  <c r="SJT50" i="14"/>
  <c r="SJU50" i="14"/>
  <c r="SJV50" i="14"/>
  <c r="SJW50" i="14"/>
  <c r="SJX50" i="14"/>
  <c r="SJY50" i="14"/>
  <c r="SJZ50" i="14"/>
  <c r="SKA50" i="14"/>
  <c r="SKB50" i="14"/>
  <c r="SKC50" i="14"/>
  <c r="SKD50" i="14"/>
  <c r="SKE50" i="14"/>
  <c r="SKF50" i="14"/>
  <c r="SKG50" i="14"/>
  <c r="SKH50" i="14"/>
  <c r="SKI50" i="14"/>
  <c r="SKJ50" i="14"/>
  <c r="SKK50" i="14"/>
  <c r="SKL50" i="14"/>
  <c r="SKM50" i="14"/>
  <c r="SKN50" i="14"/>
  <c r="SKO50" i="14"/>
  <c r="SKP50" i="14"/>
  <c r="SKQ50" i="14"/>
  <c r="SKR50" i="14"/>
  <c r="SKS50" i="14"/>
  <c r="SKT50" i="14"/>
  <c r="SKU50" i="14"/>
  <c r="SKV50" i="14"/>
  <c r="SKW50" i="14"/>
  <c r="SKX50" i="14"/>
  <c r="SKY50" i="14"/>
  <c r="SKZ50" i="14"/>
  <c r="SLA50" i="14"/>
  <c r="SLB50" i="14"/>
  <c r="SLC50" i="14"/>
  <c r="SLD50" i="14"/>
  <c r="SLE50" i="14"/>
  <c r="SLF50" i="14"/>
  <c r="SLG50" i="14"/>
  <c r="SLH50" i="14"/>
  <c r="SLI50" i="14"/>
  <c r="SLJ50" i="14"/>
  <c r="SLK50" i="14"/>
  <c r="SLL50" i="14"/>
  <c r="SLM50" i="14"/>
  <c r="SLN50" i="14"/>
  <c r="SLO50" i="14"/>
  <c r="SLP50" i="14"/>
  <c r="SLQ50" i="14"/>
  <c r="SLR50" i="14"/>
  <c r="SLS50" i="14"/>
  <c r="SLT50" i="14"/>
  <c r="SLU50" i="14"/>
  <c r="SLV50" i="14"/>
  <c r="SLW50" i="14"/>
  <c r="SLX50" i="14"/>
  <c r="SLY50" i="14"/>
  <c r="SLZ50" i="14"/>
  <c r="SMA50" i="14"/>
  <c r="SMB50" i="14"/>
  <c r="SMC50" i="14"/>
  <c r="SMD50" i="14"/>
  <c r="SME50" i="14"/>
  <c r="SMF50" i="14"/>
  <c r="SMG50" i="14"/>
  <c r="SMH50" i="14"/>
  <c r="SMI50" i="14"/>
  <c r="SMJ50" i="14"/>
  <c r="SMK50" i="14"/>
  <c r="SML50" i="14"/>
  <c r="SMM50" i="14"/>
  <c r="SMN50" i="14"/>
  <c r="SMO50" i="14"/>
  <c r="SMP50" i="14"/>
  <c r="SMQ50" i="14"/>
  <c r="SMR50" i="14"/>
  <c r="SMS50" i="14"/>
  <c r="SMT50" i="14"/>
  <c r="SMU50" i="14"/>
  <c r="SMV50" i="14"/>
  <c r="SMW50" i="14"/>
  <c r="SMX50" i="14"/>
  <c r="SMY50" i="14"/>
  <c r="SMZ50" i="14"/>
  <c r="SNA50" i="14"/>
  <c r="SNB50" i="14"/>
  <c r="SNC50" i="14"/>
  <c r="SND50" i="14"/>
  <c r="SNE50" i="14"/>
  <c r="SNF50" i="14"/>
  <c r="SNG50" i="14"/>
  <c r="SNH50" i="14"/>
  <c r="SNI50" i="14"/>
  <c r="SNJ50" i="14"/>
  <c r="SNK50" i="14"/>
  <c r="SNL50" i="14"/>
  <c r="SNM50" i="14"/>
  <c r="SNN50" i="14"/>
  <c r="SNO50" i="14"/>
  <c r="SNP50" i="14"/>
  <c r="SNQ50" i="14"/>
  <c r="SNR50" i="14"/>
  <c r="SNS50" i="14"/>
  <c r="SNT50" i="14"/>
  <c r="SNU50" i="14"/>
  <c r="SNV50" i="14"/>
  <c r="SNW50" i="14"/>
  <c r="SNX50" i="14"/>
  <c r="SNY50" i="14"/>
  <c r="SNZ50" i="14"/>
  <c r="SOA50" i="14"/>
  <c r="SOB50" i="14"/>
  <c r="SOC50" i="14"/>
  <c r="SOD50" i="14"/>
  <c r="SOE50" i="14"/>
  <c r="SOF50" i="14"/>
  <c r="SOG50" i="14"/>
  <c r="SOH50" i="14"/>
  <c r="SOI50" i="14"/>
  <c r="SOJ50" i="14"/>
  <c r="SOK50" i="14"/>
  <c r="SOL50" i="14"/>
  <c r="SOM50" i="14"/>
  <c r="SON50" i="14"/>
  <c r="SOO50" i="14"/>
  <c r="SOP50" i="14"/>
  <c r="SOQ50" i="14"/>
  <c r="SOR50" i="14"/>
  <c r="SOS50" i="14"/>
  <c r="SOT50" i="14"/>
  <c r="SOU50" i="14"/>
  <c r="SOV50" i="14"/>
  <c r="SOW50" i="14"/>
  <c r="SOX50" i="14"/>
  <c r="SOY50" i="14"/>
  <c r="SOZ50" i="14"/>
  <c r="SPA50" i="14"/>
  <c r="SPB50" i="14"/>
  <c r="SPC50" i="14"/>
  <c r="SPD50" i="14"/>
  <c r="SPE50" i="14"/>
  <c r="SPF50" i="14"/>
  <c r="SPG50" i="14"/>
  <c r="SPH50" i="14"/>
  <c r="SPI50" i="14"/>
  <c r="SPJ50" i="14"/>
  <c r="SPK50" i="14"/>
  <c r="SPL50" i="14"/>
  <c r="SPM50" i="14"/>
  <c r="SPN50" i="14"/>
  <c r="SPO50" i="14"/>
  <c r="SPP50" i="14"/>
  <c r="SPQ50" i="14"/>
  <c r="SPR50" i="14"/>
  <c r="SPS50" i="14"/>
  <c r="SPT50" i="14"/>
  <c r="SPU50" i="14"/>
  <c r="SPV50" i="14"/>
  <c r="SPW50" i="14"/>
  <c r="SPX50" i="14"/>
  <c r="SPY50" i="14"/>
  <c r="SPZ50" i="14"/>
  <c r="SQA50" i="14"/>
  <c r="SQB50" i="14"/>
  <c r="SQC50" i="14"/>
  <c r="SQD50" i="14"/>
  <c r="SQE50" i="14"/>
  <c r="SQF50" i="14"/>
  <c r="SQG50" i="14"/>
  <c r="SQH50" i="14"/>
  <c r="SQI50" i="14"/>
  <c r="SQJ50" i="14"/>
  <c r="SQK50" i="14"/>
  <c r="SQL50" i="14"/>
  <c r="SQM50" i="14"/>
  <c r="SQN50" i="14"/>
  <c r="SQO50" i="14"/>
  <c r="SQP50" i="14"/>
  <c r="SQQ50" i="14"/>
  <c r="SQR50" i="14"/>
  <c r="SQS50" i="14"/>
  <c r="SQT50" i="14"/>
  <c r="SQU50" i="14"/>
  <c r="SQV50" i="14"/>
  <c r="SQW50" i="14"/>
  <c r="SQX50" i="14"/>
  <c r="SQY50" i="14"/>
  <c r="SQZ50" i="14"/>
  <c r="SRA50" i="14"/>
  <c r="SRB50" i="14"/>
  <c r="SRC50" i="14"/>
  <c r="SRD50" i="14"/>
  <c r="SRE50" i="14"/>
  <c r="SRF50" i="14"/>
  <c r="SRG50" i="14"/>
  <c r="SRH50" i="14"/>
  <c r="SRI50" i="14"/>
  <c r="SRJ50" i="14"/>
  <c r="SRK50" i="14"/>
  <c r="SRL50" i="14"/>
  <c r="SRM50" i="14"/>
  <c r="SRN50" i="14"/>
  <c r="SRO50" i="14"/>
  <c r="SRP50" i="14"/>
  <c r="SRQ50" i="14"/>
  <c r="SRR50" i="14"/>
  <c r="SRS50" i="14"/>
  <c r="SRT50" i="14"/>
  <c r="SRU50" i="14"/>
  <c r="SRV50" i="14"/>
  <c r="SRW50" i="14"/>
  <c r="SRX50" i="14"/>
  <c r="SRY50" i="14"/>
  <c r="SRZ50" i="14"/>
  <c r="SSA50" i="14"/>
  <c r="SSB50" i="14"/>
  <c r="SSC50" i="14"/>
  <c r="SSD50" i="14"/>
  <c r="SSE50" i="14"/>
  <c r="SSF50" i="14"/>
  <c r="SSG50" i="14"/>
  <c r="SSH50" i="14"/>
  <c r="SSI50" i="14"/>
  <c r="SSJ50" i="14"/>
  <c r="SSK50" i="14"/>
  <c r="SSL50" i="14"/>
  <c r="SSM50" i="14"/>
  <c r="SSN50" i="14"/>
  <c r="SSO50" i="14"/>
  <c r="SSP50" i="14"/>
  <c r="SSQ50" i="14"/>
  <c r="SSR50" i="14"/>
  <c r="SSS50" i="14"/>
  <c r="SST50" i="14"/>
  <c r="SSU50" i="14"/>
  <c r="SSV50" i="14"/>
  <c r="SSW50" i="14"/>
  <c r="SSX50" i="14"/>
  <c r="SSY50" i="14"/>
  <c r="SSZ50" i="14"/>
  <c r="STA50" i="14"/>
  <c r="STB50" i="14"/>
  <c r="STC50" i="14"/>
  <c r="STD50" i="14"/>
  <c r="STE50" i="14"/>
  <c r="STF50" i="14"/>
  <c r="STG50" i="14"/>
  <c r="STH50" i="14"/>
  <c r="STI50" i="14"/>
  <c r="STJ50" i="14"/>
  <c r="STK50" i="14"/>
  <c r="STL50" i="14"/>
  <c r="STM50" i="14"/>
  <c r="STN50" i="14"/>
  <c r="STO50" i="14"/>
  <c r="STP50" i="14"/>
  <c r="STQ50" i="14"/>
  <c r="STR50" i="14"/>
  <c r="STS50" i="14"/>
  <c r="STT50" i="14"/>
  <c r="STU50" i="14"/>
  <c r="STV50" i="14"/>
  <c r="STW50" i="14"/>
  <c r="STX50" i="14"/>
  <c r="STY50" i="14"/>
  <c r="STZ50" i="14"/>
  <c r="SUA50" i="14"/>
  <c r="SUB50" i="14"/>
  <c r="SUC50" i="14"/>
  <c r="SUD50" i="14"/>
  <c r="SUE50" i="14"/>
  <c r="SUF50" i="14"/>
  <c r="SUG50" i="14"/>
  <c r="SUH50" i="14"/>
  <c r="SUI50" i="14"/>
  <c r="SUJ50" i="14"/>
  <c r="SUK50" i="14"/>
  <c r="SUL50" i="14"/>
  <c r="SUM50" i="14"/>
  <c r="SUN50" i="14"/>
  <c r="SUO50" i="14"/>
  <c r="SUP50" i="14"/>
  <c r="SUQ50" i="14"/>
  <c r="SUR50" i="14"/>
  <c r="SUS50" i="14"/>
  <c r="SUT50" i="14"/>
  <c r="SUU50" i="14"/>
  <c r="SUV50" i="14"/>
  <c r="SUW50" i="14"/>
  <c r="SUX50" i="14"/>
  <c r="SUY50" i="14"/>
  <c r="SUZ50" i="14"/>
  <c r="SVA50" i="14"/>
  <c r="SVB50" i="14"/>
  <c r="SVC50" i="14"/>
  <c r="SVD50" i="14"/>
  <c r="SVE50" i="14"/>
  <c r="SVF50" i="14"/>
  <c r="SVG50" i="14"/>
  <c r="SVH50" i="14"/>
  <c r="SVI50" i="14"/>
  <c r="SVJ50" i="14"/>
  <c r="SVK50" i="14"/>
  <c r="SVL50" i="14"/>
  <c r="SVM50" i="14"/>
  <c r="SVN50" i="14"/>
  <c r="SVO50" i="14"/>
  <c r="SVP50" i="14"/>
  <c r="SVQ50" i="14"/>
  <c r="SVR50" i="14"/>
  <c r="SVS50" i="14"/>
  <c r="SVT50" i="14"/>
  <c r="SVU50" i="14"/>
  <c r="SVV50" i="14"/>
  <c r="SVW50" i="14"/>
  <c r="SVX50" i="14"/>
  <c r="SVY50" i="14"/>
  <c r="SVZ50" i="14"/>
  <c r="SWA50" i="14"/>
  <c r="SWB50" i="14"/>
  <c r="SWC50" i="14"/>
  <c r="SWD50" i="14"/>
  <c r="SWE50" i="14"/>
  <c r="SWF50" i="14"/>
  <c r="SWG50" i="14"/>
  <c r="SWH50" i="14"/>
  <c r="SWI50" i="14"/>
  <c r="SWJ50" i="14"/>
  <c r="SWK50" i="14"/>
  <c r="SWL50" i="14"/>
  <c r="SWM50" i="14"/>
  <c r="SWN50" i="14"/>
  <c r="SWO50" i="14"/>
  <c r="SWP50" i="14"/>
  <c r="SWQ50" i="14"/>
  <c r="SWR50" i="14"/>
  <c r="SWS50" i="14"/>
  <c r="SWT50" i="14"/>
  <c r="SWU50" i="14"/>
  <c r="SWV50" i="14"/>
  <c r="SWW50" i="14"/>
  <c r="SWX50" i="14"/>
  <c r="SWY50" i="14"/>
  <c r="SWZ50" i="14"/>
  <c r="SXA50" i="14"/>
  <c r="SXB50" i="14"/>
  <c r="SXC50" i="14"/>
  <c r="SXD50" i="14"/>
  <c r="SXE50" i="14"/>
  <c r="SXF50" i="14"/>
  <c r="SXG50" i="14"/>
  <c r="SXH50" i="14"/>
  <c r="SXI50" i="14"/>
  <c r="SXJ50" i="14"/>
  <c r="SXK50" i="14"/>
  <c r="SXL50" i="14"/>
  <c r="SXM50" i="14"/>
  <c r="SXN50" i="14"/>
  <c r="SXO50" i="14"/>
  <c r="SXP50" i="14"/>
  <c r="SXQ50" i="14"/>
  <c r="SXR50" i="14"/>
  <c r="SXS50" i="14"/>
  <c r="SXT50" i="14"/>
  <c r="SXU50" i="14"/>
  <c r="SXV50" i="14"/>
  <c r="SXW50" i="14"/>
  <c r="SXX50" i="14"/>
  <c r="SXY50" i="14"/>
  <c r="SXZ50" i="14"/>
  <c r="SYA50" i="14"/>
  <c r="SYB50" i="14"/>
  <c r="SYC50" i="14"/>
  <c r="SYD50" i="14"/>
  <c r="SYE50" i="14"/>
  <c r="SYF50" i="14"/>
  <c r="SYG50" i="14"/>
  <c r="SYH50" i="14"/>
  <c r="SYI50" i="14"/>
  <c r="SYJ50" i="14"/>
  <c r="SYK50" i="14"/>
  <c r="SYL50" i="14"/>
  <c r="SYM50" i="14"/>
  <c r="SYN50" i="14"/>
  <c r="SYO50" i="14"/>
  <c r="SYP50" i="14"/>
  <c r="SYQ50" i="14"/>
  <c r="SYR50" i="14"/>
  <c r="SYS50" i="14"/>
  <c r="SYT50" i="14"/>
  <c r="SYU50" i="14"/>
  <c r="SYV50" i="14"/>
  <c r="SYW50" i="14"/>
  <c r="SYX50" i="14"/>
  <c r="SYY50" i="14"/>
  <c r="SYZ50" i="14"/>
  <c r="SZA50" i="14"/>
  <c r="SZB50" i="14"/>
  <c r="SZC50" i="14"/>
  <c r="SZD50" i="14"/>
  <c r="SZE50" i="14"/>
  <c r="SZF50" i="14"/>
  <c r="SZG50" i="14"/>
  <c r="SZH50" i="14"/>
  <c r="SZI50" i="14"/>
  <c r="SZJ50" i="14"/>
  <c r="SZK50" i="14"/>
  <c r="SZL50" i="14"/>
  <c r="SZM50" i="14"/>
  <c r="SZN50" i="14"/>
  <c r="SZO50" i="14"/>
  <c r="SZP50" i="14"/>
  <c r="SZQ50" i="14"/>
  <c r="SZR50" i="14"/>
  <c r="SZS50" i="14"/>
  <c r="SZT50" i="14"/>
  <c r="SZU50" i="14"/>
  <c r="SZV50" i="14"/>
  <c r="SZW50" i="14"/>
  <c r="SZX50" i="14"/>
  <c r="SZY50" i="14"/>
  <c r="SZZ50" i="14"/>
  <c r="TAA50" i="14"/>
  <c r="TAB50" i="14"/>
  <c r="TAC50" i="14"/>
  <c r="TAD50" i="14"/>
  <c r="TAE50" i="14"/>
  <c r="TAF50" i="14"/>
  <c r="TAG50" i="14"/>
  <c r="TAH50" i="14"/>
  <c r="TAI50" i="14"/>
  <c r="TAJ50" i="14"/>
  <c r="TAK50" i="14"/>
  <c r="TAL50" i="14"/>
  <c r="TAM50" i="14"/>
  <c r="TAN50" i="14"/>
  <c r="TAO50" i="14"/>
  <c r="TAP50" i="14"/>
  <c r="TAQ50" i="14"/>
  <c r="TAR50" i="14"/>
  <c r="TAS50" i="14"/>
  <c r="TAT50" i="14"/>
  <c r="TAU50" i="14"/>
  <c r="TAV50" i="14"/>
  <c r="TAW50" i="14"/>
  <c r="TAX50" i="14"/>
  <c r="TAY50" i="14"/>
  <c r="TAZ50" i="14"/>
  <c r="TBA50" i="14"/>
  <c r="TBB50" i="14"/>
  <c r="TBC50" i="14"/>
  <c r="TBD50" i="14"/>
  <c r="TBE50" i="14"/>
  <c r="TBF50" i="14"/>
  <c r="TBG50" i="14"/>
  <c r="TBH50" i="14"/>
  <c r="TBI50" i="14"/>
  <c r="TBJ50" i="14"/>
  <c r="TBK50" i="14"/>
  <c r="TBL50" i="14"/>
  <c r="TBM50" i="14"/>
  <c r="TBN50" i="14"/>
  <c r="TBO50" i="14"/>
  <c r="TBP50" i="14"/>
  <c r="TBQ50" i="14"/>
  <c r="TBR50" i="14"/>
  <c r="TBS50" i="14"/>
  <c r="TBT50" i="14"/>
  <c r="TBU50" i="14"/>
  <c r="TBV50" i="14"/>
  <c r="TBW50" i="14"/>
  <c r="TBX50" i="14"/>
  <c r="TBY50" i="14"/>
  <c r="TBZ50" i="14"/>
  <c r="TCA50" i="14"/>
  <c r="TCB50" i="14"/>
  <c r="TCC50" i="14"/>
  <c r="TCD50" i="14"/>
  <c r="TCE50" i="14"/>
  <c r="TCF50" i="14"/>
  <c r="TCG50" i="14"/>
  <c r="TCH50" i="14"/>
  <c r="TCI50" i="14"/>
  <c r="TCJ50" i="14"/>
  <c r="TCK50" i="14"/>
  <c r="TCL50" i="14"/>
  <c r="TCM50" i="14"/>
  <c r="TCN50" i="14"/>
  <c r="TCO50" i="14"/>
  <c r="TCP50" i="14"/>
  <c r="TCQ50" i="14"/>
  <c r="TCR50" i="14"/>
  <c r="TCS50" i="14"/>
  <c r="TCT50" i="14"/>
  <c r="TCU50" i="14"/>
  <c r="TCV50" i="14"/>
  <c r="TCW50" i="14"/>
  <c r="TCX50" i="14"/>
  <c r="TCY50" i="14"/>
  <c r="TCZ50" i="14"/>
  <c r="TDA50" i="14"/>
  <c r="TDB50" i="14"/>
  <c r="TDC50" i="14"/>
  <c r="TDD50" i="14"/>
  <c r="TDE50" i="14"/>
  <c r="TDF50" i="14"/>
  <c r="TDG50" i="14"/>
  <c r="TDH50" i="14"/>
  <c r="TDI50" i="14"/>
  <c r="TDJ50" i="14"/>
  <c r="TDK50" i="14"/>
  <c r="TDL50" i="14"/>
  <c r="TDM50" i="14"/>
  <c r="TDN50" i="14"/>
  <c r="TDO50" i="14"/>
  <c r="TDP50" i="14"/>
  <c r="TDQ50" i="14"/>
  <c r="TDR50" i="14"/>
  <c r="TDS50" i="14"/>
  <c r="TDT50" i="14"/>
  <c r="TDU50" i="14"/>
  <c r="TDV50" i="14"/>
  <c r="TDW50" i="14"/>
  <c r="TDX50" i="14"/>
  <c r="TDY50" i="14"/>
  <c r="TDZ50" i="14"/>
  <c r="TEA50" i="14"/>
  <c r="TEB50" i="14"/>
  <c r="TEC50" i="14"/>
  <c r="TED50" i="14"/>
  <c r="TEE50" i="14"/>
  <c r="TEF50" i="14"/>
  <c r="TEG50" i="14"/>
  <c r="TEH50" i="14"/>
  <c r="TEI50" i="14"/>
  <c r="TEJ50" i="14"/>
  <c r="TEK50" i="14"/>
  <c r="TEL50" i="14"/>
  <c r="TEM50" i="14"/>
  <c r="TEN50" i="14"/>
  <c r="TEO50" i="14"/>
  <c r="TEP50" i="14"/>
  <c r="TEQ50" i="14"/>
  <c r="TER50" i="14"/>
  <c r="TES50" i="14"/>
  <c r="TET50" i="14"/>
  <c r="TEU50" i="14"/>
  <c r="TEV50" i="14"/>
  <c r="TEW50" i="14"/>
  <c r="TEX50" i="14"/>
  <c r="TEY50" i="14"/>
  <c r="TEZ50" i="14"/>
  <c r="TFA50" i="14"/>
  <c r="TFB50" i="14"/>
  <c r="TFC50" i="14"/>
  <c r="TFD50" i="14"/>
  <c r="TFE50" i="14"/>
  <c r="TFF50" i="14"/>
  <c r="TFG50" i="14"/>
  <c r="TFH50" i="14"/>
  <c r="TFI50" i="14"/>
  <c r="TFJ50" i="14"/>
  <c r="TFK50" i="14"/>
  <c r="TFL50" i="14"/>
  <c r="TFM50" i="14"/>
  <c r="TFN50" i="14"/>
  <c r="TFO50" i="14"/>
  <c r="TFP50" i="14"/>
  <c r="TFQ50" i="14"/>
  <c r="TFR50" i="14"/>
  <c r="TFS50" i="14"/>
  <c r="TFT50" i="14"/>
  <c r="TFU50" i="14"/>
  <c r="TFV50" i="14"/>
  <c r="TFW50" i="14"/>
  <c r="TFX50" i="14"/>
  <c r="TFY50" i="14"/>
  <c r="TFZ50" i="14"/>
  <c r="TGA50" i="14"/>
  <c r="TGB50" i="14"/>
  <c r="TGC50" i="14"/>
  <c r="TGD50" i="14"/>
  <c r="TGE50" i="14"/>
  <c r="TGF50" i="14"/>
  <c r="TGG50" i="14"/>
  <c r="TGH50" i="14"/>
  <c r="TGI50" i="14"/>
  <c r="TGJ50" i="14"/>
  <c r="TGK50" i="14"/>
  <c r="TGL50" i="14"/>
  <c r="TGM50" i="14"/>
  <c r="TGN50" i="14"/>
  <c r="TGO50" i="14"/>
  <c r="TGP50" i="14"/>
  <c r="TGQ50" i="14"/>
  <c r="TGR50" i="14"/>
  <c r="TGS50" i="14"/>
  <c r="TGT50" i="14"/>
  <c r="TGU50" i="14"/>
  <c r="TGV50" i="14"/>
  <c r="TGW50" i="14"/>
  <c r="TGX50" i="14"/>
  <c r="TGY50" i="14"/>
  <c r="TGZ50" i="14"/>
  <c r="THA50" i="14"/>
  <c r="THB50" i="14"/>
  <c r="THC50" i="14"/>
  <c r="THD50" i="14"/>
  <c r="THE50" i="14"/>
  <c r="THF50" i="14"/>
  <c r="THG50" i="14"/>
  <c r="THH50" i="14"/>
  <c r="THI50" i="14"/>
  <c r="THJ50" i="14"/>
  <c r="THK50" i="14"/>
  <c r="THL50" i="14"/>
  <c r="THM50" i="14"/>
  <c r="THN50" i="14"/>
  <c r="THO50" i="14"/>
  <c r="THP50" i="14"/>
  <c r="THQ50" i="14"/>
  <c r="THR50" i="14"/>
  <c r="THS50" i="14"/>
  <c r="THT50" i="14"/>
  <c r="THU50" i="14"/>
  <c r="THV50" i="14"/>
  <c r="THW50" i="14"/>
  <c r="THX50" i="14"/>
  <c r="THY50" i="14"/>
  <c r="THZ50" i="14"/>
  <c r="TIA50" i="14"/>
  <c r="TIB50" i="14"/>
  <c r="TIC50" i="14"/>
  <c r="TID50" i="14"/>
  <c r="TIE50" i="14"/>
  <c r="TIF50" i="14"/>
  <c r="TIG50" i="14"/>
  <c r="TIH50" i="14"/>
  <c r="TII50" i="14"/>
  <c r="TIJ50" i="14"/>
  <c r="TIK50" i="14"/>
  <c r="TIL50" i="14"/>
  <c r="TIM50" i="14"/>
  <c r="TIN50" i="14"/>
  <c r="TIO50" i="14"/>
  <c r="TIP50" i="14"/>
  <c r="TIQ50" i="14"/>
  <c r="TIR50" i="14"/>
  <c r="TIS50" i="14"/>
  <c r="TIT50" i="14"/>
  <c r="TIU50" i="14"/>
  <c r="TIV50" i="14"/>
  <c r="TIW50" i="14"/>
  <c r="TIX50" i="14"/>
  <c r="TIY50" i="14"/>
  <c r="TIZ50" i="14"/>
  <c r="TJA50" i="14"/>
  <c r="TJB50" i="14"/>
  <c r="TJC50" i="14"/>
  <c r="TJD50" i="14"/>
  <c r="TJE50" i="14"/>
  <c r="TJF50" i="14"/>
  <c r="TJG50" i="14"/>
  <c r="TJH50" i="14"/>
  <c r="TJI50" i="14"/>
  <c r="TJJ50" i="14"/>
  <c r="TJK50" i="14"/>
  <c r="TJL50" i="14"/>
  <c r="TJM50" i="14"/>
  <c r="TJN50" i="14"/>
  <c r="TJO50" i="14"/>
  <c r="TJP50" i="14"/>
  <c r="TJQ50" i="14"/>
  <c r="TJR50" i="14"/>
  <c r="TJS50" i="14"/>
  <c r="TJT50" i="14"/>
  <c r="TJU50" i="14"/>
  <c r="TJV50" i="14"/>
  <c r="TJW50" i="14"/>
  <c r="TJX50" i="14"/>
  <c r="TJY50" i="14"/>
  <c r="TJZ50" i="14"/>
  <c r="TKA50" i="14"/>
  <c r="TKB50" i="14"/>
  <c r="TKC50" i="14"/>
  <c r="TKD50" i="14"/>
  <c r="TKE50" i="14"/>
  <c r="TKF50" i="14"/>
  <c r="TKG50" i="14"/>
  <c r="TKH50" i="14"/>
  <c r="TKI50" i="14"/>
  <c r="TKJ50" i="14"/>
  <c r="TKK50" i="14"/>
  <c r="TKL50" i="14"/>
  <c r="TKM50" i="14"/>
  <c r="TKN50" i="14"/>
  <c r="TKO50" i="14"/>
  <c r="TKP50" i="14"/>
  <c r="TKQ50" i="14"/>
  <c r="TKR50" i="14"/>
  <c r="TKS50" i="14"/>
  <c r="TKT50" i="14"/>
  <c r="TKU50" i="14"/>
  <c r="TKV50" i="14"/>
  <c r="TKW50" i="14"/>
  <c r="TKX50" i="14"/>
  <c r="TKY50" i="14"/>
  <c r="TKZ50" i="14"/>
  <c r="TLA50" i="14"/>
  <c r="TLB50" i="14"/>
  <c r="TLC50" i="14"/>
  <c r="TLD50" i="14"/>
  <c r="TLE50" i="14"/>
  <c r="TLF50" i="14"/>
  <c r="TLG50" i="14"/>
  <c r="TLH50" i="14"/>
  <c r="TLI50" i="14"/>
  <c r="TLJ50" i="14"/>
  <c r="TLK50" i="14"/>
  <c r="TLL50" i="14"/>
  <c r="TLM50" i="14"/>
  <c r="TLN50" i="14"/>
  <c r="TLO50" i="14"/>
  <c r="TLP50" i="14"/>
  <c r="TLQ50" i="14"/>
  <c r="TLR50" i="14"/>
  <c r="TLS50" i="14"/>
  <c r="TLT50" i="14"/>
  <c r="TLU50" i="14"/>
  <c r="TLV50" i="14"/>
  <c r="TLW50" i="14"/>
  <c r="TLX50" i="14"/>
  <c r="TLY50" i="14"/>
  <c r="TLZ50" i="14"/>
  <c r="TMA50" i="14"/>
  <c r="TMB50" i="14"/>
  <c r="TMC50" i="14"/>
  <c r="TMD50" i="14"/>
  <c r="TME50" i="14"/>
  <c r="TMF50" i="14"/>
  <c r="TMG50" i="14"/>
  <c r="TMH50" i="14"/>
  <c r="TMI50" i="14"/>
  <c r="TMJ50" i="14"/>
  <c r="TMK50" i="14"/>
  <c r="TML50" i="14"/>
  <c r="TMM50" i="14"/>
  <c r="TMN50" i="14"/>
  <c r="TMO50" i="14"/>
  <c r="TMP50" i="14"/>
  <c r="TMQ50" i="14"/>
  <c r="TMR50" i="14"/>
  <c r="TMS50" i="14"/>
  <c r="TMT50" i="14"/>
  <c r="TMU50" i="14"/>
  <c r="TMV50" i="14"/>
  <c r="TMW50" i="14"/>
  <c r="TMX50" i="14"/>
  <c r="TMY50" i="14"/>
  <c r="TMZ50" i="14"/>
  <c r="TNA50" i="14"/>
  <c r="TNB50" i="14"/>
  <c r="TNC50" i="14"/>
  <c r="TND50" i="14"/>
  <c r="TNE50" i="14"/>
  <c r="TNF50" i="14"/>
  <c r="TNG50" i="14"/>
  <c r="TNH50" i="14"/>
  <c r="TNI50" i="14"/>
  <c r="TNJ50" i="14"/>
  <c r="TNK50" i="14"/>
  <c r="TNL50" i="14"/>
  <c r="TNM50" i="14"/>
  <c r="TNN50" i="14"/>
  <c r="TNO50" i="14"/>
  <c r="TNP50" i="14"/>
  <c r="TNQ50" i="14"/>
  <c r="TNR50" i="14"/>
  <c r="TNS50" i="14"/>
  <c r="TNT50" i="14"/>
  <c r="TNU50" i="14"/>
  <c r="TNV50" i="14"/>
  <c r="TNW50" i="14"/>
  <c r="TNX50" i="14"/>
  <c r="TNY50" i="14"/>
  <c r="TNZ50" i="14"/>
  <c r="TOA50" i="14"/>
  <c r="TOB50" i="14"/>
  <c r="TOC50" i="14"/>
  <c r="TOD50" i="14"/>
  <c r="TOE50" i="14"/>
  <c r="TOF50" i="14"/>
  <c r="TOG50" i="14"/>
  <c r="TOH50" i="14"/>
  <c r="TOI50" i="14"/>
  <c r="TOJ50" i="14"/>
  <c r="TOK50" i="14"/>
  <c r="TOL50" i="14"/>
  <c r="TOM50" i="14"/>
  <c r="TON50" i="14"/>
  <c r="TOO50" i="14"/>
  <c r="TOP50" i="14"/>
  <c r="TOQ50" i="14"/>
  <c r="TOR50" i="14"/>
  <c r="TOS50" i="14"/>
  <c r="TOT50" i="14"/>
  <c r="TOU50" i="14"/>
  <c r="TOV50" i="14"/>
  <c r="TOW50" i="14"/>
  <c r="TOX50" i="14"/>
  <c r="TOY50" i="14"/>
  <c r="TOZ50" i="14"/>
  <c r="TPA50" i="14"/>
  <c r="TPB50" i="14"/>
  <c r="TPC50" i="14"/>
  <c r="TPD50" i="14"/>
  <c r="TPE50" i="14"/>
  <c r="TPF50" i="14"/>
  <c r="TPG50" i="14"/>
  <c r="TPH50" i="14"/>
  <c r="TPI50" i="14"/>
  <c r="TPJ50" i="14"/>
  <c r="TPK50" i="14"/>
  <c r="TPL50" i="14"/>
  <c r="TPM50" i="14"/>
  <c r="TPN50" i="14"/>
  <c r="TPO50" i="14"/>
  <c r="TPP50" i="14"/>
  <c r="TPQ50" i="14"/>
  <c r="TPR50" i="14"/>
  <c r="TPS50" i="14"/>
  <c r="TPT50" i="14"/>
  <c r="TPU50" i="14"/>
  <c r="TPV50" i="14"/>
  <c r="TPW50" i="14"/>
  <c r="TPX50" i="14"/>
  <c r="TPY50" i="14"/>
  <c r="TPZ50" i="14"/>
  <c r="TQA50" i="14"/>
  <c r="TQB50" i="14"/>
  <c r="TQC50" i="14"/>
  <c r="TQD50" i="14"/>
  <c r="TQE50" i="14"/>
  <c r="TQF50" i="14"/>
  <c r="TQG50" i="14"/>
  <c r="TQH50" i="14"/>
  <c r="TQI50" i="14"/>
  <c r="TQJ50" i="14"/>
  <c r="TQK50" i="14"/>
  <c r="TQL50" i="14"/>
  <c r="TQM50" i="14"/>
  <c r="TQN50" i="14"/>
  <c r="TQO50" i="14"/>
  <c r="TQP50" i="14"/>
  <c r="TQQ50" i="14"/>
  <c r="TQR50" i="14"/>
  <c r="TQS50" i="14"/>
  <c r="TQT50" i="14"/>
  <c r="TQU50" i="14"/>
  <c r="TQV50" i="14"/>
  <c r="TQW50" i="14"/>
  <c r="TQX50" i="14"/>
  <c r="TQY50" i="14"/>
  <c r="TQZ50" i="14"/>
  <c r="TRA50" i="14"/>
  <c r="TRB50" i="14"/>
  <c r="TRC50" i="14"/>
  <c r="TRD50" i="14"/>
  <c r="TRE50" i="14"/>
  <c r="TRF50" i="14"/>
  <c r="TRG50" i="14"/>
  <c r="TRH50" i="14"/>
  <c r="TRI50" i="14"/>
  <c r="TRJ50" i="14"/>
  <c r="TRK50" i="14"/>
  <c r="TRL50" i="14"/>
  <c r="TRM50" i="14"/>
  <c r="TRN50" i="14"/>
  <c r="TRO50" i="14"/>
  <c r="TRP50" i="14"/>
  <c r="TRQ50" i="14"/>
  <c r="TRR50" i="14"/>
  <c r="TRS50" i="14"/>
  <c r="TRT50" i="14"/>
  <c r="TRU50" i="14"/>
  <c r="TRV50" i="14"/>
  <c r="TRW50" i="14"/>
  <c r="TRX50" i="14"/>
  <c r="TRY50" i="14"/>
  <c r="TRZ50" i="14"/>
  <c r="TSA50" i="14"/>
  <c r="TSB50" i="14"/>
  <c r="TSC50" i="14"/>
  <c r="TSD50" i="14"/>
  <c r="TSE50" i="14"/>
  <c r="TSF50" i="14"/>
  <c r="TSG50" i="14"/>
  <c r="TSH50" i="14"/>
  <c r="TSI50" i="14"/>
  <c r="TSJ50" i="14"/>
  <c r="TSK50" i="14"/>
  <c r="TSL50" i="14"/>
  <c r="TSM50" i="14"/>
  <c r="TSN50" i="14"/>
  <c r="TSO50" i="14"/>
  <c r="TSP50" i="14"/>
  <c r="TSQ50" i="14"/>
  <c r="TSR50" i="14"/>
  <c r="TSS50" i="14"/>
  <c r="TST50" i="14"/>
  <c r="TSU50" i="14"/>
  <c r="TSV50" i="14"/>
  <c r="TSW50" i="14"/>
  <c r="TSX50" i="14"/>
  <c r="TSY50" i="14"/>
  <c r="TSZ50" i="14"/>
  <c r="TTA50" i="14"/>
  <c r="TTB50" i="14"/>
  <c r="TTC50" i="14"/>
  <c r="TTD50" i="14"/>
  <c r="TTE50" i="14"/>
  <c r="TTF50" i="14"/>
  <c r="TTG50" i="14"/>
  <c r="TTH50" i="14"/>
  <c r="TTI50" i="14"/>
  <c r="TTJ50" i="14"/>
  <c r="TTK50" i="14"/>
  <c r="TTL50" i="14"/>
  <c r="TTM50" i="14"/>
  <c r="TTN50" i="14"/>
  <c r="TTO50" i="14"/>
  <c r="TTP50" i="14"/>
  <c r="TTQ50" i="14"/>
  <c r="TTR50" i="14"/>
  <c r="TTS50" i="14"/>
  <c r="TTT50" i="14"/>
  <c r="TTU50" i="14"/>
  <c r="TTV50" i="14"/>
  <c r="TTW50" i="14"/>
  <c r="TTX50" i="14"/>
  <c r="TTY50" i="14"/>
  <c r="TTZ50" i="14"/>
  <c r="TUA50" i="14"/>
  <c r="TUB50" i="14"/>
  <c r="TUC50" i="14"/>
  <c r="TUD50" i="14"/>
  <c r="TUE50" i="14"/>
  <c r="TUF50" i="14"/>
  <c r="TUG50" i="14"/>
  <c r="TUH50" i="14"/>
  <c r="TUI50" i="14"/>
  <c r="TUJ50" i="14"/>
  <c r="TUK50" i="14"/>
  <c r="TUL50" i="14"/>
  <c r="TUM50" i="14"/>
  <c r="TUN50" i="14"/>
  <c r="TUO50" i="14"/>
  <c r="TUP50" i="14"/>
  <c r="TUQ50" i="14"/>
  <c r="TUR50" i="14"/>
  <c r="TUS50" i="14"/>
  <c r="TUT50" i="14"/>
  <c r="TUU50" i="14"/>
  <c r="TUV50" i="14"/>
  <c r="TUW50" i="14"/>
  <c r="TUX50" i="14"/>
  <c r="TUY50" i="14"/>
  <c r="TUZ50" i="14"/>
  <c r="TVA50" i="14"/>
  <c r="TVB50" i="14"/>
  <c r="TVC50" i="14"/>
  <c r="TVD50" i="14"/>
  <c r="TVE50" i="14"/>
  <c r="TVF50" i="14"/>
  <c r="TVG50" i="14"/>
  <c r="TVH50" i="14"/>
  <c r="TVI50" i="14"/>
  <c r="TVJ50" i="14"/>
  <c r="TVK50" i="14"/>
  <c r="TVL50" i="14"/>
  <c r="TVM50" i="14"/>
  <c r="TVN50" i="14"/>
  <c r="TVO50" i="14"/>
  <c r="TVP50" i="14"/>
  <c r="TVQ50" i="14"/>
  <c r="TVR50" i="14"/>
  <c r="TVS50" i="14"/>
  <c r="TVT50" i="14"/>
  <c r="TVU50" i="14"/>
  <c r="TVV50" i="14"/>
  <c r="TVW50" i="14"/>
  <c r="TVX50" i="14"/>
  <c r="TVY50" i="14"/>
  <c r="TVZ50" i="14"/>
  <c r="TWA50" i="14"/>
  <c r="TWB50" i="14"/>
  <c r="TWC50" i="14"/>
  <c r="TWD50" i="14"/>
  <c r="TWE50" i="14"/>
  <c r="TWF50" i="14"/>
  <c r="TWG50" i="14"/>
  <c r="TWH50" i="14"/>
  <c r="TWI50" i="14"/>
  <c r="TWJ50" i="14"/>
  <c r="TWK50" i="14"/>
  <c r="TWL50" i="14"/>
  <c r="TWM50" i="14"/>
  <c r="TWN50" i="14"/>
  <c r="TWO50" i="14"/>
  <c r="TWP50" i="14"/>
  <c r="TWQ50" i="14"/>
  <c r="TWR50" i="14"/>
  <c r="TWS50" i="14"/>
  <c r="TWT50" i="14"/>
  <c r="TWU50" i="14"/>
  <c r="TWV50" i="14"/>
  <c r="TWW50" i="14"/>
  <c r="TWX50" i="14"/>
  <c r="TWY50" i="14"/>
  <c r="TWZ50" i="14"/>
  <c r="TXA50" i="14"/>
  <c r="TXB50" i="14"/>
  <c r="TXC50" i="14"/>
  <c r="TXD50" i="14"/>
  <c r="TXE50" i="14"/>
  <c r="TXF50" i="14"/>
  <c r="TXG50" i="14"/>
  <c r="TXH50" i="14"/>
  <c r="TXI50" i="14"/>
  <c r="TXJ50" i="14"/>
  <c r="TXK50" i="14"/>
  <c r="TXL50" i="14"/>
  <c r="TXM50" i="14"/>
  <c r="TXN50" i="14"/>
  <c r="TXO50" i="14"/>
  <c r="TXP50" i="14"/>
  <c r="TXQ50" i="14"/>
  <c r="TXR50" i="14"/>
  <c r="TXS50" i="14"/>
  <c r="TXT50" i="14"/>
  <c r="TXU50" i="14"/>
  <c r="TXV50" i="14"/>
  <c r="TXW50" i="14"/>
  <c r="TXX50" i="14"/>
  <c r="TXY50" i="14"/>
  <c r="TXZ50" i="14"/>
  <c r="TYA50" i="14"/>
  <c r="TYB50" i="14"/>
  <c r="TYC50" i="14"/>
  <c r="TYD50" i="14"/>
  <c r="TYE50" i="14"/>
  <c r="TYF50" i="14"/>
  <c r="TYG50" i="14"/>
  <c r="TYH50" i="14"/>
  <c r="TYI50" i="14"/>
  <c r="TYJ50" i="14"/>
  <c r="TYK50" i="14"/>
  <c r="TYL50" i="14"/>
  <c r="TYM50" i="14"/>
  <c r="TYN50" i="14"/>
  <c r="TYO50" i="14"/>
  <c r="TYP50" i="14"/>
  <c r="TYQ50" i="14"/>
  <c r="TYR50" i="14"/>
  <c r="TYS50" i="14"/>
  <c r="TYT50" i="14"/>
  <c r="TYU50" i="14"/>
  <c r="TYV50" i="14"/>
  <c r="TYW50" i="14"/>
  <c r="TYX50" i="14"/>
  <c r="TYY50" i="14"/>
  <c r="TYZ50" i="14"/>
  <c r="TZA50" i="14"/>
  <c r="TZB50" i="14"/>
  <c r="TZC50" i="14"/>
  <c r="TZD50" i="14"/>
  <c r="TZE50" i="14"/>
  <c r="TZF50" i="14"/>
  <c r="TZG50" i="14"/>
  <c r="TZH50" i="14"/>
  <c r="TZI50" i="14"/>
  <c r="TZJ50" i="14"/>
  <c r="TZK50" i="14"/>
  <c r="TZL50" i="14"/>
  <c r="TZM50" i="14"/>
  <c r="TZN50" i="14"/>
  <c r="TZO50" i="14"/>
  <c r="TZP50" i="14"/>
  <c r="TZQ50" i="14"/>
  <c r="TZR50" i="14"/>
  <c r="TZS50" i="14"/>
  <c r="TZT50" i="14"/>
  <c r="TZU50" i="14"/>
  <c r="TZV50" i="14"/>
  <c r="TZW50" i="14"/>
  <c r="TZX50" i="14"/>
  <c r="TZY50" i="14"/>
  <c r="TZZ50" i="14"/>
  <c r="UAA50" i="14"/>
  <c r="UAB50" i="14"/>
  <c r="UAC50" i="14"/>
  <c r="UAD50" i="14"/>
  <c r="UAE50" i="14"/>
  <c r="UAF50" i="14"/>
  <c r="UAG50" i="14"/>
  <c r="UAH50" i="14"/>
  <c r="UAI50" i="14"/>
  <c r="UAJ50" i="14"/>
  <c r="UAK50" i="14"/>
  <c r="UAL50" i="14"/>
  <c r="UAM50" i="14"/>
  <c r="UAN50" i="14"/>
  <c r="UAO50" i="14"/>
  <c r="UAP50" i="14"/>
  <c r="UAQ50" i="14"/>
  <c r="UAR50" i="14"/>
  <c r="UAS50" i="14"/>
  <c r="UAT50" i="14"/>
  <c r="UAU50" i="14"/>
  <c r="UAV50" i="14"/>
  <c r="UAW50" i="14"/>
  <c r="UAX50" i="14"/>
  <c r="UAY50" i="14"/>
  <c r="UAZ50" i="14"/>
  <c r="UBA50" i="14"/>
  <c r="UBB50" i="14"/>
  <c r="UBC50" i="14"/>
  <c r="UBD50" i="14"/>
  <c r="UBE50" i="14"/>
  <c r="UBF50" i="14"/>
  <c r="UBG50" i="14"/>
  <c r="UBH50" i="14"/>
  <c r="UBI50" i="14"/>
  <c r="UBJ50" i="14"/>
  <c r="UBK50" i="14"/>
  <c r="UBL50" i="14"/>
  <c r="UBM50" i="14"/>
  <c r="UBN50" i="14"/>
  <c r="UBO50" i="14"/>
  <c r="UBP50" i="14"/>
  <c r="UBQ50" i="14"/>
  <c r="UBR50" i="14"/>
  <c r="UBS50" i="14"/>
  <c r="UBT50" i="14"/>
  <c r="UBU50" i="14"/>
  <c r="UBV50" i="14"/>
  <c r="UBW50" i="14"/>
  <c r="UBX50" i="14"/>
  <c r="UBY50" i="14"/>
  <c r="UBZ50" i="14"/>
  <c r="UCA50" i="14"/>
  <c r="UCB50" i="14"/>
  <c r="UCC50" i="14"/>
  <c r="UCD50" i="14"/>
  <c r="UCE50" i="14"/>
  <c r="UCF50" i="14"/>
  <c r="UCG50" i="14"/>
  <c r="UCH50" i="14"/>
  <c r="UCI50" i="14"/>
  <c r="UCJ50" i="14"/>
  <c r="UCK50" i="14"/>
  <c r="UCL50" i="14"/>
  <c r="UCM50" i="14"/>
  <c r="UCN50" i="14"/>
  <c r="UCO50" i="14"/>
  <c r="UCP50" i="14"/>
  <c r="UCQ50" i="14"/>
  <c r="UCR50" i="14"/>
  <c r="UCS50" i="14"/>
  <c r="UCT50" i="14"/>
  <c r="UCU50" i="14"/>
  <c r="UCV50" i="14"/>
  <c r="UCW50" i="14"/>
  <c r="UCX50" i="14"/>
  <c r="UCY50" i="14"/>
  <c r="UCZ50" i="14"/>
  <c r="UDA50" i="14"/>
  <c r="UDB50" i="14"/>
  <c r="UDC50" i="14"/>
  <c r="UDD50" i="14"/>
  <c r="UDE50" i="14"/>
  <c r="UDF50" i="14"/>
  <c r="UDG50" i="14"/>
  <c r="UDH50" i="14"/>
  <c r="UDI50" i="14"/>
  <c r="UDJ50" i="14"/>
  <c r="UDK50" i="14"/>
  <c r="UDL50" i="14"/>
  <c r="UDM50" i="14"/>
  <c r="UDN50" i="14"/>
  <c r="UDO50" i="14"/>
  <c r="UDP50" i="14"/>
  <c r="UDQ50" i="14"/>
  <c r="UDR50" i="14"/>
  <c r="UDS50" i="14"/>
  <c r="UDT50" i="14"/>
  <c r="UDU50" i="14"/>
  <c r="UDV50" i="14"/>
  <c r="UDW50" i="14"/>
  <c r="UDX50" i="14"/>
  <c r="UDY50" i="14"/>
  <c r="UDZ50" i="14"/>
  <c r="UEA50" i="14"/>
  <c r="UEB50" i="14"/>
  <c r="UEC50" i="14"/>
  <c r="UED50" i="14"/>
  <c r="UEE50" i="14"/>
  <c r="UEF50" i="14"/>
  <c r="UEG50" i="14"/>
  <c r="UEH50" i="14"/>
  <c r="UEI50" i="14"/>
  <c r="UEJ50" i="14"/>
  <c r="UEK50" i="14"/>
  <c r="UEL50" i="14"/>
  <c r="UEM50" i="14"/>
  <c r="UEN50" i="14"/>
  <c r="UEO50" i="14"/>
  <c r="UEP50" i="14"/>
  <c r="UEQ50" i="14"/>
  <c r="UER50" i="14"/>
  <c r="UES50" i="14"/>
  <c r="UET50" i="14"/>
  <c r="UEU50" i="14"/>
  <c r="UEV50" i="14"/>
  <c r="UEW50" i="14"/>
  <c r="UEX50" i="14"/>
  <c r="UEY50" i="14"/>
  <c r="UEZ50" i="14"/>
  <c r="UFA50" i="14"/>
  <c r="UFB50" i="14"/>
  <c r="UFC50" i="14"/>
  <c r="UFD50" i="14"/>
  <c r="UFE50" i="14"/>
  <c r="UFF50" i="14"/>
  <c r="UFG50" i="14"/>
  <c r="UFH50" i="14"/>
  <c r="UFI50" i="14"/>
  <c r="UFJ50" i="14"/>
  <c r="UFK50" i="14"/>
  <c r="UFL50" i="14"/>
  <c r="UFM50" i="14"/>
  <c r="UFN50" i="14"/>
  <c r="UFO50" i="14"/>
  <c r="UFP50" i="14"/>
  <c r="UFQ50" i="14"/>
  <c r="UFR50" i="14"/>
  <c r="UFS50" i="14"/>
  <c r="UFT50" i="14"/>
  <c r="UFU50" i="14"/>
  <c r="UFV50" i="14"/>
  <c r="UFW50" i="14"/>
  <c r="UFX50" i="14"/>
  <c r="UFY50" i="14"/>
  <c r="UFZ50" i="14"/>
  <c r="UGA50" i="14"/>
  <c r="UGB50" i="14"/>
  <c r="UGC50" i="14"/>
  <c r="UGD50" i="14"/>
  <c r="UGE50" i="14"/>
  <c r="UGF50" i="14"/>
  <c r="UGG50" i="14"/>
  <c r="UGH50" i="14"/>
  <c r="UGI50" i="14"/>
  <c r="UGJ50" i="14"/>
  <c r="UGK50" i="14"/>
  <c r="UGL50" i="14"/>
  <c r="UGM50" i="14"/>
  <c r="UGN50" i="14"/>
  <c r="UGO50" i="14"/>
  <c r="UGP50" i="14"/>
  <c r="UGQ50" i="14"/>
  <c r="UGR50" i="14"/>
  <c r="UGS50" i="14"/>
  <c r="UGT50" i="14"/>
  <c r="UGU50" i="14"/>
  <c r="UGV50" i="14"/>
  <c r="UGW50" i="14"/>
  <c r="UGX50" i="14"/>
  <c r="UGY50" i="14"/>
  <c r="UGZ50" i="14"/>
  <c r="UHA50" i="14"/>
  <c r="UHB50" i="14"/>
  <c r="UHC50" i="14"/>
  <c r="UHD50" i="14"/>
  <c r="UHE50" i="14"/>
  <c r="UHF50" i="14"/>
  <c r="UHG50" i="14"/>
  <c r="UHH50" i="14"/>
  <c r="UHI50" i="14"/>
  <c r="UHJ50" i="14"/>
  <c r="UHK50" i="14"/>
  <c r="UHL50" i="14"/>
  <c r="UHM50" i="14"/>
  <c r="UHN50" i="14"/>
  <c r="UHO50" i="14"/>
  <c r="UHP50" i="14"/>
  <c r="UHQ50" i="14"/>
  <c r="UHR50" i="14"/>
  <c r="UHS50" i="14"/>
  <c r="UHT50" i="14"/>
  <c r="UHU50" i="14"/>
  <c r="UHV50" i="14"/>
  <c r="UHW50" i="14"/>
  <c r="UHX50" i="14"/>
  <c r="UHY50" i="14"/>
  <c r="UHZ50" i="14"/>
  <c r="UIA50" i="14"/>
  <c r="UIB50" i="14"/>
  <c r="UIC50" i="14"/>
  <c r="UID50" i="14"/>
  <c r="UIE50" i="14"/>
  <c r="UIF50" i="14"/>
  <c r="UIG50" i="14"/>
  <c r="UIH50" i="14"/>
  <c r="UII50" i="14"/>
  <c r="UIJ50" i="14"/>
  <c r="UIK50" i="14"/>
  <c r="UIL50" i="14"/>
  <c r="UIM50" i="14"/>
  <c r="UIN50" i="14"/>
  <c r="UIO50" i="14"/>
  <c r="UIP50" i="14"/>
  <c r="UIQ50" i="14"/>
  <c r="UIR50" i="14"/>
  <c r="UIS50" i="14"/>
  <c r="UIT50" i="14"/>
  <c r="UIU50" i="14"/>
  <c r="UIV50" i="14"/>
  <c r="UIW50" i="14"/>
  <c r="UIX50" i="14"/>
  <c r="UIY50" i="14"/>
  <c r="UIZ50" i="14"/>
  <c r="UJA50" i="14"/>
  <c r="UJB50" i="14"/>
  <c r="UJC50" i="14"/>
  <c r="UJD50" i="14"/>
  <c r="UJE50" i="14"/>
  <c r="UJF50" i="14"/>
  <c r="UJG50" i="14"/>
  <c r="UJH50" i="14"/>
  <c r="UJI50" i="14"/>
  <c r="UJJ50" i="14"/>
  <c r="UJK50" i="14"/>
  <c r="UJL50" i="14"/>
  <c r="UJM50" i="14"/>
  <c r="UJN50" i="14"/>
  <c r="UJO50" i="14"/>
  <c r="UJP50" i="14"/>
  <c r="UJQ50" i="14"/>
  <c r="UJR50" i="14"/>
  <c r="UJS50" i="14"/>
  <c r="UJT50" i="14"/>
  <c r="UJU50" i="14"/>
  <c r="UJV50" i="14"/>
  <c r="UJW50" i="14"/>
  <c r="UJX50" i="14"/>
  <c r="UJY50" i="14"/>
  <c r="UJZ50" i="14"/>
  <c r="UKA50" i="14"/>
  <c r="UKB50" i="14"/>
  <c r="UKC50" i="14"/>
  <c r="UKD50" i="14"/>
  <c r="UKE50" i="14"/>
  <c r="UKF50" i="14"/>
  <c r="UKG50" i="14"/>
  <c r="UKH50" i="14"/>
  <c r="UKI50" i="14"/>
  <c r="UKJ50" i="14"/>
  <c r="UKK50" i="14"/>
  <c r="UKL50" i="14"/>
  <c r="UKM50" i="14"/>
  <c r="UKN50" i="14"/>
  <c r="UKO50" i="14"/>
  <c r="UKP50" i="14"/>
  <c r="UKQ50" i="14"/>
  <c r="UKR50" i="14"/>
  <c r="UKS50" i="14"/>
  <c r="UKT50" i="14"/>
  <c r="UKU50" i="14"/>
  <c r="UKV50" i="14"/>
  <c r="UKW50" i="14"/>
  <c r="UKX50" i="14"/>
  <c r="UKY50" i="14"/>
  <c r="UKZ50" i="14"/>
  <c r="ULA50" i="14"/>
  <c r="ULB50" i="14"/>
  <c r="ULC50" i="14"/>
  <c r="ULD50" i="14"/>
  <c r="ULE50" i="14"/>
  <c r="ULF50" i="14"/>
  <c r="ULG50" i="14"/>
  <c r="ULH50" i="14"/>
  <c r="ULI50" i="14"/>
  <c r="ULJ50" i="14"/>
  <c r="ULK50" i="14"/>
  <c r="ULL50" i="14"/>
  <c r="ULM50" i="14"/>
  <c r="ULN50" i="14"/>
  <c r="ULO50" i="14"/>
  <c r="ULP50" i="14"/>
  <c r="ULQ50" i="14"/>
  <c r="ULR50" i="14"/>
  <c r="ULS50" i="14"/>
  <c r="ULT50" i="14"/>
  <c r="ULU50" i="14"/>
  <c r="ULV50" i="14"/>
  <c r="ULW50" i="14"/>
  <c r="ULX50" i="14"/>
  <c r="ULY50" i="14"/>
  <c r="ULZ50" i="14"/>
  <c r="UMA50" i="14"/>
  <c r="UMB50" i="14"/>
  <c r="UMC50" i="14"/>
  <c r="UMD50" i="14"/>
  <c r="UME50" i="14"/>
  <c r="UMF50" i="14"/>
  <c r="UMG50" i="14"/>
  <c r="UMH50" i="14"/>
  <c r="UMI50" i="14"/>
  <c r="UMJ50" i="14"/>
  <c r="UMK50" i="14"/>
  <c r="UML50" i="14"/>
  <c r="UMM50" i="14"/>
  <c r="UMN50" i="14"/>
  <c r="UMO50" i="14"/>
  <c r="UMP50" i="14"/>
  <c r="UMQ50" i="14"/>
  <c r="UMR50" i="14"/>
  <c r="UMS50" i="14"/>
  <c r="UMT50" i="14"/>
  <c r="UMU50" i="14"/>
  <c r="UMV50" i="14"/>
  <c r="UMW50" i="14"/>
  <c r="UMX50" i="14"/>
  <c r="UMY50" i="14"/>
  <c r="UMZ50" i="14"/>
  <c r="UNA50" i="14"/>
  <c r="UNB50" i="14"/>
  <c r="UNC50" i="14"/>
  <c r="UND50" i="14"/>
  <c r="UNE50" i="14"/>
  <c r="UNF50" i="14"/>
  <c r="UNG50" i="14"/>
  <c r="UNH50" i="14"/>
  <c r="UNI50" i="14"/>
  <c r="UNJ50" i="14"/>
  <c r="UNK50" i="14"/>
  <c r="UNL50" i="14"/>
  <c r="UNM50" i="14"/>
  <c r="UNN50" i="14"/>
  <c r="UNO50" i="14"/>
  <c r="UNP50" i="14"/>
  <c r="UNQ50" i="14"/>
  <c r="UNR50" i="14"/>
  <c r="UNS50" i="14"/>
  <c r="UNT50" i="14"/>
  <c r="UNU50" i="14"/>
  <c r="UNV50" i="14"/>
  <c r="UNW50" i="14"/>
  <c r="UNX50" i="14"/>
  <c r="UNY50" i="14"/>
  <c r="UNZ50" i="14"/>
  <c r="UOA50" i="14"/>
  <c r="UOB50" i="14"/>
  <c r="UOC50" i="14"/>
  <c r="UOD50" i="14"/>
  <c r="UOE50" i="14"/>
  <c r="UOF50" i="14"/>
  <c r="UOG50" i="14"/>
  <c r="UOH50" i="14"/>
  <c r="UOI50" i="14"/>
  <c r="UOJ50" i="14"/>
  <c r="UOK50" i="14"/>
  <c r="UOL50" i="14"/>
  <c r="UOM50" i="14"/>
  <c r="UON50" i="14"/>
  <c r="UOO50" i="14"/>
  <c r="UOP50" i="14"/>
  <c r="UOQ50" i="14"/>
  <c r="UOR50" i="14"/>
  <c r="UOS50" i="14"/>
  <c r="UOT50" i="14"/>
  <c r="UOU50" i="14"/>
  <c r="UOV50" i="14"/>
  <c r="UOW50" i="14"/>
  <c r="UOX50" i="14"/>
  <c r="UOY50" i="14"/>
  <c r="UOZ50" i="14"/>
  <c r="UPA50" i="14"/>
  <c r="UPB50" i="14"/>
  <c r="UPC50" i="14"/>
  <c r="UPD50" i="14"/>
  <c r="UPE50" i="14"/>
  <c r="UPF50" i="14"/>
  <c r="UPG50" i="14"/>
  <c r="UPH50" i="14"/>
  <c r="UPI50" i="14"/>
  <c r="UPJ50" i="14"/>
  <c r="UPK50" i="14"/>
  <c r="UPL50" i="14"/>
  <c r="UPM50" i="14"/>
  <c r="UPN50" i="14"/>
  <c r="UPO50" i="14"/>
  <c r="UPP50" i="14"/>
  <c r="UPQ50" i="14"/>
  <c r="UPR50" i="14"/>
  <c r="UPS50" i="14"/>
  <c r="UPT50" i="14"/>
  <c r="UPU50" i="14"/>
  <c r="UPV50" i="14"/>
  <c r="UPW50" i="14"/>
  <c r="UPX50" i="14"/>
  <c r="UPY50" i="14"/>
  <c r="UPZ50" i="14"/>
  <c r="UQA50" i="14"/>
  <c r="UQB50" i="14"/>
  <c r="UQC50" i="14"/>
  <c r="UQD50" i="14"/>
  <c r="UQE50" i="14"/>
  <c r="UQF50" i="14"/>
  <c r="UQG50" i="14"/>
  <c r="UQH50" i="14"/>
  <c r="UQI50" i="14"/>
  <c r="UQJ50" i="14"/>
  <c r="UQK50" i="14"/>
  <c r="UQL50" i="14"/>
  <c r="UQM50" i="14"/>
  <c r="UQN50" i="14"/>
  <c r="UQO50" i="14"/>
  <c r="UQP50" i="14"/>
  <c r="UQQ50" i="14"/>
  <c r="UQR50" i="14"/>
  <c r="UQS50" i="14"/>
  <c r="UQT50" i="14"/>
  <c r="UQU50" i="14"/>
  <c r="UQV50" i="14"/>
  <c r="UQW50" i="14"/>
  <c r="UQX50" i="14"/>
  <c r="UQY50" i="14"/>
  <c r="UQZ50" i="14"/>
  <c r="URA50" i="14"/>
  <c r="URB50" i="14"/>
  <c r="URC50" i="14"/>
  <c r="URD50" i="14"/>
  <c r="URE50" i="14"/>
  <c r="URF50" i="14"/>
  <c r="URG50" i="14"/>
  <c r="URH50" i="14"/>
  <c r="URI50" i="14"/>
  <c r="URJ50" i="14"/>
  <c r="URK50" i="14"/>
  <c r="URL50" i="14"/>
  <c r="URM50" i="14"/>
  <c r="URN50" i="14"/>
  <c r="URO50" i="14"/>
  <c r="URP50" i="14"/>
  <c r="URQ50" i="14"/>
  <c r="URR50" i="14"/>
  <c r="URS50" i="14"/>
  <c r="URT50" i="14"/>
  <c r="URU50" i="14"/>
  <c r="URV50" i="14"/>
  <c r="URW50" i="14"/>
  <c r="URX50" i="14"/>
  <c r="URY50" i="14"/>
  <c r="URZ50" i="14"/>
  <c r="USA50" i="14"/>
  <c r="USB50" i="14"/>
  <c r="USC50" i="14"/>
  <c r="USD50" i="14"/>
  <c r="USE50" i="14"/>
  <c r="USF50" i="14"/>
  <c r="USG50" i="14"/>
  <c r="USH50" i="14"/>
  <c r="USI50" i="14"/>
  <c r="USJ50" i="14"/>
  <c r="USK50" i="14"/>
  <c r="USL50" i="14"/>
  <c r="USM50" i="14"/>
  <c r="USN50" i="14"/>
  <c r="USO50" i="14"/>
  <c r="USP50" i="14"/>
  <c r="USQ50" i="14"/>
  <c r="USR50" i="14"/>
  <c r="USS50" i="14"/>
  <c r="UST50" i="14"/>
  <c r="USU50" i="14"/>
  <c r="USV50" i="14"/>
  <c r="USW50" i="14"/>
  <c r="USX50" i="14"/>
  <c r="USY50" i="14"/>
  <c r="USZ50" i="14"/>
  <c r="UTA50" i="14"/>
  <c r="UTB50" i="14"/>
  <c r="UTC50" i="14"/>
  <c r="UTD50" i="14"/>
  <c r="UTE50" i="14"/>
  <c r="UTF50" i="14"/>
  <c r="UTG50" i="14"/>
  <c r="UTH50" i="14"/>
  <c r="UTI50" i="14"/>
  <c r="UTJ50" i="14"/>
  <c r="UTK50" i="14"/>
  <c r="UTL50" i="14"/>
  <c r="UTM50" i="14"/>
  <c r="UTN50" i="14"/>
  <c r="UTO50" i="14"/>
  <c r="UTP50" i="14"/>
  <c r="UTQ50" i="14"/>
  <c r="UTR50" i="14"/>
  <c r="UTS50" i="14"/>
  <c r="UTT50" i="14"/>
  <c r="UTU50" i="14"/>
  <c r="UTV50" i="14"/>
  <c r="UTW50" i="14"/>
  <c r="UTX50" i="14"/>
  <c r="UTY50" i="14"/>
  <c r="UTZ50" i="14"/>
  <c r="UUA50" i="14"/>
  <c r="UUB50" i="14"/>
  <c r="UUC50" i="14"/>
  <c r="UUD50" i="14"/>
  <c r="UUE50" i="14"/>
  <c r="UUF50" i="14"/>
  <c r="UUG50" i="14"/>
  <c r="UUH50" i="14"/>
  <c r="UUI50" i="14"/>
  <c r="UUJ50" i="14"/>
  <c r="UUK50" i="14"/>
  <c r="UUL50" i="14"/>
  <c r="UUM50" i="14"/>
  <c r="UUN50" i="14"/>
  <c r="UUO50" i="14"/>
  <c r="UUP50" i="14"/>
  <c r="UUQ50" i="14"/>
  <c r="UUR50" i="14"/>
  <c r="UUS50" i="14"/>
  <c r="UUT50" i="14"/>
  <c r="UUU50" i="14"/>
  <c r="UUV50" i="14"/>
  <c r="UUW50" i="14"/>
  <c r="UUX50" i="14"/>
  <c r="UUY50" i="14"/>
  <c r="UUZ50" i="14"/>
  <c r="UVA50" i="14"/>
  <c r="UVB50" i="14"/>
  <c r="UVC50" i="14"/>
  <c r="UVD50" i="14"/>
  <c r="UVE50" i="14"/>
  <c r="UVF50" i="14"/>
  <c r="UVG50" i="14"/>
  <c r="UVH50" i="14"/>
  <c r="UVI50" i="14"/>
  <c r="UVJ50" i="14"/>
  <c r="UVK50" i="14"/>
  <c r="UVL50" i="14"/>
  <c r="UVM50" i="14"/>
  <c r="UVN50" i="14"/>
  <c r="UVO50" i="14"/>
  <c r="UVP50" i="14"/>
  <c r="UVQ50" i="14"/>
  <c r="UVR50" i="14"/>
  <c r="UVS50" i="14"/>
  <c r="UVT50" i="14"/>
  <c r="UVU50" i="14"/>
  <c r="UVV50" i="14"/>
  <c r="UVW50" i="14"/>
  <c r="UVX50" i="14"/>
  <c r="UVY50" i="14"/>
  <c r="UVZ50" i="14"/>
  <c r="UWA50" i="14"/>
  <c r="UWB50" i="14"/>
  <c r="UWC50" i="14"/>
  <c r="UWD50" i="14"/>
  <c r="UWE50" i="14"/>
  <c r="UWF50" i="14"/>
  <c r="UWG50" i="14"/>
  <c r="UWH50" i="14"/>
  <c r="UWI50" i="14"/>
  <c r="UWJ50" i="14"/>
  <c r="UWK50" i="14"/>
  <c r="UWL50" i="14"/>
  <c r="UWM50" i="14"/>
  <c r="UWN50" i="14"/>
  <c r="UWO50" i="14"/>
  <c r="UWP50" i="14"/>
  <c r="UWQ50" i="14"/>
  <c r="UWR50" i="14"/>
  <c r="UWS50" i="14"/>
  <c r="UWT50" i="14"/>
  <c r="UWU50" i="14"/>
  <c r="UWV50" i="14"/>
  <c r="UWW50" i="14"/>
  <c r="UWX50" i="14"/>
  <c r="UWY50" i="14"/>
  <c r="UWZ50" i="14"/>
  <c r="UXA50" i="14"/>
  <c r="UXB50" i="14"/>
  <c r="UXC50" i="14"/>
  <c r="UXD50" i="14"/>
  <c r="UXE50" i="14"/>
  <c r="UXF50" i="14"/>
  <c r="UXG50" i="14"/>
  <c r="UXH50" i="14"/>
  <c r="UXI50" i="14"/>
  <c r="UXJ50" i="14"/>
  <c r="UXK50" i="14"/>
  <c r="UXL50" i="14"/>
  <c r="UXM50" i="14"/>
  <c r="UXN50" i="14"/>
  <c r="UXO50" i="14"/>
  <c r="UXP50" i="14"/>
  <c r="UXQ50" i="14"/>
  <c r="UXR50" i="14"/>
  <c r="UXS50" i="14"/>
  <c r="UXT50" i="14"/>
  <c r="UXU50" i="14"/>
  <c r="UXV50" i="14"/>
  <c r="UXW50" i="14"/>
  <c r="UXX50" i="14"/>
  <c r="UXY50" i="14"/>
  <c r="UXZ50" i="14"/>
  <c r="UYA50" i="14"/>
  <c r="UYB50" i="14"/>
  <c r="UYC50" i="14"/>
  <c r="UYD50" i="14"/>
  <c r="UYE50" i="14"/>
  <c r="UYF50" i="14"/>
  <c r="UYG50" i="14"/>
  <c r="UYH50" i="14"/>
  <c r="UYI50" i="14"/>
  <c r="UYJ50" i="14"/>
  <c r="UYK50" i="14"/>
  <c r="UYL50" i="14"/>
  <c r="UYM50" i="14"/>
  <c r="UYN50" i="14"/>
  <c r="UYO50" i="14"/>
  <c r="UYP50" i="14"/>
  <c r="UYQ50" i="14"/>
  <c r="UYR50" i="14"/>
  <c r="UYS50" i="14"/>
  <c r="UYT50" i="14"/>
  <c r="UYU50" i="14"/>
  <c r="UYV50" i="14"/>
  <c r="UYW50" i="14"/>
  <c r="UYX50" i="14"/>
  <c r="UYY50" i="14"/>
  <c r="UYZ50" i="14"/>
  <c r="UZA50" i="14"/>
  <c r="UZB50" i="14"/>
  <c r="UZC50" i="14"/>
  <c r="UZD50" i="14"/>
  <c r="UZE50" i="14"/>
  <c r="UZF50" i="14"/>
  <c r="UZG50" i="14"/>
  <c r="UZH50" i="14"/>
  <c r="UZI50" i="14"/>
  <c r="UZJ50" i="14"/>
  <c r="UZK50" i="14"/>
  <c r="UZL50" i="14"/>
  <c r="UZM50" i="14"/>
  <c r="UZN50" i="14"/>
  <c r="UZO50" i="14"/>
  <c r="UZP50" i="14"/>
  <c r="UZQ50" i="14"/>
  <c r="UZR50" i="14"/>
  <c r="UZS50" i="14"/>
  <c r="UZT50" i="14"/>
  <c r="UZU50" i="14"/>
  <c r="UZV50" i="14"/>
  <c r="UZW50" i="14"/>
  <c r="UZX50" i="14"/>
  <c r="UZY50" i="14"/>
  <c r="UZZ50" i="14"/>
  <c r="VAA50" i="14"/>
  <c r="VAB50" i="14"/>
  <c r="VAC50" i="14"/>
  <c r="VAD50" i="14"/>
  <c r="VAE50" i="14"/>
  <c r="VAF50" i="14"/>
  <c r="VAG50" i="14"/>
  <c r="VAH50" i="14"/>
  <c r="VAI50" i="14"/>
  <c r="VAJ50" i="14"/>
  <c r="VAK50" i="14"/>
  <c r="VAL50" i="14"/>
  <c r="VAM50" i="14"/>
  <c r="VAN50" i="14"/>
  <c r="VAO50" i="14"/>
  <c r="VAP50" i="14"/>
  <c r="VAQ50" i="14"/>
  <c r="VAR50" i="14"/>
  <c r="VAS50" i="14"/>
  <c r="VAT50" i="14"/>
  <c r="VAU50" i="14"/>
  <c r="VAV50" i="14"/>
  <c r="VAW50" i="14"/>
  <c r="VAX50" i="14"/>
  <c r="VAY50" i="14"/>
  <c r="VAZ50" i="14"/>
  <c r="VBA50" i="14"/>
  <c r="VBB50" i="14"/>
  <c r="VBC50" i="14"/>
  <c r="VBD50" i="14"/>
  <c r="VBE50" i="14"/>
  <c r="VBF50" i="14"/>
  <c r="VBG50" i="14"/>
  <c r="VBH50" i="14"/>
  <c r="VBI50" i="14"/>
  <c r="VBJ50" i="14"/>
  <c r="VBK50" i="14"/>
  <c r="VBL50" i="14"/>
  <c r="VBM50" i="14"/>
  <c r="VBN50" i="14"/>
  <c r="VBO50" i="14"/>
  <c r="VBP50" i="14"/>
  <c r="VBQ50" i="14"/>
  <c r="VBR50" i="14"/>
  <c r="VBS50" i="14"/>
  <c r="VBT50" i="14"/>
  <c r="VBU50" i="14"/>
  <c r="VBV50" i="14"/>
  <c r="VBW50" i="14"/>
  <c r="VBX50" i="14"/>
  <c r="VBY50" i="14"/>
  <c r="VBZ50" i="14"/>
  <c r="VCA50" i="14"/>
  <c r="VCB50" i="14"/>
  <c r="VCC50" i="14"/>
  <c r="VCD50" i="14"/>
  <c r="VCE50" i="14"/>
  <c r="VCF50" i="14"/>
  <c r="VCG50" i="14"/>
  <c r="VCH50" i="14"/>
  <c r="VCI50" i="14"/>
  <c r="VCJ50" i="14"/>
  <c r="VCK50" i="14"/>
  <c r="VCL50" i="14"/>
  <c r="VCM50" i="14"/>
  <c r="VCN50" i="14"/>
  <c r="VCO50" i="14"/>
  <c r="VCP50" i="14"/>
  <c r="VCQ50" i="14"/>
  <c r="VCR50" i="14"/>
  <c r="VCS50" i="14"/>
  <c r="VCT50" i="14"/>
  <c r="VCU50" i="14"/>
  <c r="VCV50" i="14"/>
  <c r="VCW50" i="14"/>
  <c r="VCX50" i="14"/>
  <c r="VCY50" i="14"/>
  <c r="VCZ50" i="14"/>
  <c r="VDA50" i="14"/>
  <c r="VDB50" i="14"/>
  <c r="VDC50" i="14"/>
  <c r="VDD50" i="14"/>
  <c r="VDE50" i="14"/>
  <c r="VDF50" i="14"/>
  <c r="VDG50" i="14"/>
  <c r="VDH50" i="14"/>
  <c r="VDI50" i="14"/>
  <c r="VDJ50" i="14"/>
  <c r="VDK50" i="14"/>
  <c r="VDL50" i="14"/>
  <c r="VDM50" i="14"/>
  <c r="VDN50" i="14"/>
  <c r="VDO50" i="14"/>
  <c r="VDP50" i="14"/>
  <c r="VDQ50" i="14"/>
  <c r="VDR50" i="14"/>
  <c r="VDS50" i="14"/>
  <c r="VDT50" i="14"/>
  <c r="VDU50" i="14"/>
  <c r="VDV50" i="14"/>
  <c r="VDW50" i="14"/>
  <c r="VDX50" i="14"/>
  <c r="VDY50" i="14"/>
  <c r="VDZ50" i="14"/>
  <c r="VEA50" i="14"/>
  <c r="VEB50" i="14"/>
  <c r="VEC50" i="14"/>
  <c r="VED50" i="14"/>
  <c r="VEE50" i="14"/>
  <c r="VEF50" i="14"/>
  <c r="VEG50" i="14"/>
  <c r="VEH50" i="14"/>
  <c r="VEI50" i="14"/>
  <c r="VEJ50" i="14"/>
  <c r="VEK50" i="14"/>
  <c r="VEL50" i="14"/>
  <c r="VEM50" i="14"/>
  <c r="VEN50" i="14"/>
  <c r="VEO50" i="14"/>
  <c r="VEP50" i="14"/>
  <c r="VEQ50" i="14"/>
  <c r="VER50" i="14"/>
  <c r="VES50" i="14"/>
  <c r="VET50" i="14"/>
  <c r="VEU50" i="14"/>
  <c r="VEV50" i="14"/>
  <c r="VEW50" i="14"/>
  <c r="VEX50" i="14"/>
  <c r="VEY50" i="14"/>
  <c r="VEZ50" i="14"/>
  <c r="VFA50" i="14"/>
  <c r="VFB50" i="14"/>
  <c r="VFC50" i="14"/>
  <c r="VFD50" i="14"/>
  <c r="VFE50" i="14"/>
  <c r="VFF50" i="14"/>
  <c r="VFG50" i="14"/>
  <c r="VFH50" i="14"/>
  <c r="VFI50" i="14"/>
  <c r="VFJ50" i="14"/>
  <c r="VFK50" i="14"/>
  <c r="VFL50" i="14"/>
  <c r="VFM50" i="14"/>
  <c r="VFN50" i="14"/>
  <c r="VFO50" i="14"/>
  <c r="VFP50" i="14"/>
  <c r="VFQ50" i="14"/>
  <c r="VFR50" i="14"/>
  <c r="VFS50" i="14"/>
  <c r="VFT50" i="14"/>
  <c r="VFU50" i="14"/>
  <c r="VFV50" i="14"/>
  <c r="VFW50" i="14"/>
  <c r="VFX50" i="14"/>
  <c r="VFY50" i="14"/>
  <c r="VFZ50" i="14"/>
  <c r="VGA50" i="14"/>
  <c r="VGB50" i="14"/>
  <c r="VGC50" i="14"/>
  <c r="VGD50" i="14"/>
  <c r="VGE50" i="14"/>
  <c r="VGF50" i="14"/>
  <c r="VGG50" i="14"/>
  <c r="VGH50" i="14"/>
  <c r="VGI50" i="14"/>
  <c r="VGJ50" i="14"/>
  <c r="VGK50" i="14"/>
  <c r="VGL50" i="14"/>
  <c r="VGM50" i="14"/>
  <c r="VGN50" i="14"/>
  <c r="VGO50" i="14"/>
  <c r="VGP50" i="14"/>
  <c r="VGQ50" i="14"/>
  <c r="VGR50" i="14"/>
  <c r="VGS50" i="14"/>
  <c r="VGT50" i="14"/>
  <c r="VGU50" i="14"/>
  <c r="VGV50" i="14"/>
  <c r="VGW50" i="14"/>
  <c r="VGX50" i="14"/>
  <c r="VGY50" i="14"/>
  <c r="VGZ50" i="14"/>
  <c r="VHA50" i="14"/>
  <c r="VHB50" i="14"/>
  <c r="VHC50" i="14"/>
  <c r="VHD50" i="14"/>
  <c r="VHE50" i="14"/>
  <c r="VHF50" i="14"/>
  <c r="VHG50" i="14"/>
  <c r="VHH50" i="14"/>
  <c r="VHI50" i="14"/>
  <c r="VHJ50" i="14"/>
  <c r="VHK50" i="14"/>
  <c r="VHL50" i="14"/>
  <c r="VHM50" i="14"/>
  <c r="VHN50" i="14"/>
  <c r="VHO50" i="14"/>
  <c r="VHP50" i="14"/>
  <c r="VHQ50" i="14"/>
  <c r="VHR50" i="14"/>
  <c r="VHS50" i="14"/>
  <c r="VHT50" i="14"/>
  <c r="VHU50" i="14"/>
  <c r="VHV50" i="14"/>
  <c r="VHW50" i="14"/>
  <c r="VHX50" i="14"/>
  <c r="VHY50" i="14"/>
  <c r="VHZ50" i="14"/>
  <c r="VIA50" i="14"/>
  <c r="VIB50" i="14"/>
  <c r="VIC50" i="14"/>
  <c r="VID50" i="14"/>
  <c r="VIE50" i="14"/>
  <c r="VIF50" i="14"/>
  <c r="VIG50" i="14"/>
  <c r="VIH50" i="14"/>
  <c r="VII50" i="14"/>
  <c r="VIJ50" i="14"/>
  <c r="VIK50" i="14"/>
  <c r="VIL50" i="14"/>
  <c r="VIM50" i="14"/>
  <c r="VIN50" i="14"/>
  <c r="VIO50" i="14"/>
  <c r="VIP50" i="14"/>
  <c r="VIQ50" i="14"/>
  <c r="VIR50" i="14"/>
  <c r="VIS50" i="14"/>
  <c r="VIT50" i="14"/>
  <c r="VIU50" i="14"/>
  <c r="VIV50" i="14"/>
  <c r="VIW50" i="14"/>
  <c r="VIX50" i="14"/>
  <c r="VIY50" i="14"/>
  <c r="VIZ50" i="14"/>
  <c r="VJA50" i="14"/>
  <c r="VJB50" i="14"/>
  <c r="VJC50" i="14"/>
  <c r="VJD50" i="14"/>
  <c r="VJE50" i="14"/>
  <c r="VJF50" i="14"/>
  <c r="VJG50" i="14"/>
  <c r="VJH50" i="14"/>
  <c r="VJI50" i="14"/>
  <c r="VJJ50" i="14"/>
  <c r="VJK50" i="14"/>
  <c r="VJL50" i="14"/>
  <c r="VJM50" i="14"/>
  <c r="VJN50" i="14"/>
  <c r="VJO50" i="14"/>
  <c r="VJP50" i="14"/>
  <c r="VJQ50" i="14"/>
  <c r="VJR50" i="14"/>
  <c r="VJS50" i="14"/>
  <c r="VJT50" i="14"/>
  <c r="VJU50" i="14"/>
  <c r="VJV50" i="14"/>
  <c r="VJW50" i="14"/>
  <c r="VJX50" i="14"/>
  <c r="VJY50" i="14"/>
  <c r="VJZ50" i="14"/>
  <c r="VKA50" i="14"/>
  <c r="VKB50" i="14"/>
  <c r="VKC50" i="14"/>
  <c r="VKD50" i="14"/>
  <c r="VKE50" i="14"/>
  <c r="VKF50" i="14"/>
  <c r="VKG50" i="14"/>
  <c r="VKH50" i="14"/>
  <c r="VKI50" i="14"/>
  <c r="VKJ50" i="14"/>
  <c r="VKK50" i="14"/>
  <c r="VKL50" i="14"/>
  <c r="VKM50" i="14"/>
  <c r="VKN50" i="14"/>
  <c r="VKO50" i="14"/>
  <c r="VKP50" i="14"/>
  <c r="VKQ50" i="14"/>
  <c r="VKR50" i="14"/>
  <c r="VKS50" i="14"/>
  <c r="VKT50" i="14"/>
  <c r="VKU50" i="14"/>
  <c r="VKV50" i="14"/>
  <c r="VKW50" i="14"/>
  <c r="VKX50" i="14"/>
  <c r="VKY50" i="14"/>
  <c r="VKZ50" i="14"/>
  <c r="VLA50" i="14"/>
  <c r="VLB50" i="14"/>
  <c r="VLC50" i="14"/>
  <c r="VLD50" i="14"/>
  <c r="VLE50" i="14"/>
  <c r="VLF50" i="14"/>
  <c r="VLG50" i="14"/>
  <c r="VLH50" i="14"/>
  <c r="VLI50" i="14"/>
  <c r="VLJ50" i="14"/>
  <c r="VLK50" i="14"/>
  <c r="VLL50" i="14"/>
  <c r="VLM50" i="14"/>
  <c r="VLN50" i="14"/>
  <c r="VLO50" i="14"/>
  <c r="VLP50" i="14"/>
  <c r="VLQ50" i="14"/>
  <c r="VLR50" i="14"/>
  <c r="VLS50" i="14"/>
  <c r="VLT50" i="14"/>
  <c r="VLU50" i="14"/>
  <c r="VLV50" i="14"/>
  <c r="VLW50" i="14"/>
  <c r="VLX50" i="14"/>
  <c r="VLY50" i="14"/>
  <c r="VLZ50" i="14"/>
  <c r="VMA50" i="14"/>
  <c r="VMB50" i="14"/>
  <c r="VMC50" i="14"/>
  <c r="VMD50" i="14"/>
  <c r="VME50" i="14"/>
  <c r="VMF50" i="14"/>
  <c r="VMG50" i="14"/>
  <c r="VMH50" i="14"/>
  <c r="VMI50" i="14"/>
  <c r="VMJ50" i="14"/>
  <c r="VMK50" i="14"/>
  <c r="VML50" i="14"/>
  <c r="VMM50" i="14"/>
  <c r="VMN50" i="14"/>
  <c r="VMO50" i="14"/>
  <c r="VMP50" i="14"/>
  <c r="VMQ50" i="14"/>
  <c r="VMR50" i="14"/>
  <c r="VMS50" i="14"/>
  <c r="VMT50" i="14"/>
  <c r="VMU50" i="14"/>
  <c r="VMV50" i="14"/>
  <c r="VMW50" i="14"/>
  <c r="VMX50" i="14"/>
  <c r="VMY50" i="14"/>
  <c r="VMZ50" i="14"/>
  <c r="VNA50" i="14"/>
  <c r="VNB50" i="14"/>
  <c r="VNC50" i="14"/>
  <c r="VND50" i="14"/>
  <c r="VNE50" i="14"/>
  <c r="VNF50" i="14"/>
  <c r="VNG50" i="14"/>
  <c r="VNH50" i="14"/>
  <c r="VNI50" i="14"/>
  <c r="VNJ50" i="14"/>
  <c r="VNK50" i="14"/>
  <c r="VNL50" i="14"/>
  <c r="VNM50" i="14"/>
  <c r="VNN50" i="14"/>
  <c r="VNO50" i="14"/>
  <c r="VNP50" i="14"/>
  <c r="VNQ50" i="14"/>
  <c r="VNR50" i="14"/>
  <c r="VNS50" i="14"/>
  <c r="VNT50" i="14"/>
  <c r="VNU50" i="14"/>
  <c r="VNV50" i="14"/>
  <c r="VNW50" i="14"/>
  <c r="VNX50" i="14"/>
  <c r="VNY50" i="14"/>
  <c r="VNZ50" i="14"/>
  <c r="VOA50" i="14"/>
  <c r="VOB50" i="14"/>
  <c r="VOC50" i="14"/>
  <c r="VOD50" i="14"/>
  <c r="VOE50" i="14"/>
  <c r="VOF50" i="14"/>
  <c r="VOG50" i="14"/>
  <c r="VOH50" i="14"/>
  <c r="VOI50" i="14"/>
  <c r="VOJ50" i="14"/>
  <c r="VOK50" i="14"/>
  <c r="VOL50" i="14"/>
  <c r="VOM50" i="14"/>
  <c r="VON50" i="14"/>
  <c r="VOO50" i="14"/>
  <c r="VOP50" i="14"/>
  <c r="VOQ50" i="14"/>
  <c r="VOR50" i="14"/>
  <c r="VOS50" i="14"/>
  <c r="VOT50" i="14"/>
  <c r="VOU50" i="14"/>
  <c r="VOV50" i="14"/>
  <c r="VOW50" i="14"/>
  <c r="VOX50" i="14"/>
  <c r="VOY50" i="14"/>
  <c r="VOZ50" i="14"/>
  <c r="VPA50" i="14"/>
  <c r="VPB50" i="14"/>
  <c r="VPC50" i="14"/>
  <c r="VPD50" i="14"/>
  <c r="VPE50" i="14"/>
  <c r="VPF50" i="14"/>
  <c r="VPG50" i="14"/>
  <c r="VPH50" i="14"/>
  <c r="VPI50" i="14"/>
  <c r="VPJ50" i="14"/>
  <c r="VPK50" i="14"/>
  <c r="VPL50" i="14"/>
  <c r="VPM50" i="14"/>
  <c r="VPN50" i="14"/>
  <c r="VPO50" i="14"/>
  <c r="VPP50" i="14"/>
  <c r="VPQ50" i="14"/>
  <c r="VPR50" i="14"/>
  <c r="VPS50" i="14"/>
  <c r="VPT50" i="14"/>
  <c r="VPU50" i="14"/>
  <c r="VPV50" i="14"/>
  <c r="VPW50" i="14"/>
  <c r="VPX50" i="14"/>
  <c r="VPY50" i="14"/>
  <c r="VPZ50" i="14"/>
  <c r="VQA50" i="14"/>
  <c r="VQB50" i="14"/>
  <c r="VQC50" i="14"/>
  <c r="VQD50" i="14"/>
  <c r="VQE50" i="14"/>
  <c r="VQF50" i="14"/>
  <c r="VQG50" i="14"/>
  <c r="VQH50" i="14"/>
  <c r="VQI50" i="14"/>
  <c r="VQJ50" i="14"/>
  <c r="VQK50" i="14"/>
  <c r="VQL50" i="14"/>
  <c r="VQM50" i="14"/>
  <c r="VQN50" i="14"/>
  <c r="VQO50" i="14"/>
  <c r="VQP50" i="14"/>
  <c r="VQQ50" i="14"/>
  <c r="VQR50" i="14"/>
  <c r="VQS50" i="14"/>
  <c r="VQT50" i="14"/>
  <c r="VQU50" i="14"/>
  <c r="VQV50" i="14"/>
  <c r="VQW50" i="14"/>
  <c r="VQX50" i="14"/>
  <c r="VQY50" i="14"/>
  <c r="VQZ50" i="14"/>
  <c r="VRA50" i="14"/>
  <c r="VRB50" i="14"/>
  <c r="VRC50" i="14"/>
  <c r="VRD50" i="14"/>
  <c r="VRE50" i="14"/>
  <c r="VRF50" i="14"/>
  <c r="VRG50" i="14"/>
  <c r="VRH50" i="14"/>
  <c r="VRI50" i="14"/>
  <c r="VRJ50" i="14"/>
  <c r="VRK50" i="14"/>
  <c r="VRL50" i="14"/>
  <c r="VRM50" i="14"/>
  <c r="VRN50" i="14"/>
  <c r="VRO50" i="14"/>
  <c r="VRP50" i="14"/>
  <c r="VRQ50" i="14"/>
  <c r="VRR50" i="14"/>
  <c r="VRS50" i="14"/>
  <c r="VRT50" i="14"/>
  <c r="VRU50" i="14"/>
  <c r="VRV50" i="14"/>
  <c r="VRW50" i="14"/>
  <c r="VRX50" i="14"/>
  <c r="VRY50" i="14"/>
  <c r="VRZ50" i="14"/>
  <c r="VSA50" i="14"/>
  <c r="VSB50" i="14"/>
  <c r="VSC50" i="14"/>
  <c r="VSD50" i="14"/>
  <c r="VSE50" i="14"/>
  <c r="VSF50" i="14"/>
  <c r="VSG50" i="14"/>
  <c r="VSH50" i="14"/>
  <c r="VSI50" i="14"/>
  <c r="VSJ50" i="14"/>
  <c r="VSK50" i="14"/>
  <c r="VSL50" i="14"/>
  <c r="VSM50" i="14"/>
  <c r="VSN50" i="14"/>
  <c r="VSO50" i="14"/>
  <c r="VSP50" i="14"/>
  <c r="VSQ50" i="14"/>
  <c r="VSR50" i="14"/>
  <c r="VSS50" i="14"/>
  <c r="VST50" i="14"/>
  <c r="VSU50" i="14"/>
  <c r="VSV50" i="14"/>
  <c r="VSW50" i="14"/>
  <c r="VSX50" i="14"/>
  <c r="VSY50" i="14"/>
  <c r="VSZ50" i="14"/>
  <c r="VTA50" i="14"/>
  <c r="VTB50" i="14"/>
  <c r="VTC50" i="14"/>
  <c r="VTD50" i="14"/>
  <c r="VTE50" i="14"/>
  <c r="VTF50" i="14"/>
  <c r="VTG50" i="14"/>
  <c r="VTH50" i="14"/>
  <c r="VTI50" i="14"/>
  <c r="VTJ50" i="14"/>
  <c r="VTK50" i="14"/>
  <c r="VTL50" i="14"/>
  <c r="VTM50" i="14"/>
  <c r="VTN50" i="14"/>
  <c r="VTO50" i="14"/>
  <c r="VTP50" i="14"/>
  <c r="VTQ50" i="14"/>
  <c r="VTR50" i="14"/>
  <c r="VTS50" i="14"/>
  <c r="VTT50" i="14"/>
  <c r="VTU50" i="14"/>
  <c r="VTV50" i="14"/>
  <c r="VTW50" i="14"/>
  <c r="VTX50" i="14"/>
  <c r="VTY50" i="14"/>
  <c r="VTZ50" i="14"/>
  <c r="VUA50" i="14"/>
  <c r="VUB50" i="14"/>
  <c r="VUC50" i="14"/>
  <c r="VUD50" i="14"/>
  <c r="VUE50" i="14"/>
  <c r="VUF50" i="14"/>
  <c r="VUG50" i="14"/>
  <c r="VUH50" i="14"/>
  <c r="VUI50" i="14"/>
  <c r="VUJ50" i="14"/>
  <c r="VUK50" i="14"/>
  <c r="VUL50" i="14"/>
  <c r="VUM50" i="14"/>
  <c r="VUN50" i="14"/>
  <c r="VUO50" i="14"/>
  <c r="VUP50" i="14"/>
  <c r="VUQ50" i="14"/>
  <c r="VUR50" i="14"/>
  <c r="VUS50" i="14"/>
  <c r="VUT50" i="14"/>
  <c r="VUU50" i="14"/>
  <c r="VUV50" i="14"/>
  <c r="VUW50" i="14"/>
  <c r="VUX50" i="14"/>
  <c r="VUY50" i="14"/>
  <c r="VUZ50" i="14"/>
  <c r="VVA50" i="14"/>
  <c r="VVB50" i="14"/>
  <c r="VVC50" i="14"/>
  <c r="VVD50" i="14"/>
  <c r="VVE50" i="14"/>
  <c r="VVF50" i="14"/>
  <c r="VVG50" i="14"/>
  <c r="VVH50" i="14"/>
  <c r="VVI50" i="14"/>
  <c r="VVJ50" i="14"/>
  <c r="VVK50" i="14"/>
  <c r="VVL50" i="14"/>
  <c r="VVM50" i="14"/>
  <c r="VVN50" i="14"/>
  <c r="VVO50" i="14"/>
  <c r="VVP50" i="14"/>
  <c r="VVQ50" i="14"/>
  <c r="VVR50" i="14"/>
  <c r="VVS50" i="14"/>
  <c r="VVT50" i="14"/>
  <c r="VVU50" i="14"/>
  <c r="VVV50" i="14"/>
  <c r="VVW50" i="14"/>
  <c r="VVX50" i="14"/>
  <c r="VVY50" i="14"/>
  <c r="VVZ50" i="14"/>
  <c r="VWA50" i="14"/>
  <c r="VWB50" i="14"/>
  <c r="VWC50" i="14"/>
  <c r="VWD50" i="14"/>
  <c r="VWE50" i="14"/>
  <c r="VWF50" i="14"/>
  <c r="VWG50" i="14"/>
  <c r="VWH50" i="14"/>
  <c r="VWI50" i="14"/>
  <c r="VWJ50" i="14"/>
  <c r="VWK50" i="14"/>
  <c r="VWL50" i="14"/>
  <c r="VWM50" i="14"/>
  <c r="VWN50" i="14"/>
  <c r="VWO50" i="14"/>
  <c r="VWP50" i="14"/>
  <c r="VWQ50" i="14"/>
  <c r="VWR50" i="14"/>
  <c r="VWS50" i="14"/>
  <c r="VWT50" i="14"/>
  <c r="VWU50" i="14"/>
  <c r="VWV50" i="14"/>
  <c r="VWW50" i="14"/>
  <c r="VWX50" i="14"/>
  <c r="VWY50" i="14"/>
  <c r="VWZ50" i="14"/>
  <c r="VXA50" i="14"/>
  <c r="VXB50" i="14"/>
  <c r="VXC50" i="14"/>
  <c r="VXD50" i="14"/>
  <c r="VXE50" i="14"/>
  <c r="VXF50" i="14"/>
  <c r="VXG50" i="14"/>
  <c r="VXH50" i="14"/>
  <c r="VXI50" i="14"/>
  <c r="VXJ50" i="14"/>
  <c r="VXK50" i="14"/>
  <c r="VXL50" i="14"/>
  <c r="VXM50" i="14"/>
  <c r="VXN50" i="14"/>
  <c r="VXO50" i="14"/>
  <c r="VXP50" i="14"/>
  <c r="VXQ50" i="14"/>
  <c r="VXR50" i="14"/>
  <c r="VXS50" i="14"/>
  <c r="VXT50" i="14"/>
  <c r="VXU50" i="14"/>
  <c r="VXV50" i="14"/>
  <c r="VXW50" i="14"/>
  <c r="VXX50" i="14"/>
  <c r="VXY50" i="14"/>
  <c r="VXZ50" i="14"/>
  <c r="VYA50" i="14"/>
  <c r="VYB50" i="14"/>
  <c r="VYC50" i="14"/>
  <c r="VYD50" i="14"/>
  <c r="VYE50" i="14"/>
  <c r="VYF50" i="14"/>
  <c r="VYG50" i="14"/>
  <c r="VYH50" i="14"/>
  <c r="VYI50" i="14"/>
  <c r="VYJ50" i="14"/>
  <c r="VYK50" i="14"/>
  <c r="VYL50" i="14"/>
  <c r="VYM50" i="14"/>
  <c r="VYN50" i="14"/>
  <c r="VYO50" i="14"/>
  <c r="VYP50" i="14"/>
  <c r="VYQ50" i="14"/>
  <c r="VYR50" i="14"/>
  <c r="VYS50" i="14"/>
  <c r="VYT50" i="14"/>
  <c r="VYU50" i="14"/>
  <c r="VYV50" i="14"/>
  <c r="VYW50" i="14"/>
  <c r="VYX50" i="14"/>
  <c r="VYY50" i="14"/>
  <c r="VYZ50" i="14"/>
  <c r="VZA50" i="14"/>
  <c r="VZB50" i="14"/>
  <c r="VZC50" i="14"/>
  <c r="VZD50" i="14"/>
  <c r="VZE50" i="14"/>
  <c r="VZF50" i="14"/>
  <c r="VZG50" i="14"/>
  <c r="VZH50" i="14"/>
  <c r="VZI50" i="14"/>
  <c r="VZJ50" i="14"/>
  <c r="VZK50" i="14"/>
  <c r="VZL50" i="14"/>
  <c r="VZM50" i="14"/>
  <c r="VZN50" i="14"/>
  <c r="VZO50" i="14"/>
  <c r="VZP50" i="14"/>
  <c r="VZQ50" i="14"/>
  <c r="VZR50" i="14"/>
  <c r="VZS50" i="14"/>
  <c r="VZT50" i="14"/>
  <c r="VZU50" i="14"/>
  <c r="VZV50" i="14"/>
  <c r="VZW50" i="14"/>
  <c r="VZX50" i="14"/>
  <c r="VZY50" i="14"/>
  <c r="VZZ50" i="14"/>
  <c r="WAA50" i="14"/>
  <c r="WAB50" i="14"/>
  <c r="WAC50" i="14"/>
  <c r="WAD50" i="14"/>
  <c r="WAE50" i="14"/>
  <c r="WAF50" i="14"/>
  <c r="WAG50" i="14"/>
  <c r="WAH50" i="14"/>
  <c r="WAI50" i="14"/>
  <c r="WAJ50" i="14"/>
  <c r="WAK50" i="14"/>
  <c r="WAL50" i="14"/>
  <c r="WAM50" i="14"/>
  <c r="WAN50" i="14"/>
  <c r="WAO50" i="14"/>
  <c r="WAP50" i="14"/>
  <c r="WAQ50" i="14"/>
  <c r="WAR50" i="14"/>
  <c r="WAS50" i="14"/>
  <c r="WAT50" i="14"/>
  <c r="WAU50" i="14"/>
  <c r="WAV50" i="14"/>
  <c r="WAW50" i="14"/>
  <c r="WAX50" i="14"/>
  <c r="WAY50" i="14"/>
  <c r="WAZ50" i="14"/>
  <c r="WBA50" i="14"/>
  <c r="WBB50" i="14"/>
  <c r="WBC50" i="14"/>
  <c r="WBD50" i="14"/>
  <c r="WBE50" i="14"/>
  <c r="WBF50" i="14"/>
  <c r="WBG50" i="14"/>
  <c r="WBH50" i="14"/>
  <c r="WBI50" i="14"/>
  <c r="WBJ50" i="14"/>
  <c r="WBK50" i="14"/>
  <c r="WBL50" i="14"/>
  <c r="WBM50" i="14"/>
  <c r="WBN50" i="14"/>
  <c r="WBO50" i="14"/>
  <c r="WBP50" i="14"/>
  <c r="WBQ50" i="14"/>
  <c r="WBR50" i="14"/>
  <c r="WBS50" i="14"/>
  <c r="WBT50" i="14"/>
  <c r="WBU50" i="14"/>
  <c r="WBV50" i="14"/>
  <c r="WBW50" i="14"/>
  <c r="WBX50" i="14"/>
  <c r="WBY50" i="14"/>
  <c r="WBZ50" i="14"/>
  <c r="WCA50" i="14"/>
  <c r="WCB50" i="14"/>
  <c r="WCC50" i="14"/>
  <c r="WCD50" i="14"/>
  <c r="WCE50" i="14"/>
  <c r="WCF50" i="14"/>
  <c r="WCG50" i="14"/>
  <c r="WCH50" i="14"/>
  <c r="WCI50" i="14"/>
  <c r="WCJ50" i="14"/>
  <c r="WCK50" i="14"/>
  <c r="WCL50" i="14"/>
  <c r="WCM50" i="14"/>
  <c r="WCN50" i="14"/>
  <c r="WCO50" i="14"/>
  <c r="WCP50" i="14"/>
  <c r="WCQ50" i="14"/>
  <c r="WCR50" i="14"/>
  <c r="WCS50" i="14"/>
  <c r="WCT50" i="14"/>
  <c r="WCU50" i="14"/>
  <c r="WCV50" i="14"/>
  <c r="WCW50" i="14"/>
  <c r="WCX50" i="14"/>
  <c r="WCY50" i="14"/>
  <c r="WCZ50" i="14"/>
  <c r="WDA50" i="14"/>
  <c r="WDB50" i="14"/>
  <c r="WDC50" i="14"/>
  <c r="WDD50" i="14"/>
  <c r="WDE50" i="14"/>
  <c r="WDF50" i="14"/>
  <c r="WDG50" i="14"/>
  <c r="WDH50" i="14"/>
  <c r="WDI50" i="14"/>
  <c r="WDJ50" i="14"/>
  <c r="WDK50" i="14"/>
  <c r="WDL50" i="14"/>
  <c r="WDM50" i="14"/>
  <c r="WDN50" i="14"/>
  <c r="WDO50" i="14"/>
  <c r="WDP50" i="14"/>
  <c r="WDQ50" i="14"/>
  <c r="WDR50" i="14"/>
  <c r="WDS50" i="14"/>
  <c r="WDT50" i="14"/>
  <c r="WDU50" i="14"/>
  <c r="WDV50" i="14"/>
  <c r="WDW50" i="14"/>
  <c r="WDX50" i="14"/>
  <c r="WDY50" i="14"/>
  <c r="WDZ50" i="14"/>
  <c r="WEA50" i="14"/>
  <c r="WEB50" i="14"/>
  <c r="WEC50" i="14"/>
  <c r="WED50" i="14"/>
  <c r="WEE50" i="14"/>
  <c r="WEF50" i="14"/>
  <c r="WEG50" i="14"/>
  <c r="WEH50" i="14"/>
  <c r="WEI50" i="14"/>
  <c r="WEJ50" i="14"/>
  <c r="WEK50" i="14"/>
  <c r="WEL50" i="14"/>
  <c r="WEM50" i="14"/>
  <c r="WEN50" i="14"/>
  <c r="WEO50" i="14"/>
  <c r="WEP50" i="14"/>
  <c r="WEQ50" i="14"/>
  <c r="WER50" i="14"/>
  <c r="WES50" i="14"/>
  <c r="WET50" i="14"/>
  <c r="WEU50" i="14"/>
  <c r="WEV50" i="14"/>
  <c r="WEW50" i="14"/>
  <c r="WEX50" i="14"/>
  <c r="WEY50" i="14"/>
  <c r="WEZ50" i="14"/>
  <c r="WFA50" i="14"/>
  <c r="WFB50" i="14"/>
  <c r="WFC50" i="14"/>
  <c r="WFD50" i="14"/>
  <c r="WFE50" i="14"/>
  <c r="WFF50" i="14"/>
  <c r="WFG50" i="14"/>
  <c r="WFH50" i="14"/>
  <c r="WFI50" i="14"/>
  <c r="WFJ50" i="14"/>
  <c r="WFK50" i="14"/>
  <c r="WFL50" i="14"/>
  <c r="WFM50" i="14"/>
  <c r="WFN50" i="14"/>
  <c r="WFO50" i="14"/>
  <c r="WFP50" i="14"/>
  <c r="WFQ50" i="14"/>
  <c r="WFR50" i="14"/>
  <c r="WFS50" i="14"/>
  <c r="WFT50" i="14"/>
  <c r="WFU50" i="14"/>
  <c r="WFV50" i="14"/>
  <c r="WFW50" i="14"/>
  <c r="WFX50" i="14"/>
  <c r="WFY50" i="14"/>
  <c r="WFZ50" i="14"/>
  <c r="WGA50" i="14"/>
  <c r="WGB50" i="14"/>
  <c r="WGC50" i="14"/>
  <c r="WGD50" i="14"/>
  <c r="WGE50" i="14"/>
  <c r="WGF50" i="14"/>
  <c r="WGG50" i="14"/>
  <c r="WGH50" i="14"/>
  <c r="WGI50" i="14"/>
  <c r="WGJ50" i="14"/>
  <c r="WGK50" i="14"/>
  <c r="WGL50" i="14"/>
  <c r="WGM50" i="14"/>
  <c r="WGN50" i="14"/>
  <c r="WGO50" i="14"/>
  <c r="WGP50" i="14"/>
  <c r="WGQ50" i="14"/>
  <c r="WGR50" i="14"/>
  <c r="WGS50" i="14"/>
  <c r="WGT50" i="14"/>
  <c r="WGU50" i="14"/>
  <c r="WGV50" i="14"/>
  <c r="WGW50" i="14"/>
  <c r="WGX50" i="14"/>
  <c r="WGY50" i="14"/>
  <c r="WGZ50" i="14"/>
  <c r="WHA50" i="14"/>
  <c r="WHB50" i="14"/>
  <c r="WHC50" i="14"/>
  <c r="WHD50" i="14"/>
  <c r="WHE50" i="14"/>
  <c r="WHF50" i="14"/>
  <c r="WHG50" i="14"/>
  <c r="WHH50" i="14"/>
  <c r="WHI50" i="14"/>
  <c r="WHJ50" i="14"/>
  <c r="WHK50" i="14"/>
  <c r="WHL50" i="14"/>
  <c r="WHM50" i="14"/>
  <c r="WHN50" i="14"/>
  <c r="WHO50" i="14"/>
  <c r="WHP50" i="14"/>
  <c r="WHQ50" i="14"/>
  <c r="WHR50" i="14"/>
  <c r="WHS50" i="14"/>
  <c r="WHT50" i="14"/>
  <c r="WHU50" i="14"/>
  <c r="WHV50" i="14"/>
  <c r="WHW50" i="14"/>
  <c r="WHX50" i="14"/>
  <c r="WHY50" i="14"/>
  <c r="WHZ50" i="14"/>
  <c r="WIA50" i="14"/>
  <c r="WIB50" i="14"/>
  <c r="WIC50" i="14"/>
  <c r="WID50" i="14"/>
  <c r="WIE50" i="14"/>
  <c r="WIF50" i="14"/>
  <c r="WIG50" i="14"/>
  <c r="WIH50" i="14"/>
  <c r="WII50" i="14"/>
  <c r="WIJ50" i="14"/>
  <c r="WIK50" i="14"/>
  <c r="WIL50" i="14"/>
  <c r="WIM50" i="14"/>
  <c r="WIN50" i="14"/>
  <c r="WIO50" i="14"/>
  <c r="WIP50" i="14"/>
  <c r="WIQ50" i="14"/>
  <c r="WIR50" i="14"/>
  <c r="WIS50" i="14"/>
  <c r="WIT50" i="14"/>
  <c r="WIU50" i="14"/>
  <c r="WIV50" i="14"/>
  <c r="WIW50" i="14"/>
  <c r="WIX50" i="14"/>
  <c r="WIY50" i="14"/>
  <c r="WIZ50" i="14"/>
  <c r="WJA50" i="14"/>
  <c r="WJB50" i="14"/>
  <c r="WJC50" i="14"/>
  <c r="WJD50" i="14"/>
  <c r="WJE50" i="14"/>
  <c r="WJF50" i="14"/>
  <c r="WJG50" i="14"/>
  <c r="WJH50" i="14"/>
  <c r="WJI50" i="14"/>
  <c r="WJJ50" i="14"/>
  <c r="WJK50" i="14"/>
  <c r="WJL50" i="14"/>
  <c r="WJM50" i="14"/>
  <c r="WJN50" i="14"/>
  <c r="WJO50" i="14"/>
  <c r="WJP50" i="14"/>
  <c r="WJQ50" i="14"/>
  <c r="WJR50" i="14"/>
  <c r="WJS50" i="14"/>
  <c r="WJT50" i="14"/>
  <c r="WJU50" i="14"/>
  <c r="WJV50" i="14"/>
  <c r="WJW50" i="14"/>
  <c r="WJX50" i="14"/>
  <c r="WJY50" i="14"/>
  <c r="WJZ50" i="14"/>
  <c r="WKA50" i="14"/>
  <c r="WKB50" i="14"/>
  <c r="WKC50" i="14"/>
  <c r="WKD50" i="14"/>
  <c r="WKE50" i="14"/>
  <c r="WKF50" i="14"/>
  <c r="WKG50" i="14"/>
  <c r="WKH50" i="14"/>
  <c r="WKI50" i="14"/>
  <c r="WKJ50" i="14"/>
  <c r="WKK50" i="14"/>
  <c r="WKL50" i="14"/>
  <c r="WKM50" i="14"/>
  <c r="WKN50" i="14"/>
  <c r="WKO50" i="14"/>
  <c r="WKP50" i="14"/>
  <c r="WKQ50" i="14"/>
  <c r="WKR50" i="14"/>
  <c r="WKS50" i="14"/>
  <c r="WKT50" i="14"/>
  <c r="WKU50" i="14"/>
  <c r="WKV50" i="14"/>
  <c r="WKW50" i="14"/>
  <c r="WKX50" i="14"/>
  <c r="WKY50" i="14"/>
  <c r="WKZ50" i="14"/>
  <c r="WLA50" i="14"/>
  <c r="WLB50" i="14"/>
  <c r="WLC50" i="14"/>
  <c r="WLD50" i="14"/>
  <c r="WLE50" i="14"/>
  <c r="WLF50" i="14"/>
  <c r="WLG50" i="14"/>
  <c r="WLH50" i="14"/>
  <c r="WLI50" i="14"/>
  <c r="WLJ50" i="14"/>
  <c r="WLK50" i="14"/>
  <c r="WLL50" i="14"/>
  <c r="WLM50" i="14"/>
  <c r="WLN50" i="14"/>
  <c r="WLO50" i="14"/>
  <c r="WLP50" i="14"/>
  <c r="WLQ50" i="14"/>
  <c r="WLR50" i="14"/>
  <c r="WLS50" i="14"/>
  <c r="WLT50" i="14"/>
  <c r="WLU50" i="14"/>
  <c r="WLV50" i="14"/>
  <c r="WLW50" i="14"/>
  <c r="WLX50" i="14"/>
  <c r="WLY50" i="14"/>
  <c r="WLZ50" i="14"/>
  <c r="WMA50" i="14"/>
  <c r="WMB50" i="14"/>
  <c r="WMC50" i="14"/>
  <c r="WMD50" i="14"/>
  <c r="WME50" i="14"/>
  <c r="WMF50" i="14"/>
  <c r="WMG50" i="14"/>
  <c r="WMH50" i="14"/>
  <c r="WMI50" i="14"/>
  <c r="WMJ50" i="14"/>
  <c r="WMK50" i="14"/>
  <c r="WML50" i="14"/>
  <c r="WMM50" i="14"/>
  <c r="WMN50" i="14"/>
  <c r="WMO50" i="14"/>
  <c r="WMP50" i="14"/>
  <c r="WMQ50" i="14"/>
  <c r="WMR50" i="14"/>
  <c r="WMS50" i="14"/>
  <c r="WMT50" i="14"/>
  <c r="WMU50" i="14"/>
  <c r="WMV50" i="14"/>
  <c r="WMW50" i="14"/>
  <c r="WMX50" i="14"/>
  <c r="WMY50" i="14"/>
  <c r="WMZ50" i="14"/>
  <c r="WNA50" i="14"/>
  <c r="WNB50" i="14"/>
  <c r="WNC50" i="14"/>
  <c r="WND50" i="14"/>
  <c r="WNE50" i="14"/>
  <c r="WNF50" i="14"/>
  <c r="WNG50" i="14"/>
  <c r="WNH50" i="14"/>
  <c r="WNI50" i="14"/>
  <c r="WNJ50" i="14"/>
  <c r="WNK50" i="14"/>
  <c r="WNL50" i="14"/>
  <c r="WNM50" i="14"/>
  <c r="WNN50" i="14"/>
  <c r="WNO50" i="14"/>
  <c r="WNP50" i="14"/>
  <c r="WNQ50" i="14"/>
  <c r="WNR50" i="14"/>
  <c r="WNS50" i="14"/>
  <c r="WNT50" i="14"/>
  <c r="WNU50" i="14"/>
  <c r="WNV50" i="14"/>
  <c r="WNW50" i="14"/>
  <c r="WNX50" i="14"/>
  <c r="WNY50" i="14"/>
  <c r="WNZ50" i="14"/>
  <c r="WOA50" i="14"/>
  <c r="WOB50" i="14"/>
  <c r="WOC50" i="14"/>
  <c r="WOD50" i="14"/>
  <c r="WOE50" i="14"/>
  <c r="WOF50" i="14"/>
  <c r="WOG50" i="14"/>
  <c r="WOH50" i="14"/>
  <c r="WOI50" i="14"/>
  <c r="WOJ50" i="14"/>
  <c r="WOK50" i="14"/>
  <c r="WOL50" i="14"/>
  <c r="WOM50" i="14"/>
  <c r="WON50" i="14"/>
  <c r="WOO50" i="14"/>
  <c r="WOP50" i="14"/>
  <c r="WOQ50" i="14"/>
  <c r="WOR50" i="14"/>
  <c r="WOS50" i="14"/>
  <c r="WOT50" i="14"/>
  <c r="WOU50" i="14"/>
  <c r="WOV50" i="14"/>
  <c r="WOW50" i="14"/>
  <c r="WOX50" i="14"/>
  <c r="WOY50" i="14"/>
  <c r="WOZ50" i="14"/>
  <c r="WPA50" i="14"/>
  <c r="WPB50" i="14"/>
  <c r="WPC50" i="14"/>
  <c r="WPD50" i="14"/>
  <c r="WPE50" i="14"/>
  <c r="WPF50" i="14"/>
  <c r="WPG50" i="14"/>
  <c r="WPH50" i="14"/>
  <c r="WPI50" i="14"/>
  <c r="WPJ50" i="14"/>
  <c r="WPK50" i="14"/>
  <c r="WPL50" i="14"/>
  <c r="WPM50" i="14"/>
  <c r="WPN50" i="14"/>
  <c r="WPO50" i="14"/>
  <c r="WPP50" i="14"/>
  <c r="WPQ50" i="14"/>
  <c r="WPR50" i="14"/>
  <c r="WPS50" i="14"/>
  <c r="WPT50" i="14"/>
  <c r="WPU50" i="14"/>
  <c r="WPV50" i="14"/>
  <c r="WPW50" i="14"/>
  <c r="WPX50" i="14"/>
  <c r="WPY50" i="14"/>
  <c r="WPZ50" i="14"/>
  <c r="WQA50" i="14"/>
  <c r="WQB50" i="14"/>
  <c r="WQC50" i="14"/>
  <c r="WQD50" i="14"/>
  <c r="WQE50" i="14"/>
  <c r="WQF50" i="14"/>
  <c r="WQG50" i="14"/>
  <c r="WQH50" i="14"/>
  <c r="WQI50" i="14"/>
  <c r="WQJ50" i="14"/>
  <c r="WQK50" i="14"/>
  <c r="WQL50" i="14"/>
  <c r="WQM50" i="14"/>
  <c r="WQN50" i="14"/>
  <c r="WQO50" i="14"/>
  <c r="WQP50" i="14"/>
  <c r="WQQ50" i="14"/>
  <c r="WQR50" i="14"/>
  <c r="WQS50" i="14"/>
  <c r="WQT50" i="14"/>
  <c r="WQU50" i="14"/>
  <c r="WQV50" i="14"/>
  <c r="WQW50" i="14"/>
  <c r="WQX50" i="14"/>
  <c r="WQY50" i="14"/>
  <c r="WQZ50" i="14"/>
  <c r="WRA50" i="14"/>
  <c r="WRB50" i="14"/>
  <c r="WRC50" i="14"/>
  <c r="WRD50" i="14"/>
  <c r="WRE50" i="14"/>
  <c r="WRF50" i="14"/>
  <c r="WRG50" i="14"/>
  <c r="WRH50" i="14"/>
  <c r="WRI50" i="14"/>
  <c r="WRJ50" i="14"/>
  <c r="WRK50" i="14"/>
  <c r="WRL50" i="14"/>
  <c r="WRM50" i="14"/>
  <c r="WRN50" i="14"/>
  <c r="WRO50" i="14"/>
  <c r="WRP50" i="14"/>
  <c r="WRQ50" i="14"/>
  <c r="WRR50" i="14"/>
  <c r="WRS50" i="14"/>
  <c r="WRT50" i="14"/>
  <c r="WRU50" i="14"/>
  <c r="WRV50" i="14"/>
  <c r="WRW50" i="14"/>
  <c r="WRX50" i="14"/>
  <c r="WRY50" i="14"/>
  <c r="WRZ50" i="14"/>
  <c r="WSA50" i="14"/>
  <c r="WSB50" i="14"/>
  <c r="WSC50" i="14"/>
  <c r="WSD50" i="14"/>
  <c r="WSE50" i="14"/>
  <c r="WSF50" i="14"/>
  <c r="WSG50" i="14"/>
  <c r="WSH50" i="14"/>
  <c r="WSI50" i="14"/>
  <c r="WSJ50" i="14"/>
  <c r="WSK50" i="14"/>
  <c r="WSL50" i="14"/>
  <c r="WSM50" i="14"/>
  <c r="WSN50" i="14"/>
  <c r="WSO50" i="14"/>
  <c r="WSP50" i="14"/>
  <c r="WSQ50" i="14"/>
  <c r="WSR50" i="14"/>
  <c r="WSS50" i="14"/>
  <c r="WST50" i="14"/>
  <c r="WSU50" i="14"/>
  <c r="WSV50" i="14"/>
  <c r="WSW50" i="14"/>
  <c r="WSX50" i="14"/>
  <c r="WSY50" i="14"/>
  <c r="WSZ50" i="14"/>
  <c r="WTA50" i="14"/>
  <c r="WTB50" i="14"/>
  <c r="WTC50" i="14"/>
  <c r="WTD50" i="14"/>
  <c r="WTE50" i="14"/>
  <c r="WTF50" i="14"/>
  <c r="WTG50" i="14"/>
  <c r="WTH50" i="14"/>
  <c r="WTI50" i="14"/>
  <c r="WTJ50" i="14"/>
  <c r="WTK50" i="14"/>
  <c r="WTL50" i="14"/>
  <c r="WTM50" i="14"/>
  <c r="WTN50" i="14"/>
  <c r="WTO50" i="14"/>
  <c r="WTP50" i="14"/>
  <c r="WTQ50" i="14"/>
  <c r="WTR50" i="14"/>
  <c r="WTS50" i="14"/>
  <c r="WTT50" i="14"/>
  <c r="WTU50" i="14"/>
  <c r="WTV50" i="14"/>
  <c r="WTW50" i="14"/>
  <c r="WTX50" i="14"/>
  <c r="WTY50" i="14"/>
  <c r="WTZ50" i="14"/>
  <c r="WUA50" i="14"/>
  <c r="WUB50" i="14"/>
  <c r="WUC50" i="14"/>
  <c r="WUD50" i="14"/>
  <c r="WUE50" i="14"/>
  <c r="WUF50" i="14"/>
  <c r="WUG50" i="14"/>
  <c r="WUH50" i="14"/>
  <c r="WUI50" i="14"/>
  <c r="WUJ50" i="14"/>
  <c r="WUK50" i="14"/>
  <c r="WUL50" i="14"/>
  <c r="WUM50" i="14"/>
  <c r="WUN50" i="14"/>
  <c r="WUO50" i="14"/>
  <c r="WUP50" i="14"/>
  <c r="WUQ50" i="14"/>
  <c r="WUR50" i="14"/>
  <c r="WUS50" i="14"/>
  <c r="WUT50" i="14"/>
  <c r="WUU50" i="14"/>
  <c r="WUV50" i="14"/>
  <c r="WUW50" i="14"/>
  <c r="WUX50" i="14"/>
  <c r="WUY50" i="14"/>
  <c r="WUZ50" i="14"/>
  <c r="WVA50" i="14"/>
  <c r="WVB50" i="14"/>
  <c r="WVC50" i="14"/>
  <c r="WVD50" i="14"/>
  <c r="WVE50" i="14"/>
  <c r="WVF50" i="14"/>
  <c r="WVG50" i="14"/>
  <c r="WVH50" i="14"/>
  <c r="WVI50" i="14"/>
  <c r="WVJ50" i="14"/>
  <c r="WVK50" i="14"/>
  <c r="WVL50" i="14"/>
  <c r="WVM50" i="14"/>
  <c r="WVN50" i="14"/>
  <c r="WVO50" i="14"/>
  <c r="WVP50" i="14"/>
  <c r="WVQ50" i="14"/>
  <c r="WVR50" i="14"/>
  <c r="WVS50" i="14"/>
  <c r="WVT50" i="14"/>
  <c r="WVU50" i="14"/>
  <c r="WVV50" i="14"/>
  <c r="WVW50" i="14"/>
  <c r="WVX50" i="14"/>
  <c r="WVY50" i="14"/>
  <c r="WVZ50" i="14"/>
  <c r="WWA50" i="14"/>
  <c r="WWB50" i="14"/>
  <c r="WWC50" i="14"/>
  <c r="WWD50" i="14"/>
  <c r="WWE50" i="14"/>
  <c r="WWF50" i="14"/>
  <c r="WWG50" i="14"/>
  <c r="WWH50" i="14"/>
  <c r="WWI50" i="14"/>
  <c r="WWJ50" i="14"/>
  <c r="WWK50" i="14"/>
  <c r="WWL50" i="14"/>
  <c r="WWM50" i="14"/>
  <c r="WWN50" i="14"/>
  <c r="WWO50" i="14"/>
  <c r="WWP50" i="14"/>
  <c r="WWQ50" i="14"/>
  <c r="WWR50" i="14"/>
  <c r="WWS50" i="14"/>
  <c r="WWT50" i="14"/>
  <c r="WWU50" i="14"/>
  <c r="WWV50" i="14"/>
  <c r="WWW50" i="14"/>
  <c r="WWX50" i="14"/>
  <c r="WWY50" i="14"/>
  <c r="WWZ50" i="14"/>
  <c r="WXA50" i="14"/>
  <c r="WXB50" i="14"/>
  <c r="WXC50" i="14"/>
  <c r="WXD50" i="14"/>
  <c r="WXE50" i="14"/>
  <c r="WXF50" i="14"/>
  <c r="WXG50" i="14"/>
  <c r="WXH50" i="14"/>
  <c r="WXI50" i="14"/>
  <c r="WXJ50" i="14"/>
  <c r="WXK50" i="14"/>
  <c r="WXL50" i="14"/>
  <c r="WXM50" i="14"/>
  <c r="WXN50" i="14"/>
  <c r="WXO50" i="14"/>
  <c r="WXP50" i="14"/>
  <c r="WXQ50" i="14"/>
  <c r="WXR50" i="14"/>
  <c r="WXS50" i="14"/>
  <c r="WXT50" i="14"/>
  <c r="WXU50" i="14"/>
  <c r="WXV50" i="14"/>
  <c r="WXW50" i="14"/>
  <c r="WXX50" i="14"/>
  <c r="WXY50" i="14"/>
  <c r="WXZ50" i="14"/>
  <c r="WYA50" i="14"/>
  <c r="WYB50" i="14"/>
  <c r="WYC50" i="14"/>
  <c r="WYD50" i="14"/>
  <c r="WYE50" i="14"/>
  <c r="WYF50" i="14"/>
  <c r="WYG50" i="14"/>
  <c r="WYH50" i="14"/>
  <c r="WYI50" i="14"/>
  <c r="WYJ50" i="14"/>
  <c r="WYK50" i="14"/>
  <c r="WYL50" i="14"/>
  <c r="WYM50" i="14"/>
  <c r="WYN50" i="14"/>
  <c r="WYO50" i="14"/>
  <c r="WYP50" i="14"/>
  <c r="WYQ50" i="14"/>
  <c r="WYR50" i="14"/>
  <c r="WYS50" i="14"/>
  <c r="WYT50" i="14"/>
  <c r="WYU50" i="14"/>
  <c r="WYV50" i="14"/>
  <c r="WYW50" i="14"/>
  <c r="WYX50" i="14"/>
  <c r="WYY50" i="14"/>
  <c r="WYZ50" i="14"/>
  <c r="WZA50" i="14"/>
  <c r="WZB50" i="14"/>
  <c r="WZC50" i="14"/>
  <c r="WZD50" i="14"/>
  <c r="WZE50" i="14"/>
  <c r="WZF50" i="14"/>
  <c r="WZG50" i="14"/>
  <c r="WZH50" i="14"/>
  <c r="WZI50" i="14"/>
  <c r="WZJ50" i="14"/>
  <c r="WZK50" i="14"/>
  <c r="WZL50" i="14"/>
  <c r="WZM50" i="14"/>
  <c r="WZN50" i="14"/>
  <c r="WZO50" i="14"/>
  <c r="WZP50" i="14"/>
  <c r="WZQ50" i="14"/>
  <c r="WZR50" i="14"/>
  <c r="WZS50" i="14"/>
  <c r="WZT50" i="14"/>
  <c r="WZU50" i="14"/>
  <c r="WZV50" i="14"/>
  <c r="WZW50" i="14"/>
  <c r="WZX50" i="14"/>
  <c r="WZY50" i="14"/>
  <c r="WZZ50" i="14"/>
  <c r="XAA50" i="14"/>
  <c r="XAB50" i="14"/>
  <c r="XAC50" i="14"/>
  <c r="XAD50" i="14"/>
  <c r="XAE50" i="14"/>
  <c r="XAF50" i="14"/>
  <c r="XAG50" i="14"/>
  <c r="XAH50" i="14"/>
  <c r="XAI50" i="14"/>
  <c r="XAJ50" i="14"/>
  <c r="XAK50" i="14"/>
  <c r="XAL50" i="14"/>
  <c r="XAM50" i="14"/>
  <c r="XAN50" i="14"/>
  <c r="XAO50" i="14"/>
  <c r="XAP50" i="14"/>
  <c r="XAQ50" i="14"/>
  <c r="XAR50" i="14"/>
  <c r="XAS50" i="14"/>
  <c r="XAT50" i="14"/>
  <c r="XAU50" i="14"/>
  <c r="XAV50" i="14"/>
  <c r="XAW50" i="14"/>
  <c r="XAX50" i="14"/>
  <c r="XAY50" i="14"/>
  <c r="XAZ50" i="14"/>
  <c r="XBA50" i="14"/>
  <c r="XBB50" i="14"/>
  <c r="XBC50" i="14"/>
  <c r="XBD50" i="14"/>
  <c r="XBE50" i="14"/>
  <c r="XBF50" i="14"/>
  <c r="XBG50" i="14"/>
  <c r="XBH50" i="14"/>
  <c r="XBI50" i="14"/>
  <c r="XBJ50" i="14"/>
  <c r="XBK50" i="14"/>
  <c r="XBL50" i="14"/>
  <c r="XBM50" i="14"/>
  <c r="XBN50" i="14"/>
  <c r="XBO50" i="14"/>
  <c r="XBP50" i="14"/>
  <c r="XBQ50" i="14"/>
  <c r="XBR50" i="14"/>
  <c r="XBS50" i="14"/>
  <c r="XBT50" i="14"/>
  <c r="XBU50" i="14"/>
  <c r="XBV50" i="14"/>
  <c r="XBW50" i="14"/>
  <c r="XBX50" i="14"/>
  <c r="XBY50" i="14"/>
  <c r="XBZ50" i="14"/>
  <c r="XCA50" i="14"/>
  <c r="XCB50" i="14"/>
  <c r="XCC50" i="14"/>
  <c r="XCD50" i="14"/>
  <c r="XCE50" i="14"/>
  <c r="XCF50" i="14"/>
  <c r="XCG50" i="14"/>
  <c r="XCH50" i="14"/>
  <c r="XCI50" i="14"/>
  <c r="XCJ50" i="14"/>
  <c r="XCK50" i="14"/>
  <c r="XCL50" i="14"/>
  <c r="XCM50" i="14"/>
  <c r="XCN50" i="14"/>
  <c r="XCO50" i="14"/>
  <c r="XCP50" i="14"/>
  <c r="XCQ50" i="14"/>
  <c r="XCR50" i="14"/>
  <c r="XCS50" i="14"/>
  <c r="XCT50" i="14"/>
  <c r="XCU50" i="14"/>
  <c r="XCV50" i="14"/>
  <c r="XCW50" i="14"/>
  <c r="XCX50" i="14"/>
  <c r="XCY50" i="14"/>
  <c r="XCZ50" i="14"/>
  <c r="XDA50" i="14"/>
  <c r="XDB50" i="14"/>
  <c r="XDC50" i="14"/>
  <c r="XDD50" i="14"/>
  <c r="XDE50" i="14"/>
  <c r="XDF50" i="14"/>
  <c r="XDG50" i="14"/>
  <c r="XDH50" i="14"/>
  <c r="XDI50" i="14"/>
  <c r="XDJ50" i="14"/>
  <c r="XDK50" i="14"/>
  <c r="XDL50" i="14"/>
  <c r="XDM50" i="14"/>
  <c r="XDN50" i="14"/>
  <c r="XDO50" i="14"/>
  <c r="XDP50" i="14"/>
  <c r="XDQ50" i="14"/>
  <c r="XDR50" i="14"/>
  <c r="XDS50" i="14"/>
  <c r="XDT50" i="14"/>
  <c r="XDU50" i="14"/>
  <c r="XDV50" i="14"/>
  <c r="XDW50" i="14"/>
  <c r="XDX50" i="14"/>
  <c r="XDY50" i="14"/>
  <c r="XDZ50" i="14"/>
  <c r="XEA50" i="14"/>
  <c r="XEB50" i="14"/>
  <c r="XEC50" i="14"/>
  <c r="XED50" i="14"/>
  <c r="XEE50" i="14"/>
  <c r="XEF50" i="14"/>
  <c r="XEG50" i="14"/>
  <c r="XEH50" i="14"/>
  <c r="XEI50" i="14"/>
  <c r="XEJ50" i="14"/>
  <c r="XEK50" i="14"/>
  <c r="XEL50" i="14"/>
  <c r="XEM50" i="14"/>
  <c r="XEN50" i="14"/>
  <c r="XEO50" i="14"/>
  <c r="XEP50" i="14"/>
  <c r="XEQ50" i="14"/>
  <c r="XER50" i="14"/>
  <c r="XES50" i="14"/>
  <c r="XET50" i="14"/>
  <c r="XEU50" i="14"/>
  <c r="XEV50" i="14"/>
  <c r="XEW50" i="14"/>
  <c r="XEX50" i="14"/>
  <c r="XEY50" i="14"/>
  <c r="XEZ50" i="14"/>
  <c r="XFA50" i="14"/>
  <c r="XFB50" i="14"/>
  <c r="XFC50" i="14"/>
  <c r="XFD50" i="14"/>
  <c r="E60" i="1"/>
  <c r="E62" i="1"/>
  <c r="E152" i="1"/>
  <c r="E153" i="1"/>
  <c r="G155" i="1"/>
  <c r="G154" i="1"/>
  <c r="G153" i="1"/>
  <c r="G152" i="1"/>
  <c r="G151" i="1"/>
  <c r="G150" i="1"/>
  <c r="BJ60" i="5"/>
  <c r="BK60" i="5"/>
  <c r="BL60" i="5"/>
  <c r="BM60" i="5"/>
  <c r="BN60" i="5"/>
  <c r="BO60" i="5"/>
  <c r="BP60" i="5"/>
  <c r="BQ60" i="5"/>
  <c r="BR60" i="5"/>
  <c r="BS60" i="5"/>
  <c r="BT60" i="5"/>
  <c r="BU60" i="5"/>
  <c r="BV60" i="5"/>
  <c r="BW60" i="5"/>
  <c r="BX60" i="5"/>
  <c r="BY60" i="5"/>
  <c r="BZ60" i="5"/>
  <c r="CA60" i="5"/>
  <c r="CB60" i="5"/>
  <c r="CC60" i="5"/>
  <c r="CD60" i="5"/>
  <c r="CE60" i="5"/>
  <c r="CF60" i="5"/>
  <c r="CG60" i="5"/>
  <c r="CH60" i="5"/>
  <c r="CI60" i="5"/>
  <c r="CJ60" i="5"/>
  <c r="CK60" i="5"/>
  <c r="CL60" i="5"/>
  <c r="CM60" i="5"/>
  <c r="CN60" i="5"/>
  <c r="CO60" i="5"/>
  <c r="CP60" i="5"/>
  <c r="CQ60" i="5"/>
  <c r="CR60" i="5"/>
  <c r="CS60" i="5"/>
  <c r="CT60" i="5"/>
  <c r="CU60" i="5"/>
  <c r="CV60" i="5"/>
  <c r="CW60" i="5"/>
  <c r="CX60" i="5"/>
  <c r="CY60" i="5"/>
  <c r="CZ60" i="5"/>
  <c r="DA60" i="5"/>
  <c r="DB60" i="5"/>
  <c r="DC60" i="5"/>
  <c r="DD60" i="5"/>
  <c r="DE60" i="5"/>
  <c r="DF60" i="5"/>
  <c r="DG60" i="5"/>
  <c r="DH60" i="5"/>
  <c r="DI60" i="5"/>
  <c r="DJ60" i="5"/>
  <c r="DK60" i="5"/>
  <c r="DL60" i="5"/>
  <c r="DM60" i="5"/>
  <c r="DN60" i="5"/>
  <c r="DO60" i="5"/>
  <c r="DP60" i="5"/>
  <c r="DQ60" i="5"/>
  <c r="DR60" i="5"/>
  <c r="DS60" i="5"/>
  <c r="DT60" i="5"/>
  <c r="DU60" i="5"/>
  <c r="DV60" i="5"/>
  <c r="DW60" i="5"/>
  <c r="DX60" i="5"/>
  <c r="DY60" i="5"/>
  <c r="DZ60" i="5"/>
  <c r="EA60" i="5"/>
  <c r="EB60" i="5"/>
  <c r="EC60" i="5"/>
  <c r="ED60" i="5"/>
  <c r="EE60" i="5"/>
  <c r="EF60" i="5"/>
  <c r="EG60" i="5"/>
  <c r="EH60" i="5"/>
  <c r="EI60" i="5"/>
  <c r="EJ60" i="5"/>
  <c r="EK60" i="5"/>
  <c r="EL60" i="5"/>
  <c r="EM60" i="5"/>
  <c r="EN60" i="5"/>
  <c r="EO60" i="5"/>
  <c r="EP60" i="5"/>
  <c r="EQ60" i="5"/>
  <c r="ER60" i="5"/>
  <c r="ES60" i="5"/>
  <c r="ET60" i="5"/>
  <c r="EU60" i="5"/>
  <c r="EV60" i="5"/>
  <c r="EW60" i="5"/>
  <c r="EX60" i="5"/>
  <c r="EY60" i="5"/>
  <c r="EZ60" i="5"/>
  <c r="FA60" i="5"/>
  <c r="FB60" i="5"/>
  <c r="FC60" i="5"/>
  <c r="FD60" i="5"/>
  <c r="FE60" i="5"/>
  <c r="FF60" i="5"/>
  <c r="FG60" i="5"/>
  <c r="FH60" i="5"/>
  <c r="FI60" i="5"/>
  <c r="FJ60" i="5"/>
  <c r="FK60" i="5"/>
  <c r="FL60" i="5"/>
  <c r="FM60" i="5"/>
  <c r="FN60" i="5"/>
  <c r="FO60" i="5"/>
  <c r="FP60" i="5"/>
  <c r="FQ60" i="5"/>
  <c r="FR60" i="5"/>
  <c r="FS60" i="5"/>
  <c r="FT60" i="5"/>
  <c r="FU60" i="5"/>
  <c r="FV60" i="5"/>
  <c r="FW60" i="5"/>
  <c r="FX60" i="5"/>
  <c r="FY60" i="5"/>
  <c r="FZ60" i="5"/>
  <c r="GA60" i="5"/>
  <c r="GB60" i="5"/>
  <c r="GC60" i="5"/>
  <c r="GD60" i="5"/>
  <c r="GE60" i="5"/>
  <c r="GF60" i="5"/>
  <c r="GG60" i="5"/>
  <c r="GH60" i="5"/>
  <c r="GI60" i="5"/>
  <c r="GJ60" i="5"/>
  <c r="GK60" i="5"/>
  <c r="GL60" i="5"/>
  <c r="GM60" i="5"/>
  <c r="GN60" i="5"/>
  <c r="GO60" i="5"/>
  <c r="GP60" i="5"/>
  <c r="GQ60" i="5"/>
  <c r="GR60" i="5"/>
  <c r="GS60" i="5"/>
  <c r="GT60" i="5"/>
  <c r="GU60" i="5"/>
  <c r="GV60" i="5"/>
  <c r="GW60" i="5"/>
  <c r="GX60" i="5"/>
  <c r="GY60" i="5"/>
  <c r="GZ60" i="5"/>
  <c r="HA60" i="5"/>
  <c r="HB60" i="5"/>
  <c r="HC60" i="5"/>
  <c r="HD60" i="5"/>
  <c r="HE60" i="5"/>
  <c r="HF60" i="5"/>
  <c r="HG60" i="5"/>
  <c r="HH60" i="5"/>
  <c r="HI60" i="5"/>
  <c r="HJ60" i="5"/>
  <c r="HK60" i="5"/>
  <c r="HL60" i="5"/>
  <c r="HM60" i="5"/>
  <c r="HN60" i="5"/>
  <c r="HO60" i="5"/>
  <c r="HP60" i="5"/>
  <c r="HQ60" i="5"/>
  <c r="HR60" i="5"/>
  <c r="HS60" i="5"/>
  <c r="HT60" i="5"/>
  <c r="HU60" i="5"/>
  <c r="HV60" i="5"/>
  <c r="HW60" i="5"/>
  <c r="HX60" i="5"/>
  <c r="HY60" i="5"/>
  <c r="HZ60" i="5"/>
  <c r="IA60" i="5"/>
  <c r="IB60" i="5"/>
  <c r="IC60" i="5"/>
  <c r="ID60" i="5"/>
  <c r="IE60" i="5"/>
  <c r="IF60" i="5"/>
  <c r="IG60" i="5"/>
  <c r="IH60" i="5"/>
  <c r="II60" i="5"/>
  <c r="IJ60" i="5"/>
  <c r="IK60" i="5"/>
  <c r="IL60" i="5"/>
  <c r="IM60" i="5"/>
  <c r="IN60" i="5"/>
  <c r="IO60" i="5"/>
  <c r="IP60" i="5"/>
  <c r="IQ60" i="5"/>
  <c r="IR60" i="5"/>
  <c r="IS60" i="5"/>
  <c r="IT60" i="5"/>
  <c r="IU60" i="5"/>
  <c r="IV60" i="5"/>
  <c r="IW60" i="5"/>
  <c r="IX60" i="5"/>
  <c r="IY60" i="5"/>
  <c r="IZ60" i="5"/>
  <c r="JA60" i="5"/>
  <c r="JB60" i="5"/>
  <c r="JC60" i="5"/>
  <c r="JD60" i="5"/>
  <c r="JE60" i="5"/>
  <c r="JF60" i="5"/>
  <c r="JG60" i="5"/>
  <c r="JH60" i="5"/>
  <c r="JI60" i="5"/>
  <c r="JJ60" i="5"/>
  <c r="JK60" i="5"/>
  <c r="JL60" i="5"/>
  <c r="JM60" i="5"/>
  <c r="JN60" i="5"/>
  <c r="JO60" i="5"/>
  <c r="JP60" i="5"/>
  <c r="JQ60" i="5"/>
  <c r="JR60" i="5"/>
  <c r="JS60" i="5"/>
  <c r="JT60" i="5"/>
  <c r="JU60" i="5"/>
  <c r="JV60" i="5"/>
  <c r="JW60" i="5"/>
  <c r="JX60" i="5"/>
  <c r="JY60" i="5"/>
  <c r="JZ60" i="5"/>
  <c r="KA60" i="5"/>
  <c r="KB60" i="5"/>
  <c r="KC60" i="5"/>
  <c r="KD60" i="5"/>
  <c r="KE60" i="5"/>
  <c r="KF60" i="5"/>
  <c r="KG60" i="5"/>
  <c r="KH60" i="5"/>
  <c r="KI60" i="5"/>
  <c r="KJ60" i="5"/>
  <c r="KK60" i="5"/>
  <c r="KL60" i="5"/>
  <c r="KM60" i="5"/>
  <c r="KN60" i="5"/>
  <c r="KO60" i="5"/>
  <c r="KP60" i="5"/>
  <c r="KQ60" i="5"/>
  <c r="KR60" i="5"/>
  <c r="KS60" i="5"/>
  <c r="KT60" i="5"/>
  <c r="KU60" i="5"/>
  <c r="KV60" i="5"/>
  <c r="KW60" i="5"/>
  <c r="KX60" i="5"/>
  <c r="KY60" i="5"/>
  <c r="KZ60" i="5"/>
  <c r="LA60" i="5"/>
  <c r="LB60" i="5"/>
  <c r="LC60" i="5"/>
  <c r="LD60" i="5"/>
  <c r="LE60" i="5"/>
  <c r="LF60" i="5"/>
  <c r="LG60" i="5"/>
  <c r="LH60" i="5"/>
  <c r="LI60" i="5"/>
  <c r="LJ60" i="5"/>
  <c r="LK60" i="5"/>
  <c r="LL60" i="5"/>
  <c r="LM60" i="5"/>
  <c r="LN60" i="5"/>
  <c r="LO60" i="5"/>
  <c r="LP60" i="5"/>
  <c r="LQ60" i="5"/>
  <c r="LR60" i="5"/>
  <c r="LS60" i="5"/>
  <c r="LT60" i="5"/>
  <c r="LU60" i="5"/>
  <c r="LV60" i="5"/>
  <c r="LW60" i="5"/>
  <c r="LX60" i="5"/>
  <c r="LY60" i="5"/>
  <c r="LZ60" i="5"/>
  <c r="MA60" i="5"/>
  <c r="MB60" i="5"/>
  <c r="MC60" i="5"/>
  <c r="MD60" i="5"/>
  <c r="ME60" i="5"/>
  <c r="MF60" i="5"/>
  <c r="MG60" i="5"/>
  <c r="MH60" i="5"/>
  <c r="MI60" i="5"/>
  <c r="MJ60" i="5"/>
  <c r="MK60" i="5"/>
  <c r="ML60" i="5"/>
  <c r="MM60" i="5"/>
  <c r="MN60" i="5"/>
  <c r="MO60" i="5"/>
  <c r="MP60" i="5"/>
  <c r="MQ60" i="5"/>
  <c r="MR60" i="5"/>
  <c r="MS60" i="5"/>
  <c r="MT60" i="5"/>
  <c r="MU60" i="5"/>
  <c r="MV60" i="5"/>
  <c r="MW60" i="5"/>
  <c r="MX60" i="5"/>
  <c r="MY60" i="5"/>
  <c r="MZ60" i="5"/>
  <c r="NA60" i="5"/>
  <c r="NB60" i="5"/>
  <c r="NC60" i="5"/>
  <c r="ND60" i="5"/>
  <c r="NE60" i="5"/>
  <c r="NF60" i="5"/>
  <c r="NG60" i="5"/>
  <c r="NH60" i="5"/>
  <c r="NI60" i="5"/>
  <c r="NJ60" i="5"/>
  <c r="NK60" i="5"/>
  <c r="NL60" i="5"/>
  <c r="NM60" i="5"/>
  <c r="NN60" i="5"/>
  <c r="NO60" i="5"/>
  <c r="NP60" i="5"/>
  <c r="NQ60" i="5"/>
  <c r="NR60" i="5"/>
  <c r="NS60" i="5"/>
  <c r="NT60" i="5"/>
  <c r="NU60" i="5"/>
  <c r="NV60" i="5"/>
  <c r="NW60" i="5"/>
  <c r="NX60" i="5"/>
  <c r="NY60" i="5"/>
  <c r="NZ60" i="5"/>
  <c r="OA60" i="5"/>
  <c r="OB60" i="5"/>
  <c r="OC60" i="5"/>
  <c r="OD60" i="5"/>
  <c r="OE60" i="5"/>
  <c r="OF60" i="5"/>
  <c r="OG60" i="5"/>
  <c r="OH60" i="5"/>
  <c r="OI60" i="5"/>
  <c r="OJ60" i="5"/>
  <c r="OK60" i="5"/>
  <c r="OL60" i="5"/>
  <c r="OM60" i="5"/>
  <c r="ON60" i="5"/>
  <c r="OO60" i="5"/>
  <c r="OP60" i="5"/>
  <c r="OQ60" i="5"/>
  <c r="OR60" i="5"/>
  <c r="OS60" i="5"/>
  <c r="OT60" i="5"/>
  <c r="OU60" i="5"/>
  <c r="OV60" i="5"/>
  <c r="OW60" i="5"/>
  <c r="OX60" i="5"/>
  <c r="OY60" i="5"/>
  <c r="OZ60" i="5"/>
  <c r="PA60" i="5"/>
  <c r="PB60" i="5"/>
  <c r="PC60" i="5"/>
  <c r="PD60" i="5"/>
  <c r="PE60" i="5"/>
  <c r="PF60" i="5"/>
  <c r="PG60" i="5"/>
  <c r="PH60" i="5"/>
  <c r="PI60" i="5"/>
  <c r="PJ60" i="5"/>
  <c r="PK60" i="5"/>
  <c r="PL60" i="5"/>
  <c r="PM60" i="5"/>
  <c r="PN60" i="5"/>
  <c r="PO60" i="5"/>
  <c r="PP60" i="5"/>
  <c r="PQ60" i="5"/>
  <c r="PR60" i="5"/>
  <c r="PS60" i="5"/>
  <c r="PT60" i="5"/>
  <c r="PU60" i="5"/>
  <c r="PV60" i="5"/>
  <c r="PW60" i="5"/>
  <c r="PX60" i="5"/>
  <c r="PY60" i="5"/>
  <c r="PZ60" i="5"/>
  <c r="QA60" i="5"/>
  <c r="QB60" i="5"/>
  <c r="QC60" i="5"/>
  <c r="QD60" i="5"/>
  <c r="QE60" i="5"/>
  <c r="QF60" i="5"/>
  <c r="QG60" i="5"/>
  <c r="QH60" i="5"/>
  <c r="QI60" i="5"/>
  <c r="QJ60" i="5"/>
  <c r="QK60" i="5"/>
  <c r="QL60" i="5"/>
  <c r="QM60" i="5"/>
  <c r="QN60" i="5"/>
  <c r="QO60" i="5"/>
  <c r="QP60" i="5"/>
  <c r="QQ60" i="5"/>
  <c r="QR60" i="5"/>
  <c r="QS60" i="5"/>
  <c r="QT60" i="5"/>
  <c r="QU60" i="5"/>
  <c r="QV60" i="5"/>
  <c r="QW60" i="5"/>
  <c r="QX60" i="5"/>
  <c r="QY60" i="5"/>
  <c r="QZ60" i="5"/>
  <c r="RA60" i="5"/>
  <c r="RB60" i="5"/>
  <c r="RC60" i="5"/>
  <c r="RD60" i="5"/>
  <c r="RE60" i="5"/>
  <c r="RF60" i="5"/>
  <c r="RG60" i="5"/>
  <c r="RH60" i="5"/>
  <c r="RI60" i="5"/>
  <c r="RJ60" i="5"/>
  <c r="RK60" i="5"/>
  <c r="RL60" i="5"/>
  <c r="RM60" i="5"/>
  <c r="RN60" i="5"/>
  <c r="RO60" i="5"/>
  <c r="RP60" i="5"/>
  <c r="RQ60" i="5"/>
  <c r="RR60" i="5"/>
  <c r="RS60" i="5"/>
  <c r="RT60" i="5"/>
  <c r="RU60" i="5"/>
  <c r="RV60" i="5"/>
  <c r="RW60" i="5"/>
  <c r="RX60" i="5"/>
  <c r="RY60" i="5"/>
  <c r="RZ60" i="5"/>
  <c r="SA60" i="5"/>
  <c r="SB60" i="5"/>
  <c r="SC60" i="5"/>
  <c r="SD60" i="5"/>
  <c r="SE60" i="5"/>
  <c r="SF60" i="5"/>
  <c r="SG60" i="5"/>
  <c r="SH60" i="5"/>
  <c r="SI60" i="5"/>
  <c r="SJ60" i="5"/>
  <c r="SK60" i="5"/>
  <c r="SL60" i="5"/>
  <c r="SM60" i="5"/>
  <c r="SN60" i="5"/>
  <c r="SO60" i="5"/>
  <c r="SP60" i="5"/>
  <c r="SQ60" i="5"/>
  <c r="SR60" i="5"/>
  <c r="SS60" i="5"/>
  <c r="ST60" i="5"/>
  <c r="SU60" i="5"/>
  <c r="SV60" i="5"/>
  <c r="SW60" i="5"/>
  <c r="SX60" i="5"/>
  <c r="SY60" i="5"/>
  <c r="SZ60" i="5"/>
  <c r="TA60" i="5"/>
  <c r="TB60" i="5"/>
  <c r="TC60" i="5"/>
  <c r="TD60" i="5"/>
  <c r="TE60" i="5"/>
  <c r="TF60" i="5"/>
  <c r="TG60" i="5"/>
  <c r="TH60" i="5"/>
  <c r="TI60" i="5"/>
  <c r="TJ60" i="5"/>
  <c r="TK60" i="5"/>
  <c r="TL60" i="5"/>
  <c r="TM60" i="5"/>
  <c r="TN60" i="5"/>
  <c r="TO60" i="5"/>
  <c r="TP60" i="5"/>
  <c r="TQ60" i="5"/>
  <c r="TR60" i="5"/>
  <c r="TS60" i="5"/>
  <c r="TT60" i="5"/>
  <c r="TU60" i="5"/>
  <c r="TV60" i="5"/>
  <c r="TW60" i="5"/>
  <c r="TX60" i="5"/>
  <c r="TY60" i="5"/>
  <c r="TZ60" i="5"/>
  <c r="UA60" i="5"/>
  <c r="UB60" i="5"/>
  <c r="UC60" i="5"/>
  <c r="UD60" i="5"/>
  <c r="UE60" i="5"/>
  <c r="UF60" i="5"/>
  <c r="UG60" i="5"/>
  <c r="UH60" i="5"/>
  <c r="UI60" i="5"/>
  <c r="UJ60" i="5"/>
  <c r="UK60" i="5"/>
  <c r="UL60" i="5"/>
  <c r="UM60" i="5"/>
  <c r="UN60" i="5"/>
  <c r="UO60" i="5"/>
  <c r="UP60" i="5"/>
  <c r="UQ60" i="5"/>
  <c r="UR60" i="5"/>
  <c r="US60" i="5"/>
  <c r="UT60" i="5"/>
  <c r="UU60" i="5"/>
  <c r="UV60" i="5"/>
  <c r="UW60" i="5"/>
  <c r="UX60" i="5"/>
  <c r="UY60" i="5"/>
  <c r="UZ60" i="5"/>
  <c r="VA60" i="5"/>
  <c r="VB60" i="5"/>
  <c r="VC60" i="5"/>
  <c r="VD60" i="5"/>
  <c r="VE60" i="5"/>
  <c r="VF60" i="5"/>
  <c r="VG60" i="5"/>
  <c r="VH60" i="5"/>
  <c r="VI60" i="5"/>
  <c r="VJ60" i="5"/>
  <c r="VK60" i="5"/>
  <c r="VL60" i="5"/>
  <c r="VM60" i="5"/>
  <c r="VN60" i="5"/>
  <c r="VO60" i="5"/>
  <c r="VP60" i="5"/>
  <c r="VQ60" i="5"/>
  <c r="VR60" i="5"/>
  <c r="VS60" i="5"/>
  <c r="VT60" i="5"/>
  <c r="VU60" i="5"/>
  <c r="VV60" i="5"/>
  <c r="VW60" i="5"/>
  <c r="VX60" i="5"/>
  <c r="VY60" i="5"/>
  <c r="VZ60" i="5"/>
  <c r="WA60" i="5"/>
  <c r="WB60" i="5"/>
  <c r="WC60" i="5"/>
  <c r="WD60" i="5"/>
  <c r="WE60" i="5"/>
  <c r="WF60" i="5"/>
  <c r="WG60" i="5"/>
  <c r="WH60" i="5"/>
  <c r="WI60" i="5"/>
  <c r="WJ60" i="5"/>
  <c r="WK60" i="5"/>
  <c r="WL60" i="5"/>
  <c r="WM60" i="5"/>
  <c r="WN60" i="5"/>
  <c r="WO60" i="5"/>
  <c r="WP60" i="5"/>
  <c r="WQ60" i="5"/>
  <c r="WR60" i="5"/>
  <c r="WS60" i="5"/>
  <c r="WT60" i="5"/>
  <c r="WU60" i="5"/>
  <c r="WV60" i="5"/>
  <c r="WW60" i="5"/>
  <c r="WX60" i="5"/>
  <c r="WY60" i="5"/>
  <c r="WZ60" i="5"/>
  <c r="XA60" i="5"/>
  <c r="XB60" i="5"/>
  <c r="XC60" i="5"/>
  <c r="XD60" i="5"/>
  <c r="XE60" i="5"/>
  <c r="XF60" i="5"/>
  <c r="XG60" i="5"/>
  <c r="XH60" i="5"/>
  <c r="XI60" i="5"/>
  <c r="XJ60" i="5"/>
  <c r="XK60" i="5"/>
  <c r="XL60" i="5"/>
  <c r="XM60" i="5"/>
  <c r="XN60" i="5"/>
  <c r="XO60" i="5"/>
  <c r="XP60" i="5"/>
  <c r="XQ60" i="5"/>
  <c r="XR60" i="5"/>
  <c r="XS60" i="5"/>
  <c r="XT60" i="5"/>
  <c r="XU60" i="5"/>
  <c r="XV60" i="5"/>
  <c r="XW60" i="5"/>
  <c r="XX60" i="5"/>
  <c r="XY60" i="5"/>
  <c r="XZ60" i="5"/>
  <c r="YA60" i="5"/>
  <c r="YB60" i="5"/>
  <c r="YC60" i="5"/>
  <c r="YD60" i="5"/>
  <c r="YE60" i="5"/>
  <c r="YF60" i="5"/>
  <c r="YG60" i="5"/>
  <c r="YH60" i="5"/>
  <c r="YI60" i="5"/>
  <c r="YJ60" i="5"/>
  <c r="YK60" i="5"/>
  <c r="YL60" i="5"/>
  <c r="YM60" i="5"/>
  <c r="YN60" i="5"/>
  <c r="YO60" i="5"/>
  <c r="YP60" i="5"/>
  <c r="YQ60" i="5"/>
  <c r="YR60" i="5"/>
  <c r="YS60" i="5"/>
  <c r="YT60" i="5"/>
  <c r="YU60" i="5"/>
  <c r="YV60" i="5"/>
  <c r="YW60" i="5"/>
  <c r="YX60" i="5"/>
  <c r="YY60" i="5"/>
  <c r="YZ60" i="5"/>
  <c r="ZA60" i="5"/>
  <c r="ZB60" i="5"/>
  <c r="ZC60" i="5"/>
  <c r="ZD60" i="5"/>
  <c r="ZE60" i="5"/>
  <c r="ZF60" i="5"/>
  <c r="ZG60" i="5"/>
  <c r="ZH60" i="5"/>
  <c r="ZI60" i="5"/>
  <c r="ZJ60" i="5"/>
  <c r="ZK60" i="5"/>
  <c r="ZL60" i="5"/>
  <c r="ZM60" i="5"/>
  <c r="ZN60" i="5"/>
  <c r="ZO60" i="5"/>
  <c r="ZP60" i="5"/>
  <c r="ZQ60" i="5"/>
  <c r="ZR60" i="5"/>
  <c r="ZS60" i="5"/>
  <c r="ZT60" i="5"/>
  <c r="ZU60" i="5"/>
  <c r="ZV60" i="5"/>
  <c r="ZW60" i="5"/>
  <c r="ZX60" i="5"/>
  <c r="ZY60" i="5"/>
  <c r="ZZ60" i="5"/>
  <c r="AAA60" i="5"/>
  <c r="AAB60" i="5"/>
  <c r="AAC60" i="5"/>
  <c r="AAD60" i="5"/>
  <c r="AAE60" i="5"/>
  <c r="AAF60" i="5"/>
  <c r="AAG60" i="5"/>
  <c r="AAH60" i="5"/>
  <c r="AAI60" i="5"/>
  <c r="AAJ60" i="5"/>
  <c r="AAK60" i="5"/>
  <c r="AAL60" i="5"/>
  <c r="AAM60" i="5"/>
  <c r="AAN60" i="5"/>
  <c r="AAO60" i="5"/>
  <c r="AAP60" i="5"/>
  <c r="AAQ60" i="5"/>
  <c r="AAR60" i="5"/>
  <c r="AAS60" i="5"/>
  <c r="AAT60" i="5"/>
  <c r="AAU60" i="5"/>
  <c r="AAV60" i="5"/>
  <c r="AAW60" i="5"/>
  <c r="AAX60" i="5"/>
  <c r="AAY60" i="5"/>
  <c r="AAZ60" i="5"/>
  <c r="ABA60" i="5"/>
  <c r="ABB60" i="5"/>
  <c r="ABC60" i="5"/>
  <c r="ABD60" i="5"/>
  <c r="ABE60" i="5"/>
  <c r="ABF60" i="5"/>
  <c r="ABG60" i="5"/>
  <c r="ABH60" i="5"/>
  <c r="ABI60" i="5"/>
  <c r="ABJ60" i="5"/>
  <c r="ABK60" i="5"/>
  <c r="ABL60" i="5"/>
  <c r="ABM60" i="5"/>
  <c r="ABN60" i="5"/>
  <c r="ABO60" i="5"/>
  <c r="ABP60" i="5"/>
  <c r="ABQ60" i="5"/>
  <c r="ABR60" i="5"/>
  <c r="ABS60" i="5"/>
  <c r="ABT60" i="5"/>
  <c r="ABU60" i="5"/>
  <c r="ABV60" i="5"/>
  <c r="ABW60" i="5"/>
  <c r="ABX60" i="5"/>
  <c r="ABY60" i="5"/>
  <c r="ABZ60" i="5"/>
  <c r="ACA60" i="5"/>
  <c r="ACB60" i="5"/>
  <c r="ACC60" i="5"/>
  <c r="ACD60" i="5"/>
  <c r="ACE60" i="5"/>
  <c r="ACF60" i="5"/>
  <c r="ACG60" i="5"/>
  <c r="ACH60" i="5"/>
  <c r="ACI60" i="5"/>
  <c r="ACJ60" i="5"/>
  <c r="ACK60" i="5"/>
  <c r="ACL60" i="5"/>
  <c r="ACM60" i="5"/>
  <c r="ACN60" i="5"/>
  <c r="ACO60" i="5"/>
  <c r="ACP60" i="5"/>
  <c r="ACQ60" i="5"/>
  <c r="ACR60" i="5"/>
  <c r="ACS60" i="5"/>
  <c r="ACT60" i="5"/>
  <c r="ACU60" i="5"/>
  <c r="ACV60" i="5"/>
  <c r="ACW60" i="5"/>
  <c r="ACX60" i="5"/>
  <c r="ACY60" i="5"/>
  <c r="ACZ60" i="5"/>
  <c r="ADA60" i="5"/>
  <c r="ADB60" i="5"/>
  <c r="ADC60" i="5"/>
  <c r="ADD60" i="5"/>
  <c r="ADE60" i="5"/>
  <c r="ADF60" i="5"/>
  <c r="ADG60" i="5"/>
  <c r="ADH60" i="5"/>
  <c r="ADI60" i="5"/>
  <c r="ADJ60" i="5"/>
  <c r="ADK60" i="5"/>
  <c r="ADL60" i="5"/>
  <c r="ADM60" i="5"/>
  <c r="ADN60" i="5"/>
  <c r="ADO60" i="5"/>
  <c r="ADP60" i="5"/>
  <c r="ADQ60" i="5"/>
  <c r="ADR60" i="5"/>
  <c r="ADS60" i="5"/>
  <c r="ADT60" i="5"/>
  <c r="ADU60" i="5"/>
  <c r="ADV60" i="5"/>
  <c r="ADW60" i="5"/>
  <c r="ADX60" i="5"/>
  <c r="ADY60" i="5"/>
  <c r="ADZ60" i="5"/>
  <c r="AEA60" i="5"/>
  <c r="AEB60" i="5"/>
  <c r="AEC60" i="5"/>
  <c r="AED60" i="5"/>
  <c r="AEE60" i="5"/>
  <c r="AEF60" i="5"/>
  <c r="AEG60" i="5"/>
  <c r="AEH60" i="5"/>
  <c r="AEI60" i="5"/>
  <c r="AEJ60" i="5"/>
  <c r="AEK60" i="5"/>
  <c r="AEL60" i="5"/>
  <c r="AEM60" i="5"/>
  <c r="AEN60" i="5"/>
  <c r="AEO60" i="5"/>
  <c r="AEP60" i="5"/>
  <c r="AEQ60" i="5"/>
  <c r="AER60" i="5"/>
  <c r="AES60" i="5"/>
  <c r="AET60" i="5"/>
  <c r="AEU60" i="5"/>
  <c r="AEV60" i="5"/>
  <c r="AEW60" i="5"/>
  <c r="AEX60" i="5"/>
  <c r="AEY60" i="5"/>
  <c r="AEZ60" i="5"/>
  <c r="AFA60" i="5"/>
  <c r="AFB60" i="5"/>
  <c r="AFC60" i="5"/>
  <c r="AFD60" i="5"/>
  <c r="AFE60" i="5"/>
  <c r="AFF60" i="5"/>
  <c r="AFG60" i="5"/>
  <c r="AFH60" i="5"/>
  <c r="AFI60" i="5"/>
  <c r="AFJ60" i="5"/>
  <c r="AFK60" i="5"/>
  <c r="AFL60" i="5"/>
  <c r="AFM60" i="5"/>
  <c r="AFN60" i="5"/>
  <c r="AFO60" i="5"/>
  <c r="AFP60" i="5"/>
  <c r="AFQ60" i="5"/>
  <c r="AFR60" i="5"/>
  <c r="AFS60" i="5"/>
  <c r="AFT60" i="5"/>
  <c r="AFU60" i="5"/>
  <c r="AFV60" i="5"/>
  <c r="AFW60" i="5"/>
  <c r="AFX60" i="5"/>
  <c r="AFY60" i="5"/>
  <c r="AFZ60" i="5"/>
  <c r="AGA60" i="5"/>
  <c r="AGB60" i="5"/>
  <c r="AGC60" i="5"/>
  <c r="AGD60" i="5"/>
  <c r="AGE60" i="5"/>
  <c r="AGF60" i="5"/>
  <c r="AGG60" i="5"/>
  <c r="AGH60" i="5"/>
  <c r="AGI60" i="5"/>
  <c r="AGJ60" i="5"/>
  <c r="AGK60" i="5"/>
  <c r="AGL60" i="5"/>
  <c r="AGM60" i="5"/>
  <c r="AGN60" i="5"/>
  <c r="AGO60" i="5"/>
  <c r="AGP60" i="5"/>
  <c r="AGQ60" i="5"/>
  <c r="AGR60" i="5"/>
  <c r="AGS60" i="5"/>
  <c r="AGT60" i="5"/>
  <c r="AGU60" i="5"/>
  <c r="AGV60" i="5"/>
  <c r="AGW60" i="5"/>
  <c r="AGX60" i="5"/>
  <c r="AGY60" i="5"/>
  <c r="AGZ60" i="5"/>
  <c r="AHA60" i="5"/>
  <c r="AHB60" i="5"/>
  <c r="AHC60" i="5"/>
  <c r="AHD60" i="5"/>
  <c r="AHE60" i="5"/>
  <c r="AHF60" i="5"/>
  <c r="AHG60" i="5"/>
  <c r="AHH60" i="5"/>
  <c r="AHI60" i="5"/>
  <c r="AHJ60" i="5"/>
  <c r="AHK60" i="5"/>
  <c r="AHL60" i="5"/>
  <c r="AHM60" i="5"/>
  <c r="AHN60" i="5"/>
  <c r="AHO60" i="5"/>
  <c r="AHP60" i="5"/>
  <c r="AHQ60" i="5"/>
  <c r="AHR60" i="5"/>
  <c r="AHS60" i="5"/>
  <c r="AHT60" i="5"/>
  <c r="AHU60" i="5"/>
  <c r="AHV60" i="5"/>
  <c r="AHW60" i="5"/>
  <c r="AHX60" i="5"/>
  <c r="AHY60" i="5"/>
  <c r="AHZ60" i="5"/>
  <c r="AIA60" i="5"/>
  <c r="AIB60" i="5"/>
  <c r="AIC60" i="5"/>
  <c r="AID60" i="5"/>
  <c r="AIE60" i="5"/>
  <c r="AIF60" i="5"/>
  <c r="AIG60" i="5"/>
  <c r="AIH60" i="5"/>
  <c r="AII60" i="5"/>
  <c r="AIJ60" i="5"/>
  <c r="AIK60" i="5"/>
  <c r="AIL60" i="5"/>
  <c r="AIM60" i="5"/>
  <c r="AIN60" i="5"/>
  <c r="AIO60" i="5"/>
  <c r="AIP60" i="5"/>
  <c r="AIQ60" i="5"/>
  <c r="AIR60" i="5"/>
  <c r="AIS60" i="5"/>
  <c r="AIT60" i="5"/>
  <c r="AIU60" i="5"/>
  <c r="AIV60" i="5"/>
  <c r="AIW60" i="5"/>
  <c r="AIX60" i="5"/>
  <c r="AIY60" i="5"/>
  <c r="AIZ60" i="5"/>
  <c r="AJA60" i="5"/>
  <c r="AJB60" i="5"/>
  <c r="AJC60" i="5"/>
  <c r="AJD60" i="5"/>
  <c r="AJE60" i="5"/>
  <c r="AJF60" i="5"/>
  <c r="AJG60" i="5"/>
  <c r="AJH60" i="5"/>
  <c r="AJI60" i="5"/>
  <c r="AJJ60" i="5"/>
  <c r="AJK60" i="5"/>
  <c r="AJL60" i="5"/>
  <c r="AJM60" i="5"/>
  <c r="AJN60" i="5"/>
  <c r="AJO60" i="5"/>
  <c r="AJP60" i="5"/>
  <c r="AJQ60" i="5"/>
  <c r="AJR60" i="5"/>
  <c r="AJS60" i="5"/>
  <c r="AJT60" i="5"/>
  <c r="AJU60" i="5"/>
  <c r="AJV60" i="5"/>
  <c r="AJW60" i="5"/>
  <c r="AJX60" i="5"/>
  <c r="AJY60" i="5"/>
  <c r="AJZ60" i="5"/>
  <c r="AKA60" i="5"/>
  <c r="AKB60" i="5"/>
  <c r="AKC60" i="5"/>
  <c r="AKD60" i="5"/>
  <c r="AKE60" i="5"/>
  <c r="AKF60" i="5"/>
  <c r="AKG60" i="5"/>
  <c r="AKH60" i="5"/>
  <c r="AKI60" i="5"/>
  <c r="AKJ60" i="5"/>
  <c r="AKK60" i="5"/>
  <c r="AKL60" i="5"/>
  <c r="AKM60" i="5"/>
  <c r="AKN60" i="5"/>
  <c r="AKO60" i="5"/>
  <c r="AKP60" i="5"/>
  <c r="AKQ60" i="5"/>
  <c r="AKR60" i="5"/>
  <c r="AKS60" i="5"/>
  <c r="AKT60" i="5"/>
  <c r="AKU60" i="5"/>
  <c r="AKV60" i="5"/>
  <c r="AKW60" i="5"/>
  <c r="AKX60" i="5"/>
  <c r="AKY60" i="5"/>
  <c r="AKZ60" i="5"/>
  <c r="ALA60" i="5"/>
  <c r="ALB60" i="5"/>
  <c r="ALC60" i="5"/>
  <c r="ALD60" i="5"/>
  <c r="ALE60" i="5"/>
  <c r="ALF60" i="5"/>
  <c r="ALG60" i="5"/>
  <c r="ALH60" i="5"/>
  <c r="ALI60" i="5"/>
  <c r="ALJ60" i="5"/>
  <c r="ALK60" i="5"/>
  <c r="ALL60" i="5"/>
  <c r="ALM60" i="5"/>
  <c r="ALN60" i="5"/>
  <c r="ALO60" i="5"/>
  <c r="ALP60" i="5"/>
  <c r="ALQ60" i="5"/>
  <c r="ALR60" i="5"/>
  <c r="ALS60" i="5"/>
  <c r="ALT60" i="5"/>
  <c r="ALU60" i="5"/>
  <c r="ALV60" i="5"/>
  <c r="ALW60" i="5"/>
  <c r="ALX60" i="5"/>
  <c r="ALY60" i="5"/>
  <c r="ALZ60" i="5"/>
  <c r="AMA60" i="5"/>
  <c r="AMB60" i="5"/>
  <c r="AMC60" i="5"/>
  <c r="AMD60" i="5"/>
  <c r="AME60" i="5"/>
  <c r="AMF60" i="5"/>
  <c r="AMG60" i="5"/>
  <c r="AMH60" i="5"/>
  <c r="AMI60" i="5"/>
  <c r="AMJ60" i="5"/>
  <c r="AMK60" i="5"/>
  <c r="AML60" i="5"/>
  <c r="AMM60" i="5"/>
  <c r="AMN60" i="5"/>
  <c r="AMO60" i="5"/>
  <c r="AMP60" i="5"/>
  <c r="AMQ60" i="5"/>
  <c r="AMR60" i="5"/>
  <c r="AMS60" i="5"/>
  <c r="AMT60" i="5"/>
  <c r="AMU60" i="5"/>
  <c r="AMV60" i="5"/>
  <c r="AMW60" i="5"/>
  <c r="AMX60" i="5"/>
  <c r="AMY60" i="5"/>
  <c r="AMZ60" i="5"/>
  <c r="ANA60" i="5"/>
  <c r="ANB60" i="5"/>
  <c r="ANC60" i="5"/>
  <c r="AND60" i="5"/>
  <c r="ANE60" i="5"/>
  <c r="ANF60" i="5"/>
  <c r="ANG60" i="5"/>
  <c r="ANH60" i="5"/>
  <c r="ANI60" i="5"/>
  <c r="ANJ60" i="5"/>
  <c r="ANK60" i="5"/>
  <c r="ANL60" i="5"/>
  <c r="ANM60" i="5"/>
  <c r="ANN60" i="5"/>
  <c r="ANO60" i="5"/>
  <c r="ANP60" i="5"/>
  <c r="ANQ60" i="5"/>
  <c r="ANR60" i="5"/>
  <c r="ANS60" i="5"/>
  <c r="ANT60" i="5"/>
  <c r="ANU60" i="5"/>
  <c r="ANV60" i="5"/>
  <c r="ANW60" i="5"/>
  <c r="ANX60" i="5"/>
  <c r="ANY60" i="5"/>
  <c r="ANZ60" i="5"/>
  <c r="AOA60" i="5"/>
  <c r="AOB60" i="5"/>
  <c r="AOC60" i="5"/>
  <c r="AOD60" i="5"/>
  <c r="AOE60" i="5"/>
  <c r="AOF60" i="5"/>
  <c r="AOG60" i="5"/>
  <c r="AOH60" i="5"/>
  <c r="AOI60" i="5"/>
  <c r="AOJ60" i="5"/>
  <c r="AOK60" i="5"/>
  <c r="AOL60" i="5"/>
  <c r="AOM60" i="5"/>
  <c r="AON60" i="5"/>
  <c r="AOO60" i="5"/>
  <c r="AOP60" i="5"/>
  <c r="AOQ60" i="5"/>
  <c r="AOR60" i="5"/>
  <c r="AOS60" i="5"/>
  <c r="AOT60" i="5"/>
  <c r="AOU60" i="5"/>
  <c r="AOV60" i="5"/>
  <c r="AOW60" i="5"/>
  <c r="AOX60" i="5"/>
  <c r="AOY60" i="5"/>
  <c r="AOZ60" i="5"/>
  <c r="APA60" i="5"/>
  <c r="APB60" i="5"/>
  <c r="APC60" i="5"/>
  <c r="APD60" i="5"/>
  <c r="APE60" i="5"/>
  <c r="APF60" i="5"/>
  <c r="APG60" i="5"/>
  <c r="APH60" i="5"/>
  <c r="API60" i="5"/>
  <c r="APJ60" i="5"/>
  <c r="APK60" i="5"/>
  <c r="APL60" i="5"/>
  <c r="APM60" i="5"/>
  <c r="APN60" i="5"/>
  <c r="APO60" i="5"/>
  <c r="APP60" i="5"/>
  <c r="APQ60" i="5"/>
  <c r="APR60" i="5"/>
  <c r="APS60" i="5"/>
  <c r="APT60" i="5"/>
  <c r="APU60" i="5"/>
  <c r="APV60" i="5"/>
  <c r="APW60" i="5"/>
  <c r="APX60" i="5"/>
  <c r="APY60" i="5"/>
  <c r="APZ60" i="5"/>
  <c r="AQA60" i="5"/>
  <c r="AQB60" i="5"/>
  <c r="AQC60" i="5"/>
  <c r="AQD60" i="5"/>
  <c r="AQE60" i="5"/>
  <c r="AQF60" i="5"/>
  <c r="AQG60" i="5"/>
  <c r="AQH60" i="5"/>
  <c r="AQI60" i="5"/>
  <c r="AQJ60" i="5"/>
  <c r="AQK60" i="5"/>
  <c r="AQL60" i="5"/>
  <c r="AQM60" i="5"/>
  <c r="AQN60" i="5"/>
  <c r="AQO60" i="5"/>
  <c r="AQP60" i="5"/>
  <c r="AQQ60" i="5"/>
  <c r="AQR60" i="5"/>
  <c r="AQS60" i="5"/>
  <c r="AQT60" i="5"/>
  <c r="AQU60" i="5"/>
  <c r="AQV60" i="5"/>
  <c r="AQW60" i="5"/>
  <c r="AQX60" i="5"/>
  <c r="AQY60" i="5"/>
  <c r="AQZ60" i="5"/>
  <c r="ARA60" i="5"/>
  <c r="ARB60" i="5"/>
  <c r="ARC60" i="5"/>
  <c r="ARD60" i="5"/>
  <c r="ARE60" i="5"/>
  <c r="ARF60" i="5"/>
  <c r="ARG60" i="5"/>
  <c r="ARH60" i="5"/>
  <c r="ARI60" i="5"/>
  <c r="ARJ60" i="5"/>
  <c r="ARK60" i="5"/>
  <c r="ARL60" i="5"/>
  <c r="ARM60" i="5"/>
  <c r="ARN60" i="5"/>
  <c r="ARO60" i="5"/>
  <c r="ARP60" i="5"/>
  <c r="ARQ60" i="5"/>
  <c r="ARR60" i="5"/>
  <c r="ARS60" i="5"/>
  <c r="ART60" i="5"/>
  <c r="ARU60" i="5"/>
  <c r="ARV60" i="5"/>
  <c r="ARW60" i="5"/>
  <c r="ARX60" i="5"/>
  <c r="ARY60" i="5"/>
  <c r="ARZ60" i="5"/>
  <c r="ASA60" i="5"/>
  <c r="ASB60" i="5"/>
  <c r="ASC60" i="5"/>
  <c r="ASD60" i="5"/>
  <c r="ASE60" i="5"/>
  <c r="ASF60" i="5"/>
  <c r="ASG60" i="5"/>
  <c r="ASH60" i="5"/>
  <c r="ASI60" i="5"/>
  <c r="ASJ60" i="5"/>
  <c r="ASK60" i="5"/>
  <c r="ASL60" i="5"/>
  <c r="ASM60" i="5"/>
  <c r="ASN60" i="5"/>
  <c r="ASO60" i="5"/>
  <c r="ASP60" i="5"/>
  <c r="ASQ60" i="5"/>
  <c r="ASR60" i="5"/>
  <c r="ASS60" i="5"/>
  <c r="AST60" i="5"/>
  <c r="ASU60" i="5"/>
  <c r="ASV60" i="5"/>
  <c r="ASW60" i="5"/>
  <c r="ASX60" i="5"/>
  <c r="ASY60" i="5"/>
  <c r="ASZ60" i="5"/>
  <c r="ATA60" i="5"/>
  <c r="ATB60" i="5"/>
  <c r="ATC60" i="5"/>
  <c r="ATD60" i="5"/>
  <c r="ATE60" i="5"/>
  <c r="ATF60" i="5"/>
  <c r="ATG60" i="5"/>
  <c r="ATH60" i="5"/>
  <c r="ATI60" i="5"/>
  <c r="ATJ60" i="5"/>
  <c r="ATK60" i="5"/>
  <c r="ATL60" i="5"/>
  <c r="ATM60" i="5"/>
  <c r="ATN60" i="5"/>
  <c r="ATO60" i="5"/>
  <c r="ATP60" i="5"/>
  <c r="ATQ60" i="5"/>
  <c r="ATR60" i="5"/>
  <c r="ATS60" i="5"/>
  <c r="ATT60" i="5"/>
  <c r="ATU60" i="5"/>
  <c r="ATV60" i="5"/>
  <c r="ATW60" i="5"/>
  <c r="ATX60" i="5"/>
  <c r="ATY60" i="5"/>
  <c r="ATZ60" i="5"/>
  <c r="AUA60" i="5"/>
  <c r="AUB60" i="5"/>
  <c r="AUC60" i="5"/>
  <c r="AUD60" i="5"/>
  <c r="AUE60" i="5"/>
  <c r="AUF60" i="5"/>
  <c r="AUG60" i="5"/>
  <c r="AUH60" i="5"/>
  <c r="AUI60" i="5"/>
  <c r="AUJ60" i="5"/>
  <c r="AUK60" i="5"/>
  <c r="AUL60" i="5"/>
  <c r="AUM60" i="5"/>
  <c r="AUN60" i="5"/>
  <c r="AUO60" i="5"/>
  <c r="AUP60" i="5"/>
  <c r="AUQ60" i="5"/>
  <c r="AUR60" i="5"/>
  <c r="AUS60" i="5"/>
  <c r="AUT60" i="5"/>
  <c r="AUU60" i="5"/>
  <c r="AUV60" i="5"/>
  <c r="AUW60" i="5"/>
  <c r="AUX60" i="5"/>
  <c r="AUY60" i="5"/>
  <c r="AUZ60" i="5"/>
  <c r="AVA60" i="5"/>
  <c r="AVB60" i="5"/>
  <c r="AVC60" i="5"/>
  <c r="AVD60" i="5"/>
  <c r="AVE60" i="5"/>
  <c r="AVF60" i="5"/>
  <c r="AVG60" i="5"/>
  <c r="AVH60" i="5"/>
  <c r="AVI60" i="5"/>
  <c r="AVJ60" i="5"/>
  <c r="AVK60" i="5"/>
  <c r="AVL60" i="5"/>
  <c r="AVM60" i="5"/>
  <c r="AVN60" i="5"/>
  <c r="AVO60" i="5"/>
  <c r="AVP60" i="5"/>
  <c r="AVQ60" i="5"/>
  <c r="AVR60" i="5"/>
  <c r="AVS60" i="5"/>
  <c r="AVT60" i="5"/>
  <c r="AVU60" i="5"/>
  <c r="AVV60" i="5"/>
  <c r="AVW60" i="5"/>
  <c r="AVX60" i="5"/>
  <c r="AVY60" i="5"/>
  <c r="AVZ60" i="5"/>
  <c r="AWA60" i="5"/>
  <c r="AWB60" i="5"/>
  <c r="AWC60" i="5"/>
  <c r="AWD60" i="5"/>
  <c r="AWE60" i="5"/>
  <c r="AWF60" i="5"/>
  <c r="AWG60" i="5"/>
  <c r="AWH60" i="5"/>
  <c r="AWI60" i="5"/>
  <c r="AWJ60" i="5"/>
  <c r="AWK60" i="5"/>
  <c r="AWL60" i="5"/>
  <c r="AWM60" i="5"/>
  <c r="AWN60" i="5"/>
  <c r="AWO60" i="5"/>
  <c r="AWP60" i="5"/>
  <c r="AWQ60" i="5"/>
  <c r="AWR60" i="5"/>
  <c r="AWS60" i="5"/>
  <c r="AWT60" i="5"/>
  <c r="AWU60" i="5"/>
  <c r="AWV60" i="5"/>
  <c r="AWW60" i="5"/>
  <c r="AWX60" i="5"/>
  <c r="AWY60" i="5"/>
  <c r="AWZ60" i="5"/>
  <c r="AXA60" i="5"/>
  <c r="AXB60" i="5"/>
  <c r="AXC60" i="5"/>
  <c r="AXD60" i="5"/>
  <c r="AXE60" i="5"/>
  <c r="AXF60" i="5"/>
  <c r="AXG60" i="5"/>
  <c r="AXH60" i="5"/>
  <c r="AXI60" i="5"/>
  <c r="AXJ60" i="5"/>
  <c r="AXK60" i="5"/>
  <c r="AXL60" i="5"/>
  <c r="AXM60" i="5"/>
  <c r="AXN60" i="5"/>
  <c r="AXO60" i="5"/>
  <c r="AXP60" i="5"/>
  <c r="AXQ60" i="5"/>
  <c r="AXR60" i="5"/>
  <c r="AXS60" i="5"/>
  <c r="AXT60" i="5"/>
  <c r="AXU60" i="5"/>
  <c r="AXV60" i="5"/>
  <c r="AXW60" i="5"/>
  <c r="AXX60" i="5"/>
  <c r="AXY60" i="5"/>
  <c r="AXZ60" i="5"/>
  <c r="AYA60" i="5"/>
  <c r="AYB60" i="5"/>
  <c r="AYC60" i="5"/>
  <c r="AYD60" i="5"/>
  <c r="AYE60" i="5"/>
  <c r="AYF60" i="5"/>
  <c r="AYG60" i="5"/>
  <c r="AYH60" i="5"/>
  <c r="AYI60" i="5"/>
  <c r="AYJ60" i="5"/>
  <c r="AYK60" i="5"/>
  <c r="AYL60" i="5"/>
  <c r="AYM60" i="5"/>
  <c r="AYN60" i="5"/>
  <c r="AYO60" i="5"/>
  <c r="AYP60" i="5"/>
  <c r="AYQ60" i="5"/>
  <c r="AYR60" i="5"/>
  <c r="AYS60" i="5"/>
  <c r="AYT60" i="5"/>
  <c r="AYU60" i="5"/>
  <c r="AYV60" i="5"/>
  <c r="AYW60" i="5"/>
  <c r="AYX60" i="5"/>
  <c r="AYY60" i="5"/>
  <c r="AYZ60" i="5"/>
  <c r="AZA60" i="5"/>
  <c r="AZB60" i="5"/>
  <c r="AZC60" i="5"/>
  <c r="AZD60" i="5"/>
  <c r="AZE60" i="5"/>
  <c r="AZF60" i="5"/>
  <c r="AZG60" i="5"/>
  <c r="AZH60" i="5"/>
  <c r="AZI60" i="5"/>
  <c r="AZJ60" i="5"/>
  <c r="AZK60" i="5"/>
  <c r="AZL60" i="5"/>
  <c r="AZM60" i="5"/>
  <c r="AZN60" i="5"/>
  <c r="AZO60" i="5"/>
  <c r="AZP60" i="5"/>
  <c r="AZQ60" i="5"/>
  <c r="AZR60" i="5"/>
  <c r="AZS60" i="5"/>
  <c r="AZT60" i="5"/>
  <c r="AZU60" i="5"/>
  <c r="AZV60" i="5"/>
  <c r="AZW60" i="5"/>
  <c r="AZX60" i="5"/>
  <c r="AZY60" i="5"/>
  <c r="AZZ60" i="5"/>
  <c r="BAA60" i="5"/>
  <c r="BAB60" i="5"/>
  <c r="BAC60" i="5"/>
  <c r="BAD60" i="5"/>
  <c r="BAE60" i="5"/>
  <c r="BAF60" i="5"/>
  <c r="BAG60" i="5"/>
  <c r="BAH60" i="5"/>
  <c r="BAI60" i="5"/>
  <c r="BAJ60" i="5"/>
  <c r="BAK60" i="5"/>
  <c r="BAL60" i="5"/>
  <c r="BAM60" i="5"/>
  <c r="BAN60" i="5"/>
  <c r="BAO60" i="5"/>
  <c r="BAP60" i="5"/>
  <c r="BAQ60" i="5"/>
  <c r="BAR60" i="5"/>
  <c r="BAS60" i="5"/>
  <c r="BAT60" i="5"/>
  <c r="BAU60" i="5"/>
  <c r="BAV60" i="5"/>
  <c r="BAW60" i="5"/>
  <c r="BAX60" i="5"/>
  <c r="BAY60" i="5"/>
  <c r="BAZ60" i="5"/>
  <c r="BBA60" i="5"/>
  <c r="BBB60" i="5"/>
  <c r="BBC60" i="5"/>
  <c r="BBD60" i="5"/>
  <c r="BBE60" i="5"/>
  <c r="BBF60" i="5"/>
  <c r="BBG60" i="5"/>
  <c r="BBH60" i="5"/>
  <c r="BBI60" i="5"/>
  <c r="BBJ60" i="5"/>
  <c r="BBK60" i="5"/>
  <c r="BBL60" i="5"/>
  <c r="BBM60" i="5"/>
  <c r="BBN60" i="5"/>
  <c r="BBO60" i="5"/>
  <c r="BBP60" i="5"/>
  <c r="BBQ60" i="5"/>
  <c r="BBR60" i="5"/>
  <c r="BBS60" i="5"/>
  <c r="BBT60" i="5"/>
  <c r="BBU60" i="5"/>
  <c r="BBV60" i="5"/>
  <c r="BBW60" i="5"/>
  <c r="BBX60" i="5"/>
  <c r="BBY60" i="5"/>
  <c r="BBZ60" i="5"/>
  <c r="BCA60" i="5"/>
  <c r="BCB60" i="5"/>
  <c r="BCC60" i="5"/>
  <c r="BCD60" i="5"/>
  <c r="BCE60" i="5"/>
  <c r="BCF60" i="5"/>
  <c r="BCG60" i="5"/>
  <c r="BCH60" i="5"/>
  <c r="BCI60" i="5"/>
  <c r="BCJ60" i="5"/>
  <c r="BCK60" i="5"/>
  <c r="BCL60" i="5"/>
  <c r="BCM60" i="5"/>
  <c r="BCN60" i="5"/>
  <c r="BCO60" i="5"/>
  <c r="BCP60" i="5"/>
  <c r="BCQ60" i="5"/>
  <c r="BCR60" i="5"/>
  <c r="BCS60" i="5"/>
  <c r="BCT60" i="5"/>
  <c r="BCU60" i="5"/>
  <c r="BCV60" i="5"/>
  <c r="BCW60" i="5"/>
  <c r="BCX60" i="5"/>
  <c r="BCY60" i="5"/>
  <c r="BCZ60" i="5"/>
  <c r="BDA60" i="5"/>
  <c r="BDB60" i="5"/>
  <c r="BDC60" i="5"/>
  <c r="BDD60" i="5"/>
  <c r="BDE60" i="5"/>
  <c r="BDF60" i="5"/>
  <c r="BDG60" i="5"/>
  <c r="BDH60" i="5"/>
  <c r="BDI60" i="5"/>
  <c r="BDJ60" i="5"/>
  <c r="BDK60" i="5"/>
  <c r="BDL60" i="5"/>
  <c r="BDM60" i="5"/>
  <c r="BDN60" i="5"/>
  <c r="BDO60" i="5"/>
  <c r="BDP60" i="5"/>
  <c r="BDQ60" i="5"/>
  <c r="BDR60" i="5"/>
  <c r="BDS60" i="5"/>
  <c r="BDT60" i="5"/>
  <c r="BDU60" i="5"/>
  <c r="BDV60" i="5"/>
  <c r="BDW60" i="5"/>
  <c r="BDX60" i="5"/>
  <c r="BDY60" i="5"/>
  <c r="BDZ60" i="5"/>
  <c r="BEA60" i="5"/>
  <c r="BEB60" i="5"/>
  <c r="BEC60" i="5"/>
  <c r="BED60" i="5"/>
  <c r="BEE60" i="5"/>
  <c r="BEF60" i="5"/>
  <c r="BEG60" i="5"/>
  <c r="BEH60" i="5"/>
  <c r="BEI60" i="5"/>
  <c r="BEJ60" i="5"/>
  <c r="BEK60" i="5"/>
  <c r="BEL60" i="5"/>
  <c r="BEM60" i="5"/>
  <c r="BEN60" i="5"/>
  <c r="BEO60" i="5"/>
  <c r="BEP60" i="5"/>
  <c r="BEQ60" i="5"/>
  <c r="BER60" i="5"/>
  <c r="BES60" i="5"/>
  <c r="BET60" i="5"/>
  <c r="BEU60" i="5"/>
  <c r="BEV60" i="5"/>
  <c r="BEW60" i="5"/>
  <c r="BEX60" i="5"/>
  <c r="BEY60" i="5"/>
  <c r="BEZ60" i="5"/>
  <c r="BFA60" i="5"/>
  <c r="BFB60" i="5"/>
  <c r="BFC60" i="5"/>
  <c r="BFD60" i="5"/>
  <c r="BFE60" i="5"/>
  <c r="BFF60" i="5"/>
  <c r="BFG60" i="5"/>
  <c r="BFH60" i="5"/>
  <c r="BFI60" i="5"/>
  <c r="BFJ60" i="5"/>
  <c r="BFK60" i="5"/>
  <c r="BFL60" i="5"/>
  <c r="BFM60" i="5"/>
  <c r="BFN60" i="5"/>
  <c r="BFO60" i="5"/>
  <c r="BFP60" i="5"/>
  <c r="BFQ60" i="5"/>
  <c r="BFR60" i="5"/>
  <c r="BFS60" i="5"/>
  <c r="BFT60" i="5"/>
  <c r="BFU60" i="5"/>
  <c r="BFV60" i="5"/>
  <c r="BFW60" i="5"/>
  <c r="BFX60" i="5"/>
  <c r="BFY60" i="5"/>
  <c r="BFZ60" i="5"/>
  <c r="BGA60" i="5"/>
  <c r="BGB60" i="5"/>
  <c r="BGC60" i="5"/>
  <c r="BGD60" i="5"/>
  <c r="BGE60" i="5"/>
  <c r="BGF60" i="5"/>
  <c r="BGG60" i="5"/>
  <c r="BGH60" i="5"/>
  <c r="BGI60" i="5"/>
  <c r="BGJ60" i="5"/>
  <c r="BGK60" i="5"/>
  <c r="BGL60" i="5"/>
  <c r="BGM60" i="5"/>
  <c r="BGN60" i="5"/>
  <c r="BGO60" i="5"/>
  <c r="BGP60" i="5"/>
  <c r="BGQ60" i="5"/>
  <c r="BGR60" i="5"/>
  <c r="BGS60" i="5"/>
  <c r="BGT60" i="5"/>
  <c r="BGU60" i="5"/>
  <c r="BGV60" i="5"/>
  <c r="BGW60" i="5"/>
  <c r="BGX60" i="5"/>
  <c r="BGY60" i="5"/>
  <c r="BGZ60" i="5"/>
  <c r="BHA60" i="5"/>
  <c r="BHB60" i="5"/>
  <c r="BHC60" i="5"/>
  <c r="BHD60" i="5"/>
  <c r="BHE60" i="5"/>
  <c r="BHF60" i="5"/>
  <c r="BHG60" i="5"/>
  <c r="BHH60" i="5"/>
  <c r="BHI60" i="5"/>
  <c r="BHJ60" i="5"/>
  <c r="BHK60" i="5"/>
  <c r="BHL60" i="5"/>
  <c r="BHM60" i="5"/>
  <c r="BHN60" i="5"/>
  <c r="BHO60" i="5"/>
  <c r="BHP60" i="5"/>
  <c r="BHQ60" i="5"/>
  <c r="BHR60" i="5"/>
  <c r="BHS60" i="5"/>
  <c r="BHT60" i="5"/>
  <c r="BHU60" i="5"/>
  <c r="BHV60" i="5"/>
  <c r="BHW60" i="5"/>
  <c r="BHX60" i="5"/>
  <c r="BHY60" i="5"/>
  <c r="BHZ60" i="5"/>
  <c r="BIA60" i="5"/>
  <c r="BIB60" i="5"/>
  <c r="BIC60" i="5"/>
  <c r="BID60" i="5"/>
  <c r="BIE60" i="5"/>
  <c r="BIF60" i="5"/>
  <c r="BIG60" i="5"/>
  <c r="BIH60" i="5"/>
  <c r="BII60" i="5"/>
  <c r="BIJ60" i="5"/>
  <c r="BIK60" i="5"/>
  <c r="BIL60" i="5"/>
  <c r="BIM60" i="5"/>
  <c r="BIN60" i="5"/>
  <c r="BIO60" i="5"/>
  <c r="BIP60" i="5"/>
  <c r="BIQ60" i="5"/>
  <c r="BIR60" i="5"/>
  <c r="BIS60" i="5"/>
  <c r="BIT60" i="5"/>
  <c r="BIU60" i="5"/>
  <c r="BIV60" i="5"/>
  <c r="BIW60" i="5"/>
  <c r="BIX60" i="5"/>
  <c r="BIY60" i="5"/>
  <c r="BIZ60" i="5"/>
  <c r="BJA60" i="5"/>
  <c r="BJB60" i="5"/>
  <c r="BJC60" i="5"/>
  <c r="BJD60" i="5"/>
  <c r="BJE60" i="5"/>
  <c r="BJF60" i="5"/>
  <c r="BJG60" i="5"/>
  <c r="BJH60" i="5"/>
  <c r="BJI60" i="5"/>
  <c r="BJJ60" i="5"/>
  <c r="BJK60" i="5"/>
  <c r="BJL60" i="5"/>
  <c r="BJM60" i="5"/>
  <c r="BJN60" i="5"/>
  <c r="BJO60" i="5"/>
  <c r="BJP60" i="5"/>
  <c r="BJQ60" i="5"/>
  <c r="BJR60" i="5"/>
  <c r="BJS60" i="5"/>
  <c r="BJT60" i="5"/>
  <c r="BJU60" i="5"/>
  <c r="BJV60" i="5"/>
  <c r="BJW60" i="5"/>
  <c r="BJX60" i="5"/>
  <c r="BJY60" i="5"/>
  <c r="BJZ60" i="5"/>
  <c r="BKA60" i="5"/>
  <c r="BKB60" i="5"/>
  <c r="BKC60" i="5"/>
  <c r="BKD60" i="5"/>
  <c r="BKE60" i="5"/>
  <c r="BKF60" i="5"/>
  <c r="BKG60" i="5"/>
  <c r="BKH60" i="5"/>
  <c r="BKI60" i="5"/>
  <c r="BKJ60" i="5"/>
  <c r="BKK60" i="5"/>
  <c r="BKL60" i="5"/>
  <c r="BKM60" i="5"/>
  <c r="BKN60" i="5"/>
  <c r="BKO60" i="5"/>
  <c r="BKP60" i="5"/>
  <c r="BKQ60" i="5"/>
  <c r="BKR60" i="5"/>
  <c r="BKS60" i="5"/>
  <c r="BKT60" i="5"/>
  <c r="BKU60" i="5"/>
  <c r="BKV60" i="5"/>
  <c r="BKW60" i="5"/>
  <c r="BKX60" i="5"/>
  <c r="BKY60" i="5"/>
  <c r="BKZ60" i="5"/>
  <c r="BLA60" i="5"/>
  <c r="BLB60" i="5"/>
  <c r="BLC60" i="5"/>
  <c r="BLD60" i="5"/>
  <c r="BLE60" i="5"/>
  <c r="BLF60" i="5"/>
  <c r="BLG60" i="5"/>
  <c r="BLH60" i="5"/>
  <c r="BLI60" i="5"/>
  <c r="BLJ60" i="5"/>
  <c r="BLK60" i="5"/>
  <c r="BLL60" i="5"/>
  <c r="BLM60" i="5"/>
  <c r="BLN60" i="5"/>
  <c r="BLO60" i="5"/>
  <c r="BLP60" i="5"/>
  <c r="BLQ60" i="5"/>
  <c r="BLR60" i="5"/>
  <c r="BLS60" i="5"/>
  <c r="BLT60" i="5"/>
  <c r="BLU60" i="5"/>
  <c r="BLV60" i="5"/>
  <c r="BLW60" i="5"/>
  <c r="BLX60" i="5"/>
  <c r="BLY60" i="5"/>
  <c r="BLZ60" i="5"/>
  <c r="BMA60" i="5"/>
  <c r="BMB60" i="5"/>
  <c r="BMC60" i="5"/>
  <c r="BMD60" i="5"/>
  <c r="BME60" i="5"/>
  <c r="BMF60" i="5"/>
  <c r="BMG60" i="5"/>
  <c r="BMH60" i="5"/>
  <c r="BMI60" i="5"/>
  <c r="BMJ60" i="5"/>
  <c r="BMK60" i="5"/>
  <c r="BML60" i="5"/>
  <c r="BMM60" i="5"/>
  <c r="BMN60" i="5"/>
  <c r="BMO60" i="5"/>
  <c r="BMP60" i="5"/>
  <c r="BMQ60" i="5"/>
  <c r="BMR60" i="5"/>
  <c r="BMS60" i="5"/>
  <c r="BMT60" i="5"/>
  <c r="BMU60" i="5"/>
  <c r="BMV60" i="5"/>
  <c r="BMW60" i="5"/>
  <c r="BMX60" i="5"/>
  <c r="BMY60" i="5"/>
  <c r="BMZ60" i="5"/>
  <c r="BNA60" i="5"/>
  <c r="BNB60" i="5"/>
  <c r="BNC60" i="5"/>
  <c r="BND60" i="5"/>
  <c r="BNE60" i="5"/>
  <c r="BNF60" i="5"/>
  <c r="BNG60" i="5"/>
  <c r="BNH60" i="5"/>
  <c r="BNI60" i="5"/>
  <c r="BNJ60" i="5"/>
  <c r="BNK60" i="5"/>
  <c r="BNL60" i="5"/>
  <c r="BNM60" i="5"/>
  <c r="BNN60" i="5"/>
  <c r="BNO60" i="5"/>
  <c r="BNP60" i="5"/>
  <c r="BNQ60" i="5"/>
  <c r="BNR60" i="5"/>
  <c r="BNS60" i="5"/>
  <c r="BNT60" i="5"/>
  <c r="BNU60" i="5"/>
  <c r="BNV60" i="5"/>
  <c r="BNW60" i="5"/>
  <c r="BNX60" i="5"/>
  <c r="BNY60" i="5"/>
  <c r="BNZ60" i="5"/>
  <c r="BOA60" i="5"/>
  <c r="BOB60" i="5"/>
  <c r="BOC60" i="5"/>
  <c r="BOD60" i="5"/>
  <c r="BOE60" i="5"/>
  <c r="BOF60" i="5"/>
  <c r="BOG60" i="5"/>
  <c r="BOH60" i="5"/>
  <c r="BOI60" i="5"/>
  <c r="BOJ60" i="5"/>
  <c r="BOK60" i="5"/>
  <c r="BOL60" i="5"/>
  <c r="BOM60" i="5"/>
  <c r="BON60" i="5"/>
  <c r="BOO60" i="5"/>
  <c r="BOP60" i="5"/>
  <c r="BOQ60" i="5"/>
  <c r="BOR60" i="5"/>
  <c r="BOS60" i="5"/>
  <c r="BOT60" i="5"/>
  <c r="BOU60" i="5"/>
  <c r="BOV60" i="5"/>
  <c r="BOW60" i="5"/>
  <c r="BOX60" i="5"/>
  <c r="BOY60" i="5"/>
  <c r="BOZ60" i="5"/>
  <c r="BPA60" i="5"/>
  <c r="BPB60" i="5"/>
  <c r="BPC60" i="5"/>
  <c r="BPD60" i="5"/>
  <c r="BPE60" i="5"/>
  <c r="BPF60" i="5"/>
  <c r="BPG60" i="5"/>
  <c r="BPH60" i="5"/>
  <c r="BPI60" i="5"/>
  <c r="BPJ60" i="5"/>
  <c r="BPK60" i="5"/>
  <c r="BPL60" i="5"/>
  <c r="BPM60" i="5"/>
  <c r="BPN60" i="5"/>
  <c r="BPO60" i="5"/>
  <c r="BPP60" i="5"/>
  <c r="BPQ60" i="5"/>
  <c r="BPR60" i="5"/>
  <c r="BPS60" i="5"/>
  <c r="BPT60" i="5"/>
  <c r="BPU60" i="5"/>
  <c r="BPV60" i="5"/>
  <c r="BPW60" i="5"/>
  <c r="BPX60" i="5"/>
  <c r="BPY60" i="5"/>
  <c r="BPZ60" i="5"/>
  <c r="BQA60" i="5"/>
  <c r="BQB60" i="5"/>
  <c r="BQC60" i="5"/>
  <c r="BQD60" i="5"/>
  <c r="BQE60" i="5"/>
  <c r="BQF60" i="5"/>
  <c r="BQG60" i="5"/>
  <c r="BQH60" i="5"/>
  <c r="BQI60" i="5"/>
  <c r="BQJ60" i="5"/>
  <c r="BQK60" i="5"/>
  <c r="BQL60" i="5"/>
  <c r="BQM60" i="5"/>
  <c r="BQN60" i="5"/>
  <c r="BQO60" i="5"/>
  <c r="BQP60" i="5"/>
  <c r="BQQ60" i="5"/>
  <c r="BQR60" i="5"/>
  <c r="BQS60" i="5"/>
  <c r="BQT60" i="5"/>
  <c r="BQU60" i="5"/>
  <c r="BQV60" i="5"/>
  <c r="BQW60" i="5"/>
  <c r="BQX60" i="5"/>
  <c r="BQY60" i="5"/>
  <c r="BQZ60" i="5"/>
  <c r="BRA60" i="5"/>
  <c r="BRB60" i="5"/>
  <c r="BRC60" i="5"/>
  <c r="BRD60" i="5"/>
  <c r="BRE60" i="5"/>
  <c r="BRF60" i="5"/>
  <c r="BRG60" i="5"/>
  <c r="BRH60" i="5"/>
  <c r="BRI60" i="5"/>
  <c r="BRJ60" i="5"/>
  <c r="BRK60" i="5"/>
  <c r="BRL60" i="5"/>
  <c r="BRM60" i="5"/>
  <c r="BRN60" i="5"/>
  <c r="BRO60" i="5"/>
  <c r="BRP60" i="5"/>
  <c r="BRQ60" i="5"/>
  <c r="BRR60" i="5"/>
  <c r="BRS60" i="5"/>
  <c r="BRT60" i="5"/>
  <c r="BRU60" i="5"/>
  <c r="BRV60" i="5"/>
  <c r="BRW60" i="5"/>
  <c r="BRX60" i="5"/>
  <c r="BRY60" i="5"/>
  <c r="BRZ60" i="5"/>
  <c r="BSA60" i="5"/>
  <c r="BSB60" i="5"/>
  <c r="BSC60" i="5"/>
  <c r="BSD60" i="5"/>
  <c r="BSE60" i="5"/>
  <c r="BSF60" i="5"/>
  <c r="BSG60" i="5"/>
  <c r="BSH60" i="5"/>
  <c r="BSI60" i="5"/>
  <c r="BSJ60" i="5"/>
  <c r="BSK60" i="5"/>
  <c r="BSL60" i="5"/>
  <c r="BSM60" i="5"/>
  <c r="BSN60" i="5"/>
  <c r="BSO60" i="5"/>
  <c r="BSP60" i="5"/>
  <c r="BSQ60" i="5"/>
  <c r="BSR60" i="5"/>
  <c r="BSS60" i="5"/>
  <c r="BST60" i="5"/>
  <c r="BSU60" i="5"/>
  <c r="BSV60" i="5"/>
  <c r="BSW60" i="5"/>
  <c r="BSX60" i="5"/>
  <c r="BSY60" i="5"/>
  <c r="BSZ60" i="5"/>
  <c r="BTA60" i="5"/>
  <c r="BTB60" i="5"/>
  <c r="BTC60" i="5"/>
  <c r="BTD60" i="5"/>
  <c r="BTE60" i="5"/>
  <c r="BTF60" i="5"/>
  <c r="BTG60" i="5"/>
  <c r="BTH60" i="5"/>
  <c r="BTI60" i="5"/>
  <c r="BTJ60" i="5"/>
  <c r="BTK60" i="5"/>
  <c r="BTL60" i="5"/>
  <c r="BTM60" i="5"/>
  <c r="BTN60" i="5"/>
  <c r="BTO60" i="5"/>
  <c r="BTP60" i="5"/>
  <c r="BTQ60" i="5"/>
  <c r="BTR60" i="5"/>
  <c r="BTS60" i="5"/>
  <c r="BTT60" i="5"/>
  <c r="BTU60" i="5"/>
  <c r="BTV60" i="5"/>
  <c r="BTW60" i="5"/>
  <c r="BTX60" i="5"/>
  <c r="BTY60" i="5"/>
  <c r="BTZ60" i="5"/>
  <c r="BUA60" i="5"/>
  <c r="BUB60" i="5"/>
  <c r="BUC60" i="5"/>
  <c r="BUD60" i="5"/>
  <c r="BUE60" i="5"/>
  <c r="BUF60" i="5"/>
  <c r="BUG60" i="5"/>
  <c r="BUH60" i="5"/>
  <c r="BUI60" i="5"/>
  <c r="BUJ60" i="5"/>
  <c r="BUK60" i="5"/>
  <c r="BUL60" i="5"/>
  <c r="BUM60" i="5"/>
  <c r="BUN60" i="5"/>
  <c r="BUO60" i="5"/>
  <c r="BUP60" i="5"/>
  <c r="BUQ60" i="5"/>
  <c r="BUR60" i="5"/>
  <c r="BUS60" i="5"/>
  <c r="BUT60" i="5"/>
  <c r="BUU60" i="5"/>
  <c r="BUV60" i="5"/>
  <c r="BUW60" i="5"/>
  <c r="BUX60" i="5"/>
  <c r="BUY60" i="5"/>
  <c r="BUZ60" i="5"/>
  <c r="BVA60" i="5"/>
  <c r="BVB60" i="5"/>
  <c r="BVC60" i="5"/>
  <c r="BVD60" i="5"/>
  <c r="BVE60" i="5"/>
  <c r="BVF60" i="5"/>
  <c r="BVG60" i="5"/>
  <c r="BVH60" i="5"/>
  <c r="BVI60" i="5"/>
  <c r="BVJ60" i="5"/>
  <c r="BVK60" i="5"/>
  <c r="BVL60" i="5"/>
  <c r="BVM60" i="5"/>
  <c r="BVN60" i="5"/>
  <c r="BVO60" i="5"/>
  <c r="BVP60" i="5"/>
  <c r="BVQ60" i="5"/>
  <c r="BVR60" i="5"/>
  <c r="BVS60" i="5"/>
  <c r="BVT60" i="5"/>
  <c r="BVU60" i="5"/>
  <c r="BVV60" i="5"/>
  <c r="BVW60" i="5"/>
  <c r="BVX60" i="5"/>
  <c r="BVY60" i="5"/>
  <c r="BVZ60" i="5"/>
  <c r="BWA60" i="5"/>
  <c r="BWB60" i="5"/>
  <c r="BWC60" i="5"/>
  <c r="BWD60" i="5"/>
  <c r="BWE60" i="5"/>
  <c r="BWF60" i="5"/>
  <c r="BWG60" i="5"/>
  <c r="BWH60" i="5"/>
  <c r="BWI60" i="5"/>
  <c r="BWJ60" i="5"/>
  <c r="BWK60" i="5"/>
  <c r="BWL60" i="5"/>
  <c r="BWM60" i="5"/>
  <c r="BWN60" i="5"/>
  <c r="BWO60" i="5"/>
  <c r="BWP60" i="5"/>
  <c r="BWQ60" i="5"/>
  <c r="BWR60" i="5"/>
  <c r="BWS60" i="5"/>
  <c r="BWT60" i="5"/>
  <c r="BWU60" i="5"/>
  <c r="BWV60" i="5"/>
  <c r="BWW60" i="5"/>
  <c r="BWX60" i="5"/>
  <c r="BWY60" i="5"/>
  <c r="BWZ60" i="5"/>
  <c r="BXA60" i="5"/>
  <c r="BXB60" i="5"/>
  <c r="BXC60" i="5"/>
  <c r="BXD60" i="5"/>
  <c r="BXE60" i="5"/>
  <c r="BXF60" i="5"/>
  <c r="BXG60" i="5"/>
  <c r="BXH60" i="5"/>
  <c r="BXI60" i="5"/>
  <c r="BXJ60" i="5"/>
  <c r="BXK60" i="5"/>
  <c r="BXL60" i="5"/>
  <c r="BXM60" i="5"/>
  <c r="BXN60" i="5"/>
  <c r="BXO60" i="5"/>
  <c r="BXP60" i="5"/>
  <c r="BXQ60" i="5"/>
  <c r="BXR60" i="5"/>
  <c r="BXS60" i="5"/>
  <c r="BXT60" i="5"/>
  <c r="BXU60" i="5"/>
  <c r="BXV60" i="5"/>
  <c r="BXW60" i="5"/>
  <c r="BXX60" i="5"/>
  <c r="BXY60" i="5"/>
  <c r="BXZ60" i="5"/>
  <c r="BYA60" i="5"/>
  <c r="BYB60" i="5"/>
  <c r="BYC60" i="5"/>
  <c r="BYD60" i="5"/>
  <c r="BYE60" i="5"/>
  <c r="BYF60" i="5"/>
  <c r="BYG60" i="5"/>
  <c r="BYH60" i="5"/>
  <c r="BYI60" i="5"/>
  <c r="BYJ60" i="5"/>
  <c r="BYK60" i="5"/>
  <c r="BYL60" i="5"/>
  <c r="BYM60" i="5"/>
  <c r="BYN60" i="5"/>
  <c r="BYO60" i="5"/>
  <c r="BYP60" i="5"/>
  <c r="BYQ60" i="5"/>
  <c r="BYR60" i="5"/>
  <c r="BYS60" i="5"/>
  <c r="BYT60" i="5"/>
  <c r="BYU60" i="5"/>
  <c r="BYV60" i="5"/>
  <c r="BYW60" i="5"/>
  <c r="BYX60" i="5"/>
  <c r="BYY60" i="5"/>
  <c r="BYZ60" i="5"/>
  <c r="BZA60" i="5"/>
  <c r="BZB60" i="5"/>
  <c r="BZC60" i="5"/>
  <c r="BZD60" i="5"/>
  <c r="BZE60" i="5"/>
  <c r="BZF60" i="5"/>
  <c r="BZG60" i="5"/>
  <c r="BZH60" i="5"/>
  <c r="BZI60" i="5"/>
  <c r="BZJ60" i="5"/>
  <c r="BZK60" i="5"/>
  <c r="BZL60" i="5"/>
  <c r="BZM60" i="5"/>
  <c r="BZN60" i="5"/>
  <c r="BZO60" i="5"/>
  <c r="BZP60" i="5"/>
  <c r="BZQ60" i="5"/>
  <c r="BZR60" i="5"/>
  <c r="BZS60" i="5"/>
  <c r="BZT60" i="5"/>
  <c r="BZU60" i="5"/>
  <c r="BZV60" i="5"/>
  <c r="BZW60" i="5"/>
  <c r="BZX60" i="5"/>
  <c r="BZY60" i="5"/>
  <c r="BZZ60" i="5"/>
  <c r="CAA60" i="5"/>
  <c r="CAB60" i="5"/>
  <c r="CAC60" i="5"/>
  <c r="CAD60" i="5"/>
  <c r="CAE60" i="5"/>
  <c r="CAF60" i="5"/>
  <c r="CAG60" i="5"/>
  <c r="CAH60" i="5"/>
  <c r="CAI60" i="5"/>
  <c r="CAJ60" i="5"/>
  <c r="CAK60" i="5"/>
  <c r="CAL60" i="5"/>
  <c r="CAM60" i="5"/>
  <c r="CAN60" i="5"/>
  <c r="CAO60" i="5"/>
  <c r="CAP60" i="5"/>
  <c r="CAQ60" i="5"/>
  <c r="CAR60" i="5"/>
  <c r="CAS60" i="5"/>
  <c r="CAT60" i="5"/>
  <c r="CAU60" i="5"/>
  <c r="CAV60" i="5"/>
  <c r="CAW60" i="5"/>
  <c r="CAX60" i="5"/>
  <c r="CAY60" i="5"/>
  <c r="CAZ60" i="5"/>
  <c r="CBA60" i="5"/>
  <c r="CBB60" i="5"/>
  <c r="CBC60" i="5"/>
  <c r="CBD60" i="5"/>
  <c r="CBE60" i="5"/>
  <c r="CBF60" i="5"/>
  <c r="CBG60" i="5"/>
  <c r="CBH60" i="5"/>
  <c r="CBI60" i="5"/>
  <c r="CBJ60" i="5"/>
  <c r="CBK60" i="5"/>
  <c r="CBL60" i="5"/>
  <c r="CBM60" i="5"/>
  <c r="CBN60" i="5"/>
  <c r="CBO60" i="5"/>
  <c r="CBP60" i="5"/>
  <c r="CBQ60" i="5"/>
  <c r="CBR60" i="5"/>
  <c r="CBS60" i="5"/>
  <c r="CBT60" i="5"/>
  <c r="CBU60" i="5"/>
  <c r="CBV60" i="5"/>
  <c r="CBW60" i="5"/>
  <c r="CBX60" i="5"/>
  <c r="CBY60" i="5"/>
  <c r="CBZ60" i="5"/>
  <c r="CCA60" i="5"/>
  <c r="CCB60" i="5"/>
  <c r="CCC60" i="5"/>
  <c r="CCD60" i="5"/>
  <c r="CCE60" i="5"/>
  <c r="CCF60" i="5"/>
  <c r="CCG60" i="5"/>
  <c r="CCH60" i="5"/>
  <c r="CCI60" i="5"/>
  <c r="CCJ60" i="5"/>
  <c r="CCK60" i="5"/>
  <c r="CCL60" i="5"/>
  <c r="CCM60" i="5"/>
  <c r="CCN60" i="5"/>
  <c r="CCO60" i="5"/>
  <c r="CCP60" i="5"/>
  <c r="CCQ60" i="5"/>
  <c r="CCR60" i="5"/>
  <c r="CCS60" i="5"/>
  <c r="CCT60" i="5"/>
  <c r="CCU60" i="5"/>
  <c r="CCV60" i="5"/>
  <c r="CCW60" i="5"/>
  <c r="CCX60" i="5"/>
  <c r="CCY60" i="5"/>
  <c r="CCZ60" i="5"/>
  <c r="CDA60" i="5"/>
  <c r="CDB60" i="5"/>
  <c r="CDC60" i="5"/>
  <c r="CDD60" i="5"/>
  <c r="CDE60" i="5"/>
  <c r="CDF60" i="5"/>
  <c r="CDG60" i="5"/>
  <c r="CDH60" i="5"/>
  <c r="CDI60" i="5"/>
  <c r="CDJ60" i="5"/>
  <c r="CDK60" i="5"/>
  <c r="CDL60" i="5"/>
  <c r="CDM60" i="5"/>
  <c r="CDN60" i="5"/>
  <c r="CDO60" i="5"/>
  <c r="CDP60" i="5"/>
  <c r="CDQ60" i="5"/>
  <c r="CDR60" i="5"/>
  <c r="CDS60" i="5"/>
  <c r="CDT60" i="5"/>
  <c r="CDU60" i="5"/>
  <c r="CDV60" i="5"/>
  <c r="CDW60" i="5"/>
  <c r="CDX60" i="5"/>
  <c r="CDY60" i="5"/>
  <c r="CDZ60" i="5"/>
  <c r="CEA60" i="5"/>
  <c r="CEB60" i="5"/>
  <c r="CEC60" i="5"/>
  <c r="CED60" i="5"/>
  <c r="CEE60" i="5"/>
  <c r="CEF60" i="5"/>
  <c r="CEG60" i="5"/>
  <c r="CEH60" i="5"/>
  <c r="CEI60" i="5"/>
  <c r="CEJ60" i="5"/>
  <c r="CEK60" i="5"/>
  <c r="CEL60" i="5"/>
  <c r="CEM60" i="5"/>
  <c r="CEN60" i="5"/>
  <c r="CEO60" i="5"/>
  <c r="CEP60" i="5"/>
  <c r="CEQ60" i="5"/>
  <c r="CER60" i="5"/>
  <c r="CES60" i="5"/>
  <c r="CET60" i="5"/>
  <c r="CEU60" i="5"/>
  <c r="CEV60" i="5"/>
  <c r="CEW60" i="5"/>
  <c r="CEX60" i="5"/>
  <c r="CEY60" i="5"/>
  <c r="CEZ60" i="5"/>
  <c r="CFA60" i="5"/>
  <c r="CFB60" i="5"/>
  <c r="CFC60" i="5"/>
  <c r="CFD60" i="5"/>
  <c r="CFE60" i="5"/>
  <c r="CFF60" i="5"/>
  <c r="CFG60" i="5"/>
  <c r="CFH60" i="5"/>
  <c r="CFI60" i="5"/>
  <c r="CFJ60" i="5"/>
  <c r="CFK60" i="5"/>
  <c r="CFL60" i="5"/>
  <c r="CFM60" i="5"/>
  <c r="CFN60" i="5"/>
  <c r="CFO60" i="5"/>
  <c r="CFP60" i="5"/>
  <c r="CFQ60" i="5"/>
  <c r="CFR60" i="5"/>
  <c r="CFS60" i="5"/>
  <c r="CFT60" i="5"/>
  <c r="CFU60" i="5"/>
  <c r="CFV60" i="5"/>
  <c r="CFW60" i="5"/>
  <c r="CFX60" i="5"/>
  <c r="CFY60" i="5"/>
  <c r="CFZ60" i="5"/>
  <c r="CGA60" i="5"/>
  <c r="CGB60" i="5"/>
  <c r="CGC60" i="5"/>
  <c r="CGD60" i="5"/>
  <c r="CGE60" i="5"/>
  <c r="CGF60" i="5"/>
  <c r="CGG60" i="5"/>
  <c r="CGH60" i="5"/>
  <c r="CGI60" i="5"/>
  <c r="CGJ60" i="5"/>
  <c r="CGK60" i="5"/>
  <c r="CGL60" i="5"/>
  <c r="CGM60" i="5"/>
  <c r="CGN60" i="5"/>
  <c r="CGO60" i="5"/>
  <c r="CGP60" i="5"/>
  <c r="CGQ60" i="5"/>
  <c r="CGR60" i="5"/>
  <c r="CGS60" i="5"/>
  <c r="CGT60" i="5"/>
  <c r="CGU60" i="5"/>
  <c r="CGV60" i="5"/>
  <c r="CGW60" i="5"/>
  <c r="CGX60" i="5"/>
  <c r="CGY60" i="5"/>
  <c r="CGZ60" i="5"/>
  <c r="CHA60" i="5"/>
  <c r="CHB60" i="5"/>
  <c r="CHC60" i="5"/>
  <c r="CHD60" i="5"/>
  <c r="CHE60" i="5"/>
  <c r="CHF60" i="5"/>
  <c r="CHG60" i="5"/>
  <c r="CHH60" i="5"/>
  <c r="CHI60" i="5"/>
  <c r="CHJ60" i="5"/>
  <c r="CHK60" i="5"/>
  <c r="CHL60" i="5"/>
  <c r="CHM60" i="5"/>
  <c r="CHN60" i="5"/>
  <c r="CHO60" i="5"/>
  <c r="CHP60" i="5"/>
  <c r="CHQ60" i="5"/>
  <c r="CHR60" i="5"/>
  <c r="CHS60" i="5"/>
  <c r="CHT60" i="5"/>
  <c r="CHU60" i="5"/>
  <c r="CHV60" i="5"/>
  <c r="CHW60" i="5"/>
  <c r="CHX60" i="5"/>
  <c r="CHY60" i="5"/>
  <c r="CHZ60" i="5"/>
  <c r="CIA60" i="5"/>
  <c r="CIB60" i="5"/>
  <c r="CIC60" i="5"/>
  <c r="CID60" i="5"/>
  <c r="CIE60" i="5"/>
  <c r="CIF60" i="5"/>
  <c r="CIG60" i="5"/>
  <c r="CIH60" i="5"/>
  <c r="CII60" i="5"/>
  <c r="CIJ60" i="5"/>
  <c r="CIK60" i="5"/>
  <c r="CIL60" i="5"/>
  <c r="CIM60" i="5"/>
  <c r="CIN60" i="5"/>
  <c r="CIO60" i="5"/>
  <c r="CIP60" i="5"/>
  <c r="CIQ60" i="5"/>
  <c r="CIR60" i="5"/>
  <c r="CIS60" i="5"/>
  <c r="CIT60" i="5"/>
  <c r="CIU60" i="5"/>
  <c r="CIV60" i="5"/>
  <c r="CIW60" i="5"/>
  <c r="CIX60" i="5"/>
  <c r="CIY60" i="5"/>
  <c r="CIZ60" i="5"/>
  <c r="CJA60" i="5"/>
  <c r="CJB60" i="5"/>
  <c r="CJC60" i="5"/>
  <c r="CJD60" i="5"/>
  <c r="CJE60" i="5"/>
  <c r="CJF60" i="5"/>
  <c r="CJG60" i="5"/>
  <c r="CJH60" i="5"/>
  <c r="CJI60" i="5"/>
  <c r="CJJ60" i="5"/>
  <c r="CJK60" i="5"/>
  <c r="CJL60" i="5"/>
  <c r="CJM60" i="5"/>
  <c r="CJN60" i="5"/>
  <c r="CJO60" i="5"/>
  <c r="CJP60" i="5"/>
  <c r="CJQ60" i="5"/>
  <c r="CJR60" i="5"/>
  <c r="CJS60" i="5"/>
  <c r="CJT60" i="5"/>
  <c r="CJU60" i="5"/>
  <c r="CJV60" i="5"/>
  <c r="CJW60" i="5"/>
  <c r="CJX60" i="5"/>
  <c r="CJY60" i="5"/>
  <c r="CJZ60" i="5"/>
  <c r="CKA60" i="5"/>
  <c r="CKB60" i="5"/>
  <c r="CKC60" i="5"/>
  <c r="CKD60" i="5"/>
  <c r="CKE60" i="5"/>
  <c r="CKF60" i="5"/>
  <c r="CKG60" i="5"/>
  <c r="CKH60" i="5"/>
  <c r="CKI60" i="5"/>
  <c r="CKJ60" i="5"/>
  <c r="CKK60" i="5"/>
  <c r="CKL60" i="5"/>
  <c r="CKM60" i="5"/>
  <c r="CKN60" i="5"/>
  <c r="CKO60" i="5"/>
  <c r="CKP60" i="5"/>
  <c r="CKQ60" i="5"/>
  <c r="CKR60" i="5"/>
  <c r="CKS60" i="5"/>
  <c r="CKT60" i="5"/>
  <c r="CKU60" i="5"/>
  <c r="CKV60" i="5"/>
  <c r="CKW60" i="5"/>
  <c r="CKX60" i="5"/>
  <c r="CKY60" i="5"/>
  <c r="CKZ60" i="5"/>
  <c r="CLA60" i="5"/>
  <c r="CLB60" i="5"/>
  <c r="CLC60" i="5"/>
  <c r="CLD60" i="5"/>
  <c r="CLE60" i="5"/>
  <c r="CLF60" i="5"/>
  <c r="CLG60" i="5"/>
  <c r="CLH60" i="5"/>
  <c r="CLI60" i="5"/>
  <c r="CLJ60" i="5"/>
  <c r="CLK60" i="5"/>
  <c r="CLL60" i="5"/>
  <c r="CLM60" i="5"/>
  <c r="CLN60" i="5"/>
  <c r="CLO60" i="5"/>
  <c r="CLP60" i="5"/>
  <c r="CLQ60" i="5"/>
  <c r="CLR60" i="5"/>
  <c r="CLS60" i="5"/>
  <c r="CLT60" i="5"/>
  <c r="CLU60" i="5"/>
  <c r="CLV60" i="5"/>
  <c r="CLW60" i="5"/>
  <c r="CLX60" i="5"/>
  <c r="CLY60" i="5"/>
  <c r="CLZ60" i="5"/>
  <c r="CMA60" i="5"/>
  <c r="CMB60" i="5"/>
  <c r="CMC60" i="5"/>
  <c r="CMD60" i="5"/>
  <c r="CME60" i="5"/>
  <c r="CMF60" i="5"/>
  <c r="CMG60" i="5"/>
  <c r="CMH60" i="5"/>
  <c r="CMI60" i="5"/>
  <c r="CMJ60" i="5"/>
  <c r="CMK60" i="5"/>
  <c r="CML60" i="5"/>
  <c r="CMM60" i="5"/>
  <c r="CMN60" i="5"/>
  <c r="CMO60" i="5"/>
  <c r="CMP60" i="5"/>
  <c r="CMQ60" i="5"/>
  <c r="CMR60" i="5"/>
  <c r="CMS60" i="5"/>
  <c r="CMT60" i="5"/>
  <c r="CMU60" i="5"/>
  <c r="CMV60" i="5"/>
  <c r="CMW60" i="5"/>
  <c r="CMX60" i="5"/>
  <c r="CMY60" i="5"/>
  <c r="CMZ60" i="5"/>
  <c r="CNA60" i="5"/>
  <c r="CNB60" i="5"/>
  <c r="CNC60" i="5"/>
  <c r="CND60" i="5"/>
  <c r="CNE60" i="5"/>
  <c r="CNF60" i="5"/>
  <c r="CNG60" i="5"/>
  <c r="CNH60" i="5"/>
  <c r="CNI60" i="5"/>
  <c r="CNJ60" i="5"/>
  <c r="CNK60" i="5"/>
  <c r="CNL60" i="5"/>
  <c r="CNM60" i="5"/>
  <c r="CNN60" i="5"/>
  <c r="CNO60" i="5"/>
  <c r="CNP60" i="5"/>
  <c r="CNQ60" i="5"/>
  <c r="CNR60" i="5"/>
  <c r="CNS60" i="5"/>
  <c r="CNT60" i="5"/>
  <c r="CNU60" i="5"/>
  <c r="CNV60" i="5"/>
  <c r="CNW60" i="5"/>
  <c r="CNX60" i="5"/>
  <c r="CNY60" i="5"/>
  <c r="CNZ60" i="5"/>
  <c r="COA60" i="5"/>
  <c r="COB60" i="5"/>
  <c r="COC60" i="5"/>
  <c r="COD60" i="5"/>
  <c r="COE60" i="5"/>
  <c r="COF60" i="5"/>
  <c r="COG60" i="5"/>
  <c r="COH60" i="5"/>
  <c r="COI60" i="5"/>
  <c r="COJ60" i="5"/>
  <c r="COK60" i="5"/>
  <c r="COL60" i="5"/>
  <c r="COM60" i="5"/>
  <c r="CON60" i="5"/>
  <c r="COO60" i="5"/>
  <c r="COP60" i="5"/>
  <c r="COQ60" i="5"/>
  <c r="COR60" i="5"/>
  <c r="COS60" i="5"/>
  <c r="COT60" i="5"/>
  <c r="COU60" i="5"/>
  <c r="COV60" i="5"/>
  <c r="COW60" i="5"/>
  <c r="COX60" i="5"/>
  <c r="COY60" i="5"/>
  <c r="COZ60" i="5"/>
  <c r="CPA60" i="5"/>
  <c r="CPB60" i="5"/>
  <c r="CPC60" i="5"/>
  <c r="CPD60" i="5"/>
  <c r="CPE60" i="5"/>
  <c r="CPF60" i="5"/>
  <c r="CPG60" i="5"/>
  <c r="CPH60" i="5"/>
  <c r="CPI60" i="5"/>
  <c r="CPJ60" i="5"/>
  <c r="CPK60" i="5"/>
  <c r="CPL60" i="5"/>
  <c r="CPM60" i="5"/>
  <c r="CPN60" i="5"/>
  <c r="CPO60" i="5"/>
  <c r="CPP60" i="5"/>
  <c r="CPQ60" i="5"/>
  <c r="CPR60" i="5"/>
  <c r="CPS60" i="5"/>
  <c r="CPT60" i="5"/>
  <c r="CPU60" i="5"/>
  <c r="CPV60" i="5"/>
  <c r="CPW60" i="5"/>
  <c r="CPX60" i="5"/>
  <c r="CPY60" i="5"/>
  <c r="CPZ60" i="5"/>
  <c r="CQA60" i="5"/>
  <c r="CQB60" i="5"/>
  <c r="CQC60" i="5"/>
  <c r="CQD60" i="5"/>
  <c r="CQE60" i="5"/>
  <c r="CQF60" i="5"/>
  <c r="CQG60" i="5"/>
  <c r="CQH60" i="5"/>
  <c r="CQI60" i="5"/>
  <c r="CQJ60" i="5"/>
  <c r="CQK60" i="5"/>
  <c r="CQL60" i="5"/>
  <c r="CQM60" i="5"/>
  <c r="CQN60" i="5"/>
  <c r="CQO60" i="5"/>
  <c r="CQP60" i="5"/>
  <c r="CQQ60" i="5"/>
  <c r="CQR60" i="5"/>
  <c r="CQS60" i="5"/>
  <c r="CQT60" i="5"/>
  <c r="CQU60" i="5"/>
  <c r="CQV60" i="5"/>
  <c r="CQW60" i="5"/>
  <c r="CQX60" i="5"/>
  <c r="CQY60" i="5"/>
  <c r="CQZ60" i="5"/>
  <c r="CRA60" i="5"/>
  <c r="CRB60" i="5"/>
  <c r="CRC60" i="5"/>
  <c r="CRD60" i="5"/>
  <c r="CRE60" i="5"/>
  <c r="CRF60" i="5"/>
  <c r="CRG60" i="5"/>
  <c r="CRH60" i="5"/>
  <c r="CRI60" i="5"/>
  <c r="CRJ60" i="5"/>
  <c r="CRK60" i="5"/>
  <c r="CRL60" i="5"/>
  <c r="CRM60" i="5"/>
  <c r="CRN60" i="5"/>
  <c r="CRO60" i="5"/>
  <c r="CRP60" i="5"/>
  <c r="CRQ60" i="5"/>
  <c r="CRR60" i="5"/>
  <c r="CRS60" i="5"/>
  <c r="CRT60" i="5"/>
  <c r="CRU60" i="5"/>
  <c r="CRV60" i="5"/>
  <c r="CRW60" i="5"/>
  <c r="CRX60" i="5"/>
  <c r="CRY60" i="5"/>
  <c r="CRZ60" i="5"/>
  <c r="CSA60" i="5"/>
  <c r="CSB60" i="5"/>
  <c r="CSC60" i="5"/>
  <c r="CSD60" i="5"/>
  <c r="CSE60" i="5"/>
  <c r="CSF60" i="5"/>
  <c r="CSG60" i="5"/>
  <c r="CSH60" i="5"/>
  <c r="CSI60" i="5"/>
  <c r="CSJ60" i="5"/>
  <c r="CSK60" i="5"/>
  <c r="CSL60" i="5"/>
  <c r="CSM60" i="5"/>
  <c r="CSN60" i="5"/>
  <c r="CSO60" i="5"/>
  <c r="CSP60" i="5"/>
  <c r="CSQ60" i="5"/>
  <c r="CSR60" i="5"/>
  <c r="CSS60" i="5"/>
  <c r="CST60" i="5"/>
  <c r="CSU60" i="5"/>
  <c r="CSV60" i="5"/>
  <c r="CSW60" i="5"/>
  <c r="CSX60" i="5"/>
  <c r="CSY60" i="5"/>
  <c r="CSZ60" i="5"/>
  <c r="CTA60" i="5"/>
  <c r="CTB60" i="5"/>
  <c r="CTC60" i="5"/>
  <c r="CTD60" i="5"/>
  <c r="CTE60" i="5"/>
  <c r="CTF60" i="5"/>
  <c r="CTG60" i="5"/>
  <c r="CTH60" i="5"/>
  <c r="CTI60" i="5"/>
  <c r="CTJ60" i="5"/>
  <c r="CTK60" i="5"/>
  <c r="CTL60" i="5"/>
  <c r="CTM60" i="5"/>
  <c r="CTN60" i="5"/>
  <c r="CTO60" i="5"/>
  <c r="CTP60" i="5"/>
  <c r="CTQ60" i="5"/>
  <c r="CTR60" i="5"/>
  <c r="CTS60" i="5"/>
  <c r="CTT60" i="5"/>
  <c r="CTU60" i="5"/>
  <c r="CTV60" i="5"/>
  <c r="CTW60" i="5"/>
  <c r="CTX60" i="5"/>
  <c r="CTY60" i="5"/>
  <c r="CTZ60" i="5"/>
  <c r="CUA60" i="5"/>
  <c r="CUB60" i="5"/>
  <c r="CUC60" i="5"/>
  <c r="CUD60" i="5"/>
  <c r="CUE60" i="5"/>
  <c r="CUF60" i="5"/>
  <c r="CUG60" i="5"/>
  <c r="CUH60" i="5"/>
  <c r="CUI60" i="5"/>
  <c r="CUJ60" i="5"/>
  <c r="CUK60" i="5"/>
  <c r="CUL60" i="5"/>
  <c r="CUM60" i="5"/>
  <c r="CUN60" i="5"/>
  <c r="CUO60" i="5"/>
  <c r="CUP60" i="5"/>
  <c r="CUQ60" i="5"/>
  <c r="CUR60" i="5"/>
  <c r="CUS60" i="5"/>
  <c r="CUT60" i="5"/>
  <c r="CUU60" i="5"/>
  <c r="CUV60" i="5"/>
  <c r="CUW60" i="5"/>
  <c r="CUX60" i="5"/>
  <c r="CUY60" i="5"/>
  <c r="CUZ60" i="5"/>
  <c r="CVA60" i="5"/>
  <c r="CVB60" i="5"/>
  <c r="CVC60" i="5"/>
  <c r="CVD60" i="5"/>
  <c r="CVE60" i="5"/>
  <c r="CVF60" i="5"/>
  <c r="CVG60" i="5"/>
  <c r="CVH60" i="5"/>
  <c r="CVI60" i="5"/>
  <c r="CVJ60" i="5"/>
  <c r="CVK60" i="5"/>
  <c r="CVL60" i="5"/>
  <c r="CVM60" i="5"/>
  <c r="CVN60" i="5"/>
  <c r="CVO60" i="5"/>
  <c r="CVP60" i="5"/>
  <c r="CVQ60" i="5"/>
  <c r="CVR60" i="5"/>
  <c r="CVS60" i="5"/>
  <c r="CVT60" i="5"/>
  <c r="CVU60" i="5"/>
  <c r="CVV60" i="5"/>
  <c r="CVW60" i="5"/>
  <c r="CVX60" i="5"/>
  <c r="CVY60" i="5"/>
  <c r="CVZ60" i="5"/>
  <c r="CWA60" i="5"/>
  <c r="CWB60" i="5"/>
  <c r="CWC60" i="5"/>
  <c r="CWD60" i="5"/>
  <c r="CWE60" i="5"/>
  <c r="CWF60" i="5"/>
  <c r="CWG60" i="5"/>
  <c r="CWH60" i="5"/>
  <c r="CWI60" i="5"/>
  <c r="CWJ60" i="5"/>
  <c r="CWK60" i="5"/>
  <c r="CWL60" i="5"/>
  <c r="CWM60" i="5"/>
  <c r="CWN60" i="5"/>
  <c r="CWO60" i="5"/>
  <c r="CWP60" i="5"/>
  <c r="CWQ60" i="5"/>
  <c r="CWR60" i="5"/>
  <c r="CWS60" i="5"/>
  <c r="CWT60" i="5"/>
  <c r="CWU60" i="5"/>
  <c r="CWV60" i="5"/>
  <c r="CWW60" i="5"/>
  <c r="CWX60" i="5"/>
  <c r="CWY60" i="5"/>
  <c r="CWZ60" i="5"/>
  <c r="CXA60" i="5"/>
  <c r="CXB60" i="5"/>
  <c r="CXC60" i="5"/>
  <c r="CXD60" i="5"/>
  <c r="CXE60" i="5"/>
  <c r="CXF60" i="5"/>
  <c r="CXG60" i="5"/>
  <c r="CXH60" i="5"/>
  <c r="CXI60" i="5"/>
  <c r="CXJ60" i="5"/>
  <c r="CXK60" i="5"/>
  <c r="CXL60" i="5"/>
  <c r="CXM60" i="5"/>
  <c r="CXN60" i="5"/>
  <c r="CXO60" i="5"/>
  <c r="CXP60" i="5"/>
  <c r="CXQ60" i="5"/>
  <c r="CXR60" i="5"/>
  <c r="CXS60" i="5"/>
  <c r="CXT60" i="5"/>
  <c r="CXU60" i="5"/>
  <c r="CXV60" i="5"/>
  <c r="CXW60" i="5"/>
  <c r="CXX60" i="5"/>
  <c r="CXY60" i="5"/>
  <c r="CXZ60" i="5"/>
  <c r="CYA60" i="5"/>
  <c r="CYB60" i="5"/>
  <c r="CYC60" i="5"/>
  <c r="CYD60" i="5"/>
  <c r="CYE60" i="5"/>
  <c r="CYF60" i="5"/>
  <c r="CYG60" i="5"/>
  <c r="CYH60" i="5"/>
  <c r="CYI60" i="5"/>
  <c r="CYJ60" i="5"/>
  <c r="CYK60" i="5"/>
  <c r="CYL60" i="5"/>
  <c r="CYM60" i="5"/>
  <c r="CYN60" i="5"/>
  <c r="CYO60" i="5"/>
  <c r="CYP60" i="5"/>
  <c r="CYQ60" i="5"/>
  <c r="CYR60" i="5"/>
  <c r="CYS60" i="5"/>
  <c r="CYT60" i="5"/>
  <c r="CYU60" i="5"/>
  <c r="CYV60" i="5"/>
  <c r="CYW60" i="5"/>
  <c r="CYX60" i="5"/>
  <c r="CYY60" i="5"/>
  <c r="CYZ60" i="5"/>
  <c r="CZA60" i="5"/>
  <c r="CZB60" i="5"/>
  <c r="CZC60" i="5"/>
  <c r="CZD60" i="5"/>
  <c r="CZE60" i="5"/>
  <c r="CZF60" i="5"/>
  <c r="CZG60" i="5"/>
  <c r="CZH60" i="5"/>
  <c r="CZI60" i="5"/>
  <c r="CZJ60" i="5"/>
  <c r="CZK60" i="5"/>
  <c r="CZL60" i="5"/>
  <c r="CZM60" i="5"/>
  <c r="CZN60" i="5"/>
  <c r="CZO60" i="5"/>
  <c r="CZP60" i="5"/>
  <c r="CZQ60" i="5"/>
  <c r="CZR60" i="5"/>
  <c r="CZS60" i="5"/>
  <c r="CZT60" i="5"/>
  <c r="CZU60" i="5"/>
  <c r="CZV60" i="5"/>
  <c r="CZW60" i="5"/>
  <c r="CZX60" i="5"/>
  <c r="CZY60" i="5"/>
  <c r="CZZ60" i="5"/>
  <c r="DAA60" i="5"/>
  <c r="DAB60" i="5"/>
  <c r="DAC60" i="5"/>
  <c r="DAD60" i="5"/>
  <c r="DAE60" i="5"/>
  <c r="DAF60" i="5"/>
  <c r="DAG60" i="5"/>
  <c r="DAH60" i="5"/>
  <c r="DAI60" i="5"/>
  <c r="DAJ60" i="5"/>
  <c r="DAK60" i="5"/>
  <c r="DAL60" i="5"/>
  <c r="DAM60" i="5"/>
  <c r="DAN60" i="5"/>
  <c r="DAO60" i="5"/>
  <c r="DAP60" i="5"/>
  <c r="DAQ60" i="5"/>
  <c r="DAR60" i="5"/>
  <c r="DAS60" i="5"/>
  <c r="DAT60" i="5"/>
  <c r="DAU60" i="5"/>
  <c r="DAV60" i="5"/>
  <c r="DAW60" i="5"/>
  <c r="DAX60" i="5"/>
  <c r="DAY60" i="5"/>
  <c r="DAZ60" i="5"/>
  <c r="DBA60" i="5"/>
  <c r="DBB60" i="5"/>
  <c r="DBC60" i="5"/>
  <c r="DBD60" i="5"/>
  <c r="DBE60" i="5"/>
  <c r="DBF60" i="5"/>
  <c r="DBG60" i="5"/>
  <c r="DBH60" i="5"/>
  <c r="DBI60" i="5"/>
  <c r="DBJ60" i="5"/>
  <c r="DBK60" i="5"/>
  <c r="DBL60" i="5"/>
  <c r="DBM60" i="5"/>
  <c r="DBN60" i="5"/>
  <c r="DBO60" i="5"/>
  <c r="DBP60" i="5"/>
  <c r="DBQ60" i="5"/>
  <c r="DBR60" i="5"/>
  <c r="DBS60" i="5"/>
  <c r="DBT60" i="5"/>
  <c r="DBU60" i="5"/>
  <c r="DBV60" i="5"/>
  <c r="DBW60" i="5"/>
  <c r="DBX60" i="5"/>
  <c r="DBY60" i="5"/>
  <c r="DBZ60" i="5"/>
  <c r="DCA60" i="5"/>
  <c r="DCB60" i="5"/>
  <c r="DCC60" i="5"/>
  <c r="DCD60" i="5"/>
  <c r="DCE60" i="5"/>
  <c r="DCF60" i="5"/>
  <c r="DCG60" i="5"/>
  <c r="DCH60" i="5"/>
  <c r="DCI60" i="5"/>
  <c r="DCJ60" i="5"/>
  <c r="DCK60" i="5"/>
  <c r="DCL60" i="5"/>
  <c r="DCM60" i="5"/>
  <c r="DCN60" i="5"/>
  <c r="DCO60" i="5"/>
  <c r="DCP60" i="5"/>
  <c r="DCQ60" i="5"/>
  <c r="DCR60" i="5"/>
  <c r="DCS60" i="5"/>
  <c r="DCT60" i="5"/>
  <c r="DCU60" i="5"/>
  <c r="DCV60" i="5"/>
  <c r="DCW60" i="5"/>
  <c r="DCX60" i="5"/>
  <c r="DCY60" i="5"/>
  <c r="DCZ60" i="5"/>
  <c r="DDA60" i="5"/>
  <c r="DDB60" i="5"/>
  <c r="DDC60" i="5"/>
  <c r="DDD60" i="5"/>
  <c r="DDE60" i="5"/>
  <c r="DDF60" i="5"/>
  <c r="DDG60" i="5"/>
  <c r="DDH60" i="5"/>
  <c r="DDI60" i="5"/>
  <c r="DDJ60" i="5"/>
  <c r="DDK60" i="5"/>
  <c r="DDL60" i="5"/>
  <c r="DDM60" i="5"/>
  <c r="DDN60" i="5"/>
  <c r="DDO60" i="5"/>
  <c r="DDP60" i="5"/>
  <c r="DDQ60" i="5"/>
  <c r="DDR60" i="5"/>
  <c r="DDS60" i="5"/>
  <c r="DDT60" i="5"/>
  <c r="DDU60" i="5"/>
  <c r="DDV60" i="5"/>
  <c r="DDW60" i="5"/>
  <c r="DDX60" i="5"/>
  <c r="DDY60" i="5"/>
  <c r="DDZ60" i="5"/>
  <c r="DEA60" i="5"/>
  <c r="DEB60" i="5"/>
  <c r="DEC60" i="5"/>
  <c r="DED60" i="5"/>
  <c r="DEE60" i="5"/>
  <c r="DEF60" i="5"/>
  <c r="DEG60" i="5"/>
  <c r="DEH60" i="5"/>
  <c r="DEI60" i="5"/>
  <c r="DEJ60" i="5"/>
  <c r="DEK60" i="5"/>
  <c r="DEL60" i="5"/>
  <c r="DEM60" i="5"/>
  <c r="DEN60" i="5"/>
  <c r="DEO60" i="5"/>
  <c r="DEP60" i="5"/>
  <c r="DEQ60" i="5"/>
  <c r="DER60" i="5"/>
  <c r="DES60" i="5"/>
  <c r="DET60" i="5"/>
  <c r="DEU60" i="5"/>
  <c r="DEV60" i="5"/>
  <c r="DEW60" i="5"/>
  <c r="DEX60" i="5"/>
  <c r="DEY60" i="5"/>
  <c r="DEZ60" i="5"/>
  <c r="DFA60" i="5"/>
  <c r="DFB60" i="5"/>
  <c r="DFC60" i="5"/>
  <c r="DFD60" i="5"/>
  <c r="DFE60" i="5"/>
  <c r="DFF60" i="5"/>
  <c r="DFG60" i="5"/>
  <c r="DFH60" i="5"/>
  <c r="DFI60" i="5"/>
  <c r="DFJ60" i="5"/>
  <c r="DFK60" i="5"/>
  <c r="DFL60" i="5"/>
  <c r="DFM60" i="5"/>
  <c r="DFN60" i="5"/>
  <c r="DFO60" i="5"/>
  <c r="DFP60" i="5"/>
  <c r="DFQ60" i="5"/>
  <c r="DFR60" i="5"/>
  <c r="DFS60" i="5"/>
  <c r="DFT60" i="5"/>
  <c r="DFU60" i="5"/>
  <c r="DFV60" i="5"/>
  <c r="DFW60" i="5"/>
  <c r="DFX60" i="5"/>
  <c r="DFY60" i="5"/>
  <c r="DFZ60" i="5"/>
  <c r="DGA60" i="5"/>
  <c r="DGB60" i="5"/>
  <c r="DGC60" i="5"/>
  <c r="DGD60" i="5"/>
  <c r="DGE60" i="5"/>
  <c r="DGF60" i="5"/>
  <c r="DGG60" i="5"/>
  <c r="DGH60" i="5"/>
  <c r="DGI60" i="5"/>
  <c r="DGJ60" i="5"/>
  <c r="DGK60" i="5"/>
  <c r="DGL60" i="5"/>
  <c r="DGM60" i="5"/>
  <c r="DGN60" i="5"/>
  <c r="DGO60" i="5"/>
  <c r="DGP60" i="5"/>
  <c r="DGQ60" i="5"/>
  <c r="DGR60" i="5"/>
  <c r="DGS60" i="5"/>
  <c r="DGT60" i="5"/>
  <c r="DGU60" i="5"/>
  <c r="DGV60" i="5"/>
  <c r="DGW60" i="5"/>
  <c r="DGX60" i="5"/>
  <c r="DGY60" i="5"/>
  <c r="DGZ60" i="5"/>
  <c r="DHA60" i="5"/>
  <c r="DHB60" i="5"/>
  <c r="DHC60" i="5"/>
  <c r="DHD60" i="5"/>
  <c r="DHE60" i="5"/>
  <c r="DHF60" i="5"/>
  <c r="DHG60" i="5"/>
  <c r="DHH60" i="5"/>
  <c r="DHI60" i="5"/>
  <c r="DHJ60" i="5"/>
  <c r="DHK60" i="5"/>
  <c r="DHL60" i="5"/>
  <c r="DHM60" i="5"/>
  <c r="DHN60" i="5"/>
  <c r="DHO60" i="5"/>
  <c r="DHP60" i="5"/>
  <c r="DHQ60" i="5"/>
  <c r="DHR60" i="5"/>
  <c r="DHS60" i="5"/>
  <c r="DHT60" i="5"/>
  <c r="DHU60" i="5"/>
  <c r="DHV60" i="5"/>
  <c r="DHW60" i="5"/>
  <c r="DHX60" i="5"/>
  <c r="DHY60" i="5"/>
  <c r="DHZ60" i="5"/>
  <c r="DIA60" i="5"/>
  <c r="DIB60" i="5"/>
  <c r="DIC60" i="5"/>
  <c r="DID60" i="5"/>
  <c r="DIE60" i="5"/>
  <c r="DIF60" i="5"/>
  <c r="DIG60" i="5"/>
  <c r="DIH60" i="5"/>
  <c r="DII60" i="5"/>
  <c r="DIJ60" i="5"/>
  <c r="DIK60" i="5"/>
  <c r="DIL60" i="5"/>
  <c r="DIM60" i="5"/>
  <c r="DIN60" i="5"/>
  <c r="DIO60" i="5"/>
  <c r="DIP60" i="5"/>
  <c r="DIQ60" i="5"/>
  <c r="DIR60" i="5"/>
  <c r="DIS60" i="5"/>
  <c r="DIT60" i="5"/>
  <c r="DIU60" i="5"/>
  <c r="DIV60" i="5"/>
  <c r="DIW60" i="5"/>
  <c r="DIX60" i="5"/>
  <c r="DIY60" i="5"/>
  <c r="DIZ60" i="5"/>
  <c r="DJA60" i="5"/>
  <c r="DJB60" i="5"/>
  <c r="DJC60" i="5"/>
  <c r="DJD60" i="5"/>
  <c r="DJE60" i="5"/>
  <c r="DJF60" i="5"/>
  <c r="DJG60" i="5"/>
  <c r="DJH60" i="5"/>
  <c r="DJI60" i="5"/>
  <c r="DJJ60" i="5"/>
  <c r="DJK60" i="5"/>
  <c r="DJL60" i="5"/>
  <c r="DJM60" i="5"/>
  <c r="DJN60" i="5"/>
  <c r="DJO60" i="5"/>
  <c r="DJP60" i="5"/>
  <c r="DJQ60" i="5"/>
  <c r="DJR60" i="5"/>
  <c r="DJS60" i="5"/>
  <c r="DJT60" i="5"/>
  <c r="DJU60" i="5"/>
  <c r="DJV60" i="5"/>
  <c r="DJW60" i="5"/>
  <c r="DJX60" i="5"/>
  <c r="DJY60" i="5"/>
  <c r="DJZ60" i="5"/>
  <c r="DKA60" i="5"/>
  <c r="DKB60" i="5"/>
  <c r="DKC60" i="5"/>
  <c r="DKD60" i="5"/>
  <c r="DKE60" i="5"/>
  <c r="DKF60" i="5"/>
  <c r="DKG60" i="5"/>
  <c r="DKH60" i="5"/>
  <c r="DKI60" i="5"/>
  <c r="DKJ60" i="5"/>
  <c r="DKK60" i="5"/>
  <c r="DKL60" i="5"/>
  <c r="DKM60" i="5"/>
  <c r="DKN60" i="5"/>
  <c r="DKO60" i="5"/>
  <c r="DKP60" i="5"/>
  <c r="DKQ60" i="5"/>
  <c r="DKR60" i="5"/>
  <c r="DKS60" i="5"/>
  <c r="DKT60" i="5"/>
  <c r="DKU60" i="5"/>
  <c r="DKV60" i="5"/>
  <c r="DKW60" i="5"/>
  <c r="DKX60" i="5"/>
  <c r="DKY60" i="5"/>
  <c r="DKZ60" i="5"/>
  <c r="DLA60" i="5"/>
  <c r="DLB60" i="5"/>
  <c r="DLC60" i="5"/>
  <c r="DLD60" i="5"/>
  <c r="DLE60" i="5"/>
  <c r="DLF60" i="5"/>
  <c r="DLG60" i="5"/>
  <c r="DLH60" i="5"/>
  <c r="DLI60" i="5"/>
  <c r="DLJ60" i="5"/>
  <c r="DLK60" i="5"/>
  <c r="DLL60" i="5"/>
  <c r="DLM60" i="5"/>
  <c r="DLN60" i="5"/>
  <c r="DLO60" i="5"/>
  <c r="DLP60" i="5"/>
  <c r="DLQ60" i="5"/>
  <c r="DLR60" i="5"/>
  <c r="DLS60" i="5"/>
  <c r="DLT60" i="5"/>
  <c r="DLU60" i="5"/>
  <c r="DLV60" i="5"/>
  <c r="DLW60" i="5"/>
  <c r="DLX60" i="5"/>
  <c r="DLY60" i="5"/>
  <c r="DLZ60" i="5"/>
  <c r="DMA60" i="5"/>
  <c r="DMB60" i="5"/>
  <c r="DMC60" i="5"/>
  <c r="DMD60" i="5"/>
  <c r="DME60" i="5"/>
  <c r="DMF60" i="5"/>
  <c r="DMG60" i="5"/>
  <c r="DMH60" i="5"/>
  <c r="DMI60" i="5"/>
  <c r="DMJ60" i="5"/>
  <c r="DMK60" i="5"/>
  <c r="DML60" i="5"/>
  <c r="DMM60" i="5"/>
  <c r="DMN60" i="5"/>
  <c r="DMO60" i="5"/>
  <c r="DMP60" i="5"/>
  <c r="DMQ60" i="5"/>
  <c r="DMR60" i="5"/>
  <c r="DMS60" i="5"/>
  <c r="DMT60" i="5"/>
  <c r="DMU60" i="5"/>
  <c r="DMV60" i="5"/>
  <c r="DMW60" i="5"/>
  <c r="DMX60" i="5"/>
  <c r="DMY60" i="5"/>
  <c r="DMZ60" i="5"/>
  <c r="DNA60" i="5"/>
  <c r="DNB60" i="5"/>
  <c r="DNC60" i="5"/>
  <c r="DND60" i="5"/>
  <c r="DNE60" i="5"/>
  <c r="DNF60" i="5"/>
  <c r="DNG60" i="5"/>
  <c r="DNH60" i="5"/>
  <c r="DNI60" i="5"/>
  <c r="DNJ60" i="5"/>
  <c r="DNK60" i="5"/>
  <c r="DNL60" i="5"/>
  <c r="DNM60" i="5"/>
  <c r="DNN60" i="5"/>
  <c r="DNO60" i="5"/>
  <c r="DNP60" i="5"/>
  <c r="DNQ60" i="5"/>
  <c r="DNR60" i="5"/>
  <c r="DNS60" i="5"/>
  <c r="DNT60" i="5"/>
  <c r="DNU60" i="5"/>
  <c r="DNV60" i="5"/>
  <c r="DNW60" i="5"/>
  <c r="DNX60" i="5"/>
  <c r="DNY60" i="5"/>
  <c r="DNZ60" i="5"/>
  <c r="DOA60" i="5"/>
  <c r="DOB60" i="5"/>
  <c r="DOC60" i="5"/>
  <c r="DOD60" i="5"/>
  <c r="DOE60" i="5"/>
  <c r="DOF60" i="5"/>
  <c r="DOG60" i="5"/>
  <c r="DOH60" i="5"/>
  <c r="DOI60" i="5"/>
  <c r="DOJ60" i="5"/>
  <c r="DOK60" i="5"/>
  <c r="DOL60" i="5"/>
  <c r="DOM60" i="5"/>
  <c r="DON60" i="5"/>
  <c r="DOO60" i="5"/>
  <c r="DOP60" i="5"/>
  <c r="DOQ60" i="5"/>
  <c r="DOR60" i="5"/>
  <c r="DOS60" i="5"/>
  <c r="DOT60" i="5"/>
  <c r="DOU60" i="5"/>
  <c r="DOV60" i="5"/>
  <c r="DOW60" i="5"/>
  <c r="DOX60" i="5"/>
  <c r="DOY60" i="5"/>
  <c r="DOZ60" i="5"/>
  <c r="DPA60" i="5"/>
  <c r="DPB60" i="5"/>
  <c r="DPC60" i="5"/>
  <c r="DPD60" i="5"/>
  <c r="DPE60" i="5"/>
  <c r="DPF60" i="5"/>
  <c r="DPG60" i="5"/>
  <c r="DPH60" i="5"/>
  <c r="DPI60" i="5"/>
  <c r="DPJ60" i="5"/>
  <c r="DPK60" i="5"/>
  <c r="DPL60" i="5"/>
  <c r="DPM60" i="5"/>
  <c r="DPN60" i="5"/>
  <c r="DPO60" i="5"/>
  <c r="DPP60" i="5"/>
  <c r="DPQ60" i="5"/>
  <c r="DPR60" i="5"/>
  <c r="DPS60" i="5"/>
  <c r="DPT60" i="5"/>
  <c r="DPU60" i="5"/>
  <c r="DPV60" i="5"/>
  <c r="DPW60" i="5"/>
  <c r="DPX60" i="5"/>
  <c r="DPY60" i="5"/>
  <c r="DPZ60" i="5"/>
  <c r="DQA60" i="5"/>
  <c r="DQB60" i="5"/>
  <c r="DQC60" i="5"/>
  <c r="DQD60" i="5"/>
  <c r="DQE60" i="5"/>
  <c r="DQF60" i="5"/>
  <c r="DQG60" i="5"/>
  <c r="DQH60" i="5"/>
  <c r="DQI60" i="5"/>
  <c r="DQJ60" i="5"/>
  <c r="DQK60" i="5"/>
  <c r="DQL60" i="5"/>
  <c r="DQM60" i="5"/>
  <c r="DQN60" i="5"/>
  <c r="DQO60" i="5"/>
  <c r="DQP60" i="5"/>
  <c r="DQQ60" i="5"/>
  <c r="DQR60" i="5"/>
  <c r="DQS60" i="5"/>
  <c r="DQT60" i="5"/>
  <c r="DQU60" i="5"/>
  <c r="DQV60" i="5"/>
  <c r="DQW60" i="5"/>
  <c r="DQX60" i="5"/>
  <c r="DQY60" i="5"/>
  <c r="DQZ60" i="5"/>
  <c r="DRA60" i="5"/>
  <c r="DRB60" i="5"/>
  <c r="DRC60" i="5"/>
  <c r="DRD60" i="5"/>
  <c r="DRE60" i="5"/>
  <c r="DRF60" i="5"/>
  <c r="DRG60" i="5"/>
  <c r="DRH60" i="5"/>
  <c r="DRI60" i="5"/>
  <c r="DRJ60" i="5"/>
  <c r="DRK60" i="5"/>
  <c r="DRL60" i="5"/>
  <c r="DRM60" i="5"/>
  <c r="DRN60" i="5"/>
  <c r="DRO60" i="5"/>
  <c r="DRP60" i="5"/>
  <c r="DRQ60" i="5"/>
  <c r="DRR60" i="5"/>
  <c r="DRS60" i="5"/>
  <c r="DRT60" i="5"/>
  <c r="DRU60" i="5"/>
  <c r="DRV60" i="5"/>
  <c r="DRW60" i="5"/>
  <c r="DRX60" i="5"/>
  <c r="DRY60" i="5"/>
  <c r="DRZ60" i="5"/>
  <c r="DSA60" i="5"/>
  <c r="DSB60" i="5"/>
  <c r="DSC60" i="5"/>
  <c r="DSD60" i="5"/>
  <c r="DSE60" i="5"/>
  <c r="DSF60" i="5"/>
  <c r="DSG60" i="5"/>
  <c r="DSH60" i="5"/>
  <c r="DSI60" i="5"/>
  <c r="DSJ60" i="5"/>
  <c r="DSK60" i="5"/>
  <c r="DSL60" i="5"/>
  <c r="DSM60" i="5"/>
  <c r="DSN60" i="5"/>
  <c r="DSO60" i="5"/>
  <c r="DSP60" i="5"/>
  <c r="DSQ60" i="5"/>
  <c r="DSR60" i="5"/>
  <c r="DSS60" i="5"/>
  <c r="DST60" i="5"/>
  <c r="DSU60" i="5"/>
  <c r="DSV60" i="5"/>
  <c r="DSW60" i="5"/>
  <c r="DSX60" i="5"/>
  <c r="DSY60" i="5"/>
  <c r="DSZ60" i="5"/>
  <c r="DTA60" i="5"/>
  <c r="DTB60" i="5"/>
  <c r="DTC60" i="5"/>
  <c r="DTD60" i="5"/>
  <c r="DTE60" i="5"/>
  <c r="DTF60" i="5"/>
  <c r="DTG60" i="5"/>
  <c r="DTH60" i="5"/>
  <c r="DTI60" i="5"/>
  <c r="DTJ60" i="5"/>
  <c r="DTK60" i="5"/>
  <c r="DTL60" i="5"/>
  <c r="DTM60" i="5"/>
  <c r="DTN60" i="5"/>
  <c r="DTO60" i="5"/>
  <c r="DTP60" i="5"/>
  <c r="DTQ60" i="5"/>
  <c r="DTR60" i="5"/>
  <c r="DTS60" i="5"/>
  <c r="DTT60" i="5"/>
  <c r="DTU60" i="5"/>
  <c r="DTV60" i="5"/>
  <c r="DTW60" i="5"/>
  <c r="DTX60" i="5"/>
  <c r="DTY60" i="5"/>
  <c r="DTZ60" i="5"/>
  <c r="DUA60" i="5"/>
  <c r="DUB60" i="5"/>
  <c r="DUC60" i="5"/>
  <c r="DUD60" i="5"/>
  <c r="DUE60" i="5"/>
  <c r="DUF60" i="5"/>
  <c r="DUG60" i="5"/>
  <c r="DUH60" i="5"/>
  <c r="DUI60" i="5"/>
  <c r="DUJ60" i="5"/>
  <c r="DUK60" i="5"/>
  <c r="DUL60" i="5"/>
  <c r="DUM60" i="5"/>
  <c r="DUN60" i="5"/>
  <c r="DUO60" i="5"/>
  <c r="DUP60" i="5"/>
  <c r="DUQ60" i="5"/>
  <c r="DUR60" i="5"/>
  <c r="DUS60" i="5"/>
  <c r="DUT60" i="5"/>
  <c r="DUU60" i="5"/>
  <c r="DUV60" i="5"/>
  <c r="DUW60" i="5"/>
  <c r="DUX60" i="5"/>
  <c r="DUY60" i="5"/>
  <c r="DUZ60" i="5"/>
  <c r="DVA60" i="5"/>
  <c r="DVB60" i="5"/>
  <c r="DVC60" i="5"/>
  <c r="DVD60" i="5"/>
  <c r="DVE60" i="5"/>
  <c r="DVF60" i="5"/>
  <c r="DVG60" i="5"/>
  <c r="DVH60" i="5"/>
  <c r="DVI60" i="5"/>
  <c r="DVJ60" i="5"/>
  <c r="DVK60" i="5"/>
  <c r="DVL60" i="5"/>
  <c r="DVM60" i="5"/>
  <c r="DVN60" i="5"/>
  <c r="DVO60" i="5"/>
  <c r="DVP60" i="5"/>
  <c r="DVQ60" i="5"/>
  <c r="DVR60" i="5"/>
  <c r="DVS60" i="5"/>
  <c r="DVT60" i="5"/>
  <c r="DVU60" i="5"/>
  <c r="DVV60" i="5"/>
  <c r="DVW60" i="5"/>
  <c r="DVX60" i="5"/>
  <c r="DVY60" i="5"/>
  <c r="DVZ60" i="5"/>
  <c r="DWA60" i="5"/>
  <c r="DWB60" i="5"/>
  <c r="DWC60" i="5"/>
  <c r="DWD60" i="5"/>
  <c r="DWE60" i="5"/>
  <c r="DWF60" i="5"/>
  <c r="DWG60" i="5"/>
  <c r="DWH60" i="5"/>
  <c r="DWI60" i="5"/>
  <c r="DWJ60" i="5"/>
  <c r="DWK60" i="5"/>
  <c r="DWL60" i="5"/>
  <c r="DWM60" i="5"/>
  <c r="DWN60" i="5"/>
  <c r="DWO60" i="5"/>
  <c r="DWP60" i="5"/>
  <c r="DWQ60" i="5"/>
  <c r="DWR60" i="5"/>
  <c r="DWS60" i="5"/>
  <c r="DWT60" i="5"/>
  <c r="DWU60" i="5"/>
  <c r="DWV60" i="5"/>
  <c r="DWW60" i="5"/>
  <c r="DWX60" i="5"/>
  <c r="DWY60" i="5"/>
  <c r="DWZ60" i="5"/>
  <c r="DXA60" i="5"/>
  <c r="DXB60" i="5"/>
  <c r="DXC60" i="5"/>
  <c r="DXD60" i="5"/>
  <c r="DXE60" i="5"/>
  <c r="DXF60" i="5"/>
  <c r="DXG60" i="5"/>
  <c r="DXH60" i="5"/>
  <c r="DXI60" i="5"/>
  <c r="DXJ60" i="5"/>
  <c r="DXK60" i="5"/>
  <c r="DXL60" i="5"/>
  <c r="DXM60" i="5"/>
  <c r="DXN60" i="5"/>
  <c r="DXO60" i="5"/>
  <c r="DXP60" i="5"/>
  <c r="DXQ60" i="5"/>
  <c r="DXR60" i="5"/>
  <c r="DXS60" i="5"/>
  <c r="DXT60" i="5"/>
  <c r="DXU60" i="5"/>
  <c r="DXV60" i="5"/>
  <c r="DXW60" i="5"/>
  <c r="DXX60" i="5"/>
  <c r="DXY60" i="5"/>
  <c r="DXZ60" i="5"/>
  <c r="DYA60" i="5"/>
  <c r="DYB60" i="5"/>
  <c r="DYC60" i="5"/>
  <c r="DYD60" i="5"/>
  <c r="DYE60" i="5"/>
  <c r="DYF60" i="5"/>
  <c r="DYG60" i="5"/>
  <c r="DYH60" i="5"/>
  <c r="DYI60" i="5"/>
  <c r="DYJ60" i="5"/>
  <c r="DYK60" i="5"/>
  <c r="DYL60" i="5"/>
  <c r="DYM60" i="5"/>
  <c r="DYN60" i="5"/>
  <c r="DYO60" i="5"/>
  <c r="DYP60" i="5"/>
  <c r="DYQ60" i="5"/>
  <c r="DYR60" i="5"/>
  <c r="DYS60" i="5"/>
  <c r="DYT60" i="5"/>
  <c r="DYU60" i="5"/>
  <c r="DYV60" i="5"/>
  <c r="DYW60" i="5"/>
  <c r="DYX60" i="5"/>
  <c r="DYY60" i="5"/>
  <c r="DYZ60" i="5"/>
  <c r="DZA60" i="5"/>
  <c r="DZB60" i="5"/>
  <c r="DZC60" i="5"/>
  <c r="DZD60" i="5"/>
  <c r="DZE60" i="5"/>
  <c r="DZF60" i="5"/>
  <c r="DZG60" i="5"/>
  <c r="DZH60" i="5"/>
  <c r="DZI60" i="5"/>
  <c r="DZJ60" i="5"/>
  <c r="DZK60" i="5"/>
  <c r="DZL60" i="5"/>
  <c r="DZM60" i="5"/>
  <c r="DZN60" i="5"/>
  <c r="DZO60" i="5"/>
  <c r="DZP60" i="5"/>
  <c r="DZQ60" i="5"/>
  <c r="DZR60" i="5"/>
  <c r="DZS60" i="5"/>
  <c r="DZT60" i="5"/>
  <c r="DZU60" i="5"/>
  <c r="DZV60" i="5"/>
  <c r="DZW60" i="5"/>
  <c r="DZX60" i="5"/>
  <c r="DZY60" i="5"/>
  <c r="DZZ60" i="5"/>
  <c r="EAA60" i="5"/>
  <c r="EAB60" i="5"/>
  <c r="EAC60" i="5"/>
  <c r="EAD60" i="5"/>
  <c r="EAE60" i="5"/>
  <c r="EAF60" i="5"/>
  <c r="EAG60" i="5"/>
  <c r="EAH60" i="5"/>
  <c r="EAI60" i="5"/>
  <c r="EAJ60" i="5"/>
  <c r="EAK60" i="5"/>
  <c r="EAL60" i="5"/>
  <c r="EAM60" i="5"/>
  <c r="EAN60" i="5"/>
  <c r="EAO60" i="5"/>
  <c r="EAP60" i="5"/>
  <c r="EAQ60" i="5"/>
  <c r="EAR60" i="5"/>
  <c r="EAS60" i="5"/>
  <c r="EAT60" i="5"/>
  <c r="EAU60" i="5"/>
  <c r="EAV60" i="5"/>
  <c r="EAW60" i="5"/>
  <c r="EAX60" i="5"/>
  <c r="EAY60" i="5"/>
  <c r="EAZ60" i="5"/>
  <c r="EBA60" i="5"/>
  <c r="EBB60" i="5"/>
  <c r="EBC60" i="5"/>
  <c r="EBD60" i="5"/>
  <c r="EBE60" i="5"/>
  <c r="EBF60" i="5"/>
  <c r="EBG60" i="5"/>
  <c r="EBH60" i="5"/>
  <c r="EBI60" i="5"/>
  <c r="EBJ60" i="5"/>
  <c r="EBK60" i="5"/>
  <c r="EBL60" i="5"/>
  <c r="EBM60" i="5"/>
  <c r="EBN60" i="5"/>
  <c r="EBO60" i="5"/>
  <c r="EBP60" i="5"/>
  <c r="EBQ60" i="5"/>
  <c r="EBR60" i="5"/>
  <c r="EBS60" i="5"/>
  <c r="EBT60" i="5"/>
  <c r="EBU60" i="5"/>
  <c r="EBV60" i="5"/>
  <c r="EBW60" i="5"/>
  <c r="EBX60" i="5"/>
  <c r="EBY60" i="5"/>
  <c r="EBZ60" i="5"/>
  <c r="ECA60" i="5"/>
  <c r="ECB60" i="5"/>
  <c r="ECC60" i="5"/>
  <c r="ECD60" i="5"/>
  <c r="ECE60" i="5"/>
  <c r="ECF60" i="5"/>
  <c r="ECG60" i="5"/>
  <c r="ECH60" i="5"/>
  <c r="ECI60" i="5"/>
  <c r="ECJ60" i="5"/>
  <c r="ECK60" i="5"/>
  <c r="ECL60" i="5"/>
  <c r="ECM60" i="5"/>
  <c r="ECN60" i="5"/>
  <c r="ECO60" i="5"/>
  <c r="ECP60" i="5"/>
  <c r="ECQ60" i="5"/>
  <c r="ECR60" i="5"/>
  <c r="ECS60" i="5"/>
  <c r="ECT60" i="5"/>
  <c r="ECU60" i="5"/>
  <c r="ECV60" i="5"/>
  <c r="ECW60" i="5"/>
  <c r="ECX60" i="5"/>
  <c r="ECY60" i="5"/>
  <c r="ECZ60" i="5"/>
  <c r="EDA60" i="5"/>
  <c r="EDB60" i="5"/>
  <c r="EDC60" i="5"/>
  <c r="EDD60" i="5"/>
  <c r="EDE60" i="5"/>
  <c r="EDF60" i="5"/>
  <c r="EDG60" i="5"/>
  <c r="EDH60" i="5"/>
  <c r="EDI60" i="5"/>
  <c r="EDJ60" i="5"/>
  <c r="EDK60" i="5"/>
  <c r="EDL60" i="5"/>
  <c r="EDM60" i="5"/>
  <c r="EDN60" i="5"/>
  <c r="EDO60" i="5"/>
  <c r="EDP60" i="5"/>
  <c r="EDQ60" i="5"/>
  <c r="EDR60" i="5"/>
  <c r="EDS60" i="5"/>
  <c r="EDT60" i="5"/>
  <c r="EDU60" i="5"/>
  <c r="EDV60" i="5"/>
  <c r="EDW60" i="5"/>
  <c r="EDX60" i="5"/>
  <c r="EDY60" i="5"/>
  <c r="EDZ60" i="5"/>
  <c r="EEA60" i="5"/>
  <c r="EEB60" i="5"/>
  <c r="EEC60" i="5"/>
  <c r="EED60" i="5"/>
  <c r="EEE60" i="5"/>
  <c r="EEF60" i="5"/>
  <c r="EEG60" i="5"/>
  <c r="EEH60" i="5"/>
  <c r="EEI60" i="5"/>
  <c r="EEJ60" i="5"/>
  <c r="EEK60" i="5"/>
  <c r="EEL60" i="5"/>
  <c r="EEM60" i="5"/>
  <c r="EEN60" i="5"/>
  <c r="EEO60" i="5"/>
  <c r="EEP60" i="5"/>
  <c r="EEQ60" i="5"/>
  <c r="EER60" i="5"/>
  <c r="EES60" i="5"/>
  <c r="EET60" i="5"/>
  <c r="EEU60" i="5"/>
  <c r="EEV60" i="5"/>
  <c r="EEW60" i="5"/>
  <c r="EEX60" i="5"/>
  <c r="EEY60" i="5"/>
  <c r="EEZ60" i="5"/>
  <c r="EFA60" i="5"/>
  <c r="EFB60" i="5"/>
  <c r="EFC60" i="5"/>
  <c r="EFD60" i="5"/>
  <c r="EFE60" i="5"/>
  <c r="EFF60" i="5"/>
  <c r="EFG60" i="5"/>
  <c r="EFH60" i="5"/>
  <c r="EFI60" i="5"/>
  <c r="EFJ60" i="5"/>
  <c r="EFK60" i="5"/>
  <c r="EFL60" i="5"/>
  <c r="EFM60" i="5"/>
  <c r="EFN60" i="5"/>
  <c r="EFO60" i="5"/>
  <c r="EFP60" i="5"/>
  <c r="EFQ60" i="5"/>
  <c r="EFR60" i="5"/>
  <c r="EFS60" i="5"/>
  <c r="EFT60" i="5"/>
  <c r="EFU60" i="5"/>
  <c r="EFV60" i="5"/>
  <c r="EFW60" i="5"/>
  <c r="EFX60" i="5"/>
  <c r="EFY60" i="5"/>
  <c r="EFZ60" i="5"/>
  <c r="EGA60" i="5"/>
  <c r="EGB60" i="5"/>
  <c r="EGC60" i="5"/>
  <c r="EGD60" i="5"/>
  <c r="EGE60" i="5"/>
  <c r="EGF60" i="5"/>
  <c r="EGG60" i="5"/>
  <c r="EGH60" i="5"/>
  <c r="EGI60" i="5"/>
  <c r="EGJ60" i="5"/>
  <c r="EGK60" i="5"/>
  <c r="EGL60" i="5"/>
  <c r="EGM60" i="5"/>
  <c r="EGN60" i="5"/>
  <c r="EGO60" i="5"/>
  <c r="EGP60" i="5"/>
  <c r="EGQ60" i="5"/>
  <c r="EGR60" i="5"/>
  <c r="EGS60" i="5"/>
  <c r="EGT60" i="5"/>
  <c r="EGU60" i="5"/>
  <c r="EGV60" i="5"/>
  <c r="EGW60" i="5"/>
  <c r="EGX60" i="5"/>
  <c r="EGY60" i="5"/>
  <c r="EGZ60" i="5"/>
  <c r="EHA60" i="5"/>
  <c r="EHB60" i="5"/>
  <c r="EHC60" i="5"/>
  <c r="EHD60" i="5"/>
  <c r="EHE60" i="5"/>
  <c r="EHF60" i="5"/>
  <c r="EHG60" i="5"/>
  <c r="EHH60" i="5"/>
  <c r="EHI60" i="5"/>
  <c r="EHJ60" i="5"/>
  <c r="EHK60" i="5"/>
  <c r="EHL60" i="5"/>
  <c r="EHM60" i="5"/>
  <c r="EHN60" i="5"/>
  <c r="EHO60" i="5"/>
  <c r="EHP60" i="5"/>
  <c r="EHQ60" i="5"/>
  <c r="EHR60" i="5"/>
  <c r="EHS60" i="5"/>
  <c r="EHT60" i="5"/>
  <c r="EHU60" i="5"/>
  <c r="EHV60" i="5"/>
  <c r="EHW60" i="5"/>
  <c r="EHX60" i="5"/>
  <c r="EHY60" i="5"/>
  <c r="EHZ60" i="5"/>
  <c r="EIA60" i="5"/>
  <c r="EIB60" i="5"/>
  <c r="EIC60" i="5"/>
  <c r="EID60" i="5"/>
  <c r="EIE60" i="5"/>
  <c r="EIF60" i="5"/>
  <c r="EIG60" i="5"/>
  <c r="EIH60" i="5"/>
  <c r="EII60" i="5"/>
  <c r="EIJ60" i="5"/>
  <c r="EIK60" i="5"/>
  <c r="EIL60" i="5"/>
  <c r="EIM60" i="5"/>
  <c r="EIN60" i="5"/>
  <c r="EIO60" i="5"/>
  <c r="EIP60" i="5"/>
  <c r="EIQ60" i="5"/>
  <c r="EIR60" i="5"/>
  <c r="EIS60" i="5"/>
  <c r="EIT60" i="5"/>
  <c r="EIU60" i="5"/>
  <c r="EIV60" i="5"/>
  <c r="EIW60" i="5"/>
  <c r="EIX60" i="5"/>
  <c r="EIY60" i="5"/>
  <c r="EIZ60" i="5"/>
  <c r="EJA60" i="5"/>
  <c r="EJB60" i="5"/>
  <c r="EJC60" i="5"/>
  <c r="EJD60" i="5"/>
  <c r="EJE60" i="5"/>
  <c r="EJF60" i="5"/>
  <c r="EJG60" i="5"/>
  <c r="EJH60" i="5"/>
  <c r="EJI60" i="5"/>
  <c r="EJJ60" i="5"/>
  <c r="EJK60" i="5"/>
  <c r="EJL60" i="5"/>
  <c r="EJM60" i="5"/>
  <c r="EJN60" i="5"/>
  <c r="EJO60" i="5"/>
  <c r="EJP60" i="5"/>
  <c r="EJQ60" i="5"/>
  <c r="EJR60" i="5"/>
  <c r="EJS60" i="5"/>
  <c r="EJT60" i="5"/>
  <c r="EJU60" i="5"/>
  <c r="EJV60" i="5"/>
  <c r="EJW60" i="5"/>
  <c r="EJX60" i="5"/>
  <c r="EJY60" i="5"/>
  <c r="EJZ60" i="5"/>
  <c r="EKA60" i="5"/>
  <c r="EKB60" i="5"/>
  <c r="EKC60" i="5"/>
  <c r="EKD60" i="5"/>
  <c r="EKE60" i="5"/>
  <c r="EKF60" i="5"/>
  <c r="EKG60" i="5"/>
  <c r="EKH60" i="5"/>
  <c r="EKI60" i="5"/>
  <c r="EKJ60" i="5"/>
  <c r="EKK60" i="5"/>
  <c r="EKL60" i="5"/>
  <c r="EKM60" i="5"/>
  <c r="EKN60" i="5"/>
  <c r="EKO60" i="5"/>
  <c r="EKP60" i="5"/>
  <c r="EKQ60" i="5"/>
  <c r="EKR60" i="5"/>
  <c r="EKS60" i="5"/>
  <c r="EKT60" i="5"/>
  <c r="EKU60" i="5"/>
  <c r="EKV60" i="5"/>
  <c r="EKW60" i="5"/>
  <c r="EKX60" i="5"/>
  <c r="EKY60" i="5"/>
  <c r="EKZ60" i="5"/>
  <c r="ELA60" i="5"/>
  <c r="ELB60" i="5"/>
  <c r="ELC60" i="5"/>
  <c r="ELD60" i="5"/>
  <c r="ELE60" i="5"/>
  <c r="ELF60" i="5"/>
  <c r="ELG60" i="5"/>
  <c r="ELH60" i="5"/>
  <c r="ELI60" i="5"/>
  <c r="ELJ60" i="5"/>
  <c r="ELK60" i="5"/>
  <c r="ELL60" i="5"/>
  <c r="ELM60" i="5"/>
  <c r="ELN60" i="5"/>
  <c r="ELO60" i="5"/>
  <c r="ELP60" i="5"/>
  <c r="ELQ60" i="5"/>
  <c r="ELR60" i="5"/>
  <c r="ELS60" i="5"/>
  <c r="ELT60" i="5"/>
  <c r="ELU60" i="5"/>
  <c r="ELV60" i="5"/>
  <c r="ELW60" i="5"/>
  <c r="ELX60" i="5"/>
  <c r="ELY60" i="5"/>
  <c r="ELZ60" i="5"/>
  <c r="EMA60" i="5"/>
  <c r="EMB60" i="5"/>
  <c r="EMC60" i="5"/>
  <c r="EMD60" i="5"/>
  <c r="EME60" i="5"/>
  <c r="EMF60" i="5"/>
  <c r="EMG60" i="5"/>
  <c r="EMH60" i="5"/>
  <c r="EMI60" i="5"/>
  <c r="EMJ60" i="5"/>
  <c r="EMK60" i="5"/>
  <c r="EML60" i="5"/>
  <c r="EMM60" i="5"/>
  <c r="EMN60" i="5"/>
  <c r="EMO60" i="5"/>
  <c r="EMP60" i="5"/>
  <c r="EMQ60" i="5"/>
  <c r="EMR60" i="5"/>
  <c r="EMS60" i="5"/>
  <c r="EMT60" i="5"/>
  <c r="EMU60" i="5"/>
  <c r="EMV60" i="5"/>
  <c r="EMW60" i="5"/>
  <c r="EMX60" i="5"/>
  <c r="EMY60" i="5"/>
  <c r="EMZ60" i="5"/>
  <c r="ENA60" i="5"/>
  <c r="ENB60" i="5"/>
  <c r="ENC60" i="5"/>
  <c r="END60" i="5"/>
  <c r="ENE60" i="5"/>
  <c r="ENF60" i="5"/>
  <c r="ENG60" i="5"/>
  <c r="ENH60" i="5"/>
  <c r="ENI60" i="5"/>
  <c r="ENJ60" i="5"/>
  <c r="ENK60" i="5"/>
  <c r="ENL60" i="5"/>
  <c r="ENM60" i="5"/>
  <c r="ENN60" i="5"/>
  <c r="ENO60" i="5"/>
  <c r="ENP60" i="5"/>
  <c r="ENQ60" i="5"/>
  <c r="ENR60" i="5"/>
  <c r="ENS60" i="5"/>
  <c r="ENT60" i="5"/>
  <c r="ENU60" i="5"/>
  <c r="ENV60" i="5"/>
  <c r="ENW60" i="5"/>
  <c r="ENX60" i="5"/>
  <c r="ENY60" i="5"/>
  <c r="ENZ60" i="5"/>
  <c r="EOA60" i="5"/>
  <c r="EOB60" i="5"/>
  <c r="EOC60" i="5"/>
  <c r="EOD60" i="5"/>
  <c r="EOE60" i="5"/>
  <c r="EOF60" i="5"/>
  <c r="EOG60" i="5"/>
  <c r="EOH60" i="5"/>
  <c r="EOI60" i="5"/>
  <c r="EOJ60" i="5"/>
  <c r="EOK60" i="5"/>
  <c r="EOL60" i="5"/>
  <c r="EOM60" i="5"/>
  <c r="EON60" i="5"/>
  <c r="EOO60" i="5"/>
  <c r="EOP60" i="5"/>
  <c r="EOQ60" i="5"/>
  <c r="EOR60" i="5"/>
  <c r="EOS60" i="5"/>
  <c r="EOT60" i="5"/>
  <c r="EOU60" i="5"/>
  <c r="EOV60" i="5"/>
  <c r="EOW60" i="5"/>
  <c r="EOX60" i="5"/>
  <c r="EOY60" i="5"/>
  <c r="EOZ60" i="5"/>
  <c r="EPA60" i="5"/>
  <c r="EPB60" i="5"/>
  <c r="EPC60" i="5"/>
  <c r="EPD60" i="5"/>
  <c r="EPE60" i="5"/>
  <c r="EPF60" i="5"/>
  <c r="EPG60" i="5"/>
  <c r="EPH60" i="5"/>
  <c r="EPI60" i="5"/>
  <c r="EPJ60" i="5"/>
  <c r="EPK60" i="5"/>
  <c r="EPL60" i="5"/>
  <c r="EPM60" i="5"/>
  <c r="EPN60" i="5"/>
  <c r="EPO60" i="5"/>
  <c r="EPP60" i="5"/>
  <c r="EPQ60" i="5"/>
  <c r="EPR60" i="5"/>
  <c r="EPS60" i="5"/>
  <c r="EPT60" i="5"/>
  <c r="EPU60" i="5"/>
  <c r="EPV60" i="5"/>
  <c r="EPW60" i="5"/>
  <c r="EPX60" i="5"/>
  <c r="EPY60" i="5"/>
  <c r="EPZ60" i="5"/>
  <c r="EQA60" i="5"/>
  <c r="EQB60" i="5"/>
  <c r="EQC60" i="5"/>
  <c r="EQD60" i="5"/>
  <c r="EQE60" i="5"/>
  <c r="EQF60" i="5"/>
  <c r="EQG60" i="5"/>
  <c r="EQH60" i="5"/>
  <c r="EQI60" i="5"/>
  <c r="EQJ60" i="5"/>
  <c r="EQK60" i="5"/>
  <c r="EQL60" i="5"/>
  <c r="EQM60" i="5"/>
  <c r="EQN60" i="5"/>
  <c r="EQO60" i="5"/>
  <c r="EQP60" i="5"/>
  <c r="EQQ60" i="5"/>
  <c r="EQR60" i="5"/>
  <c r="EQS60" i="5"/>
  <c r="EQT60" i="5"/>
  <c r="EQU60" i="5"/>
  <c r="EQV60" i="5"/>
  <c r="EQW60" i="5"/>
  <c r="EQX60" i="5"/>
  <c r="EQY60" i="5"/>
  <c r="EQZ60" i="5"/>
  <c r="ERA60" i="5"/>
  <c r="ERB60" i="5"/>
  <c r="ERC60" i="5"/>
  <c r="ERD60" i="5"/>
  <c r="ERE60" i="5"/>
  <c r="ERF60" i="5"/>
  <c r="ERG60" i="5"/>
  <c r="ERH60" i="5"/>
  <c r="ERI60" i="5"/>
  <c r="ERJ60" i="5"/>
  <c r="ERK60" i="5"/>
  <c r="ERL60" i="5"/>
  <c r="ERM60" i="5"/>
  <c r="ERN60" i="5"/>
  <c r="ERO60" i="5"/>
  <c r="ERP60" i="5"/>
  <c r="ERQ60" i="5"/>
  <c r="ERR60" i="5"/>
  <c r="ERS60" i="5"/>
  <c r="ERT60" i="5"/>
  <c r="ERU60" i="5"/>
  <c r="ERV60" i="5"/>
  <c r="ERW60" i="5"/>
  <c r="ERX60" i="5"/>
  <c r="ERY60" i="5"/>
  <c r="ERZ60" i="5"/>
  <c r="ESA60" i="5"/>
  <c r="ESB60" i="5"/>
  <c r="ESC60" i="5"/>
  <c r="ESD60" i="5"/>
  <c r="ESE60" i="5"/>
  <c r="ESF60" i="5"/>
  <c r="ESG60" i="5"/>
  <c r="ESH60" i="5"/>
  <c r="ESI60" i="5"/>
  <c r="ESJ60" i="5"/>
  <c r="ESK60" i="5"/>
  <c r="ESL60" i="5"/>
  <c r="ESM60" i="5"/>
  <c r="ESN60" i="5"/>
  <c r="ESO60" i="5"/>
  <c r="ESP60" i="5"/>
  <c r="ESQ60" i="5"/>
  <c r="ESR60" i="5"/>
  <c r="ESS60" i="5"/>
  <c r="EST60" i="5"/>
  <c r="ESU60" i="5"/>
  <c r="ESV60" i="5"/>
  <c r="ESW60" i="5"/>
  <c r="ESX60" i="5"/>
  <c r="ESY60" i="5"/>
  <c r="ESZ60" i="5"/>
  <c r="ETA60" i="5"/>
  <c r="ETB60" i="5"/>
  <c r="ETC60" i="5"/>
  <c r="ETD60" i="5"/>
  <c r="ETE60" i="5"/>
  <c r="ETF60" i="5"/>
  <c r="ETG60" i="5"/>
  <c r="ETH60" i="5"/>
  <c r="ETI60" i="5"/>
  <c r="ETJ60" i="5"/>
  <c r="ETK60" i="5"/>
  <c r="ETL60" i="5"/>
  <c r="ETM60" i="5"/>
  <c r="ETN60" i="5"/>
  <c r="ETO60" i="5"/>
  <c r="ETP60" i="5"/>
  <c r="ETQ60" i="5"/>
  <c r="ETR60" i="5"/>
  <c r="ETS60" i="5"/>
  <c r="ETT60" i="5"/>
  <c r="ETU60" i="5"/>
  <c r="ETV60" i="5"/>
  <c r="ETW60" i="5"/>
  <c r="ETX60" i="5"/>
  <c r="ETY60" i="5"/>
  <c r="ETZ60" i="5"/>
  <c r="EUA60" i="5"/>
  <c r="EUB60" i="5"/>
  <c r="EUC60" i="5"/>
  <c r="EUD60" i="5"/>
  <c r="EUE60" i="5"/>
  <c r="EUF60" i="5"/>
  <c r="EUG60" i="5"/>
  <c r="EUH60" i="5"/>
  <c r="EUI60" i="5"/>
  <c r="EUJ60" i="5"/>
  <c r="EUK60" i="5"/>
  <c r="EUL60" i="5"/>
  <c r="EUM60" i="5"/>
  <c r="EUN60" i="5"/>
  <c r="EUO60" i="5"/>
  <c r="EUP60" i="5"/>
  <c r="EUQ60" i="5"/>
  <c r="EUR60" i="5"/>
  <c r="EUS60" i="5"/>
  <c r="EUT60" i="5"/>
  <c r="EUU60" i="5"/>
  <c r="EUV60" i="5"/>
  <c r="EUW60" i="5"/>
  <c r="EUX60" i="5"/>
  <c r="EUY60" i="5"/>
  <c r="EUZ60" i="5"/>
  <c r="EVA60" i="5"/>
  <c r="EVB60" i="5"/>
  <c r="EVC60" i="5"/>
  <c r="EVD60" i="5"/>
  <c r="EVE60" i="5"/>
  <c r="EVF60" i="5"/>
  <c r="EVG60" i="5"/>
  <c r="EVH60" i="5"/>
  <c r="EVI60" i="5"/>
  <c r="EVJ60" i="5"/>
  <c r="EVK60" i="5"/>
  <c r="EVL60" i="5"/>
  <c r="EVM60" i="5"/>
  <c r="EVN60" i="5"/>
  <c r="EVO60" i="5"/>
  <c r="EVP60" i="5"/>
  <c r="EVQ60" i="5"/>
  <c r="EVR60" i="5"/>
  <c r="EVS60" i="5"/>
  <c r="EVT60" i="5"/>
  <c r="EVU60" i="5"/>
  <c r="EVV60" i="5"/>
  <c r="EVW60" i="5"/>
  <c r="EVX60" i="5"/>
  <c r="EVY60" i="5"/>
  <c r="EVZ60" i="5"/>
  <c r="EWA60" i="5"/>
  <c r="EWB60" i="5"/>
  <c r="EWC60" i="5"/>
  <c r="EWD60" i="5"/>
  <c r="EWE60" i="5"/>
  <c r="EWF60" i="5"/>
  <c r="EWG60" i="5"/>
  <c r="EWH60" i="5"/>
  <c r="EWI60" i="5"/>
  <c r="EWJ60" i="5"/>
  <c r="EWK60" i="5"/>
  <c r="EWL60" i="5"/>
  <c r="EWM60" i="5"/>
  <c r="EWN60" i="5"/>
  <c r="EWO60" i="5"/>
  <c r="EWP60" i="5"/>
  <c r="EWQ60" i="5"/>
  <c r="EWR60" i="5"/>
  <c r="EWS60" i="5"/>
  <c r="EWT60" i="5"/>
  <c r="EWU60" i="5"/>
  <c r="EWV60" i="5"/>
  <c r="EWW60" i="5"/>
  <c r="EWX60" i="5"/>
  <c r="EWY60" i="5"/>
  <c r="EWZ60" i="5"/>
  <c r="EXA60" i="5"/>
  <c r="EXB60" i="5"/>
  <c r="EXC60" i="5"/>
  <c r="EXD60" i="5"/>
  <c r="EXE60" i="5"/>
  <c r="EXF60" i="5"/>
  <c r="EXG60" i="5"/>
  <c r="EXH60" i="5"/>
  <c r="EXI60" i="5"/>
  <c r="EXJ60" i="5"/>
  <c r="EXK60" i="5"/>
  <c r="EXL60" i="5"/>
  <c r="EXM60" i="5"/>
  <c r="EXN60" i="5"/>
  <c r="EXO60" i="5"/>
  <c r="EXP60" i="5"/>
  <c r="EXQ60" i="5"/>
  <c r="EXR60" i="5"/>
  <c r="EXS60" i="5"/>
  <c r="EXT60" i="5"/>
  <c r="EXU60" i="5"/>
  <c r="EXV60" i="5"/>
  <c r="EXW60" i="5"/>
  <c r="EXX60" i="5"/>
  <c r="EXY60" i="5"/>
  <c r="EXZ60" i="5"/>
  <c r="EYA60" i="5"/>
  <c r="EYB60" i="5"/>
  <c r="EYC60" i="5"/>
  <c r="EYD60" i="5"/>
  <c r="EYE60" i="5"/>
  <c r="EYF60" i="5"/>
  <c r="EYG60" i="5"/>
  <c r="EYH60" i="5"/>
  <c r="EYI60" i="5"/>
  <c r="EYJ60" i="5"/>
  <c r="EYK60" i="5"/>
  <c r="EYL60" i="5"/>
  <c r="EYM60" i="5"/>
  <c r="EYN60" i="5"/>
  <c r="EYO60" i="5"/>
  <c r="EYP60" i="5"/>
  <c r="EYQ60" i="5"/>
  <c r="EYR60" i="5"/>
  <c r="EYS60" i="5"/>
  <c r="EYT60" i="5"/>
  <c r="EYU60" i="5"/>
  <c r="EYV60" i="5"/>
  <c r="EYW60" i="5"/>
  <c r="EYX60" i="5"/>
  <c r="EYY60" i="5"/>
  <c r="EYZ60" i="5"/>
  <c r="EZA60" i="5"/>
  <c r="EZB60" i="5"/>
  <c r="EZC60" i="5"/>
  <c r="EZD60" i="5"/>
  <c r="EZE60" i="5"/>
  <c r="EZF60" i="5"/>
  <c r="EZG60" i="5"/>
  <c r="EZH60" i="5"/>
  <c r="EZI60" i="5"/>
  <c r="EZJ60" i="5"/>
  <c r="EZK60" i="5"/>
  <c r="EZL60" i="5"/>
  <c r="EZM60" i="5"/>
  <c r="EZN60" i="5"/>
  <c r="EZO60" i="5"/>
  <c r="EZP60" i="5"/>
  <c r="EZQ60" i="5"/>
  <c r="EZR60" i="5"/>
  <c r="EZS60" i="5"/>
  <c r="EZT60" i="5"/>
  <c r="EZU60" i="5"/>
  <c r="EZV60" i="5"/>
  <c r="EZW60" i="5"/>
  <c r="EZX60" i="5"/>
  <c r="EZY60" i="5"/>
  <c r="EZZ60" i="5"/>
  <c r="FAA60" i="5"/>
  <c r="FAB60" i="5"/>
  <c r="FAC60" i="5"/>
  <c r="FAD60" i="5"/>
  <c r="FAE60" i="5"/>
  <c r="FAF60" i="5"/>
  <c r="FAG60" i="5"/>
  <c r="FAH60" i="5"/>
  <c r="FAI60" i="5"/>
  <c r="FAJ60" i="5"/>
  <c r="FAK60" i="5"/>
  <c r="FAL60" i="5"/>
  <c r="FAM60" i="5"/>
  <c r="FAN60" i="5"/>
  <c r="FAO60" i="5"/>
  <c r="FAP60" i="5"/>
  <c r="FAQ60" i="5"/>
  <c r="FAR60" i="5"/>
  <c r="FAS60" i="5"/>
  <c r="FAT60" i="5"/>
  <c r="FAU60" i="5"/>
  <c r="FAV60" i="5"/>
  <c r="FAW60" i="5"/>
  <c r="FAX60" i="5"/>
  <c r="FAY60" i="5"/>
  <c r="FAZ60" i="5"/>
  <c r="FBA60" i="5"/>
  <c r="FBB60" i="5"/>
  <c r="FBC60" i="5"/>
  <c r="FBD60" i="5"/>
  <c r="FBE60" i="5"/>
  <c r="FBF60" i="5"/>
  <c r="FBG60" i="5"/>
  <c r="FBH60" i="5"/>
  <c r="FBI60" i="5"/>
  <c r="FBJ60" i="5"/>
  <c r="FBK60" i="5"/>
  <c r="FBL60" i="5"/>
  <c r="FBM60" i="5"/>
  <c r="FBN60" i="5"/>
  <c r="FBO60" i="5"/>
  <c r="FBP60" i="5"/>
  <c r="FBQ60" i="5"/>
  <c r="FBR60" i="5"/>
  <c r="FBS60" i="5"/>
  <c r="FBT60" i="5"/>
  <c r="FBU60" i="5"/>
  <c r="FBV60" i="5"/>
  <c r="FBW60" i="5"/>
  <c r="FBX60" i="5"/>
  <c r="FBY60" i="5"/>
  <c r="FBZ60" i="5"/>
  <c r="FCA60" i="5"/>
  <c r="FCB60" i="5"/>
  <c r="FCC60" i="5"/>
  <c r="FCD60" i="5"/>
  <c r="FCE60" i="5"/>
  <c r="FCF60" i="5"/>
  <c r="FCG60" i="5"/>
  <c r="FCH60" i="5"/>
  <c r="FCI60" i="5"/>
  <c r="FCJ60" i="5"/>
  <c r="FCK60" i="5"/>
  <c r="FCL60" i="5"/>
  <c r="FCM60" i="5"/>
  <c r="FCN60" i="5"/>
  <c r="FCO60" i="5"/>
  <c r="FCP60" i="5"/>
  <c r="FCQ60" i="5"/>
  <c r="FCR60" i="5"/>
  <c r="FCS60" i="5"/>
  <c r="FCT60" i="5"/>
  <c r="FCU60" i="5"/>
  <c r="FCV60" i="5"/>
  <c r="FCW60" i="5"/>
  <c r="FCX60" i="5"/>
  <c r="FCY60" i="5"/>
  <c r="FCZ60" i="5"/>
  <c r="FDA60" i="5"/>
  <c r="FDB60" i="5"/>
  <c r="FDC60" i="5"/>
  <c r="FDD60" i="5"/>
  <c r="FDE60" i="5"/>
  <c r="FDF60" i="5"/>
  <c r="FDG60" i="5"/>
  <c r="FDH60" i="5"/>
  <c r="FDI60" i="5"/>
  <c r="FDJ60" i="5"/>
  <c r="FDK60" i="5"/>
  <c r="FDL60" i="5"/>
  <c r="FDM60" i="5"/>
  <c r="FDN60" i="5"/>
  <c r="FDO60" i="5"/>
  <c r="FDP60" i="5"/>
  <c r="FDQ60" i="5"/>
  <c r="FDR60" i="5"/>
  <c r="FDS60" i="5"/>
  <c r="FDT60" i="5"/>
  <c r="FDU60" i="5"/>
  <c r="FDV60" i="5"/>
  <c r="FDW60" i="5"/>
  <c r="FDX60" i="5"/>
  <c r="FDY60" i="5"/>
  <c r="FDZ60" i="5"/>
  <c r="FEA60" i="5"/>
  <c r="FEB60" i="5"/>
  <c r="FEC60" i="5"/>
  <c r="FED60" i="5"/>
  <c r="FEE60" i="5"/>
  <c r="FEF60" i="5"/>
  <c r="FEG60" i="5"/>
  <c r="FEH60" i="5"/>
  <c r="FEI60" i="5"/>
  <c r="FEJ60" i="5"/>
  <c r="FEK60" i="5"/>
  <c r="FEL60" i="5"/>
  <c r="FEM60" i="5"/>
  <c r="FEN60" i="5"/>
  <c r="FEO60" i="5"/>
  <c r="FEP60" i="5"/>
  <c r="FEQ60" i="5"/>
  <c r="FER60" i="5"/>
  <c r="FES60" i="5"/>
  <c r="FET60" i="5"/>
  <c r="FEU60" i="5"/>
  <c r="FEV60" i="5"/>
  <c r="FEW60" i="5"/>
  <c r="FEX60" i="5"/>
  <c r="FEY60" i="5"/>
  <c r="FEZ60" i="5"/>
  <c r="FFA60" i="5"/>
  <c r="FFB60" i="5"/>
  <c r="FFC60" i="5"/>
  <c r="FFD60" i="5"/>
  <c r="FFE60" i="5"/>
  <c r="FFF60" i="5"/>
  <c r="FFG60" i="5"/>
  <c r="FFH60" i="5"/>
  <c r="FFI60" i="5"/>
  <c r="FFJ60" i="5"/>
  <c r="FFK60" i="5"/>
  <c r="FFL60" i="5"/>
  <c r="FFM60" i="5"/>
  <c r="FFN60" i="5"/>
  <c r="FFO60" i="5"/>
  <c r="FFP60" i="5"/>
  <c r="FFQ60" i="5"/>
  <c r="FFR60" i="5"/>
  <c r="FFS60" i="5"/>
  <c r="FFT60" i="5"/>
  <c r="FFU60" i="5"/>
  <c r="FFV60" i="5"/>
  <c r="FFW60" i="5"/>
  <c r="FFX60" i="5"/>
  <c r="FFY60" i="5"/>
  <c r="FFZ60" i="5"/>
  <c r="FGA60" i="5"/>
  <c r="FGB60" i="5"/>
  <c r="FGC60" i="5"/>
  <c r="FGD60" i="5"/>
  <c r="FGE60" i="5"/>
  <c r="FGF60" i="5"/>
  <c r="FGG60" i="5"/>
  <c r="FGH60" i="5"/>
  <c r="FGI60" i="5"/>
  <c r="FGJ60" i="5"/>
  <c r="FGK60" i="5"/>
  <c r="FGL60" i="5"/>
  <c r="FGM60" i="5"/>
  <c r="FGN60" i="5"/>
  <c r="FGO60" i="5"/>
  <c r="FGP60" i="5"/>
  <c r="FGQ60" i="5"/>
  <c r="FGR60" i="5"/>
  <c r="FGS60" i="5"/>
  <c r="FGT60" i="5"/>
  <c r="FGU60" i="5"/>
  <c r="FGV60" i="5"/>
  <c r="FGW60" i="5"/>
  <c r="FGX60" i="5"/>
  <c r="FGY60" i="5"/>
  <c r="FGZ60" i="5"/>
  <c r="FHA60" i="5"/>
  <c r="FHB60" i="5"/>
  <c r="FHC60" i="5"/>
  <c r="FHD60" i="5"/>
  <c r="FHE60" i="5"/>
  <c r="FHF60" i="5"/>
  <c r="FHG60" i="5"/>
  <c r="FHH60" i="5"/>
  <c r="FHI60" i="5"/>
  <c r="FHJ60" i="5"/>
  <c r="FHK60" i="5"/>
  <c r="FHL60" i="5"/>
  <c r="FHM60" i="5"/>
  <c r="FHN60" i="5"/>
  <c r="FHO60" i="5"/>
  <c r="FHP60" i="5"/>
  <c r="FHQ60" i="5"/>
  <c r="FHR60" i="5"/>
  <c r="FHS60" i="5"/>
  <c r="FHT60" i="5"/>
  <c r="FHU60" i="5"/>
  <c r="FHV60" i="5"/>
  <c r="FHW60" i="5"/>
  <c r="FHX60" i="5"/>
  <c r="FHY60" i="5"/>
  <c r="FHZ60" i="5"/>
  <c r="FIA60" i="5"/>
  <c r="FIB60" i="5"/>
  <c r="FIC60" i="5"/>
  <c r="FID60" i="5"/>
  <c r="FIE60" i="5"/>
  <c r="FIF60" i="5"/>
  <c r="FIG60" i="5"/>
  <c r="FIH60" i="5"/>
  <c r="FII60" i="5"/>
  <c r="FIJ60" i="5"/>
  <c r="FIK60" i="5"/>
  <c r="FIL60" i="5"/>
  <c r="FIM60" i="5"/>
  <c r="FIN60" i="5"/>
  <c r="FIO60" i="5"/>
  <c r="FIP60" i="5"/>
  <c r="FIQ60" i="5"/>
  <c r="FIR60" i="5"/>
  <c r="FIS60" i="5"/>
  <c r="FIT60" i="5"/>
  <c r="FIU60" i="5"/>
  <c r="FIV60" i="5"/>
  <c r="FIW60" i="5"/>
  <c r="FIX60" i="5"/>
  <c r="FIY60" i="5"/>
  <c r="FIZ60" i="5"/>
  <c r="FJA60" i="5"/>
  <c r="FJB60" i="5"/>
  <c r="FJC60" i="5"/>
  <c r="FJD60" i="5"/>
  <c r="FJE60" i="5"/>
  <c r="FJF60" i="5"/>
  <c r="FJG60" i="5"/>
  <c r="FJH60" i="5"/>
  <c r="FJI60" i="5"/>
  <c r="FJJ60" i="5"/>
  <c r="FJK60" i="5"/>
  <c r="FJL60" i="5"/>
  <c r="FJM60" i="5"/>
  <c r="FJN60" i="5"/>
  <c r="FJO60" i="5"/>
  <c r="FJP60" i="5"/>
  <c r="FJQ60" i="5"/>
  <c r="FJR60" i="5"/>
  <c r="FJS60" i="5"/>
  <c r="FJT60" i="5"/>
  <c r="FJU60" i="5"/>
  <c r="FJV60" i="5"/>
  <c r="FJW60" i="5"/>
  <c r="FJX60" i="5"/>
  <c r="FJY60" i="5"/>
  <c r="FJZ60" i="5"/>
  <c r="FKA60" i="5"/>
  <c r="FKB60" i="5"/>
  <c r="FKC60" i="5"/>
  <c r="FKD60" i="5"/>
  <c r="FKE60" i="5"/>
  <c r="FKF60" i="5"/>
  <c r="FKG60" i="5"/>
  <c r="FKH60" i="5"/>
  <c r="FKI60" i="5"/>
  <c r="FKJ60" i="5"/>
  <c r="FKK60" i="5"/>
  <c r="FKL60" i="5"/>
  <c r="FKM60" i="5"/>
  <c r="FKN60" i="5"/>
  <c r="FKO60" i="5"/>
  <c r="FKP60" i="5"/>
  <c r="FKQ60" i="5"/>
  <c r="FKR60" i="5"/>
  <c r="FKS60" i="5"/>
  <c r="FKT60" i="5"/>
  <c r="FKU60" i="5"/>
  <c r="FKV60" i="5"/>
  <c r="FKW60" i="5"/>
  <c r="FKX60" i="5"/>
  <c r="FKY60" i="5"/>
  <c r="FKZ60" i="5"/>
  <c r="FLA60" i="5"/>
  <c r="FLB60" i="5"/>
  <c r="FLC60" i="5"/>
  <c r="FLD60" i="5"/>
  <c r="FLE60" i="5"/>
  <c r="FLF60" i="5"/>
  <c r="FLG60" i="5"/>
  <c r="FLH60" i="5"/>
  <c r="FLI60" i="5"/>
  <c r="FLJ60" i="5"/>
  <c r="FLK60" i="5"/>
  <c r="FLL60" i="5"/>
  <c r="FLM60" i="5"/>
  <c r="FLN60" i="5"/>
  <c r="FLO60" i="5"/>
  <c r="FLP60" i="5"/>
  <c r="FLQ60" i="5"/>
  <c r="FLR60" i="5"/>
  <c r="FLS60" i="5"/>
  <c r="FLT60" i="5"/>
  <c r="FLU60" i="5"/>
  <c r="FLV60" i="5"/>
  <c r="FLW60" i="5"/>
  <c r="FLX60" i="5"/>
  <c r="FLY60" i="5"/>
  <c r="FLZ60" i="5"/>
  <c r="FMA60" i="5"/>
  <c r="FMB60" i="5"/>
  <c r="FMC60" i="5"/>
  <c r="FMD60" i="5"/>
  <c r="FME60" i="5"/>
  <c r="FMF60" i="5"/>
  <c r="FMG60" i="5"/>
  <c r="FMH60" i="5"/>
  <c r="FMI60" i="5"/>
  <c r="FMJ60" i="5"/>
  <c r="FMK60" i="5"/>
  <c r="FML60" i="5"/>
  <c r="FMM60" i="5"/>
  <c r="FMN60" i="5"/>
  <c r="FMO60" i="5"/>
  <c r="FMP60" i="5"/>
  <c r="FMQ60" i="5"/>
  <c r="FMR60" i="5"/>
  <c r="FMS60" i="5"/>
  <c r="FMT60" i="5"/>
  <c r="FMU60" i="5"/>
  <c r="FMV60" i="5"/>
  <c r="FMW60" i="5"/>
  <c r="FMX60" i="5"/>
  <c r="FMY60" i="5"/>
  <c r="FMZ60" i="5"/>
  <c r="FNA60" i="5"/>
  <c r="FNB60" i="5"/>
  <c r="FNC60" i="5"/>
  <c r="FND60" i="5"/>
  <c r="FNE60" i="5"/>
  <c r="FNF60" i="5"/>
  <c r="FNG60" i="5"/>
  <c r="FNH60" i="5"/>
  <c r="FNI60" i="5"/>
  <c r="FNJ60" i="5"/>
  <c r="FNK60" i="5"/>
  <c r="FNL60" i="5"/>
  <c r="FNM60" i="5"/>
  <c r="FNN60" i="5"/>
  <c r="FNO60" i="5"/>
  <c r="FNP60" i="5"/>
  <c r="FNQ60" i="5"/>
  <c r="FNR60" i="5"/>
  <c r="FNS60" i="5"/>
  <c r="FNT60" i="5"/>
  <c r="FNU60" i="5"/>
  <c r="FNV60" i="5"/>
  <c r="FNW60" i="5"/>
  <c r="FNX60" i="5"/>
  <c r="FNY60" i="5"/>
  <c r="FNZ60" i="5"/>
  <c r="FOA60" i="5"/>
  <c r="FOB60" i="5"/>
  <c r="FOC60" i="5"/>
  <c r="FOD60" i="5"/>
  <c r="FOE60" i="5"/>
  <c r="FOF60" i="5"/>
  <c r="FOG60" i="5"/>
  <c r="FOH60" i="5"/>
  <c r="FOI60" i="5"/>
  <c r="FOJ60" i="5"/>
  <c r="FOK60" i="5"/>
  <c r="FOL60" i="5"/>
  <c r="FOM60" i="5"/>
  <c r="FON60" i="5"/>
  <c r="FOO60" i="5"/>
  <c r="FOP60" i="5"/>
  <c r="FOQ60" i="5"/>
  <c r="FOR60" i="5"/>
  <c r="FOS60" i="5"/>
  <c r="FOT60" i="5"/>
  <c r="FOU60" i="5"/>
  <c r="FOV60" i="5"/>
  <c r="FOW60" i="5"/>
  <c r="FOX60" i="5"/>
  <c r="FOY60" i="5"/>
  <c r="FOZ60" i="5"/>
  <c r="FPA60" i="5"/>
  <c r="FPB60" i="5"/>
  <c r="FPC60" i="5"/>
  <c r="FPD60" i="5"/>
  <c r="FPE60" i="5"/>
  <c r="FPF60" i="5"/>
  <c r="FPG60" i="5"/>
  <c r="FPH60" i="5"/>
  <c r="FPI60" i="5"/>
  <c r="FPJ60" i="5"/>
  <c r="FPK60" i="5"/>
  <c r="FPL60" i="5"/>
  <c r="FPM60" i="5"/>
  <c r="FPN60" i="5"/>
  <c r="FPO60" i="5"/>
  <c r="FPP60" i="5"/>
  <c r="FPQ60" i="5"/>
  <c r="FPR60" i="5"/>
  <c r="FPS60" i="5"/>
  <c r="FPT60" i="5"/>
  <c r="FPU60" i="5"/>
  <c r="FPV60" i="5"/>
  <c r="FPW60" i="5"/>
  <c r="FPX60" i="5"/>
  <c r="FPY60" i="5"/>
  <c r="FPZ60" i="5"/>
  <c r="FQA60" i="5"/>
  <c r="FQB60" i="5"/>
  <c r="FQC60" i="5"/>
  <c r="FQD60" i="5"/>
  <c r="FQE60" i="5"/>
  <c r="FQF60" i="5"/>
  <c r="FQG60" i="5"/>
  <c r="FQH60" i="5"/>
  <c r="FQI60" i="5"/>
  <c r="FQJ60" i="5"/>
  <c r="FQK60" i="5"/>
  <c r="FQL60" i="5"/>
  <c r="FQM60" i="5"/>
  <c r="FQN60" i="5"/>
  <c r="FQO60" i="5"/>
  <c r="FQP60" i="5"/>
  <c r="FQQ60" i="5"/>
  <c r="FQR60" i="5"/>
  <c r="FQS60" i="5"/>
  <c r="FQT60" i="5"/>
  <c r="FQU60" i="5"/>
  <c r="FQV60" i="5"/>
  <c r="FQW60" i="5"/>
  <c r="FQX60" i="5"/>
  <c r="FQY60" i="5"/>
  <c r="FQZ60" i="5"/>
  <c r="FRA60" i="5"/>
  <c r="FRB60" i="5"/>
  <c r="FRC60" i="5"/>
  <c r="FRD60" i="5"/>
  <c r="FRE60" i="5"/>
  <c r="FRF60" i="5"/>
  <c r="FRG60" i="5"/>
  <c r="FRH60" i="5"/>
  <c r="FRI60" i="5"/>
  <c r="FRJ60" i="5"/>
  <c r="FRK60" i="5"/>
  <c r="FRL60" i="5"/>
  <c r="FRM60" i="5"/>
  <c r="FRN60" i="5"/>
  <c r="FRO60" i="5"/>
  <c r="FRP60" i="5"/>
  <c r="FRQ60" i="5"/>
  <c r="FRR60" i="5"/>
  <c r="FRS60" i="5"/>
  <c r="FRT60" i="5"/>
  <c r="FRU60" i="5"/>
  <c r="FRV60" i="5"/>
  <c r="FRW60" i="5"/>
  <c r="FRX60" i="5"/>
  <c r="FRY60" i="5"/>
  <c r="FRZ60" i="5"/>
  <c r="FSA60" i="5"/>
  <c r="FSB60" i="5"/>
  <c r="FSC60" i="5"/>
  <c r="FSD60" i="5"/>
  <c r="FSE60" i="5"/>
  <c r="FSF60" i="5"/>
  <c r="FSG60" i="5"/>
  <c r="FSH60" i="5"/>
  <c r="FSI60" i="5"/>
  <c r="FSJ60" i="5"/>
  <c r="FSK60" i="5"/>
  <c r="FSL60" i="5"/>
  <c r="FSM60" i="5"/>
  <c r="FSN60" i="5"/>
  <c r="FSO60" i="5"/>
  <c r="FSP60" i="5"/>
  <c r="FSQ60" i="5"/>
  <c r="FSR60" i="5"/>
  <c r="FSS60" i="5"/>
  <c r="FST60" i="5"/>
  <c r="FSU60" i="5"/>
  <c r="FSV60" i="5"/>
  <c r="FSW60" i="5"/>
  <c r="FSX60" i="5"/>
  <c r="FSY60" i="5"/>
  <c r="FSZ60" i="5"/>
  <c r="FTA60" i="5"/>
  <c r="FTB60" i="5"/>
  <c r="FTC60" i="5"/>
  <c r="FTD60" i="5"/>
  <c r="FTE60" i="5"/>
  <c r="FTF60" i="5"/>
  <c r="FTG60" i="5"/>
  <c r="FTH60" i="5"/>
  <c r="FTI60" i="5"/>
  <c r="FTJ60" i="5"/>
  <c r="FTK60" i="5"/>
  <c r="FTL60" i="5"/>
  <c r="FTM60" i="5"/>
  <c r="FTN60" i="5"/>
  <c r="FTO60" i="5"/>
  <c r="FTP60" i="5"/>
  <c r="FTQ60" i="5"/>
  <c r="FTR60" i="5"/>
  <c r="FTS60" i="5"/>
  <c r="FTT60" i="5"/>
  <c r="FTU60" i="5"/>
  <c r="FTV60" i="5"/>
  <c r="FTW60" i="5"/>
  <c r="FTX60" i="5"/>
  <c r="FTY60" i="5"/>
  <c r="FTZ60" i="5"/>
  <c r="FUA60" i="5"/>
  <c r="FUB60" i="5"/>
  <c r="FUC60" i="5"/>
  <c r="FUD60" i="5"/>
  <c r="FUE60" i="5"/>
  <c r="FUF60" i="5"/>
  <c r="FUG60" i="5"/>
  <c r="FUH60" i="5"/>
  <c r="FUI60" i="5"/>
  <c r="FUJ60" i="5"/>
  <c r="FUK60" i="5"/>
  <c r="FUL60" i="5"/>
  <c r="FUM60" i="5"/>
  <c r="FUN60" i="5"/>
  <c r="FUO60" i="5"/>
  <c r="FUP60" i="5"/>
  <c r="FUQ60" i="5"/>
  <c r="FUR60" i="5"/>
  <c r="FUS60" i="5"/>
  <c r="FUT60" i="5"/>
  <c r="FUU60" i="5"/>
  <c r="FUV60" i="5"/>
  <c r="FUW60" i="5"/>
  <c r="FUX60" i="5"/>
  <c r="FUY60" i="5"/>
  <c r="FUZ60" i="5"/>
  <c r="FVA60" i="5"/>
  <c r="FVB60" i="5"/>
  <c r="FVC60" i="5"/>
  <c r="FVD60" i="5"/>
  <c r="FVE60" i="5"/>
  <c r="FVF60" i="5"/>
  <c r="FVG60" i="5"/>
  <c r="FVH60" i="5"/>
  <c r="FVI60" i="5"/>
  <c r="FVJ60" i="5"/>
  <c r="FVK60" i="5"/>
  <c r="FVL60" i="5"/>
  <c r="FVM60" i="5"/>
  <c r="FVN60" i="5"/>
  <c r="FVO60" i="5"/>
  <c r="FVP60" i="5"/>
  <c r="FVQ60" i="5"/>
  <c r="FVR60" i="5"/>
  <c r="FVS60" i="5"/>
  <c r="FVT60" i="5"/>
  <c r="FVU60" i="5"/>
  <c r="FVV60" i="5"/>
  <c r="FVW60" i="5"/>
  <c r="FVX60" i="5"/>
  <c r="FVY60" i="5"/>
  <c r="FVZ60" i="5"/>
  <c r="FWA60" i="5"/>
  <c r="FWB60" i="5"/>
  <c r="FWC60" i="5"/>
  <c r="FWD60" i="5"/>
  <c r="FWE60" i="5"/>
  <c r="FWF60" i="5"/>
  <c r="FWG60" i="5"/>
  <c r="FWH60" i="5"/>
  <c r="FWI60" i="5"/>
  <c r="FWJ60" i="5"/>
  <c r="FWK60" i="5"/>
  <c r="FWL60" i="5"/>
  <c r="FWM60" i="5"/>
  <c r="FWN60" i="5"/>
  <c r="FWO60" i="5"/>
  <c r="FWP60" i="5"/>
  <c r="FWQ60" i="5"/>
  <c r="FWR60" i="5"/>
  <c r="FWS60" i="5"/>
  <c r="FWT60" i="5"/>
  <c r="FWU60" i="5"/>
  <c r="FWV60" i="5"/>
  <c r="FWW60" i="5"/>
  <c r="FWX60" i="5"/>
  <c r="FWY60" i="5"/>
  <c r="FWZ60" i="5"/>
  <c r="FXA60" i="5"/>
  <c r="FXB60" i="5"/>
  <c r="FXC60" i="5"/>
  <c r="FXD60" i="5"/>
  <c r="FXE60" i="5"/>
  <c r="FXF60" i="5"/>
  <c r="FXG60" i="5"/>
  <c r="FXH60" i="5"/>
  <c r="FXI60" i="5"/>
  <c r="FXJ60" i="5"/>
  <c r="FXK60" i="5"/>
  <c r="FXL60" i="5"/>
  <c r="FXM60" i="5"/>
  <c r="FXN60" i="5"/>
  <c r="FXO60" i="5"/>
  <c r="FXP60" i="5"/>
  <c r="FXQ60" i="5"/>
  <c r="FXR60" i="5"/>
  <c r="FXS60" i="5"/>
  <c r="FXT60" i="5"/>
  <c r="FXU60" i="5"/>
  <c r="FXV60" i="5"/>
  <c r="FXW60" i="5"/>
  <c r="FXX60" i="5"/>
  <c r="FXY60" i="5"/>
  <c r="FXZ60" i="5"/>
  <c r="FYA60" i="5"/>
  <c r="FYB60" i="5"/>
  <c r="FYC60" i="5"/>
  <c r="FYD60" i="5"/>
  <c r="FYE60" i="5"/>
  <c r="FYF60" i="5"/>
  <c r="FYG60" i="5"/>
  <c r="FYH60" i="5"/>
  <c r="FYI60" i="5"/>
  <c r="FYJ60" i="5"/>
  <c r="FYK60" i="5"/>
  <c r="FYL60" i="5"/>
  <c r="FYM60" i="5"/>
  <c r="FYN60" i="5"/>
  <c r="FYO60" i="5"/>
  <c r="FYP60" i="5"/>
  <c r="FYQ60" i="5"/>
  <c r="FYR60" i="5"/>
  <c r="FYS60" i="5"/>
  <c r="FYT60" i="5"/>
  <c r="FYU60" i="5"/>
  <c r="FYV60" i="5"/>
  <c r="FYW60" i="5"/>
  <c r="FYX60" i="5"/>
  <c r="FYY60" i="5"/>
  <c r="FYZ60" i="5"/>
  <c r="FZA60" i="5"/>
  <c r="FZB60" i="5"/>
  <c r="FZC60" i="5"/>
  <c r="FZD60" i="5"/>
  <c r="FZE60" i="5"/>
  <c r="FZF60" i="5"/>
  <c r="FZG60" i="5"/>
  <c r="FZH60" i="5"/>
  <c r="FZI60" i="5"/>
  <c r="FZJ60" i="5"/>
  <c r="FZK60" i="5"/>
  <c r="FZL60" i="5"/>
  <c r="FZM60" i="5"/>
  <c r="FZN60" i="5"/>
  <c r="FZO60" i="5"/>
  <c r="FZP60" i="5"/>
  <c r="FZQ60" i="5"/>
  <c r="FZR60" i="5"/>
  <c r="FZS60" i="5"/>
  <c r="FZT60" i="5"/>
  <c r="FZU60" i="5"/>
  <c r="FZV60" i="5"/>
  <c r="FZW60" i="5"/>
  <c r="FZX60" i="5"/>
  <c r="FZY60" i="5"/>
  <c r="FZZ60" i="5"/>
  <c r="GAA60" i="5"/>
  <c r="GAB60" i="5"/>
  <c r="GAC60" i="5"/>
  <c r="GAD60" i="5"/>
  <c r="GAE60" i="5"/>
  <c r="GAF60" i="5"/>
  <c r="GAG60" i="5"/>
  <c r="GAH60" i="5"/>
  <c r="GAI60" i="5"/>
  <c r="GAJ60" i="5"/>
  <c r="GAK60" i="5"/>
  <c r="GAL60" i="5"/>
  <c r="GAM60" i="5"/>
  <c r="GAN60" i="5"/>
  <c r="GAO60" i="5"/>
  <c r="GAP60" i="5"/>
  <c r="GAQ60" i="5"/>
  <c r="GAR60" i="5"/>
  <c r="GAS60" i="5"/>
  <c r="GAT60" i="5"/>
  <c r="GAU60" i="5"/>
  <c r="GAV60" i="5"/>
  <c r="GAW60" i="5"/>
  <c r="GAX60" i="5"/>
  <c r="GAY60" i="5"/>
  <c r="GAZ60" i="5"/>
  <c r="GBA60" i="5"/>
  <c r="GBB60" i="5"/>
  <c r="GBC60" i="5"/>
  <c r="GBD60" i="5"/>
  <c r="GBE60" i="5"/>
  <c r="GBF60" i="5"/>
  <c r="GBG60" i="5"/>
  <c r="GBH60" i="5"/>
  <c r="GBI60" i="5"/>
  <c r="GBJ60" i="5"/>
  <c r="GBK60" i="5"/>
  <c r="GBL60" i="5"/>
  <c r="GBM60" i="5"/>
  <c r="GBN60" i="5"/>
  <c r="GBO60" i="5"/>
  <c r="GBP60" i="5"/>
  <c r="GBQ60" i="5"/>
  <c r="GBR60" i="5"/>
  <c r="GBS60" i="5"/>
  <c r="GBT60" i="5"/>
  <c r="GBU60" i="5"/>
  <c r="GBV60" i="5"/>
  <c r="GBW60" i="5"/>
  <c r="GBX60" i="5"/>
  <c r="GBY60" i="5"/>
  <c r="GBZ60" i="5"/>
  <c r="GCA60" i="5"/>
  <c r="GCB60" i="5"/>
  <c r="GCC60" i="5"/>
  <c r="GCD60" i="5"/>
  <c r="GCE60" i="5"/>
  <c r="GCF60" i="5"/>
  <c r="GCG60" i="5"/>
  <c r="GCH60" i="5"/>
  <c r="GCI60" i="5"/>
  <c r="GCJ60" i="5"/>
  <c r="GCK60" i="5"/>
  <c r="GCL60" i="5"/>
  <c r="GCM60" i="5"/>
  <c r="GCN60" i="5"/>
  <c r="GCO60" i="5"/>
  <c r="GCP60" i="5"/>
  <c r="GCQ60" i="5"/>
  <c r="GCR60" i="5"/>
  <c r="GCS60" i="5"/>
  <c r="GCT60" i="5"/>
  <c r="GCU60" i="5"/>
  <c r="GCV60" i="5"/>
  <c r="GCW60" i="5"/>
  <c r="GCX60" i="5"/>
  <c r="GCY60" i="5"/>
  <c r="GCZ60" i="5"/>
  <c r="GDA60" i="5"/>
  <c r="GDB60" i="5"/>
  <c r="GDC60" i="5"/>
  <c r="GDD60" i="5"/>
  <c r="GDE60" i="5"/>
  <c r="GDF60" i="5"/>
  <c r="GDG60" i="5"/>
  <c r="GDH60" i="5"/>
  <c r="GDI60" i="5"/>
  <c r="GDJ60" i="5"/>
  <c r="GDK60" i="5"/>
  <c r="GDL60" i="5"/>
  <c r="GDM60" i="5"/>
  <c r="GDN60" i="5"/>
  <c r="GDO60" i="5"/>
  <c r="GDP60" i="5"/>
  <c r="GDQ60" i="5"/>
  <c r="GDR60" i="5"/>
  <c r="GDS60" i="5"/>
  <c r="GDT60" i="5"/>
  <c r="GDU60" i="5"/>
  <c r="GDV60" i="5"/>
  <c r="GDW60" i="5"/>
  <c r="GDX60" i="5"/>
  <c r="GDY60" i="5"/>
  <c r="GDZ60" i="5"/>
  <c r="GEA60" i="5"/>
  <c r="GEB60" i="5"/>
  <c r="GEC60" i="5"/>
  <c r="GED60" i="5"/>
  <c r="GEE60" i="5"/>
  <c r="GEF60" i="5"/>
  <c r="GEG60" i="5"/>
  <c r="GEH60" i="5"/>
  <c r="GEI60" i="5"/>
  <c r="GEJ60" i="5"/>
  <c r="GEK60" i="5"/>
  <c r="GEL60" i="5"/>
  <c r="GEM60" i="5"/>
  <c r="GEN60" i="5"/>
  <c r="GEO60" i="5"/>
  <c r="GEP60" i="5"/>
  <c r="GEQ60" i="5"/>
  <c r="GER60" i="5"/>
  <c r="GES60" i="5"/>
  <c r="GET60" i="5"/>
  <c r="GEU60" i="5"/>
  <c r="GEV60" i="5"/>
  <c r="GEW60" i="5"/>
  <c r="GEX60" i="5"/>
  <c r="GEY60" i="5"/>
  <c r="GEZ60" i="5"/>
  <c r="GFA60" i="5"/>
  <c r="GFB60" i="5"/>
  <c r="GFC60" i="5"/>
  <c r="GFD60" i="5"/>
  <c r="GFE60" i="5"/>
  <c r="GFF60" i="5"/>
  <c r="GFG60" i="5"/>
  <c r="GFH60" i="5"/>
  <c r="GFI60" i="5"/>
  <c r="GFJ60" i="5"/>
  <c r="GFK60" i="5"/>
  <c r="GFL60" i="5"/>
  <c r="GFM60" i="5"/>
  <c r="GFN60" i="5"/>
  <c r="GFO60" i="5"/>
  <c r="GFP60" i="5"/>
  <c r="GFQ60" i="5"/>
  <c r="GFR60" i="5"/>
  <c r="GFS60" i="5"/>
  <c r="GFT60" i="5"/>
  <c r="GFU60" i="5"/>
  <c r="GFV60" i="5"/>
  <c r="GFW60" i="5"/>
  <c r="GFX60" i="5"/>
  <c r="GFY60" i="5"/>
  <c r="GFZ60" i="5"/>
  <c r="GGA60" i="5"/>
  <c r="GGB60" i="5"/>
  <c r="GGC60" i="5"/>
  <c r="GGD60" i="5"/>
  <c r="GGE60" i="5"/>
  <c r="GGF60" i="5"/>
  <c r="GGG60" i="5"/>
  <c r="GGH60" i="5"/>
  <c r="GGI60" i="5"/>
  <c r="GGJ60" i="5"/>
  <c r="GGK60" i="5"/>
  <c r="GGL60" i="5"/>
  <c r="GGM60" i="5"/>
  <c r="GGN60" i="5"/>
  <c r="GGO60" i="5"/>
  <c r="GGP60" i="5"/>
  <c r="GGQ60" i="5"/>
  <c r="GGR60" i="5"/>
  <c r="GGS60" i="5"/>
  <c r="GGT60" i="5"/>
  <c r="GGU60" i="5"/>
  <c r="GGV60" i="5"/>
  <c r="GGW60" i="5"/>
  <c r="GGX60" i="5"/>
  <c r="GGY60" i="5"/>
  <c r="GGZ60" i="5"/>
  <c r="GHA60" i="5"/>
  <c r="GHB60" i="5"/>
  <c r="GHC60" i="5"/>
  <c r="GHD60" i="5"/>
  <c r="GHE60" i="5"/>
  <c r="GHF60" i="5"/>
  <c r="GHG60" i="5"/>
  <c r="GHH60" i="5"/>
  <c r="GHI60" i="5"/>
  <c r="GHJ60" i="5"/>
  <c r="GHK60" i="5"/>
  <c r="GHL60" i="5"/>
  <c r="GHM60" i="5"/>
  <c r="GHN60" i="5"/>
  <c r="GHO60" i="5"/>
  <c r="GHP60" i="5"/>
  <c r="GHQ60" i="5"/>
  <c r="GHR60" i="5"/>
  <c r="GHS60" i="5"/>
  <c r="GHT60" i="5"/>
  <c r="GHU60" i="5"/>
  <c r="GHV60" i="5"/>
  <c r="GHW60" i="5"/>
  <c r="GHX60" i="5"/>
  <c r="GHY60" i="5"/>
  <c r="GHZ60" i="5"/>
  <c r="GIA60" i="5"/>
  <c r="GIB60" i="5"/>
  <c r="GIC60" i="5"/>
  <c r="GID60" i="5"/>
  <c r="GIE60" i="5"/>
  <c r="GIF60" i="5"/>
  <c r="GIG60" i="5"/>
  <c r="GIH60" i="5"/>
  <c r="GII60" i="5"/>
  <c r="GIJ60" i="5"/>
  <c r="GIK60" i="5"/>
  <c r="GIL60" i="5"/>
  <c r="GIM60" i="5"/>
  <c r="GIN60" i="5"/>
  <c r="GIO60" i="5"/>
  <c r="GIP60" i="5"/>
  <c r="GIQ60" i="5"/>
  <c r="GIR60" i="5"/>
  <c r="GIS60" i="5"/>
  <c r="GIT60" i="5"/>
  <c r="GIU60" i="5"/>
  <c r="GIV60" i="5"/>
  <c r="GIW60" i="5"/>
  <c r="GIX60" i="5"/>
  <c r="GIY60" i="5"/>
  <c r="GIZ60" i="5"/>
  <c r="GJA60" i="5"/>
  <c r="GJB60" i="5"/>
  <c r="GJC60" i="5"/>
  <c r="GJD60" i="5"/>
  <c r="GJE60" i="5"/>
  <c r="GJF60" i="5"/>
  <c r="GJG60" i="5"/>
  <c r="GJH60" i="5"/>
  <c r="GJI60" i="5"/>
  <c r="GJJ60" i="5"/>
  <c r="GJK60" i="5"/>
  <c r="GJL60" i="5"/>
  <c r="GJM60" i="5"/>
  <c r="GJN60" i="5"/>
  <c r="GJO60" i="5"/>
  <c r="GJP60" i="5"/>
  <c r="GJQ60" i="5"/>
  <c r="GJR60" i="5"/>
  <c r="GJS60" i="5"/>
  <c r="GJT60" i="5"/>
  <c r="GJU60" i="5"/>
  <c r="GJV60" i="5"/>
  <c r="GJW60" i="5"/>
  <c r="GJX60" i="5"/>
  <c r="GJY60" i="5"/>
  <c r="GJZ60" i="5"/>
  <c r="GKA60" i="5"/>
  <c r="GKB60" i="5"/>
  <c r="GKC60" i="5"/>
  <c r="GKD60" i="5"/>
  <c r="GKE60" i="5"/>
  <c r="GKF60" i="5"/>
  <c r="GKG60" i="5"/>
  <c r="GKH60" i="5"/>
  <c r="GKI60" i="5"/>
  <c r="GKJ60" i="5"/>
  <c r="GKK60" i="5"/>
  <c r="GKL60" i="5"/>
  <c r="GKM60" i="5"/>
  <c r="GKN60" i="5"/>
  <c r="GKO60" i="5"/>
  <c r="GKP60" i="5"/>
  <c r="GKQ60" i="5"/>
  <c r="GKR60" i="5"/>
  <c r="GKS60" i="5"/>
  <c r="GKT60" i="5"/>
  <c r="GKU60" i="5"/>
  <c r="GKV60" i="5"/>
  <c r="GKW60" i="5"/>
  <c r="GKX60" i="5"/>
  <c r="GKY60" i="5"/>
  <c r="GKZ60" i="5"/>
  <c r="GLA60" i="5"/>
  <c r="GLB60" i="5"/>
  <c r="GLC60" i="5"/>
  <c r="GLD60" i="5"/>
  <c r="GLE60" i="5"/>
  <c r="GLF60" i="5"/>
  <c r="GLG60" i="5"/>
  <c r="GLH60" i="5"/>
  <c r="GLI60" i="5"/>
  <c r="GLJ60" i="5"/>
  <c r="GLK60" i="5"/>
  <c r="GLL60" i="5"/>
  <c r="GLM60" i="5"/>
  <c r="GLN60" i="5"/>
  <c r="GLO60" i="5"/>
  <c r="GLP60" i="5"/>
  <c r="GLQ60" i="5"/>
  <c r="GLR60" i="5"/>
  <c r="GLS60" i="5"/>
  <c r="GLT60" i="5"/>
  <c r="GLU60" i="5"/>
  <c r="GLV60" i="5"/>
  <c r="GLW60" i="5"/>
  <c r="GLX60" i="5"/>
  <c r="GLY60" i="5"/>
  <c r="GLZ60" i="5"/>
  <c r="GMA60" i="5"/>
  <c r="GMB60" i="5"/>
  <c r="GMC60" i="5"/>
  <c r="GMD60" i="5"/>
  <c r="GME60" i="5"/>
  <c r="GMF60" i="5"/>
  <c r="GMG60" i="5"/>
  <c r="GMH60" i="5"/>
  <c r="GMI60" i="5"/>
  <c r="GMJ60" i="5"/>
  <c r="GMK60" i="5"/>
  <c r="GML60" i="5"/>
  <c r="GMM60" i="5"/>
  <c r="GMN60" i="5"/>
  <c r="GMO60" i="5"/>
  <c r="GMP60" i="5"/>
  <c r="GMQ60" i="5"/>
  <c r="GMR60" i="5"/>
  <c r="GMS60" i="5"/>
  <c r="GMT60" i="5"/>
  <c r="GMU60" i="5"/>
  <c r="GMV60" i="5"/>
  <c r="GMW60" i="5"/>
  <c r="GMX60" i="5"/>
  <c r="GMY60" i="5"/>
  <c r="GMZ60" i="5"/>
  <c r="GNA60" i="5"/>
  <c r="GNB60" i="5"/>
  <c r="GNC60" i="5"/>
  <c r="GND60" i="5"/>
  <c r="GNE60" i="5"/>
  <c r="GNF60" i="5"/>
  <c r="GNG60" i="5"/>
  <c r="GNH60" i="5"/>
  <c r="GNI60" i="5"/>
  <c r="GNJ60" i="5"/>
  <c r="GNK60" i="5"/>
  <c r="GNL60" i="5"/>
  <c r="GNM60" i="5"/>
  <c r="GNN60" i="5"/>
  <c r="GNO60" i="5"/>
  <c r="GNP60" i="5"/>
  <c r="GNQ60" i="5"/>
  <c r="GNR60" i="5"/>
  <c r="GNS60" i="5"/>
  <c r="GNT60" i="5"/>
  <c r="GNU60" i="5"/>
  <c r="GNV60" i="5"/>
  <c r="GNW60" i="5"/>
  <c r="GNX60" i="5"/>
  <c r="GNY60" i="5"/>
  <c r="GNZ60" i="5"/>
  <c r="GOA60" i="5"/>
  <c r="GOB60" i="5"/>
  <c r="GOC60" i="5"/>
  <c r="GOD60" i="5"/>
  <c r="GOE60" i="5"/>
  <c r="GOF60" i="5"/>
  <c r="GOG60" i="5"/>
  <c r="GOH60" i="5"/>
  <c r="GOI60" i="5"/>
  <c r="GOJ60" i="5"/>
  <c r="GOK60" i="5"/>
  <c r="GOL60" i="5"/>
  <c r="GOM60" i="5"/>
  <c r="GON60" i="5"/>
  <c r="GOO60" i="5"/>
  <c r="GOP60" i="5"/>
  <c r="GOQ60" i="5"/>
  <c r="GOR60" i="5"/>
  <c r="GOS60" i="5"/>
  <c r="GOT60" i="5"/>
  <c r="GOU60" i="5"/>
  <c r="GOV60" i="5"/>
  <c r="GOW60" i="5"/>
  <c r="GOX60" i="5"/>
  <c r="GOY60" i="5"/>
  <c r="GOZ60" i="5"/>
  <c r="GPA60" i="5"/>
  <c r="GPB60" i="5"/>
  <c r="GPC60" i="5"/>
  <c r="GPD60" i="5"/>
  <c r="GPE60" i="5"/>
  <c r="GPF60" i="5"/>
  <c r="GPG60" i="5"/>
  <c r="GPH60" i="5"/>
  <c r="GPI60" i="5"/>
  <c r="GPJ60" i="5"/>
  <c r="GPK60" i="5"/>
  <c r="GPL60" i="5"/>
  <c r="GPM60" i="5"/>
  <c r="GPN60" i="5"/>
  <c r="GPO60" i="5"/>
  <c r="GPP60" i="5"/>
  <c r="GPQ60" i="5"/>
  <c r="GPR60" i="5"/>
  <c r="GPS60" i="5"/>
  <c r="GPT60" i="5"/>
  <c r="GPU60" i="5"/>
  <c r="GPV60" i="5"/>
  <c r="GPW60" i="5"/>
  <c r="GPX60" i="5"/>
  <c r="GPY60" i="5"/>
  <c r="GPZ60" i="5"/>
  <c r="GQA60" i="5"/>
  <c r="GQB60" i="5"/>
  <c r="GQC60" i="5"/>
  <c r="GQD60" i="5"/>
  <c r="GQE60" i="5"/>
  <c r="GQF60" i="5"/>
  <c r="GQG60" i="5"/>
  <c r="GQH60" i="5"/>
  <c r="GQI60" i="5"/>
  <c r="GQJ60" i="5"/>
  <c r="GQK60" i="5"/>
  <c r="GQL60" i="5"/>
  <c r="GQM60" i="5"/>
  <c r="GQN60" i="5"/>
  <c r="GQO60" i="5"/>
  <c r="GQP60" i="5"/>
  <c r="GQQ60" i="5"/>
  <c r="GQR60" i="5"/>
  <c r="GQS60" i="5"/>
  <c r="GQT60" i="5"/>
  <c r="GQU60" i="5"/>
  <c r="GQV60" i="5"/>
  <c r="GQW60" i="5"/>
  <c r="GQX60" i="5"/>
  <c r="GQY60" i="5"/>
  <c r="GQZ60" i="5"/>
  <c r="GRA60" i="5"/>
  <c r="GRB60" i="5"/>
  <c r="GRC60" i="5"/>
  <c r="GRD60" i="5"/>
  <c r="GRE60" i="5"/>
  <c r="GRF60" i="5"/>
  <c r="GRG60" i="5"/>
  <c r="GRH60" i="5"/>
  <c r="GRI60" i="5"/>
  <c r="GRJ60" i="5"/>
  <c r="GRK60" i="5"/>
  <c r="GRL60" i="5"/>
  <c r="GRM60" i="5"/>
  <c r="GRN60" i="5"/>
  <c r="GRO60" i="5"/>
  <c r="GRP60" i="5"/>
  <c r="GRQ60" i="5"/>
  <c r="GRR60" i="5"/>
  <c r="GRS60" i="5"/>
  <c r="GRT60" i="5"/>
  <c r="GRU60" i="5"/>
  <c r="GRV60" i="5"/>
  <c r="GRW60" i="5"/>
  <c r="GRX60" i="5"/>
  <c r="GRY60" i="5"/>
  <c r="GRZ60" i="5"/>
  <c r="GSA60" i="5"/>
  <c r="GSB60" i="5"/>
  <c r="GSC60" i="5"/>
  <c r="GSD60" i="5"/>
  <c r="GSE60" i="5"/>
  <c r="GSF60" i="5"/>
  <c r="GSG60" i="5"/>
  <c r="GSH60" i="5"/>
  <c r="GSI60" i="5"/>
  <c r="GSJ60" i="5"/>
  <c r="GSK60" i="5"/>
  <c r="GSL60" i="5"/>
  <c r="GSM60" i="5"/>
  <c r="GSN60" i="5"/>
  <c r="GSO60" i="5"/>
  <c r="GSP60" i="5"/>
  <c r="GSQ60" i="5"/>
  <c r="GSR60" i="5"/>
  <c r="GSS60" i="5"/>
  <c r="GST60" i="5"/>
  <c r="GSU60" i="5"/>
  <c r="GSV60" i="5"/>
  <c r="GSW60" i="5"/>
  <c r="GSX60" i="5"/>
  <c r="GSY60" i="5"/>
  <c r="GSZ60" i="5"/>
  <c r="GTA60" i="5"/>
  <c r="GTB60" i="5"/>
  <c r="GTC60" i="5"/>
  <c r="GTD60" i="5"/>
  <c r="GTE60" i="5"/>
  <c r="GTF60" i="5"/>
  <c r="GTG60" i="5"/>
  <c r="GTH60" i="5"/>
  <c r="GTI60" i="5"/>
  <c r="GTJ60" i="5"/>
  <c r="GTK60" i="5"/>
  <c r="GTL60" i="5"/>
  <c r="GTM60" i="5"/>
  <c r="GTN60" i="5"/>
  <c r="GTO60" i="5"/>
  <c r="GTP60" i="5"/>
  <c r="GTQ60" i="5"/>
  <c r="GTR60" i="5"/>
  <c r="GTS60" i="5"/>
  <c r="GTT60" i="5"/>
  <c r="GTU60" i="5"/>
  <c r="GTV60" i="5"/>
  <c r="GTW60" i="5"/>
  <c r="GTX60" i="5"/>
  <c r="GTY60" i="5"/>
  <c r="GTZ60" i="5"/>
  <c r="GUA60" i="5"/>
  <c r="GUB60" i="5"/>
  <c r="GUC60" i="5"/>
  <c r="GUD60" i="5"/>
  <c r="GUE60" i="5"/>
  <c r="GUF60" i="5"/>
  <c r="GUG60" i="5"/>
  <c r="GUH60" i="5"/>
  <c r="GUI60" i="5"/>
  <c r="GUJ60" i="5"/>
  <c r="GUK60" i="5"/>
  <c r="GUL60" i="5"/>
  <c r="GUM60" i="5"/>
  <c r="GUN60" i="5"/>
  <c r="GUO60" i="5"/>
  <c r="GUP60" i="5"/>
  <c r="GUQ60" i="5"/>
  <c r="GUR60" i="5"/>
  <c r="GUS60" i="5"/>
  <c r="GUT60" i="5"/>
  <c r="GUU60" i="5"/>
  <c r="GUV60" i="5"/>
  <c r="GUW60" i="5"/>
  <c r="GUX60" i="5"/>
  <c r="GUY60" i="5"/>
  <c r="GUZ60" i="5"/>
  <c r="GVA60" i="5"/>
  <c r="GVB60" i="5"/>
  <c r="GVC60" i="5"/>
  <c r="GVD60" i="5"/>
  <c r="GVE60" i="5"/>
  <c r="GVF60" i="5"/>
  <c r="GVG60" i="5"/>
  <c r="GVH60" i="5"/>
  <c r="GVI60" i="5"/>
  <c r="GVJ60" i="5"/>
  <c r="GVK60" i="5"/>
  <c r="GVL60" i="5"/>
  <c r="GVM60" i="5"/>
  <c r="GVN60" i="5"/>
  <c r="GVO60" i="5"/>
  <c r="GVP60" i="5"/>
  <c r="GVQ60" i="5"/>
  <c r="GVR60" i="5"/>
  <c r="GVS60" i="5"/>
  <c r="GVT60" i="5"/>
  <c r="GVU60" i="5"/>
  <c r="GVV60" i="5"/>
  <c r="GVW60" i="5"/>
  <c r="GVX60" i="5"/>
  <c r="GVY60" i="5"/>
  <c r="GVZ60" i="5"/>
  <c r="GWA60" i="5"/>
  <c r="GWB60" i="5"/>
  <c r="GWC60" i="5"/>
  <c r="GWD60" i="5"/>
  <c r="GWE60" i="5"/>
  <c r="GWF60" i="5"/>
  <c r="GWG60" i="5"/>
  <c r="GWH60" i="5"/>
  <c r="GWI60" i="5"/>
  <c r="GWJ60" i="5"/>
  <c r="GWK60" i="5"/>
  <c r="GWL60" i="5"/>
  <c r="GWM60" i="5"/>
  <c r="GWN60" i="5"/>
  <c r="GWO60" i="5"/>
  <c r="GWP60" i="5"/>
  <c r="GWQ60" i="5"/>
  <c r="GWR60" i="5"/>
  <c r="GWS60" i="5"/>
  <c r="GWT60" i="5"/>
  <c r="GWU60" i="5"/>
  <c r="GWV60" i="5"/>
  <c r="GWW60" i="5"/>
  <c r="GWX60" i="5"/>
  <c r="GWY60" i="5"/>
  <c r="GWZ60" i="5"/>
  <c r="GXA60" i="5"/>
  <c r="GXB60" i="5"/>
  <c r="GXC60" i="5"/>
  <c r="GXD60" i="5"/>
  <c r="GXE60" i="5"/>
  <c r="GXF60" i="5"/>
  <c r="GXG60" i="5"/>
  <c r="GXH60" i="5"/>
  <c r="GXI60" i="5"/>
  <c r="GXJ60" i="5"/>
  <c r="GXK60" i="5"/>
  <c r="GXL60" i="5"/>
  <c r="GXM60" i="5"/>
  <c r="GXN60" i="5"/>
  <c r="GXO60" i="5"/>
  <c r="GXP60" i="5"/>
  <c r="GXQ60" i="5"/>
  <c r="GXR60" i="5"/>
  <c r="GXS60" i="5"/>
  <c r="GXT60" i="5"/>
  <c r="GXU60" i="5"/>
  <c r="GXV60" i="5"/>
  <c r="GXW60" i="5"/>
  <c r="GXX60" i="5"/>
  <c r="GXY60" i="5"/>
  <c r="GXZ60" i="5"/>
  <c r="GYA60" i="5"/>
  <c r="GYB60" i="5"/>
  <c r="GYC60" i="5"/>
  <c r="GYD60" i="5"/>
  <c r="GYE60" i="5"/>
  <c r="GYF60" i="5"/>
  <c r="GYG60" i="5"/>
  <c r="GYH60" i="5"/>
  <c r="GYI60" i="5"/>
  <c r="GYJ60" i="5"/>
  <c r="GYK60" i="5"/>
  <c r="GYL60" i="5"/>
  <c r="GYM60" i="5"/>
  <c r="GYN60" i="5"/>
  <c r="GYO60" i="5"/>
  <c r="GYP60" i="5"/>
  <c r="GYQ60" i="5"/>
  <c r="GYR60" i="5"/>
  <c r="GYS60" i="5"/>
  <c r="GYT60" i="5"/>
  <c r="GYU60" i="5"/>
  <c r="GYV60" i="5"/>
  <c r="GYW60" i="5"/>
  <c r="GYX60" i="5"/>
  <c r="GYY60" i="5"/>
  <c r="GYZ60" i="5"/>
  <c r="GZA60" i="5"/>
  <c r="GZB60" i="5"/>
  <c r="GZC60" i="5"/>
  <c r="GZD60" i="5"/>
  <c r="GZE60" i="5"/>
  <c r="GZF60" i="5"/>
  <c r="GZG60" i="5"/>
  <c r="GZH60" i="5"/>
  <c r="GZI60" i="5"/>
  <c r="GZJ60" i="5"/>
  <c r="GZK60" i="5"/>
  <c r="GZL60" i="5"/>
  <c r="GZM60" i="5"/>
  <c r="GZN60" i="5"/>
  <c r="GZO60" i="5"/>
  <c r="GZP60" i="5"/>
  <c r="GZQ60" i="5"/>
  <c r="GZR60" i="5"/>
  <c r="GZS60" i="5"/>
  <c r="GZT60" i="5"/>
  <c r="GZU60" i="5"/>
  <c r="GZV60" i="5"/>
  <c r="GZW60" i="5"/>
  <c r="GZX60" i="5"/>
  <c r="GZY60" i="5"/>
  <c r="GZZ60" i="5"/>
  <c r="HAA60" i="5"/>
  <c r="HAB60" i="5"/>
  <c r="HAC60" i="5"/>
  <c r="HAD60" i="5"/>
  <c r="HAE60" i="5"/>
  <c r="HAF60" i="5"/>
  <c r="HAG60" i="5"/>
  <c r="HAH60" i="5"/>
  <c r="HAI60" i="5"/>
  <c r="HAJ60" i="5"/>
  <c r="HAK60" i="5"/>
  <c r="HAL60" i="5"/>
  <c r="HAM60" i="5"/>
  <c r="HAN60" i="5"/>
  <c r="HAO60" i="5"/>
  <c r="HAP60" i="5"/>
  <c r="HAQ60" i="5"/>
  <c r="HAR60" i="5"/>
  <c r="HAS60" i="5"/>
  <c r="HAT60" i="5"/>
  <c r="HAU60" i="5"/>
  <c r="HAV60" i="5"/>
  <c r="HAW60" i="5"/>
  <c r="HAX60" i="5"/>
  <c r="HAY60" i="5"/>
  <c r="HAZ60" i="5"/>
  <c r="HBA60" i="5"/>
  <c r="HBB60" i="5"/>
  <c r="HBC60" i="5"/>
  <c r="HBD60" i="5"/>
  <c r="HBE60" i="5"/>
  <c r="HBF60" i="5"/>
  <c r="HBG60" i="5"/>
  <c r="HBH60" i="5"/>
  <c r="HBI60" i="5"/>
  <c r="HBJ60" i="5"/>
  <c r="HBK60" i="5"/>
  <c r="HBL60" i="5"/>
  <c r="HBM60" i="5"/>
  <c r="HBN60" i="5"/>
  <c r="HBO60" i="5"/>
  <c r="HBP60" i="5"/>
  <c r="HBQ60" i="5"/>
  <c r="HBR60" i="5"/>
  <c r="HBS60" i="5"/>
  <c r="HBT60" i="5"/>
  <c r="HBU60" i="5"/>
  <c r="HBV60" i="5"/>
  <c r="HBW60" i="5"/>
  <c r="HBX60" i="5"/>
  <c r="HBY60" i="5"/>
  <c r="HBZ60" i="5"/>
  <c r="HCA60" i="5"/>
  <c r="HCB60" i="5"/>
  <c r="HCC60" i="5"/>
  <c r="HCD60" i="5"/>
  <c r="HCE60" i="5"/>
  <c r="HCF60" i="5"/>
  <c r="HCG60" i="5"/>
  <c r="HCH60" i="5"/>
  <c r="HCI60" i="5"/>
  <c r="HCJ60" i="5"/>
  <c r="HCK60" i="5"/>
  <c r="HCL60" i="5"/>
  <c r="HCM60" i="5"/>
  <c r="HCN60" i="5"/>
  <c r="HCO60" i="5"/>
  <c r="HCP60" i="5"/>
  <c r="HCQ60" i="5"/>
  <c r="HCR60" i="5"/>
  <c r="HCS60" i="5"/>
  <c r="HCT60" i="5"/>
  <c r="HCU60" i="5"/>
  <c r="HCV60" i="5"/>
  <c r="HCW60" i="5"/>
  <c r="HCX60" i="5"/>
  <c r="HCY60" i="5"/>
  <c r="HCZ60" i="5"/>
  <c r="HDA60" i="5"/>
  <c r="HDB60" i="5"/>
  <c r="HDC60" i="5"/>
  <c r="HDD60" i="5"/>
  <c r="HDE60" i="5"/>
  <c r="HDF60" i="5"/>
  <c r="HDG60" i="5"/>
  <c r="HDH60" i="5"/>
  <c r="HDI60" i="5"/>
  <c r="HDJ60" i="5"/>
  <c r="HDK60" i="5"/>
  <c r="HDL60" i="5"/>
  <c r="HDM60" i="5"/>
  <c r="HDN60" i="5"/>
  <c r="HDO60" i="5"/>
  <c r="HDP60" i="5"/>
  <c r="HDQ60" i="5"/>
  <c r="HDR60" i="5"/>
  <c r="HDS60" i="5"/>
  <c r="HDT60" i="5"/>
  <c r="HDU60" i="5"/>
  <c r="HDV60" i="5"/>
  <c r="HDW60" i="5"/>
  <c r="HDX60" i="5"/>
  <c r="HDY60" i="5"/>
  <c r="HDZ60" i="5"/>
  <c r="HEA60" i="5"/>
  <c r="HEB60" i="5"/>
  <c r="HEC60" i="5"/>
  <c r="HED60" i="5"/>
  <c r="HEE60" i="5"/>
  <c r="HEF60" i="5"/>
  <c r="HEG60" i="5"/>
  <c r="HEH60" i="5"/>
  <c r="HEI60" i="5"/>
  <c r="HEJ60" i="5"/>
  <c r="HEK60" i="5"/>
  <c r="HEL60" i="5"/>
  <c r="HEM60" i="5"/>
  <c r="HEN60" i="5"/>
  <c r="HEO60" i="5"/>
  <c r="HEP60" i="5"/>
  <c r="HEQ60" i="5"/>
  <c r="HER60" i="5"/>
  <c r="HES60" i="5"/>
  <c r="HET60" i="5"/>
  <c r="HEU60" i="5"/>
  <c r="HEV60" i="5"/>
  <c r="HEW60" i="5"/>
  <c r="HEX60" i="5"/>
  <c r="HEY60" i="5"/>
  <c r="HEZ60" i="5"/>
  <c r="HFA60" i="5"/>
  <c r="HFB60" i="5"/>
  <c r="HFC60" i="5"/>
  <c r="HFD60" i="5"/>
  <c r="HFE60" i="5"/>
  <c r="HFF60" i="5"/>
  <c r="HFG60" i="5"/>
  <c r="HFH60" i="5"/>
  <c r="HFI60" i="5"/>
  <c r="HFJ60" i="5"/>
  <c r="HFK60" i="5"/>
  <c r="HFL60" i="5"/>
  <c r="HFM60" i="5"/>
  <c r="HFN60" i="5"/>
  <c r="HFO60" i="5"/>
  <c r="HFP60" i="5"/>
  <c r="HFQ60" i="5"/>
  <c r="HFR60" i="5"/>
  <c r="HFS60" i="5"/>
  <c r="HFT60" i="5"/>
  <c r="HFU60" i="5"/>
  <c r="HFV60" i="5"/>
  <c r="HFW60" i="5"/>
  <c r="HFX60" i="5"/>
  <c r="HFY60" i="5"/>
  <c r="HFZ60" i="5"/>
  <c r="HGA60" i="5"/>
  <c r="HGB60" i="5"/>
  <c r="HGC60" i="5"/>
  <c r="HGD60" i="5"/>
  <c r="HGE60" i="5"/>
  <c r="HGF60" i="5"/>
  <c r="HGG60" i="5"/>
  <c r="HGH60" i="5"/>
  <c r="HGI60" i="5"/>
  <c r="HGJ60" i="5"/>
  <c r="HGK60" i="5"/>
  <c r="HGL60" i="5"/>
  <c r="HGM60" i="5"/>
  <c r="HGN60" i="5"/>
  <c r="HGO60" i="5"/>
  <c r="HGP60" i="5"/>
  <c r="HGQ60" i="5"/>
  <c r="HGR60" i="5"/>
  <c r="HGS60" i="5"/>
  <c r="HGT60" i="5"/>
  <c r="HGU60" i="5"/>
  <c r="HGV60" i="5"/>
  <c r="HGW60" i="5"/>
  <c r="HGX60" i="5"/>
  <c r="HGY60" i="5"/>
  <c r="HGZ60" i="5"/>
  <c r="HHA60" i="5"/>
  <c r="HHB60" i="5"/>
  <c r="HHC60" i="5"/>
  <c r="HHD60" i="5"/>
  <c r="HHE60" i="5"/>
  <c r="HHF60" i="5"/>
  <c r="HHG60" i="5"/>
  <c r="HHH60" i="5"/>
  <c r="HHI60" i="5"/>
  <c r="HHJ60" i="5"/>
  <c r="HHK60" i="5"/>
  <c r="HHL60" i="5"/>
  <c r="HHM60" i="5"/>
  <c r="HHN60" i="5"/>
  <c r="HHO60" i="5"/>
  <c r="HHP60" i="5"/>
  <c r="HHQ60" i="5"/>
  <c r="HHR60" i="5"/>
  <c r="HHS60" i="5"/>
  <c r="HHT60" i="5"/>
  <c r="HHU60" i="5"/>
  <c r="HHV60" i="5"/>
  <c r="HHW60" i="5"/>
  <c r="HHX60" i="5"/>
  <c r="HHY60" i="5"/>
  <c r="HHZ60" i="5"/>
  <c r="HIA60" i="5"/>
  <c r="HIB60" i="5"/>
  <c r="HIC60" i="5"/>
  <c r="HID60" i="5"/>
  <c r="HIE60" i="5"/>
  <c r="HIF60" i="5"/>
  <c r="HIG60" i="5"/>
  <c r="HIH60" i="5"/>
  <c r="HII60" i="5"/>
  <c r="HIJ60" i="5"/>
  <c r="HIK60" i="5"/>
  <c r="HIL60" i="5"/>
  <c r="HIM60" i="5"/>
  <c r="HIN60" i="5"/>
  <c r="HIO60" i="5"/>
  <c r="HIP60" i="5"/>
  <c r="HIQ60" i="5"/>
  <c r="HIR60" i="5"/>
  <c r="HIS60" i="5"/>
  <c r="HIT60" i="5"/>
  <c r="HIU60" i="5"/>
  <c r="HIV60" i="5"/>
  <c r="HIW60" i="5"/>
  <c r="HIX60" i="5"/>
  <c r="HIY60" i="5"/>
  <c r="HIZ60" i="5"/>
  <c r="HJA60" i="5"/>
  <c r="HJB60" i="5"/>
  <c r="HJC60" i="5"/>
  <c r="HJD60" i="5"/>
  <c r="HJE60" i="5"/>
  <c r="HJF60" i="5"/>
  <c r="HJG60" i="5"/>
  <c r="HJH60" i="5"/>
  <c r="HJI60" i="5"/>
  <c r="HJJ60" i="5"/>
  <c r="HJK60" i="5"/>
  <c r="HJL60" i="5"/>
  <c r="HJM60" i="5"/>
  <c r="HJN60" i="5"/>
  <c r="HJO60" i="5"/>
  <c r="HJP60" i="5"/>
  <c r="HJQ60" i="5"/>
  <c r="HJR60" i="5"/>
  <c r="HJS60" i="5"/>
  <c r="HJT60" i="5"/>
  <c r="HJU60" i="5"/>
  <c r="HJV60" i="5"/>
  <c r="HJW60" i="5"/>
  <c r="HJX60" i="5"/>
  <c r="HJY60" i="5"/>
  <c r="HJZ60" i="5"/>
  <c r="HKA60" i="5"/>
  <c r="HKB60" i="5"/>
  <c r="HKC60" i="5"/>
  <c r="HKD60" i="5"/>
  <c r="HKE60" i="5"/>
  <c r="HKF60" i="5"/>
  <c r="HKG60" i="5"/>
  <c r="HKH60" i="5"/>
  <c r="HKI60" i="5"/>
  <c r="HKJ60" i="5"/>
  <c r="HKK60" i="5"/>
  <c r="HKL60" i="5"/>
  <c r="HKM60" i="5"/>
  <c r="HKN60" i="5"/>
  <c r="HKO60" i="5"/>
  <c r="HKP60" i="5"/>
  <c r="HKQ60" i="5"/>
  <c r="HKR60" i="5"/>
  <c r="HKS60" i="5"/>
  <c r="HKT60" i="5"/>
  <c r="HKU60" i="5"/>
  <c r="HKV60" i="5"/>
  <c r="HKW60" i="5"/>
  <c r="HKX60" i="5"/>
  <c r="HKY60" i="5"/>
  <c r="HKZ60" i="5"/>
  <c r="HLA60" i="5"/>
  <c r="HLB60" i="5"/>
  <c r="HLC60" i="5"/>
  <c r="HLD60" i="5"/>
  <c r="HLE60" i="5"/>
  <c r="HLF60" i="5"/>
  <c r="HLG60" i="5"/>
  <c r="HLH60" i="5"/>
  <c r="HLI60" i="5"/>
  <c r="HLJ60" i="5"/>
  <c r="HLK60" i="5"/>
  <c r="HLL60" i="5"/>
  <c r="HLM60" i="5"/>
  <c r="HLN60" i="5"/>
  <c r="HLO60" i="5"/>
  <c r="HLP60" i="5"/>
  <c r="HLQ60" i="5"/>
  <c r="HLR60" i="5"/>
  <c r="HLS60" i="5"/>
  <c r="HLT60" i="5"/>
  <c r="HLU60" i="5"/>
  <c r="HLV60" i="5"/>
  <c r="HLW60" i="5"/>
  <c r="HLX60" i="5"/>
  <c r="HLY60" i="5"/>
  <c r="HLZ60" i="5"/>
  <c r="HMA60" i="5"/>
  <c r="HMB60" i="5"/>
  <c r="HMC60" i="5"/>
  <c r="HMD60" i="5"/>
  <c r="HME60" i="5"/>
  <c r="HMF60" i="5"/>
  <c r="HMG60" i="5"/>
  <c r="HMH60" i="5"/>
  <c r="HMI60" i="5"/>
  <c r="HMJ60" i="5"/>
  <c r="HMK60" i="5"/>
  <c r="HML60" i="5"/>
  <c r="HMM60" i="5"/>
  <c r="HMN60" i="5"/>
  <c r="HMO60" i="5"/>
  <c r="HMP60" i="5"/>
  <c r="HMQ60" i="5"/>
  <c r="HMR60" i="5"/>
  <c r="HMS60" i="5"/>
  <c r="HMT60" i="5"/>
  <c r="HMU60" i="5"/>
  <c r="HMV60" i="5"/>
  <c r="HMW60" i="5"/>
  <c r="HMX60" i="5"/>
  <c r="HMY60" i="5"/>
  <c r="HMZ60" i="5"/>
  <c r="HNA60" i="5"/>
  <c r="HNB60" i="5"/>
  <c r="HNC60" i="5"/>
  <c r="HND60" i="5"/>
  <c r="HNE60" i="5"/>
  <c r="HNF60" i="5"/>
  <c r="HNG60" i="5"/>
  <c r="HNH60" i="5"/>
  <c r="HNI60" i="5"/>
  <c r="HNJ60" i="5"/>
  <c r="HNK60" i="5"/>
  <c r="HNL60" i="5"/>
  <c r="HNM60" i="5"/>
  <c r="HNN60" i="5"/>
  <c r="HNO60" i="5"/>
  <c r="HNP60" i="5"/>
  <c r="HNQ60" i="5"/>
  <c r="HNR60" i="5"/>
  <c r="HNS60" i="5"/>
  <c r="HNT60" i="5"/>
  <c r="HNU60" i="5"/>
  <c r="HNV60" i="5"/>
  <c r="HNW60" i="5"/>
  <c r="HNX60" i="5"/>
  <c r="HNY60" i="5"/>
  <c r="HNZ60" i="5"/>
  <c r="HOA60" i="5"/>
  <c r="HOB60" i="5"/>
  <c r="HOC60" i="5"/>
  <c r="HOD60" i="5"/>
  <c r="HOE60" i="5"/>
  <c r="HOF60" i="5"/>
  <c r="HOG60" i="5"/>
  <c r="HOH60" i="5"/>
  <c r="HOI60" i="5"/>
  <c r="HOJ60" i="5"/>
  <c r="HOK60" i="5"/>
  <c r="HOL60" i="5"/>
  <c r="HOM60" i="5"/>
  <c r="HON60" i="5"/>
  <c r="HOO60" i="5"/>
  <c r="HOP60" i="5"/>
  <c r="HOQ60" i="5"/>
  <c r="HOR60" i="5"/>
  <c r="HOS60" i="5"/>
  <c r="HOT60" i="5"/>
  <c r="HOU60" i="5"/>
  <c r="HOV60" i="5"/>
  <c r="HOW60" i="5"/>
  <c r="HOX60" i="5"/>
  <c r="HOY60" i="5"/>
  <c r="HOZ60" i="5"/>
  <c r="HPA60" i="5"/>
  <c r="HPB60" i="5"/>
  <c r="HPC60" i="5"/>
  <c r="HPD60" i="5"/>
  <c r="HPE60" i="5"/>
  <c r="HPF60" i="5"/>
  <c r="HPG60" i="5"/>
  <c r="HPH60" i="5"/>
  <c r="HPI60" i="5"/>
  <c r="HPJ60" i="5"/>
  <c r="HPK60" i="5"/>
  <c r="HPL60" i="5"/>
  <c r="HPM60" i="5"/>
  <c r="HPN60" i="5"/>
  <c r="HPO60" i="5"/>
  <c r="HPP60" i="5"/>
  <c r="HPQ60" i="5"/>
  <c r="HPR60" i="5"/>
  <c r="HPS60" i="5"/>
  <c r="HPT60" i="5"/>
  <c r="HPU60" i="5"/>
  <c r="HPV60" i="5"/>
  <c r="HPW60" i="5"/>
  <c r="HPX60" i="5"/>
  <c r="HPY60" i="5"/>
  <c r="HPZ60" i="5"/>
  <c r="HQA60" i="5"/>
  <c r="HQB60" i="5"/>
  <c r="HQC60" i="5"/>
  <c r="HQD60" i="5"/>
  <c r="HQE60" i="5"/>
  <c r="HQF60" i="5"/>
  <c r="HQG60" i="5"/>
  <c r="HQH60" i="5"/>
  <c r="HQI60" i="5"/>
  <c r="HQJ60" i="5"/>
  <c r="HQK60" i="5"/>
  <c r="HQL60" i="5"/>
  <c r="HQM60" i="5"/>
  <c r="HQN60" i="5"/>
  <c r="HQO60" i="5"/>
  <c r="HQP60" i="5"/>
  <c r="HQQ60" i="5"/>
  <c r="HQR60" i="5"/>
  <c r="HQS60" i="5"/>
  <c r="HQT60" i="5"/>
  <c r="HQU60" i="5"/>
  <c r="HQV60" i="5"/>
  <c r="HQW60" i="5"/>
  <c r="HQX60" i="5"/>
  <c r="HQY60" i="5"/>
  <c r="HQZ60" i="5"/>
  <c r="HRA60" i="5"/>
  <c r="HRB60" i="5"/>
  <c r="HRC60" i="5"/>
  <c r="HRD60" i="5"/>
  <c r="HRE60" i="5"/>
  <c r="HRF60" i="5"/>
  <c r="HRG60" i="5"/>
  <c r="HRH60" i="5"/>
  <c r="HRI60" i="5"/>
  <c r="HRJ60" i="5"/>
  <c r="HRK60" i="5"/>
  <c r="HRL60" i="5"/>
  <c r="HRM60" i="5"/>
  <c r="HRN60" i="5"/>
  <c r="HRO60" i="5"/>
  <c r="HRP60" i="5"/>
  <c r="HRQ60" i="5"/>
  <c r="HRR60" i="5"/>
  <c r="HRS60" i="5"/>
  <c r="HRT60" i="5"/>
  <c r="HRU60" i="5"/>
  <c r="HRV60" i="5"/>
  <c r="HRW60" i="5"/>
  <c r="HRX60" i="5"/>
  <c r="HRY60" i="5"/>
  <c r="HRZ60" i="5"/>
  <c r="HSA60" i="5"/>
  <c r="HSB60" i="5"/>
  <c r="HSC60" i="5"/>
  <c r="HSD60" i="5"/>
  <c r="HSE60" i="5"/>
  <c r="HSF60" i="5"/>
  <c r="HSG60" i="5"/>
  <c r="HSH60" i="5"/>
  <c r="HSI60" i="5"/>
  <c r="HSJ60" i="5"/>
  <c r="HSK60" i="5"/>
  <c r="HSL60" i="5"/>
  <c r="HSM60" i="5"/>
  <c r="HSN60" i="5"/>
  <c r="HSO60" i="5"/>
  <c r="HSP60" i="5"/>
  <c r="HSQ60" i="5"/>
  <c r="HSR60" i="5"/>
  <c r="HSS60" i="5"/>
  <c r="HST60" i="5"/>
  <c r="HSU60" i="5"/>
  <c r="HSV60" i="5"/>
  <c r="HSW60" i="5"/>
  <c r="HSX60" i="5"/>
  <c r="HSY60" i="5"/>
  <c r="HSZ60" i="5"/>
  <c r="HTA60" i="5"/>
  <c r="HTB60" i="5"/>
  <c r="HTC60" i="5"/>
  <c r="HTD60" i="5"/>
  <c r="HTE60" i="5"/>
  <c r="HTF60" i="5"/>
  <c r="HTG60" i="5"/>
  <c r="HTH60" i="5"/>
  <c r="HTI60" i="5"/>
  <c r="HTJ60" i="5"/>
  <c r="HTK60" i="5"/>
  <c r="HTL60" i="5"/>
  <c r="HTM60" i="5"/>
  <c r="HTN60" i="5"/>
  <c r="HTO60" i="5"/>
  <c r="HTP60" i="5"/>
  <c r="HTQ60" i="5"/>
  <c r="HTR60" i="5"/>
  <c r="HTS60" i="5"/>
  <c r="HTT60" i="5"/>
  <c r="HTU60" i="5"/>
  <c r="HTV60" i="5"/>
  <c r="HTW60" i="5"/>
  <c r="HTX60" i="5"/>
  <c r="HTY60" i="5"/>
  <c r="HTZ60" i="5"/>
  <c r="HUA60" i="5"/>
  <c r="HUB60" i="5"/>
  <c r="HUC60" i="5"/>
  <c r="HUD60" i="5"/>
  <c r="HUE60" i="5"/>
  <c r="HUF60" i="5"/>
  <c r="HUG60" i="5"/>
  <c r="HUH60" i="5"/>
  <c r="HUI60" i="5"/>
  <c r="HUJ60" i="5"/>
  <c r="HUK60" i="5"/>
  <c r="HUL60" i="5"/>
  <c r="HUM60" i="5"/>
  <c r="HUN60" i="5"/>
  <c r="HUO60" i="5"/>
  <c r="HUP60" i="5"/>
  <c r="HUQ60" i="5"/>
  <c r="HUR60" i="5"/>
  <c r="HUS60" i="5"/>
  <c r="HUT60" i="5"/>
  <c r="HUU60" i="5"/>
  <c r="HUV60" i="5"/>
  <c r="HUW60" i="5"/>
  <c r="HUX60" i="5"/>
  <c r="HUY60" i="5"/>
  <c r="HUZ60" i="5"/>
  <c r="HVA60" i="5"/>
  <c r="HVB60" i="5"/>
  <c r="HVC60" i="5"/>
  <c r="HVD60" i="5"/>
  <c r="HVE60" i="5"/>
  <c r="HVF60" i="5"/>
  <c r="HVG60" i="5"/>
  <c r="HVH60" i="5"/>
  <c r="HVI60" i="5"/>
  <c r="HVJ60" i="5"/>
  <c r="HVK60" i="5"/>
  <c r="HVL60" i="5"/>
  <c r="HVM60" i="5"/>
  <c r="HVN60" i="5"/>
  <c r="HVO60" i="5"/>
  <c r="HVP60" i="5"/>
  <c r="HVQ60" i="5"/>
  <c r="HVR60" i="5"/>
  <c r="HVS60" i="5"/>
  <c r="HVT60" i="5"/>
  <c r="HVU60" i="5"/>
  <c r="HVV60" i="5"/>
  <c r="HVW60" i="5"/>
  <c r="HVX60" i="5"/>
  <c r="HVY60" i="5"/>
  <c r="HVZ60" i="5"/>
  <c r="HWA60" i="5"/>
  <c r="HWB60" i="5"/>
  <c r="HWC60" i="5"/>
  <c r="HWD60" i="5"/>
  <c r="HWE60" i="5"/>
  <c r="HWF60" i="5"/>
  <c r="HWG60" i="5"/>
  <c r="HWH60" i="5"/>
  <c r="HWI60" i="5"/>
  <c r="HWJ60" i="5"/>
  <c r="HWK60" i="5"/>
  <c r="HWL60" i="5"/>
  <c r="HWM60" i="5"/>
  <c r="HWN60" i="5"/>
  <c r="HWO60" i="5"/>
  <c r="HWP60" i="5"/>
  <c r="HWQ60" i="5"/>
  <c r="HWR60" i="5"/>
  <c r="HWS60" i="5"/>
  <c r="HWT60" i="5"/>
  <c r="HWU60" i="5"/>
  <c r="HWV60" i="5"/>
  <c r="HWW60" i="5"/>
  <c r="HWX60" i="5"/>
  <c r="HWY60" i="5"/>
  <c r="HWZ60" i="5"/>
  <c r="HXA60" i="5"/>
  <c r="HXB60" i="5"/>
  <c r="HXC60" i="5"/>
  <c r="HXD60" i="5"/>
  <c r="HXE60" i="5"/>
  <c r="HXF60" i="5"/>
  <c r="HXG60" i="5"/>
  <c r="HXH60" i="5"/>
  <c r="HXI60" i="5"/>
  <c r="HXJ60" i="5"/>
  <c r="HXK60" i="5"/>
  <c r="HXL60" i="5"/>
  <c r="HXM60" i="5"/>
  <c r="HXN60" i="5"/>
  <c r="HXO60" i="5"/>
  <c r="HXP60" i="5"/>
  <c r="HXQ60" i="5"/>
  <c r="HXR60" i="5"/>
  <c r="HXS60" i="5"/>
  <c r="HXT60" i="5"/>
  <c r="HXU60" i="5"/>
  <c r="HXV60" i="5"/>
  <c r="HXW60" i="5"/>
  <c r="HXX60" i="5"/>
  <c r="HXY60" i="5"/>
  <c r="HXZ60" i="5"/>
  <c r="HYA60" i="5"/>
  <c r="HYB60" i="5"/>
  <c r="HYC60" i="5"/>
  <c r="HYD60" i="5"/>
  <c r="HYE60" i="5"/>
  <c r="HYF60" i="5"/>
  <c r="HYG60" i="5"/>
  <c r="HYH60" i="5"/>
  <c r="HYI60" i="5"/>
  <c r="HYJ60" i="5"/>
  <c r="HYK60" i="5"/>
  <c r="HYL60" i="5"/>
  <c r="HYM60" i="5"/>
  <c r="HYN60" i="5"/>
  <c r="HYO60" i="5"/>
  <c r="HYP60" i="5"/>
  <c r="HYQ60" i="5"/>
  <c r="HYR60" i="5"/>
  <c r="HYS60" i="5"/>
  <c r="HYT60" i="5"/>
  <c r="HYU60" i="5"/>
  <c r="HYV60" i="5"/>
  <c r="HYW60" i="5"/>
  <c r="HYX60" i="5"/>
  <c r="HYY60" i="5"/>
  <c r="HYZ60" i="5"/>
  <c r="HZA60" i="5"/>
  <c r="HZB60" i="5"/>
  <c r="HZC60" i="5"/>
  <c r="HZD60" i="5"/>
  <c r="HZE60" i="5"/>
  <c r="HZF60" i="5"/>
  <c r="HZG60" i="5"/>
  <c r="HZH60" i="5"/>
  <c r="HZI60" i="5"/>
  <c r="HZJ60" i="5"/>
  <c r="HZK60" i="5"/>
  <c r="HZL60" i="5"/>
  <c r="HZM60" i="5"/>
  <c r="HZN60" i="5"/>
  <c r="HZO60" i="5"/>
  <c r="HZP60" i="5"/>
  <c r="HZQ60" i="5"/>
  <c r="HZR60" i="5"/>
  <c r="HZS60" i="5"/>
  <c r="HZT60" i="5"/>
  <c r="HZU60" i="5"/>
  <c r="HZV60" i="5"/>
  <c r="HZW60" i="5"/>
  <c r="HZX60" i="5"/>
  <c r="HZY60" i="5"/>
  <c r="HZZ60" i="5"/>
  <c r="IAA60" i="5"/>
  <c r="IAB60" i="5"/>
  <c r="IAC60" i="5"/>
  <c r="IAD60" i="5"/>
  <c r="IAE60" i="5"/>
  <c r="IAF60" i="5"/>
  <c r="IAG60" i="5"/>
  <c r="IAH60" i="5"/>
  <c r="IAI60" i="5"/>
  <c r="IAJ60" i="5"/>
  <c r="IAK60" i="5"/>
  <c r="IAL60" i="5"/>
  <c r="IAM60" i="5"/>
  <c r="IAN60" i="5"/>
  <c r="IAO60" i="5"/>
  <c r="IAP60" i="5"/>
  <c r="IAQ60" i="5"/>
  <c r="IAR60" i="5"/>
  <c r="IAS60" i="5"/>
  <c r="IAT60" i="5"/>
  <c r="IAU60" i="5"/>
  <c r="IAV60" i="5"/>
  <c r="IAW60" i="5"/>
  <c r="IAX60" i="5"/>
  <c r="IAY60" i="5"/>
  <c r="IAZ60" i="5"/>
  <c r="IBA60" i="5"/>
  <c r="IBB60" i="5"/>
  <c r="IBC60" i="5"/>
  <c r="IBD60" i="5"/>
  <c r="IBE60" i="5"/>
  <c r="IBF60" i="5"/>
  <c r="IBG60" i="5"/>
  <c r="IBH60" i="5"/>
  <c r="IBI60" i="5"/>
  <c r="IBJ60" i="5"/>
  <c r="IBK60" i="5"/>
  <c r="IBL60" i="5"/>
  <c r="IBM60" i="5"/>
  <c r="IBN60" i="5"/>
  <c r="IBO60" i="5"/>
  <c r="IBP60" i="5"/>
  <c r="IBQ60" i="5"/>
  <c r="IBR60" i="5"/>
  <c r="IBS60" i="5"/>
  <c r="IBT60" i="5"/>
  <c r="IBU60" i="5"/>
  <c r="IBV60" i="5"/>
  <c r="IBW60" i="5"/>
  <c r="IBX60" i="5"/>
  <c r="IBY60" i="5"/>
  <c r="IBZ60" i="5"/>
  <c r="ICA60" i="5"/>
  <c r="ICB60" i="5"/>
  <c r="ICC60" i="5"/>
  <c r="ICD60" i="5"/>
  <c r="ICE60" i="5"/>
  <c r="ICF60" i="5"/>
  <c r="ICG60" i="5"/>
  <c r="ICH60" i="5"/>
  <c r="ICI60" i="5"/>
  <c r="ICJ60" i="5"/>
  <c r="ICK60" i="5"/>
  <c r="ICL60" i="5"/>
  <c r="ICM60" i="5"/>
  <c r="ICN60" i="5"/>
  <c r="ICO60" i="5"/>
  <c r="ICP60" i="5"/>
  <c r="ICQ60" i="5"/>
  <c r="ICR60" i="5"/>
  <c r="ICS60" i="5"/>
  <c r="ICT60" i="5"/>
  <c r="ICU60" i="5"/>
  <c r="ICV60" i="5"/>
  <c r="ICW60" i="5"/>
  <c r="ICX60" i="5"/>
  <c r="ICY60" i="5"/>
  <c r="ICZ60" i="5"/>
  <c r="IDA60" i="5"/>
  <c r="IDB60" i="5"/>
  <c r="IDC60" i="5"/>
  <c r="IDD60" i="5"/>
  <c r="IDE60" i="5"/>
  <c r="IDF60" i="5"/>
  <c r="IDG60" i="5"/>
  <c r="IDH60" i="5"/>
  <c r="IDI60" i="5"/>
  <c r="IDJ60" i="5"/>
  <c r="IDK60" i="5"/>
  <c r="IDL60" i="5"/>
  <c r="IDM60" i="5"/>
  <c r="IDN60" i="5"/>
  <c r="IDO60" i="5"/>
  <c r="IDP60" i="5"/>
  <c r="IDQ60" i="5"/>
  <c r="IDR60" i="5"/>
  <c r="IDS60" i="5"/>
  <c r="IDT60" i="5"/>
  <c r="IDU60" i="5"/>
  <c r="IDV60" i="5"/>
  <c r="IDW60" i="5"/>
  <c r="IDX60" i="5"/>
  <c r="IDY60" i="5"/>
  <c r="IDZ60" i="5"/>
  <c r="IEA60" i="5"/>
  <c r="IEB60" i="5"/>
  <c r="IEC60" i="5"/>
  <c r="IED60" i="5"/>
  <c r="IEE60" i="5"/>
  <c r="IEF60" i="5"/>
  <c r="IEG60" i="5"/>
  <c r="IEH60" i="5"/>
  <c r="IEI60" i="5"/>
  <c r="IEJ60" i="5"/>
  <c r="IEK60" i="5"/>
  <c r="IEL60" i="5"/>
  <c r="IEM60" i="5"/>
  <c r="IEN60" i="5"/>
  <c r="IEO60" i="5"/>
  <c r="IEP60" i="5"/>
  <c r="IEQ60" i="5"/>
  <c r="IER60" i="5"/>
  <c r="IES60" i="5"/>
  <c r="IET60" i="5"/>
  <c r="IEU60" i="5"/>
  <c r="IEV60" i="5"/>
  <c r="IEW60" i="5"/>
  <c r="IEX60" i="5"/>
  <c r="IEY60" i="5"/>
  <c r="IEZ60" i="5"/>
  <c r="IFA60" i="5"/>
  <c r="IFB60" i="5"/>
  <c r="IFC60" i="5"/>
  <c r="IFD60" i="5"/>
  <c r="IFE60" i="5"/>
  <c r="IFF60" i="5"/>
  <c r="IFG60" i="5"/>
  <c r="IFH60" i="5"/>
  <c r="IFI60" i="5"/>
  <c r="IFJ60" i="5"/>
  <c r="IFK60" i="5"/>
  <c r="IFL60" i="5"/>
  <c r="IFM60" i="5"/>
  <c r="IFN60" i="5"/>
  <c r="IFO60" i="5"/>
  <c r="IFP60" i="5"/>
  <c r="IFQ60" i="5"/>
  <c r="IFR60" i="5"/>
  <c r="IFS60" i="5"/>
  <c r="IFT60" i="5"/>
  <c r="IFU60" i="5"/>
  <c r="IFV60" i="5"/>
  <c r="IFW60" i="5"/>
  <c r="IFX60" i="5"/>
  <c r="IFY60" i="5"/>
  <c r="IFZ60" i="5"/>
  <c r="IGA60" i="5"/>
  <c r="IGB60" i="5"/>
  <c r="IGC60" i="5"/>
  <c r="IGD60" i="5"/>
  <c r="IGE60" i="5"/>
  <c r="IGF60" i="5"/>
  <c r="IGG60" i="5"/>
  <c r="IGH60" i="5"/>
  <c r="IGI60" i="5"/>
  <c r="IGJ60" i="5"/>
  <c r="IGK60" i="5"/>
  <c r="IGL60" i="5"/>
  <c r="IGM60" i="5"/>
  <c r="IGN60" i="5"/>
  <c r="IGO60" i="5"/>
  <c r="IGP60" i="5"/>
  <c r="IGQ60" i="5"/>
  <c r="IGR60" i="5"/>
  <c r="IGS60" i="5"/>
  <c r="IGT60" i="5"/>
  <c r="IGU60" i="5"/>
  <c r="IGV60" i="5"/>
  <c r="IGW60" i="5"/>
  <c r="IGX60" i="5"/>
  <c r="IGY60" i="5"/>
  <c r="IGZ60" i="5"/>
  <c r="IHA60" i="5"/>
  <c r="IHB60" i="5"/>
  <c r="IHC60" i="5"/>
  <c r="IHD60" i="5"/>
  <c r="IHE60" i="5"/>
  <c r="IHF60" i="5"/>
  <c r="IHG60" i="5"/>
  <c r="IHH60" i="5"/>
  <c r="IHI60" i="5"/>
  <c r="IHJ60" i="5"/>
  <c r="IHK60" i="5"/>
  <c r="IHL60" i="5"/>
  <c r="IHM60" i="5"/>
  <c r="IHN60" i="5"/>
  <c r="IHO60" i="5"/>
  <c r="IHP60" i="5"/>
  <c r="IHQ60" i="5"/>
  <c r="IHR60" i="5"/>
  <c r="IHS60" i="5"/>
  <c r="IHT60" i="5"/>
  <c r="IHU60" i="5"/>
  <c r="IHV60" i="5"/>
  <c r="IHW60" i="5"/>
  <c r="IHX60" i="5"/>
  <c r="IHY60" i="5"/>
  <c r="IHZ60" i="5"/>
  <c r="IIA60" i="5"/>
  <c r="IIB60" i="5"/>
  <c r="IIC60" i="5"/>
  <c r="IID60" i="5"/>
  <c r="IIE60" i="5"/>
  <c r="IIF60" i="5"/>
  <c r="IIG60" i="5"/>
  <c r="IIH60" i="5"/>
  <c r="III60" i="5"/>
  <c r="IIJ60" i="5"/>
  <c r="IIK60" i="5"/>
  <c r="IIL60" i="5"/>
  <c r="IIM60" i="5"/>
  <c r="IIN60" i="5"/>
  <c r="IIO60" i="5"/>
  <c r="IIP60" i="5"/>
  <c r="IIQ60" i="5"/>
  <c r="IIR60" i="5"/>
  <c r="IIS60" i="5"/>
  <c r="IIT60" i="5"/>
  <c r="IIU60" i="5"/>
  <c r="IIV60" i="5"/>
  <c r="IIW60" i="5"/>
  <c r="IIX60" i="5"/>
  <c r="IIY60" i="5"/>
  <c r="IIZ60" i="5"/>
  <c r="IJA60" i="5"/>
  <c r="IJB60" i="5"/>
  <c r="IJC60" i="5"/>
  <c r="IJD60" i="5"/>
  <c r="IJE60" i="5"/>
  <c r="IJF60" i="5"/>
  <c r="IJG60" i="5"/>
  <c r="IJH60" i="5"/>
  <c r="IJI60" i="5"/>
  <c r="IJJ60" i="5"/>
  <c r="IJK60" i="5"/>
  <c r="IJL60" i="5"/>
  <c r="IJM60" i="5"/>
  <c r="IJN60" i="5"/>
  <c r="IJO60" i="5"/>
  <c r="IJP60" i="5"/>
  <c r="IJQ60" i="5"/>
  <c r="IJR60" i="5"/>
  <c r="IJS60" i="5"/>
  <c r="IJT60" i="5"/>
  <c r="IJU60" i="5"/>
  <c r="IJV60" i="5"/>
  <c r="IJW60" i="5"/>
  <c r="IJX60" i="5"/>
  <c r="IJY60" i="5"/>
  <c r="IJZ60" i="5"/>
  <c r="IKA60" i="5"/>
  <c r="IKB60" i="5"/>
  <c r="IKC60" i="5"/>
  <c r="IKD60" i="5"/>
  <c r="IKE60" i="5"/>
  <c r="IKF60" i="5"/>
  <c r="IKG60" i="5"/>
  <c r="IKH60" i="5"/>
  <c r="IKI60" i="5"/>
  <c r="IKJ60" i="5"/>
  <c r="IKK60" i="5"/>
  <c r="IKL60" i="5"/>
  <c r="IKM60" i="5"/>
  <c r="IKN60" i="5"/>
  <c r="IKO60" i="5"/>
  <c r="IKP60" i="5"/>
  <c r="IKQ60" i="5"/>
  <c r="IKR60" i="5"/>
  <c r="IKS60" i="5"/>
  <c r="IKT60" i="5"/>
  <c r="IKU60" i="5"/>
  <c r="IKV60" i="5"/>
  <c r="IKW60" i="5"/>
  <c r="IKX60" i="5"/>
  <c r="IKY60" i="5"/>
  <c r="IKZ60" i="5"/>
  <c r="ILA60" i="5"/>
  <c r="ILB60" i="5"/>
  <c r="ILC60" i="5"/>
  <c r="ILD60" i="5"/>
  <c r="ILE60" i="5"/>
  <c r="ILF60" i="5"/>
  <c r="ILG60" i="5"/>
  <c r="ILH60" i="5"/>
  <c r="ILI60" i="5"/>
  <c r="ILJ60" i="5"/>
  <c r="ILK60" i="5"/>
  <c r="ILL60" i="5"/>
  <c r="ILM60" i="5"/>
  <c r="ILN60" i="5"/>
  <c r="ILO60" i="5"/>
  <c r="ILP60" i="5"/>
  <c r="ILQ60" i="5"/>
  <c r="ILR60" i="5"/>
  <c r="ILS60" i="5"/>
  <c r="ILT60" i="5"/>
  <c r="ILU60" i="5"/>
  <c r="ILV60" i="5"/>
  <c r="ILW60" i="5"/>
  <c r="ILX60" i="5"/>
  <c r="ILY60" i="5"/>
  <c r="ILZ60" i="5"/>
  <c r="IMA60" i="5"/>
  <c r="IMB60" i="5"/>
  <c r="IMC60" i="5"/>
  <c r="IMD60" i="5"/>
  <c r="IME60" i="5"/>
  <c r="IMF60" i="5"/>
  <c r="IMG60" i="5"/>
  <c r="IMH60" i="5"/>
  <c r="IMI60" i="5"/>
  <c r="IMJ60" i="5"/>
  <c r="IMK60" i="5"/>
  <c r="IML60" i="5"/>
  <c r="IMM60" i="5"/>
  <c r="IMN60" i="5"/>
  <c r="IMO60" i="5"/>
  <c r="IMP60" i="5"/>
  <c r="IMQ60" i="5"/>
  <c r="IMR60" i="5"/>
  <c r="IMS60" i="5"/>
  <c r="IMT60" i="5"/>
  <c r="IMU60" i="5"/>
  <c r="IMV60" i="5"/>
  <c r="IMW60" i="5"/>
  <c r="IMX60" i="5"/>
  <c r="IMY60" i="5"/>
  <c r="IMZ60" i="5"/>
  <c r="INA60" i="5"/>
  <c r="INB60" i="5"/>
  <c r="INC60" i="5"/>
  <c r="IND60" i="5"/>
  <c r="INE60" i="5"/>
  <c r="INF60" i="5"/>
  <c r="ING60" i="5"/>
  <c r="INH60" i="5"/>
  <c r="INI60" i="5"/>
  <c r="INJ60" i="5"/>
  <c r="INK60" i="5"/>
  <c r="INL60" i="5"/>
  <c r="INM60" i="5"/>
  <c r="INN60" i="5"/>
  <c r="INO60" i="5"/>
  <c r="INP60" i="5"/>
  <c r="INQ60" i="5"/>
  <c r="INR60" i="5"/>
  <c r="INS60" i="5"/>
  <c r="INT60" i="5"/>
  <c r="INU60" i="5"/>
  <c r="INV60" i="5"/>
  <c r="INW60" i="5"/>
  <c r="INX60" i="5"/>
  <c r="INY60" i="5"/>
  <c r="INZ60" i="5"/>
  <c r="IOA60" i="5"/>
  <c r="IOB60" i="5"/>
  <c r="IOC60" i="5"/>
  <c r="IOD60" i="5"/>
  <c r="IOE60" i="5"/>
  <c r="IOF60" i="5"/>
  <c r="IOG60" i="5"/>
  <c r="IOH60" i="5"/>
  <c r="IOI60" i="5"/>
  <c r="IOJ60" i="5"/>
  <c r="IOK60" i="5"/>
  <c r="IOL60" i="5"/>
  <c r="IOM60" i="5"/>
  <c r="ION60" i="5"/>
  <c r="IOO60" i="5"/>
  <c r="IOP60" i="5"/>
  <c r="IOQ60" i="5"/>
  <c r="IOR60" i="5"/>
  <c r="IOS60" i="5"/>
  <c r="IOT60" i="5"/>
  <c r="IOU60" i="5"/>
  <c r="IOV60" i="5"/>
  <c r="IOW60" i="5"/>
  <c r="IOX60" i="5"/>
  <c r="IOY60" i="5"/>
  <c r="IOZ60" i="5"/>
  <c r="IPA60" i="5"/>
  <c r="IPB60" i="5"/>
  <c r="IPC60" i="5"/>
  <c r="IPD60" i="5"/>
  <c r="IPE60" i="5"/>
  <c r="IPF60" i="5"/>
  <c r="IPG60" i="5"/>
  <c r="IPH60" i="5"/>
  <c r="IPI60" i="5"/>
  <c r="IPJ60" i="5"/>
  <c r="IPK60" i="5"/>
  <c r="IPL60" i="5"/>
  <c r="IPM60" i="5"/>
  <c r="IPN60" i="5"/>
  <c r="IPO60" i="5"/>
  <c r="IPP60" i="5"/>
  <c r="IPQ60" i="5"/>
  <c r="IPR60" i="5"/>
  <c r="IPS60" i="5"/>
  <c r="IPT60" i="5"/>
  <c r="IPU60" i="5"/>
  <c r="IPV60" i="5"/>
  <c r="IPW60" i="5"/>
  <c r="IPX60" i="5"/>
  <c r="IPY60" i="5"/>
  <c r="IPZ60" i="5"/>
  <c r="IQA60" i="5"/>
  <c r="IQB60" i="5"/>
  <c r="IQC60" i="5"/>
  <c r="IQD60" i="5"/>
  <c r="IQE60" i="5"/>
  <c r="IQF60" i="5"/>
  <c r="IQG60" i="5"/>
  <c r="IQH60" i="5"/>
  <c r="IQI60" i="5"/>
  <c r="IQJ60" i="5"/>
  <c r="IQK60" i="5"/>
  <c r="IQL60" i="5"/>
  <c r="IQM60" i="5"/>
  <c r="IQN60" i="5"/>
  <c r="IQO60" i="5"/>
  <c r="IQP60" i="5"/>
  <c r="IQQ60" i="5"/>
  <c r="IQR60" i="5"/>
  <c r="IQS60" i="5"/>
  <c r="IQT60" i="5"/>
  <c r="IQU60" i="5"/>
  <c r="IQV60" i="5"/>
  <c r="IQW60" i="5"/>
  <c r="IQX60" i="5"/>
  <c r="IQY60" i="5"/>
  <c r="IQZ60" i="5"/>
  <c r="IRA60" i="5"/>
  <c r="IRB60" i="5"/>
  <c r="IRC60" i="5"/>
  <c r="IRD60" i="5"/>
  <c r="IRE60" i="5"/>
  <c r="IRF60" i="5"/>
  <c r="IRG60" i="5"/>
  <c r="IRH60" i="5"/>
  <c r="IRI60" i="5"/>
  <c r="IRJ60" i="5"/>
  <c r="IRK60" i="5"/>
  <c r="IRL60" i="5"/>
  <c r="IRM60" i="5"/>
  <c r="IRN60" i="5"/>
  <c r="IRO60" i="5"/>
  <c r="IRP60" i="5"/>
  <c r="IRQ60" i="5"/>
  <c r="IRR60" i="5"/>
  <c r="IRS60" i="5"/>
  <c r="IRT60" i="5"/>
  <c r="IRU60" i="5"/>
  <c r="IRV60" i="5"/>
  <c r="IRW60" i="5"/>
  <c r="IRX60" i="5"/>
  <c r="IRY60" i="5"/>
  <c r="IRZ60" i="5"/>
  <c r="ISA60" i="5"/>
  <c r="ISB60" i="5"/>
  <c r="ISC60" i="5"/>
  <c r="ISD60" i="5"/>
  <c r="ISE60" i="5"/>
  <c r="ISF60" i="5"/>
  <c r="ISG60" i="5"/>
  <c r="ISH60" i="5"/>
  <c r="ISI60" i="5"/>
  <c r="ISJ60" i="5"/>
  <c r="ISK60" i="5"/>
  <c r="ISL60" i="5"/>
  <c r="ISM60" i="5"/>
  <c r="ISN60" i="5"/>
  <c r="ISO60" i="5"/>
  <c r="ISP60" i="5"/>
  <c r="ISQ60" i="5"/>
  <c r="ISR60" i="5"/>
  <c r="ISS60" i="5"/>
  <c r="IST60" i="5"/>
  <c r="ISU60" i="5"/>
  <c r="ISV60" i="5"/>
  <c r="ISW60" i="5"/>
  <c r="ISX60" i="5"/>
  <c r="ISY60" i="5"/>
  <c r="ISZ60" i="5"/>
  <c r="ITA60" i="5"/>
  <c r="ITB60" i="5"/>
  <c r="ITC60" i="5"/>
  <c r="ITD60" i="5"/>
  <c r="ITE60" i="5"/>
  <c r="ITF60" i="5"/>
  <c r="ITG60" i="5"/>
  <c r="ITH60" i="5"/>
  <c r="ITI60" i="5"/>
  <c r="ITJ60" i="5"/>
  <c r="ITK60" i="5"/>
  <c r="ITL60" i="5"/>
  <c r="ITM60" i="5"/>
  <c r="ITN60" i="5"/>
  <c r="ITO60" i="5"/>
  <c r="ITP60" i="5"/>
  <c r="ITQ60" i="5"/>
  <c r="ITR60" i="5"/>
  <c r="ITS60" i="5"/>
  <c r="ITT60" i="5"/>
  <c r="ITU60" i="5"/>
  <c r="ITV60" i="5"/>
  <c r="ITW60" i="5"/>
  <c r="ITX60" i="5"/>
  <c r="ITY60" i="5"/>
  <c r="ITZ60" i="5"/>
  <c r="IUA60" i="5"/>
  <c r="IUB60" i="5"/>
  <c r="IUC60" i="5"/>
  <c r="IUD60" i="5"/>
  <c r="IUE60" i="5"/>
  <c r="IUF60" i="5"/>
  <c r="IUG60" i="5"/>
  <c r="IUH60" i="5"/>
  <c r="IUI60" i="5"/>
  <c r="IUJ60" i="5"/>
  <c r="IUK60" i="5"/>
  <c r="IUL60" i="5"/>
  <c r="IUM60" i="5"/>
  <c r="IUN60" i="5"/>
  <c r="IUO60" i="5"/>
  <c r="IUP60" i="5"/>
  <c r="IUQ60" i="5"/>
  <c r="IUR60" i="5"/>
  <c r="IUS60" i="5"/>
  <c r="IUT60" i="5"/>
  <c r="IUU60" i="5"/>
  <c r="IUV60" i="5"/>
  <c r="IUW60" i="5"/>
  <c r="IUX60" i="5"/>
  <c r="IUY60" i="5"/>
  <c r="IUZ60" i="5"/>
  <c r="IVA60" i="5"/>
  <c r="IVB60" i="5"/>
  <c r="IVC60" i="5"/>
  <c r="IVD60" i="5"/>
  <c r="IVE60" i="5"/>
  <c r="IVF60" i="5"/>
  <c r="IVG60" i="5"/>
  <c r="IVH60" i="5"/>
  <c r="IVI60" i="5"/>
  <c r="IVJ60" i="5"/>
  <c r="IVK60" i="5"/>
  <c r="IVL60" i="5"/>
  <c r="IVM60" i="5"/>
  <c r="IVN60" i="5"/>
  <c r="IVO60" i="5"/>
  <c r="IVP60" i="5"/>
  <c r="IVQ60" i="5"/>
  <c r="IVR60" i="5"/>
  <c r="IVS60" i="5"/>
  <c r="IVT60" i="5"/>
  <c r="IVU60" i="5"/>
  <c r="IVV60" i="5"/>
  <c r="IVW60" i="5"/>
  <c r="IVX60" i="5"/>
  <c r="IVY60" i="5"/>
  <c r="IVZ60" i="5"/>
  <c r="IWA60" i="5"/>
  <c r="IWB60" i="5"/>
  <c r="IWC60" i="5"/>
  <c r="IWD60" i="5"/>
  <c r="IWE60" i="5"/>
  <c r="IWF60" i="5"/>
  <c r="IWG60" i="5"/>
  <c r="IWH60" i="5"/>
  <c r="IWI60" i="5"/>
  <c r="IWJ60" i="5"/>
  <c r="IWK60" i="5"/>
  <c r="IWL60" i="5"/>
  <c r="IWM60" i="5"/>
  <c r="IWN60" i="5"/>
  <c r="IWO60" i="5"/>
  <c r="IWP60" i="5"/>
  <c r="IWQ60" i="5"/>
  <c r="IWR60" i="5"/>
  <c r="IWS60" i="5"/>
  <c r="IWT60" i="5"/>
  <c r="IWU60" i="5"/>
  <c r="IWV60" i="5"/>
  <c r="IWW60" i="5"/>
  <c r="IWX60" i="5"/>
  <c r="IWY60" i="5"/>
  <c r="IWZ60" i="5"/>
  <c r="IXA60" i="5"/>
  <c r="IXB60" i="5"/>
  <c r="IXC60" i="5"/>
  <c r="IXD60" i="5"/>
  <c r="IXE60" i="5"/>
  <c r="IXF60" i="5"/>
  <c r="IXG60" i="5"/>
  <c r="IXH60" i="5"/>
  <c r="IXI60" i="5"/>
  <c r="IXJ60" i="5"/>
  <c r="IXK60" i="5"/>
  <c r="IXL60" i="5"/>
  <c r="IXM60" i="5"/>
  <c r="IXN60" i="5"/>
  <c r="IXO60" i="5"/>
  <c r="IXP60" i="5"/>
  <c r="IXQ60" i="5"/>
  <c r="IXR60" i="5"/>
  <c r="IXS60" i="5"/>
  <c r="IXT60" i="5"/>
  <c r="IXU60" i="5"/>
  <c r="IXV60" i="5"/>
  <c r="IXW60" i="5"/>
  <c r="IXX60" i="5"/>
  <c r="IXY60" i="5"/>
  <c r="IXZ60" i="5"/>
  <c r="IYA60" i="5"/>
  <c r="IYB60" i="5"/>
  <c r="IYC60" i="5"/>
  <c r="IYD60" i="5"/>
  <c r="IYE60" i="5"/>
  <c r="IYF60" i="5"/>
  <c r="IYG60" i="5"/>
  <c r="IYH60" i="5"/>
  <c r="IYI60" i="5"/>
  <c r="IYJ60" i="5"/>
  <c r="IYK60" i="5"/>
  <c r="IYL60" i="5"/>
  <c r="IYM60" i="5"/>
  <c r="IYN60" i="5"/>
  <c r="IYO60" i="5"/>
  <c r="IYP60" i="5"/>
  <c r="IYQ60" i="5"/>
  <c r="IYR60" i="5"/>
  <c r="IYS60" i="5"/>
  <c r="IYT60" i="5"/>
  <c r="IYU60" i="5"/>
  <c r="IYV60" i="5"/>
  <c r="IYW60" i="5"/>
  <c r="IYX60" i="5"/>
  <c r="IYY60" i="5"/>
  <c r="IYZ60" i="5"/>
  <c r="IZA60" i="5"/>
  <c r="IZB60" i="5"/>
  <c r="IZC60" i="5"/>
  <c r="IZD60" i="5"/>
  <c r="IZE60" i="5"/>
  <c r="IZF60" i="5"/>
  <c r="IZG60" i="5"/>
  <c r="IZH60" i="5"/>
  <c r="IZI60" i="5"/>
  <c r="IZJ60" i="5"/>
  <c r="IZK60" i="5"/>
  <c r="IZL60" i="5"/>
  <c r="IZM60" i="5"/>
  <c r="IZN60" i="5"/>
  <c r="IZO60" i="5"/>
  <c r="IZP60" i="5"/>
  <c r="IZQ60" i="5"/>
  <c r="IZR60" i="5"/>
  <c r="IZS60" i="5"/>
  <c r="IZT60" i="5"/>
  <c r="IZU60" i="5"/>
  <c r="IZV60" i="5"/>
  <c r="IZW60" i="5"/>
  <c r="IZX60" i="5"/>
  <c r="IZY60" i="5"/>
  <c r="IZZ60" i="5"/>
  <c r="JAA60" i="5"/>
  <c r="JAB60" i="5"/>
  <c r="JAC60" i="5"/>
  <c r="JAD60" i="5"/>
  <c r="JAE60" i="5"/>
  <c r="JAF60" i="5"/>
  <c r="JAG60" i="5"/>
  <c r="JAH60" i="5"/>
  <c r="JAI60" i="5"/>
  <c r="JAJ60" i="5"/>
  <c r="JAK60" i="5"/>
  <c r="JAL60" i="5"/>
  <c r="JAM60" i="5"/>
  <c r="JAN60" i="5"/>
  <c r="JAO60" i="5"/>
  <c r="JAP60" i="5"/>
  <c r="JAQ60" i="5"/>
  <c r="JAR60" i="5"/>
  <c r="JAS60" i="5"/>
  <c r="JAT60" i="5"/>
  <c r="JAU60" i="5"/>
  <c r="JAV60" i="5"/>
  <c r="JAW60" i="5"/>
  <c r="JAX60" i="5"/>
  <c r="JAY60" i="5"/>
  <c r="JAZ60" i="5"/>
  <c r="JBA60" i="5"/>
  <c r="JBB60" i="5"/>
  <c r="JBC60" i="5"/>
  <c r="JBD60" i="5"/>
  <c r="JBE60" i="5"/>
  <c r="JBF60" i="5"/>
  <c r="JBG60" i="5"/>
  <c r="JBH60" i="5"/>
  <c r="JBI60" i="5"/>
  <c r="JBJ60" i="5"/>
  <c r="JBK60" i="5"/>
  <c r="JBL60" i="5"/>
  <c r="JBM60" i="5"/>
  <c r="JBN60" i="5"/>
  <c r="JBO60" i="5"/>
  <c r="JBP60" i="5"/>
  <c r="JBQ60" i="5"/>
  <c r="JBR60" i="5"/>
  <c r="JBS60" i="5"/>
  <c r="JBT60" i="5"/>
  <c r="JBU60" i="5"/>
  <c r="JBV60" i="5"/>
  <c r="JBW60" i="5"/>
  <c r="JBX60" i="5"/>
  <c r="JBY60" i="5"/>
  <c r="JBZ60" i="5"/>
  <c r="JCA60" i="5"/>
  <c r="JCB60" i="5"/>
  <c r="JCC60" i="5"/>
  <c r="JCD60" i="5"/>
  <c r="JCE60" i="5"/>
  <c r="JCF60" i="5"/>
  <c r="JCG60" i="5"/>
  <c r="JCH60" i="5"/>
  <c r="JCI60" i="5"/>
  <c r="JCJ60" i="5"/>
  <c r="JCK60" i="5"/>
  <c r="JCL60" i="5"/>
  <c r="JCM60" i="5"/>
  <c r="JCN60" i="5"/>
  <c r="JCO60" i="5"/>
  <c r="JCP60" i="5"/>
  <c r="JCQ60" i="5"/>
  <c r="JCR60" i="5"/>
  <c r="JCS60" i="5"/>
  <c r="JCT60" i="5"/>
  <c r="JCU60" i="5"/>
  <c r="JCV60" i="5"/>
  <c r="JCW60" i="5"/>
  <c r="JCX60" i="5"/>
  <c r="JCY60" i="5"/>
  <c r="JCZ60" i="5"/>
  <c r="JDA60" i="5"/>
  <c r="JDB60" i="5"/>
  <c r="JDC60" i="5"/>
  <c r="JDD60" i="5"/>
  <c r="JDE60" i="5"/>
  <c r="JDF60" i="5"/>
  <c r="JDG60" i="5"/>
  <c r="JDH60" i="5"/>
  <c r="JDI60" i="5"/>
  <c r="JDJ60" i="5"/>
  <c r="JDK60" i="5"/>
  <c r="JDL60" i="5"/>
  <c r="JDM60" i="5"/>
  <c r="JDN60" i="5"/>
  <c r="JDO60" i="5"/>
  <c r="JDP60" i="5"/>
  <c r="JDQ60" i="5"/>
  <c r="JDR60" i="5"/>
  <c r="JDS60" i="5"/>
  <c r="JDT60" i="5"/>
  <c r="JDU60" i="5"/>
  <c r="JDV60" i="5"/>
  <c r="JDW60" i="5"/>
  <c r="JDX60" i="5"/>
  <c r="JDY60" i="5"/>
  <c r="JDZ60" i="5"/>
  <c r="JEA60" i="5"/>
  <c r="JEB60" i="5"/>
  <c r="JEC60" i="5"/>
  <c r="JED60" i="5"/>
  <c r="JEE60" i="5"/>
  <c r="JEF60" i="5"/>
  <c r="JEG60" i="5"/>
  <c r="JEH60" i="5"/>
  <c r="JEI60" i="5"/>
  <c r="JEJ60" i="5"/>
  <c r="JEK60" i="5"/>
  <c r="JEL60" i="5"/>
  <c r="JEM60" i="5"/>
  <c r="JEN60" i="5"/>
  <c r="JEO60" i="5"/>
  <c r="JEP60" i="5"/>
  <c r="JEQ60" i="5"/>
  <c r="JER60" i="5"/>
  <c r="JES60" i="5"/>
  <c r="JET60" i="5"/>
  <c r="JEU60" i="5"/>
  <c r="JEV60" i="5"/>
  <c r="JEW60" i="5"/>
  <c r="JEX60" i="5"/>
  <c r="JEY60" i="5"/>
  <c r="JEZ60" i="5"/>
  <c r="JFA60" i="5"/>
  <c r="JFB60" i="5"/>
  <c r="JFC60" i="5"/>
  <c r="JFD60" i="5"/>
  <c r="JFE60" i="5"/>
  <c r="JFF60" i="5"/>
  <c r="JFG60" i="5"/>
  <c r="JFH60" i="5"/>
  <c r="JFI60" i="5"/>
  <c r="JFJ60" i="5"/>
  <c r="JFK60" i="5"/>
  <c r="JFL60" i="5"/>
  <c r="JFM60" i="5"/>
  <c r="JFN60" i="5"/>
  <c r="JFO60" i="5"/>
  <c r="JFP60" i="5"/>
  <c r="JFQ60" i="5"/>
  <c r="JFR60" i="5"/>
  <c r="JFS60" i="5"/>
  <c r="JFT60" i="5"/>
  <c r="JFU60" i="5"/>
  <c r="JFV60" i="5"/>
  <c r="JFW60" i="5"/>
  <c r="JFX60" i="5"/>
  <c r="JFY60" i="5"/>
  <c r="JFZ60" i="5"/>
  <c r="JGA60" i="5"/>
  <c r="JGB60" i="5"/>
  <c r="JGC60" i="5"/>
  <c r="JGD60" i="5"/>
  <c r="JGE60" i="5"/>
  <c r="JGF60" i="5"/>
  <c r="JGG60" i="5"/>
  <c r="JGH60" i="5"/>
  <c r="JGI60" i="5"/>
  <c r="JGJ60" i="5"/>
  <c r="JGK60" i="5"/>
  <c r="JGL60" i="5"/>
  <c r="JGM60" i="5"/>
  <c r="JGN60" i="5"/>
  <c r="JGO60" i="5"/>
  <c r="JGP60" i="5"/>
  <c r="JGQ60" i="5"/>
  <c r="JGR60" i="5"/>
  <c r="JGS60" i="5"/>
  <c r="JGT60" i="5"/>
  <c r="JGU60" i="5"/>
  <c r="JGV60" i="5"/>
  <c r="JGW60" i="5"/>
  <c r="JGX60" i="5"/>
  <c r="JGY60" i="5"/>
  <c r="JGZ60" i="5"/>
  <c r="JHA60" i="5"/>
  <c r="JHB60" i="5"/>
  <c r="JHC60" i="5"/>
  <c r="JHD60" i="5"/>
  <c r="JHE60" i="5"/>
  <c r="JHF60" i="5"/>
  <c r="JHG60" i="5"/>
  <c r="JHH60" i="5"/>
  <c r="JHI60" i="5"/>
  <c r="JHJ60" i="5"/>
  <c r="JHK60" i="5"/>
  <c r="JHL60" i="5"/>
  <c r="JHM60" i="5"/>
  <c r="JHN60" i="5"/>
  <c r="JHO60" i="5"/>
  <c r="JHP60" i="5"/>
  <c r="JHQ60" i="5"/>
  <c r="JHR60" i="5"/>
  <c r="JHS60" i="5"/>
  <c r="JHT60" i="5"/>
  <c r="JHU60" i="5"/>
  <c r="JHV60" i="5"/>
  <c r="JHW60" i="5"/>
  <c r="JHX60" i="5"/>
  <c r="JHY60" i="5"/>
  <c r="JHZ60" i="5"/>
  <c r="JIA60" i="5"/>
  <c r="JIB60" i="5"/>
  <c r="JIC60" i="5"/>
  <c r="JID60" i="5"/>
  <c r="JIE60" i="5"/>
  <c r="JIF60" i="5"/>
  <c r="JIG60" i="5"/>
  <c r="JIH60" i="5"/>
  <c r="JII60" i="5"/>
  <c r="JIJ60" i="5"/>
  <c r="JIK60" i="5"/>
  <c r="JIL60" i="5"/>
  <c r="JIM60" i="5"/>
  <c r="JIN60" i="5"/>
  <c r="JIO60" i="5"/>
  <c r="JIP60" i="5"/>
  <c r="JIQ60" i="5"/>
  <c r="JIR60" i="5"/>
  <c r="JIS60" i="5"/>
  <c r="JIT60" i="5"/>
  <c r="JIU60" i="5"/>
  <c r="JIV60" i="5"/>
  <c r="JIW60" i="5"/>
  <c r="JIX60" i="5"/>
  <c r="JIY60" i="5"/>
  <c r="JIZ60" i="5"/>
  <c r="JJA60" i="5"/>
  <c r="JJB60" i="5"/>
  <c r="JJC60" i="5"/>
  <c r="JJD60" i="5"/>
  <c r="JJE60" i="5"/>
  <c r="JJF60" i="5"/>
  <c r="JJG60" i="5"/>
  <c r="JJH60" i="5"/>
  <c r="JJI60" i="5"/>
  <c r="JJJ60" i="5"/>
  <c r="JJK60" i="5"/>
  <c r="JJL60" i="5"/>
  <c r="JJM60" i="5"/>
  <c r="JJN60" i="5"/>
  <c r="JJO60" i="5"/>
  <c r="JJP60" i="5"/>
  <c r="JJQ60" i="5"/>
  <c r="JJR60" i="5"/>
  <c r="JJS60" i="5"/>
  <c r="JJT60" i="5"/>
  <c r="JJU60" i="5"/>
  <c r="JJV60" i="5"/>
  <c r="JJW60" i="5"/>
  <c r="JJX60" i="5"/>
  <c r="JJY60" i="5"/>
  <c r="JJZ60" i="5"/>
  <c r="JKA60" i="5"/>
  <c r="JKB60" i="5"/>
  <c r="JKC60" i="5"/>
  <c r="JKD60" i="5"/>
  <c r="JKE60" i="5"/>
  <c r="JKF60" i="5"/>
  <c r="JKG60" i="5"/>
  <c r="JKH60" i="5"/>
  <c r="JKI60" i="5"/>
  <c r="JKJ60" i="5"/>
  <c r="JKK60" i="5"/>
  <c r="JKL60" i="5"/>
  <c r="JKM60" i="5"/>
  <c r="JKN60" i="5"/>
  <c r="JKO60" i="5"/>
  <c r="JKP60" i="5"/>
  <c r="JKQ60" i="5"/>
  <c r="JKR60" i="5"/>
  <c r="JKS60" i="5"/>
  <c r="JKT60" i="5"/>
  <c r="JKU60" i="5"/>
  <c r="JKV60" i="5"/>
  <c r="JKW60" i="5"/>
  <c r="JKX60" i="5"/>
  <c r="JKY60" i="5"/>
  <c r="JKZ60" i="5"/>
  <c r="JLA60" i="5"/>
  <c r="JLB60" i="5"/>
  <c r="JLC60" i="5"/>
  <c r="JLD60" i="5"/>
  <c r="JLE60" i="5"/>
  <c r="JLF60" i="5"/>
  <c r="JLG60" i="5"/>
  <c r="JLH60" i="5"/>
  <c r="JLI60" i="5"/>
  <c r="JLJ60" i="5"/>
  <c r="JLK60" i="5"/>
  <c r="JLL60" i="5"/>
  <c r="JLM60" i="5"/>
  <c r="JLN60" i="5"/>
  <c r="JLO60" i="5"/>
  <c r="JLP60" i="5"/>
  <c r="JLQ60" i="5"/>
  <c r="JLR60" i="5"/>
  <c r="JLS60" i="5"/>
  <c r="JLT60" i="5"/>
  <c r="JLU60" i="5"/>
  <c r="JLV60" i="5"/>
  <c r="JLW60" i="5"/>
  <c r="JLX60" i="5"/>
  <c r="JLY60" i="5"/>
  <c r="JLZ60" i="5"/>
  <c r="JMA60" i="5"/>
  <c r="JMB60" i="5"/>
  <c r="JMC60" i="5"/>
  <c r="JMD60" i="5"/>
  <c r="JME60" i="5"/>
  <c r="JMF60" i="5"/>
  <c r="JMG60" i="5"/>
  <c r="JMH60" i="5"/>
  <c r="JMI60" i="5"/>
  <c r="JMJ60" i="5"/>
  <c r="JMK60" i="5"/>
  <c r="JML60" i="5"/>
  <c r="JMM60" i="5"/>
  <c r="JMN60" i="5"/>
  <c r="JMO60" i="5"/>
  <c r="JMP60" i="5"/>
  <c r="JMQ60" i="5"/>
  <c r="JMR60" i="5"/>
  <c r="JMS60" i="5"/>
  <c r="JMT60" i="5"/>
  <c r="JMU60" i="5"/>
  <c r="JMV60" i="5"/>
  <c r="JMW60" i="5"/>
  <c r="JMX60" i="5"/>
  <c r="JMY60" i="5"/>
  <c r="JMZ60" i="5"/>
  <c r="JNA60" i="5"/>
  <c r="JNB60" i="5"/>
  <c r="JNC60" i="5"/>
  <c r="JND60" i="5"/>
  <c r="JNE60" i="5"/>
  <c r="JNF60" i="5"/>
  <c r="JNG60" i="5"/>
  <c r="JNH60" i="5"/>
  <c r="JNI60" i="5"/>
  <c r="JNJ60" i="5"/>
  <c r="JNK60" i="5"/>
  <c r="JNL60" i="5"/>
  <c r="JNM60" i="5"/>
  <c r="JNN60" i="5"/>
  <c r="JNO60" i="5"/>
  <c r="JNP60" i="5"/>
  <c r="JNQ60" i="5"/>
  <c r="JNR60" i="5"/>
  <c r="JNS60" i="5"/>
  <c r="JNT60" i="5"/>
  <c r="JNU60" i="5"/>
  <c r="JNV60" i="5"/>
  <c r="JNW60" i="5"/>
  <c r="JNX60" i="5"/>
  <c r="JNY60" i="5"/>
  <c r="JNZ60" i="5"/>
  <c r="JOA60" i="5"/>
  <c r="JOB60" i="5"/>
  <c r="JOC60" i="5"/>
  <c r="JOD60" i="5"/>
  <c r="JOE60" i="5"/>
  <c r="JOF60" i="5"/>
  <c r="JOG60" i="5"/>
  <c r="JOH60" i="5"/>
  <c r="JOI60" i="5"/>
  <c r="JOJ60" i="5"/>
  <c r="JOK60" i="5"/>
  <c r="JOL60" i="5"/>
  <c r="JOM60" i="5"/>
  <c r="JON60" i="5"/>
  <c r="JOO60" i="5"/>
  <c r="JOP60" i="5"/>
  <c r="JOQ60" i="5"/>
  <c r="JOR60" i="5"/>
  <c r="JOS60" i="5"/>
  <c r="JOT60" i="5"/>
  <c r="JOU60" i="5"/>
  <c r="JOV60" i="5"/>
  <c r="JOW60" i="5"/>
  <c r="JOX60" i="5"/>
  <c r="JOY60" i="5"/>
  <c r="JOZ60" i="5"/>
  <c r="JPA60" i="5"/>
  <c r="JPB60" i="5"/>
  <c r="JPC60" i="5"/>
  <c r="JPD60" i="5"/>
  <c r="JPE60" i="5"/>
  <c r="JPF60" i="5"/>
  <c r="JPG60" i="5"/>
  <c r="JPH60" i="5"/>
  <c r="JPI60" i="5"/>
  <c r="JPJ60" i="5"/>
  <c r="JPK60" i="5"/>
  <c r="JPL60" i="5"/>
  <c r="JPM60" i="5"/>
  <c r="JPN60" i="5"/>
  <c r="JPO60" i="5"/>
  <c r="JPP60" i="5"/>
  <c r="JPQ60" i="5"/>
  <c r="JPR60" i="5"/>
  <c r="JPS60" i="5"/>
  <c r="JPT60" i="5"/>
  <c r="JPU60" i="5"/>
  <c r="JPV60" i="5"/>
  <c r="JPW60" i="5"/>
  <c r="JPX60" i="5"/>
  <c r="JPY60" i="5"/>
  <c r="JPZ60" i="5"/>
  <c r="JQA60" i="5"/>
  <c r="JQB60" i="5"/>
  <c r="JQC60" i="5"/>
  <c r="JQD60" i="5"/>
  <c r="JQE60" i="5"/>
  <c r="JQF60" i="5"/>
  <c r="JQG60" i="5"/>
  <c r="JQH60" i="5"/>
  <c r="JQI60" i="5"/>
  <c r="JQJ60" i="5"/>
  <c r="JQK60" i="5"/>
  <c r="JQL60" i="5"/>
  <c r="JQM60" i="5"/>
  <c r="JQN60" i="5"/>
  <c r="JQO60" i="5"/>
  <c r="JQP60" i="5"/>
  <c r="JQQ60" i="5"/>
  <c r="JQR60" i="5"/>
  <c r="JQS60" i="5"/>
  <c r="JQT60" i="5"/>
  <c r="JQU60" i="5"/>
  <c r="JQV60" i="5"/>
  <c r="JQW60" i="5"/>
  <c r="JQX60" i="5"/>
  <c r="JQY60" i="5"/>
  <c r="JQZ60" i="5"/>
  <c r="JRA60" i="5"/>
  <c r="JRB60" i="5"/>
  <c r="JRC60" i="5"/>
  <c r="JRD60" i="5"/>
  <c r="JRE60" i="5"/>
  <c r="JRF60" i="5"/>
  <c r="JRG60" i="5"/>
  <c r="JRH60" i="5"/>
  <c r="JRI60" i="5"/>
  <c r="JRJ60" i="5"/>
  <c r="JRK60" i="5"/>
  <c r="JRL60" i="5"/>
  <c r="JRM60" i="5"/>
  <c r="JRN60" i="5"/>
  <c r="JRO60" i="5"/>
  <c r="JRP60" i="5"/>
  <c r="JRQ60" i="5"/>
  <c r="JRR60" i="5"/>
  <c r="JRS60" i="5"/>
  <c r="JRT60" i="5"/>
  <c r="JRU60" i="5"/>
  <c r="JRV60" i="5"/>
  <c r="JRW60" i="5"/>
  <c r="JRX60" i="5"/>
  <c r="JRY60" i="5"/>
  <c r="JRZ60" i="5"/>
  <c r="JSA60" i="5"/>
  <c r="JSB60" i="5"/>
  <c r="JSC60" i="5"/>
  <c r="JSD60" i="5"/>
  <c r="JSE60" i="5"/>
  <c r="JSF60" i="5"/>
  <c r="JSG60" i="5"/>
  <c r="JSH60" i="5"/>
  <c r="JSI60" i="5"/>
  <c r="JSJ60" i="5"/>
  <c r="JSK60" i="5"/>
  <c r="JSL60" i="5"/>
  <c r="JSM60" i="5"/>
  <c r="JSN60" i="5"/>
  <c r="JSO60" i="5"/>
  <c r="JSP60" i="5"/>
  <c r="JSQ60" i="5"/>
  <c r="JSR60" i="5"/>
  <c r="JSS60" i="5"/>
  <c r="JST60" i="5"/>
  <c r="JSU60" i="5"/>
  <c r="JSV60" i="5"/>
  <c r="JSW60" i="5"/>
  <c r="JSX60" i="5"/>
  <c r="JSY60" i="5"/>
  <c r="JSZ60" i="5"/>
  <c r="JTA60" i="5"/>
  <c r="JTB60" i="5"/>
  <c r="JTC60" i="5"/>
  <c r="JTD60" i="5"/>
  <c r="JTE60" i="5"/>
  <c r="JTF60" i="5"/>
  <c r="JTG60" i="5"/>
  <c r="JTH60" i="5"/>
  <c r="JTI60" i="5"/>
  <c r="JTJ60" i="5"/>
  <c r="JTK60" i="5"/>
  <c r="JTL60" i="5"/>
  <c r="JTM60" i="5"/>
  <c r="JTN60" i="5"/>
  <c r="JTO60" i="5"/>
  <c r="JTP60" i="5"/>
  <c r="JTQ60" i="5"/>
  <c r="JTR60" i="5"/>
  <c r="JTS60" i="5"/>
  <c r="JTT60" i="5"/>
  <c r="JTU60" i="5"/>
  <c r="JTV60" i="5"/>
  <c r="JTW60" i="5"/>
  <c r="JTX60" i="5"/>
  <c r="JTY60" i="5"/>
  <c r="JTZ60" i="5"/>
  <c r="JUA60" i="5"/>
  <c r="JUB60" i="5"/>
  <c r="JUC60" i="5"/>
  <c r="JUD60" i="5"/>
  <c r="JUE60" i="5"/>
  <c r="JUF60" i="5"/>
  <c r="JUG60" i="5"/>
  <c r="JUH60" i="5"/>
  <c r="JUI60" i="5"/>
  <c r="JUJ60" i="5"/>
  <c r="JUK60" i="5"/>
  <c r="JUL60" i="5"/>
  <c r="JUM60" i="5"/>
  <c r="JUN60" i="5"/>
  <c r="JUO60" i="5"/>
  <c r="JUP60" i="5"/>
  <c r="JUQ60" i="5"/>
  <c r="JUR60" i="5"/>
  <c r="JUS60" i="5"/>
  <c r="JUT60" i="5"/>
  <c r="JUU60" i="5"/>
  <c r="JUV60" i="5"/>
  <c r="JUW60" i="5"/>
  <c r="JUX60" i="5"/>
  <c r="JUY60" i="5"/>
  <c r="JUZ60" i="5"/>
  <c r="JVA60" i="5"/>
  <c r="JVB60" i="5"/>
  <c r="JVC60" i="5"/>
  <c r="JVD60" i="5"/>
  <c r="JVE60" i="5"/>
  <c r="JVF60" i="5"/>
  <c r="JVG60" i="5"/>
  <c r="JVH60" i="5"/>
  <c r="JVI60" i="5"/>
  <c r="JVJ60" i="5"/>
  <c r="JVK60" i="5"/>
  <c r="JVL60" i="5"/>
  <c r="JVM60" i="5"/>
  <c r="JVN60" i="5"/>
  <c r="JVO60" i="5"/>
  <c r="JVP60" i="5"/>
  <c r="JVQ60" i="5"/>
  <c r="JVR60" i="5"/>
  <c r="JVS60" i="5"/>
  <c r="JVT60" i="5"/>
  <c r="JVU60" i="5"/>
  <c r="JVV60" i="5"/>
  <c r="JVW60" i="5"/>
  <c r="JVX60" i="5"/>
  <c r="JVY60" i="5"/>
  <c r="JVZ60" i="5"/>
  <c r="JWA60" i="5"/>
  <c r="JWB60" i="5"/>
  <c r="JWC60" i="5"/>
  <c r="JWD60" i="5"/>
  <c r="JWE60" i="5"/>
  <c r="JWF60" i="5"/>
  <c r="JWG60" i="5"/>
  <c r="JWH60" i="5"/>
  <c r="JWI60" i="5"/>
  <c r="JWJ60" i="5"/>
  <c r="JWK60" i="5"/>
  <c r="JWL60" i="5"/>
  <c r="JWM60" i="5"/>
  <c r="JWN60" i="5"/>
  <c r="JWO60" i="5"/>
  <c r="JWP60" i="5"/>
  <c r="JWQ60" i="5"/>
  <c r="JWR60" i="5"/>
  <c r="JWS60" i="5"/>
  <c r="JWT60" i="5"/>
  <c r="JWU60" i="5"/>
  <c r="JWV60" i="5"/>
  <c r="JWW60" i="5"/>
  <c r="JWX60" i="5"/>
  <c r="JWY60" i="5"/>
  <c r="JWZ60" i="5"/>
  <c r="JXA60" i="5"/>
  <c r="JXB60" i="5"/>
  <c r="JXC60" i="5"/>
  <c r="JXD60" i="5"/>
  <c r="JXE60" i="5"/>
  <c r="JXF60" i="5"/>
  <c r="JXG60" i="5"/>
  <c r="JXH60" i="5"/>
  <c r="JXI60" i="5"/>
  <c r="JXJ60" i="5"/>
  <c r="JXK60" i="5"/>
  <c r="JXL60" i="5"/>
  <c r="JXM60" i="5"/>
  <c r="JXN60" i="5"/>
  <c r="JXO60" i="5"/>
  <c r="JXP60" i="5"/>
  <c r="JXQ60" i="5"/>
  <c r="JXR60" i="5"/>
  <c r="JXS60" i="5"/>
  <c r="JXT60" i="5"/>
  <c r="JXU60" i="5"/>
  <c r="JXV60" i="5"/>
  <c r="JXW60" i="5"/>
  <c r="JXX60" i="5"/>
  <c r="JXY60" i="5"/>
  <c r="JXZ60" i="5"/>
  <c r="JYA60" i="5"/>
  <c r="JYB60" i="5"/>
  <c r="JYC60" i="5"/>
  <c r="JYD60" i="5"/>
  <c r="JYE60" i="5"/>
  <c r="JYF60" i="5"/>
  <c r="JYG60" i="5"/>
  <c r="JYH60" i="5"/>
  <c r="JYI60" i="5"/>
  <c r="JYJ60" i="5"/>
  <c r="JYK60" i="5"/>
  <c r="JYL60" i="5"/>
  <c r="JYM60" i="5"/>
  <c r="JYN60" i="5"/>
  <c r="JYO60" i="5"/>
  <c r="JYP60" i="5"/>
  <c r="JYQ60" i="5"/>
  <c r="JYR60" i="5"/>
  <c r="JYS60" i="5"/>
  <c r="JYT60" i="5"/>
  <c r="JYU60" i="5"/>
  <c r="JYV60" i="5"/>
  <c r="JYW60" i="5"/>
  <c r="JYX60" i="5"/>
  <c r="JYY60" i="5"/>
  <c r="JYZ60" i="5"/>
  <c r="JZA60" i="5"/>
  <c r="JZB60" i="5"/>
  <c r="JZC60" i="5"/>
  <c r="JZD60" i="5"/>
  <c r="JZE60" i="5"/>
  <c r="JZF60" i="5"/>
  <c r="JZG60" i="5"/>
  <c r="JZH60" i="5"/>
  <c r="JZI60" i="5"/>
  <c r="JZJ60" i="5"/>
  <c r="JZK60" i="5"/>
  <c r="JZL60" i="5"/>
  <c r="JZM60" i="5"/>
  <c r="JZN60" i="5"/>
  <c r="JZO60" i="5"/>
  <c r="JZP60" i="5"/>
  <c r="JZQ60" i="5"/>
  <c r="JZR60" i="5"/>
  <c r="JZS60" i="5"/>
  <c r="JZT60" i="5"/>
  <c r="JZU60" i="5"/>
  <c r="JZV60" i="5"/>
  <c r="JZW60" i="5"/>
  <c r="JZX60" i="5"/>
  <c r="JZY60" i="5"/>
  <c r="JZZ60" i="5"/>
  <c r="KAA60" i="5"/>
  <c r="KAB60" i="5"/>
  <c r="KAC60" i="5"/>
  <c r="KAD60" i="5"/>
  <c r="KAE60" i="5"/>
  <c r="KAF60" i="5"/>
  <c r="KAG60" i="5"/>
  <c r="KAH60" i="5"/>
  <c r="KAI60" i="5"/>
  <c r="KAJ60" i="5"/>
  <c r="KAK60" i="5"/>
  <c r="KAL60" i="5"/>
  <c r="KAM60" i="5"/>
  <c r="KAN60" i="5"/>
  <c r="KAO60" i="5"/>
  <c r="KAP60" i="5"/>
  <c r="KAQ60" i="5"/>
  <c r="KAR60" i="5"/>
  <c r="KAS60" i="5"/>
  <c r="KAT60" i="5"/>
  <c r="KAU60" i="5"/>
  <c r="KAV60" i="5"/>
  <c r="KAW60" i="5"/>
  <c r="KAX60" i="5"/>
  <c r="KAY60" i="5"/>
  <c r="KAZ60" i="5"/>
  <c r="KBA60" i="5"/>
  <c r="KBB60" i="5"/>
  <c r="KBC60" i="5"/>
  <c r="KBD60" i="5"/>
  <c r="KBE60" i="5"/>
  <c r="KBF60" i="5"/>
  <c r="KBG60" i="5"/>
  <c r="KBH60" i="5"/>
  <c r="KBI60" i="5"/>
  <c r="KBJ60" i="5"/>
  <c r="KBK60" i="5"/>
  <c r="KBL60" i="5"/>
  <c r="KBM60" i="5"/>
  <c r="KBN60" i="5"/>
  <c r="KBO60" i="5"/>
  <c r="KBP60" i="5"/>
  <c r="KBQ60" i="5"/>
  <c r="KBR60" i="5"/>
  <c r="KBS60" i="5"/>
  <c r="KBT60" i="5"/>
  <c r="KBU60" i="5"/>
  <c r="KBV60" i="5"/>
  <c r="KBW60" i="5"/>
  <c r="KBX60" i="5"/>
  <c r="KBY60" i="5"/>
  <c r="KBZ60" i="5"/>
  <c r="KCA60" i="5"/>
  <c r="KCB60" i="5"/>
  <c r="KCC60" i="5"/>
  <c r="KCD60" i="5"/>
  <c r="KCE60" i="5"/>
  <c r="KCF60" i="5"/>
  <c r="KCG60" i="5"/>
  <c r="KCH60" i="5"/>
  <c r="KCI60" i="5"/>
  <c r="KCJ60" i="5"/>
  <c r="KCK60" i="5"/>
  <c r="KCL60" i="5"/>
  <c r="KCM60" i="5"/>
  <c r="KCN60" i="5"/>
  <c r="KCO60" i="5"/>
  <c r="KCP60" i="5"/>
  <c r="KCQ60" i="5"/>
  <c r="KCR60" i="5"/>
  <c r="KCS60" i="5"/>
  <c r="KCT60" i="5"/>
  <c r="KCU60" i="5"/>
  <c r="KCV60" i="5"/>
  <c r="KCW60" i="5"/>
  <c r="KCX60" i="5"/>
  <c r="KCY60" i="5"/>
  <c r="KCZ60" i="5"/>
  <c r="KDA60" i="5"/>
  <c r="KDB60" i="5"/>
  <c r="KDC60" i="5"/>
  <c r="KDD60" i="5"/>
  <c r="KDE60" i="5"/>
  <c r="KDF60" i="5"/>
  <c r="KDG60" i="5"/>
  <c r="KDH60" i="5"/>
  <c r="KDI60" i="5"/>
  <c r="KDJ60" i="5"/>
  <c r="KDK60" i="5"/>
  <c r="KDL60" i="5"/>
  <c r="KDM60" i="5"/>
  <c r="KDN60" i="5"/>
  <c r="KDO60" i="5"/>
  <c r="KDP60" i="5"/>
  <c r="KDQ60" i="5"/>
  <c r="KDR60" i="5"/>
  <c r="KDS60" i="5"/>
  <c r="KDT60" i="5"/>
  <c r="KDU60" i="5"/>
  <c r="KDV60" i="5"/>
  <c r="KDW60" i="5"/>
  <c r="KDX60" i="5"/>
  <c r="KDY60" i="5"/>
  <c r="KDZ60" i="5"/>
  <c r="KEA60" i="5"/>
  <c r="KEB60" i="5"/>
  <c r="KEC60" i="5"/>
  <c r="KED60" i="5"/>
  <c r="KEE60" i="5"/>
  <c r="KEF60" i="5"/>
  <c r="KEG60" i="5"/>
  <c r="KEH60" i="5"/>
  <c r="KEI60" i="5"/>
  <c r="KEJ60" i="5"/>
  <c r="KEK60" i="5"/>
  <c r="KEL60" i="5"/>
  <c r="KEM60" i="5"/>
  <c r="KEN60" i="5"/>
  <c r="KEO60" i="5"/>
  <c r="KEP60" i="5"/>
  <c r="KEQ60" i="5"/>
  <c r="KER60" i="5"/>
  <c r="KES60" i="5"/>
  <c r="KET60" i="5"/>
  <c r="KEU60" i="5"/>
  <c r="KEV60" i="5"/>
  <c r="KEW60" i="5"/>
  <c r="KEX60" i="5"/>
  <c r="KEY60" i="5"/>
  <c r="KEZ60" i="5"/>
  <c r="KFA60" i="5"/>
  <c r="KFB60" i="5"/>
  <c r="KFC60" i="5"/>
  <c r="KFD60" i="5"/>
  <c r="KFE60" i="5"/>
  <c r="KFF60" i="5"/>
  <c r="KFG60" i="5"/>
  <c r="KFH60" i="5"/>
  <c r="KFI60" i="5"/>
  <c r="KFJ60" i="5"/>
  <c r="KFK60" i="5"/>
  <c r="KFL60" i="5"/>
  <c r="KFM60" i="5"/>
  <c r="KFN60" i="5"/>
  <c r="KFO60" i="5"/>
  <c r="KFP60" i="5"/>
  <c r="KFQ60" i="5"/>
  <c r="KFR60" i="5"/>
  <c r="KFS60" i="5"/>
  <c r="KFT60" i="5"/>
  <c r="KFU60" i="5"/>
  <c r="KFV60" i="5"/>
  <c r="KFW60" i="5"/>
  <c r="KFX60" i="5"/>
  <c r="KFY60" i="5"/>
  <c r="KFZ60" i="5"/>
  <c r="KGA60" i="5"/>
  <c r="KGB60" i="5"/>
  <c r="KGC60" i="5"/>
  <c r="KGD60" i="5"/>
  <c r="KGE60" i="5"/>
  <c r="KGF60" i="5"/>
  <c r="KGG60" i="5"/>
  <c r="KGH60" i="5"/>
  <c r="KGI60" i="5"/>
  <c r="KGJ60" i="5"/>
  <c r="KGK60" i="5"/>
  <c r="KGL60" i="5"/>
  <c r="KGM60" i="5"/>
  <c r="KGN60" i="5"/>
  <c r="KGO60" i="5"/>
  <c r="KGP60" i="5"/>
  <c r="KGQ60" i="5"/>
  <c r="KGR60" i="5"/>
  <c r="KGS60" i="5"/>
  <c r="KGT60" i="5"/>
  <c r="KGU60" i="5"/>
  <c r="KGV60" i="5"/>
  <c r="KGW60" i="5"/>
  <c r="KGX60" i="5"/>
  <c r="KGY60" i="5"/>
  <c r="KGZ60" i="5"/>
  <c r="KHA60" i="5"/>
  <c r="KHB60" i="5"/>
  <c r="KHC60" i="5"/>
  <c r="KHD60" i="5"/>
  <c r="KHE60" i="5"/>
  <c r="KHF60" i="5"/>
  <c r="KHG60" i="5"/>
  <c r="KHH60" i="5"/>
  <c r="KHI60" i="5"/>
  <c r="KHJ60" i="5"/>
  <c r="KHK60" i="5"/>
  <c r="KHL60" i="5"/>
  <c r="KHM60" i="5"/>
  <c r="KHN60" i="5"/>
  <c r="KHO60" i="5"/>
  <c r="KHP60" i="5"/>
  <c r="KHQ60" i="5"/>
  <c r="KHR60" i="5"/>
  <c r="KHS60" i="5"/>
  <c r="KHT60" i="5"/>
  <c r="KHU60" i="5"/>
  <c r="KHV60" i="5"/>
  <c r="KHW60" i="5"/>
  <c r="KHX60" i="5"/>
  <c r="KHY60" i="5"/>
  <c r="KHZ60" i="5"/>
  <c r="KIA60" i="5"/>
  <c r="KIB60" i="5"/>
  <c r="KIC60" i="5"/>
  <c r="KID60" i="5"/>
  <c r="KIE60" i="5"/>
  <c r="KIF60" i="5"/>
  <c r="KIG60" i="5"/>
  <c r="KIH60" i="5"/>
  <c r="KII60" i="5"/>
  <c r="KIJ60" i="5"/>
  <c r="KIK60" i="5"/>
  <c r="KIL60" i="5"/>
  <c r="KIM60" i="5"/>
  <c r="KIN60" i="5"/>
  <c r="KIO60" i="5"/>
  <c r="KIP60" i="5"/>
  <c r="KIQ60" i="5"/>
  <c r="KIR60" i="5"/>
  <c r="KIS60" i="5"/>
  <c r="KIT60" i="5"/>
  <c r="KIU60" i="5"/>
  <c r="KIV60" i="5"/>
  <c r="KIW60" i="5"/>
  <c r="KIX60" i="5"/>
  <c r="KIY60" i="5"/>
  <c r="KIZ60" i="5"/>
  <c r="KJA60" i="5"/>
  <c r="KJB60" i="5"/>
  <c r="KJC60" i="5"/>
  <c r="KJD60" i="5"/>
  <c r="KJE60" i="5"/>
  <c r="KJF60" i="5"/>
  <c r="KJG60" i="5"/>
  <c r="KJH60" i="5"/>
  <c r="KJI60" i="5"/>
  <c r="KJJ60" i="5"/>
  <c r="KJK60" i="5"/>
  <c r="KJL60" i="5"/>
  <c r="KJM60" i="5"/>
  <c r="KJN60" i="5"/>
  <c r="KJO60" i="5"/>
  <c r="KJP60" i="5"/>
  <c r="KJQ60" i="5"/>
  <c r="KJR60" i="5"/>
  <c r="KJS60" i="5"/>
  <c r="KJT60" i="5"/>
  <c r="KJU60" i="5"/>
  <c r="KJV60" i="5"/>
  <c r="KJW60" i="5"/>
  <c r="KJX60" i="5"/>
  <c r="KJY60" i="5"/>
  <c r="KJZ60" i="5"/>
  <c r="KKA60" i="5"/>
  <c r="KKB60" i="5"/>
  <c r="KKC60" i="5"/>
  <c r="KKD60" i="5"/>
  <c r="KKE60" i="5"/>
  <c r="KKF60" i="5"/>
  <c r="KKG60" i="5"/>
  <c r="KKH60" i="5"/>
  <c r="KKI60" i="5"/>
  <c r="KKJ60" i="5"/>
  <c r="KKK60" i="5"/>
  <c r="KKL60" i="5"/>
  <c r="KKM60" i="5"/>
  <c r="KKN60" i="5"/>
  <c r="KKO60" i="5"/>
  <c r="KKP60" i="5"/>
  <c r="KKQ60" i="5"/>
  <c r="KKR60" i="5"/>
  <c r="KKS60" i="5"/>
  <c r="KKT60" i="5"/>
  <c r="KKU60" i="5"/>
  <c r="KKV60" i="5"/>
  <c r="KKW60" i="5"/>
  <c r="KKX60" i="5"/>
  <c r="KKY60" i="5"/>
  <c r="KKZ60" i="5"/>
  <c r="KLA60" i="5"/>
  <c r="KLB60" i="5"/>
  <c r="KLC60" i="5"/>
  <c r="KLD60" i="5"/>
  <c r="KLE60" i="5"/>
  <c r="KLF60" i="5"/>
  <c r="KLG60" i="5"/>
  <c r="KLH60" i="5"/>
  <c r="KLI60" i="5"/>
  <c r="KLJ60" i="5"/>
  <c r="KLK60" i="5"/>
  <c r="KLL60" i="5"/>
  <c r="KLM60" i="5"/>
  <c r="KLN60" i="5"/>
  <c r="KLO60" i="5"/>
  <c r="KLP60" i="5"/>
  <c r="KLQ60" i="5"/>
  <c r="KLR60" i="5"/>
  <c r="KLS60" i="5"/>
  <c r="KLT60" i="5"/>
  <c r="KLU60" i="5"/>
  <c r="KLV60" i="5"/>
  <c r="KLW60" i="5"/>
  <c r="KLX60" i="5"/>
  <c r="KLY60" i="5"/>
  <c r="KLZ60" i="5"/>
  <c r="KMA60" i="5"/>
  <c r="KMB60" i="5"/>
  <c r="KMC60" i="5"/>
  <c r="KMD60" i="5"/>
  <c r="KME60" i="5"/>
  <c r="KMF60" i="5"/>
  <c r="KMG60" i="5"/>
  <c r="KMH60" i="5"/>
  <c r="KMI60" i="5"/>
  <c r="KMJ60" i="5"/>
  <c r="KMK60" i="5"/>
  <c r="KML60" i="5"/>
  <c r="KMM60" i="5"/>
  <c r="KMN60" i="5"/>
  <c r="KMO60" i="5"/>
  <c r="KMP60" i="5"/>
  <c r="KMQ60" i="5"/>
  <c r="KMR60" i="5"/>
  <c r="KMS60" i="5"/>
  <c r="KMT60" i="5"/>
  <c r="KMU60" i="5"/>
  <c r="KMV60" i="5"/>
  <c r="KMW60" i="5"/>
  <c r="KMX60" i="5"/>
  <c r="KMY60" i="5"/>
  <c r="KMZ60" i="5"/>
  <c r="KNA60" i="5"/>
  <c r="KNB60" i="5"/>
  <c r="KNC60" i="5"/>
  <c r="KND60" i="5"/>
  <c r="KNE60" i="5"/>
  <c r="KNF60" i="5"/>
  <c r="KNG60" i="5"/>
  <c r="KNH60" i="5"/>
  <c r="KNI60" i="5"/>
  <c r="KNJ60" i="5"/>
  <c r="KNK60" i="5"/>
  <c r="KNL60" i="5"/>
  <c r="KNM60" i="5"/>
  <c r="KNN60" i="5"/>
  <c r="KNO60" i="5"/>
  <c r="KNP60" i="5"/>
  <c r="KNQ60" i="5"/>
  <c r="KNR60" i="5"/>
  <c r="KNS60" i="5"/>
  <c r="KNT60" i="5"/>
  <c r="KNU60" i="5"/>
  <c r="KNV60" i="5"/>
  <c r="KNW60" i="5"/>
  <c r="KNX60" i="5"/>
  <c r="KNY60" i="5"/>
  <c r="KNZ60" i="5"/>
  <c r="KOA60" i="5"/>
  <c r="KOB60" i="5"/>
  <c r="KOC60" i="5"/>
  <c r="KOD60" i="5"/>
  <c r="KOE60" i="5"/>
  <c r="KOF60" i="5"/>
  <c r="KOG60" i="5"/>
  <c r="KOH60" i="5"/>
  <c r="KOI60" i="5"/>
  <c r="KOJ60" i="5"/>
  <c r="KOK60" i="5"/>
  <c r="KOL60" i="5"/>
  <c r="KOM60" i="5"/>
  <c r="KON60" i="5"/>
  <c r="KOO60" i="5"/>
  <c r="KOP60" i="5"/>
  <c r="KOQ60" i="5"/>
  <c r="KOR60" i="5"/>
  <c r="KOS60" i="5"/>
  <c r="KOT60" i="5"/>
  <c r="KOU60" i="5"/>
  <c r="KOV60" i="5"/>
  <c r="KOW60" i="5"/>
  <c r="KOX60" i="5"/>
  <c r="KOY60" i="5"/>
  <c r="KOZ60" i="5"/>
  <c r="KPA60" i="5"/>
  <c r="KPB60" i="5"/>
  <c r="KPC60" i="5"/>
  <c r="KPD60" i="5"/>
  <c r="KPE60" i="5"/>
  <c r="KPF60" i="5"/>
  <c r="KPG60" i="5"/>
  <c r="KPH60" i="5"/>
  <c r="KPI60" i="5"/>
  <c r="KPJ60" i="5"/>
  <c r="KPK60" i="5"/>
  <c r="KPL60" i="5"/>
  <c r="KPM60" i="5"/>
  <c r="KPN60" i="5"/>
  <c r="KPO60" i="5"/>
  <c r="KPP60" i="5"/>
  <c r="KPQ60" i="5"/>
  <c r="KPR60" i="5"/>
  <c r="KPS60" i="5"/>
  <c r="KPT60" i="5"/>
  <c r="KPU60" i="5"/>
  <c r="KPV60" i="5"/>
  <c r="KPW60" i="5"/>
  <c r="KPX60" i="5"/>
  <c r="KPY60" i="5"/>
  <c r="KPZ60" i="5"/>
  <c r="KQA60" i="5"/>
  <c r="KQB60" i="5"/>
  <c r="KQC60" i="5"/>
  <c r="KQD60" i="5"/>
  <c r="KQE60" i="5"/>
  <c r="KQF60" i="5"/>
  <c r="KQG60" i="5"/>
  <c r="KQH60" i="5"/>
  <c r="KQI60" i="5"/>
  <c r="KQJ60" i="5"/>
  <c r="KQK60" i="5"/>
  <c r="KQL60" i="5"/>
  <c r="KQM60" i="5"/>
  <c r="KQN60" i="5"/>
  <c r="KQO60" i="5"/>
  <c r="KQP60" i="5"/>
  <c r="KQQ60" i="5"/>
  <c r="KQR60" i="5"/>
  <c r="KQS60" i="5"/>
  <c r="KQT60" i="5"/>
  <c r="KQU60" i="5"/>
  <c r="KQV60" i="5"/>
  <c r="KQW60" i="5"/>
  <c r="KQX60" i="5"/>
  <c r="KQY60" i="5"/>
  <c r="KQZ60" i="5"/>
  <c r="KRA60" i="5"/>
  <c r="KRB60" i="5"/>
  <c r="KRC60" i="5"/>
  <c r="KRD60" i="5"/>
  <c r="KRE60" i="5"/>
  <c r="KRF60" i="5"/>
  <c r="KRG60" i="5"/>
  <c r="KRH60" i="5"/>
  <c r="KRI60" i="5"/>
  <c r="KRJ60" i="5"/>
  <c r="KRK60" i="5"/>
  <c r="KRL60" i="5"/>
  <c r="KRM60" i="5"/>
  <c r="KRN60" i="5"/>
  <c r="KRO60" i="5"/>
  <c r="KRP60" i="5"/>
  <c r="KRQ60" i="5"/>
  <c r="KRR60" i="5"/>
  <c r="KRS60" i="5"/>
  <c r="KRT60" i="5"/>
  <c r="KRU60" i="5"/>
  <c r="KRV60" i="5"/>
  <c r="KRW60" i="5"/>
  <c r="KRX60" i="5"/>
  <c r="KRY60" i="5"/>
  <c r="KRZ60" i="5"/>
  <c r="KSA60" i="5"/>
  <c r="KSB60" i="5"/>
  <c r="KSC60" i="5"/>
  <c r="KSD60" i="5"/>
  <c r="KSE60" i="5"/>
  <c r="KSF60" i="5"/>
  <c r="KSG60" i="5"/>
  <c r="KSH60" i="5"/>
  <c r="KSI60" i="5"/>
  <c r="KSJ60" i="5"/>
  <c r="KSK60" i="5"/>
  <c r="KSL60" i="5"/>
  <c r="KSM60" i="5"/>
  <c r="KSN60" i="5"/>
  <c r="KSO60" i="5"/>
  <c r="KSP60" i="5"/>
  <c r="KSQ60" i="5"/>
  <c r="KSR60" i="5"/>
  <c r="KSS60" i="5"/>
  <c r="KST60" i="5"/>
  <c r="KSU60" i="5"/>
  <c r="KSV60" i="5"/>
  <c r="KSW60" i="5"/>
  <c r="KSX60" i="5"/>
  <c r="KSY60" i="5"/>
  <c r="KSZ60" i="5"/>
  <c r="KTA60" i="5"/>
  <c r="KTB60" i="5"/>
  <c r="KTC60" i="5"/>
  <c r="KTD60" i="5"/>
  <c r="KTE60" i="5"/>
  <c r="KTF60" i="5"/>
  <c r="KTG60" i="5"/>
  <c r="KTH60" i="5"/>
  <c r="KTI60" i="5"/>
  <c r="KTJ60" i="5"/>
  <c r="KTK60" i="5"/>
  <c r="KTL60" i="5"/>
  <c r="KTM60" i="5"/>
  <c r="KTN60" i="5"/>
  <c r="KTO60" i="5"/>
  <c r="KTP60" i="5"/>
  <c r="KTQ60" i="5"/>
  <c r="KTR60" i="5"/>
  <c r="KTS60" i="5"/>
  <c r="KTT60" i="5"/>
  <c r="KTU60" i="5"/>
  <c r="KTV60" i="5"/>
  <c r="KTW60" i="5"/>
  <c r="KTX60" i="5"/>
  <c r="KTY60" i="5"/>
  <c r="KTZ60" i="5"/>
  <c r="KUA60" i="5"/>
  <c r="KUB60" i="5"/>
  <c r="KUC60" i="5"/>
  <c r="KUD60" i="5"/>
  <c r="KUE60" i="5"/>
  <c r="KUF60" i="5"/>
  <c r="KUG60" i="5"/>
  <c r="KUH60" i="5"/>
  <c r="KUI60" i="5"/>
  <c r="KUJ60" i="5"/>
  <c r="KUK60" i="5"/>
  <c r="KUL60" i="5"/>
  <c r="KUM60" i="5"/>
  <c r="KUN60" i="5"/>
  <c r="KUO60" i="5"/>
  <c r="KUP60" i="5"/>
  <c r="KUQ60" i="5"/>
  <c r="KUR60" i="5"/>
  <c r="KUS60" i="5"/>
  <c r="KUT60" i="5"/>
  <c r="KUU60" i="5"/>
  <c r="KUV60" i="5"/>
  <c r="KUW60" i="5"/>
  <c r="KUX60" i="5"/>
  <c r="KUY60" i="5"/>
  <c r="KUZ60" i="5"/>
  <c r="KVA60" i="5"/>
  <c r="KVB60" i="5"/>
  <c r="KVC60" i="5"/>
  <c r="KVD60" i="5"/>
  <c r="KVE60" i="5"/>
  <c r="KVF60" i="5"/>
  <c r="KVG60" i="5"/>
  <c r="KVH60" i="5"/>
  <c r="KVI60" i="5"/>
  <c r="KVJ60" i="5"/>
  <c r="KVK60" i="5"/>
  <c r="KVL60" i="5"/>
  <c r="KVM60" i="5"/>
  <c r="KVN60" i="5"/>
  <c r="KVO60" i="5"/>
  <c r="KVP60" i="5"/>
  <c r="KVQ60" i="5"/>
  <c r="KVR60" i="5"/>
  <c r="KVS60" i="5"/>
  <c r="KVT60" i="5"/>
  <c r="KVU60" i="5"/>
  <c r="KVV60" i="5"/>
  <c r="KVW60" i="5"/>
  <c r="KVX60" i="5"/>
  <c r="KVY60" i="5"/>
  <c r="KVZ60" i="5"/>
  <c r="KWA60" i="5"/>
  <c r="KWB60" i="5"/>
  <c r="KWC60" i="5"/>
  <c r="KWD60" i="5"/>
  <c r="KWE60" i="5"/>
  <c r="KWF60" i="5"/>
  <c r="KWG60" i="5"/>
  <c r="KWH60" i="5"/>
  <c r="KWI60" i="5"/>
  <c r="KWJ60" i="5"/>
  <c r="KWK60" i="5"/>
  <c r="KWL60" i="5"/>
  <c r="KWM60" i="5"/>
  <c r="KWN60" i="5"/>
  <c r="KWO60" i="5"/>
  <c r="KWP60" i="5"/>
  <c r="KWQ60" i="5"/>
  <c r="KWR60" i="5"/>
  <c r="KWS60" i="5"/>
  <c r="KWT60" i="5"/>
  <c r="KWU60" i="5"/>
  <c r="KWV60" i="5"/>
  <c r="KWW60" i="5"/>
  <c r="KWX60" i="5"/>
  <c r="KWY60" i="5"/>
  <c r="KWZ60" i="5"/>
  <c r="KXA60" i="5"/>
  <c r="KXB60" i="5"/>
  <c r="KXC60" i="5"/>
  <c r="KXD60" i="5"/>
  <c r="KXE60" i="5"/>
  <c r="KXF60" i="5"/>
  <c r="KXG60" i="5"/>
  <c r="KXH60" i="5"/>
  <c r="KXI60" i="5"/>
  <c r="KXJ60" i="5"/>
  <c r="KXK60" i="5"/>
  <c r="KXL60" i="5"/>
  <c r="KXM60" i="5"/>
  <c r="KXN60" i="5"/>
  <c r="KXO60" i="5"/>
  <c r="KXP60" i="5"/>
  <c r="KXQ60" i="5"/>
  <c r="KXR60" i="5"/>
  <c r="KXS60" i="5"/>
  <c r="KXT60" i="5"/>
  <c r="KXU60" i="5"/>
  <c r="KXV60" i="5"/>
  <c r="KXW60" i="5"/>
  <c r="KXX60" i="5"/>
  <c r="KXY60" i="5"/>
  <c r="KXZ60" i="5"/>
  <c r="KYA60" i="5"/>
  <c r="KYB60" i="5"/>
  <c r="KYC60" i="5"/>
  <c r="KYD60" i="5"/>
  <c r="KYE60" i="5"/>
  <c r="KYF60" i="5"/>
  <c r="KYG60" i="5"/>
  <c r="KYH60" i="5"/>
  <c r="KYI60" i="5"/>
  <c r="KYJ60" i="5"/>
  <c r="KYK60" i="5"/>
  <c r="KYL60" i="5"/>
  <c r="KYM60" i="5"/>
  <c r="KYN60" i="5"/>
  <c r="KYO60" i="5"/>
  <c r="KYP60" i="5"/>
  <c r="KYQ60" i="5"/>
  <c r="KYR60" i="5"/>
  <c r="KYS60" i="5"/>
  <c r="KYT60" i="5"/>
  <c r="KYU60" i="5"/>
  <c r="KYV60" i="5"/>
  <c r="KYW60" i="5"/>
  <c r="KYX60" i="5"/>
  <c r="KYY60" i="5"/>
  <c r="KYZ60" i="5"/>
  <c r="KZA60" i="5"/>
  <c r="KZB60" i="5"/>
  <c r="KZC60" i="5"/>
  <c r="KZD60" i="5"/>
  <c r="KZE60" i="5"/>
  <c r="KZF60" i="5"/>
  <c r="KZG60" i="5"/>
  <c r="KZH60" i="5"/>
  <c r="KZI60" i="5"/>
  <c r="KZJ60" i="5"/>
  <c r="KZK60" i="5"/>
  <c r="KZL60" i="5"/>
  <c r="KZM60" i="5"/>
  <c r="KZN60" i="5"/>
  <c r="KZO60" i="5"/>
  <c r="KZP60" i="5"/>
  <c r="KZQ60" i="5"/>
  <c r="KZR60" i="5"/>
  <c r="KZS60" i="5"/>
  <c r="KZT60" i="5"/>
  <c r="KZU60" i="5"/>
  <c r="KZV60" i="5"/>
  <c r="KZW60" i="5"/>
  <c r="KZX60" i="5"/>
  <c r="KZY60" i="5"/>
  <c r="KZZ60" i="5"/>
  <c r="LAA60" i="5"/>
  <c r="LAB60" i="5"/>
  <c r="LAC60" i="5"/>
  <c r="LAD60" i="5"/>
  <c r="LAE60" i="5"/>
  <c r="LAF60" i="5"/>
  <c r="LAG60" i="5"/>
  <c r="LAH60" i="5"/>
  <c r="LAI60" i="5"/>
  <c r="LAJ60" i="5"/>
  <c r="LAK60" i="5"/>
  <c r="LAL60" i="5"/>
  <c r="LAM60" i="5"/>
  <c r="LAN60" i="5"/>
  <c r="LAO60" i="5"/>
  <c r="LAP60" i="5"/>
  <c r="LAQ60" i="5"/>
  <c r="LAR60" i="5"/>
  <c r="LAS60" i="5"/>
  <c r="LAT60" i="5"/>
  <c r="LAU60" i="5"/>
  <c r="LAV60" i="5"/>
  <c r="LAW60" i="5"/>
  <c r="LAX60" i="5"/>
  <c r="LAY60" i="5"/>
  <c r="LAZ60" i="5"/>
  <c r="LBA60" i="5"/>
  <c r="LBB60" i="5"/>
  <c r="LBC60" i="5"/>
  <c r="LBD60" i="5"/>
  <c r="LBE60" i="5"/>
  <c r="LBF60" i="5"/>
  <c r="LBG60" i="5"/>
  <c r="LBH60" i="5"/>
  <c r="LBI60" i="5"/>
  <c r="LBJ60" i="5"/>
  <c r="LBK60" i="5"/>
  <c r="LBL60" i="5"/>
  <c r="LBM60" i="5"/>
  <c r="LBN60" i="5"/>
  <c r="LBO60" i="5"/>
  <c r="LBP60" i="5"/>
  <c r="LBQ60" i="5"/>
  <c r="LBR60" i="5"/>
  <c r="LBS60" i="5"/>
  <c r="LBT60" i="5"/>
  <c r="LBU60" i="5"/>
  <c r="LBV60" i="5"/>
  <c r="LBW60" i="5"/>
  <c r="LBX60" i="5"/>
  <c r="LBY60" i="5"/>
  <c r="LBZ60" i="5"/>
  <c r="LCA60" i="5"/>
  <c r="LCB60" i="5"/>
  <c r="LCC60" i="5"/>
  <c r="LCD60" i="5"/>
  <c r="LCE60" i="5"/>
  <c r="LCF60" i="5"/>
  <c r="LCG60" i="5"/>
  <c r="LCH60" i="5"/>
  <c r="LCI60" i="5"/>
  <c r="LCJ60" i="5"/>
  <c r="LCK60" i="5"/>
  <c r="LCL60" i="5"/>
  <c r="LCM60" i="5"/>
  <c r="LCN60" i="5"/>
  <c r="LCO60" i="5"/>
  <c r="LCP60" i="5"/>
  <c r="LCQ60" i="5"/>
  <c r="LCR60" i="5"/>
  <c r="LCS60" i="5"/>
  <c r="LCT60" i="5"/>
  <c r="LCU60" i="5"/>
  <c r="LCV60" i="5"/>
  <c r="LCW60" i="5"/>
  <c r="LCX60" i="5"/>
  <c r="LCY60" i="5"/>
  <c r="LCZ60" i="5"/>
  <c r="LDA60" i="5"/>
  <c r="LDB60" i="5"/>
  <c r="LDC60" i="5"/>
  <c r="LDD60" i="5"/>
  <c r="LDE60" i="5"/>
  <c r="LDF60" i="5"/>
  <c r="LDG60" i="5"/>
  <c r="LDH60" i="5"/>
  <c r="LDI60" i="5"/>
  <c r="LDJ60" i="5"/>
  <c r="LDK60" i="5"/>
  <c r="LDL60" i="5"/>
  <c r="LDM60" i="5"/>
  <c r="LDN60" i="5"/>
  <c r="LDO60" i="5"/>
  <c r="LDP60" i="5"/>
  <c r="LDQ60" i="5"/>
  <c r="LDR60" i="5"/>
  <c r="LDS60" i="5"/>
  <c r="LDT60" i="5"/>
  <c r="LDU60" i="5"/>
  <c r="LDV60" i="5"/>
  <c r="LDW60" i="5"/>
  <c r="LDX60" i="5"/>
  <c r="LDY60" i="5"/>
  <c r="LDZ60" i="5"/>
  <c r="LEA60" i="5"/>
  <c r="LEB60" i="5"/>
  <c r="LEC60" i="5"/>
  <c r="LED60" i="5"/>
  <c r="LEE60" i="5"/>
  <c r="LEF60" i="5"/>
  <c r="LEG60" i="5"/>
  <c r="LEH60" i="5"/>
  <c r="LEI60" i="5"/>
  <c r="LEJ60" i="5"/>
  <c r="LEK60" i="5"/>
  <c r="LEL60" i="5"/>
  <c r="LEM60" i="5"/>
  <c r="LEN60" i="5"/>
  <c r="LEO60" i="5"/>
  <c r="LEP60" i="5"/>
  <c r="LEQ60" i="5"/>
  <c r="LER60" i="5"/>
  <c r="LES60" i="5"/>
  <c r="LET60" i="5"/>
  <c r="LEU60" i="5"/>
  <c r="LEV60" i="5"/>
  <c r="LEW60" i="5"/>
  <c r="LEX60" i="5"/>
  <c r="LEY60" i="5"/>
  <c r="LEZ60" i="5"/>
  <c r="LFA60" i="5"/>
  <c r="LFB60" i="5"/>
  <c r="LFC60" i="5"/>
  <c r="LFD60" i="5"/>
  <c r="LFE60" i="5"/>
  <c r="LFF60" i="5"/>
  <c r="LFG60" i="5"/>
  <c r="LFH60" i="5"/>
  <c r="LFI60" i="5"/>
  <c r="LFJ60" i="5"/>
  <c r="LFK60" i="5"/>
  <c r="LFL60" i="5"/>
  <c r="LFM60" i="5"/>
  <c r="LFN60" i="5"/>
  <c r="LFO60" i="5"/>
  <c r="LFP60" i="5"/>
  <c r="LFQ60" i="5"/>
  <c r="LFR60" i="5"/>
  <c r="LFS60" i="5"/>
  <c r="LFT60" i="5"/>
  <c r="LFU60" i="5"/>
  <c r="LFV60" i="5"/>
  <c r="LFW60" i="5"/>
  <c r="LFX60" i="5"/>
  <c r="LFY60" i="5"/>
  <c r="LFZ60" i="5"/>
  <c r="LGA60" i="5"/>
  <c r="LGB60" i="5"/>
  <c r="LGC60" i="5"/>
  <c r="LGD60" i="5"/>
  <c r="LGE60" i="5"/>
  <c r="LGF60" i="5"/>
  <c r="LGG60" i="5"/>
  <c r="LGH60" i="5"/>
  <c r="LGI60" i="5"/>
  <c r="LGJ60" i="5"/>
  <c r="LGK60" i="5"/>
  <c r="LGL60" i="5"/>
  <c r="LGM60" i="5"/>
  <c r="LGN60" i="5"/>
  <c r="LGO60" i="5"/>
  <c r="LGP60" i="5"/>
  <c r="LGQ60" i="5"/>
  <c r="LGR60" i="5"/>
  <c r="LGS60" i="5"/>
  <c r="LGT60" i="5"/>
  <c r="LGU60" i="5"/>
  <c r="LGV60" i="5"/>
  <c r="LGW60" i="5"/>
  <c r="LGX60" i="5"/>
  <c r="LGY60" i="5"/>
  <c r="LGZ60" i="5"/>
  <c r="LHA60" i="5"/>
  <c r="LHB60" i="5"/>
  <c r="LHC60" i="5"/>
  <c r="LHD60" i="5"/>
  <c r="LHE60" i="5"/>
  <c r="LHF60" i="5"/>
  <c r="LHG60" i="5"/>
  <c r="LHH60" i="5"/>
  <c r="LHI60" i="5"/>
  <c r="LHJ60" i="5"/>
  <c r="LHK60" i="5"/>
  <c r="LHL60" i="5"/>
  <c r="LHM60" i="5"/>
  <c r="LHN60" i="5"/>
  <c r="LHO60" i="5"/>
  <c r="LHP60" i="5"/>
  <c r="LHQ60" i="5"/>
  <c r="LHR60" i="5"/>
  <c r="LHS60" i="5"/>
  <c r="LHT60" i="5"/>
  <c r="LHU60" i="5"/>
  <c r="LHV60" i="5"/>
  <c r="LHW60" i="5"/>
  <c r="LHX60" i="5"/>
  <c r="LHY60" i="5"/>
  <c r="LHZ60" i="5"/>
  <c r="LIA60" i="5"/>
  <c r="LIB60" i="5"/>
  <c r="LIC60" i="5"/>
  <c r="LID60" i="5"/>
  <c r="LIE60" i="5"/>
  <c r="LIF60" i="5"/>
  <c r="LIG60" i="5"/>
  <c r="LIH60" i="5"/>
  <c r="LII60" i="5"/>
  <c r="LIJ60" i="5"/>
  <c r="LIK60" i="5"/>
  <c r="LIL60" i="5"/>
  <c r="LIM60" i="5"/>
  <c r="LIN60" i="5"/>
  <c r="LIO60" i="5"/>
  <c r="LIP60" i="5"/>
  <c r="LIQ60" i="5"/>
  <c r="LIR60" i="5"/>
  <c r="LIS60" i="5"/>
  <c r="LIT60" i="5"/>
  <c r="LIU60" i="5"/>
  <c r="LIV60" i="5"/>
  <c r="LIW60" i="5"/>
  <c r="LIX60" i="5"/>
  <c r="LIY60" i="5"/>
  <c r="LIZ60" i="5"/>
  <c r="LJA60" i="5"/>
  <c r="LJB60" i="5"/>
  <c r="LJC60" i="5"/>
  <c r="LJD60" i="5"/>
  <c r="LJE60" i="5"/>
  <c r="LJF60" i="5"/>
  <c r="LJG60" i="5"/>
  <c r="LJH60" i="5"/>
  <c r="LJI60" i="5"/>
  <c r="LJJ60" i="5"/>
  <c r="LJK60" i="5"/>
  <c r="LJL60" i="5"/>
  <c r="LJM60" i="5"/>
  <c r="LJN60" i="5"/>
  <c r="LJO60" i="5"/>
  <c r="LJP60" i="5"/>
  <c r="LJQ60" i="5"/>
  <c r="LJR60" i="5"/>
  <c r="LJS60" i="5"/>
  <c r="LJT60" i="5"/>
  <c r="LJU60" i="5"/>
  <c r="LJV60" i="5"/>
  <c r="LJW60" i="5"/>
  <c r="LJX60" i="5"/>
  <c r="LJY60" i="5"/>
  <c r="LJZ60" i="5"/>
  <c r="LKA60" i="5"/>
  <c r="LKB60" i="5"/>
  <c r="LKC60" i="5"/>
  <c r="LKD60" i="5"/>
  <c r="LKE60" i="5"/>
  <c r="LKF60" i="5"/>
  <c r="LKG60" i="5"/>
  <c r="LKH60" i="5"/>
  <c r="LKI60" i="5"/>
  <c r="LKJ60" i="5"/>
  <c r="LKK60" i="5"/>
  <c r="LKL60" i="5"/>
  <c r="LKM60" i="5"/>
  <c r="LKN60" i="5"/>
  <c r="LKO60" i="5"/>
  <c r="LKP60" i="5"/>
  <c r="LKQ60" i="5"/>
  <c r="LKR60" i="5"/>
  <c r="LKS60" i="5"/>
  <c r="LKT60" i="5"/>
  <c r="LKU60" i="5"/>
  <c r="LKV60" i="5"/>
  <c r="LKW60" i="5"/>
  <c r="LKX60" i="5"/>
  <c r="LKY60" i="5"/>
  <c r="LKZ60" i="5"/>
  <c r="LLA60" i="5"/>
  <c r="LLB60" i="5"/>
  <c r="LLC60" i="5"/>
  <c r="LLD60" i="5"/>
  <c r="LLE60" i="5"/>
  <c r="LLF60" i="5"/>
  <c r="LLG60" i="5"/>
  <c r="LLH60" i="5"/>
  <c r="LLI60" i="5"/>
  <c r="LLJ60" i="5"/>
  <c r="LLK60" i="5"/>
  <c r="LLL60" i="5"/>
  <c r="LLM60" i="5"/>
  <c r="LLN60" i="5"/>
  <c r="LLO60" i="5"/>
  <c r="LLP60" i="5"/>
  <c r="LLQ60" i="5"/>
  <c r="LLR60" i="5"/>
  <c r="LLS60" i="5"/>
  <c r="LLT60" i="5"/>
  <c r="LLU60" i="5"/>
  <c r="LLV60" i="5"/>
  <c r="LLW60" i="5"/>
  <c r="LLX60" i="5"/>
  <c r="LLY60" i="5"/>
  <c r="LLZ60" i="5"/>
  <c r="LMA60" i="5"/>
  <c r="LMB60" i="5"/>
  <c r="LMC60" i="5"/>
  <c r="LMD60" i="5"/>
  <c r="LME60" i="5"/>
  <c r="LMF60" i="5"/>
  <c r="LMG60" i="5"/>
  <c r="LMH60" i="5"/>
  <c r="LMI60" i="5"/>
  <c r="LMJ60" i="5"/>
  <c r="LMK60" i="5"/>
  <c r="LML60" i="5"/>
  <c r="LMM60" i="5"/>
  <c r="LMN60" i="5"/>
  <c r="LMO60" i="5"/>
  <c r="LMP60" i="5"/>
  <c r="LMQ60" i="5"/>
  <c r="LMR60" i="5"/>
  <c r="LMS60" i="5"/>
  <c r="LMT60" i="5"/>
  <c r="LMU60" i="5"/>
  <c r="LMV60" i="5"/>
  <c r="LMW60" i="5"/>
  <c r="LMX60" i="5"/>
  <c r="LMY60" i="5"/>
  <c r="LMZ60" i="5"/>
  <c r="LNA60" i="5"/>
  <c r="LNB60" i="5"/>
  <c r="LNC60" i="5"/>
  <c r="LND60" i="5"/>
  <c r="LNE60" i="5"/>
  <c r="LNF60" i="5"/>
  <c r="LNG60" i="5"/>
  <c r="LNH60" i="5"/>
  <c r="LNI60" i="5"/>
  <c r="LNJ60" i="5"/>
  <c r="LNK60" i="5"/>
  <c r="LNL60" i="5"/>
  <c r="LNM60" i="5"/>
  <c r="LNN60" i="5"/>
  <c r="LNO60" i="5"/>
  <c r="LNP60" i="5"/>
  <c r="LNQ60" i="5"/>
  <c r="LNR60" i="5"/>
  <c r="LNS60" i="5"/>
  <c r="LNT60" i="5"/>
  <c r="LNU60" i="5"/>
  <c r="LNV60" i="5"/>
  <c r="LNW60" i="5"/>
  <c r="LNX60" i="5"/>
  <c r="LNY60" i="5"/>
  <c r="LNZ60" i="5"/>
  <c r="LOA60" i="5"/>
  <c r="LOB60" i="5"/>
  <c r="LOC60" i="5"/>
  <c r="LOD60" i="5"/>
  <c r="LOE60" i="5"/>
  <c r="LOF60" i="5"/>
  <c r="LOG60" i="5"/>
  <c r="LOH60" i="5"/>
  <c r="LOI60" i="5"/>
  <c r="LOJ60" i="5"/>
  <c r="LOK60" i="5"/>
  <c r="LOL60" i="5"/>
  <c r="LOM60" i="5"/>
  <c r="LON60" i="5"/>
  <c r="LOO60" i="5"/>
  <c r="LOP60" i="5"/>
  <c r="LOQ60" i="5"/>
  <c r="LOR60" i="5"/>
  <c r="LOS60" i="5"/>
  <c r="LOT60" i="5"/>
  <c r="LOU60" i="5"/>
  <c r="LOV60" i="5"/>
  <c r="LOW60" i="5"/>
  <c r="LOX60" i="5"/>
  <c r="LOY60" i="5"/>
  <c r="LOZ60" i="5"/>
  <c r="LPA60" i="5"/>
  <c r="LPB60" i="5"/>
  <c r="LPC60" i="5"/>
  <c r="LPD60" i="5"/>
  <c r="LPE60" i="5"/>
  <c r="LPF60" i="5"/>
  <c r="LPG60" i="5"/>
  <c r="LPH60" i="5"/>
  <c r="LPI60" i="5"/>
  <c r="LPJ60" i="5"/>
  <c r="LPK60" i="5"/>
  <c r="LPL60" i="5"/>
  <c r="LPM60" i="5"/>
  <c r="LPN60" i="5"/>
  <c r="LPO60" i="5"/>
  <c r="LPP60" i="5"/>
  <c r="LPQ60" i="5"/>
  <c r="LPR60" i="5"/>
  <c r="LPS60" i="5"/>
  <c r="LPT60" i="5"/>
  <c r="LPU60" i="5"/>
  <c r="LPV60" i="5"/>
  <c r="LPW60" i="5"/>
  <c r="LPX60" i="5"/>
  <c r="LPY60" i="5"/>
  <c r="LPZ60" i="5"/>
  <c r="LQA60" i="5"/>
  <c r="LQB60" i="5"/>
  <c r="LQC60" i="5"/>
  <c r="LQD60" i="5"/>
  <c r="LQE60" i="5"/>
  <c r="LQF60" i="5"/>
  <c r="LQG60" i="5"/>
  <c r="LQH60" i="5"/>
  <c r="LQI60" i="5"/>
  <c r="LQJ60" i="5"/>
  <c r="LQK60" i="5"/>
  <c r="LQL60" i="5"/>
  <c r="LQM60" i="5"/>
  <c r="LQN60" i="5"/>
  <c r="LQO60" i="5"/>
  <c r="LQP60" i="5"/>
  <c r="LQQ60" i="5"/>
  <c r="LQR60" i="5"/>
  <c r="LQS60" i="5"/>
  <c r="LQT60" i="5"/>
  <c r="LQU60" i="5"/>
  <c r="LQV60" i="5"/>
  <c r="LQW60" i="5"/>
  <c r="LQX60" i="5"/>
  <c r="LQY60" i="5"/>
  <c r="LQZ60" i="5"/>
  <c r="LRA60" i="5"/>
  <c r="LRB60" i="5"/>
  <c r="LRC60" i="5"/>
  <c r="LRD60" i="5"/>
  <c r="LRE60" i="5"/>
  <c r="LRF60" i="5"/>
  <c r="LRG60" i="5"/>
  <c r="LRH60" i="5"/>
  <c r="LRI60" i="5"/>
  <c r="LRJ60" i="5"/>
  <c r="LRK60" i="5"/>
  <c r="LRL60" i="5"/>
  <c r="LRM60" i="5"/>
  <c r="LRN60" i="5"/>
  <c r="LRO60" i="5"/>
  <c r="LRP60" i="5"/>
  <c r="LRQ60" i="5"/>
  <c r="LRR60" i="5"/>
  <c r="LRS60" i="5"/>
  <c r="LRT60" i="5"/>
  <c r="LRU60" i="5"/>
  <c r="LRV60" i="5"/>
  <c r="LRW60" i="5"/>
  <c r="LRX60" i="5"/>
  <c r="LRY60" i="5"/>
  <c r="LRZ60" i="5"/>
  <c r="LSA60" i="5"/>
  <c r="LSB60" i="5"/>
  <c r="LSC60" i="5"/>
  <c r="LSD60" i="5"/>
  <c r="LSE60" i="5"/>
  <c r="LSF60" i="5"/>
  <c r="LSG60" i="5"/>
  <c r="LSH60" i="5"/>
  <c r="LSI60" i="5"/>
  <c r="LSJ60" i="5"/>
  <c r="LSK60" i="5"/>
  <c r="LSL60" i="5"/>
  <c r="LSM60" i="5"/>
  <c r="LSN60" i="5"/>
  <c r="LSO60" i="5"/>
  <c r="LSP60" i="5"/>
  <c r="LSQ60" i="5"/>
  <c r="LSR60" i="5"/>
  <c r="LSS60" i="5"/>
  <c r="LST60" i="5"/>
  <c r="LSU60" i="5"/>
  <c r="LSV60" i="5"/>
  <c r="LSW60" i="5"/>
  <c r="LSX60" i="5"/>
  <c r="LSY60" i="5"/>
  <c r="LSZ60" i="5"/>
  <c r="LTA60" i="5"/>
  <c r="LTB60" i="5"/>
  <c r="LTC60" i="5"/>
  <c r="LTD60" i="5"/>
  <c r="LTE60" i="5"/>
  <c r="LTF60" i="5"/>
  <c r="LTG60" i="5"/>
  <c r="LTH60" i="5"/>
  <c r="LTI60" i="5"/>
  <c r="LTJ60" i="5"/>
  <c r="LTK60" i="5"/>
  <c r="LTL60" i="5"/>
  <c r="LTM60" i="5"/>
  <c r="LTN60" i="5"/>
  <c r="LTO60" i="5"/>
  <c r="LTP60" i="5"/>
  <c r="LTQ60" i="5"/>
  <c r="LTR60" i="5"/>
  <c r="LTS60" i="5"/>
  <c r="LTT60" i="5"/>
  <c r="LTU60" i="5"/>
  <c r="LTV60" i="5"/>
  <c r="LTW60" i="5"/>
  <c r="LTX60" i="5"/>
  <c r="LTY60" i="5"/>
  <c r="LTZ60" i="5"/>
  <c r="LUA60" i="5"/>
  <c r="LUB60" i="5"/>
  <c r="LUC60" i="5"/>
  <c r="LUD60" i="5"/>
  <c r="LUE60" i="5"/>
  <c r="LUF60" i="5"/>
  <c r="LUG60" i="5"/>
  <c r="LUH60" i="5"/>
  <c r="LUI60" i="5"/>
  <c r="LUJ60" i="5"/>
  <c r="LUK60" i="5"/>
  <c r="LUL60" i="5"/>
  <c r="LUM60" i="5"/>
  <c r="LUN60" i="5"/>
  <c r="LUO60" i="5"/>
  <c r="LUP60" i="5"/>
  <c r="LUQ60" i="5"/>
  <c r="LUR60" i="5"/>
  <c r="LUS60" i="5"/>
  <c r="LUT60" i="5"/>
  <c r="LUU60" i="5"/>
  <c r="LUV60" i="5"/>
  <c r="LUW60" i="5"/>
  <c r="LUX60" i="5"/>
  <c r="LUY60" i="5"/>
  <c r="LUZ60" i="5"/>
  <c r="LVA60" i="5"/>
  <c r="LVB60" i="5"/>
  <c r="LVC60" i="5"/>
  <c r="LVD60" i="5"/>
  <c r="LVE60" i="5"/>
  <c r="LVF60" i="5"/>
  <c r="LVG60" i="5"/>
  <c r="LVH60" i="5"/>
  <c r="LVI60" i="5"/>
  <c r="LVJ60" i="5"/>
  <c r="LVK60" i="5"/>
  <c r="LVL60" i="5"/>
  <c r="LVM60" i="5"/>
  <c r="LVN60" i="5"/>
  <c r="LVO60" i="5"/>
  <c r="LVP60" i="5"/>
  <c r="LVQ60" i="5"/>
  <c r="LVR60" i="5"/>
  <c r="LVS60" i="5"/>
  <c r="LVT60" i="5"/>
  <c r="LVU60" i="5"/>
  <c r="LVV60" i="5"/>
  <c r="LVW60" i="5"/>
  <c r="LVX60" i="5"/>
  <c r="LVY60" i="5"/>
  <c r="LVZ60" i="5"/>
  <c r="LWA60" i="5"/>
  <c r="LWB60" i="5"/>
  <c r="LWC60" i="5"/>
  <c r="LWD60" i="5"/>
  <c r="LWE60" i="5"/>
  <c r="LWF60" i="5"/>
  <c r="LWG60" i="5"/>
  <c r="LWH60" i="5"/>
  <c r="LWI60" i="5"/>
  <c r="LWJ60" i="5"/>
  <c r="LWK60" i="5"/>
  <c r="LWL60" i="5"/>
  <c r="LWM60" i="5"/>
  <c r="LWN60" i="5"/>
  <c r="LWO60" i="5"/>
  <c r="LWP60" i="5"/>
  <c r="LWQ60" i="5"/>
  <c r="LWR60" i="5"/>
  <c r="LWS60" i="5"/>
  <c r="LWT60" i="5"/>
  <c r="LWU60" i="5"/>
  <c r="LWV60" i="5"/>
  <c r="LWW60" i="5"/>
  <c r="LWX60" i="5"/>
  <c r="LWY60" i="5"/>
  <c r="LWZ60" i="5"/>
  <c r="LXA60" i="5"/>
  <c r="LXB60" i="5"/>
  <c r="LXC60" i="5"/>
  <c r="LXD60" i="5"/>
  <c r="LXE60" i="5"/>
  <c r="LXF60" i="5"/>
  <c r="LXG60" i="5"/>
  <c r="LXH60" i="5"/>
  <c r="LXI60" i="5"/>
  <c r="LXJ60" i="5"/>
  <c r="LXK60" i="5"/>
  <c r="LXL60" i="5"/>
  <c r="LXM60" i="5"/>
  <c r="LXN60" i="5"/>
  <c r="LXO60" i="5"/>
  <c r="LXP60" i="5"/>
  <c r="LXQ60" i="5"/>
  <c r="LXR60" i="5"/>
  <c r="LXS60" i="5"/>
  <c r="LXT60" i="5"/>
  <c r="LXU60" i="5"/>
  <c r="LXV60" i="5"/>
  <c r="LXW60" i="5"/>
  <c r="LXX60" i="5"/>
  <c r="LXY60" i="5"/>
  <c r="LXZ60" i="5"/>
  <c r="LYA60" i="5"/>
  <c r="LYB60" i="5"/>
  <c r="LYC60" i="5"/>
  <c r="LYD60" i="5"/>
  <c r="LYE60" i="5"/>
  <c r="LYF60" i="5"/>
  <c r="LYG60" i="5"/>
  <c r="LYH60" i="5"/>
  <c r="LYI60" i="5"/>
  <c r="LYJ60" i="5"/>
  <c r="LYK60" i="5"/>
  <c r="LYL60" i="5"/>
  <c r="LYM60" i="5"/>
  <c r="LYN60" i="5"/>
  <c r="LYO60" i="5"/>
  <c r="LYP60" i="5"/>
  <c r="LYQ60" i="5"/>
  <c r="LYR60" i="5"/>
  <c r="LYS60" i="5"/>
  <c r="LYT60" i="5"/>
  <c r="LYU60" i="5"/>
  <c r="LYV60" i="5"/>
  <c r="LYW60" i="5"/>
  <c r="LYX60" i="5"/>
  <c r="LYY60" i="5"/>
  <c r="LYZ60" i="5"/>
  <c r="LZA60" i="5"/>
  <c r="LZB60" i="5"/>
  <c r="LZC60" i="5"/>
  <c r="LZD60" i="5"/>
  <c r="LZE60" i="5"/>
  <c r="LZF60" i="5"/>
  <c r="LZG60" i="5"/>
  <c r="LZH60" i="5"/>
  <c r="LZI60" i="5"/>
  <c r="LZJ60" i="5"/>
  <c r="LZK60" i="5"/>
  <c r="LZL60" i="5"/>
  <c r="LZM60" i="5"/>
  <c r="LZN60" i="5"/>
  <c r="LZO60" i="5"/>
  <c r="LZP60" i="5"/>
  <c r="LZQ60" i="5"/>
  <c r="LZR60" i="5"/>
  <c r="LZS60" i="5"/>
  <c r="LZT60" i="5"/>
  <c r="LZU60" i="5"/>
  <c r="LZV60" i="5"/>
  <c r="LZW60" i="5"/>
  <c r="LZX60" i="5"/>
  <c r="LZY60" i="5"/>
  <c r="LZZ60" i="5"/>
  <c r="MAA60" i="5"/>
  <c r="MAB60" i="5"/>
  <c r="MAC60" i="5"/>
  <c r="MAD60" i="5"/>
  <c r="MAE60" i="5"/>
  <c r="MAF60" i="5"/>
  <c r="MAG60" i="5"/>
  <c r="MAH60" i="5"/>
  <c r="MAI60" i="5"/>
  <c r="MAJ60" i="5"/>
  <c r="MAK60" i="5"/>
  <c r="MAL60" i="5"/>
  <c r="MAM60" i="5"/>
  <c r="MAN60" i="5"/>
  <c r="MAO60" i="5"/>
  <c r="MAP60" i="5"/>
  <c r="MAQ60" i="5"/>
  <c r="MAR60" i="5"/>
  <c r="MAS60" i="5"/>
  <c r="MAT60" i="5"/>
  <c r="MAU60" i="5"/>
  <c r="MAV60" i="5"/>
  <c r="MAW60" i="5"/>
  <c r="MAX60" i="5"/>
  <c r="MAY60" i="5"/>
  <c r="MAZ60" i="5"/>
  <c r="MBA60" i="5"/>
  <c r="MBB60" i="5"/>
  <c r="MBC60" i="5"/>
  <c r="MBD60" i="5"/>
  <c r="MBE60" i="5"/>
  <c r="MBF60" i="5"/>
  <c r="MBG60" i="5"/>
  <c r="MBH60" i="5"/>
  <c r="MBI60" i="5"/>
  <c r="MBJ60" i="5"/>
  <c r="MBK60" i="5"/>
  <c r="MBL60" i="5"/>
  <c r="MBM60" i="5"/>
  <c r="MBN60" i="5"/>
  <c r="MBO60" i="5"/>
  <c r="MBP60" i="5"/>
  <c r="MBQ60" i="5"/>
  <c r="MBR60" i="5"/>
  <c r="MBS60" i="5"/>
  <c r="MBT60" i="5"/>
  <c r="MBU60" i="5"/>
  <c r="MBV60" i="5"/>
  <c r="MBW60" i="5"/>
  <c r="MBX60" i="5"/>
  <c r="MBY60" i="5"/>
  <c r="MBZ60" i="5"/>
  <c r="MCA60" i="5"/>
  <c r="MCB60" i="5"/>
  <c r="MCC60" i="5"/>
  <c r="MCD60" i="5"/>
  <c r="MCE60" i="5"/>
  <c r="MCF60" i="5"/>
  <c r="MCG60" i="5"/>
  <c r="MCH60" i="5"/>
  <c r="MCI60" i="5"/>
  <c r="MCJ60" i="5"/>
  <c r="MCK60" i="5"/>
  <c r="MCL60" i="5"/>
  <c r="MCM60" i="5"/>
  <c r="MCN60" i="5"/>
  <c r="MCO60" i="5"/>
  <c r="MCP60" i="5"/>
  <c r="MCQ60" i="5"/>
  <c r="MCR60" i="5"/>
  <c r="MCS60" i="5"/>
  <c r="MCT60" i="5"/>
  <c r="MCU60" i="5"/>
  <c r="MCV60" i="5"/>
  <c r="MCW60" i="5"/>
  <c r="MCX60" i="5"/>
  <c r="MCY60" i="5"/>
  <c r="MCZ60" i="5"/>
  <c r="MDA60" i="5"/>
  <c r="MDB60" i="5"/>
  <c r="MDC60" i="5"/>
  <c r="MDD60" i="5"/>
  <c r="MDE60" i="5"/>
  <c r="MDF60" i="5"/>
  <c r="MDG60" i="5"/>
  <c r="MDH60" i="5"/>
  <c r="MDI60" i="5"/>
  <c r="MDJ60" i="5"/>
  <c r="MDK60" i="5"/>
  <c r="MDL60" i="5"/>
  <c r="MDM60" i="5"/>
  <c r="MDN60" i="5"/>
  <c r="MDO60" i="5"/>
  <c r="MDP60" i="5"/>
  <c r="MDQ60" i="5"/>
  <c r="MDR60" i="5"/>
  <c r="MDS60" i="5"/>
  <c r="MDT60" i="5"/>
  <c r="MDU60" i="5"/>
  <c r="MDV60" i="5"/>
  <c r="MDW60" i="5"/>
  <c r="MDX60" i="5"/>
  <c r="MDY60" i="5"/>
  <c r="MDZ60" i="5"/>
  <c r="MEA60" i="5"/>
  <c r="MEB60" i="5"/>
  <c r="MEC60" i="5"/>
  <c r="MED60" i="5"/>
  <c r="MEE60" i="5"/>
  <c r="MEF60" i="5"/>
  <c r="MEG60" i="5"/>
  <c r="MEH60" i="5"/>
  <c r="MEI60" i="5"/>
  <c r="MEJ60" i="5"/>
  <c r="MEK60" i="5"/>
  <c r="MEL60" i="5"/>
  <c r="MEM60" i="5"/>
  <c r="MEN60" i="5"/>
  <c r="MEO60" i="5"/>
  <c r="MEP60" i="5"/>
  <c r="MEQ60" i="5"/>
  <c r="MER60" i="5"/>
  <c r="MES60" i="5"/>
  <c r="MET60" i="5"/>
  <c r="MEU60" i="5"/>
  <c r="MEV60" i="5"/>
  <c r="MEW60" i="5"/>
  <c r="MEX60" i="5"/>
  <c r="MEY60" i="5"/>
  <c r="MEZ60" i="5"/>
  <c r="MFA60" i="5"/>
  <c r="MFB60" i="5"/>
  <c r="MFC60" i="5"/>
  <c r="MFD60" i="5"/>
  <c r="MFE60" i="5"/>
  <c r="MFF60" i="5"/>
  <c r="MFG60" i="5"/>
  <c r="MFH60" i="5"/>
  <c r="MFI60" i="5"/>
  <c r="MFJ60" i="5"/>
  <c r="MFK60" i="5"/>
  <c r="MFL60" i="5"/>
  <c r="MFM60" i="5"/>
  <c r="MFN60" i="5"/>
  <c r="MFO60" i="5"/>
  <c r="MFP60" i="5"/>
  <c r="MFQ60" i="5"/>
  <c r="MFR60" i="5"/>
  <c r="MFS60" i="5"/>
  <c r="MFT60" i="5"/>
  <c r="MFU60" i="5"/>
  <c r="MFV60" i="5"/>
  <c r="MFW60" i="5"/>
  <c r="MFX60" i="5"/>
  <c r="MFY60" i="5"/>
  <c r="MFZ60" i="5"/>
  <c r="MGA60" i="5"/>
  <c r="MGB60" i="5"/>
  <c r="MGC60" i="5"/>
  <c r="MGD60" i="5"/>
  <c r="MGE60" i="5"/>
  <c r="MGF60" i="5"/>
  <c r="MGG60" i="5"/>
  <c r="MGH60" i="5"/>
  <c r="MGI60" i="5"/>
  <c r="MGJ60" i="5"/>
  <c r="MGK60" i="5"/>
  <c r="MGL60" i="5"/>
  <c r="MGM60" i="5"/>
  <c r="MGN60" i="5"/>
  <c r="MGO60" i="5"/>
  <c r="MGP60" i="5"/>
  <c r="MGQ60" i="5"/>
  <c r="MGR60" i="5"/>
  <c r="MGS60" i="5"/>
  <c r="MGT60" i="5"/>
  <c r="MGU60" i="5"/>
  <c r="MGV60" i="5"/>
  <c r="MGW60" i="5"/>
  <c r="MGX60" i="5"/>
  <c r="MGY60" i="5"/>
  <c r="MGZ60" i="5"/>
  <c r="MHA60" i="5"/>
  <c r="MHB60" i="5"/>
  <c r="MHC60" i="5"/>
  <c r="MHD60" i="5"/>
  <c r="MHE60" i="5"/>
  <c r="MHF60" i="5"/>
  <c r="MHG60" i="5"/>
  <c r="MHH60" i="5"/>
  <c r="MHI60" i="5"/>
  <c r="MHJ60" i="5"/>
  <c r="MHK60" i="5"/>
  <c r="MHL60" i="5"/>
  <c r="MHM60" i="5"/>
  <c r="MHN60" i="5"/>
  <c r="MHO60" i="5"/>
  <c r="MHP60" i="5"/>
  <c r="MHQ60" i="5"/>
  <c r="MHR60" i="5"/>
  <c r="MHS60" i="5"/>
  <c r="MHT60" i="5"/>
  <c r="MHU60" i="5"/>
  <c r="MHV60" i="5"/>
  <c r="MHW60" i="5"/>
  <c r="MHX60" i="5"/>
  <c r="MHY60" i="5"/>
  <c r="MHZ60" i="5"/>
  <c r="MIA60" i="5"/>
  <c r="MIB60" i="5"/>
  <c r="MIC60" i="5"/>
  <c r="MID60" i="5"/>
  <c r="MIE60" i="5"/>
  <c r="MIF60" i="5"/>
  <c r="MIG60" i="5"/>
  <c r="MIH60" i="5"/>
  <c r="MII60" i="5"/>
  <c r="MIJ60" i="5"/>
  <c r="MIK60" i="5"/>
  <c r="MIL60" i="5"/>
  <c r="MIM60" i="5"/>
  <c r="MIN60" i="5"/>
  <c r="MIO60" i="5"/>
  <c r="MIP60" i="5"/>
  <c r="MIQ60" i="5"/>
  <c r="MIR60" i="5"/>
  <c r="MIS60" i="5"/>
  <c r="MIT60" i="5"/>
  <c r="MIU60" i="5"/>
  <c r="MIV60" i="5"/>
  <c r="MIW60" i="5"/>
  <c r="MIX60" i="5"/>
  <c r="MIY60" i="5"/>
  <c r="MIZ60" i="5"/>
  <c r="MJA60" i="5"/>
  <c r="MJB60" i="5"/>
  <c r="MJC60" i="5"/>
  <c r="MJD60" i="5"/>
  <c r="MJE60" i="5"/>
  <c r="MJF60" i="5"/>
  <c r="MJG60" i="5"/>
  <c r="MJH60" i="5"/>
  <c r="MJI60" i="5"/>
  <c r="MJJ60" i="5"/>
  <c r="MJK60" i="5"/>
  <c r="MJL60" i="5"/>
  <c r="MJM60" i="5"/>
  <c r="MJN60" i="5"/>
  <c r="MJO60" i="5"/>
  <c r="MJP60" i="5"/>
  <c r="MJQ60" i="5"/>
  <c r="MJR60" i="5"/>
  <c r="MJS60" i="5"/>
  <c r="MJT60" i="5"/>
  <c r="MJU60" i="5"/>
  <c r="MJV60" i="5"/>
  <c r="MJW60" i="5"/>
  <c r="MJX60" i="5"/>
  <c r="MJY60" i="5"/>
  <c r="MJZ60" i="5"/>
  <c r="MKA60" i="5"/>
  <c r="MKB60" i="5"/>
  <c r="MKC60" i="5"/>
  <c r="MKD60" i="5"/>
  <c r="MKE60" i="5"/>
  <c r="MKF60" i="5"/>
  <c r="MKG60" i="5"/>
  <c r="MKH60" i="5"/>
  <c r="MKI60" i="5"/>
  <c r="MKJ60" i="5"/>
  <c r="MKK60" i="5"/>
  <c r="MKL60" i="5"/>
  <c r="MKM60" i="5"/>
  <c r="MKN60" i="5"/>
  <c r="MKO60" i="5"/>
  <c r="MKP60" i="5"/>
  <c r="MKQ60" i="5"/>
  <c r="MKR60" i="5"/>
  <c r="MKS60" i="5"/>
  <c r="MKT60" i="5"/>
  <c r="MKU60" i="5"/>
  <c r="MKV60" i="5"/>
  <c r="MKW60" i="5"/>
  <c r="MKX60" i="5"/>
  <c r="MKY60" i="5"/>
  <c r="MKZ60" i="5"/>
  <c r="MLA60" i="5"/>
  <c r="MLB60" i="5"/>
  <c r="MLC60" i="5"/>
  <c r="MLD60" i="5"/>
  <c r="MLE60" i="5"/>
  <c r="MLF60" i="5"/>
  <c r="MLG60" i="5"/>
  <c r="MLH60" i="5"/>
  <c r="MLI60" i="5"/>
  <c r="MLJ60" i="5"/>
  <c r="MLK60" i="5"/>
  <c r="MLL60" i="5"/>
  <c r="MLM60" i="5"/>
  <c r="MLN60" i="5"/>
  <c r="MLO60" i="5"/>
  <c r="MLP60" i="5"/>
  <c r="MLQ60" i="5"/>
  <c r="MLR60" i="5"/>
  <c r="MLS60" i="5"/>
  <c r="MLT60" i="5"/>
  <c r="MLU60" i="5"/>
  <c r="MLV60" i="5"/>
  <c r="MLW60" i="5"/>
  <c r="MLX60" i="5"/>
  <c r="MLY60" i="5"/>
  <c r="MLZ60" i="5"/>
  <c r="MMA60" i="5"/>
  <c r="MMB60" i="5"/>
  <c r="MMC60" i="5"/>
  <c r="MMD60" i="5"/>
  <c r="MME60" i="5"/>
  <c r="MMF60" i="5"/>
  <c r="MMG60" i="5"/>
  <c r="MMH60" i="5"/>
  <c r="MMI60" i="5"/>
  <c r="MMJ60" i="5"/>
  <c r="MMK60" i="5"/>
  <c r="MML60" i="5"/>
  <c r="MMM60" i="5"/>
  <c r="MMN60" i="5"/>
  <c r="MMO60" i="5"/>
  <c r="MMP60" i="5"/>
  <c r="MMQ60" i="5"/>
  <c r="MMR60" i="5"/>
  <c r="MMS60" i="5"/>
  <c r="MMT60" i="5"/>
  <c r="MMU60" i="5"/>
  <c r="MMV60" i="5"/>
  <c r="MMW60" i="5"/>
  <c r="MMX60" i="5"/>
  <c r="MMY60" i="5"/>
  <c r="MMZ60" i="5"/>
  <c r="MNA60" i="5"/>
  <c r="MNB60" i="5"/>
  <c r="MNC60" i="5"/>
  <c r="MND60" i="5"/>
  <c r="MNE60" i="5"/>
  <c r="MNF60" i="5"/>
  <c r="MNG60" i="5"/>
  <c r="MNH60" i="5"/>
  <c r="MNI60" i="5"/>
  <c r="MNJ60" i="5"/>
  <c r="MNK60" i="5"/>
  <c r="MNL60" i="5"/>
  <c r="MNM60" i="5"/>
  <c r="MNN60" i="5"/>
  <c r="MNO60" i="5"/>
  <c r="MNP60" i="5"/>
  <c r="MNQ60" i="5"/>
  <c r="MNR60" i="5"/>
  <c r="MNS60" i="5"/>
  <c r="MNT60" i="5"/>
  <c r="MNU60" i="5"/>
  <c r="MNV60" i="5"/>
  <c r="MNW60" i="5"/>
  <c r="MNX60" i="5"/>
  <c r="MNY60" i="5"/>
  <c r="MNZ60" i="5"/>
  <c r="MOA60" i="5"/>
  <c r="MOB60" i="5"/>
  <c r="MOC60" i="5"/>
  <c r="MOD60" i="5"/>
  <c r="MOE60" i="5"/>
  <c r="MOF60" i="5"/>
  <c r="MOG60" i="5"/>
  <c r="MOH60" i="5"/>
  <c r="MOI60" i="5"/>
  <c r="MOJ60" i="5"/>
  <c r="MOK60" i="5"/>
  <c r="MOL60" i="5"/>
  <c r="MOM60" i="5"/>
  <c r="MON60" i="5"/>
  <c r="MOO60" i="5"/>
  <c r="MOP60" i="5"/>
  <c r="MOQ60" i="5"/>
  <c r="MOR60" i="5"/>
  <c r="MOS60" i="5"/>
  <c r="MOT60" i="5"/>
  <c r="MOU60" i="5"/>
  <c r="MOV60" i="5"/>
  <c r="MOW60" i="5"/>
  <c r="MOX60" i="5"/>
  <c r="MOY60" i="5"/>
  <c r="MOZ60" i="5"/>
  <c r="MPA60" i="5"/>
  <c r="MPB60" i="5"/>
  <c r="MPC60" i="5"/>
  <c r="MPD60" i="5"/>
  <c r="MPE60" i="5"/>
  <c r="MPF60" i="5"/>
  <c r="MPG60" i="5"/>
  <c r="MPH60" i="5"/>
  <c r="MPI60" i="5"/>
  <c r="MPJ60" i="5"/>
  <c r="MPK60" i="5"/>
  <c r="MPL60" i="5"/>
  <c r="MPM60" i="5"/>
  <c r="MPN60" i="5"/>
  <c r="MPO60" i="5"/>
  <c r="MPP60" i="5"/>
  <c r="MPQ60" i="5"/>
  <c r="MPR60" i="5"/>
  <c r="MPS60" i="5"/>
  <c r="MPT60" i="5"/>
  <c r="MPU60" i="5"/>
  <c r="MPV60" i="5"/>
  <c r="MPW60" i="5"/>
  <c r="MPX60" i="5"/>
  <c r="MPY60" i="5"/>
  <c r="MPZ60" i="5"/>
  <c r="MQA60" i="5"/>
  <c r="MQB60" i="5"/>
  <c r="MQC60" i="5"/>
  <c r="MQD60" i="5"/>
  <c r="MQE60" i="5"/>
  <c r="MQF60" i="5"/>
  <c r="MQG60" i="5"/>
  <c r="MQH60" i="5"/>
  <c r="MQI60" i="5"/>
  <c r="MQJ60" i="5"/>
  <c r="MQK60" i="5"/>
  <c r="MQL60" i="5"/>
  <c r="MQM60" i="5"/>
  <c r="MQN60" i="5"/>
  <c r="MQO60" i="5"/>
  <c r="MQP60" i="5"/>
  <c r="MQQ60" i="5"/>
  <c r="MQR60" i="5"/>
  <c r="MQS60" i="5"/>
  <c r="MQT60" i="5"/>
  <c r="MQU60" i="5"/>
  <c r="MQV60" i="5"/>
  <c r="MQW60" i="5"/>
  <c r="MQX60" i="5"/>
  <c r="MQY60" i="5"/>
  <c r="MQZ60" i="5"/>
  <c r="MRA60" i="5"/>
  <c r="MRB60" i="5"/>
  <c r="MRC60" i="5"/>
  <c r="MRD60" i="5"/>
  <c r="MRE60" i="5"/>
  <c r="MRF60" i="5"/>
  <c r="MRG60" i="5"/>
  <c r="MRH60" i="5"/>
  <c r="MRI60" i="5"/>
  <c r="MRJ60" i="5"/>
  <c r="MRK60" i="5"/>
  <c r="MRL60" i="5"/>
  <c r="MRM60" i="5"/>
  <c r="MRN60" i="5"/>
  <c r="MRO60" i="5"/>
  <c r="MRP60" i="5"/>
  <c r="MRQ60" i="5"/>
  <c r="MRR60" i="5"/>
  <c r="MRS60" i="5"/>
  <c r="MRT60" i="5"/>
  <c r="MRU60" i="5"/>
  <c r="MRV60" i="5"/>
  <c r="MRW60" i="5"/>
  <c r="MRX60" i="5"/>
  <c r="MRY60" i="5"/>
  <c r="MRZ60" i="5"/>
  <c r="MSA60" i="5"/>
  <c r="MSB60" i="5"/>
  <c r="MSC60" i="5"/>
  <c r="MSD60" i="5"/>
  <c r="MSE60" i="5"/>
  <c r="MSF60" i="5"/>
  <c r="MSG60" i="5"/>
  <c r="MSH60" i="5"/>
  <c r="MSI60" i="5"/>
  <c r="MSJ60" i="5"/>
  <c r="MSK60" i="5"/>
  <c r="MSL60" i="5"/>
  <c r="MSM60" i="5"/>
  <c r="MSN60" i="5"/>
  <c r="MSO60" i="5"/>
  <c r="MSP60" i="5"/>
  <c r="MSQ60" i="5"/>
  <c r="MSR60" i="5"/>
  <c r="MSS60" i="5"/>
  <c r="MST60" i="5"/>
  <c r="MSU60" i="5"/>
  <c r="MSV60" i="5"/>
  <c r="MSW60" i="5"/>
  <c r="MSX60" i="5"/>
  <c r="MSY60" i="5"/>
  <c r="MSZ60" i="5"/>
  <c r="MTA60" i="5"/>
  <c r="MTB60" i="5"/>
  <c r="MTC60" i="5"/>
  <c r="MTD60" i="5"/>
  <c r="MTE60" i="5"/>
  <c r="MTF60" i="5"/>
  <c r="MTG60" i="5"/>
  <c r="MTH60" i="5"/>
  <c r="MTI60" i="5"/>
  <c r="MTJ60" i="5"/>
  <c r="MTK60" i="5"/>
  <c r="MTL60" i="5"/>
  <c r="MTM60" i="5"/>
  <c r="MTN60" i="5"/>
  <c r="MTO60" i="5"/>
  <c r="MTP60" i="5"/>
  <c r="MTQ60" i="5"/>
  <c r="MTR60" i="5"/>
  <c r="MTS60" i="5"/>
  <c r="MTT60" i="5"/>
  <c r="MTU60" i="5"/>
  <c r="MTV60" i="5"/>
  <c r="MTW60" i="5"/>
  <c r="MTX60" i="5"/>
  <c r="MTY60" i="5"/>
  <c r="MTZ60" i="5"/>
  <c r="MUA60" i="5"/>
  <c r="MUB60" i="5"/>
  <c r="MUC60" i="5"/>
  <c r="MUD60" i="5"/>
  <c r="MUE60" i="5"/>
  <c r="MUF60" i="5"/>
  <c r="MUG60" i="5"/>
  <c r="MUH60" i="5"/>
  <c r="MUI60" i="5"/>
  <c r="MUJ60" i="5"/>
  <c r="MUK60" i="5"/>
  <c r="MUL60" i="5"/>
  <c r="MUM60" i="5"/>
  <c r="MUN60" i="5"/>
  <c r="MUO60" i="5"/>
  <c r="MUP60" i="5"/>
  <c r="MUQ60" i="5"/>
  <c r="MUR60" i="5"/>
  <c r="MUS60" i="5"/>
  <c r="MUT60" i="5"/>
  <c r="MUU60" i="5"/>
  <c r="MUV60" i="5"/>
  <c r="MUW60" i="5"/>
  <c r="MUX60" i="5"/>
  <c r="MUY60" i="5"/>
  <c r="MUZ60" i="5"/>
  <c r="MVA60" i="5"/>
  <c r="MVB60" i="5"/>
  <c r="MVC60" i="5"/>
  <c r="MVD60" i="5"/>
  <c r="MVE60" i="5"/>
  <c r="MVF60" i="5"/>
  <c r="MVG60" i="5"/>
  <c r="MVH60" i="5"/>
  <c r="MVI60" i="5"/>
  <c r="MVJ60" i="5"/>
  <c r="MVK60" i="5"/>
  <c r="MVL60" i="5"/>
  <c r="MVM60" i="5"/>
  <c r="MVN60" i="5"/>
  <c r="MVO60" i="5"/>
  <c r="MVP60" i="5"/>
  <c r="MVQ60" i="5"/>
  <c r="MVR60" i="5"/>
  <c r="MVS60" i="5"/>
  <c r="MVT60" i="5"/>
  <c r="MVU60" i="5"/>
  <c r="MVV60" i="5"/>
  <c r="MVW60" i="5"/>
  <c r="MVX60" i="5"/>
  <c r="MVY60" i="5"/>
  <c r="MVZ60" i="5"/>
  <c r="MWA60" i="5"/>
  <c r="MWB60" i="5"/>
  <c r="MWC60" i="5"/>
  <c r="MWD60" i="5"/>
  <c r="MWE60" i="5"/>
  <c r="MWF60" i="5"/>
  <c r="MWG60" i="5"/>
  <c r="MWH60" i="5"/>
  <c r="MWI60" i="5"/>
  <c r="MWJ60" i="5"/>
  <c r="MWK60" i="5"/>
  <c r="MWL60" i="5"/>
  <c r="MWM60" i="5"/>
  <c r="MWN60" i="5"/>
  <c r="MWO60" i="5"/>
  <c r="MWP60" i="5"/>
  <c r="MWQ60" i="5"/>
  <c r="MWR60" i="5"/>
  <c r="MWS60" i="5"/>
  <c r="MWT60" i="5"/>
  <c r="MWU60" i="5"/>
  <c r="MWV60" i="5"/>
  <c r="MWW60" i="5"/>
  <c r="MWX60" i="5"/>
  <c r="MWY60" i="5"/>
  <c r="MWZ60" i="5"/>
  <c r="MXA60" i="5"/>
  <c r="MXB60" i="5"/>
  <c r="MXC60" i="5"/>
  <c r="MXD60" i="5"/>
  <c r="MXE60" i="5"/>
  <c r="MXF60" i="5"/>
  <c r="MXG60" i="5"/>
  <c r="MXH60" i="5"/>
  <c r="MXI60" i="5"/>
  <c r="MXJ60" i="5"/>
  <c r="MXK60" i="5"/>
  <c r="MXL60" i="5"/>
  <c r="MXM60" i="5"/>
  <c r="MXN60" i="5"/>
  <c r="MXO60" i="5"/>
  <c r="MXP60" i="5"/>
  <c r="MXQ60" i="5"/>
  <c r="MXR60" i="5"/>
  <c r="MXS60" i="5"/>
  <c r="MXT60" i="5"/>
  <c r="MXU60" i="5"/>
  <c r="MXV60" i="5"/>
  <c r="MXW60" i="5"/>
  <c r="MXX60" i="5"/>
  <c r="MXY60" i="5"/>
  <c r="MXZ60" i="5"/>
  <c r="MYA60" i="5"/>
  <c r="MYB60" i="5"/>
  <c r="MYC60" i="5"/>
  <c r="MYD60" i="5"/>
  <c r="MYE60" i="5"/>
  <c r="MYF60" i="5"/>
  <c r="MYG60" i="5"/>
  <c r="MYH60" i="5"/>
  <c r="MYI60" i="5"/>
  <c r="MYJ60" i="5"/>
  <c r="MYK60" i="5"/>
  <c r="MYL60" i="5"/>
  <c r="MYM60" i="5"/>
  <c r="MYN60" i="5"/>
  <c r="MYO60" i="5"/>
  <c r="MYP60" i="5"/>
  <c r="MYQ60" i="5"/>
  <c r="MYR60" i="5"/>
  <c r="MYS60" i="5"/>
  <c r="MYT60" i="5"/>
  <c r="MYU60" i="5"/>
  <c r="MYV60" i="5"/>
  <c r="MYW60" i="5"/>
  <c r="MYX60" i="5"/>
  <c r="MYY60" i="5"/>
  <c r="MYZ60" i="5"/>
  <c r="MZA60" i="5"/>
  <c r="MZB60" i="5"/>
  <c r="MZC60" i="5"/>
  <c r="MZD60" i="5"/>
  <c r="MZE60" i="5"/>
  <c r="MZF60" i="5"/>
  <c r="MZG60" i="5"/>
  <c r="MZH60" i="5"/>
  <c r="MZI60" i="5"/>
  <c r="MZJ60" i="5"/>
  <c r="MZK60" i="5"/>
  <c r="MZL60" i="5"/>
  <c r="MZM60" i="5"/>
  <c r="MZN60" i="5"/>
  <c r="MZO60" i="5"/>
  <c r="MZP60" i="5"/>
  <c r="MZQ60" i="5"/>
  <c r="MZR60" i="5"/>
  <c r="MZS60" i="5"/>
  <c r="MZT60" i="5"/>
  <c r="MZU60" i="5"/>
  <c r="MZV60" i="5"/>
  <c r="MZW60" i="5"/>
  <c r="MZX60" i="5"/>
  <c r="MZY60" i="5"/>
  <c r="MZZ60" i="5"/>
  <c r="NAA60" i="5"/>
  <c r="NAB60" i="5"/>
  <c r="NAC60" i="5"/>
  <c r="NAD60" i="5"/>
  <c r="NAE60" i="5"/>
  <c r="NAF60" i="5"/>
  <c r="NAG60" i="5"/>
  <c r="NAH60" i="5"/>
  <c r="NAI60" i="5"/>
  <c r="NAJ60" i="5"/>
  <c r="NAK60" i="5"/>
  <c r="NAL60" i="5"/>
  <c r="NAM60" i="5"/>
  <c r="NAN60" i="5"/>
  <c r="NAO60" i="5"/>
  <c r="NAP60" i="5"/>
  <c r="NAQ60" i="5"/>
  <c r="NAR60" i="5"/>
  <c r="NAS60" i="5"/>
  <c r="NAT60" i="5"/>
  <c r="NAU60" i="5"/>
  <c r="NAV60" i="5"/>
  <c r="NAW60" i="5"/>
  <c r="NAX60" i="5"/>
  <c r="NAY60" i="5"/>
  <c r="NAZ60" i="5"/>
  <c r="NBA60" i="5"/>
  <c r="NBB60" i="5"/>
  <c r="NBC60" i="5"/>
  <c r="NBD60" i="5"/>
  <c r="NBE60" i="5"/>
  <c r="NBF60" i="5"/>
  <c r="NBG60" i="5"/>
  <c r="NBH60" i="5"/>
  <c r="NBI60" i="5"/>
  <c r="NBJ60" i="5"/>
  <c r="NBK60" i="5"/>
  <c r="NBL60" i="5"/>
  <c r="NBM60" i="5"/>
  <c r="NBN60" i="5"/>
  <c r="NBO60" i="5"/>
  <c r="NBP60" i="5"/>
  <c r="NBQ60" i="5"/>
  <c r="NBR60" i="5"/>
  <c r="NBS60" i="5"/>
  <c r="NBT60" i="5"/>
  <c r="NBU60" i="5"/>
  <c r="NBV60" i="5"/>
  <c r="NBW60" i="5"/>
  <c r="NBX60" i="5"/>
  <c r="NBY60" i="5"/>
  <c r="NBZ60" i="5"/>
  <c r="NCA60" i="5"/>
  <c r="NCB60" i="5"/>
  <c r="NCC60" i="5"/>
  <c r="NCD60" i="5"/>
  <c r="NCE60" i="5"/>
  <c r="NCF60" i="5"/>
  <c r="NCG60" i="5"/>
  <c r="NCH60" i="5"/>
  <c r="NCI60" i="5"/>
  <c r="NCJ60" i="5"/>
  <c r="NCK60" i="5"/>
  <c r="NCL60" i="5"/>
  <c r="NCM60" i="5"/>
  <c r="NCN60" i="5"/>
  <c r="NCO60" i="5"/>
  <c r="NCP60" i="5"/>
  <c r="NCQ60" i="5"/>
  <c r="NCR60" i="5"/>
  <c r="NCS60" i="5"/>
  <c r="NCT60" i="5"/>
  <c r="NCU60" i="5"/>
  <c r="NCV60" i="5"/>
  <c r="NCW60" i="5"/>
  <c r="NCX60" i="5"/>
  <c r="NCY60" i="5"/>
  <c r="NCZ60" i="5"/>
  <c r="NDA60" i="5"/>
  <c r="NDB60" i="5"/>
  <c r="NDC60" i="5"/>
  <c r="NDD60" i="5"/>
  <c r="NDE60" i="5"/>
  <c r="NDF60" i="5"/>
  <c r="NDG60" i="5"/>
  <c r="NDH60" i="5"/>
  <c r="NDI60" i="5"/>
  <c r="NDJ60" i="5"/>
  <c r="NDK60" i="5"/>
  <c r="NDL60" i="5"/>
  <c r="NDM60" i="5"/>
  <c r="NDN60" i="5"/>
  <c r="NDO60" i="5"/>
  <c r="NDP60" i="5"/>
  <c r="NDQ60" i="5"/>
  <c r="NDR60" i="5"/>
  <c r="NDS60" i="5"/>
  <c r="NDT60" i="5"/>
  <c r="NDU60" i="5"/>
  <c r="NDV60" i="5"/>
  <c r="NDW60" i="5"/>
  <c r="NDX60" i="5"/>
  <c r="NDY60" i="5"/>
  <c r="NDZ60" i="5"/>
  <c r="NEA60" i="5"/>
  <c r="NEB60" i="5"/>
  <c r="NEC60" i="5"/>
  <c r="NED60" i="5"/>
  <c r="NEE60" i="5"/>
  <c r="NEF60" i="5"/>
  <c r="NEG60" i="5"/>
  <c r="NEH60" i="5"/>
  <c r="NEI60" i="5"/>
  <c r="NEJ60" i="5"/>
  <c r="NEK60" i="5"/>
  <c r="NEL60" i="5"/>
  <c r="NEM60" i="5"/>
  <c r="NEN60" i="5"/>
  <c r="NEO60" i="5"/>
  <c r="NEP60" i="5"/>
  <c r="NEQ60" i="5"/>
  <c r="NER60" i="5"/>
  <c r="NES60" i="5"/>
  <c r="NET60" i="5"/>
  <c r="NEU60" i="5"/>
  <c r="NEV60" i="5"/>
  <c r="NEW60" i="5"/>
  <c r="NEX60" i="5"/>
  <c r="NEY60" i="5"/>
  <c r="NEZ60" i="5"/>
  <c r="NFA60" i="5"/>
  <c r="NFB60" i="5"/>
  <c r="NFC60" i="5"/>
  <c r="NFD60" i="5"/>
  <c r="NFE60" i="5"/>
  <c r="NFF60" i="5"/>
  <c r="NFG60" i="5"/>
  <c r="NFH60" i="5"/>
  <c r="NFI60" i="5"/>
  <c r="NFJ60" i="5"/>
  <c r="NFK60" i="5"/>
  <c r="NFL60" i="5"/>
  <c r="NFM60" i="5"/>
  <c r="NFN60" i="5"/>
  <c r="NFO60" i="5"/>
  <c r="NFP60" i="5"/>
  <c r="NFQ60" i="5"/>
  <c r="NFR60" i="5"/>
  <c r="NFS60" i="5"/>
  <c r="NFT60" i="5"/>
  <c r="NFU60" i="5"/>
  <c r="NFV60" i="5"/>
  <c r="NFW60" i="5"/>
  <c r="NFX60" i="5"/>
  <c r="NFY60" i="5"/>
  <c r="NFZ60" i="5"/>
  <c r="NGA60" i="5"/>
  <c r="NGB60" i="5"/>
  <c r="NGC60" i="5"/>
  <c r="NGD60" i="5"/>
  <c r="NGE60" i="5"/>
  <c r="NGF60" i="5"/>
  <c r="NGG60" i="5"/>
  <c r="NGH60" i="5"/>
  <c r="NGI60" i="5"/>
  <c r="NGJ60" i="5"/>
  <c r="NGK60" i="5"/>
  <c r="NGL60" i="5"/>
  <c r="NGM60" i="5"/>
  <c r="NGN60" i="5"/>
  <c r="NGO60" i="5"/>
  <c r="NGP60" i="5"/>
  <c r="NGQ60" i="5"/>
  <c r="NGR60" i="5"/>
  <c r="NGS60" i="5"/>
  <c r="NGT60" i="5"/>
  <c r="NGU60" i="5"/>
  <c r="NGV60" i="5"/>
  <c r="NGW60" i="5"/>
  <c r="NGX60" i="5"/>
  <c r="NGY60" i="5"/>
  <c r="NGZ60" i="5"/>
  <c r="NHA60" i="5"/>
  <c r="NHB60" i="5"/>
  <c r="NHC60" i="5"/>
  <c r="NHD60" i="5"/>
  <c r="NHE60" i="5"/>
  <c r="NHF60" i="5"/>
  <c r="NHG60" i="5"/>
  <c r="NHH60" i="5"/>
  <c r="NHI60" i="5"/>
  <c r="NHJ60" i="5"/>
  <c r="NHK60" i="5"/>
  <c r="NHL60" i="5"/>
  <c r="NHM60" i="5"/>
  <c r="NHN60" i="5"/>
  <c r="NHO60" i="5"/>
  <c r="NHP60" i="5"/>
  <c r="NHQ60" i="5"/>
  <c r="NHR60" i="5"/>
  <c r="NHS60" i="5"/>
  <c r="NHT60" i="5"/>
  <c r="NHU60" i="5"/>
  <c r="NHV60" i="5"/>
  <c r="NHW60" i="5"/>
  <c r="NHX60" i="5"/>
  <c r="NHY60" i="5"/>
  <c r="NHZ60" i="5"/>
  <c r="NIA60" i="5"/>
  <c r="NIB60" i="5"/>
  <c r="NIC60" i="5"/>
  <c r="NID60" i="5"/>
  <c r="NIE60" i="5"/>
  <c r="NIF60" i="5"/>
  <c r="NIG60" i="5"/>
  <c r="NIH60" i="5"/>
  <c r="NII60" i="5"/>
  <c r="NIJ60" i="5"/>
  <c r="NIK60" i="5"/>
  <c r="NIL60" i="5"/>
  <c r="NIM60" i="5"/>
  <c r="NIN60" i="5"/>
  <c r="NIO60" i="5"/>
  <c r="NIP60" i="5"/>
  <c r="NIQ60" i="5"/>
  <c r="NIR60" i="5"/>
  <c r="NIS60" i="5"/>
  <c r="NIT60" i="5"/>
  <c r="NIU60" i="5"/>
  <c r="NIV60" i="5"/>
  <c r="NIW60" i="5"/>
  <c r="NIX60" i="5"/>
  <c r="NIY60" i="5"/>
  <c r="NIZ60" i="5"/>
  <c r="NJA60" i="5"/>
  <c r="NJB60" i="5"/>
  <c r="NJC60" i="5"/>
  <c r="NJD60" i="5"/>
  <c r="NJE60" i="5"/>
  <c r="NJF60" i="5"/>
  <c r="NJG60" i="5"/>
  <c r="NJH60" i="5"/>
  <c r="NJI60" i="5"/>
  <c r="NJJ60" i="5"/>
  <c r="NJK60" i="5"/>
  <c r="NJL60" i="5"/>
  <c r="NJM60" i="5"/>
  <c r="NJN60" i="5"/>
  <c r="NJO60" i="5"/>
  <c r="NJP60" i="5"/>
  <c r="NJQ60" i="5"/>
  <c r="NJR60" i="5"/>
  <c r="NJS60" i="5"/>
  <c r="NJT60" i="5"/>
  <c r="NJU60" i="5"/>
  <c r="NJV60" i="5"/>
  <c r="NJW60" i="5"/>
  <c r="NJX60" i="5"/>
  <c r="NJY60" i="5"/>
  <c r="NJZ60" i="5"/>
  <c r="NKA60" i="5"/>
  <c r="NKB60" i="5"/>
  <c r="NKC60" i="5"/>
  <c r="NKD60" i="5"/>
  <c r="NKE60" i="5"/>
  <c r="NKF60" i="5"/>
  <c r="NKG60" i="5"/>
  <c r="NKH60" i="5"/>
  <c r="NKI60" i="5"/>
  <c r="NKJ60" i="5"/>
  <c r="NKK60" i="5"/>
  <c r="NKL60" i="5"/>
  <c r="NKM60" i="5"/>
  <c r="NKN60" i="5"/>
  <c r="NKO60" i="5"/>
  <c r="NKP60" i="5"/>
  <c r="NKQ60" i="5"/>
  <c r="NKR60" i="5"/>
  <c r="NKS60" i="5"/>
  <c r="NKT60" i="5"/>
  <c r="NKU60" i="5"/>
  <c r="NKV60" i="5"/>
  <c r="NKW60" i="5"/>
  <c r="NKX60" i="5"/>
  <c r="NKY60" i="5"/>
  <c r="NKZ60" i="5"/>
  <c r="NLA60" i="5"/>
  <c r="NLB60" i="5"/>
  <c r="NLC60" i="5"/>
  <c r="NLD60" i="5"/>
  <c r="NLE60" i="5"/>
  <c r="NLF60" i="5"/>
  <c r="NLG60" i="5"/>
  <c r="NLH60" i="5"/>
  <c r="NLI60" i="5"/>
  <c r="NLJ60" i="5"/>
  <c r="NLK60" i="5"/>
  <c r="NLL60" i="5"/>
  <c r="NLM60" i="5"/>
  <c r="NLN60" i="5"/>
  <c r="NLO60" i="5"/>
  <c r="NLP60" i="5"/>
  <c r="NLQ60" i="5"/>
  <c r="NLR60" i="5"/>
  <c r="NLS60" i="5"/>
  <c r="NLT60" i="5"/>
  <c r="NLU60" i="5"/>
  <c r="NLV60" i="5"/>
  <c r="NLW60" i="5"/>
  <c r="NLX60" i="5"/>
  <c r="NLY60" i="5"/>
  <c r="NLZ60" i="5"/>
  <c r="NMA60" i="5"/>
  <c r="NMB60" i="5"/>
  <c r="NMC60" i="5"/>
  <c r="NMD60" i="5"/>
  <c r="NME60" i="5"/>
  <c r="NMF60" i="5"/>
  <c r="NMG60" i="5"/>
  <c r="NMH60" i="5"/>
  <c r="NMI60" i="5"/>
  <c r="NMJ60" i="5"/>
  <c r="NMK60" i="5"/>
  <c r="NML60" i="5"/>
  <c r="NMM60" i="5"/>
  <c r="NMN60" i="5"/>
  <c r="NMO60" i="5"/>
  <c r="NMP60" i="5"/>
  <c r="NMQ60" i="5"/>
  <c r="NMR60" i="5"/>
  <c r="NMS60" i="5"/>
  <c r="NMT60" i="5"/>
  <c r="NMU60" i="5"/>
  <c r="NMV60" i="5"/>
  <c r="NMW60" i="5"/>
  <c r="NMX60" i="5"/>
  <c r="NMY60" i="5"/>
  <c r="NMZ60" i="5"/>
  <c r="NNA60" i="5"/>
  <c r="NNB60" i="5"/>
  <c r="NNC60" i="5"/>
  <c r="NND60" i="5"/>
  <c r="NNE60" i="5"/>
  <c r="NNF60" i="5"/>
  <c r="NNG60" i="5"/>
  <c r="NNH60" i="5"/>
  <c r="NNI60" i="5"/>
  <c r="NNJ60" i="5"/>
  <c r="NNK60" i="5"/>
  <c r="NNL60" i="5"/>
  <c r="NNM60" i="5"/>
  <c r="NNN60" i="5"/>
  <c r="NNO60" i="5"/>
  <c r="NNP60" i="5"/>
  <c r="NNQ60" i="5"/>
  <c r="NNR60" i="5"/>
  <c r="NNS60" i="5"/>
  <c r="NNT60" i="5"/>
  <c r="NNU60" i="5"/>
  <c r="NNV60" i="5"/>
  <c r="NNW60" i="5"/>
  <c r="NNX60" i="5"/>
  <c r="NNY60" i="5"/>
  <c r="NNZ60" i="5"/>
  <c r="NOA60" i="5"/>
  <c r="NOB60" i="5"/>
  <c r="NOC60" i="5"/>
  <c r="NOD60" i="5"/>
  <c r="NOE60" i="5"/>
  <c r="NOF60" i="5"/>
  <c r="NOG60" i="5"/>
  <c r="NOH60" i="5"/>
  <c r="NOI60" i="5"/>
  <c r="NOJ60" i="5"/>
  <c r="NOK60" i="5"/>
  <c r="NOL60" i="5"/>
  <c r="NOM60" i="5"/>
  <c r="NON60" i="5"/>
  <c r="NOO60" i="5"/>
  <c r="NOP60" i="5"/>
  <c r="NOQ60" i="5"/>
  <c r="NOR60" i="5"/>
  <c r="NOS60" i="5"/>
  <c r="NOT60" i="5"/>
  <c r="NOU60" i="5"/>
  <c r="NOV60" i="5"/>
  <c r="NOW60" i="5"/>
  <c r="NOX60" i="5"/>
  <c r="NOY60" i="5"/>
  <c r="NOZ60" i="5"/>
  <c r="NPA60" i="5"/>
  <c r="NPB60" i="5"/>
  <c r="NPC60" i="5"/>
  <c r="NPD60" i="5"/>
  <c r="NPE60" i="5"/>
  <c r="NPF60" i="5"/>
  <c r="NPG60" i="5"/>
  <c r="NPH60" i="5"/>
  <c r="NPI60" i="5"/>
  <c r="NPJ60" i="5"/>
  <c r="NPK60" i="5"/>
  <c r="NPL60" i="5"/>
  <c r="NPM60" i="5"/>
  <c r="NPN60" i="5"/>
  <c r="NPO60" i="5"/>
  <c r="NPP60" i="5"/>
  <c r="NPQ60" i="5"/>
  <c r="NPR60" i="5"/>
  <c r="NPS60" i="5"/>
  <c r="NPT60" i="5"/>
  <c r="NPU60" i="5"/>
  <c r="NPV60" i="5"/>
  <c r="NPW60" i="5"/>
  <c r="NPX60" i="5"/>
  <c r="NPY60" i="5"/>
  <c r="NPZ60" i="5"/>
  <c r="NQA60" i="5"/>
  <c r="NQB60" i="5"/>
  <c r="NQC60" i="5"/>
  <c r="NQD60" i="5"/>
  <c r="NQE60" i="5"/>
  <c r="NQF60" i="5"/>
  <c r="NQG60" i="5"/>
  <c r="NQH60" i="5"/>
  <c r="NQI60" i="5"/>
  <c r="NQJ60" i="5"/>
  <c r="NQK60" i="5"/>
  <c r="NQL60" i="5"/>
  <c r="NQM60" i="5"/>
  <c r="NQN60" i="5"/>
  <c r="NQO60" i="5"/>
  <c r="NQP60" i="5"/>
  <c r="NQQ60" i="5"/>
  <c r="NQR60" i="5"/>
  <c r="NQS60" i="5"/>
  <c r="NQT60" i="5"/>
  <c r="NQU60" i="5"/>
  <c r="NQV60" i="5"/>
  <c r="NQW60" i="5"/>
  <c r="NQX60" i="5"/>
  <c r="NQY60" i="5"/>
  <c r="NQZ60" i="5"/>
  <c r="NRA60" i="5"/>
  <c r="NRB60" i="5"/>
  <c r="NRC60" i="5"/>
  <c r="NRD60" i="5"/>
  <c r="NRE60" i="5"/>
  <c r="NRF60" i="5"/>
  <c r="NRG60" i="5"/>
  <c r="NRH60" i="5"/>
  <c r="NRI60" i="5"/>
  <c r="NRJ60" i="5"/>
  <c r="NRK60" i="5"/>
  <c r="NRL60" i="5"/>
  <c r="NRM60" i="5"/>
  <c r="NRN60" i="5"/>
  <c r="NRO60" i="5"/>
  <c r="NRP60" i="5"/>
  <c r="NRQ60" i="5"/>
  <c r="NRR60" i="5"/>
  <c r="NRS60" i="5"/>
  <c r="NRT60" i="5"/>
  <c r="NRU60" i="5"/>
  <c r="NRV60" i="5"/>
  <c r="NRW60" i="5"/>
  <c r="NRX60" i="5"/>
  <c r="NRY60" i="5"/>
  <c r="NRZ60" i="5"/>
  <c r="NSA60" i="5"/>
  <c r="NSB60" i="5"/>
  <c r="NSC60" i="5"/>
  <c r="NSD60" i="5"/>
  <c r="NSE60" i="5"/>
  <c r="NSF60" i="5"/>
  <c r="NSG60" i="5"/>
  <c r="NSH60" i="5"/>
  <c r="NSI60" i="5"/>
  <c r="NSJ60" i="5"/>
  <c r="NSK60" i="5"/>
  <c r="NSL60" i="5"/>
  <c r="NSM60" i="5"/>
  <c r="NSN60" i="5"/>
  <c r="NSO60" i="5"/>
  <c r="NSP60" i="5"/>
  <c r="NSQ60" i="5"/>
  <c r="NSR60" i="5"/>
  <c r="NSS60" i="5"/>
  <c r="NST60" i="5"/>
  <c r="NSU60" i="5"/>
  <c r="NSV60" i="5"/>
  <c r="NSW60" i="5"/>
  <c r="NSX60" i="5"/>
  <c r="NSY60" i="5"/>
  <c r="NSZ60" i="5"/>
  <c r="NTA60" i="5"/>
  <c r="NTB60" i="5"/>
  <c r="NTC60" i="5"/>
  <c r="NTD60" i="5"/>
  <c r="NTE60" i="5"/>
  <c r="NTF60" i="5"/>
  <c r="NTG60" i="5"/>
  <c r="NTH60" i="5"/>
  <c r="NTI60" i="5"/>
  <c r="NTJ60" i="5"/>
  <c r="NTK60" i="5"/>
  <c r="NTL60" i="5"/>
  <c r="NTM60" i="5"/>
  <c r="NTN60" i="5"/>
  <c r="NTO60" i="5"/>
  <c r="NTP60" i="5"/>
  <c r="NTQ60" i="5"/>
  <c r="NTR60" i="5"/>
  <c r="NTS60" i="5"/>
  <c r="NTT60" i="5"/>
  <c r="NTU60" i="5"/>
  <c r="NTV60" i="5"/>
  <c r="NTW60" i="5"/>
  <c r="NTX60" i="5"/>
  <c r="NTY60" i="5"/>
  <c r="NTZ60" i="5"/>
  <c r="NUA60" i="5"/>
  <c r="NUB60" i="5"/>
  <c r="NUC60" i="5"/>
  <c r="NUD60" i="5"/>
  <c r="NUE60" i="5"/>
  <c r="NUF60" i="5"/>
  <c r="NUG60" i="5"/>
  <c r="NUH60" i="5"/>
  <c r="NUI60" i="5"/>
  <c r="NUJ60" i="5"/>
  <c r="NUK60" i="5"/>
  <c r="NUL60" i="5"/>
  <c r="NUM60" i="5"/>
  <c r="NUN60" i="5"/>
  <c r="NUO60" i="5"/>
  <c r="NUP60" i="5"/>
  <c r="NUQ60" i="5"/>
  <c r="NUR60" i="5"/>
  <c r="NUS60" i="5"/>
  <c r="NUT60" i="5"/>
  <c r="NUU60" i="5"/>
  <c r="NUV60" i="5"/>
  <c r="NUW60" i="5"/>
  <c r="NUX60" i="5"/>
  <c r="NUY60" i="5"/>
  <c r="NUZ60" i="5"/>
  <c r="NVA60" i="5"/>
  <c r="NVB60" i="5"/>
  <c r="NVC60" i="5"/>
  <c r="NVD60" i="5"/>
  <c r="NVE60" i="5"/>
  <c r="NVF60" i="5"/>
  <c r="NVG60" i="5"/>
  <c r="NVH60" i="5"/>
  <c r="NVI60" i="5"/>
  <c r="NVJ60" i="5"/>
  <c r="NVK60" i="5"/>
  <c r="NVL60" i="5"/>
  <c r="NVM60" i="5"/>
  <c r="NVN60" i="5"/>
  <c r="NVO60" i="5"/>
  <c r="NVP60" i="5"/>
  <c r="NVQ60" i="5"/>
  <c r="NVR60" i="5"/>
  <c r="NVS60" i="5"/>
  <c r="NVT60" i="5"/>
  <c r="NVU60" i="5"/>
  <c r="NVV60" i="5"/>
  <c r="NVW60" i="5"/>
  <c r="NVX60" i="5"/>
  <c r="NVY60" i="5"/>
  <c r="NVZ60" i="5"/>
  <c r="NWA60" i="5"/>
  <c r="NWB60" i="5"/>
  <c r="NWC60" i="5"/>
  <c r="NWD60" i="5"/>
  <c r="NWE60" i="5"/>
  <c r="NWF60" i="5"/>
  <c r="NWG60" i="5"/>
  <c r="NWH60" i="5"/>
  <c r="NWI60" i="5"/>
  <c r="NWJ60" i="5"/>
  <c r="NWK60" i="5"/>
  <c r="NWL60" i="5"/>
  <c r="NWM60" i="5"/>
  <c r="NWN60" i="5"/>
  <c r="NWO60" i="5"/>
  <c r="NWP60" i="5"/>
  <c r="NWQ60" i="5"/>
  <c r="NWR60" i="5"/>
  <c r="NWS60" i="5"/>
  <c r="NWT60" i="5"/>
  <c r="NWU60" i="5"/>
  <c r="NWV60" i="5"/>
  <c r="NWW60" i="5"/>
  <c r="NWX60" i="5"/>
  <c r="NWY60" i="5"/>
  <c r="NWZ60" i="5"/>
  <c r="NXA60" i="5"/>
  <c r="NXB60" i="5"/>
  <c r="NXC60" i="5"/>
  <c r="NXD60" i="5"/>
  <c r="NXE60" i="5"/>
  <c r="NXF60" i="5"/>
  <c r="NXG60" i="5"/>
  <c r="NXH60" i="5"/>
  <c r="NXI60" i="5"/>
  <c r="NXJ60" i="5"/>
  <c r="NXK60" i="5"/>
  <c r="NXL60" i="5"/>
  <c r="NXM60" i="5"/>
  <c r="NXN60" i="5"/>
  <c r="NXO60" i="5"/>
  <c r="NXP60" i="5"/>
  <c r="NXQ60" i="5"/>
  <c r="NXR60" i="5"/>
  <c r="NXS60" i="5"/>
  <c r="NXT60" i="5"/>
  <c r="NXU60" i="5"/>
  <c r="NXV60" i="5"/>
  <c r="NXW60" i="5"/>
  <c r="NXX60" i="5"/>
  <c r="NXY60" i="5"/>
  <c r="NXZ60" i="5"/>
  <c r="NYA60" i="5"/>
  <c r="NYB60" i="5"/>
  <c r="NYC60" i="5"/>
  <c r="NYD60" i="5"/>
  <c r="NYE60" i="5"/>
  <c r="NYF60" i="5"/>
  <c r="NYG60" i="5"/>
  <c r="NYH60" i="5"/>
  <c r="NYI60" i="5"/>
  <c r="NYJ60" i="5"/>
  <c r="NYK60" i="5"/>
  <c r="NYL60" i="5"/>
  <c r="NYM60" i="5"/>
  <c r="NYN60" i="5"/>
  <c r="NYO60" i="5"/>
  <c r="NYP60" i="5"/>
  <c r="NYQ60" i="5"/>
  <c r="NYR60" i="5"/>
  <c r="NYS60" i="5"/>
  <c r="NYT60" i="5"/>
  <c r="NYU60" i="5"/>
  <c r="NYV60" i="5"/>
  <c r="NYW60" i="5"/>
  <c r="NYX60" i="5"/>
  <c r="NYY60" i="5"/>
  <c r="NYZ60" i="5"/>
  <c r="NZA60" i="5"/>
  <c r="NZB60" i="5"/>
  <c r="NZC60" i="5"/>
  <c r="NZD60" i="5"/>
  <c r="NZE60" i="5"/>
  <c r="NZF60" i="5"/>
  <c r="NZG60" i="5"/>
  <c r="NZH60" i="5"/>
  <c r="NZI60" i="5"/>
  <c r="NZJ60" i="5"/>
  <c r="NZK60" i="5"/>
  <c r="NZL60" i="5"/>
  <c r="NZM60" i="5"/>
  <c r="NZN60" i="5"/>
  <c r="NZO60" i="5"/>
  <c r="NZP60" i="5"/>
  <c r="NZQ60" i="5"/>
  <c r="NZR60" i="5"/>
  <c r="NZS60" i="5"/>
  <c r="NZT60" i="5"/>
  <c r="NZU60" i="5"/>
  <c r="NZV60" i="5"/>
  <c r="NZW60" i="5"/>
  <c r="NZX60" i="5"/>
  <c r="NZY60" i="5"/>
  <c r="NZZ60" i="5"/>
  <c r="OAA60" i="5"/>
  <c r="OAB60" i="5"/>
  <c r="OAC60" i="5"/>
  <c r="OAD60" i="5"/>
  <c r="OAE60" i="5"/>
  <c r="OAF60" i="5"/>
  <c r="OAG60" i="5"/>
  <c r="OAH60" i="5"/>
  <c r="OAI60" i="5"/>
  <c r="OAJ60" i="5"/>
  <c r="OAK60" i="5"/>
  <c r="OAL60" i="5"/>
  <c r="OAM60" i="5"/>
  <c r="OAN60" i="5"/>
  <c r="OAO60" i="5"/>
  <c r="OAP60" i="5"/>
  <c r="OAQ60" i="5"/>
  <c r="OAR60" i="5"/>
  <c r="OAS60" i="5"/>
  <c r="OAT60" i="5"/>
  <c r="OAU60" i="5"/>
  <c r="OAV60" i="5"/>
  <c r="OAW60" i="5"/>
  <c r="OAX60" i="5"/>
  <c r="OAY60" i="5"/>
  <c r="OAZ60" i="5"/>
  <c r="OBA60" i="5"/>
  <c r="OBB60" i="5"/>
  <c r="OBC60" i="5"/>
  <c r="OBD60" i="5"/>
  <c r="OBE60" i="5"/>
  <c r="OBF60" i="5"/>
  <c r="OBG60" i="5"/>
  <c r="OBH60" i="5"/>
  <c r="OBI60" i="5"/>
  <c r="OBJ60" i="5"/>
  <c r="OBK60" i="5"/>
  <c r="OBL60" i="5"/>
  <c r="OBM60" i="5"/>
  <c r="OBN60" i="5"/>
  <c r="OBO60" i="5"/>
  <c r="OBP60" i="5"/>
  <c r="OBQ60" i="5"/>
  <c r="OBR60" i="5"/>
  <c r="OBS60" i="5"/>
  <c r="OBT60" i="5"/>
  <c r="OBU60" i="5"/>
  <c r="OBV60" i="5"/>
  <c r="OBW60" i="5"/>
  <c r="OBX60" i="5"/>
  <c r="OBY60" i="5"/>
  <c r="OBZ60" i="5"/>
  <c r="OCA60" i="5"/>
  <c r="OCB60" i="5"/>
  <c r="OCC60" i="5"/>
  <c r="OCD60" i="5"/>
  <c r="OCE60" i="5"/>
  <c r="OCF60" i="5"/>
  <c r="OCG60" i="5"/>
  <c r="OCH60" i="5"/>
  <c r="OCI60" i="5"/>
  <c r="OCJ60" i="5"/>
  <c r="OCK60" i="5"/>
  <c r="OCL60" i="5"/>
  <c r="OCM60" i="5"/>
  <c r="OCN60" i="5"/>
  <c r="OCO60" i="5"/>
  <c r="OCP60" i="5"/>
  <c r="OCQ60" i="5"/>
  <c r="OCR60" i="5"/>
  <c r="OCS60" i="5"/>
  <c r="OCT60" i="5"/>
  <c r="OCU60" i="5"/>
  <c r="OCV60" i="5"/>
  <c r="OCW60" i="5"/>
  <c r="OCX60" i="5"/>
  <c r="OCY60" i="5"/>
  <c r="OCZ60" i="5"/>
  <c r="ODA60" i="5"/>
  <c r="ODB60" i="5"/>
  <c r="ODC60" i="5"/>
  <c r="ODD60" i="5"/>
  <c r="ODE60" i="5"/>
  <c r="ODF60" i="5"/>
  <c r="ODG60" i="5"/>
  <c r="ODH60" i="5"/>
  <c r="ODI60" i="5"/>
  <c r="ODJ60" i="5"/>
  <c r="ODK60" i="5"/>
  <c r="ODL60" i="5"/>
  <c r="ODM60" i="5"/>
  <c r="ODN60" i="5"/>
  <c r="ODO60" i="5"/>
  <c r="ODP60" i="5"/>
  <c r="ODQ60" i="5"/>
  <c r="ODR60" i="5"/>
  <c r="ODS60" i="5"/>
  <c r="ODT60" i="5"/>
  <c r="ODU60" i="5"/>
  <c r="ODV60" i="5"/>
  <c r="ODW60" i="5"/>
  <c r="ODX60" i="5"/>
  <c r="ODY60" i="5"/>
  <c r="ODZ60" i="5"/>
  <c r="OEA60" i="5"/>
  <c r="OEB60" i="5"/>
  <c r="OEC60" i="5"/>
  <c r="OED60" i="5"/>
  <c r="OEE60" i="5"/>
  <c r="OEF60" i="5"/>
  <c r="OEG60" i="5"/>
  <c r="OEH60" i="5"/>
  <c r="OEI60" i="5"/>
  <c r="OEJ60" i="5"/>
  <c r="OEK60" i="5"/>
  <c r="OEL60" i="5"/>
  <c r="OEM60" i="5"/>
  <c r="OEN60" i="5"/>
  <c r="OEO60" i="5"/>
  <c r="OEP60" i="5"/>
  <c r="OEQ60" i="5"/>
  <c r="OER60" i="5"/>
  <c r="OES60" i="5"/>
  <c r="OET60" i="5"/>
  <c r="OEU60" i="5"/>
  <c r="OEV60" i="5"/>
  <c r="OEW60" i="5"/>
  <c r="OEX60" i="5"/>
  <c r="OEY60" i="5"/>
  <c r="OEZ60" i="5"/>
  <c r="OFA60" i="5"/>
  <c r="OFB60" i="5"/>
  <c r="OFC60" i="5"/>
  <c r="OFD60" i="5"/>
  <c r="OFE60" i="5"/>
  <c r="OFF60" i="5"/>
  <c r="OFG60" i="5"/>
  <c r="OFH60" i="5"/>
  <c r="OFI60" i="5"/>
  <c r="OFJ60" i="5"/>
  <c r="OFK60" i="5"/>
  <c r="OFL60" i="5"/>
  <c r="OFM60" i="5"/>
  <c r="OFN60" i="5"/>
  <c r="OFO60" i="5"/>
  <c r="OFP60" i="5"/>
  <c r="OFQ60" i="5"/>
  <c r="OFR60" i="5"/>
  <c r="OFS60" i="5"/>
  <c r="OFT60" i="5"/>
  <c r="OFU60" i="5"/>
  <c r="OFV60" i="5"/>
  <c r="OFW60" i="5"/>
  <c r="OFX60" i="5"/>
  <c r="OFY60" i="5"/>
  <c r="OFZ60" i="5"/>
  <c r="OGA60" i="5"/>
  <c r="OGB60" i="5"/>
  <c r="OGC60" i="5"/>
  <c r="OGD60" i="5"/>
  <c r="OGE60" i="5"/>
  <c r="OGF60" i="5"/>
  <c r="OGG60" i="5"/>
  <c r="OGH60" i="5"/>
  <c r="OGI60" i="5"/>
  <c r="OGJ60" i="5"/>
  <c r="OGK60" i="5"/>
  <c r="OGL60" i="5"/>
  <c r="OGM60" i="5"/>
  <c r="OGN60" i="5"/>
  <c r="OGO60" i="5"/>
  <c r="OGP60" i="5"/>
  <c r="OGQ60" i="5"/>
  <c r="OGR60" i="5"/>
  <c r="OGS60" i="5"/>
  <c r="OGT60" i="5"/>
  <c r="OGU60" i="5"/>
  <c r="OGV60" i="5"/>
  <c r="OGW60" i="5"/>
  <c r="OGX60" i="5"/>
  <c r="OGY60" i="5"/>
  <c r="OGZ60" i="5"/>
  <c r="OHA60" i="5"/>
  <c r="OHB60" i="5"/>
  <c r="OHC60" i="5"/>
  <c r="OHD60" i="5"/>
  <c r="OHE60" i="5"/>
  <c r="OHF60" i="5"/>
  <c r="OHG60" i="5"/>
  <c r="OHH60" i="5"/>
  <c r="OHI60" i="5"/>
  <c r="OHJ60" i="5"/>
  <c r="OHK60" i="5"/>
  <c r="OHL60" i="5"/>
  <c r="OHM60" i="5"/>
  <c r="OHN60" i="5"/>
  <c r="OHO60" i="5"/>
  <c r="OHP60" i="5"/>
  <c r="OHQ60" i="5"/>
  <c r="OHR60" i="5"/>
  <c r="OHS60" i="5"/>
  <c r="OHT60" i="5"/>
  <c r="OHU60" i="5"/>
  <c r="OHV60" i="5"/>
  <c r="OHW60" i="5"/>
  <c r="OHX60" i="5"/>
  <c r="OHY60" i="5"/>
  <c r="OHZ60" i="5"/>
  <c r="OIA60" i="5"/>
  <c r="OIB60" i="5"/>
  <c r="OIC60" i="5"/>
  <c r="OID60" i="5"/>
  <c r="OIE60" i="5"/>
  <c r="OIF60" i="5"/>
  <c r="OIG60" i="5"/>
  <c r="OIH60" i="5"/>
  <c r="OII60" i="5"/>
  <c r="OIJ60" i="5"/>
  <c r="OIK60" i="5"/>
  <c r="OIL60" i="5"/>
  <c r="OIM60" i="5"/>
  <c r="OIN60" i="5"/>
  <c r="OIO60" i="5"/>
  <c r="OIP60" i="5"/>
  <c r="OIQ60" i="5"/>
  <c r="OIR60" i="5"/>
  <c r="OIS60" i="5"/>
  <c r="OIT60" i="5"/>
  <c r="OIU60" i="5"/>
  <c r="OIV60" i="5"/>
  <c r="OIW60" i="5"/>
  <c r="OIX60" i="5"/>
  <c r="OIY60" i="5"/>
  <c r="OIZ60" i="5"/>
  <c r="OJA60" i="5"/>
  <c r="OJB60" i="5"/>
  <c r="OJC60" i="5"/>
  <c r="OJD60" i="5"/>
  <c r="OJE60" i="5"/>
  <c r="OJF60" i="5"/>
  <c r="OJG60" i="5"/>
  <c r="OJH60" i="5"/>
  <c r="OJI60" i="5"/>
  <c r="OJJ60" i="5"/>
  <c r="OJK60" i="5"/>
  <c r="OJL60" i="5"/>
  <c r="OJM60" i="5"/>
  <c r="OJN60" i="5"/>
  <c r="OJO60" i="5"/>
  <c r="OJP60" i="5"/>
  <c r="OJQ60" i="5"/>
  <c r="OJR60" i="5"/>
  <c r="OJS60" i="5"/>
  <c r="OJT60" i="5"/>
  <c r="OJU60" i="5"/>
  <c r="OJV60" i="5"/>
  <c r="OJW60" i="5"/>
  <c r="OJX60" i="5"/>
  <c r="OJY60" i="5"/>
  <c r="OJZ60" i="5"/>
  <c r="OKA60" i="5"/>
  <c r="OKB60" i="5"/>
  <c r="OKC60" i="5"/>
  <c r="OKD60" i="5"/>
  <c r="OKE60" i="5"/>
  <c r="OKF60" i="5"/>
  <c r="OKG60" i="5"/>
  <c r="OKH60" i="5"/>
  <c r="OKI60" i="5"/>
  <c r="OKJ60" i="5"/>
  <c r="OKK60" i="5"/>
  <c r="OKL60" i="5"/>
  <c r="OKM60" i="5"/>
  <c r="OKN60" i="5"/>
  <c r="OKO60" i="5"/>
  <c r="OKP60" i="5"/>
  <c r="OKQ60" i="5"/>
  <c r="OKR60" i="5"/>
  <c r="OKS60" i="5"/>
  <c r="OKT60" i="5"/>
  <c r="OKU60" i="5"/>
  <c r="OKV60" i="5"/>
  <c r="OKW60" i="5"/>
  <c r="OKX60" i="5"/>
  <c r="OKY60" i="5"/>
  <c r="OKZ60" i="5"/>
  <c r="OLA60" i="5"/>
  <c r="OLB60" i="5"/>
  <c r="OLC60" i="5"/>
  <c r="OLD60" i="5"/>
  <c r="OLE60" i="5"/>
  <c r="OLF60" i="5"/>
  <c r="OLG60" i="5"/>
  <c r="OLH60" i="5"/>
  <c r="OLI60" i="5"/>
  <c r="OLJ60" i="5"/>
  <c r="OLK60" i="5"/>
  <c r="OLL60" i="5"/>
  <c r="OLM60" i="5"/>
  <c r="OLN60" i="5"/>
  <c r="OLO60" i="5"/>
  <c r="OLP60" i="5"/>
  <c r="OLQ60" i="5"/>
  <c r="OLR60" i="5"/>
  <c r="OLS60" i="5"/>
  <c r="OLT60" i="5"/>
  <c r="OLU60" i="5"/>
  <c r="OLV60" i="5"/>
  <c r="OLW60" i="5"/>
  <c r="OLX60" i="5"/>
  <c r="OLY60" i="5"/>
  <c r="OLZ60" i="5"/>
  <c r="OMA60" i="5"/>
  <c r="OMB60" i="5"/>
  <c r="OMC60" i="5"/>
  <c r="OMD60" i="5"/>
  <c r="OME60" i="5"/>
  <c r="OMF60" i="5"/>
  <c r="OMG60" i="5"/>
  <c r="OMH60" i="5"/>
  <c r="OMI60" i="5"/>
  <c r="OMJ60" i="5"/>
  <c r="OMK60" i="5"/>
  <c r="OML60" i="5"/>
  <c r="OMM60" i="5"/>
  <c r="OMN60" i="5"/>
  <c r="OMO60" i="5"/>
  <c r="OMP60" i="5"/>
  <c r="OMQ60" i="5"/>
  <c r="OMR60" i="5"/>
  <c r="OMS60" i="5"/>
  <c r="OMT60" i="5"/>
  <c r="OMU60" i="5"/>
  <c r="OMV60" i="5"/>
  <c r="OMW60" i="5"/>
  <c r="OMX60" i="5"/>
  <c r="OMY60" i="5"/>
  <c r="OMZ60" i="5"/>
  <c r="ONA60" i="5"/>
  <c r="ONB60" i="5"/>
  <c r="ONC60" i="5"/>
  <c r="OND60" i="5"/>
  <c r="ONE60" i="5"/>
  <c r="ONF60" i="5"/>
  <c r="ONG60" i="5"/>
  <c r="ONH60" i="5"/>
  <c r="ONI60" i="5"/>
  <c r="ONJ60" i="5"/>
  <c r="ONK60" i="5"/>
  <c r="ONL60" i="5"/>
  <c r="ONM60" i="5"/>
  <c r="ONN60" i="5"/>
  <c r="ONO60" i="5"/>
  <c r="ONP60" i="5"/>
  <c r="ONQ60" i="5"/>
  <c r="ONR60" i="5"/>
  <c r="ONS60" i="5"/>
  <c r="ONT60" i="5"/>
  <c r="ONU60" i="5"/>
  <c r="ONV60" i="5"/>
  <c r="ONW60" i="5"/>
  <c r="ONX60" i="5"/>
  <c r="ONY60" i="5"/>
  <c r="ONZ60" i="5"/>
  <c r="OOA60" i="5"/>
  <c r="OOB60" i="5"/>
  <c r="OOC60" i="5"/>
  <c r="OOD60" i="5"/>
  <c r="OOE60" i="5"/>
  <c r="OOF60" i="5"/>
  <c r="OOG60" i="5"/>
  <c r="OOH60" i="5"/>
  <c r="OOI60" i="5"/>
  <c r="OOJ60" i="5"/>
  <c r="OOK60" i="5"/>
  <c r="OOL60" i="5"/>
  <c r="OOM60" i="5"/>
  <c r="OON60" i="5"/>
  <c r="OOO60" i="5"/>
  <c r="OOP60" i="5"/>
  <c r="OOQ60" i="5"/>
  <c r="OOR60" i="5"/>
  <c r="OOS60" i="5"/>
  <c r="OOT60" i="5"/>
  <c r="OOU60" i="5"/>
  <c r="OOV60" i="5"/>
  <c r="OOW60" i="5"/>
  <c r="OOX60" i="5"/>
  <c r="OOY60" i="5"/>
  <c r="OOZ60" i="5"/>
  <c r="OPA60" i="5"/>
  <c r="OPB60" i="5"/>
  <c r="OPC60" i="5"/>
  <c r="OPD60" i="5"/>
  <c r="OPE60" i="5"/>
  <c r="OPF60" i="5"/>
  <c r="OPG60" i="5"/>
  <c r="OPH60" i="5"/>
  <c r="OPI60" i="5"/>
  <c r="OPJ60" i="5"/>
  <c r="OPK60" i="5"/>
  <c r="OPL60" i="5"/>
  <c r="OPM60" i="5"/>
  <c r="OPN60" i="5"/>
  <c r="OPO60" i="5"/>
  <c r="OPP60" i="5"/>
  <c r="OPQ60" i="5"/>
  <c r="OPR60" i="5"/>
  <c r="OPS60" i="5"/>
  <c r="OPT60" i="5"/>
  <c r="OPU60" i="5"/>
  <c r="OPV60" i="5"/>
  <c r="OPW60" i="5"/>
  <c r="OPX60" i="5"/>
  <c r="OPY60" i="5"/>
  <c r="OPZ60" i="5"/>
  <c r="OQA60" i="5"/>
  <c r="OQB60" i="5"/>
  <c r="OQC60" i="5"/>
  <c r="OQD60" i="5"/>
  <c r="OQE60" i="5"/>
  <c r="OQF60" i="5"/>
  <c r="OQG60" i="5"/>
  <c r="OQH60" i="5"/>
  <c r="OQI60" i="5"/>
  <c r="OQJ60" i="5"/>
  <c r="OQK60" i="5"/>
  <c r="OQL60" i="5"/>
  <c r="OQM60" i="5"/>
  <c r="OQN60" i="5"/>
  <c r="OQO60" i="5"/>
  <c r="OQP60" i="5"/>
  <c r="OQQ60" i="5"/>
  <c r="OQR60" i="5"/>
  <c r="OQS60" i="5"/>
  <c r="OQT60" i="5"/>
  <c r="OQU60" i="5"/>
  <c r="OQV60" i="5"/>
  <c r="OQW60" i="5"/>
  <c r="OQX60" i="5"/>
  <c r="OQY60" i="5"/>
  <c r="OQZ60" i="5"/>
  <c r="ORA60" i="5"/>
  <c r="ORB60" i="5"/>
  <c r="ORC60" i="5"/>
  <c r="ORD60" i="5"/>
  <c r="ORE60" i="5"/>
  <c r="ORF60" i="5"/>
  <c r="ORG60" i="5"/>
  <c r="ORH60" i="5"/>
  <c r="ORI60" i="5"/>
  <c r="ORJ60" i="5"/>
  <c r="ORK60" i="5"/>
  <c r="ORL60" i="5"/>
  <c r="ORM60" i="5"/>
  <c r="ORN60" i="5"/>
  <c r="ORO60" i="5"/>
  <c r="ORP60" i="5"/>
  <c r="ORQ60" i="5"/>
  <c r="ORR60" i="5"/>
  <c r="ORS60" i="5"/>
  <c r="ORT60" i="5"/>
  <c r="ORU60" i="5"/>
  <c r="ORV60" i="5"/>
  <c r="ORW60" i="5"/>
  <c r="ORX60" i="5"/>
  <c r="ORY60" i="5"/>
  <c r="ORZ60" i="5"/>
  <c r="OSA60" i="5"/>
  <c r="OSB60" i="5"/>
  <c r="OSC60" i="5"/>
  <c r="OSD60" i="5"/>
  <c r="OSE60" i="5"/>
  <c r="OSF60" i="5"/>
  <c r="OSG60" i="5"/>
  <c r="OSH60" i="5"/>
  <c r="OSI60" i="5"/>
  <c r="OSJ60" i="5"/>
  <c r="OSK60" i="5"/>
  <c r="OSL60" i="5"/>
  <c r="OSM60" i="5"/>
  <c r="OSN60" i="5"/>
  <c r="OSO60" i="5"/>
  <c r="OSP60" i="5"/>
  <c r="OSQ60" i="5"/>
  <c r="OSR60" i="5"/>
  <c r="OSS60" i="5"/>
  <c r="OST60" i="5"/>
  <c r="OSU60" i="5"/>
  <c r="OSV60" i="5"/>
  <c r="OSW60" i="5"/>
  <c r="OSX60" i="5"/>
  <c r="OSY60" i="5"/>
  <c r="OSZ60" i="5"/>
  <c r="OTA60" i="5"/>
  <c r="OTB60" i="5"/>
  <c r="OTC60" i="5"/>
  <c r="OTD60" i="5"/>
  <c r="OTE60" i="5"/>
  <c r="OTF60" i="5"/>
  <c r="OTG60" i="5"/>
  <c r="OTH60" i="5"/>
  <c r="OTI60" i="5"/>
  <c r="OTJ60" i="5"/>
  <c r="OTK60" i="5"/>
  <c r="OTL60" i="5"/>
  <c r="OTM60" i="5"/>
  <c r="OTN60" i="5"/>
  <c r="OTO60" i="5"/>
  <c r="OTP60" i="5"/>
  <c r="OTQ60" i="5"/>
  <c r="OTR60" i="5"/>
  <c r="OTS60" i="5"/>
  <c r="OTT60" i="5"/>
  <c r="OTU60" i="5"/>
  <c r="OTV60" i="5"/>
  <c r="OTW60" i="5"/>
  <c r="OTX60" i="5"/>
  <c r="OTY60" i="5"/>
  <c r="OTZ60" i="5"/>
  <c r="OUA60" i="5"/>
  <c r="OUB60" i="5"/>
  <c r="OUC60" i="5"/>
  <c r="OUD60" i="5"/>
  <c r="OUE60" i="5"/>
  <c r="OUF60" i="5"/>
  <c r="OUG60" i="5"/>
  <c r="OUH60" i="5"/>
  <c r="OUI60" i="5"/>
  <c r="OUJ60" i="5"/>
  <c r="OUK60" i="5"/>
  <c r="OUL60" i="5"/>
  <c r="OUM60" i="5"/>
  <c r="OUN60" i="5"/>
  <c r="OUO60" i="5"/>
  <c r="OUP60" i="5"/>
  <c r="OUQ60" i="5"/>
  <c r="OUR60" i="5"/>
  <c r="OUS60" i="5"/>
  <c r="OUT60" i="5"/>
  <c r="OUU60" i="5"/>
  <c r="OUV60" i="5"/>
  <c r="OUW60" i="5"/>
  <c r="OUX60" i="5"/>
  <c r="OUY60" i="5"/>
  <c r="OUZ60" i="5"/>
  <c r="OVA60" i="5"/>
  <c r="OVB60" i="5"/>
  <c r="OVC60" i="5"/>
  <c r="OVD60" i="5"/>
  <c r="OVE60" i="5"/>
  <c r="OVF60" i="5"/>
  <c r="OVG60" i="5"/>
  <c r="OVH60" i="5"/>
  <c r="OVI60" i="5"/>
  <c r="OVJ60" i="5"/>
  <c r="OVK60" i="5"/>
  <c r="OVL60" i="5"/>
  <c r="OVM60" i="5"/>
  <c r="OVN60" i="5"/>
  <c r="OVO60" i="5"/>
  <c r="OVP60" i="5"/>
  <c r="OVQ60" i="5"/>
  <c r="OVR60" i="5"/>
  <c r="OVS60" i="5"/>
  <c r="OVT60" i="5"/>
  <c r="OVU60" i="5"/>
  <c r="OVV60" i="5"/>
  <c r="OVW60" i="5"/>
  <c r="OVX60" i="5"/>
  <c r="OVY60" i="5"/>
  <c r="OVZ60" i="5"/>
  <c r="OWA60" i="5"/>
  <c r="OWB60" i="5"/>
  <c r="OWC60" i="5"/>
  <c r="OWD60" i="5"/>
  <c r="OWE60" i="5"/>
  <c r="OWF60" i="5"/>
  <c r="OWG60" i="5"/>
  <c r="OWH60" i="5"/>
  <c r="OWI60" i="5"/>
  <c r="OWJ60" i="5"/>
  <c r="OWK60" i="5"/>
  <c r="OWL60" i="5"/>
  <c r="OWM60" i="5"/>
  <c r="OWN60" i="5"/>
  <c r="OWO60" i="5"/>
  <c r="OWP60" i="5"/>
  <c r="OWQ60" i="5"/>
  <c r="OWR60" i="5"/>
  <c r="OWS60" i="5"/>
  <c r="OWT60" i="5"/>
  <c r="OWU60" i="5"/>
  <c r="OWV60" i="5"/>
  <c r="OWW60" i="5"/>
  <c r="OWX60" i="5"/>
  <c r="OWY60" i="5"/>
  <c r="OWZ60" i="5"/>
  <c r="OXA60" i="5"/>
  <c r="OXB60" i="5"/>
  <c r="OXC60" i="5"/>
  <c r="OXD60" i="5"/>
  <c r="OXE60" i="5"/>
  <c r="OXF60" i="5"/>
  <c r="OXG60" i="5"/>
  <c r="OXH60" i="5"/>
  <c r="OXI60" i="5"/>
  <c r="OXJ60" i="5"/>
  <c r="OXK60" i="5"/>
  <c r="OXL60" i="5"/>
  <c r="OXM60" i="5"/>
  <c r="OXN60" i="5"/>
  <c r="OXO60" i="5"/>
  <c r="OXP60" i="5"/>
  <c r="OXQ60" i="5"/>
  <c r="OXR60" i="5"/>
  <c r="OXS60" i="5"/>
  <c r="OXT60" i="5"/>
  <c r="OXU60" i="5"/>
  <c r="OXV60" i="5"/>
  <c r="OXW60" i="5"/>
  <c r="OXX60" i="5"/>
  <c r="OXY60" i="5"/>
  <c r="OXZ60" i="5"/>
  <c r="OYA60" i="5"/>
  <c r="OYB60" i="5"/>
  <c r="OYC60" i="5"/>
  <c r="OYD60" i="5"/>
  <c r="OYE60" i="5"/>
  <c r="OYF60" i="5"/>
  <c r="OYG60" i="5"/>
  <c r="OYH60" i="5"/>
  <c r="OYI60" i="5"/>
  <c r="OYJ60" i="5"/>
  <c r="OYK60" i="5"/>
  <c r="OYL60" i="5"/>
  <c r="OYM60" i="5"/>
  <c r="OYN60" i="5"/>
  <c r="OYO60" i="5"/>
  <c r="OYP60" i="5"/>
  <c r="OYQ60" i="5"/>
  <c r="OYR60" i="5"/>
  <c r="OYS60" i="5"/>
  <c r="OYT60" i="5"/>
  <c r="OYU60" i="5"/>
  <c r="OYV60" i="5"/>
  <c r="OYW60" i="5"/>
  <c r="OYX60" i="5"/>
  <c r="OYY60" i="5"/>
  <c r="OYZ60" i="5"/>
  <c r="OZA60" i="5"/>
  <c r="OZB60" i="5"/>
  <c r="OZC60" i="5"/>
  <c r="OZD60" i="5"/>
  <c r="OZE60" i="5"/>
  <c r="OZF60" i="5"/>
  <c r="OZG60" i="5"/>
  <c r="OZH60" i="5"/>
  <c r="OZI60" i="5"/>
  <c r="OZJ60" i="5"/>
  <c r="OZK60" i="5"/>
  <c r="OZL60" i="5"/>
  <c r="OZM60" i="5"/>
  <c r="OZN60" i="5"/>
  <c r="OZO60" i="5"/>
  <c r="OZP60" i="5"/>
  <c r="OZQ60" i="5"/>
  <c r="OZR60" i="5"/>
  <c r="OZS60" i="5"/>
  <c r="OZT60" i="5"/>
  <c r="OZU60" i="5"/>
  <c r="OZV60" i="5"/>
  <c r="OZW60" i="5"/>
  <c r="OZX60" i="5"/>
  <c r="OZY60" i="5"/>
  <c r="OZZ60" i="5"/>
  <c r="PAA60" i="5"/>
  <c r="PAB60" i="5"/>
  <c r="PAC60" i="5"/>
  <c r="PAD60" i="5"/>
  <c r="PAE60" i="5"/>
  <c r="PAF60" i="5"/>
  <c r="PAG60" i="5"/>
  <c r="PAH60" i="5"/>
  <c r="PAI60" i="5"/>
  <c r="PAJ60" i="5"/>
  <c r="PAK60" i="5"/>
  <c r="PAL60" i="5"/>
  <c r="PAM60" i="5"/>
  <c r="PAN60" i="5"/>
  <c r="PAO60" i="5"/>
  <c r="PAP60" i="5"/>
  <c r="PAQ60" i="5"/>
  <c r="PAR60" i="5"/>
  <c r="PAS60" i="5"/>
  <c r="PAT60" i="5"/>
  <c r="PAU60" i="5"/>
  <c r="PAV60" i="5"/>
  <c r="PAW60" i="5"/>
  <c r="PAX60" i="5"/>
  <c r="PAY60" i="5"/>
  <c r="PAZ60" i="5"/>
  <c r="PBA60" i="5"/>
  <c r="PBB60" i="5"/>
  <c r="PBC60" i="5"/>
  <c r="PBD60" i="5"/>
  <c r="PBE60" i="5"/>
  <c r="PBF60" i="5"/>
  <c r="PBG60" i="5"/>
  <c r="PBH60" i="5"/>
  <c r="PBI60" i="5"/>
  <c r="PBJ60" i="5"/>
  <c r="PBK60" i="5"/>
  <c r="PBL60" i="5"/>
  <c r="PBM60" i="5"/>
  <c r="PBN60" i="5"/>
  <c r="PBO60" i="5"/>
  <c r="PBP60" i="5"/>
  <c r="PBQ60" i="5"/>
  <c r="PBR60" i="5"/>
  <c r="PBS60" i="5"/>
  <c r="PBT60" i="5"/>
  <c r="PBU60" i="5"/>
  <c r="PBV60" i="5"/>
  <c r="PBW60" i="5"/>
  <c r="PBX60" i="5"/>
  <c r="PBY60" i="5"/>
  <c r="PBZ60" i="5"/>
  <c r="PCA60" i="5"/>
  <c r="PCB60" i="5"/>
  <c r="PCC60" i="5"/>
  <c r="PCD60" i="5"/>
  <c r="PCE60" i="5"/>
  <c r="PCF60" i="5"/>
  <c r="PCG60" i="5"/>
  <c r="PCH60" i="5"/>
  <c r="PCI60" i="5"/>
  <c r="PCJ60" i="5"/>
  <c r="PCK60" i="5"/>
  <c r="PCL60" i="5"/>
  <c r="PCM60" i="5"/>
  <c r="PCN60" i="5"/>
  <c r="PCO60" i="5"/>
  <c r="PCP60" i="5"/>
  <c r="PCQ60" i="5"/>
  <c r="PCR60" i="5"/>
  <c r="PCS60" i="5"/>
  <c r="PCT60" i="5"/>
  <c r="PCU60" i="5"/>
  <c r="PCV60" i="5"/>
  <c r="PCW60" i="5"/>
  <c r="PCX60" i="5"/>
  <c r="PCY60" i="5"/>
  <c r="PCZ60" i="5"/>
  <c r="PDA60" i="5"/>
  <c r="PDB60" i="5"/>
  <c r="PDC60" i="5"/>
  <c r="PDD60" i="5"/>
  <c r="PDE60" i="5"/>
  <c r="PDF60" i="5"/>
  <c r="PDG60" i="5"/>
  <c r="PDH60" i="5"/>
  <c r="PDI60" i="5"/>
  <c r="PDJ60" i="5"/>
  <c r="PDK60" i="5"/>
  <c r="PDL60" i="5"/>
  <c r="PDM60" i="5"/>
  <c r="PDN60" i="5"/>
  <c r="PDO60" i="5"/>
  <c r="PDP60" i="5"/>
  <c r="PDQ60" i="5"/>
  <c r="PDR60" i="5"/>
  <c r="PDS60" i="5"/>
  <c r="PDT60" i="5"/>
  <c r="PDU60" i="5"/>
  <c r="PDV60" i="5"/>
  <c r="PDW60" i="5"/>
  <c r="PDX60" i="5"/>
  <c r="PDY60" i="5"/>
  <c r="PDZ60" i="5"/>
  <c r="PEA60" i="5"/>
  <c r="PEB60" i="5"/>
  <c r="PEC60" i="5"/>
  <c r="PED60" i="5"/>
  <c r="PEE60" i="5"/>
  <c r="PEF60" i="5"/>
  <c r="PEG60" i="5"/>
  <c r="PEH60" i="5"/>
  <c r="PEI60" i="5"/>
  <c r="PEJ60" i="5"/>
  <c r="PEK60" i="5"/>
  <c r="PEL60" i="5"/>
  <c r="PEM60" i="5"/>
  <c r="PEN60" i="5"/>
  <c r="PEO60" i="5"/>
  <c r="PEP60" i="5"/>
  <c r="PEQ60" i="5"/>
  <c r="PER60" i="5"/>
  <c r="PES60" i="5"/>
  <c r="PET60" i="5"/>
  <c r="PEU60" i="5"/>
  <c r="PEV60" i="5"/>
  <c r="PEW60" i="5"/>
  <c r="PEX60" i="5"/>
  <c r="PEY60" i="5"/>
  <c r="PEZ60" i="5"/>
  <c r="PFA60" i="5"/>
  <c r="PFB60" i="5"/>
  <c r="PFC60" i="5"/>
  <c r="PFD60" i="5"/>
  <c r="PFE60" i="5"/>
  <c r="PFF60" i="5"/>
  <c r="PFG60" i="5"/>
  <c r="PFH60" i="5"/>
  <c r="PFI60" i="5"/>
  <c r="PFJ60" i="5"/>
  <c r="PFK60" i="5"/>
  <c r="PFL60" i="5"/>
  <c r="PFM60" i="5"/>
  <c r="PFN60" i="5"/>
  <c r="PFO60" i="5"/>
  <c r="PFP60" i="5"/>
  <c r="PFQ60" i="5"/>
  <c r="PFR60" i="5"/>
  <c r="PFS60" i="5"/>
  <c r="PFT60" i="5"/>
  <c r="PFU60" i="5"/>
  <c r="PFV60" i="5"/>
  <c r="PFW60" i="5"/>
  <c r="PFX60" i="5"/>
  <c r="PFY60" i="5"/>
  <c r="PFZ60" i="5"/>
  <c r="PGA60" i="5"/>
  <c r="PGB60" i="5"/>
  <c r="PGC60" i="5"/>
  <c r="PGD60" i="5"/>
  <c r="PGE60" i="5"/>
  <c r="PGF60" i="5"/>
  <c r="PGG60" i="5"/>
  <c r="PGH60" i="5"/>
  <c r="PGI60" i="5"/>
  <c r="PGJ60" i="5"/>
  <c r="PGK60" i="5"/>
  <c r="PGL60" i="5"/>
  <c r="PGM60" i="5"/>
  <c r="PGN60" i="5"/>
  <c r="PGO60" i="5"/>
  <c r="PGP60" i="5"/>
  <c r="PGQ60" i="5"/>
  <c r="PGR60" i="5"/>
  <c r="PGS60" i="5"/>
  <c r="PGT60" i="5"/>
  <c r="PGU60" i="5"/>
  <c r="PGV60" i="5"/>
  <c r="PGW60" i="5"/>
  <c r="PGX60" i="5"/>
  <c r="PGY60" i="5"/>
  <c r="PGZ60" i="5"/>
  <c r="PHA60" i="5"/>
  <c r="PHB60" i="5"/>
  <c r="PHC60" i="5"/>
  <c r="PHD60" i="5"/>
  <c r="PHE60" i="5"/>
  <c r="PHF60" i="5"/>
  <c r="PHG60" i="5"/>
  <c r="PHH60" i="5"/>
  <c r="PHI60" i="5"/>
  <c r="PHJ60" i="5"/>
  <c r="PHK60" i="5"/>
  <c r="PHL60" i="5"/>
  <c r="PHM60" i="5"/>
  <c r="PHN60" i="5"/>
  <c r="PHO60" i="5"/>
  <c r="PHP60" i="5"/>
  <c r="PHQ60" i="5"/>
  <c r="PHR60" i="5"/>
  <c r="PHS60" i="5"/>
  <c r="PHT60" i="5"/>
  <c r="PHU60" i="5"/>
  <c r="PHV60" i="5"/>
  <c r="PHW60" i="5"/>
  <c r="PHX60" i="5"/>
  <c r="PHY60" i="5"/>
  <c r="PHZ60" i="5"/>
  <c r="PIA60" i="5"/>
  <c r="PIB60" i="5"/>
  <c r="PIC60" i="5"/>
  <c r="PID60" i="5"/>
  <c r="PIE60" i="5"/>
  <c r="PIF60" i="5"/>
  <c r="PIG60" i="5"/>
  <c r="PIH60" i="5"/>
  <c r="PII60" i="5"/>
  <c r="PIJ60" i="5"/>
  <c r="PIK60" i="5"/>
  <c r="PIL60" i="5"/>
  <c r="PIM60" i="5"/>
  <c r="PIN60" i="5"/>
  <c r="PIO60" i="5"/>
  <c r="PIP60" i="5"/>
  <c r="PIQ60" i="5"/>
  <c r="PIR60" i="5"/>
  <c r="PIS60" i="5"/>
  <c r="PIT60" i="5"/>
  <c r="PIU60" i="5"/>
  <c r="PIV60" i="5"/>
  <c r="PIW60" i="5"/>
  <c r="PIX60" i="5"/>
  <c r="PIY60" i="5"/>
  <c r="PIZ60" i="5"/>
  <c r="PJA60" i="5"/>
  <c r="PJB60" i="5"/>
  <c r="PJC60" i="5"/>
  <c r="PJD60" i="5"/>
  <c r="PJE60" i="5"/>
  <c r="PJF60" i="5"/>
  <c r="PJG60" i="5"/>
  <c r="PJH60" i="5"/>
  <c r="PJI60" i="5"/>
  <c r="PJJ60" i="5"/>
  <c r="PJK60" i="5"/>
  <c r="PJL60" i="5"/>
  <c r="PJM60" i="5"/>
  <c r="PJN60" i="5"/>
  <c r="PJO60" i="5"/>
  <c r="PJP60" i="5"/>
  <c r="PJQ60" i="5"/>
  <c r="PJR60" i="5"/>
  <c r="PJS60" i="5"/>
  <c r="PJT60" i="5"/>
  <c r="PJU60" i="5"/>
  <c r="PJV60" i="5"/>
  <c r="PJW60" i="5"/>
  <c r="PJX60" i="5"/>
  <c r="PJY60" i="5"/>
  <c r="PJZ60" i="5"/>
  <c r="PKA60" i="5"/>
  <c r="PKB60" i="5"/>
  <c r="PKC60" i="5"/>
  <c r="PKD60" i="5"/>
  <c r="PKE60" i="5"/>
  <c r="PKF60" i="5"/>
  <c r="PKG60" i="5"/>
  <c r="PKH60" i="5"/>
  <c r="PKI60" i="5"/>
  <c r="PKJ60" i="5"/>
  <c r="PKK60" i="5"/>
  <c r="PKL60" i="5"/>
  <c r="PKM60" i="5"/>
  <c r="PKN60" i="5"/>
  <c r="PKO60" i="5"/>
  <c r="PKP60" i="5"/>
  <c r="PKQ60" i="5"/>
  <c r="PKR60" i="5"/>
  <c r="PKS60" i="5"/>
  <c r="PKT60" i="5"/>
  <c r="PKU60" i="5"/>
  <c r="PKV60" i="5"/>
  <c r="PKW60" i="5"/>
  <c r="PKX60" i="5"/>
  <c r="PKY60" i="5"/>
  <c r="PKZ60" i="5"/>
  <c r="PLA60" i="5"/>
  <c r="PLB60" i="5"/>
  <c r="PLC60" i="5"/>
  <c r="PLD60" i="5"/>
  <c r="PLE60" i="5"/>
  <c r="PLF60" i="5"/>
  <c r="PLG60" i="5"/>
  <c r="PLH60" i="5"/>
  <c r="PLI60" i="5"/>
  <c r="PLJ60" i="5"/>
  <c r="PLK60" i="5"/>
  <c r="PLL60" i="5"/>
  <c r="PLM60" i="5"/>
  <c r="PLN60" i="5"/>
  <c r="PLO60" i="5"/>
  <c r="PLP60" i="5"/>
  <c r="PLQ60" i="5"/>
  <c r="PLR60" i="5"/>
  <c r="PLS60" i="5"/>
  <c r="PLT60" i="5"/>
  <c r="PLU60" i="5"/>
  <c r="PLV60" i="5"/>
  <c r="PLW60" i="5"/>
  <c r="PLX60" i="5"/>
  <c r="PLY60" i="5"/>
  <c r="PLZ60" i="5"/>
  <c r="PMA60" i="5"/>
  <c r="PMB60" i="5"/>
  <c r="PMC60" i="5"/>
  <c r="PMD60" i="5"/>
  <c r="PME60" i="5"/>
  <c r="PMF60" i="5"/>
  <c r="PMG60" i="5"/>
  <c r="PMH60" i="5"/>
  <c r="PMI60" i="5"/>
  <c r="PMJ60" i="5"/>
  <c r="PMK60" i="5"/>
  <c r="PML60" i="5"/>
  <c r="PMM60" i="5"/>
  <c r="PMN60" i="5"/>
  <c r="PMO60" i="5"/>
  <c r="PMP60" i="5"/>
  <c r="PMQ60" i="5"/>
  <c r="PMR60" i="5"/>
  <c r="PMS60" i="5"/>
  <c r="PMT60" i="5"/>
  <c r="PMU60" i="5"/>
  <c r="PMV60" i="5"/>
  <c r="PMW60" i="5"/>
  <c r="PMX60" i="5"/>
  <c r="PMY60" i="5"/>
  <c r="PMZ60" i="5"/>
  <c r="PNA60" i="5"/>
  <c r="PNB60" i="5"/>
  <c r="PNC60" i="5"/>
  <c r="PND60" i="5"/>
  <c r="PNE60" i="5"/>
  <c r="PNF60" i="5"/>
  <c r="PNG60" i="5"/>
  <c r="PNH60" i="5"/>
  <c r="PNI60" i="5"/>
  <c r="PNJ60" i="5"/>
  <c r="PNK60" i="5"/>
  <c r="PNL60" i="5"/>
  <c r="PNM60" i="5"/>
  <c r="PNN60" i="5"/>
  <c r="PNO60" i="5"/>
  <c r="PNP60" i="5"/>
  <c r="PNQ60" i="5"/>
  <c r="PNR60" i="5"/>
  <c r="PNS60" i="5"/>
  <c r="PNT60" i="5"/>
  <c r="PNU60" i="5"/>
  <c r="PNV60" i="5"/>
  <c r="PNW60" i="5"/>
  <c r="PNX60" i="5"/>
  <c r="PNY60" i="5"/>
  <c r="PNZ60" i="5"/>
  <c r="POA60" i="5"/>
  <c r="POB60" i="5"/>
  <c r="POC60" i="5"/>
  <c r="POD60" i="5"/>
  <c r="POE60" i="5"/>
  <c r="POF60" i="5"/>
  <c r="POG60" i="5"/>
  <c r="POH60" i="5"/>
  <c r="POI60" i="5"/>
  <c r="POJ60" i="5"/>
  <c r="POK60" i="5"/>
  <c r="POL60" i="5"/>
  <c r="POM60" i="5"/>
  <c r="PON60" i="5"/>
  <c r="POO60" i="5"/>
  <c r="POP60" i="5"/>
  <c r="POQ60" i="5"/>
  <c r="POR60" i="5"/>
  <c r="POS60" i="5"/>
  <c r="POT60" i="5"/>
  <c r="POU60" i="5"/>
  <c r="POV60" i="5"/>
  <c r="POW60" i="5"/>
  <c r="POX60" i="5"/>
  <c r="POY60" i="5"/>
  <c r="POZ60" i="5"/>
  <c r="PPA60" i="5"/>
  <c r="PPB60" i="5"/>
  <c r="PPC60" i="5"/>
  <c r="PPD60" i="5"/>
  <c r="PPE60" i="5"/>
  <c r="PPF60" i="5"/>
  <c r="PPG60" i="5"/>
  <c r="PPH60" i="5"/>
  <c r="PPI60" i="5"/>
  <c r="PPJ60" i="5"/>
  <c r="PPK60" i="5"/>
  <c r="PPL60" i="5"/>
  <c r="PPM60" i="5"/>
  <c r="PPN60" i="5"/>
  <c r="PPO60" i="5"/>
  <c r="PPP60" i="5"/>
  <c r="PPQ60" i="5"/>
  <c r="PPR60" i="5"/>
  <c r="PPS60" i="5"/>
  <c r="PPT60" i="5"/>
  <c r="PPU60" i="5"/>
  <c r="PPV60" i="5"/>
  <c r="PPW60" i="5"/>
  <c r="PPX60" i="5"/>
  <c r="PPY60" i="5"/>
  <c r="PPZ60" i="5"/>
  <c r="PQA60" i="5"/>
  <c r="PQB60" i="5"/>
  <c r="PQC60" i="5"/>
  <c r="PQD60" i="5"/>
  <c r="PQE60" i="5"/>
  <c r="PQF60" i="5"/>
  <c r="PQG60" i="5"/>
  <c r="PQH60" i="5"/>
  <c r="PQI60" i="5"/>
  <c r="PQJ60" i="5"/>
  <c r="PQK60" i="5"/>
  <c r="PQL60" i="5"/>
  <c r="PQM60" i="5"/>
  <c r="PQN60" i="5"/>
  <c r="PQO60" i="5"/>
  <c r="PQP60" i="5"/>
  <c r="PQQ60" i="5"/>
  <c r="PQR60" i="5"/>
  <c r="PQS60" i="5"/>
  <c r="PQT60" i="5"/>
  <c r="PQU60" i="5"/>
  <c r="PQV60" i="5"/>
  <c r="PQW60" i="5"/>
  <c r="PQX60" i="5"/>
  <c r="PQY60" i="5"/>
  <c r="PQZ60" i="5"/>
  <c r="PRA60" i="5"/>
  <c r="PRB60" i="5"/>
  <c r="PRC60" i="5"/>
  <c r="PRD60" i="5"/>
  <c r="PRE60" i="5"/>
  <c r="PRF60" i="5"/>
  <c r="PRG60" i="5"/>
  <c r="PRH60" i="5"/>
  <c r="PRI60" i="5"/>
  <c r="PRJ60" i="5"/>
  <c r="PRK60" i="5"/>
  <c r="PRL60" i="5"/>
  <c r="PRM60" i="5"/>
  <c r="PRN60" i="5"/>
  <c r="PRO60" i="5"/>
  <c r="PRP60" i="5"/>
  <c r="PRQ60" i="5"/>
  <c r="PRR60" i="5"/>
  <c r="PRS60" i="5"/>
  <c r="PRT60" i="5"/>
  <c r="PRU60" i="5"/>
  <c r="PRV60" i="5"/>
  <c r="PRW60" i="5"/>
  <c r="PRX60" i="5"/>
  <c r="PRY60" i="5"/>
  <c r="PRZ60" i="5"/>
  <c r="PSA60" i="5"/>
  <c r="PSB60" i="5"/>
  <c r="PSC60" i="5"/>
  <c r="PSD60" i="5"/>
  <c r="PSE60" i="5"/>
  <c r="PSF60" i="5"/>
  <c r="PSG60" i="5"/>
  <c r="PSH60" i="5"/>
  <c r="PSI60" i="5"/>
  <c r="PSJ60" i="5"/>
  <c r="PSK60" i="5"/>
  <c r="PSL60" i="5"/>
  <c r="PSM60" i="5"/>
  <c r="PSN60" i="5"/>
  <c r="PSO60" i="5"/>
  <c r="PSP60" i="5"/>
  <c r="PSQ60" i="5"/>
  <c r="PSR60" i="5"/>
  <c r="PSS60" i="5"/>
  <c r="PST60" i="5"/>
  <c r="PSU60" i="5"/>
  <c r="PSV60" i="5"/>
  <c r="PSW60" i="5"/>
  <c r="PSX60" i="5"/>
  <c r="PSY60" i="5"/>
  <c r="PSZ60" i="5"/>
  <c r="PTA60" i="5"/>
  <c r="PTB60" i="5"/>
  <c r="PTC60" i="5"/>
  <c r="PTD60" i="5"/>
  <c r="PTE60" i="5"/>
  <c r="PTF60" i="5"/>
  <c r="PTG60" i="5"/>
  <c r="PTH60" i="5"/>
  <c r="PTI60" i="5"/>
  <c r="PTJ60" i="5"/>
  <c r="PTK60" i="5"/>
  <c r="PTL60" i="5"/>
  <c r="PTM60" i="5"/>
  <c r="PTN60" i="5"/>
  <c r="PTO60" i="5"/>
  <c r="PTP60" i="5"/>
  <c r="PTQ60" i="5"/>
  <c r="PTR60" i="5"/>
  <c r="PTS60" i="5"/>
  <c r="PTT60" i="5"/>
  <c r="PTU60" i="5"/>
  <c r="PTV60" i="5"/>
  <c r="PTW60" i="5"/>
  <c r="PTX60" i="5"/>
  <c r="PTY60" i="5"/>
  <c r="PTZ60" i="5"/>
  <c r="PUA60" i="5"/>
  <c r="PUB60" i="5"/>
  <c r="PUC60" i="5"/>
  <c r="PUD60" i="5"/>
  <c r="PUE60" i="5"/>
  <c r="PUF60" i="5"/>
  <c r="PUG60" i="5"/>
  <c r="PUH60" i="5"/>
  <c r="PUI60" i="5"/>
  <c r="PUJ60" i="5"/>
  <c r="PUK60" i="5"/>
  <c r="PUL60" i="5"/>
  <c r="PUM60" i="5"/>
  <c r="PUN60" i="5"/>
  <c r="PUO60" i="5"/>
  <c r="PUP60" i="5"/>
  <c r="PUQ60" i="5"/>
  <c r="PUR60" i="5"/>
  <c r="PUS60" i="5"/>
  <c r="PUT60" i="5"/>
  <c r="PUU60" i="5"/>
  <c r="PUV60" i="5"/>
  <c r="PUW60" i="5"/>
  <c r="PUX60" i="5"/>
  <c r="PUY60" i="5"/>
  <c r="PUZ60" i="5"/>
  <c r="PVA60" i="5"/>
  <c r="PVB60" i="5"/>
  <c r="PVC60" i="5"/>
  <c r="PVD60" i="5"/>
  <c r="PVE60" i="5"/>
  <c r="PVF60" i="5"/>
  <c r="PVG60" i="5"/>
  <c r="PVH60" i="5"/>
  <c r="PVI60" i="5"/>
  <c r="PVJ60" i="5"/>
  <c r="PVK60" i="5"/>
  <c r="PVL60" i="5"/>
  <c r="PVM60" i="5"/>
  <c r="PVN60" i="5"/>
  <c r="PVO60" i="5"/>
  <c r="PVP60" i="5"/>
  <c r="PVQ60" i="5"/>
  <c r="PVR60" i="5"/>
  <c r="PVS60" i="5"/>
  <c r="PVT60" i="5"/>
  <c r="PVU60" i="5"/>
  <c r="PVV60" i="5"/>
  <c r="PVW60" i="5"/>
  <c r="PVX60" i="5"/>
  <c r="PVY60" i="5"/>
  <c r="PVZ60" i="5"/>
  <c r="PWA60" i="5"/>
  <c r="PWB60" i="5"/>
  <c r="PWC60" i="5"/>
  <c r="PWD60" i="5"/>
  <c r="PWE60" i="5"/>
  <c r="PWF60" i="5"/>
  <c r="PWG60" i="5"/>
  <c r="PWH60" i="5"/>
  <c r="PWI60" i="5"/>
  <c r="PWJ60" i="5"/>
  <c r="PWK60" i="5"/>
  <c r="PWL60" i="5"/>
  <c r="PWM60" i="5"/>
  <c r="PWN60" i="5"/>
  <c r="PWO60" i="5"/>
  <c r="PWP60" i="5"/>
  <c r="PWQ60" i="5"/>
  <c r="PWR60" i="5"/>
  <c r="PWS60" i="5"/>
  <c r="PWT60" i="5"/>
  <c r="PWU60" i="5"/>
  <c r="PWV60" i="5"/>
  <c r="PWW60" i="5"/>
  <c r="PWX60" i="5"/>
  <c r="PWY60" i="5"/>
  <c r="PWZ60" i="5"/>
  <c r="PXA60" i="5"/>
  <c r="PXB60" i="5"/>
  <c r="PXC60" i="5"/>
  <c r="PXD60" i="5"/>
  <c r="PXE60" i="5"/>
  <c r="PXF60" i="5"/>
  <c r="PXG60" i="5"/>
  <c r="PXH60" i="5"/>
  <c r="PXI60" i="5"/>
  <c r="PXJ60" i="5"/>
  <c r="PXK60" i="5"/>
  <c r="PXL60" i="5"/>
  <c r="PXM60" i="5"/>
  <c r="PXN60" i="5"/>
  <c r="PXO60" i="5"/>
  <c r="PXP60" i="5"/>
  <c r="PXQ60" i="5"/>
  <c r="PXR60" i="5"/>
  <c r="PXS60" i="5"/>
  <c r="PXT60" i="5"/>
  <c r="PXU60" i="5"/>
  <c r="PXV60" i="5"/>
  <c r="PXW60" i="5"/>
  <c r="PXX60" i="5"/>
  <c r="PXY60" i="5"/>
  <c r="PXZ60" i="5"/>
  <c r="PYA60" i="5"/>
  <c r="PYB60" i="5"/>
  <c r="PYC60" i="5"/>
  <c r="PYD60" i="5"/>
  <c r="PYE60" i="5"/>
  <c r="PYF60" i="5"/>
  <c r="PYG60" i="5"/>
  <c r="PYH60" i="5"/>
  <c r="PYI60" i="5"/>
  <c r="PYJ60" i="5"/>
  <c r="PYK60" i="5"/>
  <c r="PYL60" i="5"/>
  <c r="PYM60" i="5"/>
  <c r="PYN60" i="5"/>
  <c r="PYO60" i="5"/>
  <c r="PYP60" i="5"/>
  <c r="PYQ60" i="5"/>
  <c r="PYR60" i="5"/>
  <c r="PYS60" i="5"/>
  <c r="PYT60" i="5"/>
  <c r="PYU60" i="5"/>
  <c r="PYV60" i="5"/>
  <c r="PYW60" i="5"/>
  <c r="PYX60" i="5"/>
  <c r="PYY60" i="5"/>
  <c r="PYZ60" i="5"/>
  <c r="PZA60" i="5"/>
  <c r="PZB60" i="5"/>
  <c r="PZC60" i="5"/>
  <c r="PZD60" i="5"/>
  <c r="PZE60" i="5"/>
  <c r="PZF60" i="5"/>
  <c r="PZG60" i="5"/>
  <c r="PZH60" i="5"/>
  <c r="PZI60" i="5"/>
  <c r="PZJ60" i="5"/>
  <c r="PZK60" i="5"/>
  <c r="PZL60" i="5"/>
  <c r="PZM60" i="5"/>
  <c r="PZN60" i="5"/>
  <c r="PZO60" i="5"/>
  <c r="PZP60" i="5"/>
  <c r="PZQ60" i="5"/>
  <c r="PZR60" i="5"/>
  <c r="PZS60" i="5"/>
  <c r="PZT60" i="5"/>
  <c r="PZU60" i="5"/>
  <c r="PZV60" i="5"/>
  <c r="PZW60" i="5"/>
  <c r="PZX60" i="5"/>
  <c r="PZY60" i="5"/>
  <c r="PZZ60" i="5"/>
  <c r="QAA60" i="5"/>
  <c r="QAB60" i="5"/>
  <c r="QAC60" i="5"/>
  <c r="QAD60" i="5"/>
  <c r="QAE60" i="5"/>
  <c r="QAF60" i="5"/>
  <c r="QAG60" i="5"/>
  <c r="QAH60" i="5"/>
  <c r="QAI60" i="5"/>
  <c r="QAJ60" i="5"/>
  <c r="QAK60" i="5"/>
  <c r="QAL60" i="5"/>
  <c r="QAM60" i="5"/>
  <c r="QAN60" i="5"/>
  <c r="QAO60" i="5"/>
  <c r="QAP60" i="5"/>
  <c r="QAQ60" i="5"/>
  <c r="QAR60" i="5"/>
  <c r="QAS60" i="5"/>
  <c r="QAT60" i="5"/>
  <c r="QAU60" i="5"/>
  <c r="QAV60" i="5"/>
  <c r="QAW60" i="5"/>
  <c r="QAX60" i="5"/>
  <c r="QAY60" i="5"/>
  <c r="QAZ60" i="5"/>
  <c r="QBA60" i="5"/>
  <c r="QBB60" i="5"/>
  <c r="QBC60" i="5"/>
  <c r="QBD60" i="5"/>
  <c r="QBE60" i="5"/>
  <c r="QBF60" i="5"/>
  <c r="QBG60" i="5"/>
  <c r="QBH60" i="5"/>
  <c r="QBI60" i="5"/>
  <c r="QBJ60" i="5"/>
  <c r="QBK60" i="5"/>
  <c r="QBL60" i="5"/>
  <c r="QBM60" i="5"/>
  <c r="QBN60" i="5"/>
  <c r="QBO60" i="5"/>
  <c r="QBP60" i="5"/>
  <c r="QBQ60" i="5"/>
  <c r="QBR60" i="5"/>
  <c r="QBS60" i="5"/>
  <c r="QBT60" i="5"/>
  <c r="QBU60" i="5"/>
  <c r="QBV60" i="5"/>
  <c r="QBW60" i="5"/>
  <c r="QBX60" i="5"/>
  <c r="QBY60" i="5"/>
  <c r="QBZ60" i="5"/>
  <c r="QCA60" i="5"/>
  <c r="QCB60" i="5"/>
  <c r="QCC60" i="5"/>
  <c r="QCD60" i="5"/>
  <c r="QCE60" i="5"/>
  <c r="QCF60" i="5"/>
  <c r="QCG60" i="5"/>
  <c r="QCH60" i="5"/>
  <c r="QCI60" i="5"/>
  <c r="QCJ60" i="5"/>
  <c r="QCK60" i="5"/>
  <c r="QCL60" i="5"/>
  <c r="QCM60" i="5"/>
  <c r="QCN60" i="5"/>
  <c r="QCO60" i="5"/>
  <c r="QCP60" i="5"/>
  <c r="QCQ60" i="5"/>
  <c r="QCR60" i="5"/>
  <c r="QCS60" i="5"/>
  <c r="QCT60" i="5"/>
  <c r="QCU60" i="5"/>
  <c r="QCV60" i="5"/>
  <c r="QCW60" i="5"/>
  <c r="QCX60" i="5"/>
  <c r="QCY60" i="5"/>
  <c r="QCZ60" i="5"/>
  <c r="QDA60" i="5"/>
  <c r="QDB60" i="5"/>
  <c r="QDC60" i="5"/>
  <c r="QDD60" i="5"/>
  <c r="QDE60" i="5"/>
  <c r="QDF60" i="5"/>
  <c r="QDG60" i="5"/>
  <c r="QDH60" i="5"/>
  <c r="QDI60" i="5"/>
  <c r="QDJ60" i="5"/>
  <c r="QDK60" i="5"/>
  <c r="QDL60" i="5"/>
  <c r="QDM60" i="5"/>
  <c r="QDN60" i="5"/>
  <c r="QDO60" i="5"/>
  <c r="QDP60" i="5"/>
  <c r="QDQ60" i="5"/>
  <c r="QDR60" i="5"/>
  <c r="QDS60" i="5"/>
  <c r="QDT60" i="5"/>
  <c r="QDU60" i="5"/>
  <c r="QDV60" i="5"/>
  <c r="QDW60" i="5"/>
  <c r="QDX60" i="5"/>
  <c r="QDY60" i="5"/>
  <c r="QDZ60" i="5"/>
  <c r="QEA60" i="5"/>
  <c r="QEB60" i="5"/>
  <c r="QEC60" i="5"/>
  <c r="QED60" i="5"/>
  <c r="QEE60" i="5"/>
  <c r="QEF60" i="5"/>
  <c r="QEG60" i="5"/>
  <c r="QEH60" i="5"/>
  <c r="QEI60" i="5"/>
  <c r="QEJ60" i="5"/>
  <c r="QEK60" i="5"/>
  <c r="QEL60" i="5"/>
  <c r="QEM60" i="5"/>
  <c r="QEN60" i="5"/>
  <c r="QEO60" i="5"/>
  <c r="QEP60" i="5"/>
  <c r="QEQ60" i="5"/>
  <c r="QER60" i="5"/>
  <c r="QES60" i="5"/>
  <c r="QET60" i="5"/>
  <c r="QEU60" i="5"/>
  <c r="QEV60" i="5"/>
  <c r="QEW60" i="5"/>
  <c r="QEX60" i="5"/>
  <c r="QEY60" i="5"/>
  <c r="QEZ60" i="5"/>
  <c r="QFA60" i="5"/>
  <c r="QFB60" i="5"/>
  <c r="QFC60" i="5"/>
  <c r="QFD60" i="5"/>
  <c r="QFE60" i="5"/>
  <c r="QFF60" i="5"/>
  <c r="QFG60" i="5"/>
  <c r="QFH60" i="5"/>
  <c r="QFI60" i="5"/>
  <c r="QFJ60" i="5"/>
  <c r="QFK60" i="5"/>
  <c r="QFL60" i="5"/>
  <c r="QFM60" i="5"/>
  <c r="QFN60" i="5"/>
  <c r="QFO60" i="5"/>
  <c r="QFP60" i="5"/>
  <c r="QFQ60" i="5"/>
  <c r="QFR60" i="5"/>
  <c r="QFS60" i="5"/>
  <c r="QFT60" i="5"/>
  <c r="QFU60" i="5"/>
  <c r="QFV60" i="5"/>
  <c r="QFW60" i="5"/>
  <c r="QFX60" i="5"/>
  <c r="QFY60" i="5"/>
  <c r="QFZ60" i="5"/>
  <c r="QGA60" i="5"/>
  <c r="QGB60" i="5"/>
  <c r="QGC60" i="5"/>
  <c r="QGD60" i="5"/>
  <c r="QGE60" i="5"/>
  <c r="QGF60" i="5"/>
  <c r="QGG60" i="5"/>
  <c r="QGH60" i="5"/>
  <c r="QGI60" i="5"/>
  <c r="QGJ60" i="5"/>
  <c r="QGK60" i="5"/>
  <c r="QGL60" i="5"/>
  <c r="QGM60" i="5"/>
  <c r="QGN60" i="5"/>
  <c r="QGO60" i="5"/>
  <c r="QGP60" i="5"/>
  <c r="QGQ60" i="5"/>
  <c r="QGR60" i="5"/>
  <c r="QGS60" i="5"/>
  <c r="QGT60" i="5"/>
  <c r="QGU60" i="5"/>
  <c r="QGV60" i="5"/>
  <c r="QGW60" i="5"/>
  <c r="QGX60" i="5"/>
  <c r="QGY60" i="5"/>
  <c r="QGZ60" i="5"/>
  <c r="QHA60" i="5"/>
  <c r="QHB60" i="5"/>
  <c r="QHC60" i="5"/>
  <c r="QHD60" i="5"/>
  <c r="QHE60" i="5"/>
  <c r="QHF60" i="5"/>
  <c r="QHG60" i="5"/>
  <c r="QHH60" i="5"/>
  <c r="QHI60" i="5"/>
  <c r="QHJ60" i="5"/>
  <c r="QHK60" i="5"/>
  <c r="QHL60" i="5"/>
  <c r="QHM60" i="5"/>
  <c r="QHN60" i="5"/>
  <c r="QHO60" i="5"/>
  <c r="QHP60" i="5"/>
  <c r="QHQ60" i="5"/>
  <c r="QHR60" i="5"/>
  <c r="QHS60" i="5"/>
  <c r="QHT60" i="5"/>
  <c r="QHU60" i="5"/>
  <c r="QHV60" i="5"/>
  <c r="QHW60" i="5"/>
  <c r="QHX60" i="5"/>
  <c r="QHY60" i="5"/>
  <c r="QHZ60" i="5"/>
  <c r="QIA60" i="5"/>
  <c r="QIB60" i="5"/>
  <c r="QIC60" i="5"/>
  <c r="QID60" i="5"/>
  <c r="QIE60" i="5"/>
  <c r="QIF60" i="5"/>
  <c r="QIG60" i="5"/>
  <c r="QIH60" i="5"/>
  <c r="QII60" i="5"/>
  <c r="QIJ60" i="5"/>
  <c r="QIK60" i="5"/>
  <c r="QIL60" i="5"/>
  <c r="QIM60" i="5"/>
  <c r="QIN60" i="5"/>
  <c r="QIO60" i="5"/>
  <c r="QIP60" i="5"/>
  <c r="QIQ60" i="5"/>
  <c r="QIR60" i="5"/>
  <c r="QIS60" i="5"/>
  <c r="QIT60" i="5"/>
  <c r="QIU60" i="5"/>
  <c r="QIV60" i="5"/>
  <c r="QIW60" i="5"/>
  <c r="QIX60" i="5"/>
  <c r="QIY60" i="5"/>
  <c r="QIZ60" i="5"/>
  <c r="QJA60" i="5"/>
  <c r="QJB60" i="5"/>
  <c r="QJC60" i="5"/>
  <c r="QJD60" i="5"/>
  <c r="QJE60" i="5"/>
  <c r="QJF60" i="5"/>
  <c r="QJG60" i="5"/>
  <c r="QJH60" i="5"/>
  <c r="QJI60" i="5"/>
  <c r="QJJ60" i="5"/>
  <c r="QJK60" i="5"/>
  <c r="QJL60" i="5"/>
  <c r="QJM60" i="5"/>
  <c r="QJN60" i="5"/>
  <c r="QJO60" i="5"/>
  <c r="QJP60" i="5"/>
  <c r="QJQ60" i="5"/>
  <c r="QJR60" i="5"/>
  <c r="QJS60" i="5"/>
  <c r="QJT60" i="5"/>
  <c r="QJU60" i="5"/>
  <c r="QJV60" i="5"/>
  <c r="QJW60" i="5"/>
  <c r="QJX60" i="5"/>
  <c r="QJY60" i="5"/>
  <c r="QJZ60" i="5"/>
  <c r="QKA60" i="5"/>
  <c r="QKB60" i="5"/>
  <c r="QKC60" i="5"/>
  <c r="QKD60" i="5"/>
  <c r="QKE60" i="5"/>
  <c r="QKF60" i="5"/>
  <c r="QKG60" i="5"/>
  <c r="QKH60" i="5"/>
  <c r="QKI60" i="5"/>
  <c r="QKJ60" i="5"/>
  <c r="QKK60" i="5"/>
  <c r="QKL60" i="5"/>
  <c r="QKM60" i="5"/>
  <c r="QKN60" i="5"/>
  <c r="QKO60" i="5"/>
  <c r="QKP60" i="5"/>
  <c r="QKQ60" i="5"/>
  <c r="QKR60" i="5"/>
  <c r="QKS60" i="5"/>
  <c r="QKT60" i="5"/>
  <c r="QKU60" i="5"/>
  <c r="QKV60" i="5"/>
  <c r="QKW60" i="5"/>
  <c r="QKX60" i="5"/>
  <c r="QKY60" i="5"/>
  <c r="QKZ60" i="5"/>
  <c r="QLA60" i="5"/>
  <c r="QLB60" i="5"/>
  <c r="QLC60" i="5"/>
  <c r="QLD60" i="5"/>
  <c r="QLE60" i="5"/>
  <c r="QLF60" i="5"/>
  <c r="QLG60" i="5"/>
  <c r="QLH60" i="5"/>
  <c r="QLI60" i="5"/>
  <c r="QLJ60" i="5"/>
  <c r="QLK60" i="5"/>
  <c r="QLL60" i="5"/>
  <c r="QLM60" i="5"/>
  <c r="QLN60" i="5"/>
  <c r="QLO60" i="5"/>
  <c r="QLP60" i="5"/>
  <c r="QLQ60" i="5"/>
  <c r="QLR60" i="5"/>
  <c r="QLS60" i="5"/>
  <c r="QLT60" i="5"/>
  <c r="QLU60" i="5"/>
  <c r="QLV60" i="5"/>
  <c r="QLW60" i="5"/>
  <c r="QLX60" i="5"/>
  <c r="QLY60" i="5"/>
  <c r="QLZ60" i="5"/>
  <c r="QMA60" i="5"/>
  <c r="QMB60" i="5"/>
  <c r="QMC60" i="5"/>
  <c r="QMD60" i="5"/>
  <c r="QME60" i="5"/>
  <c r="QMF60" i="5"/>
  <c r="QMG60" i="5"/>
  <c r="QMH60" i="5"/>
  <c r="QMI60" i="5"/>
  <c r="QMJ60" i="5"/>
  <c r="QMK60" i="5"/>
  <c r="QML60" i="5"/>
  <c r="QMM60" i="5"/>
  <c r="QMN60" i="5"/>
  <c r="QMO60" i="5"/>
  <c r="QMP60" i="5"/>
  <c r="QMQ60" i="5"/>
  <c r="QMR60" i="5"/>
  <c r="QMS60" i="5"/>
  <c r="QMT60" i="5"/>
  <c r="QMU60" i="5"/>
  <c r="QMV60" i="5"/>
  <c r="QMW60" i="5"/>
  <c r="QMX60" i="5"/>
  <c r="QMY60" i="5"/>
  <c r="QMZ60" i="5"/>
  <c r="QNA60" i="5"/>
  <c r="QNB60" i="5"/>
  <c r="QNC60" i="5"/>
  <c r="QND60" i="5"/>
  <c r="QNE60" i="5"/>
  <c r="QNF60" i="5"/>
  <c r="QNG60" i="5"/>
  <c r="QNH60" i="5"/>
  <c r="QNI60" i="5"/>
  <c r="QNJ60" i="5"/>
  <c r="QNK60" i="5"/>
  <c r="QNL60" i="5"/>
  <c r="QNM60" i="5"/>
  <c r="QNN60" i="5"/>
  <c r="QNO60" i="5"/>
  <c r="QNP60" i="5"/>
  <c r="QNQ60" i="5"/>
  <c r="QNR60" i="5"/>
  <c r="QNS60" i="5"/>
  <c r="QNT60" i="5"/>
  <c r="QNU60" i="5"/>
  <c r="QNV60" i="5"/>
  <c r="QNW60" i="5"/>
  <c r="QNX60" i="5"/>
  <c r="QNY60" i="5"/>
  <c r="QNZ60" i="5"/>
  <c r="QOA60" i="5"/>
  <c r="QOB60" i="5"/>
  <c r="QOC60" i="5"/>
  <c r="QOD60" i="5"/>
  <c r="QOE60" i="5"/>
  <c r="QOF60" i="5"/>
  <c r="QOG60" i="5"/>
  <c r="QOH60" i="5"/>
  <c r="QOI60" i="5"/>
  <c r="QOJ60" i="5"/>
  <c r="QOK60" i="5"/>
  <c r="QOL60" i="5"/>
  <c r="QOM60" i="5"/>
  <c r="QON60" i="5"/>
  <c r="QOO60" i="5"/>
  <c r="QOP60" i="5"/>
  <c r="QOQ60" i="5"/>
  <c r="QOR60" i="5"/>
  <c r="QOS60" i="5"/>
  <c r="QOT60" i="5"/>
  <c r="QOU60" i="5"/>
  <c r="QOV60" i="5"/>
  <c r="QOW60" i="5"/>
  <c r="QOX60" i="5"/>
  <c r="QOY60" i="5"/>
  <c r="QOZ60" i="5"/>
  <c r="QPA60" i="5"/>
  <c r="QPB60" i="5"/>
  <c r="QPC60" i="5"/>
  <c r="QPD60" i="5"/>
  <c r="QPE60" i="5"/>
  <c r="QPF60" i="5"/>
  <c r="QPG60" i="5"/>
  <c r="QPH60" i="5"/>
  <c r="QPI60" i="5"/>
  <c r="QPJ60" i="5"/>
  <c r="QPK60" i="5"/>
  <c r="QPL60" i="5"/>
  <c r="QPM60" i="5"/>
  <c r="QPN60" i="5"/>
  <c r="QPO60" i="5"/>
  <c r="QPP60" i="5"/>
  <c r="QPQ60" i="5"/>
  <c r="QPR60" i="5"/>
  <c r="QPS60" i="5"/>
  <c r="QPT60" i="5"/>
  <c r="QPU60" i="5"/>
  <c r="QPV60" i="5"/>
  <c r="QPW60" i="5"/>
  <c r="QPX60" i="5"/>
  <c r="QPY60" i="5"/>
  <c r="QPZ60" i="5"/>
  <c r="QQA60" i="5"/>
  <c r="QQB60" i="5"/>
  <c r="QQC60" i="5"/>
  <c r="QQD60" i="5"/>
  <c r="QQE60" i="5"/>
  <c r="QQF60" i="5"/>
  <c r="QQG60" i="5"/>
  <c r="QQH60" i="5"/>
  <c r="QQI60" i="5"/>
  <c r="QQJ60" i="5"/>
  <c r="QQK60" i="5"/>
  <c r="QQL60" i="5"/>
  <c r="QQM60" i="5"/>
  <c r="QQN60" i="5"/>
  <c r="QQO60" i="5"/>
  <c r="QQP60" i="5"/>
  <c r="QQQ60" i="5"/>
  <c r="QQR60" i="5"/>
  <c r="QQS60" i="5"/>
  <c r="QQT60" i="5"/>
  <c r="QQU60" i="5"/>
  <c r="QQV60" i="5"/>
  <c r="QQW60" i="5"/>
  <c r="QQX60" i="5"/>
  <c r="QQY60" i="5"/>
  <c r="QQZ60" i="5"/>
  <c r="QRA60" i="5"/>
  <c r="QRB60" i="5"/>
  <c r="QRC60" i="5"/>
  <c r="QRD60" i="5"/>
  <c r="QRE60" i="5"/>
  <c r="QRF60" i="5"/>
  <c r="QRG60" i="5"/>
  <c r="QRH60" i="5"/>
  <c r="QRI60" i="5"/>
  <c r="QRJ60" i="5"/>
  <c r="QRK60" i="5"/>
  <c r="QRL60" i="5"/>
  <c r="QRM60" i="5"/>
  <c r="QRN60" i="5"/>
  <c r="QRO60" i="5"/>
  <c r="QRP60" i="5"/>
  <c r="QRQ60" i="5"/>
  <c r="QRR60" i="5"/>
  <c r="QRS60" i="5"/>
  <c r="QRT60" i="5"/>
  <c r="QRU60" i="5"/>
  <c r="QRV60" i="5"/>
  <c r="QRW60" i="5"/>
  <c r="QRX60" i="5"/>
  <c r="QRY60" i="5"/>
  <c r="QRZ60" i="5"/>
  <c r="QSA60" i="5"/>
  <c r="QSB60" i="5"/>
  <c r="QSC60" i="5"/>
  <c r="QSD60" i="5"/>
  <c r="QSE60" i="5"/>
  <c r="QSF60" i="5"/>
  <c r="QSG60" i="5"/>
  <c r="QSH60" i="5"/>
  <c r="QSI60" i="5"/>
  <c r="QSJ60" i="5"/>
  <c r="QSK60" i="5"/>
  <c r="QSL60" i="5"/>
  <c r="QSM60" i="5"/>
  <c r="QSN60" i="5"/>
  <c r="QSO60" i="5"/>
  <c r="QSP60" i="5"/>
  <c r="QSQ60" i="5"/>
  <c r="QSR60" i="5"/>
  <c r="QSS60" i="5"/>
  <c r="QST60" i="5"/>
  <c r="QSU60" i="5"/>
  <c r="QSV60" i="5"/>
  <c r="QSW60" i="5"/>
  <c r="QSX60" i="5"/>
  <c r="QSY60" i="5"/>
  <c r="QSZ60" i="5"/>
  <c r="QTA60" i="5"/>
  <c r="QTB60" i="5"/>
  <c r="QTC60" i="5"/>
  <c r="QTD60" i="5"/>
  <c r="QTE60" i="5"/>
  <c r="QTF60" i="5"/>
  <c r="QTG60" i="5"/>
  <c r="QTH60" i="5"/>
  <c r="QTI60" i="5"/>
  <c r="QTJ60" i="5"/>
  <c r="QTK60" i="5"/>
  <c r="QTL60" i="5"/>
  <c r="QTM60" i="5"/>
  <c r="QTN60" i="5"/>
  <c r="QTO60" i="5"/>
  <c r="QTP60" i="5"/>
  <c r="QTQ60" i="5"/>
  <c r="QTR60" i="5"/>
  <c r="QTS60" i="5"/>
  <c r="QTT60" i="5"/>
  <c r="QTU60" i="5"/>
  <c r="QTV60" i="5"/>
  <c r="QTW60" i="5"/>
  <c r="QTX60" i="5"/>
  <c r="QTY60" i="5"/>
  <c r="QTZ60" i="5"/>
  <c r="QUA60" i="5"/>
  <c r="QUB60" i="5"/>
  <c r="QUC60" i="5"/>
  <c r="QUD60" i="5"/>
  <c r="QUE60" i="5"/>
  <c r="QUF60" i="5"/>
  <c r="QUG60" i="5"/>
  <c r="QUH60" i="5"/>
  <c r="QUI60" i="5"/>
  <c r="QUJ60" i="5"/>
  <c r="QUK60" i="5"/>
  <c r="QUL60" i="5"/>
  <c r="QUM60" i="5"/>
  <c r="QUN60" i="5"/>
  <c r="QUO60" i="5"/>
  <c r="QUP60" i="5"/>
  <c r="QUQ60" i="5"/>
  <c r="QUR60" i="5"/>
  <c r="QUS60" i="5"/>
  <c r="QUT60" i="5"/>
  <c r="QUU60" i="5"/>
  <c r="QUV60" i="5"/>
  <c r="QUW60" i="5"/>
  <c r="QUX60" i="5"/>
  <c r="QUY60" i="5"/>
  <c r="QUZ60" i="5"/>
  <c r="QVA60" i="5"/>
  <c r="QVB60" i="5"/>
  <c r="QVC60" i="5"/>
  <c r="QVD60" i="5"/>
  <c r="QVE60" i="5"/>
  <c r="QVF60" i="5"/>
  <c r="QVG60" i="5"/>
  <c r="QVH60" i="5"/>
  <c r="QVI60" i="5"/>
  <c r="QVJ60" i="5"/>
  <c r="QVK60" i="5"/>
  <c r="QVL60" i="5"/>
  <c r="QVM60" i="5"/>
  <c r="QVN60" i="5"/>
  <c r="QVO60" i="5"/>
  <c r="QVP60" i="5"/>
  <c r="QVQ60" i="5"/>
  <c r="QVR60" i="5"/>
  <c r="QVS60" i="5"/>
  <c r="QVT60" i="5"/>
  <c r="QVU60" i="5"/>
  <c r="QVV60" i="5"/>
  <c r="QVW60" i="5"/>
  <c r="QVX60" i="5"/>
  <c r="QVY60" i="5"/>
  <c r="QVZ60" i="5"/>
  <c r="QWA60" i="5"/>
  <c r="QWB60" i="5"/>
  <c r="QWC60" i="5"/>
  <c r="QWD60" i="5"/>
  <c r="QWE60" i="5"/>
  <c r="QWF60" i="5"/>
  <c r="QWG60" i="5"/>
  <c r="QWH60" i="5"/>
  <c r="QWI60" i="5"/>
  <c r="QWJ60" i="5"/>
  <c r="QWK60" i="5"/>
  <c r="QWL60" i="5"/>
  <c r="QWM60" i="5"/>
  <c r="QWN60" i="5"/>
  <c r="QWO60" i="5"/>
  <c r="QWP60" i="5"/>
  <c r="QWQ60" i="5"/>
  <c r="QWR60" i="5"/>
  <c r="QWS60" i="5"/>
  <c r="QWT60" i="5"/>
  <c r="QWU60" i="5"/>
  <c r="QWV60" i="5"/>
  <c r="QWW60" i="5"/>
  <c r="QWX60" i="5"/>
  <c r="QWY60" i="5"/>
  <c r="QWZ60" i="5"/>
  <c r="QXA60" i="5"/>
  <c r="QXB60" i="5"/>
  <c r="QXC60" i="5"/>
  <c r="QXD60" i="5"/>
  <c r="QXE60" i="5"/>
  <c r="QXF60" i="5"/>
  <c r="QXG60" i="5"/>
  <c r="QXH60" i="5"/>
  <c r="QXI60" i="5"/>
  <c r="QXJ60" i="5"/>
  <c r="QXK60" i="5"/>
  <c r="QXL60" i="5"/>
  <c r="QXM60" i="5"/>
  <c r="QXN60" i="5"/>
  <c r="QXO60" i="5"/>
  <c r="QXP60" i="5"/>
  <c r="QXQ60" i="5"/>
  <c r="QXR60" i="5"/>
  <c r="QXS60" i="5"/>
  <c r="QXT60" i="5"/>
  <c r="QXU60" i="5"/>
  <c r="QXV60" i="5"/>
  <c r="QXW60" i="5"/>
  <c r="QXX60" i="5"/>
  <c r="QXY60" i="5"/>
  <c r="QXZ60" i="5"/>
  <c r="QYA60" i="5"/>
  <c r="QYB60" i="5"/>
  <c r="QYC60" i="5"/>
  <c r="QYD60" i="5"/>
  <c r="QYE60" i="5"/>
  <c r="QYF60" i="5"/>
  <c r="QYG60" i="5"/>
  <c r="QYH60" i="5"/>
  <c r="QYI60" i="5"/>
  <c r="QYJ60" i="5"/>
  <c r="QYK60" i="5"/>
  <c r="QYL60" i="5"/>
  <c r="QYM60" i="5"/>
  <c r="QYN60" i="5"/>
  <c r="QYO60" i="5"/>
  <c r="QYP60" i="5"/>
  <c r="QYQ60" i="5"/>
  <c r="QYR60" i="5"/>
  <c r="QYS60" i="5"/>
  <c r="QYT60" i="5"/>
  <c r="QYU60" i="5"/>
  <c r="QYV60" i="5"/>
  <c r="QYW60" i="5"/>
  <c r="QYX60" i="5"/>
  <c r="QYY60" i="5"/>
  <c r="QYZ60" i="5"/>
  <c r="QZA60" i="5"/>
  <c r="QZB60" i="5"/>
  <c r="QZC60" i="5"/>
  <c r="QZD60" i="5"/>
  <c r="QZE60" i="5"/>
  <c r="QZF60" i="5"/>
  <c r="QZG60" i="5"/>
  <c r="QZH60" i="5"/>
  <c r="QZI60" i="5"/>
  <c r="QZJ60" i="5"/>
  <c r="QZK60" i="5"/>
  <c r="QZL60" i="5"/>
  <c r="QZM60" i="5"/>
  <c r="QZN60" i="5"/>
  <c r="QZO60" i="5"/>
  <c r="QZP60" i="5"/>
  <c r="QZQ60" i="5"/>
  <c r="QZR60" i="5"/>
  <c r="QZS60" i="5"/>
  <c r="QZT60" i="5"/>
  <c r="QZU60" i="5"/>
  <c r="QZV60" i="5"/>
  <c r="QZW60" i="5"/>
  <c r="QZX60" i="5"/>
  <c r="QZY60" i="5"/>
  <c r="QZZ60" i="5"/>
  <c r="RAA60" i="5"/>
  <c r="RAB60" i="5"/>
  <c r="RAC60" i="5"/>
  <c r="RAD60" i="5"/>
  <c r="RAE60" i="5"/>
  <c r="RAF60" i="5"/>
  <c r="RAG60" i="5"/>
  <c r="RAH60" i="5"/>
  <c r="RAI60" i="5"/>
  <c r="RAJ60" i="5"/>
  <c r="RAK60" i="5"/>
  <c r="RAL60" i="5"/>
  <c r="RAM60" i="5"/>
  <c r="RAN60" i="5"/>
  <c r="RAO60" i="5"/>
  <c r="RAP60" i="5"/>
  <c r="RAQ60" i="5"/>
  <c r="RAR60" i="5"/>
  <c r="RAS60" i="5"/>
  <c r="RAT60" i="5"/>
  <c r="RAU60" i="5"/>
  <c r="RAV60" i="5"/>
  <c r="RAW60" i="5"/>
  <c r="RAX60" i="5"/>
  <c r="RAY60" i="5"/>
  <c r="RAZ60" i="5"/>
  <c r="RBA60" i="5"/>
  <c r="RBB60" i="5"/>
  <c r="RBC60" i="5"/>
  <c r="RBD60" i="5"/>
  <c r="RBE60" i="5"/>
  <c r="RBF60" i="5"/>
  <c r="RBG60" i="5"/>
  <c r="RBH60" i="5"/>
  <c r="RBI60" i="5"/>
  <c r="RBJ60" i="5"/>
  <c r="RBK60" i="5"/>
  <c r="RBL60" i="5"/>
  <c r="RBM60" i="5"/>
  <c r="RBN60" i="5"/>
  <c r="RBO60" i="5"/>
  <c r="RBP60" i="5"/>
  <c r="RBQ60" i="5"/>
  <c r="RBR60" i="5"/>
  <c r="RBS60" i="5"/>
  <c r="RBT60" i="5"/>
  <c r="RBU60" i="5"/>
  <c r="RBV60" i="5"/>
  <c r="RBW60" i="5"/>
  <c r="RBX60" i="5"/>
  <c r="RBY60" i="5"/>
  <c r="RBZ60" i="5"/>
  <c r="RCA60" i="5"/>
  <c r="RCB60" i="5"/>
  <c r="RCC60" i="5"/>
  <c r="RCD60" i="5"/>
  <c r="RCE60" i="5"/>
  <c r="RCF60" i="5"/>
  <c r="RCG60" i="5"/>
  <c r="RCH60" i="5"/>
  <c r="RCI60" i="5"/>
  <c r="RCJ60" i="5"/>
  <c r="RCK60" i="5"/>
  <c r="RCL60" i="5"/>
  <c r="RCM60" i="5"/>
  <c r="RCN60" i="5"/>
  <c r="RCO60" i="5"/>
  <c r="RCP60" i="5"/>
  <c r="RCQ60" i="5"/>
  <c r="RCR60" i="5"/>
  <c r="RCS60" i="5"/>
  <c r="RCT60" i="5"/>
  <c r="RCU60" i="5"/>
  <c r="RCV60" i="5"/>
  <c r="RCW60" i="5"/>
  <c r="RCX60" i="5"/>
  <c r="RCY60" i="5"/>
  <c r="RCZ60" i="5"/>
  <c r="RDA60" i="5"/>
  <c r="RDB60" i="5"/>
  <c r="RDC60" i="5"/>
  <c r="RDD60" i="5"/>
  <c r="RDE60" i="5"/>
  <c r="RDF60" i="5"/>
  <c r="RDG60" i="5"/>
  <c r="RDH60" i="5"/>
  <c r="RDI60" i="5"/>
  <c r="RDJ60" i="5"/>
  <c r="RDK60" i="5"/>
  <c r="RDL60" i="5"/>
  <c r="RDM60" i="5"/>
  <c r="RDN60" i="5"/>
  <c r="RDO60" i="5"/>
  <c r="RDP60" i="5"/>
  <c r="RDQ60" i="5"/>
  <c r="RDR60" i="5"/>
  <c r="RDS60" i="5"/>
  <c r="RDT60" i="5"/>
  <c r="RDU60" i="5"/>
  <c r="RDV60" i="5"/>
  <c r="RDW60" i="5"/>
  <c r="RDX60" i="5"/>
  <c r="RDY60" i="5"/>
  <c r="RDZ60" i="5"/>
  <c r="REA60" i="5"/>
  <c r="REB60" i="5"/>
  <c r="REC60" i="5"/>
  <c r="RED60" i="5"/>
  <c r="REE60" i="5"/>
  <c r="REF60" i="5"/>
  <c r="REG60" i="5"/>
  <c r="REH60" i="5"/>
  <c r="REI60" i="5"/>
  <c r="REJ60" i="5"/>
  <c r="REK60" i="5"/>
  <c r="REL60" i="5"/>
  <c r="REM60" i="5"/>
  <c r="REN60" i="5"/>
  <c r="REO60" i="5"/>
  <c r="REP60" i="5"/>
  <c r="REQ60" i="5"/>
  <c r="RER60" i="5"/>
  <c r="RES60" i="5"/>
  <c r="RET60" i="5"/>
  <c r="REU60" i="5"/>
  <c r="REV60" i="5"/>
  <c r="REW60" i="5"/>
  <c r="REX60" i="5"/>
  <c r="REY60" i="5"/>
  <c r="REZ60" i="5"/>
  <c r="RFA60" i="5"/>
  <c r="RFB60" i="5"/>
  <c r="RFC60" i="5"/>
  <c r="RFD60" i="5"/>
  <c r="RFE60" i="5"/>
  <c r="RFF60" i="5"/>
  <c r="RFG60" i="5"/>
  <c r="RFH60" i="5"/>
  <c r="RFI60" i="5"/>
  <c r="RFJ60" i="5"/>
  <c r="RFK60" i="5"/>
  <c r="RFL60" i="5"/>
  <c r="RFM60" i="5"/>
  <c r="RFN60" i="5"/>
  <c r="RFO60" i="5"/>
  <c r="RFP60" i="5"/>
  <c r="RFQ60" i="5"/>
  <c r="RFR60" i="5"/>
  <c r="RFS60" i="5"/>
  <c r="RFT60" i="5"/>
  <c r="RFU60" i="5"/>
  <c r="RFV60" i="5"/>
  <c r="RFW60" i="5"/>
  <c r="RFX60" i="5"/>
  <c r="RFY60" i="5"/>
  <c r="RFZ60" i="5"/>
  <c r="RGA60" i="5"/>
  <c r="RGB60" i="5"/>
  <c r="RGC60" i="5"/>
  <c r="RGD60" i="5"/>
  <c r="RGE60" i="5"/>
  <c r="RGF60" i="5"/>
  <c r="RGG60" i="5"/>
  <c r="RGH60" i="5"/>
  <c r="RGI60" i="5"/>
  <c r="RGJ60" i="5"/>
  <c r="RGK60" i="5"/>
  <c r="RGL60" i="5"/>
  <c r="RGM60" i="5"/>
  <c r="RGN60" i="5"/>
  <c r="RGO60" i="5"/>
  <c r="RGP60" i="5"/>
  <c r="RGQ60" i="5"/>
  <c r="RGR60" i="5"/>
  <c r="RGS60" i="5"/>
  <c r="RGT60" i="5"/>
  <c r="RGU60" i="5"/>
  <c r="RGV60" i="5"/>
  <c r="RGW60" i="5"/>
  <c r="RGX60" i="5"/>
  <c r="RGY60" i="5"/>
  <c r="RGZ60" i="5"/>
  <c r="RHA60" i="5"/>
  <c r="RHB60" i="5"/>
  <c r="RHC60" i="5"/>
  <c r="RHD60" i="5"/>
  <c r="RHE60" i="5"/>
  <c r="RHF60" i="5"/>
  <c r="RHG60" i="5"/>
  <c r="RHH60" i="5"/>
  <c r="RHI60" i="5"/>
  <c r="RHJ60" i="5"/>
  <c r="RHK60" i="5"/>
  <c r="RHL60" i="5"/>
  <c r="RHM60" i="5"/>
  <c r="RHN60" i="5"/>
  <c r="RHO60" i="5"/>
  <c r="RHP60" i="5"/>
  <c r="RHQ60" i="5"/>
  <c r="RHR60" i="5"/>
  <c r="RHS60" i="5"/>
  <c r="RHT60" i="5"/>
  <c r="RHU60" i="5"/>
  <c r="RHV60" i="5"/>
  <c r="RHW60" i="5"/>
  <c r="RHX60" i="5"/>
  <c r="RHY60" i="5"/>
  <c r="RHZ60" i="5"/>
  <c r="RIA60" i="5"/>
  <c r="RIB60" i="5"/>
  <c r="RIC60" i="5"/>
  <c r="RID60" i="5"/>
  <c r="RIE60" i="5"/>
  <c r="RIF60" i="5"/>
  <c r="RIG60" i="5"/>
  <c r="RIH60" i="5"/>
  <c r="RII60" i="5"/>
  <c r="RIJ60" i="5"/>
  <c r="RIK60" i="5"/>
  <c r="RIL60" i="5"/>
  <c r="RIM60" i="5"/>
  <c r="RIN60" i="5"/>
  <c r="RIO60" i="5"/>
  <c r="RIP60" i="5"/>
  <c r="RIQ60" i="5"/>
  <c r="RIR60" i="5"/>
  <c r="RIS60" i="5"/>
  <c r="RIT60" i="5"/>
  <c r="RIU60" i="5"/>
  <c r="RIV60" i="5"/>
  <c r="RIW60" i="5"/>
  <c r="RIX60" i="5"/>
  <c r="RIY60" i="5"/>
  <c r="RIZ60" i="5"/>
  <c r="RJA60" i="5"/>
  <c r="RJB60" i="5"/>
  <c r="RJC60" i="5"/>
  <c r="RJD60" i="5"/>
  <c r="RJE60" i="5"/>
  <c r="RJF60" i="5"/>
  <c r="RJG60" i="5"/>
  <c r="RJH60" i="5"/>
  <c r="RJI60" i="5"/>
  <c r="RJJ60" i="5"/>
  <c r="RJK60" i="5"/>
  <c r="RJL60" i="5"/>
  <c r="RJM60" i="5"/>
  <c r="RJN60" i="5"/>
  <c r="RJO60" i="5"/>
  <c r="RJP60" i="5"/>
  <c r="RJQ60" i="5"/>
  <c r="RJR60" i="5"/>
  <c r="RJS60" i="5"/>
  <c r="RJT60" i="5"/>
  <c r="RJU60" i="5"/>
  <c r="RJV60" i="5"/>
  <c r="RJW60" i="5"/>
  <c r="RJX60" i="5"/>
  <c r="RJY60" i="5"/>
  <c r="RJZ60" i="5"/>
  <c r="RKA60" i="5"/>
  <c r="RKB60" i="5"/>
  <c r="RKC60" i="5"/>
  <c r="RKD60" i="5"/>
  <c r="RKE60" i="5"/>
  <c r="RKF60" i="5"/>
  <c r="RKG60" i="5"/>
  <c r="RKH60" i="5"/>
  <c r="RKI60" i="5"/>
  <c r="RKJ60" i="5"/>
  <c r="RKK60" i="5"/>
  <c r="RKL60" i="5"/>
  <c r="RKM60" i="5"/>
  <c r="RKN60" i="5"/>
  <c r="RKO60" i="5"/>
  <c r="RKP60" i="5"/>
  <c r="RKQ60" i="5"/>
  <c r="RKR60" i="5"/>
  <c r="RKS60" i="5"/>
  <c r="RKT60" i="5"/>
  <c r="RKU60" i="5"/>
  <c r="RKV60" i="5"/>
  <c r="RKW60" i="5"/>
  <c r="RKX60" i="5"/>
  <c r="RKY60" i="5"/>
  <c r="RKZ60" i="5"/>
  <c r="RLA60" i="5"/>
  <c r="RLB60" i="5"/>
  <c r="RLC60" i="5"/>
  <c r="RLD60" i="5"/>
  <c r="RLE60" i="5"/>
  <c r="RLF60" i="5"/>
  <c r="RLG60" i="5"/>
  <c r="RLH60" i="5"/>
  <c r="RLI60" i="5"/>
  <c r="RLJ60" i="5"/>
  <c r="RLK60" i="5"/>
  <c r="RLL60" i="5"/>
  <c r="RLM60" i="5"/>
  <c r="RLN60" i="5"/>
  <c r="RLO60" i="5"/>
  <c r="RLP60" i="5"/>
  <c r="RLQ60" i="5"/>
  <c r="RLR60" i="5"/>
  <c r="RLS60" i="5"/>
  <c r="RLT60" i="5"/>
  <c r="RLU60" i="5"/>
  <c r="RLV60" i="5"/>
  <c r="RLW60" i="5"/>
  <c r="RLX60" i="5"/>
  <c r="RLY60" i="5"/>
  <c r="RLZ60" i="5"/>
  <c r="RMA60" i="5"/>
  <c r="RMB60" i="5"/>
  <c r="RMC60" i="5"/>
  <c r="RMD60" i="5"/>
  <c r="RME60" i="5"/>
  <c r="RMF60" i="5"/>
  <c r="RMG60" i="5"/>
  <c r="RMH60" i="5"/>
  <c r="RMI60" i="5"/>
  <c r="RMJ60" i="5"/>
  <c r="RMK60" i="5"/>
  <c r="RML60" i="5"/>
  <c r="RMM60" i="5"/>
  <c r="RMN60" i="5"/>
  <c r="RMO60" i="5"/>
  <c r="RMP60" i="5"/>
  <c r="RMQ60" i="5"/>
  <c r="RMR60" i="5"/>
  <c r="RMS60" i="5"/>
  <c r="RMT60" i="5"/>
  <c r="RMU60" i="5"/>
  <c r="RMV60" i="5"/>
  <c r="RMW60" i="5"/>
  <c r="RMX60" i="5"/>
  <c r="RMY60" i="5"/>
  <c r="RMZ60" i="5"/>
  <c r="RNA60" i="5"/>
  <c r="RNB60" i="5"/>
  <c r="RNC60" i="5"/>
  <c r="RND60" i="5"/>
  <c r="RNE60" i="5"/>
  <c r="RNF60" i="5"/>
  <c r="RNG60" i="5"/>
  <c r="RNH60" i="5"/>
  <c r="RNI60" i="5"/>
  <c r="RNJ60" i="5"/>
  <c r="RNK60" i="5"/>
  <c r="RNL60" i="5"/>
  <c r="RNM60" i="5"/>
  <c r="RNN60" i="5"/>
  <c r="RNO60" i="5"/>
  <c r="RNP60" i="5"/>
  <c r="RNQ60" i="5"/>
  <c r="RNR60" i="5"/>
  <c r="RNS60" i="5"/>
  <c r="RNT60" i="5"/>
  <c r="RNU60" i="5"/>
  <c r="RNV60" i="5"/>
  <c r="RNW60" i="5"/>
  <c r="RNX60" i="5"/>
  <c r="RNY60" i="5"/>
  <c r="RNZ60" i="5"/>
  <c r="ROA60" i="5"/>
  <c r="ROB60" i="5"/>
  <c r="ROC60" i="5"/>
  <c r="ROD60" i="5"/>
  <c r="ROE60" i="5"/>
  <c r="ROF60" i="5"/>
  <c r="ROG60" i="5"/>
  <c r="ROH60" i="5"/>
  <c r="ROI60" i="5"/>
  <c r="ROJ60" i="5"/>
  <c r="ROK60" i="5"/>
  <c r="ROL60" i="5"/>
  <c r="ROM60" i="5"/>
  <c r="RON60" i="5"/>
  <c r="ROO60" i="5"/>
  <c r="ROP60" i="5"/>
  <c r="ROQ60" i="5"/>
  <c r="ROR60" i="5"/>
  <c r="ROS60" i="5"/>
  <c r="ROT60" i="5"/>
  <c r="ROU60" i="5"/>
  <c r="ROV60" i="5"/>
  <c r="ROW60" i="5"/>
  <c r="ROX60" i="5"/>
  <c r="ROY60" i="5"/>
  <c r="ROZ60" i="5"/>
  <c r="RPA60" i="5"/>
  <c r="RPB60" i="5"/>
  <c r="RPC60" i="5"/>
  <c r="RPD60" i="5"/>
  <c r="RPE60" i="5"/>
  <c r="RPF60" i="5"/>
  <c r="RPG60" i="5"/>
  <c r="RPH60" i="5"/>
  <c r="RPI60" i="5"/>
  <c r="RPJ60" i="5"/>
  <c r="RPK60" i="5"/>
  <c r="RPL60" i="5"/>
  <c r="RPM60" i="5"/>
  <c r="RPN60" i="5"/>
  <c r="RPO60" i="5"/>
  <c r="RPP60" i="5"/>
  <c r="RPQ60" i="5"/>
  <c r="RPR60" i="5"/>
  <c r="RPS60" i="5"/>
  <c r="RPT60" i="5"/>
  <c r="RPU60" i="5"/>
  <c r="RPV60" i="5"/>
  <c r="RPW60" i="5"/>
  <c r="RPX60" i="5"/>
  <c r="RPY60" i="5"/>
  <c r="RPZ60" i="5"/>
  <c r="RQA60" i="5"/>
  <c r="RQB60" i="5"/>
  <c r="RQC60" i="5"/>
  <c r="RQD60" i="5"/>
  <c r="RQE60" i="5"/>
  <c r="RQF60" i="5"/>
  <c r="RQG60" i="5"/>
  <c r="RQH60" i="5"/>
  <c r="RQI60" i="5"/>
  <c r="RQJ60" i="5"/>
  <c r="RQK60" i="5"/>
  <c r="RQL60" i="5"/>
  <c r="RQM60" i="5"/>
  <c r="RQN60" i="5"/>
  <c r="RQO60" i="5"/>
  <c r="RQP60" i="5"/>
  <c r="RQQ60" i="5"/>
  <c r="RQR60" i="5"/>
  <c r="RQS60" i="5"/>
  <c r="RQT60" i="5"/>
  <c r="RQU60" i="5"/>
  <c r="RQV60" i="5"/>
  <c r="RQW60" i="5"/>
  <c r="RQX60" i="5"/>
  <c r="RQY60" i="5"/>
  <c r="RQZ60" i="5"/>
  <c r="RRA60" i="5"/>
  <c r="RRB60" i="5"/>
  <c r="RRC60" i="5"/>
  <c r="RRD60" i="5"/>
  <c r="RRE60" i="5"/>
  <c r="RRF60" i="5"/>
  <c r="RRG60" i="5"/>
  <c r="RRH60" i="5"/>
  <c r="RRI60" i="5"/>
  <c r="RRJ60" i="5"/>
  <c r="RRK60" i="5"/>
  <c r="RRL60" i="5"/>
  <c r="RRM60" i="5"/>
  <c r="RRN60" i="5"/>
  <c r="RRO60" i="5"/>
  <c r="RRP60" i="5"/>
  <c r="RRQ60" i="5"/>
  <c r="RRR60" i="5"/>
  <c r="RRS60" i="5"/>
  <c r="RRT60" i="5"/>
  <c r="RRU60" i="5"/>
  <c r="RRV60" i="5"/>
  <c r="RRW60" i="5"/>
  <c r="RRX60" i="5"/>
  <c r="RRY60" i="5"/>
  <c r="RRZ60" i="5"/>
  <c r="RSA60" i="5"/>
  <c r="RSB60" i="5"/>
  <c r="RSC60" i="5"/>
  <c r="RSD60" i="5"/>
  <c r="RSE60" i="5"/>
  <c r="RSF60" i="5"/>
  <c r="RSG60" i="5"/>
  <c r="RSH60" i="5"/>
  <c r="RSI60" i="5"/>
  <c r="RSJ60" i="5"/>
  <c r="RSK60" i="5"/>
  <c r="RSL60" i="5"/>
  <c r="RSM60" i="5"/>
  <c r="RSN60" i="5"/>
  <c r="RSO60" i="5"/>
  <c r="RSP60" i="5"/>
  <c r="RSQ60" i="5"/>
  <c r="RSR60" i="5"/>
  <c r="RSS60" i="5"/>
  <c r="RST60" i="5"/>
  <c r="RSU60" i="5"/>
  <c r="RSV60" i="5"/>
  <c r="RSW60" i="5"/>
  <c r="RSX60" i="5"/>
  <c r="RSY60" i="5"/>
  <c r="RSZ60" i="5"/>
  <c r="RTA60" i="5"/>
  <c r="RTB60" i="5"/>
  <c r="RTC60" i="5"/>
  <c r="RTD60" i="5"/>
  <c r="RTE60" i="5"/>
  <c r="RTF60" i="5"/>
  <c r="RTG60" i="5"/>
  <c r="RTH60" i="5"/>
  <c r="RTI60" i="5"/>
  <c r="RTJ60" i="5"/>
  <c r="RTK60" i="5"/>
  <c r="RTL60" i="5"/>
  <c r="RTM60" i="5"/>
  <c r="RTN60" i="5"/>
  <c r="RTO60" i="5"/>
  <c r="RTP60" i="5"/>
  <c r="RTQ60" i="5"/>
  <c r="RTR60" i="5"/>
  <c r="RTS60" i="5"/>
  <c r="RTT60" i="5"/>
  <c r="RTU60" i="5"/>
  <c r="RTV60" i="5"/>
  <c r="RTW60" i="5"/>
  <c r="RTX60" i="5"/>
  <c r="RTY60" i="5"/>
  <c r="RTZ60" i="5"/>
  <c r="RUA60" i="5"/>
  <c r="RUB60" i="5"/>
  <c r="RUC60" i="5"/>
  <c r="RUD60" i="5"/>
  <c r="RUE60" i="5"/>
  <c r="RUF60" i="5"/>
  <c r="RUG60" i="5"/>
  <c r="RUH60" i="5"/>
  <c r="RUI60" i="5"/>
  <c r="RUJ60" i="5"/>
  <c r="RUK60" i="5"/>
  <c r="RUL60" i="5"/>
  <c r="RUM60" i="5"/>
  <c r="RUN60" i="5"/>
  <c r="RUO60" i="5"/>
  <c r="RUP60" i="5"/>
  <c r="RUQ60" i="5"/>
  <c r="RUR60" i="5"/>
  <c r="RUS60" i="5"/>
  <c r="RUT60" i="5"/>
  <c r="RUU60" i="5"/>
  <c r="RUV60" i="5"/>
  <c r="RUW60" i="5"/>
  <c r="RUX60" i="5"/>
  <c r="RUY60" i="5"/>
  <c r="RUZ60" i="5"/>
  <c r="RVA60" i="5"/>
  <c r="RVB60" i="5"/>
  <c r="RVC60" i="5"/>
  <c r="RVD60" i="5"/>
  <c r="RVE60" i="5"/>
  <c r="RVF60" i="5"/>
  <c r="RVG60" i="5"/>
  <c r="RVH60" i="5"/>
  <c r="RVI60" i="5"/>
  <c r="RVJ60" i="5"/>
  <c r="RVK60" i="5"/>
  <c r="RVL60" i="5"/>
  <c r="RVM60" i="5"/>
  <c r="RVN60" i="5"/>
  <c r="RVO60" i="5"/>
  <c r="RVP60" i="5"/>
  <c r="RVQ60" i="5"/>
  <c r="RVR60" i="5"/>
  <c r="RVS60" i="5"/>
  <c r="RVT60" i="5"/>
  <c r="RVU60" i="5"/>
  <c r="RVV60" i="5"/>
  <c r="RVW60" i="5"/>
  <c r="RVX60" i="5"/>
  <c r="RVY60" i="5"/>
  <c r="RVZ60" i="5"/>
  <c r="RWA60" i="5"/>
  <c r="RWB60" i="5"/>
  <c r="RWC60" i="5"/>
  <c r="RWD60" i="5"/>
  <c r="RWE60" i="5"/>
  <c r="RWF60" i="5"/>
  <c r="RWG60" i="5"/>
  <c r="RWH60" i="5"/>
  <c r="RWI60" i="5"/>
  <c r="RWJ60" i="5"/>
  <c r="RWK60" i="5"/>
  <c r="RWL60" i="5"/>
  <c r="RWM60" i="5"/>
  <c r="RWN60" i="5"/>
  <c r="RWO60" i="5"/>
  <c r="RWP60" i="5"/>
  <c r="RWQ60" i="5"/>
  <c r="RWR60" i="5"/>
  <c r="RWS60" i="5"/>
  <c r="RWT60" i="5"/>
  <c r="RWU60" i="5"/>
  <c r="RWV60" i="5"/>
  <c r="RWW60" i="5"/>
  <c r="RWX60" i="5"/>
  <c r="RWY60" i="5"/>
  <c r="RWZ60" i="5"/>
  <c r="RXA60" i="5"/>
  <c r="RXB60" i="5"/>
  <c r="RXC60" i="5"/>
  <c r="RXD60" i="5"/>
  <c r="RXE60" i="5"/>
  <c r="RXF60" i="5"/>
  <c r="RXG60" i="5"/>
  <c r="RXH60" i="5"/>
  <c r="RXI60" i="5"/>
  <c r="RXJ60" i="5"/>
  <c r="RXK60" i="5"/>
  <c r="RXL60" i="5"/>
  <c r="RXM60" i="5"/>
  <c r="RXN60" i="5"/>
  <c r="RXO60" i="5"/>
  <c r="RXP60" i="5"/>
  <c r="RXQ60" i="5"/>
  <c r="RXR60" i="5"/>
  <c r="RXS60" i="5"/>
  <c r="RXT60" i="5"/>
  <c r="RXU60" i="5"/>
  <c r="RXV60" i="5"/>
  <c r="RXW60" i="5"/>
  <c r="RXX60" i="5"/>
  <c r="RXY60" i="5"/>
  <c r="RXZ60" i="5"/>
  <c r="RYA60" i="5"/>
  <c r="RYB60" i="5"/>
  <c r="RYC60" i="5"/>
  <c r="RYD60" i="5"/>
  <c r="RYE60" i="5"/>
  <c r="RYF60" i="5"/>
  <c r="RYG60" i="5"/>
  <c r="RYH60" i="5"/>
  <c r="RYI60" i="5"/>
  <c r="RYJ60" i="5"/>
  <c r="RYK60" i="5"/>
  <c r="RYL60" i="5"/>
  <c r="RYM60" i="5"/>
  <c r="RYN60" i="5"/>
  <c r="RYO60" i="5"/>
  <c r="RYP60" i="5"/>
  <c r="RYQ60" i="5"/>
  <c r="RYR60" i="5"/>
  <c r="RYS60" i="5"/>
  <c r="RYT60" i="5"/>
  <c r="RYU60" i="5"/>
  <c r="RYV60" i="5"/>
  <c r="RYW60" i="5"/>
  <c r="RYX60" i="5"/>
  <c r="RYY60" i="5"/>
  <c r="RYZ60" i="5"/>
  <c r="RZA60" i="5"/>
  <c r="RZB60" i="5"/>
  <c r="RZC60" i="5"/>
  <c r="RZD60" i="5"/>
  <c r="RZE60" i="5"/>
  <c r="RZF60" i="5"/>
  <c r="RZG60" i="5"/>
  <c r="RZH60" i="5"/>
  <c r="RZI60" i="5"/>
  <c r="RZJ60" i="5"/>
  <c r="RZK60" i="5"/>
  <c r="RZL60" i="5"/>
  <c r="RZM60" i="5"/>
  <c r="RZN60" i="5"/>
  <c r="RZO60" i="5"/>
  <c r="RZP60" i="5"/>
  <c r="RZQ60" i="5"/>
  <c r="RZR60" i="5"/>
  <c r="RZS60" i="5"/>
  <c r="RZT60" i="5"/>
  <c r="RZU60" i="5"/>
  <c r="RZV60" i="5"/>
  <c r="RZW60" i="5"/>
  <c r="RZX60" i="5"/>
  <c r="RZY60" i="5"/>
  <c r="RZZ60" i="5"/>
  <c r="SAA60" i="5"/>
  <c r="SAB60" i="5"/>
  <c r="SAC60" i="5"/>
  <c r="SAD60" i="5"/>
  <c r="SAE60" i="5"/>
  <c r="SAF60" i="5"/>
  <c r="SAG60" i="5"/>
  <c r="SAH60" i="5"/>
  <c r="SAI60" i="5"/>
  <c r="SAJ60" i="5"/>
  <c r="SAK60" i="5"/>
  <c r="SAL60" i="5"/>
  <c r="SAM60" i="5"/>
  <c r="SAN60" i="5"/>
  <c r="SAO60" i="5"/>
  <c r="SAP60" i="5"/>
  <c r="SAQ60" i="5"/>
  <c r="SAR60" i="5"/>
  <c r="SAS60" i="5"/>
  <c r="SAT60" i="5"/>
  <c r="SAU60" i="5"/>
  <c r="SAV60" i="5"/>
  <c r="SAW60" i="5"/>
  <c r="SAX60" i="5"/>
  <c r="SAY60" i="5"/>
  <c r="SAZ60" i="5"/>
  <c r="SBA60" i="5"/>
  <c r="SBB60" i="5"/>
  <c r="SBC60" i="5"/>
  <c r="SBD60" i="5"/>
  <c r="SBE60" i="5"/>
  <c r="SBF60" i="5"/>
  <c r="SBG60" i="5"/>
  <c r="SBH60" i="5"/>
  <c r="SBI60" i="5"/>
  <c r="SBJ60" i="5"/>
  <c r="SBK60" i="5"/>
  <c r="SBL60" i="5"/>
  <c r="SBM60" i="5"/>
  <c r="SBN60" i="5"/>
  <c r="SBO60" i="5"/>
  <c r="SBP60" i="5"/>
  <c r="SBQ60" i="5"/>
  <c r="SBR60" i="5"/>
  <c r="SBS60" i="5"/>
  <c r="SBT60" i="5"/>
  <c r="SBU60" i="5"/>
  <c r="SBV60" i="5"/>
  <c r="SBW60" i="5"/>
  <c r="SBX60" i="5"/>
  <c r="SBY60" i="5"/>
  <c r="SBZ60" i="5"/>
  <c r="SCA60" i="5"/>
  <c r="SCB60" i="5"/>
  <c r="SCC60" i="5"/>
  <c r="SCD60" i="5"/>
  <c r="SCE60" i="5"/>
  <c r="SCF60" i="5"/>
  <c r="SCG60" i="5"/>
  <c r="SCH60" i="5"/>
  <c r="SCI60" i="5"/>
  <c r="SCJ60" i="5"/>
  <c r="SCK60" i="5"/>
  <c r="SCL60" i="5"/>
  <c r="SCM60" i="5"/>
  <c r="SCN60" i="5"/>
  <c r="SCO60" i="5"/>
  <c r="SCP60" i="5"/>
  <c r="SCQ60" i="5"/>
  <c r="SCR60" i="5"/>
  <c r="SCS60" i="5"/>
  <c r="SCT60" i="5"/>
  <c r="SCU60" i="5"/>
  <c r="SCV60" i="5"/>
  <c r="SCW60" i="5"/>
  <c r="SCX60" i="5"/>
  <c r="SCY60" i="5"/>
  <c r="SCZ60" i="5"/>
  <c r="SDA60" i="5"/>
  <c r="SDB60" i="5"/>
  <c r="SDC60" i="5"/>
  <c r="SDD60" i="5"/>
  <c r="SDE60" i="5"/>
  <c r="SDF60" i="5"/>
  <c r="SDG60" i="5"/>
  <c r="SDH60" i="5"/>
  <c r="SDI60" i="5"/>
  <c r="SDJ60" i="5"/>
  <c r="SDK60" i="5"/>
  <c r="SDL60" i="5"/>
  <c r="SDM60" i="5"/>
  <c r="SDN60" i="5"/>
  <c r="SDO60" i="5"/>
  <c r="SDP60" i="5"/>
  <c r="SDQ60" i="5"/>
  <c r="SDR60" i="5"/>
  <c r="SDS60" i="5"/>
  <c r="SDT60" i="5"/>
  <c r="SDU60" i="5"/>
  <c r="SDV60" i="5"/>
  <c r="SDW60" i="5"/>
  <c r="SDX60" i="5"/>
  <c r="SDY60" i="5"/>
  <c r="SDZ60" i="5"/>
  <c r="SEA60" i="5"/>
  <c r="SEB60" i="5"/>
  <c r="SEC60" i="5"/>
  <c r="SED60" i="5"/>
  <c r="SEE60" i="5"/>
  <c r="SEF60" i="5"/>
  <c r="SEG60" i="5"/>
  <c r="SEH60" i="5"/>
  <c r="SEI60" i="5"/>
  <c r="SEJ60" i="5"/>
  <c r="SEK60" i="5"/>
  <c r="SEL60" i="5"/>
  <c r="SEM60" i="5"/>
  <c r="SEN60" i="5"/>
  <c r="SEO60" i="5"/>
  <c r="SEP60" i="5"/>
  <c r="SEQ60" i="5"/>
  <c r="SER60" i="5"/>
  <c r="SES60" i="5"/>
  <c r="SET60" i="5"/>
  <c r="SEU60" i="5"/>
  <c r="SEV60" i="5"/>
  <c r="SEW60" i="5"/>
  <c r="SEX60" i="5"/>
  <c r="SEY60" i="5"/>
  <c r="SEZ60" i="5"/>
  <c r="SFA60" i="5"/>
  <c r="SFB60" i="5"/>
  <c r="SFC60" i="5"/>
  <c r="SFD60" i="5"/>
  <c r="SFE60" i="5"/>
  <c r="SFF60" i="5"/>
  <c r="SFG60" i="5"/>
  <c r="SFH60" i="5"/>
  <c r="SFI60" i="5"/>
  <c r="SFJ60" i="5"/>
  <c r="SFK60" i="5"/>
  <c r="SFL60" i="5"/>
  <c r="SFM60" i="5"/>
  <c r="SFN60" i="5"/>
  <c r="SFO60" i="5"/>
  <c r="SFP60" i="5"/>
  <c r="SFQ60" i="5"/>
  <c r="SFR60" i="5"/>
  <c r="SFS60" i="5"/>
  <c r="SFT60" i="5"/>
  <c r="SFU60" i="5"/>
  <c r="SFV60" i="5"/>
  <c r="SFW60" i="5"/>
  <c r="SFX60" i="5"/>
  <c r="SFY60" i="5"/>
  <c r="SFZ60" i="5"/>
  <c r="SGA60" i="5"/>
  <c r="SGB60" i="5"/>
  <c r="SGC60" i="5"/>
  <c r="SGD60" i="5"/>
  <c r="SGE60" i="5"/>
  <c r="SGF60" i="5"/>
  <c r="SGG60" i="5"/>
  <c r="SGH60" i="5"/>
  <c r="SGI60" i="5"/>
  <c r="SGJ60" i="5"/>
  <c r="SGK60" i="5"/>
  <c r="SGL60" i="5"/>
  <c r="SGM60" i="5"/>
  <c r="SGN60" i="5"/>
  <c r="SGO60" i="5"/>
  <c r="SGP60" i="5"/>
  <c r="SGQ60" i="5"/>
  <c r="SGR60" i="5"/>
  <c r="SGS60" i="5"/>
  <c r="SGT60" i="5"/>
  <c r="SGU60" i="5"/>
  <c r="SGV60" i="5"/>
  <c r="SGW60" i="5"/>
  <c r="SGX60" i="5"/>
  <c r="SGY60" i="5"/>
  <c r="SGZ60" i="5"/>
  <c r="SHA60" i="5"/>
  <c r="SHB60" i="5"/>
  <c r="SHC60" i="5"/>
  <c r="SHD60" i="5"/>
  <c r="SHE60" i="5"/>
  <c r="SHF60" i="5"/>
  <c r="SHG60" i="5"/>
  <c r="SHH60" i="5"/>
  <c r="SHI60" i="5"/>
  <c r="SHJ60" i="5"/>
  <c r="SHK60" i="5"/>
  <c r="SHL60" i="5"/>
  <c r="SHM60" i="5"/>
  <c r="SHN60" i="5"/>
  <c r="SHO60" i="5"/>
  <c r="SHP60" i="5"/>
  <c r="SHQ60" i="5"/>
  <c r="SHR60" i="5"/>
  <c r="SHS60" i="5"/>
  <c r="SHT60" i="5"/>
  <c r="SHU60" i="5"/>
  <c r="SHV60" i="5"/>
  <c r="SHW60" i="5"/>
  <c r="SHX60" i="5"/>
  <c r="SHY60" i="5"/>
  <c r="SHZ60" i="5"/>
  <c r="SIA60" i="5"/>
  <c r="SIB60" i="5"/>
  <c r="SIC60" i="5"/>
  <c r="SID60" i="5"/>
  <c r="SIE60" i="5"/>
  <c r="SIF60" i="5"/>
  <c r="SIG60" i="5"/>
  <c r="SIH60" i="5"/>
  <c r="SII60" i="5"/>
  <c r="SIJ60" i="5"/>
  <c r="SIK60" i="5"/>
  <c r="SIL60" i="5"/>
  <c r="SIM60" i="5"/>
  <c r="SIN60" i="5"/>
  <c r="SIO60" i="5"/>
  <c r="SIP60" i="5"/>
  <c r="SIQ60" i="5"/>
  <c r="SIR60" i="5"/>
  <c r="SIS60" i="5"/>
  <c r="SIT60" i="5"/>
  <c r="SIU60" i="5"/>
  <c r="SIV60" i="5"/>
  <c r="SIW60" i="5"/>
  <c r="SIX60" i="5"/>
  <c r="SIY60" i="5"/>
  <c r="SIZ60" i="5"/>
  <c r="SJA60" i="5"/>
  <c r="SJB60" i="5"/>
  <c r="SJC60" i="5"/>
  <c r="SJD60" i="5"/>
  <c r="SJE60" i="5"/>
  <c r="SJF60" i="5"/>
  <c r="SJG60" i="5"/>
  <c r="SJH60" i="5"/>
  <c r="SJI60" i="5"/>
  <c r="SJJ60" i="5"/>
  <c r="SJK60" i="5"/>
  <c r="SJL60" i="5"/>
  <c r="SJM60" i="5"/>
  <c r="SJN60" i="5"/>
  <c r="SJO60" i="5"/>
  <c r="SJP60" i="5"/>
  <c r="SJQ60" i="5"/>
  <c r="SJR60" i="5"/>
  <c r="SJS60" i="5"/>
  <c r="SJT60" i="5"/>
  <c r="SJU60" i="5"/>
  <c r="SJV60" i="5"/>
  <c r="SJW60" i="5"/>
  <c r="SJX60" i="5"/>
  <c r="SJY60" i="5"/>
  <c r="SJZ60" i="5"/>
  <c r="SKA60" i="5"/>
  <c r="SKB60" i="5"/>
  <c r="SKC60" i="5"/>
  <c r="SKD60" i="5"/>
  <c r="SKE60" i="5"/>
  <c r="SKF60" i="5"/>
  <c r="SKG60" i="5"/>
  <c r="SKH60" i="5"/>
  <c r="SKI60" i="5"/>
  <c r="SKJ60" i="5"/>
  <c r="SKK60" i="5"/>
  <c r="SKL60" i="5"/>
  <c r="SKM60" i="5"/>
  <c r="SKN60" i="5"/>
  <c r="SKO60" i="5"/>
  <c r="SKP60" i="5"/>
  <c r="SKQ60" i="5"/>
  <c r="SKR60" i="5"/>
  <c r="SKS60" i="5"/>
  <c r="SKT60" i="5"/>
  <c r="SKU60" i="5"/>
  <c r="SKV60" i="5"/>
  <c r="SKW60" i="5"/>
  <c r="SKX60" i="5"/>
  <c r="SKY60" i="5"/>
  <c r="SKZ60" i="5"/>
  <c r="SLA60" i="5"/>
  <c r="SLB60" i="5"/>
  <c r="SLC60" i="5"/>
  <c r="SLD60" i="5"/>
  <c r="SLE60" i="5"/>
  <c r="SLF60" i="5"/>
  <c r="SLG60" i="5"/>
  <c r="SLH60" i="5"/>
  <c r="SLI60" i="5"/>
  <c r="SLJ60" i="5"/>
  <c r="SLK60" i="5"/>
  <c r="SLL60" i="5"/>
  <c r="SLM60" i="5"/>
  <c r="SLN60" i="5"/>
  <c r="SLO60" i="5"/>
  <c r="SLP60" i="5"/>
  <c r="SLQ60" i="5"/>
  <c r="SLR60" i="5"/>
  <c r="SLS60" i="5"/>
  <c r="SLT60" i="5"/>
  <c r="SLU60" i="5"/>
  <c r="SLV60" i="5"/>
  <c r="SLW60" i="5"/>
  <c r="SLX60" i="5"/>
  <c r="SLY60" i="5"/>
  <c r="SLZ60" i="5"/>
  <c r="SMA60" i="5"/>
  <c r="SMB60" i="5"/>
  <c r="SMC60" i="5"/>
  <c r="SMD60" i="5"/>
  <c r="SME60" i="5"/>
  <c r="SMF60" i="5"/>
  <c r="SMG60" i="5"/>
  <c r="SMH60" i="5"/>
  <c r="SMI60" i="5"/>
  <c r="SMJ60" i="5"/>
  <c r="SMK60" i="5"/>
  <c r="SML60" i="5"/>
  <c r="SMM60" i="5"/>
  <c r="SMN60" i="5"/>
  <c r="SMO60" i="5"/>
  <c r="SMP60" i="5"/>
  <c r="SMQ60" i="5"/>
  <c r="SMR60" i="5"/>
  <c r="SMS60" i="5"/>
  <c r="SMT60" i="5"/>
  <c r="SMU60" i="5"/>
  <c r="SMV60" i="5"/>
  <c r="SMW60" i="5"/>
  <c r="SMX60" i="5"/>
  <c r="SMY60" i="5"/>
  <c r="SMZ60" i="5"/>
  <c r="SNA60" i="5"/>
  <c r="SNB60" i="5"/>
  <c r="SNC60" i="5"/>
  <c r="SND60" i="5"/>
  <c r="SNE60" i="5"/>
  <c r="SNF60" i="5"/>
  <c r="SNG60" i="5"/>
  <c r="SNH60" i="5"/>
  <c r="SNI60" i="5"/>
  <c r="SNJ60" i="5"/>
  <c r="SNK60" i="5"/>
  <c r="SNL60" i="5"/>
  <c r="SNM60" i="5"/>
  <c r="SNN60" i="5"/>
  <c r="SNO60" i="5"/>
  <c r="SNP60" i="5"/>
  <c r="SNQ60" i="5"/>
  <c r="SNR60" i="5"/>
  <c r="SNS60" i="5"/>
  <c r="SNT60" i="5"/>
  <c r="SNU60" i="5"/>
  <c r="SNV60" i="5"/>
  <c r="SNW60" i="5"/>
  <c r="SNX60" i="5"/>
  <c r="SNY60" i="5"/>
  <c r="SNZ60" i="5"/>
  <c r="SOA60" i="5"/>
  <c r="SOB60" i="5"/>
  <c r="SOC60" i="5"/>
  <c r="SOD60" i="5"/>
  <c r="SOE60" i="5"/>
  <c r="SOF60" i="5"/>
  <c r="SOG60" i="5"/>
  <c r="SOH60" i="5"/>
  <c r="SOI60" i="5"/>
  <c r="SOJ60" i="5"/>
  <c r="SOK60" i="5"/>
  <c r="SOL60" i="5"/>
  <c r="SOM60" i="5"/>
  <c r="SON60" i="5"/>
  <c r="SOO60" i="5"/>
  <c r="SOP60" i="5"/>
  <c r="SOQ60" i="5"/>
  <c r="SOR60" i="5"/>
  <c r="SOS60" i="5"/>
  <c r="SOT60" i="5"/>
  <c r="SOU60" i="5"/>
  <c r="SOV60" i="5"/>
  <c r="SOW60" i="5"/>
  <c r="SOX60" i="5"/>
  <c r="SOY60" i="5"/>
  <c r="SOZ60" i="5"/>
  <c r="SPA60" i="5"/>
  <c r="SPB60" i="5"/>
  <c r="SPC60" i="5"/>
  <c r="SPD60" i="5"/>
  <c r="SPE60" i="5"/>
  <c r="SPF60" i="5"/>
  <c r="SPG60" i="5"/>
  <c r="SPH60" i="5"/>
  <c r="SPI60" i="5"/>
  <c r="SPJ60" i="5"/>
  <c r="SPK60" i="5"/>
  <c r="SPL60" i="5"/>
  <c r="SPM60" i="5"/>
  <c r="SPN60" i="5"/>
  <c r="SPO60" i="5"/>
  <c r="SPP60" i="5"/>
  <c r="SPQ60" i="5"/>
  <c r="SPR60" i="5"/>
  <c r="SPS60" i="5"/>
  <c r="SPT60" i="5"/>
  <c r="SPU60" i="5"/>
  <c r="SPV60" i="5"/>
  <c r="SPW60" i="5"/>
  <c r="SPX60" i="5"/>
  <c r="SPY60" i="5"/>
  <c r="SPZ60" i="5"/>
  <c r="SQA60" i="5"/>
  <c r="SQB60" i="5"/>
  <c r="SQC60" i="5"/>
  <c r="SQD60" i="5"/>
  <c r="SQE60" i="5"/>
  <c r="SQF60" i="5"/>
  <c r="SQG60" i="5"/>
  <c r="SQH60" i="5"/>
  <c r="SQI60" i="5"/>
  <c r="SQJ60" i="5"/>
  <c r="SQK60" i="5"/>
  <c r="SQL60" i="5"/>
  <c r="SQM60" i="5"/>
  <c r="SQN60" i="5"/>
  <c r="SQO60" i="5"/>
  <c r="SQP60" i="5"/>
  <c r="SQQ60" i="5"/>
  <c r="SQR60" i="5"/>
  <c r="SQS60" i="5"/>
  <c r="SQT60" i="5"/>
  <c r="SQU60" i="5"/>
  <c r="SQV60" i="5"/>
  <c r="SQW60" i="5"/>
  <c r="SQX60" i="5"/>
  <c r="SQY60" i="5"/>
  <c r="SQZ60" i="5"/>
  <c r="SRA60" i="5"/>
  <c r="SRB60" i="5"/>
  <c r="SRC60" i="5"/>
  <c r="SRD60" i="5"/>
  <c r="SRE60" i="5"/>
  <c r="SRF60" i="5"/>
  <c r="SRG60" i="5"/>
  <c r="SRH60" i="5"/>
  <c r="SRI60" i="5"/>
  <c r="SRJ60" i="5"/>
  <c r="SRK60" i="5"/>
  <c r="SRL60" i="5"/>
  <c r="SRM60" i="5"/>
  <c r="SRN60" i="5"/>
  <c r="SRO60" i="5"/>
  <c r="SRP60" i="5"/>
  <c r="SRQ60" i="5"/>
  <c r="SRR60" i="5"/>
  <c r="SRS60" i="5"/>
  <c r="SRT60" i="5"/>
  <c r="SRU60" i="5"/>
  <c r="SRV60" i="5"/>
  <c r="SRW60" i="5"/>
  <c r="SRX60" i="5"/>
  <c r="SRY60" i="5"/>
  <c r="SRZ60" i="5"/>
  <c r="SSA60" i="5"/>
  <c r="SSB60" i="5"/>
  <c r="SSC60" i="5"/>
  <c r="SSD60" i="5"/>
  <c r="SSE60" i="5"/>
  <c r="SSF60" i="5"/>
  <c r="SSG60" i="5"/>
  <c r="SSH60" i="5"/>
  <c r="SSI60" i="5"/>
  <c r="SSJ60" i="5"/>
  <c r="SSK60" i="5"/>
  <c r="SSL60" i="5"/>
  <c r="SSM60" i="5"/>
  <c r="SSN60" i="5"/>
  <c r="SSO60" i="5"/>
  <c r="SSP60" i="5"/>
  <c r="SSQ60" i="5"/>
  <c r="SSR60" i="5"/>
  <c r="SSS60" i="5"/>
  <c r="SST60" i="5"/>
  <c r="SSU60" i="5"/>
  <c r="SSV60" i="5"/>
  <c r="SSW60" i="5"/>
  <c r="SSX60" i="5"/>
  <c r="SSY60" i="5"/>
  <c r="SSZ60" i="5"/>
  <c r="STA60" i="5"/>
  <c r="STB60" i="5"/>
  <c r="STC60" i="5"/>
  <c r="STD60" i="5"/>
  <c r="STE60" i="5"/>
  <c r="STF60" i="5"/>
  <c r="STG60" i="5"/>
  <c r="STH60" i="5"/>
  <c r="STI60" i="5"/>
  <c r="STJ60" i="5"/>
  <c r="STK60" i="5"/>
  <c r="STL60" i="5"/>
  <c r="STM60" i="5"/>
  <c r="STN60" i="5"/>
  <c r="STO60" i="5"/>
  <c r="STP60" i="5"/>
  <c r="STQ60" i="5"/>
  <c r="STR60" i="5"/>
  <c r="STS60" i="5"/>
  <c r="STT60" i="5"/>
  <c r="STU60" i="5"/>
  <c r="STV60" i="5"/>
  <c r="STW60" i="5"/>
  <c r="STX60" i="5"/>
  <c r="STY60" i="5"/>
  <c r="STZ60" i="5"/>
  <c r="SUA60" i="5"/>
  <c r="SUB60" i="5"/>
  <c r="SUC60" i="5"/>
  <c r="SUD60" i="5"/>
  <c r="SUE60" i="5"/>
  <c r="SUF60" i="5"/>
  <c r="SUG60" i="5"/>
  <c r="SUH60" i="5"/>
  <c r="SUI60" i="5"/>
  <c r="SUJ60" i="5"/>
  <c r="SUK60" i="5"/>
  <c r="SUL60" i="5"/>
  <c r="SUM60" i="5"/>
  <c r="SUN60" i="5"/>
  <c r="SUO60" i="5"/>
  <c r="SUP60" i="5"/>
  <c r="SUQ60" i="5"/>
  <c r="SUR60" i="5"/>
  <c r="SUS60" i="5"/>
  <c r="SUT60" i="5"/>
  <c r="SUU60" i="5"/>
  <c r="SUV60" i="5"/>
  <c r="SUW60" i="5"/>
  <c r="SUX60" i="5"/>
  <c r="SUY60" i="5"/>
  <c r="SUZ60" i="5"/>
  <c r="SVA60" i="5"/>
  <c r="SVB60" i="5"/>
  <c r="SVC60" i="5"/>
  <c r="SVD60" i="5"/>
  <c r="SVE60" i="5"/>
  <c r="SVF60" i="5"/>
  <c r="SVG60" i="5"/>
  <c r="SVH60" i="5"/>
  <c r="SVI60" i="5"/>
  <c r="SVJ60" i="5"/>
  <c r="SVK60" i="5"/>
  <c r="SVL60" i="5"/>
  <c r="SVM60" i="5"/>
  <c r="SVN60" i="5"/>
  <c r="SVO60" i="5"/>
  <c r="SVP60" i="5"/>
  <c r="SVQ60" i="5"/>
  <c r="SVR60" i="5"/>
  <c r="SVS60" i="5"/>
  <c r="SVT60" i="5"/>
  <c r="SVU60" i="5"/>
  <c r="SVV60" i="5"/>
  <c r="SVW60" i="5"/>
  <c r="SVX60" i="5"/>
  <c r="SVY60" i="5"/>
  <c r="SVZ60" i="5"/>
  <c r="SWA60" i="5"/>
  <c r="SWB60" i="5"/>
  <c r="SWC60" i="5"/>
  <c r="SWD60" i="5"/>
  <c r="SWE60" i="5"/>
  <c r="SWF60" i="5"/>
  <c r="SWG60" i="5"/>
  <c r="SWH60" i="5"/>
  <c r="SWI60" i="5"/>
  <c r="SWJ60" i="5"/>
  <c r="SWK60" i="5"/>
  <c r="SWL60" i="5"/>
  <c r="SWM60" i="5"/>
  <c r="SWN60" i="5"/>
  <c r="SWO60" i="5"/>
  <c r="SWP60" i="5"/>
  <c r="SWQ60" i="5"/>
  <c r="SWR60" i="5"/>
  <c r="SWS60" i="5"/>
  <c r="SWT60" i="5"/>
  <c r="SWU60" i="5"/>
  <c r="SWV60" i="5"/>
  <c r="SWW60" i="5"/>
  <c r="SWX60" i="5"/>
  <c r="SWY60" i="5"/>
  <c r="SWZ60" i="5"/>
  <c r="SXA60" i="5"/>
  <c r="SXB60" i="5"/>
  <c r="SXC60" i="5"/>
  <c r="SXD60" i="5"/>
  <c r="SXE60" i="5"/>
  <c r="SXF60" i="5"/>
  <c r="SXG60" i="5"/>
  <c r="SXH60" i="5"/>
  <c r="SXI60" i="5"/>
  <c r="SXJ60" i="5"/>
  <c r="SXK60" i="5"/>
  <c r="SXL60" i="5"/>
  <c r="SXM60" i="5"/>
  <c r="SXN60" i="5"/>
  <c r="SXO60" i="5"/>
  <c r="SXP60" i="5"/>
  <c r="SXQ60" i="5"/>
  <c r="SXR60" i="5"/>
  <c r="SXS60" i="5"/>
  <c r="SXT60" i="5"/>
  <c r="SXU60" i="5"/>
  <c r="SXV60" i="5"/>
  <c r="SXW60" i="5"/>
  <c r="SXX60" i="5"/>
  <c r="SXY60" i="5"/>
  <c r="SXZ60" i="5"/>
  <c r="SYA60" i="5"/>
  <c r="SYB60" i="5"/>
  <c r="SYC60" i="5"/>
  <c r="SYD60" i="5"/>
  <c r="SYE60" i="5"/>
  <c r="SYF60" i="5"/>
  <c r="SYG60" i="5"/>
  <c r="SYH60" i="5"/>
  <c r="SYI60" i="5"/>
  <c r="SYJ60" i="5"/>
  <c r="SYK60" i="5"/>
  <c r="SYL60" i="5"/>
  <c r="SYM60" i="5"/>
  <c r="SYN60" i="5"/>
  <c r="SYO60" i="5"/>
  <c r="SYP60" i="5"/>
  <c r="SYQ60" i="5"/>
  <c r="SYR60" i="5"/>
  <c r="SYS60" i="5"/>
  <c r="SYT60" i="5"/>
  <c r="SYU60" i="5"/>
  <c r="SYV60" i="5"/>
  <c r="SYW60" i="5"/>
  <c r="SYX60" i="5"/>
  <c r="SYY60" i="5"/>
  <c r="SYZ60" i="5"/>
  <c r="SZA60" i="5"/>
  <c r="SZB60" i="5"/>
  <c r="SZC60" i="5"/>
  <c r="SZD60" i="5"/>
  <c r="SZE60" i="5"/>
  <c r="SZF60" i="5"/>
  <c r="SZG60" i="5"/>
  <c r="SZH60" i="5"/>
  <c r="SZI60" i="5"/>
  <c r="SZJ60" i="5"/>
  <c r="SZK60" i="5"/>
  <c r="SZL60" i="5"/>
  <c r="SZM60" i="5"/>
  <c r="SZN60" i="5"/>
  <c r="SZO60" i="5"/>
  <c r="SZP60" i="5"/>
  <c r="SZQ60" i="5"/>
  <c r="SZR60" i="5"/>
  <c r="SZS60" i="5"/>
  <c r="SZT60" i="5"/>
  <c r="SZU60" i="5"/>
  <c r="SZV60" i="5"/>
  <c r="SZW60" i="5"/>
  <c r="SZX60" i="5"/>
  <c r="SZY60" i="5"/>
  <c r="SZZ60" i="5"/>
  <c r="TAA60" i="5"/>
  <c r="TAB60" i="5"/>
  <c r="TAC60" i="5"/>
  <c r="TAD60" i="5"/>
  <c r="TAE60" i="5"/>
  <c r="TAF60" i="5"/>
  <c r="TAG60" i="5"/>
  <c r="TAH60" i="5"/>
  <c r="TAI60" i="5"/>
  <c r="TAJ60" i="5"/>
  <c r="TAK60" i="5"/>
  <c r="TAL60" i="5"/>
  <c r="TAM60" i="5"/>
  <c r="TAN60" i="5"/>
  <c r="TAO60" i="5"/>
  <c r="TAP60" i="5"/>
  <c r="TAQ60" i="5"/>
  <c r="TAR60" i="5"/>
  <c r="TAS60" i="5"/>
  <c r="TAT60" i="5"/>
  <c r="TAU60" i="5"/>
  <c r="TAV60" i="5"/>
  <c r="TAW60" i="5"/>
  <c r="TAX60" i="5"/>
  <c r="TAY60" i="5"/>
  <c r="TAZ60" i="5"/>
  <c r="TBA60" i="5"/>
  <c r="TBB60" i="5"/>
  <c r="TBC60" i="5"/>
  <c r="TBD60" i="5"/>
  <c r="TBE60" i="5"/>
  <c r="TBF60" i="5"/>
  <c r="TBG60" i="5"/>
  <c r="TBH60" i="5"/>
  <c r="TBI60" i="5"/>
  <c r="TBJ60" i="5"/>
  <c r="TBK60" i="5"/>
  <c r="TBL60" i="5"/>
  <c r="TBM60" i="5"/>
  <c r="TBN60" i="5"/>
  <c r="TBO60" i="5"/>
  <c r="TBP60" i="5"/>
  <c r="TBQ60" i="5"/>
  <c r="TBR60" i="5"/>
  <c r="TBS60" i="5"/>
  <c r="TBT60" i="5"/>
  <c r="TBU60" i="5"/>
  <c r="TBV60" i="5"/>
  <c r="TBW60" i="5"/>
  <c r="TBX60" i="5"/>
  <c r="TBY60" i="5"/>
  <c r="TBZ60" i="5"/>
  <c r="TCA60" i="5"/>
  <c r="TCB60" i="5"/>
  <c r="TCC60" i="5"/>
  <c r="TCD60" i="5"/>
  <c r="TCE60" i="5"/>
  <c r="TCF60" i="5"/>
  <c r="TCG60" i="5"/>
  <c r="TCH60" i="5"/>
  <c r="TCI60" i="5"/>
  <c r="TCJ60" i="5"/>
  <c r="TCK60" i="5"/>
  <c r="TCL60" i="5"/>
  <c r="TCM60" i="5"/>
  <c r="TCN60" i="5"/>
  <c r="TCO60" i="5"/>
  <c r="TCP60" i="5"/>
  <c r="TCQ60" i="5"/>
  <c r="TCR60" i="5"/>
  <c r="TCS60" i="5"/>
  <c r="TCT60" i="5"/>
  <c r="TCU60" i="5"/>
  <c r="TCV60" i="5"/>
  <c r="TCW60" i="5"/>
  <c r="TCX60" i="5"/>
  <c r="TCY60" i="5"/>
  <c r="TCZ60" i="5"/>
  <c r="TDA60" i="5"/>
  <c r="TDB60" i="5"/>
  <c r="TDC60" i="5"/>
  <c r="TDD60" i="5"/>
  <c r="TDE60" i="5"/>
  <c r="TDF60" i="5"/>
  <c r="TDG60" i="5"/>
  <c r="TDH60" i="5"/>
  <c r="TDI60" i="5"/>
  <c r="TDJ60" i="5"/>
  <c r="TDK60" i="5"/>
  <c r="TDL60" i="5"/>
  <c r="TDM60" i="5"/>
  <c r="TDN60" i="5"/>
  <c r="TDO60" i="5"/>
  <c r="TDP60" i="5"/>
  <c r="TDQ60" i="5"/>
  <c r="TDR60" i="5"/>
  <c r="TDS60" i="5"/>
  <c r="TDT60" i="5"/>
  <c r="TDU60" i="5"/>
  <c r="TDV60" i="5"/>
  <c r="TDW60" i="5"/>
  <c r="TDX60" i="5"/>
  <c r="TDY60" i="5"/>
  <c r="TDZ60" i="5"/>
  <c r="TEA60" i="5"/>
  <c r="TEB60" i="5"/>
  <c r="TEC60" i="5"/>
  <c r="TED60" i="5"/>
  <c r="TEE60" i="5"/>
  <c r="TEF60" i="5"/>
  <c r="TEG60" i="5"/>
  <c r="TEH60" i="5"/>
  <c r="TEI60" i="5"/>
  <c r="TEJ60" i="5"/>
  <c r="TEK60" i="5"/>
  <c r="TEL60" i="5"/>
  <c r="TEM60" i="5"/>
  <c r="TEN60" i="5"/>
  <c r="TEO60" i="5"/>
  <c r="TEP60" i="5"/>
  <c r="TEQ60" i="5"/>
  <c r="TER60" i="5"/>
  <c r="TES60" i="5"/>
  <c r="TET60" i="5"/>
  <c r="TEU60" i="5"/>
  <c r="TEV60" i="5"/>
  <c r="TEW60" i="5"/>
  <c r="TEX60" i="5"/>
  <c r="TEY60" i="5"/>
  <c r="TEZ60" i="5"/>
  <c r="TFA60" i="5"/>
  <c r="TFB60" i="5"/>
  <c r="TFC60" i="5"/>
  <c r="TFD60" i="5"/>
  <c r="TFE60" i="5"/>
  <c r="TFF60" i="5"/>
  <c r="TFG60" i="5"/>
  <c r="TFH60" i="5"/>
  <c r="TFI60" i="5"/>
  <c r="TFJ60" i="5"/>
  <c r="TFK60" i="5"/>
  <c r="TFL60" i="5"/>
  <c r="TFM60" i="5"/>
  <c r="TFN60" i="5"/>
  <c r="TFO60" i="5"/>
  <c r="TFP60" i="5"/>
  <c r="TFQ60" i="5"/>
  <c r="TFR60" i="5"/>
  <c r="TFS60" i="5"/>
  <c r="TFT60" i="5"/>
  <c r="TFU60" i="5"/>
  <c r="TFV60" i="5"/>
  <c r="TFW60" i="5"/>
  <c r="TFX60" i="5"/>
  <c r="TFY60" i="5"/>
  <c r="TFZ60" i="5"/>
  <c r="TGA60" i="5"/>
  <c r="TGB60" i="5"/>
  <c r="TGC60" i="5"/>
  <c r="TGD60" i="5"/>
  <c r="TGE60" i="5"/>
  <c r="TGF60" i="5"/>
  <c r="TGG60" i="5"/>
  <c r="TGH60" i="5"/>
  <c r="TGI60" i="5"/>
  <c r="TGJ60" i="5"/>
  <c r="TGK60" i="5"/>
  <c r="TGL60" i="5"/>
  <c r="TGM60" i="5"/>
  <c r="TGN60" i="5"/>
  <c r="TGO60" i="5"/>
  <c r="TGP60" i="5"/>
  <c r="TGQ60" i="5"/>
  <c r="TGR60" i="5"/>
  <c r="TGS60" i="5"/>
  <c r="TGT60" i="5"/>
  <c r="TGU60" i="5"/>
  <c r="TGV60" i="5"/>
  <c r="TGW60" i="5"/>
  <c r="TGX60" i="5"/>
  <c r="TGY60" i="5"/>
  <c r="TGZ60" i="5"/>
  <c r="THA60" i="5"/>
  <c r="THB60" i="5"/>
  <c r="THC60" i="5"/>
  <c r="THD60" i="5"/>
  <c r="THE60" i="5"/>
  <c r="THF60" i="5"/>
  <c r="THG60" i="5"/>
  <c r="THH60" i="5"/>
  <c r="THI60" i="5"/>
  <c r="THJ60" i="5"/>
  <c r="THK60" i="5"/>
  <c r="THL60" i="5"/>
  <c r="THM60" i="5"/>
  <c r="THN60" i="5"/>
  <c r="THO60" i="5"/>
  <c r="THP60" i="5"/>
  <c r="THQ60" i="5"/>
  <c r="THR60" i="5"/>
  <c r="THS60" i="5"/>
  <c r="THT60" i="5"/>
  <c r="THU60" i="5"/>
  <c r="THV60" i="5"/>
  <c r="THW60" i="5"/>
  <c r="THX60" i="5"/>
  <c r="THY60" i="5"/>
  <c r="THZ60" i="5"/>
  <c r="TIA60" i="5"/>
  <c r="TIB60" i="5"/>
  <c r="TIC60" i="5"/>
  <c r="TID60" i="5"/>
  <c r="TIE60" i="5"/>
  <c r="TIF60" i="5"/>
  <c r="TIG60" i="5"/>
  <c r="TIH60" i="5"/>
  <c r="TII60" i="5"/>
  <c r="TIJ60" i="5"/>
  <c r="TIK60" i="5"/>
  <c r="TIL60" i="5"/>
  <c r="TIM60" i="5"/>
  <c r="TIN60" i="5"/>
  <c r="TIO60" i="5"/>
  <c r="TIP60" i="5"/>
  <c r="TIQ60" i="5"/>
  <c r="TIR60" i="5"/>
  <c r="TIS60" i="5"/>
  <c r="TIT60" i="5"/>
  <c r="TIU60" i="5"/>
  <c r="TIV60" i="5"/>
  <c r="TIW60" i="5"/>
  <c r="TIX60" i="5"/>
  <c r="TIY60" i="5"/>
  <c r="TIZ60" i="5"/>
  <c r="TJA60" i="5"/>
  <c r="TJB60" i="5"/>
  <c r="TJC60" i="5"/>
  <c r="TJD60" i="5"/>
  <c r="TJE60" i="5"/>
  <c r="TJF60" i="5"/>
  <c r="TJG60" i="5"/>
  <c r="TJH60" i="5"/>
  <c r="TJI60" i="5"/>
  <c r="TJJ60" i="5"/>
  <c r="TJK60" i="5"/>
  <c r="TJL60" i="5"/>
  <c r="TJM60" i="5"/>
  <c r="TJN60" i="5"/>
  <c r="TJO60" i="5"/>
  <c r="TJP60" i="5"/>
  <c r="TJQ60" i="5"/>
  <c r="TJR60" i="5"/>
  <c r="TJS60" i="5"/>
  <c r="TJT60" i="5"/>
  <c r="TJU60" i="5"/>
  <c r="TJV60" i="5"/>
  <c r="TJW60" i="5"/>
  <c r="TJX60" i="5"/>
  <c r="TJY60" i="5"/>
  <c r="TJZ60" i="5"/>
  <c r="TKA60" i="5"/>
  <c r="TKB60" i="5"/>
  <c r="TKC60" i="5"/>
  <c r="TKD60" i="5"/>
  <c r="TKE60" i="5"/>
  <c r="TKF60" i="5"/>
  <c r="TKG60" i="5"/>
  <c r="TKH60" i="5"/>
  <c r="TKI60" i="5"/>
  <c r="TKJ60" i="5"/>
  <c r="TKK60" i="5"/>
  <c r="TKL60" i="5"/>
  <c r="TKM60" i="5"/>
  <c r="TKN60" i="5"/>
  <c r="TKO60" i="5"/>
  <c r="TKP60" i="5"/>
  <c r="TKQ60" i="5"/>
  <c r="TKR60" i="5"/>
  <c r="TKS60" i="5"/>
  <c r="TKT60" i="5"/>
  <c r="TKU60" i="5"/>
  <c r="TKV60" i="5"/>
  <c r="TKW60" i="5"/>
  <c r="TKX60" i="5"/>
  <c r="TKY60" i="5"/>
  <c r="TKZ60" i="5"/>
  <c r="TLA60" i="5"/>
  <c r="TLB60" i="5"/>
  <c r="TLC60" i="5"/>
  <c r="TLD60" i="5"/>
  <c r="TLE60" i="5"/>
  <c r="TLF60" i="5"/>
  <c r="TLG60" i="5"/>
  <c r="TLH60" i="5"/>
  <c r="TLI60" i="5"/>
  <c r="TLJ60" i="5"/>
  <c r="TLK60" i="5"/>
  <c r="TLL60" i="5"/>
  <c r="TLM60" i="5"/>
  <c r="TLN60" i="5"/>
  <c r="TLO60" i="5"/>
  <c r="TLP60" i="5"/>
  <c r="TLQ60" i="5"/>
  <c r="TLR60" i="5"/>
  <c r="TLS60" i="5"/>
  <c r="TLT60" i="5"/>
  <c r="TLU60" i="5"/>
  <c r="TLV60" i="5"/>
  <c r="TLW60" i="5"/>
  <c r="TLX60" i="5"/>
  <c r="TLY60" i="5"/>
  <c r="TLZ60" i="5"/>
  <c r="TMA60" i="5"/>
  <c r="TMB60" i="5"/>
  <c r="TMC60" i="5"/>
  <c r="TMD60" i="5"/>
  <c r="TME60" i="5"/>
  <c r="TMF60" i="5"/>
  <c r="TMG60" i="5"/>
  <c r="TMH60" i="5"/>
  <c r="TMI60" i="5"/>
  <c r="TMJ60" i="5"/>
  <c r="TMK60" i="5"/>
  <c r="TML60" i="5"/>
  <c r="TMM60" i="5"/>
  <c r="TMN60" i="5"/>
  <c r="TMO60" i="5"/>
  <c r="TMP60" i="5"/>
  <c r="TMQ60" i="5"/>
  <c r="TMR60" i="5"/>
  <c r="TMS60" i="5"/>
  <c r="TMT60" i="5"/>
  <c r="TMU60" i="5"/>
  <c r="TMV60" i="5"/>
  <c r="TMW60" i="5"/>
  <c r="TMX60" i="5"/>
  <c r="TMY60" i="5"/>
  <c r="TMZ60" i="5"/>
  <c r="TNA60" i="5"/>
  <c r="TNB60" i="5"/>
  <c r="TNC60" i="5"/>
  <c r="TND60" i="5"/>
  <c r="TNE60" i="5"/>
  <c r="TNF60" i="5"/>
  <c r="TNG60" i="5"/>
  <c r="TNH60" i="5"/>
  <c r="TNI60" i="5"/>
  <c r="TNJ60" i="5"/>
  <c r="TNK60" i="5"/>
  <c r="TNL60" i="5"/>
  <c r="TNM60" i="5"/>
  <c r="TNN60" i="5"/>
  <c r="TNO60" i="5"/>
  <c r="TNP60" i="5"/>
  <c r="TNQ60" i="5"/>
  <c r="TNR60" i="5"/>
  <c r="TNS60" i="5"/>
  <c r="TNT60" i="5"/>
  <c r="TNU60" i="5"/>
  <c r="TNV60" i="5"/>
  <c r="TNW60" i="5"/>
  <c r="TNX60" i="5"/>
  <c r="TNY60" i="5"/>
  <c r="TNZ60" i="5"/>
  <c r="TOA60" i="5"/>
  <c r="TOB60" i="5"/>
  <c r="TOC60" i="5"/>
  <c r="TOD60" i="5"/>
  <c r="TOE60" i="5"/>
  <c r="TOF60" i="5"/>
  <c r="TOG60" i="5"/>
  <c r="TOH60" i="5"/>
  <c r="TOI60" i="5"/>
  <c r="TOJ60" i="5"/>
  <c r="TOK60" i="5"/>
  <c r="TOL60" i="5"/>
  <c r="TOM60" i="5"/>
  <c r="TON60" i="5"/>
  <c r="TOO60" i="5"/>
  <c r="TOP60" i="5"/>
  <c r="TOQ60" i="5"/>
  <c r="TOR60" i="5"/>
  <c r="TOS60" i="5"/>
  <c r="TOT60" i="5"/>
  <c r="TOU60" i="5"/>
  <c r="TOV60" i="5"/>
  <c r="TOW60" i="5"/>
  <c r="TOX60" i="5"/>
  <c r="TOY60" i="5"/>
  <c r="TOZ60" i="5"/>
  <c r="TPA60" i="5"/>
  <c r="TPB60" i="5"/>
  <c r="TPC60" i="5"/>
  <c r="TPD60" i="5"/>
  <c r="TPE60" i="5"/>
  <c r="TPF60" i="5"/>
  <c r="TPG60" i="5"/>
  <c r="TPH60" i="5"/>
  <c r="TPI60" i="5"/>
  <c r="TPJ60" i="5"/>
  <c r="TPK60" i="5"/>
  <c r="TPL60" i="5"/>
  <c r="TPM60" i="5"/>
  <c r="TPN60" i="5"/>
  <c r="TPO60" i="5"/>
  <c r="TPP60" i="5"/>
  <c r="TPQ60" i="5"/>
  <c r="TPR60" i="5"/>
  <c r="TPS60" i="5"/>
  <c r="TPT60" i="5"/>
  <c r="TPU60" i="5"/>
  <c r="TPV60" i="5"/>
  <c r="TPW60" i="5"/>
  <c r="TPX60" i="5"/>
  <c r="TPY60" i="5"/>
  <c r="TPZ60" i="5"/>
  <c r="TQA60" i="5"/>
  <c r="TQB60" i="5"/>
  <c r="TQC60" i="5"/>
  <c r="TQD60" i="5"/>
  <c r="TQE60" i="5"/>
  <c r="TQF60" i="5"/>
  <c r="TQG60" i="5"/>
  <c r="TQH60" i="5"/>
  <c r="TQI60" i="5"/>
  <c r="TQJ60" i="5"/>
  <c r="TQK60" i="5"/>
  <c r="TQL60" i="5"/>
  <c r="TQM60" i="5"/>
  <c r="TQN60" i="5"/>
  <c r="TQO60" i="5"/>
  <c r="TQP60" i="5"/>
  <c r="TQQ60" i="5"/>
  <c r="TQR60" i="5"/>
  <c r="TQS60" i="5"/>
  <c r="TQT60" i="5"/>
  <c r="TQU60" i="5"/>
  <c r="TQV60" i="5"/>
  <c r="TQW60" i="5"/>
  <c r="TQX60" i="5"/>
  <c r="TQY60" i="5"/>
  <c r="TQZ60" i="5"/>
  <c r="TRA60" i="5"/>
  <c r="TRB60" i="5"/>
  <c r="TRC60" i="5"/>
  <c r="TRD60" i="5"/>
  <c r="TRE60" i="5"/>
  <c r="TRF60" i="5"/>
  <c r="TRG60" i="5"/>
  <c r="TRH60" i="5"/>
  <c r="TRI60" i="5"/>
  <c r="TRJ60" i="5"/>
  <c r="TRK60" i="5"/>
  <c r="TRL60" i="5"/>
  <c r="TRM60" i="5"/>
  <c r="TRN60" i="5"/>
  <c r="TRO60" i="5"/>
  <c r="TRP60" i="5"/>
  <c r="TRQ60" i="5"/>
  <c r="TRR60" i="5"/>
  <c r="TRS60" i="5"/>
  <c r="TRT60" i="5"/>
  <c r="TRU60" i="5"/>
  <c r="TRV60" i="5"/>
  <c r="TRW60" i="5"/>
  <c r="TRX60" i="5"/>
  <c r="TRY60" i="5"/>
  <c r="TRZ60" i="5"/>
  <c r="TSA60" i="5"/>
  <c r="TSB60" i="5"/>
  <c r="TSC60" i="5"/>
  <c r="TSD60" i="5"/>
  <c r="TSE60" i="5"/>
  <c r="TSF60" i="5"/>
  <c r="TSG60" i="5"/>
  <c r="TSH60" i="5"/>
  <c r="TSI60" i="5"/>
  <c r="TSJ60" i="5"/>
  <c r="TSK60" i="5"/>
  <c r="TSL60" i="5"/>
  <c r="TSM60" i="5"/>
  <c r="TSN60" i="5"/>
  <c r="TSO60" i="5"/>
  <c r="TSP60" i="5"/>
  <c r="TSQ60" i="5"/>
  <c r="TSR60" i="5"/>
  <c r="TSS60" i="5"/>
  <c r="TST60" i="5"/>
  <c r="TSU60" i="5"/>
  <c r="TSV60" i="5"/>
  <c r="TSW60" i="5"/>
  <c r="TSX60" i="5"/>
  <c r="TSY60" i="5"/>
  <c r="TSZ60" i="5"/>
  <c r="TTA60" i="5"/>
  <c r="TTB60" i="5"/>
  <c r="TTC60" i="5"/>
  <c r="TTD60" i="5"/>
  <c r="TTE60" i="5"/>
  <c r="TTF60" i="5"/>
  <c r="TTG60" i="5"/>
  <c r="TTH60" i="5"/>
  <c r="TTI60" i="5"/>
  <c r="TTJ60" i="5"/>
  <c r="TTK60" i="5"/>
  <c r="TTL60" i="5"/>
  <c r="TTM60" i="5"/>
  <c r="TTN60" i="5"/>
  <c r="TTO60" i="5"/>
  <c r="TTP60" i="5"/>
  <c r="TTQ60" i="5"/>
  <c r="TTR60" i="5"/>
  <c r="TTS60" i="5"/>
  <c r="TTT60" i="5"/>
  <c r="TTU60" i="5"/>
  <c r="TTV60" i="5"/>
  <c r="TTW60" i="5"/>
  <c r="TTX60" i="5"/>
  <c r="TTY60" i="5"/>
  <c r="TTZ60" i="5"/>
  <c r="TUA60" i="5"/>
  <c r="TUB60" i="5"/>
  <c r="TUC60" i="5"/>
  <c r="TUD60" i="5"/>
  <c r="TUE60" i="5"/>
  <c r="TUF60" i="5"/>
  <c r="TUG60" i="5"/>
  <c r="TUH60" i="5"/>
  <c r="TUI60" i="5"/>
  <c r="TUJ60" i="5"/>
  <c r="TUK60" i="5"/>
  <c r="TUL60" i="5"/>
  <c r="TUM60" i="5"/>
  <c r="TUN60" i="5"/>
  <c r="TUO60" i="5"/>
  <c r="TUP60" i="5"/>
  <c r="TUQ60" i="5"/>
  <c r="TUR60" i="5"/>
  <c r="TUS60" i="5"/>
  <c r="TUT60" i="5"/>
  <c r="TUU60" i="5"/>
  <c r="TUV60" i="5"/>
  <c r="TUW60" i="5"/>
  <c r="TUX60" i="5"/>
  <c r="TUY60" i="5"/>
  <c r="TUZ60" i="5"/>
  <c r="TVA60" i="5"/>
  <c r="TVB60" i="5"/>
  <c r="TVC60" i="5"/>
  <c r="TVD60" i="5"/>
  <c r="TVE60" i="5"/>
  <c r="TVF60" i="5"/>
  <c r="TVG60" i="5"/>
  <c r="TVH60" i="5"/>
  <c r="TVI60" i="5"/>
  <c r="TVJ60" i="5"/>
  <c r="TVK60" i="5"/>
  <c r="TVL60" i="5"/>
  <c r="TVM60" i="5"/>
  <c r="TVN60" i="5"/>
  <c r="TVO60" i="5"/>
  <c r="TVP60" i="5"/>
  <c r="TVQ60" i="5"/>
  <c r="TVR60" i="5"/>
  <c r="TVS60" i="5"/>
  <c r="TVT60" i="5"/>
  <c r="TVU60" i="5"/>
  <c r="TVV60" i="5"/>
  <c r="TVW60" i="5"/>
  <c r="TVX60" i="5"/>
  <c r="TVY60" i="5"/>
  <c r="TVZ60" i="5"/>
  <c r="TWA60" i="5"/>
  <c r="TWB60" i="5"/>
  <c r="TWC60" i="5"/>
  <c r="TWD60" i="5"/>
  <c r="TWE60" i="5"/>
  <c r="TWF60" i="5"/>
  <c r="TWG60" i="5"/>
  <c r="TWH60" i="5"/>
  <c r="TWI60" i="5"/>
  <c r="TWJ60" i="5"/>
  <c r="TWK60" i="5"/>
  <c r="TWL60" i="5"/>
  <c r="TWM60" i="5"/>
  <c r="TWN60" i="5"/>
  <c r="TWO60" i="5"/>
  <c r="TWP60" i="5"/>
  <c r="TWQ60" i="5"/>
  <c r="TWR60" i="5"/>
  <c r="TWS60" i="5"/>
  <c r="TWT60" i="5"/>
  <c r="TWU60" i="5"/>
  <c r="TWV60" i="5"/>
  <c r="TWW60" i="5"/>
  <c r="TWX60" i="5"/>
  <c r="TWY60" i="5"/>
  <c r="TWZ60" i="5"/>
  <c r="TXA60" i="5"/>
  <c r="TXB60" i="5"/>
  <c r="TXC60" i="5"/>
  <c r="TXD60" i="5"/>
  <c r="TXE60" i="5"/>
  <c r="TXF60" i="5"/>
  <c r="TXG60" i="5"/>
  <c r="TXH60" i="5"/>
  <c r="TXI60" i="5"/>
  <c r="TXJ60" i="5"/>
  <c r="TXK60" i="5"/>
  <c r="TXL60" i="5"/>
  <c r="TXM60" i="5"/>
  <c r="TXN60" i="5"/>
  <c r="TXO60" i="5"/>
  <c r="TXP60" i="5"/>
  <c r="TXQ60" i="5"/>
  <c r="TXR60" i="5"/>
  <c r="TXS60" i="5"/>
  <c r="TXT60" i="5"/>
  <c r="TXU60" i="5"/>
  <c r="TXV60" i="5"/>
  <c r="TXW60" i="5"/>
  <c r="TXX60" i="5"/>
  <c r="TXY60" i="5"/>
  <c r="TXZ60" i="5"/>
  <c r="TYA60" i="5"/>
  <c r="TYB60" i="5"/>
  <c r="TYC60" i="5"/>
  <c r="TYD60" i="5"/>
  <c r="TYE60" i="5"/>
  <c r="TYF60" i="5"/>
  <c r="TYG60" i="5"/>
  <c r="TYH60" i="5"/>
  <c r="TYI60" i="5"/>
  <c r="TYJ60" i="5"/>
  <c r="TYK60" i="5"/>
  <c r="TYL60" i="5"/>
  <c r="TYM60" i="5"/>
  <c r="TYN60" i="5"/>
  <c r="TYO60" i="5"/>
  <c r="TYP60" i="5"/>
  <c r="TYQ60" i="5"/>
  <c r="TYR60" i="5"/>
  <c r="TYS60" i="5"/>
  <c r="TYT60" i="5"/>
  <c r="TYU60" i="5"/>
  <c r="TYV60" i="5"/>
  <c r="TYW60" i="5"/>
  <c r="TYX60" i="5"/>
  <c r="TYY60" i="5"/>
  <c r="TYZ60" i="5"/>
  <c r="TZA60" i="5"/>
  <c r="TZB60" i="5"/>
  <c r="TZC60" i="5"/>
  <c r="TZD60" i="5"/>
  <c r="TZE60" i="5"/>
  <c r="TZF60" i="5"/>
  <c r="TZG60" i="5"/>
  <c r="TZH60" i="5"/>
  <c r="TZI60" i="5"/>
  <c r="TZJ60" i="5"/>
  <c r="TZK60" i="5"/>
  <c r="TZL60" i="5"/>
  <c r="TZM60" i="5"/>
  <c r="TZN60" i="5"/>
  <c r="TZO60" i="5"/>
  <c r="TZP60" i="5"/>
  <c r="TZQ60" i="5"/>
  <c r="TZR60" i="5"/>
  <c r="TZS60" i="5"/>
  <c r="TZT60" i="5"/>
  <c r="TZU60" i="5"/>
  <c r="TZV60" i="5"/>
  <c r="TZW60" i="5"/>
  <c r="TZX60" i="5"/>
  <c r="TZY60" i="5"/>
  <c r="TZZ60" i="5"/>
  <c r="UAA60" i="5"/>
  <c r="UAB60" i="5"/>
  <c r="UAC60" i="5"/>
  <c r="UAD60" i="5"/>
  <c r="UAE60" i="5"/>
  <c r="UAF60" i="5"/>
  <c r="UAG60" i="5"/>
  <c r="UAH60" i="5"/>
  <c r="UAI60" i="5"/>
  <c r="UAJ60" i="5"/>
  <c r="UAK60" i="5"/>
  <c r="UAL60" i="5"/>
  <c r="UAM60" i="5"/>
  <c r="UAN60" i="5"/>
  <c r="UAO60" i="5"/>
  <c r="UAP60" i="5"/>
  <c r="UAQ60" i="5"/>
  <c r="UAR60" i="5"/>
  <c r="UAS60" i="5"/>
  <c r="UAT60" i="5"/>
  <c r="UAU60" i="5"/>
  <c r="UAV60" i="5"/>
  <c r="UAW60" i="5"/>
  <c r="UAX60" i="5"/>
  <c r="UAY60" i="5"/>
  <c r="UAZ60" i="5"/>
  <c r="UBA60" i="5"/>
  <c r="UBB60" i="5"/>
  <c r="UBC60" i="5"/>
  <c r="UBD60" i="5"/>
  <c r="UBE60" i="5"/>
  <c r="UBF60" i="5"/>
  <c r="UBG60" i="5"/>
  <c r="UBH60" i="5"/>
  <c r="UBI60" i="5"/>
  <c r="UBJ60" i="5"/>
  <c r="UBK60" i="5"/>
  <c r="UBL60" i="5"/>
  <c r="UBM60" i="5"/>
  <c r="UBN60" i="5"/>
  <c r="UBO60" i="5"/>
  <c r="UBP60" i="5"/>
  <c r="UBQ60" i="5"/>
  <c r="UBR60" i="5"/>
  <c r="UBS60" i="5"/>
  <c r="UBT60" i="5"/>
  <c r="UBU60" i="5"/>
  <c r="UBV60" i="5"/>
  <c r="UBW60" i="5"/>
  <c r="UBX60" i="5"/>
  <c r="UBY60" i="5"/>
  <c r="UBZ60" i="5"/>
  <c r="UCA60" i="5"/>
  <c r="UCB60" i="5"/>
  <c r="UCC60" i="5"/>
  <c r="UCD60" i="5"/>
  <c r="UCE60" i="5"/>
  <c r="UCF60" i="5"/>
  <c r="UCG60" i="5"/>
  <c r="UCH60" i="5"/>
  <c r="UCI60" i="5"/>
  <c r="UCJ60" i="5"/>
  <c r="UCK60" i="5"/>
  <c r="UCL60" i="5"/>
  <c r="UCM60" i="5"/>
  <c r="UCN60" i="5"/>
  <c r="UCO60" i="5"/>
  <c r="UCP60" i="5"/>
  <c r="UCQ60" i="5"/>
  <c r="UCR60" i="5"/>
  <c r="UCS60" i="5"/>
  <c r="UCT60" i="5"/>
  <c r="UCU60" i="5"/>
  <c r="UCV60" i="5"/>
  <c r="UCW60" i="5"/>
  <c r="UCX60" i="5"/>
  <c r="UCY60" i="5"/>
  <c r="UCZ60" i="5"/>
  <c r="UDA60" i="5"/>
  <c r="UDB60" i="5"/>
  <c r="UDC60" i="5"/>
  <c r="UDD60" i="5"/>
  <c r="UDE60" i="5"/>
  <c r="UDF60" i="5"/>
  <c r="UDG60" i="5"/>
  <c r="UDH60" i="5"/>
  <c r="UDI60" i="5"/>
  <c r="UDJ60" i="5"/>
  <c r="UDK60" i="5"/>
  <c r="UDL60" i="5"/>
  <c r="UDM60" i="5"/>
  <c r="UDN60" i="5"/>
  <c r="UDO60" i="5"/>
  <c r="UDP60" i="5"/>
  <c r="UDQ60" i="5"/>
  <c r="UDR60" i="5"/>
  <c r="UDS60" i="5"/>
  <c r="UDT60" i="5"/>
  <c r="UDU60" i="5"/>
  <c r="UDV60" i="5"/>
  <c r="UDW60" i="5"/>
  <c r="UDX60" i="5"/>
  <c r="UDY60" i="5"/>
  <c r="UDZ60" i="5"/>
  <c r="UEA60" i="5"/>
  <c r="UEB60" i="5"/>
  <c r="UEC60" i="5"/>
  <c r="UED60" i="5"/>
  <c r="UEE60" i="5"/>
  <c r="UEF60" i="5"/>
  <c r="UEG60" i="5"/>
  <c r="UEH60" i="5"/>
  <c r="UEI60" i="5"/>
  <c r="UEJ60" i="5"/>
  <c r="UEK60" i="5"/>
  <c r="UEL60" i="5"/>
  <c r="UEM60" i="5"/>
  <c r="UEN60" i="5"/>
  <c r="UEO60" i="5"/>
  <c r="UEP60" i="5"/>
  <c r="UEQ60" i="5"/>
  <c r="UER60" i="5"/>
  <c r="UES60" i="5"/>
  <c r="UET60" i="5"/>
  <c r="UEU60" i="5"/>
  <c r="UEV60" i="5"/>
  <c r="UEW60" i="5"/>
  <c r="UEX60" i="5"/>
  <c r="UEY60" i="5"/>
  <c r="UEZ60" i="5"/>
  <c r="UFA60" i="5"/>
  <c r="UFB60" i="5"/>
  <c r="UFC60" i="5"/>
  <c r="UFD60" i="5"/>
  <c r="UFE60" i="5"/>
  <c r="UFF60" i="5"/>
  <c r="UFG60" i="5"/>
  <c r="UFH60" i="5"/>
  <c r="UFI60" i="5"/>
  <c r="UFJ60" i="5"/>
  <c r="UFK60" i="5"/>
  <c r="UFL60" i="5"/>
  <c r="UFM60" i="5"/>
  <c r="UFN60" i="5"/>
  <c r="UFO60" i="5"/>
  <c r="UFP60" i="5"/>
  <c r="UFQ60" i="5"/>
  <c r="UFR60" i="5"/>
  <c r="UFS60" i="5"/>
  <c r="UFT60" i="5"/>
  <c r="UFU60" i="5"/>
  <c r="UFV60" i="5"/>
  <c r="UFW60" i="5"/>
  <c r="UFX60" i="5"/>
  <c r="UFY60" i="5"/>
  <c r="UFZ60" i="5"/>
  <c r="UGA60" i="5"/>
  <c r="UGB60" i="5"/>
  <c r="UGC60" i="5"/>
  <c r="UGD60" i="5"/>
  <c r="UGE60" i="5"/>
  <c r="UGF60" i="5"/>
  <c r="UGG60" i="5"/>
  <c r="UGH60" i="5"/>
  <c r="UGI60" i="5"/>
  <c r="UGJ60" i="5"/>
  <c r="UGK60" i="5"/>
  <c r="UGL60" i="5"/>
  <c r="UGM60" i="5"/>
  <c r="UGN60" i="5"/>
  <c r="UGO60" i="5"/>
  <c r="UGP60" i="5"/>
  <c r="UGQ60" i="5"/>
  <c r="UGR60" i="5"/>
  <c r="UGS60" i="5"/>
  <c r="UGT60" i="5"/>
  <c r="UGU60" i="5"/>
  <c r="UGV60" i="5"/>
  <c r="UGW60" i="5"/>
  <c r="UGX60" i="5"/>
  <c r="UGY60" i="5"/>
  <c r="UGZ60" i="5"/>
  <c r="UHA60" i="5"/>
  <c r="UHB60" i="5"/>
  <c r="UHC60" i="5"/>
  <c r="UHD60" i="5"/>
  <c r="UHE60" i="5"/>
  <c r="UHF60" i="5"/>
  <c r="UHG60" i="5"/>
  <c r="UHH60" i="5"/>
  <c r="UHI60" i="5"/>
  <c r="UHJ60" i="5"/>
  <c r="UHK60" i="5"/>
  <c r="UHL60" i="5"/>
  <c r="UHM60" i="5"/>
  <c r="UHN60" i="5"/>
  <c r="UHO60" i="5"/>
  <c r="UHP60" i="5"/>
  <c r="UHQ60" i="5"/>
  <c r="UHR60" i="5"/>
  <c r="UHS60" i="5"/>
  <c r="UHT60" i="5"/>
  <c r="UHU60" i="5"/>
  <c r="UHV60" i="5"/>
  <c r="UHW60" i="5"/>
  <c r="UHX60" i="5"/>
  <c r="UHY60" i="5"/>
  <c r="UHZ60" i="5"/>
  <c r="UIA60" i="5"/>
  <c r="UIB60" i="5"/>
  <c r="UIC60" i="5"/>
  <c r="UID60" i="5"/>
  <c r="UIE60" i="5"/>
  <c r="UIF60" i="5"/>
  <c r="UIG60" i="5"/>
  <c r="UIH60" i="5"/>
  <c r="UII60" i="5"/>
  <c r="UIJ60" i="5"/>
  <c r="UIK60" i="5"/>
  <c r="UIL60" i="5"/>
  <c r="UIM60" i="5"/>
  <c r="UIN60" i="5"/>
  <c r="UIO60" i="5"/>
  <c r="UIP60" i="5"/>
  <c r="UIQ60" i="5"/>
  <c r="UIR60" i="5"/>
  <c r="UIS60" i="5"/>
  <c r="UIT60" i="5"/>
  <c r="UIU60" i="5"/>
  <c r="UIV60" i="5"/>
  <c r="UIW60" i="5"/>
  <c r="UIX60" i="5"/>
  <c r="UIY60" i="5"/>
  <c r="UIZ60" i="5"/>
  <c r="UJA60" i="5"/>
  <c r="UJB60" i="5"/>
  <c r="UJC60" i="5"/>
  <c r="UJD60" i="5"/>
  <c r="UJE60" i="5"/>
  <c r="UJF60" i="5"/>
  <c r="UJG60" i="5"/>
  <c r="UJH60" i="5"/>
  <c r="UJI60" i="5"/>
  <c r="UJJ60" i="5"/>
  <c r="UJK60" i="5"/>
  <c r="UJL60" i="5"/>
  <c r="UJM60" i="5"/>
  <c r="UJN60" i="5"/>
  <c r="UJO60" i="5"/>
  <c r="UJP60" i="5"/>
  <c r="UJQ60" i="5"/>
  <c r="UJR60" i="5"/>
  <c r="UJS60" i="5"/>
  <c r="UJT60" i="5"/>
  <c r="UJU60" i="5"/>
  <c r="UJV60" i="5"/>
  <c r="UJW60" i="5"/>
  <c r="UJX60" i="5"/>
  <c r="UJY60" i="5"/>
  <c r="UJZ60" i="5"/>
  <c r="UKA60" i="5"/>
  <c r="UKB60" i="5"/>
  <c r="UKC60" i="5"/>
  <c r="UKD60" i="5"/>
  <c r="UKE60" i="5"/>
  <c r="UKF60" i="5"/>
  <c r="UKG60" i="5"/>
  <c r="UKH60" i="5"/>
  <c r="UKI60" i="5"/>
  <c r="UKJ60" i="5"/>
  <c r="UKK60" i="5"/>
  <c r="UKL60" i="5"/>
  <c r="UKM60" i="5"/>
  <c r="UKN60" i="5"/>
  <c r="UKO60" i="5"/>
  <c r="UKP60" i="5"/>
  <c r="UKQ60" i="5"/>
  <c r="UKR60" i="5"/>
  <c r="UKS60" i="5"/>
  <c r="UKT60" i="5"/>
  <c r="UKU60" i="5"/>
  <c r="UKV60" i="5"/>
  <c r="UKW60" i="5"/>
  <c r="UKX60" i="5"/>
  <c r="UKY60" i="5"/>
  <c r="UKZ60" i="5"/>
  <c r="ULA60" i="5"/>
  <c r="ULB60" i="5"/>
  <c r="ULC60" i="5"/>
  <c r="ULD60" i="5"/>
  <c r="ULE60" i="5"/>
  <c r="ULF60" i="5"/>
  <c r="ULG60" i="5"/>
  <c r="ULH60" i="5"/>
  <c r="ULI60" i="5"/>
  <c r="ULJ60" i="5"/>
  <c r="ULK60" i="5"/>
  <c r="ULL60" i="5"/>
  <c r="ULM60" i="5"/>
  <c r="ULN60" i="5"/>
  <c r="ULO60" i="5"/>
  <c r="ULP60" i="5"/>
  <c r="ULQ60" i="5"/>
  <c r="ULR60" i="5"/>
  <c r="ULS60" i="5"/>
  <c r="ULT60" i="5"/>
  <c r="ULU60" i="5"/>
  <c r="ULV60" i="5"/>
  <c r="ULW60" i="5"/>
  <c r="ULX60" i="5"/>
  <c r="ULY60" i="5"/>
  <c r="ULZ60" i="5"/>
  <c r="UMA60" i="5"/>
  <c r="UMB60" i="5"/>
  <c r="UMC60" i="5"/>
  <c r="UMD60" i="5"/>
  <c r="UME60" i="5"/>
  <c r="UMF60" i="5"/>
  <c r="UMG60" i="5"/>
  <c r="UMH60" i="5"/>
  <c r="UMI60" i="5"/>
  <c r="UMJ60" i="5"/>
  <c r="UMK60" i="5"/>
  <c r="UML60" i="5"/>
  <c r="UMM60" i="5"/>
  <c r="UMN60" i="5"/>
  <c r="UMO60" i="5"/>
  <c r="UMP60" i="5"/>
  <c r="UMQ60" i="5"/>
  <c r="UMR60" i="5"/>
  <c r="UMS60" i="5"/>
  <c r="UMT60" i="5"/>
  <c r="UMU60" i="5"/>
  <c r="UMV60" i="5"/>
  <c r="UMW60" i="5"/>
  <c r="UMX60" i="5"/>
  <c r="UMY60" i="5"/>
  <c r="UMZ60" i="5"/>
  <c r="UNA60" i="5"/>
  <c r="UNB60" i="5"/>
  <c r="UNC60" i="5"/>
  <c r="UND60" i="5"/>
  <c r="UNE60" i="5"/>
  <c r="UNF60" i="5"/>
  <c r="UNG60" i="5"/>
  <c r="UNH60" i="5"/>
  <c r="UNI60" i="5"/>
  <c r="UNJ60" i="5"/>
  <c r="UNK60" i="5"/>
  <c r="UNL60" i="5"/>
  <c r="UNM60" i="5"/>
  <c r="UNN60" i="5"/>
  <c r="UNO60" i="5"/>
  <c r="UNP60" i="5"/>
  <c r="UNQ60" i="5"/>
  <c r="UNR60" i="5"/>
  <c r="UNS60" i="5"/>
  <c r="UNT60" i="5"/>
  <c r="UNU60" i="5"/>
  <c r="UNV60" i="5"/>
  <c r="UNW60" i="5"/>
  <c r="UNX60" i="5"/>
  <c r="UNY60" i="5"/>
  <c r="UNZ60" i="5"/>
  <c r="UOA60" i="5"/>
  <c r="UOB60" i="5"/>
  <c r="UOC60" i="5"/>
  <c r="UOD60" i="5"/>
  <c r="UOE60" i="5"/>
  <c r="UOF60" i="5"/>
  <c r="UOG60" i="5"/>
  <c r="UOH60" i="5"/>
  <c r="UOI60" i="5"/>
  <c r="UOJ60" i="5"/>
  <c r="UOK60" i="5"/>
  <c r="UOL60" i="5"/>
  <c r="UOM60" i="5"/>
  <c r="UON60" i="5"/>
  <c r="UOO60" i="5"/>
  <c r="UOP60" i="5"/>
  <c r="UOQ60" i="5"/>
  <c r="UOR60" i="5"/>
  <c r="UOS60" i="5"/>
  <c r="UOT60" i="5"/>
  <c r="UOU60" i="5"/>
  <c r="UOV60" i="5"/>
  <c r="UOW60" i="5"/>
  <c r="UOX60" i="5"/>
  <c r="UOY60" i="5"/>
  <c r="UOZ60" i="5"/>
  <c r="UPA60" i="5"/>
  <c r="UPB60" i="5"/>
  <c r="UPC60" i="5"/>
  <c r="UPD60" i="5"/>
  <c r="UPE60" i="5"/>
  <c r="UPF60" i="5"/>
  <c r="UPG60" i="5"/>
  <c r="UPH60" i="5"/>
  <c r="UPI60" i="5"/>
  <c r="UPJ60" i="5"/>
  <c r="UPK60" i="5"/>
  <c r="UPL60" i="5"/>
  <c r="UPM60" i="5"/>
  <c r="UPN60" i="5"/>
  <c r="UPO60" i="5"/>
  <c r="UPP60" i="5"/>
  <c r="UPQ60" i="5"/>
  <c r="UPR60" i="5"/>
  <c r="UPS60" i="5"/>
  <c r="UPT60" i="5"/>
  <c r="UPU60" i="5"/>
  <c r="UPV60" i="5"/>
  <c r="UPW60" i="5"/>
  <c r="UPX60" i="5"/>
  <c r="UPY60" i="5"/>
  <c r="UPZ60" i="5"/>
  <c r="UQA60" i="5"/>
  <c r="UQB60" i="5"/>
  <c r="UQC60" i="5"/>
  <c r="UQD60" i="5"/>
  <c r="UQE60" i="5"/>
  <c r="UQF60" i="5"/>
  <c r="UQG60" i="5"/>
  <c r="UQH60" i="5"/>
  <c r="UQI60" i="5"/>
  <c r="UQJ60" i="5"/>
  <c r="UQK60" i="5"/>
  <c r="UQL60" i="5"/>
  <c r="UQM60" i="5"/>
  <c r="UQN60" i="5"/>
  <c r="UQO60" i="5"/>
  <c r="UQP60" i="5"/>
  <c r="UQQ60" i="5"/>
  <c r="UQR60" i="5"/>
  <c r="UQS60" i="5"/>
  <c r="UQT60" i="5"/>
  <c r="UQU60" i="5"/>
  <c r="UQV60" i="5"/>
  <c r="UQW60" i="5"/>
  <c r="UQX60" i="5"/>
  <c r="UQY60" i="5"/>
  <c r="UQZ60" i="5"/>
  <c r="URA60" i="5"/>
  <c r="URB60" i="5"/>
  <c r="URC60" i="5"/>
  <c r="URD60" i="5"/>
  <c r="URE60" i="5"/>
  <c r="URF60" i="5"/>
  <c r="URG60" i="5"/>
  <c r="URH60" i="5"/>
  <c r="URI60" i="5"/>
  <c r="URJ60" i="5"/>
  <c r="URK60" i="5"/>
  <c r="URL60" i="5"/>
  <c r="URM60" i="5"/>
  <c r="URN60" i="5"/>
  <c r="URO60" i="5"/>
  <c r="URP60" i="5"/>
  <c r="URQ60" i="5"/>
  <c r="URR60" i="5"/>
  <c r="URS60" i="5"/>
  <c r="URT60" i="5"/>
  <c r="URU60" i="5"/>
  <c r="URV60" i="5"/>
  <c r="URW60" i="5"/>
  <c r="URX60" i="5"/>
  <c r="URY60" i="5"/>
  <c r="URZ60" i="5"/>
  <c r="USA60" i="5"/>
  <c r="USB60" i="5"/>
  <c r="USC60" i="5"/>
  <c r="USD60" i="5"/>
  <c r="USE60" i="5"/>
  <c r="USF60" i="5"/>
  <c r="USG60" i="5"/>
  <c r="USH60" i="5"/>
  <c r="USI60" i="5"/>
  <c r="USJ60" i="5"/>
  <c r="USK60" i="5"/>
  <c r="USL60" i="5"/>
  <c r="USM60" i="5"/>
  <c r="USN60" i="5"/>
  <c r="USO60" i="5"/>
  <c r="USP60" i="5"/>
  <c r="USQ60" i="5"/>
  <c r="USR60" i="5"/>
  <c r="USS60" i="5"/>
  <c r="UST60" i="5"/>
  <c r="USU60" i="5"/>
  <c r="USV60" i="5"/>
  <c r="USW60" i="5"/>
  <c r="USX60" i="5"/>
  <c r="USY60" i="5"/>
  <c r="USZ60" i="5"/>
  <c r="UTA60" i="5"/>
  <c r="UTB60" i="5"/>
  <c r="UTC60" i="5"/>
  <c r="UTD60" i="5"/>
  <c r="UTE60" i="5"/>
  <c r="UTF60" i="5"/>
  <c r="UTG60" i="5"/>
  <c r="UTH60" i="5"/>
  <c r="UTI60" i="5"/>
  <c r="UTJ60" i="5"/>
  <c r="UTK60" i="5"/>
  <c r="UTL60" i="5"/>
  <c r="UTM60" i="5"/>
  <c r="UTN60" i="5"/>
  <c r="UTO60" i="5"/>
  <c r="UTP60" i="5"/>
  <c r="UTQ60" i="5"/>
  <c r="UTR60" i="5"/>
  <c r="UTS60" i="5"/>
  <c r="UTT60" i="5"/>
  <c r="UTU60" i="5"/>
  <c r="UTV60" i="5"/>
  <c r="UTW60" i="5"/>
  <c r="UTX60" i="5"/>
  <c r="UTY60" i="5"/>
  <c r="UTZ60" i="5"/>
  <c r="UUA60" i="5"/>
  <c r="UUB60" i="5"/>
  <c r="UUC60" i="5"/>
  <c r="UUD60" i="5"/>
  <c r="UUE60" i="5"/>
  <c r="UUF60" i="5"/>
  <c r="UUG60" i="5"/>
  <c r="UUH60" i="5"/>
  <c r="UUI60" i="5"/>
  <c r="UUJ60" i="5"/>
  <c r="UUK60" i="5"/>
  <c r="UUL60" i="5"/>
  <c r="UUM60" i="5"/>
  <c r="UUN60" i="5"/>
  <c r="UUO60" i="5"/>
  <c r="UUP60" i="5"/>
  <c r="UUQ60" i="5"/>
  <c r="UUR60" i="5"/>
  <c r="UUS60" i="5"/>
  <c r="UUT60" i="5"/>
  <c r="UUU60" i="5"/>
  <c r="UUV60" i="5"/>
  <c r="UUW60" i="5"/>
  <c r="UUX60" i="5"/>
  <c r="UUY60" i="5"/>
  <c r="UUZ60" i="5"/>
  <c r="UVA60" i="5"/>
  <c r="UVB60" i="5"/>
  <c r="UVC60" i="5"/>
  <c r="UVD60" i="5"/>
  <c r="UVE60" i="5"/>
  <c r="UVF60" i="5"/>
  <c r="UVG60" i="5"/>
  <c r="UVH60" i="5"/>
  <c r="UVI60" i="5"/>
  <c r="UVJ60" i="5"/>
  <c r="UVK60" i="5"/>
  <c r="UVL60" i="5"/>
  <c r="UVM60" i="5"/>
  <c r="UVN60" i="5"/>
  <c r="UVO60" i="5"/>
  <c r="UVP60" i="5"/>
  <c r="UVQ60" i="5"/>
  <c r="UVR60" i="5"/>
  <c r="UVS60" i="5"/>
  <c r="UVT60" i="5"/>
  <c r="UVU60" i="5"/>
  <c r="UVV60" i="5"/>
  <c r="UVW60" i="5"/>
  <c r="UVX60" i="5"/>
  <c r="UVY60" i="5"/>
  <c r="UVZ60" i="5"/>
  <c r="UWA60" i="5"/>
  <c r="UWB60" i="5"/>
  <c r="UWC60" i="5"/>
  <c r="UWD60" i="5"/>
  <c r="UWE60" i="5"/>
  <c r="UWF60" i="5"/>
  <c r="UWG60" i="5"/>
  <c r="UWH60" i="5"/>
  <c r="UWI60" i="5"/>
  <c r="UWJ60" i="5"/>
  <c r="UWK60" i="5"/>
  <c r="UWL60" i="5"/>
  <c r="UWM60" i="5"/>
  <c r="UWN60" i="5"/>
  <c r="UWO60" i="5"/>
  <c r="UWP60" i="5"/>
  <c r="UWQ60" i="5"/>
  <c r="UWR60" i="5"/>
  <c r="UWS60" i="5"/>
  <c r="UWT60" i="5"/>
  <c r="UWU60" i="5"/>
  <c r="UWV60" i="5"/>
  <c r="UWW60" i="5"/>
  <c r="UWX60" i="5"/>
  <c r="UWY60" i="5"/>
  <c r="UWZ60" i="5"/>
  <c r="UXA60" i="5"/>
  <c r="UXB60" i="5"/>
  <c r="UXC60" i="5"/>
  <c r="UXD60" i="5"/>
  <c r="UXE60" i="5"/>
  <c r="UXF60" i="5"/>
  <c r="UXG60" i="5"/>
  <c r="UXH60" i="5"/>
  <c r="UXI60" i="5"/>
  <c r="UXJ60" i="5"/>
  <c r="UXK60" i="5"/>
  <c r="UXL60" i="5"/>
  <c r="UXM60" i="5"/>
  <c r="UXN60" i="5"/>
  <c r="UXO60" i="5"/>
  <c r="UXP60" i="5"/>
  <c r="UXQ60" i="5"/>
  <c r="UXR60" i="5"/>
  <c r="UXS60" i="5"/>
  <c r="UXT60" i="5"/>
  <c r="UXU60" i="5"/>
  <c r="UXV60" i="5"/>
  <c r="UXW60" i="5"/>
  <c r="UXX60" i="5"/>
  <c r="UXY60" i="5"/>
  <c r="UXZ60" i="5"/>
  <c r="UYA60" i="5"/>
  <c r="UYB60" i="5"/>
  <c r="UYC60" i="5"/>
  <c r="UYD60" i="5"/>
  <c r="UYE60" i="5"/>
  <c r="UYF60" i="5"/>
  <c r="UYG60" i="5"/>
  <c r="UYH60" i="5"/>
  <c r="UYI60" i="5"/>
  <c r="UYJ60" i="5"/>
  <c r="UYK60" i="5"/>
  <c r="UYL60" i="5"/>
  <c r="UYM60" i="5"/>
  <c r="UYN60" i="5"/>
  <c r="UYO60" i="5"/>
  <c r="UYP60" i="5"/>
  <c r="UYQ60" i="5"/>
  <c r="UYR60" i="5"/>
  <c r="UYS60" i="5"/>
  <c r="UYT60" i="5"/>
  <c r="UYU60" i="5"/>
  <c r="UYV60" i="5"/>
  <c r="UYW60" i="5"/>
  <c r="UYX60" i="5"/>
  <c r="UYY60" i="5"/>
  <c r="UYZ60" i="5"/>
  <c r="UZA60" i="5"/>
  <c r="UZB60" i="5"/>
  <c r="UZC60" i="5"/>
  <c r="UZD60" i="5"/>
  <c r="UZE60" i="5"/>
  <c r="UZF60" i="5"/>
  <c r="UZG60" i="5"/>
  <c r="UZH60" i="5"/>
  <c r="UZI60" i="5"/>
  <c r="UZJ60" i="5"/>
  <c r="UZK60" i="5"/>
  <c r="UZL60" i="5"/>
  <c r="UZM60" i="5"/>
  <c r="UZN60" i="5"/>
  <c r="UZO60" i="5"/>
  <c r="UZP60" i="5"/>
  <c r="UZQ60" i="5"/>
  <c r="UZR60" i="5"/>
  <c r="UZS60" i="5"/>
  <c r="UZT60" i="5"/>
  <c r="UZU60" i="5"/>
  <c r="UZV60" i="5"/>
  <c r="UZW60" i="5"/>
  <c r="UZX60" i="5"/>
  <c r="UZY60" i="5"/>
  <c r="UZZ60" i="5"/>
  <c r="VAA60" i="5"/>
  <c r="VAB60" i="5"/>
  <c r="VAC60" i="5"/>
  <c r="VAD60" i="5"/>
  <c r="VAE60" i="5"/>
  <c r="VAF60" i="5"/>
  <c r="VAG60" i="5"/>
  <c r="VAH60" i="5"/>
  <c r="VAI60" i="5"/>
  <c r="VAJ60" i="5"/>
  <c r="VAK60" i="5"/>
  <c r="VAL60" i="5"/>
  <c r="VAM60" i="5"/>
  <c r="VAN60" i="5"/>
  <c r="VAO60" i="5"/>
  <c r="VAP60" i="5"/>
  <c r="VAQ60" i="5"/>
  <c r="VAR60" i="5"/>
  <c r="VAS60" i="5"/>
  <c r="VAT60" i="5"/>
  <c r="VAU60" i="5"/>
  <c r="VAV60" i="5"/>
  <c r="VAW60" i="5"/>
  <c r="VAX60" i="5"/>
  <c r="VAY60" i="5"/>
  <c r="VAZ60" i="5"/>
  <c r="VBA60" i="5"/>
  <c r="VBB60" i="5"/>
  <c r="VBC60" i="5"/>
  <c r="VBD60" i="5"/>
  <c r="VBE60" i="5"/>
  <c r="VBF60" i="5"/>
  <c r="VBG60" i="5"/>
  <c r="VBH60" i="5"/>
  <c r="VBI60" i="5"/>
  <c r="VBJ60" i="5"/>
  <c r="VBK60" i="5"/>
  <c r="VBL60" i="5"/>
  <c r="VBM60" i="5"/>
  <c r="VBN60" i="5"/>
  <c r="VBO60" i="5"/>
  <c r="VBP60" i="5"/>
  <c r="VBQ60" i="5"/>
  <c r="VBR60" i="5"/>
  <c r="VBS60" i="5"/>
  <c r="VBT60" i="5"/>
  <c r="VBU60" i="5"/>
  <c r="VBV60" i="5"/>
  <c r="VBW60" i="5"/>
  <c r="VBX60" i="5"/>
  <c r="VBY60" i="5"/>
  <c r="VBZ60" i="5"/>
  <c r="VCA60" i="5"/>
  <c r="VCB60" i="5"/>
  <c r="VCC60" i="5"/>
  <c r="VCD60" i="5"/>
  <c r="VCE60" i="5"/>
  <c r="VCF60" i="5"/>
  <c r="VCG60" i="5"/>
  <c r="VCH60" i="5"/>
  <c r="VCI60" i="5"/>
  <c r="VCJ60" i="5"/>
  <c r="VCK60" i="5"/>
  <c r="VCL60" i="5"/>
  <c r="VCM60" i="5"/>
  <c r="VCN60" i="5"/>
  <c r="VCO60" i="5"/>
  <c r="VCP60" i="5"/>
  <c r="VCQ60" i="5"/>
  <c r="VCR60" i="5"/>
  <c r="VCS60" i="5"/>
  <c r="VCT60" i="5"/>
  <c r="VCU60" i="5"/>
  <c r="VCV60" i="5"/>
  <c r="VCW60" i="5"/>
  <c r="VCX60" i="5"/>
  <c r="VCY60" i="5"/>
  <c r="VCZ60" i="5"/>
  <c r="VDA60" i="5"/>
  <c r="VDB60" i="5"/>
  <c r="VDC60" i="5"/>
  <c r="VDD60" i="5"/>
  <c r="VDE60" i="5"/>
  <c r="VDF60" i="5"/>
  <c r="VDG60" i="5"/>
  <c r="VDH60" i="5"/>
  <c r="VDI60" i="5"/>
  <c r="VDJ60" i="5"/>
  <c r="VDK60" i="5"/>
  <c r="VDL60" i="5"/>
  <c r="VDM60" i="5"/>
  <c r="VDN60" i="5"/>
  <c r="VDO60" i="5"/>
  <c r="VDP60" i="5"/>
  <c r="VDQ60" i="5"/>
  <c r="VDR60" i="5"/>
  <c r="VDS60" i="5"/>
  <c r="VDT60" i="5"/>
  <c r="VDU60" i="5"/>
  <c r="VDV60" i="5"/>
  <c r="VDW60" i="5"/>
  <c r="VDX60" i="5"/>
  <c r="VDY60" i="5"/>
  <c r="VDZ60" i="5"/>
  <c r="VEA60" i="5"/>
  <c r="VEB60" i="5"/>
  <c r="VEC60" i="5"/>
  <c r="VED60" i="5"/>
  <c r="VEE60" i="5"/>
  <c r="VEF60" i="5"/>
  <c r="VEG60" i="5"/>
  <c r="VEH60" i="5"/>
  <c r="VEI60" i="5"/>
  <c r="VEJ60" i="5"/>
  <c r="VEK60" i="5"/>
  <c r="VEL60" i="5"/>
  <c r="VEM60" i="5"/>
  <c r="VEN60" i="5"/>
  <c r="VEO60" i="5"/>
  <c r="VEP60" i="5"/>
  <c r="VEQ60" i="5"/>
  <c r="VER60" i="5"/>
  <c r="VES60" i="5"/>
  <c r="VET60" i="5"/>
  <c r="VEU60" i="5"/>
  <c r="VEV60" i="5"/>
  <c r="VEW60" i="5"/>
  <c r="VEX60" i="5"/>
  <c r="VEY60" i="5"/>
  <c r="VEZ60" i="5"/>
  <c r="VFA60" i="5"/>
  <c r="VFB60" i="5"/>
  <c r="VFC60" i="5"/>
  <c r="VFD60" i="5"/>
  <c r="VFE60" i="5"/>
  <c r="VFF60" i="5"/>
  <c r="VFG60" i="5"/>
  <c r="VFH60" i="5"/>
  <c r="VFI60" i="5"/>
  <c r="VFJ60" i="5"/>
  <c r="VFK60" i="5"/>
  <c r="VFL60" i="5"/>
  <c r="VFM60" i="5"/>
  <c r="VFN60" i="5"/>
  <c r="VFO60" i="5"/>
  <c r="VFP60" i="5"/>
  <c r="VFQ60" i="5"/>
  <c r="VFR60" i="5"/>
  <c r="VFS60" i="5"/>
  <c r="VFT60" i="5"/>
  <c r="VFU60" i="5"/>
  <c r="VFV60" i="5"/>
  <c r="VFW60" i="5"/>
  <c r="VFX60" i="5"/>
  <c r="VFY60" i="5"/>
  <c r="VFZ60" i="5"/>
  <c r="VGA60" i="5"/>
  <c r="VGB60" i="5"/>
  <c r="VGC60" i="5"/>
  <c r="VGD60" i="5"/>
  <c r="VGE60" i="5"/>
  <c r="VGF60" i="5"/>
  <c r="VGG60" i="5"/>
  <c r="VGH60" i="5"/>
  <c r="VGI60" i="5"/>
  <c r="VGJ60" i="5"/>
  <c r="VGK60" i="5"/>
  <c r="VGL60" i="5"/>
  <c r="VGM60" i="5"/>
  <c r="VGN60" i="5"/>
  <c r="VGO60" i="5"/>
  <c r="VGP60" i="5"/>
  <c r="VGQ60" i="5"/>
  <c r="VGR60" i="5"/>
  <c r="VGS60" i="5"/>
  <c r="VGT60" i="5"/>
  <c r="VGU60" i="5"/>
  <c r="VGV60" i="5"/>
  <c r="VGW60" i="5"/>
  <c r="VGX60" i="5"/>
  <c r="VGY60" i="5"/>
  <c r="VGZ60" i="5"/>
  <c r="VHA60" i="5"/>
  <c r="VHB60" i="5"/>
  <c r="VHC60" i="5"/>
  <c r="VHD60" i="5"/>
  <c r="VHE60" i="5"/>
  <c r="VHF60" i="5"/>
  <c r="VHG60" i="5"/>
  <c r="VHH60" i="5"/>
  <c r="VHI60" i="5"/>
  <c r="VHJ60" i="5"/>
  <c r="VHK60" i="5"/>
  <c r="VHL60" i="5"/>
  <c r="VHM60" i="5"/>
  <c r="VHN60" i="5"/>
  <c r="VHO60" i="5"/>
  <c r="VHP60" i="5"/>
  <c r="VHQ60" i="5"/>
  <c r="VHR60" i="5"/>
  <c r="VHS60" i="5"/>
  <c r="VHT60" i="5"/>
  <c r="VHU60" i="5"/>
  <c r="VHV60" i="5"/>
  <c r="VHW60" i="5"/>
  <c r="VHX60" i="5"/>
  <c r="VHY60" i="5"/>
  <c r="VHZ60" i="5"/>
  <c r="VIA60" i="5"/>
  <c r="VIB60" i="5"/>
  <c r="VIC60" i="5"/>
  <c r="VID60" i="5"/>
  <c r="VIE60" i="5"/>
  <c r="VIF60" i="5"/>
  <c r="VIG60" i="5"/>
  <c r="VIH60" i="5"/>
  <c r="VII60" i="5"/>
  <c r="VIJ60" i="5"/>
  <c r="VIK60" i="5"/>
  <c r="VIL60" i="5"/>
  <c r="VIM60" i="5"/>
  <c r="VIN60" i="5"/>
  <c r="VIO60" i="5"/>
  <c r="VIP60" i="5"/>
  <c r="VIQ60" i="5"/>
  <c r="VIR60" i="5"/>
  <c r="VIS60" i="5"/>
  <c r="VIT60" i="5"/>
  <c r="VIU60" i="5"/>
  <c r="VIV60" i="5"/>
  <c r="VIW60" i="5"/>
  <c r="VIX60" i="5"/>
  <c r="VIY60" i="5"/>
  <c r="VIZ60" i="5"/>
  <c r="VJA60" i="5"/>
  <c r="VJB60" i="5"/>
  <c r="VJC60" i="5"/>
  <c r="VJD60" i="5"/>
  <c r="VJE60" i="5"/>
  <c r="VJF60" i="5"/>
  <c r="VJG60" i="5"/>
  <c r="VJH60" i="5"/>
  <c r="VJI60" i="5"/>
  <c r="VJJ60" i="5"/>
  <c r="VJK60" i="5"/>
  <c r="VJL60" i="5"/>
  <c r="VJM60" i="5"/>
  <c r="VJN60" i="5"/>
  <c r="VJO60" i="5"/>
  <c r="VJP60" i="5"/>
  <c r="VJQ60" i="5"/>
  <c r="VJR60" i="5"/>
  <c r="VJS60" i="5"/>
  <c r="VJT60" i="5"/>
  <c r="VJU60" i="5"/>
  <c r="VJV60" i="5"/>
  <c r="VJW60" i="5"/>
  <c r="VJX60" i="5"/>
  <c r="VJY60" i="5"/>
  <c r="VJZ60" i="5"/>
  <c r="VKA60" i="5"/>
  <c r="VKB60" i="5"/>
  <c r="VKC60" i="5"/>
  <c r="VKD60" i="5"/>
  <c r="VKE60" i="5"/>
  <c r="VKF60" i="5"/>
  <c r="VKG60" i="5"/>
  <c r="VKH60" i="5"/>
  <c r="VKI60" i="5"/>
  <c r="VKJ60" i="5"/>
  <c r="VKK60" i="5"/>
  <c r="VKL60" i="5"/>
  <c r="VKM60" i="5"/>
  <c r="VKN60" i="5"/>
  <c r="VKO60" i="5"/>
  <c r="VKP60" i="5"/>
  <c r="VKQ60" i="5"/>
  <c r="VKR60" i="5"/>
  <c r="VKS60" i="5"/>
  <c r="VKT60" i="5"/>
  <c r="VKU60" i="5"/>
  <c r="VKV60" i="5"/>
  <c r="VKW60" i="5"/>
  <c r="VKX60" i="5"/>
  <c r="VKY60" i="5"/>
  <c r="VKZ60" i="5"/>
  <c r="VLA60" i="5"/>
  <c r="VLB60" i="5"/>
  <c r="VLC60" i="5"/>
  <c r="VLD60" i="5"/>
  <c r="VLE60" i="5"/>
  <c r="VLF60" i="5"/>
  <c r="VLG60" i="5"/>
  <c r="VLH60" i="5"/>
  <c r="VLI60" i="5"/>
  <c r="VLJ60" i="5"/>
  <c r="VLK60" i="5"/>
  <c r="VLL60" i="5"/>
  <c r="VLM60" i="5"/>
  <c r="VLN60" i="5"/>
  <c r="VLO60" i="5"/>
  <c r="VLP60" i="5"/>
  <c r="VLQ60" i="5"/>
  <c r="VLR60" i="5"/>
  <c r="VLS60" i="5"/>
  <c r="VLT60" i="5"/>
  <c r="VLU60" i="5"/>
  <c r="VLV60" i="5"/>
  <c r="VLW60" i="5"/>
  <c r="VLX60" i="5"/>
  <c r="VLY60" i="5"/>
  <c r="VLZ60" i="5"/>
  <c r="VMA60" i="5"/>
  <c r="VMB60" i="5"/>
  <c r="VMC60" i="5"/>
  <c r="VMD60" i="5"/>
  <c r="VME60" i="5"/>
  <c r="VMF60" i="5"/>
  <c r="VMG60" i="5"/>
  <c r="VMH60" i="5"/>
  <c r="VMI60" i="5"/>
  <c r="VMJ60" i="5"/>
  <c r="VMK60" i="5"/>
  <c r="VML60" i="5"/>
  <c r="VMM60" i="5"/>
  <c r="VMN60" i="5"/>
  <c r="VMO60" i="5"/>
  <c r="VMP60" i="5"/>
  <c r="VMQ60" i="5"/>
  <c r="VMR60" i="5"/>
  <c r="VMS60" i="5"/>
  <c r="VMT60" i="5"/>
  <c r="VMU60" i="5"/>
  <c r="VMV60" i="5"/>
  <c r="VMW60" i="5"/>
  <c r="VMX60" i="5"/>
  <c r="VMY60" i="5"/>
  <c r="VMZ60" i="5"/>
  <c r="VNA60" i="5"/>
  <c r="VNB60" i="5"/>
  <c r="VNC60" i="5"/>
  <c r="VND60" i="5"/>
  <c r="VNE60" i="5"/>
  <c r="VNF60" i="5"/>
  <c r="VNG60" i="5"/>
  <c r="VNH60" i="5"/>
  <c r="VNI60" i="5"/>
  <c r="VNJ60" i="5"/>
  <c r="VNK60" i="5"/>
  <c r="VNL60" i="5"/>
  <c r="VNM60" i="5"/>
  <c r="VNN60" i="5"/>
  <c r="VNO60" i="5"/>
  <c r="VNP60" i="5"/>
  <c r="VNQ60" i="5"/>
  <c r="VNR60" i="5"/>
  <c r="VNS60" i="5"/>
  <c r="VNT60" i="5"/>
  <c r="VNU60" i="5"/>
  <c r="VNV60" i="5"/>
  <c r="VNW60" i="5"/>
  <c r="VNX60" i="5"/>
  <c r="VNY60" i="5"/>
  <c r="VNZ60" i="5"/>
  <c r="VOA60" i="5"/>
  <c r="VOB60" i="5"/>
  <c r="VOC60" i="5"/>
  <c r="VOD60" i="5"/>
  <c r="VOE60" i="5"/>
  <c r="VOF60" i="5"/>
  <c r="VOG60" i="5"/>
  <c r="VOH60" i="5"/>
  <c r="VOI60" i="5"/>
  <c r="VOJ60" i="5"/>
  <c r="VOK60" i="5"/>
  <c r="VOL60" i="5"/>
  <c r="VOM60" i="5"/>
  <c r="VON60" i="5"/>
  <c r="VOO60" i="5"/>
  <c r="VOP60" i="5"/>
  <c r="VOQ60" i="5"/>
  <c r="VOR60" i="5"/>
  <c r="VOS60" i="5"/>
  <c r="VOT60" i="5"/>
  <c r="VOU60" i="5"/>
  <c r="VOV60" i="5"/>
  <c r="VOW60" i="5"/>
  <c r="VOX60" i="5"/>
  <c r="VOY60" i="5"/>
  <c r="VOZ60" i="5"/>
  <c r="VPA60" i="5"/>
  <c r="VPB60" i="5"/>
  <c r="VPC60" i="5"/>
  <c r="VPD60" i="5"/>
  <c r="VPE60" i="5"/>
  <c r="VPF60" i="5"/>
  <c r="VPG60" i="5"/>
  <c r="VPH60" i="5"/>
  <c r="VPI60" i="5"/>
  <c r="VPJ60" i="5"/>
  <c r="VPK60" i="5"/>
  <c r="VPL60" i="5"/>
  <c r="VPM60" i="5"/>
  <c r="VPN60" i="5"/>
  <c r="VPO60" i="5"/>
  <c r="VPP60" i="5"/>
  <c r="VPQ60" i="5"/>
  <c r="VPR60" i="5"/>
  <c r="VPS60" i="5"/>
  <c r="VPT60" i="5"/>
  <c r="VPU60" i="5"/>
  <c r="VPV60" i="5"/>
  <c r="VPW60" i="5"/>
  <c r="VPX60" i="5"/>
  <c r="VPY60" i="5"/>
  <c r="VPZ60" i="5"/>
  <c r="VQA60" i="5"/>
  <c r="VQB60" i="5"/>
  <c r="VQC60" i="5"/>
  <c r="VQD60" i="5"/>
  <c r="VQE60" i="5"/>
  <c r="VQF60" i="5"/>
  <c r="VQG60" i="5"/>
  <c r="VQH60" i="5"/>
  <c r="VQI60" i="5"/>
  <c r="VQJ60" i="5"/>
  <c r="VQK60" i="5"/>
  <c r="VQL60" i="5"/>
  <c r="VQM60" i="5"/>
  <c r="VQN60" i="5"/>
  <c r="VQO60" i="5"/>
  <c r="VQP60" i="5"/>
  <c r="VQQ60" i="5"/>
  <c r="VQR60" i="5"/>
  <c r="VQS60" i="5"/>
  <c r="VQT60" i="5"/>
  <c r="VQU60" i="5"/>
  <c r="VQV60" i="5"/>
  <c r="VQW60" i="5"/>
  <c r="VQX60" i="5"/>
  <c r="VQY60" i="5"/>
  <c r="VQZ60" i="5"/>
  <c r="VRA60" i="5"/>
  <c r="VRB60" i="5"/>
  <c r="VRC60" i="5"/>
  <c r="VRD60" i="5"/>
  <c r="VRE60" i="5"/>
  <c r="VRF60" i="5"/>
  <c r="VRG60" i="5"/>
  <c r="VRH60" i="5"/>
  <c r="VRI60" i="5"/>
  <c r="VRJ60" i="5"/>
  <c r="VRK60" i="5"/>
  <c r="VRL60" i="5"/>
  <c r="VRM60" i="5"/>
  <c r="VRN60" i="5"/>
  <c r="VRO60" i="5"/>
  <c r="VRP60" i="5"/>
  <c r="VRQ60" i="5"/>
  <c r="VRR60" i="5"/>
  <c r="VRS60" i="5"/>
  <c r="VRT60" i="5"/>
  <c r="VRU60" i="5"/>
  <c r="VRV60" i="5"/>
  <c r="VRW60" i="5"/>
  <c r="VRX60" i="5"/>
  <c r="VRY60" i="5"/>
  <c r="VRZ60" i="5"/>
  <c r="VSA60" i="5"/>
  <c r="VSB60" i="5"/>
  <c r="VSC60" i="5"/>
  <c r="VSD60" i="5"/>
  <c r="VSE60" i="5"/>
  <c r="VSF60" i="5"/>
  <c r="VSG60" i="5"/>
  <c r="VSH60" i="5"/>
  <c r="VSI60" i="5"/>
  <c r="VSJ60" i="5"/>
  <c r="VSK60" i="5"/>
  <c r="VSL60" i="5"/>
  <c r="VSM60" i="5"/>
  <c r="VSN60" i="5"/>
  <c r="VSO60" i="5"/>
  <c r="VSP60" i="5"/>
  <c r="VSQ60" i="5"/>
  <c r="VSR60" i="5"/>
  <c r="VSS60" i="5"/>
  <c r="VST60" i="5"/>
  <c r="VSU60" i="5"/>
  <c r="VSV60" i="5"/>
  <c r="VSW60" i="5"/>
  <c r="VSX60" i="5"/>
  <c r="VSY60" i="5"/>
  <c r="VSZ60" i="5"/>
  <c r="VTA60" i="5"/>
  <c r="VTB60" i="5"/>
  <c r="VTC60" i="5"/>
  <c r="VTD60" i="5"/>
  <c r="VTE60" i="5"/>
  <c r="VTF60" i="5"/>
  <c r="VTG60" i="5"/>
  <c r="VTH60" i="5"/>
  <c r="VTI60" i="5"/>
  <c r="VTJ60" i="5"/>
  <c r="VTK60" i="5"/>
  <c r="VTL60" i="5"/>
  <c r="VTM60" i="5"/>
  <c r="VTN60" i="5"/>
  <c r="VTO60" i="5"/>
  <c r="VTP60" i="5"/>
  <c r="VTQ60" i="5"/>
  <c r="VTR60" i="5"/>
  <c r="VTS60" i="5"/>
  <c r="VTT60" i="5"/>
  <c r="VTU60" i="5"/>
  <c r="VTV60" i="5"/>
  <c r="VTW60" i="5"/>
  <c r="VTX60" i="5"/>
  <c r="VTY60" i="5"/>
  <c r="VTZ60" i="5"/>
  <c r="VUA60" i="5"/>
  <c r="VUB60" i="5"/>
  <c r="VUC60" i="5"/>
  <c r="VUD60" i="5"/>
  <c r="VUE60" i="5"/>
  <c r="VUF60" i="5"/>
  <c r="VUG60" i="5"/>
  <c r="VUH60" i="5"/>
  <c r="VUI60" i="5"/>
  <c r="VUJ60" i="5"/>
  <c r="VUK60" i="5"/>
  <c r="VUL60" i="5"/>
  <c r="VUM60" i="5"/>
  <c r="VUN60" i="5"/>
  <c r="VUO60" i="5"/>
  <c r="VUP60" i="5"/>
  <c r="VUQ60" i="5"/>
  <c r="VUR60" i="5"/>
  <c r="VUS60" i="5"/>
  <c r="VUT60" i="5"/>
  <c r="VUU60" i="5"/>
  <c r="VUV60" i="5"/>
  <c r="VUW60" i="5"/>
  <c r="VUX60" i="5"/>
  <c r="VUY60" i="5"/>
  <c r="VUZ60" i="5"/>
  <c r="VVA60" i="5"/>
  <c r="VVB60" i="5"/>
  <c r="VVC60" i="5"/>
  <c r="VVD60" i="5"/>
  <c r="VVE60" i="5"/>
  <c r="VVF60" i="5"/>
  <c r="VVG60" i="5"/>
  <c r="VVH60" i="5"/>
  <c r="VVI60" i="5"/>
  <c r="VVJ60" i="5"/>
  <c r="VVK60" i="5"/>
  <c r="VVL60" i="5"/>
  <c r="VVM60" i="5"/>
  <c r="VVN60" i="5"/>
  <c r="VVO60" i="5"/>
  <c r="VVP60" i="5"/>
  <c r="VVQ60" i="5"/>
  <c r="VVR60" i="5"/>
  <c r="VVS60" i="5"/>
  <c r="VVT60" i="5"/>
  <c r="VVU60" i="5"/>
  <c r="VVV60" i="5"/>
  <c r="VVW60" i="5"/>
  <c r="VVX60" i="5"/>
  <c r="VVY60" i="5"/>
  <c r="VVZ60" i="5"/>
  <c r="VWA60" i="5"/>
  <c r="VWB60" i="5"/>
  <c r="VWC60" i="5"/>
  <c r="VWD60" i="5"/>
  <c r="VWE60" i="5"/>
  <c r="VWF60" i="5"/>
  <c r="VWG60" i="5"/>
  <c r="VWH60" i="5"/>
  <c r="VWI60" i="5"/>
  <c r="VWJ60" i="5"/>
  <c r="VWK60" i="5"/>
  <c r="VWL60" i="5"/>
  <c r="VWM60" i="5"/>
  <c r="VWN60" i="5"/>
  <c r="VWO60" i="5"/>
  <c r="VWP60" i="5"/>
  <c r="VWQ60" i="5"/>
  <c r="VWR60" i="5"/>
  <c r="VWS60" i="5"/>
  <c r="VWT60" i="5"/>
  <c r="VWU60" i="5"/>
  <c r="VWV60" i="5"/>
  <c r="VWW60" i="5"/>
  <c r="VWX60" i="5"/>
  <c r="VWY60" i="5"/>
  <c r="VWZ60" i="5"/>
  <c r="VXA60" i="5"/>
  <c r="VXB60" i="5"/>
  <c r="VXC60" i="5"/>
  <c r="VXD60" i="5"/>
  <c r="VXE60" i="5"/>
  <c r="VXF60" i="5"/>
  <c r="VXG60" i="5"/>
  <c r="VXH60" i="5"/>
  <c r="VXI60" i="5"/>
  <c r="VXJ60" i="5"/>
  <c r="VXK60" i="5"/>
  <c r="VXL60" i="5"/>
  <c r="VXM60" i="5"/>
  <c r="VXN60" i="5"/>
  <c r="VXO60" i="5"/>
  <c r="VXP60" i="5"/>
  <c r="VXQ60" i="5"/>
  <c r="VXR60" i="5"/>
  <c r="VXS60" i="5"/>
  <c r="VXT60" i="5"/>
  <c r="VXU60" i="5"/>
  <c r="VXV60" i="5"/>
  <c r="VXW60" i="5"/>
  <c r="VXX60" i="5"/>
  <c r="VXY60" i="5"/>
  <c r="VXZ60" i="5"/>
  <c r="VYA60" i="5"/>
  <c r="VYB60" i="5"/>
  <c r="VYC60" i="5"/>
  <c r="VYD60" i="5"/>
  <c r="VYE60" i="5"/>
  <c r="VYF60" i="5"/>
  <c r="VYG60" i="5"/>
  <c r="VYH60" i="5"/>
  <c r="VYI60" i="5"/>
  <c r="VYJ60" i="5"/>
  <c r="VYK60" i="5"/>
  <c r="VYL60" i="5"/>
  <c r="VYM60" i="5"/>
  <c r="VYN60" i="5"/>
  <c r="VYO60" i="5"/>
  <c r="VYP60" i="5"/>
  <c r="VYQ60" i="5"/>
  <c r="VYR60" i="5"/>
  <c r="VYS60" i="5"/>
  <c r="VYT60" i="5"/>
  <c r="VYU60" i="5"/>
  <c r="VYV60" i="5"/>
  <c r="VYW60" i="5"/>
  <c r="VYX60" i="5"/>
  <c r="VYY60" i="5"/>
  <c r="VYZ60" i="5"/>
  <c r="VZA60" i="5"/>
  <c r="VZB60" i="5"/>
  <c r="VZC60" i="5"/>
  <c r="VZD60" i="5"/>
  <c r="VZE60" i="5"/>
  <c r="VZF60" i="5"/>
  <c r="VZG60" i="5"/>
  <c r="VZH60" i="5"/>
  <c r="VZI60" i="5"/>
  <c r="VZJ60" i="5"/>
  <c r="VZK60" i="5"/>
  <c r="VZL60" i="5"/>
  <c r="VZM60" i="5"/>
  <c r="VZN60" i="5"/>
  <c r="VZO60" i="5"/>
  <c r="VZP60" i="5"/>
  <c r="VZQ60" i="5"/>
  <c r="VZR60" i="5"/>
  <c r="VZS60" i="5"/>
  <c r="VZT60" i="5"/>
  <c r="VZU60" i="5"/>
  <c r="VZV60" i="5"/>
  <c r="VZW60" i="5"/>
  <c r="VZX60" i="5"/>
  <c r="VZY60" i="5"/>
  <c r="VZZ60" i="5"/>
  <c r="WAA60" i="5"/>
  <c r="WAB60" i="5"/>
  <c r="WAC60" i="5"/>
  <c r="WAD60" i="5"/>
  <c r="WAE60" i="5"/>
  <c r="WAF60" i="5"/>
  <c r="WAG60" i="5"/>
  <c r="WAH60" i="5"/>
  <c r="WAI60" i="5"/>
  <c r="WAJ60" i="5"/>
  <c r="WAK60" i="5"/>
  <c r="WAL60" i="5"/>
  <c r="WAM60" i="5"/>
  <c r="WAN60" i="5"/>
  <c r="WAO60" i="5"/>
  <c r="WAP60" i="5"/>
  <c r="WAQ60" i="5"/>
  <c r="WAR60" i="5"/>
  <c r="WAS60" i="5"/>
  <c r="WAT60" i="5"/>
  <c r="WAU60" i="5"/>
  <c r="WAV60" i="5"/>
  <c r="WAW60" i="5"/>
  <c r="WAX60" i="5"/>
  <c r="WAY60" i="5"/>
  <c r="WAZ60" i="5"/>
  <c r="WBA60" i="5"/>
  <c r="WBB60" i="5"/>
  <c r="WBC60" i="5"/>
  <c r="WBD60" i="5"/>
  <c r="WBE60" i="5"/>
  <c r="WBF60" i="5"/>
  <c r="WBG60" i="5"/>
  <c r="WBH60" i="5"/>
  <c r="WBI60" i="5"/>
  <c r="WBJ60" i="5"/>
  <c r="WBK60" i="5"/>
  <c r="WBL60" i="5"/>
  <c r="WBM60" i="5"/>
  <c r="WBN60" i="5"/>
  <c r="WBO60" i="5"/>
  <c r="WBP60" i="5"/>
  <c r="WBQ60" i="5"/>
  <c r="WBR60" i="5"/>
  <c r="WBS60" i="5"/>
  <c r="WBT60" i="5"/>
  <c r="WBU60" i="5"/>
  <c r="WBV60" i="5"/>
  <c r="WBW60" i="5"/>
  <c r="WBX60" i="5"/>
  <c r="WBY60" i="5"/>
  <c r="WBZ60" i="5"/>
  <c r="WCA60" i="5"/>
  <c r="WCB60" i="5"/>
  <c r="WCC60" i="5"/>
  <c r="WCD60" i="5"/>
  <c r="WCE60" i="5"/>
  <c r="WCF60" i="5"/>
  <c r="WCG60" i="5"/>
  <c r="WCH60" i="5"/>
  <c r="WCI60" i="5"/>
  <c r="WCJ60" i="5"/>
  <c r="WCK60" i="5"/>
  <c r="WCL60" i="5"/>
  <c r="WCM60" i="5"/>
  <c r="WCN60" i="5"/>
  <c r="WCO60" i="5"/>
  <c r="WCP60" i="5"/>
  <c r="WCQ60" i="5"/>
  <c r="WCR60" i="5"/>
  <c r="WCS60" i="5"/>
  <c r="WCT60" i="5"/>
  <c r="WCU60" i="5"/>
  <c r="WCV60" i="5"/>
  <c r="WCW60" i="5"/>
  <c r="WCX60" i="5"/>
  <c r="WCY60" i="5"/>
  <c r="WCZ60" i="5"/>
  <c r="WDA60" i="5"/>
  <c r="WDB60" i="5"/>
  <c r="WDC60" i="5"/>
  <c r="WDD60" i="5"/>
  <c r="WDE60" i="5"/>
  <c r="WDF60" i="5"/>
  <c r="WDG60" i="5"/>
  <c r="WDH60" i="5"/>
  <c r="WDI60" i="5"/>
  <c r="WDJ60" i="5"/>
  <c r="WDK60" i="5"/>
  <c r="WDL60" i="5"/>
  <c r="WDM60" i="5"/>
  <c r="WDN60" i="5"/>
  <c r="WDO60" i="5"/>
  <c r="WDP60" i="5"/>
  <c r="WDQ60" i="5"/>
  <c r="WDR60" i="5"/>
  <c r="WDS60" i="5"/>
  <c r="WDT60" i="5"/>
  <c r="WDU60" i="5"/>
  <c r="WDV60" i="5"/>
  <c r="WDW60" i="5"/>
  <c r="WDX60" i="5"/>
  <c r="WDY60" i="5"/>
  <c r="WDZ60" i="5"/>
  <c r="WEA60" i="5"/>
  <c r="WEB60" i="5"/>
  <c r="WEC60" i="5"/>
  <c r="WED60" i="5"/>
  <c r="WEE60" i="5"/>
  <c r="WEF60" i="5"/>
  <c r="WEG60" i="5"/>
  <c r="WEH60" i="5"/>
  <c r="WEI60" i="5"/>
  <c r="WEJ60" i="5"/>
  <c r="WEK60" i="5"/>
  <c r="WEL60" i="5"/>
  <c r="WEM60" i="5"/>
  <c r="WEN60" i="5"/>
  <c r="WEO60" i="5"/>
  <c r="WEP60" i="5"/>
  <c r="WEQ60" i="5"/>
  <c r="WER60" i="5"/>
  <c r="WES60" i="5"/>
  <c r="WET60" i="5"/>
  <c r="WEU60" i="5"/>
  <c r="WEV60" i="5"/>
  <c r="WEW60" i="5"/>
  <c r="WEX60" i="5"/>
  <c r="WEY60" i="5"/>
  <c r="WEZ60" i="5"/>
  <c r="WFA60" i="5"/>
  <c r="WFB60" i="5"/>
  <c r="WFC60" i="5"/>
  <c r="WFD60" i="5"/>
  <c r="WFE60" i="5"/>
  <c r="WFF60" i="5"/>
  <c r="WFG60" i="5"/>
  <c r="WFH60" i="5"/>
  <c r="WFI60" i="5"/>
  <c r="WFJ60" i="5"/>
  <c r="WFK60" i="5"/>
  <c r="WFL60" i="5"/>
  <c r="WFM60" i="5"/>
  <c r="WFN60" i="5"/>
  <c r="WFO60" i="5"/>
  <c r="WFP60" i="5"/>
  <c r="WFQ60" i="5"/>
  <c r="WFR60" i="5"/>
  <c r="WFS60" i="5"/>
  <c r="WFT60" i="5"/>
  <c r="WFU60" i="5"/>
  <c r="WFV60" i="5"/>
  <c r="WFW60" i="5"/>
  <c r="WFX60" i="5"/>
  <c r="WFY60" i="5"/>
  <c r="WFZ60" i="5"/>
  <c r="WGA60" i="5"/>
  <c r="WGB60" i="5"/>
  <c r="WGC60" i="5"/>
  <c r="WGD60" i="5"/>
  <c r="WGE60" i="5"/>
  <c r="WGF60" i="5"/>
  <c r="WGG60" i="5"/>
  <c r="WGH60" i="5"/>
  <c r="WGI60" i="5"/>
  <c r="WGJ60" i="5"/>
  <c r="WGK60" i="5"/>
  <c r="WGL60" i="5"/>
  <c r="WGM60" i="5"/>
  <c r="WGN60" i="5"/>
  <c r="WGO60" i="5"/>
  <c r="WGP60" i="5"/>
  <c r="WGQ60" i="5"/>
  <c r="WGR60" i="5"/>
  <c r="WGS60" i="5"/>
  <c r="WGT60" i="5"/>
  <c r="WGU60" i="5"/>
  <c r="WGV60" i="5"/>
  <c r="WGW60" i="5"/>
  <c r="WGX60" i="5"/>
  <c r="WGY60" i="5"/>
  <c r="WGZ60" i="5"/>
  <c r="WHA60" i="5"/>
  <c r="WHB60" i="5"/>
  <c r="WHC60" i="5"/>
  <c r="WHD60" i="5"/>
  <c r="WHE60" i="5"/>
  <c r="WHF60" i="5"/>
  <c r="WHG60" i="5"/>
  <c r="WHH60" i="5"/>
  <c r="WHI60" i="5"/>
  <c r="WHJ60" i="5"/>
  <c r="WHK60" i="5"/>
  <c r="WHL60" i="5"/>
  <c r="WHM60" i="5"/>
  <c r="WHN60" i="5"/>
  <c r="WHO60" i="5"/>
  <c r="WHP60" i="5"/>
  <c r="WHQ60" i="5"/>
  <c r="WHR60" i="5"/>
  <c r="WHS60" i="5"/>
  <c r="WHT60" i="5"/>
  <c r="WHU60" i="5"/>
  <c r="WHV60" i="5"/>
  <c r="WHW60" i="5"/>
  <c r="WHX60" i="5"/>
  <c r="WHY60" i="5"/>
  <c r="WHZ60" i="5"/>
  <c r="WIA60" i="5"/>
  <c r="WIB60" i="5"/>
  <c r="WIC60" i="5"/>
  <c r="WID60" i="5"/>
  <c r="WIE60" i="5"/>
  <c r="WIF60" i="5"/>
  <c r="WIG60" i="5"/>
  <c r="WIH60" i="5"/>
  <c r="WII60" i="5"/>
  <c r="WIJ60" i="5"/>
  <c r="WIK60" i="5"/>
  <c r="WIL60" i="5"/>
  <c r="WIM60" i="5"/>
  <c r="WIN60" i="5"/>
  <c r="WIO60" i="5"/>
  <c r="WIP60" i="5"/>
  <c r="WIQ60" i="5"/>
  <c r="WIR60" i="5"/>
  <c r="WIS60" i="5"/>
  <c r="WIT60" i="5"/>
  <c r="WIU60" i="5"/>
  <c r="WIV60" i="5"/>
  <c r="WIW60" i="5"/>
  <c r="WIX60" i="5"/>
  <c r="WIY60" i="5"/>
  <c r="WIZ60" i="5"/>
  <c r="WJA60" i="5"/>
  <c r="WJB60" i="5"/>
  <c r="WJC60" i="5"/>
  <c r="WJD60" i="5"/>
  <c r="WJE60" i="5"/>
  <c r="WJF60" i="5"/>
  <c r="WJG60" i="5"/>
  <c r="WJH60" i="5"/>
  <c r="WJI60" i="5"/>
  <c r="WJJ60" i="5"/>
  <c r="WJK60" i="5"/>
  <c r="WJL60" i="5"/>
  <c r="WJM60" i="5"/>
  <c r="WJN60" i="5"/>
  <c r="WJO60" i="5"/>
  <c r="WJP60" i="5"/>
  <c r="WJQ60" i="5"/>
  <c r="WJR60" i="5"/>
  <c r="WJS60" i="5"/>
  <c r="WJT60" i="5"/>
  <c r="WJU60" i="5"/>
  <c r="WJV60" i="5"/>
  <c r="WJW60" i="5"/>
  <c r="WJX60" i="5"/>
  <c r="WJY60" i="5"/>
  <c r="WJZ60" i="5"/>
  <c r="WKA60" i="5"/>
  <c r="WKB60" i="5"/>
  <c r="WKC60" i="5"/>
  <c r="WKD60" i="5"/>
  <c r="WKE60" i="5"/>
  <c r="WKF60" i="5"/>
  <c r="WKG60" i="5"/>
  <c r="WKH60" i="5"/>
  <c r="WKI60" i="5"/>
  <c r="WKJ60" i="5"/>
  <c r="WKK60" i="5"/>
  <c r="WKL60" i="5"/>
  <c r="WKM60" i="5"/>
  <c r="WKN60" i="5"/>
  <c r="WKO60" i="5"/>
  <c r="WKP60" i="5"/>
  <c r="WKQ60" i="5"/>
  <c r="WKR60" i="5"/>
  <c r="WKS60" i="5"/>
  <c r="WKT60" i="5"/>
  <c r="WKU60" i="5"/>
  <c r="WKV60" i="5"/>
  <c r="WKW60" i="5"/>
  <c r="WKX60" i="5"/>
  <c r="WKY60" i="5"/>
  <c r="WKZ60" i="5"/>
  <c r="WLA60" i="5"/>
  <c r="WLB60" i="5"/>
  <c r="WLC60" i="5"/>
  <c r="WLD60" i="5"/>
  <c r="WLE60" i="5"/>
  <c r="WLF60" i="5"/>
  <c r="WLG60" i="5"/>
  <c r="WLH60" i="5"/>
  <c r="WLI60" i="5"/>
  <c r="WLJ60" i="5"/>
  <c r="WLK60" i="5"/>
  <c r="WLL60" i="5"/>
  <c r="WLM60" i="5"/>
  <c r="WLN60" i="5"/>
  <c r="WLO60" i="5"/>
  <c r="WLP60" i="5"/>
  <c r="WLQ60" i="5"/>
  <c r="WLR60" i="5"/>
  <c r="WLS60" i="5"/>
  <c r="WLT60" i="5"/>
  <c r="WLU60" i="5"/>
  <c r="WLV60" i="5"/>
  <c r="WLW60" i="5"/>
  <c r="WLX60" i="5"/>
  <c r="WLY60" i="5"/>
  <c r="WLZ60" i="5"/>
  <c r="WMA60" i="5"/>
  <c r="WMB60" i="5"/>
  <c r="WMC60" i="5"/>
  <c r="WMD60" i="5"/>
  <c r="WME60" i="5"/>
  <c r="WMF60" i="5"/>
  <c r="WMG60" i="5"/>
  <c r="WMH60" i="5"/>
  <c r="WMI60" i="5"/>
  <c r="WMJ60" i="5"/>
  <c r="WMK60" i="5"/>
  <c r="WML60" i="5"/>
  <c r="WMM60" i="5"/>
  <c r="WMN60" i="5"/>
  <c r="WMO60" i="5"/>
  <c r="WMP60" i="5"/>
  <c r="WMQ60" i="5"/>
  <c r="WMR60" i="5"/>
  <c r="WMS60" i="5"/>
  <c r="WMT60" i="5"/>
  <c r="WMU60" i="5"/>
  <c r="WMV60" i="5"/>
  <c r="WMW60" i="5"/>
  <c r="WMX60" i="5"/>
  <c r="WMY60" i="5"/>
  <c r="WMZ60" i="5"/>
  <c r="WNA60" i="5"/>
  <c r="WNB60" i="5"/>
  <c r="WNC60" i="5"/>
  <c r="WND60" i="5"/>
  <c r="WNE60" i="5"/>
  <c r="WNF60" i="5"/>
  <c r="WNG60" i="5"/>
  <c r="WNH60" i="5"/>
  <c r="WNI60" i="5"/>
  <c r="WNJ60" i="5"/>
  <c r="WNK60" i="5"/>
  <c r="WNL60" i="5"/>
  <c r="WNM60" i="5"/>
  <c r="WNN60" i="5"/>
  <c r="WNO60" i="5"/>
  <c r="WNP60" i="5"/>
  <c r="WNQ60" i="5"/>
  <c r="WNR60" i="5"/>
  <c r="WNS60" i="5"/>
  <c r="WNT60" i="5"/>
  <c r="WNU60" i="5"/>
  <c r="WNV60" i="5"/>
  <c r="WNW60" i="5"/>
  <c r="WNX60" i="5"/>
  <c r="WNY60" i="5"/>
  <c r="WNZ60" i="5"/>
  <c r="WOA60" i="5"/>
  <c r="WOB60" i="5"/>
  <c r="WOC60" i="5"/>
  <c r="WOD60" i="5"/>
  <c r="WOE60" i="5"/>
  <c r="WOF60" i="5"/>
  <c r="WOG60" i="5"/>
  <c r="WOH60" i="5"/>
  <c r="WOI60" i="5"/>
  <c r="WOJ60" i="5"/>
  <c r="WOK60" i="5"/>
  <c r="WOL60" i="5"/>
  <c r="WOM60" i="5"/>
  <c r="WON60" i="5"/>
  <c r="WOO60" i="5"/>
  <c r="WOP60" i="5"/>
  <c r="WOQ60" i="5"/>
  <c r="WOR60" i="5"/>
  <c r="WOS60" i="5"/>
  <c r="WOT60" i="5"/>
  <c r="WOU60" i="5"/>
  <c r="WOV60" i="5"/>
  <c r="WOW60" i="5"/>
  <c r="WOX60" i="5"/>
  <c r="WOY60" i="5"/>
  <c r="WOZ60" i="5"/>
  <c r="WPA60" i="5"/>
  <c r="WPB60" i="5"/>
  <c r="WPC60" i="5"/>
  <c r="WPD60" i="5"/>
  <c r="WPE60" i="5"/>
  <c r="WPF60" i="5"/>
  <c r="WPG60" i="5"/>
  <c r="WPH60" i="5"/>
  <c r="WPI60" i="5"/>
  <c r="WPJ60" i="5"/>
  <c r="WPK60" i="5"/>
  <c r="WPL60" i="5"/>
  <c r="WPM60" i="5"/>
  <c r="WPN60" i="5"/>
  <c r="WPO60" i="5"/>
  <c r="WPP60" i="5"/>
  <c r="WPQ60" i="5"/>
  <c r="WPR60" i="5"/>
  <c r="WPS60" i="5"/>
  <c r="WPT60" i="5"/>
  <c r="WPU60" i="5"/>
  <c r="WPV60" i="5"/>
  <c r="WPW60" i="5"/>
  <c r="WPX60" i="5"/>
  <c r="WPY60" i="5"/>
  <c r="WPZ60" i="5"/>
  <c r="WQA60" i="5"/>
  <c r="WQB60" i="5"/>
  <c r="WQC60" i="5"/>
  <c r="WQD60" i="5"/>
  <c r="WQE60" i="5"/>
  <c r="WQF60" i="5"/>
  <c r="WQG60" i="5"/>
  <c r="WQH60" i="5"/>
  <c r="WQI60" i="5"/>
  <c r="WQJ60" i="5"/>
  <c r="WQK60" i="5"/>
  <c r="WQL60" i="5"/>
  <c r="WQM60" i="5"/>
  <c r="WQN60" i="5"/>
  <c r="WQO60" i="5"/>
  <c r="WQP60" i="5"/>
  <c r="WQQ60" i="5"/>
  <c r="WQR60" i="5"/>
  <c r="WQS60" i="5"/>
  <c r="WQT60" i="5"/>
  <c r="WQU60" i="5"/>
  <c r="WQV60" i="5"/>
  <c r="WQW60" i="5"/>
  <c r="WQX60" i="5"/>
  <c r="WQY60" i="5"/>
  <c r="WQZ60" i="5"/>
  <c r="WRA60" i="5"/>
  <c r="WRB60" i="5"/>
  <c r="WRC60" i="5"/>
  <c r="WRD60" i="5"/>
  <c r="WRE60" i="5"/>
  <c r="WRF60" i="5"/>
  <c r="WRG60" i="5"/>
  <c r="WRH60" i="5"/>
  <c r="WRI60" i="5"/>
  <c r="WRJ60" i="5"/>
  <c r="WRK60" i="5"/>
  <c r="WRL60" i="5"/>
  <c r="WRM60" i="5"/>
  <c r="WRN60" i="5"/>
  <c r="WRO60" i="5"/>
  <c r="WRP60" i="5"/>
  <c r="WRQ60" i="5"/>
  <c r="WRR60" i="5"/>
  <c r="WRS60" i="5"/>
  <c r="WRT60" i="5"/>
  <c r="WRU60" i="5"/>
  <c r="WRV60" i="5"/>
  <c r="WRW60" i="5"/>
  <c r="WRX60" i="5"/>
  <c r="WRY60" i="5"/>
  <c r="WRZ60" i="5"/>
  <c r="WSA60" i="5"/>
  <c r="WSB60" i="5"/>
  <c r="WSC60" i="5"/>
  <c r="WSD60" i="5"/>
  <c r="WSE60" i="5"/>
  <c r="WSF60" i="5"/>
  <c r="WSG60" i="5"/>
  <c r="WSH60" i="5"/>
  <c r="WSI60" i="5"/>
  <c r="WSJ60" i="5"/>
  <c r="WSK60" i="5"/>
  <c r="WSL60" i="5"/>
  <c r="WSM60" i="5"/>
  <c r="WSN60" i="5"/>
  <c r="WSO60" i="5"/>
  <c r="WSP60" i="5"/>
  <c r="WSQ60" i="5"/>
  <c r="WSR60" i="5"/>
  <c r="WSS60" i="5"/>
  <c r="WST60" i="5"/>
  <c r="WSU60" i="5"/>
  <c r="WSV60" i="5"/>
  <c r="WSW60" i="5"/>
  <c r="WSX60" i="5"/>
  <c r="WSY60" i="5"/>
  <c r="WSZ60" i="5"/>
  <c r="WTA60" i="5"/>
  <c r="WTB60" i="5"/>
  <c r="WTC60" i="5"/>
  <c r="WTD60" i="5"/>
  <c r="WTE60" i="5"/>
  <c r="WTF60" i="5"/>
  <c r="WTG60" i="5"/>
  <c r="WTH60" i="5"/>
  <c r="WTI60" i="5"/>
  <c r="WTJ60" i="5"/>
  <c r="WTK60" i="5"/>
  <c r="WTL60" i="5"/>
  <c r="WTM60" i="5"/>
  <c r="WTN60" i="5"/>
  <c r="WTO60" i="5"/>
  <c r="WTP60" i="5"/>
  <c r="WTQ60" i="5"/>
  <c r="WTR60" i="5"/>
  <c r="WTS60" i="5"/>
  <c r="WTT60" i="5"/>
  <c r="WTU60" i="5"/>
  <c r="WTV60" i="5"/>
  <c r="WTW60" i="5"/>
  <c r="WTX60" i="5"/>
  <c r="WTY60" i="5"/>
  <c r="WTZ60" i="5"/>
  <c r="WUA60" i="5"/>
  <c r="WUB60" i="5"/>
  <c r="WUC60" i="5"/>
  <c r="WUD60" i="5"/>
  <c r="WUE60" i="5"/>
  <c r="WUF60" i="5"/>
  <c r="WUG60" i="5"/>
  <c r="WUH60" i="5"/>
  <c r="WUI60" i="5"/>
  <c r="WUJ60" i="5"/>
  <c r="WUK60" i="5"/>
  <c r="WUL60" i="5"/>
  <c r="WUM60" i="5"/>
  <c r="WUN60" i="5"/>
  <c r="WUO60" i="5"/>
  <c r="WUP60" i="5"/>
  <c r="WUQ60" i="5"/>
  <c r="WUR60" i="5"/>
  <c r="WUS60" i="5"/>
  <c r="WUT60" i="5"/>
  <c r="WUU60" i="5"/>
  <c r="WUV60" i="5"/>
  <c r="WUW60" i="5"/>
  <c r="WUX60" i="5"/>
  <c r="WUY60" i="5"/>
  <c r="WUZ60" i="5"/>
  <c r="WVA60" i="5"/>
  <c r="WVB60" i="5"/>
  <c r="WVC60" i="5"/>
  <c r="WVD60" i="5"/>
  <c r="WVE60" i="5"/>
  <c r="WVF60" i="5"/>
  <c r="WVG60" i="5"/>
  <c r="WVH60" i="5"/>
  <c r="WVI60" i="5"/>
  <c r="WVJ60" i="5"/>
  <c r="WVK60" i="5"/>
  <c r="WVL60" i="5"/>
  <c r="WVM60" i="5"/>
  <c r="WVN60" i="5"/>
  <c r="WVO60" i="5"/>
  <c r="WVP60" i="5"/>
  <c r="WVQ60" i="5"/>
  <c r="WVR60" i="5"/>
  <c r="WVS60" i="5"/>
  <c r="WVT60" i="5"/>
  <c r="WVU60" i="5"/>
  <c r="WVV60" i="5"/>
  <c r="WVW60" i="5"/>
  <c r="WVX60" i="5"/>
  <c r="WVY60" i="5"/>
  <c r="WVZ60" i="5"/>
  <c r="WWA60" i="5"/>
  <c r="WWB60" i="5"/>
  <c r="WWC60" i="5"/>
  <c r="WWD60" i="5"/>
  <c r="WWE60" i="5"/>
  <c r="WWF60" i="5"/>
  <c r="WWG60" i="5"/>
  <c r="WWH60" i="5"/>
  <c r="WWI60" i="5"/>
  <c r="WWJ60" i="5"/>
  <c r="WWK60" i="5"/>
  <c r="WWL60" i="5"/>
  <c r="WWM60" i="5"/>
  <c r="WWN60" i="5"/>
  <c r="WWO60" i="5"/>
  <c r="WWP60" i="5"/>
  <c r="WWQ60" i="5"/>
  <c r="WWR60" i="5"/>
  <c r="WWS60" i="5"/>
  <c r="WWT60" i="5"/>
  <c r="WWU60" i="5"/>
  <c r="WWV60" i="5"/>
  <c r="WWW60" i="5"/>
  <c r="WWX60" i="5"/>
  <c r="WWY60" i="5"/>
  <c r="WWZ60" i="5"/>
  <c r="WXA60" i="5"/>
  <c r="WXB60" i="5"/>
  <c r="WXC60" i="5"/>
  <c r="WXD60" i="5"/>
  <c r="WXE60" i="5"/>
  <c r="WXF60" i="5"/>
  <c r="WXG60" i="5"/>
  <c r="WXH60" i="5"/>
  <c r="WXI60" i="5"/>
  <c r="WXJ60" i="5"/>
  <c r="WXK60" i="5"/>
  <c r="WXL60" i="5"/>
  <c r="WXM60" i="5"/>
  <c r="WXN60" i="5"/>
  <c r="WXO60" i="5"/>
  <c r="WXP60" i="5"/>
  <c r="WXQ60" i="5"/>
  <c r="WXR60" i="5"/>
  <c r="WXS60" i="5"/>
  <c r="WXT60" i="5"/>
  <c r="WXU60" i="5"/>
  <c r="WXV60" i="5"/>
  <c r="WXW60" i="5"/>
  <c r="WXX60" i="5"/>
  <c r="WXY60" i="5"/>
  <c r="WXZ60" i="5"/>
  <c r="WYA60" i="5"/>
  <c r="WYB60" i="5"/>
  <c r="WYC60" i="5"/>
  <c r="WYD60" i="5"/>
  <c r="WYE60" i="5"/>
  <c r="WYF60" i="5"/>
  <c r="WYG60" i="5"/>
  <c r="WYH60" i="5"/>
  <c r="WYI60" i="5"/>
  <c r="WYJ60" i="5"/>
  <c r="WYK60" i="5"/>
  <c r="WYL60" i="5"/>
  <c r="WYM60" i="5"/>
  <c r="WYN60" i="5"/>
  <c r="WYO60" i="5"/>
  <c r="WYP60" i="5"/>
  <c r="WYQ60" i="5"/>
  <c r="WYR60" i="5"/>
  <c r="WYS60" i="5"/>
  <c r="WYT60" i="5"/>
  <c r="WYU60" i="5"/>
  <c r="WYV60" i="5"/>
  <c r="WYW60" i="5"/>
  <c r="WYX60" i="5"/>
  <c r="WYY60" i="5"/>
  <c r="WYZ60" i="5"/>
  <c r="WZA60" i="5"/>
  <c r="WZB60" i="5"/>
  <c r="WZC60" i="5"/>
  <c r="WZD60" i="5"/>
  <c r="WZE60" i="5"/>
  <c r="WZF60" i="5"/>
  <c r="WZG60" i="5"/>
  <c r="WZH60" i="5"/>
  <c r="WZI60" i="5"/>
  <c r="WZJ60" i="5"/>
  <c r="WZK60" i="5"/>
  <c r="WZL60" i="5"/>
  <c r="WZM60" i="5"/>
  <c r="WZN60" i="5"/>
  <c r="WZO60" i="5"/>
  <c r="WZP60" i="5"/>
  <c r="WZQ60" i="5"/>
  <c r="WZR60" i="5"/>
  <c r="WZS60" i="5"/>
  <c r="WZT60" i="5"/>
  <c r="WZU60" i="5"/>
  <c r="WZV60" i="5"/>
  <c r="WZW60" i="5"/>
  <c r="WZX60" i="5"/>
  <c r="WZY60" i="5"/>
  <c r="WZZ60" i="5"/>
  <c r="XAA60" i="5"/>
  <c r="XAB60" i="5"/>
  <c r="XAC60" i="5"/>
  <c r="XAD60" i="5"/>
  <c r="XAE60" i="5"/>
  <c r="XAF60" i="5"/>
  <c r="XAG60" i="5"/>
  <c r="XAH60" i="5"/>
  <c r="XAI60" i="5"/>
  <c r="XAJ60" i="5"/>
  <c r="XAK60" i="5"/>
  <c r="XAL60" i="5"/>
  <c r="XAM60" i="5"/>
  <c r="XAN60" i="5"/>
  <c r="XAO60" i="5"/>
  <c r="XAP60" i="5"/>
  <c r="XAQ60" i="5"/>
  <c r="XAR60" i="5"/>
  <c r="XAS60" i="5"/>
  <c r="XAT60" i="5"/>
  <c r="XAU60" i="5"/>
  <c r="XAV60" i="5"/>
  <c r="XAW60" i="5"/>
  <c r="XAX60" i="5"/>
  <c r="XAY60" i="5"/>
  <c r="XAZ60" i="5"/>
  <c r="XBA60" i="5"/>
  <c r="XBB60" i="5"/>
  <c r="XBC60" i="5"/>
  <c r="XBD60" i="5"/>
  <c r="XBE60" i="5"/>
  <c r="XBF60" i="5"/>
  <c r="XBG60" i="5"/>
  <c r="XBH60" i="5"/>
  <c r="XBI60" i="5"/>
  <c r="XBJ60" i="5"/>
  <c r="XBK60" i="5"/>
  <c r="XBL60" i="5"/>
  <c r="XBM60" i="5"/>
  <c r="XBN60" i="5"/>
  <c r="XBO60" i="5"/>
  <c r="XBP60" i="5"/>
  <c r="XBQ60" i="5"/>
  <c r="XBR60" i="5"/>
  <c r="XBS60" i="5"/>
  <c r="XBT60" i="5"/>
  <c r="XBU60" i="5"/>
  <c r="XBV60" i="5"/>
  <c r="XBW60" i="5"/>
  <c r="XBX60" i="5"/>
  <c r="XBY60" i="5"/>
  <c r="XBZ60" i="5"/>
  <c r="XCA60" i="5"/>
  <c r="XCB60" i="5"/>
  <c r="XCC60" i="5"/>
  <c r="XCD60" i="5"/>
  <c r="XCE60" i="5"/>
  <c r="XCF60" i="5"/>
  <c r="XCG60" i="5"/>
  <c r="XCH60" i="5"/>
  <c r="XCI60" i="5"/>
  <c r="XCJ60" i="5"/>
  <c r="XCK60" i="5"/>
  <c r="XCL60" i="5"/>
  <c r="XCM60" i="5"/>
  <c r="XCN60" i="5"/>
  <c r="XCO60" i="5"/>
  <c r="XCP60" i="5"/>
  <c r="XCQ60" i="5"/>
  <c r="XCR60" i="5"/>
  <c r="XCS60" i="5"/>
  <c r="XCT60" i="5"/>
  <c r="XCU60" i="5"/>
  <c r="XCV60" i="5"/>
  <c r="XCW60" i="5"/>
  <c r="XCX60" i="5"/>
  <c r="XCY60" i="5"/>
  <c r="XCZ60" i="5"/>
  <c r="XDA60" i="5"/>
  <c r="XDB60" i="5"/>
  <c r="XDC60" i="5"/>
  <c r="XDD60" i="5"/>
  <c r="XDE60" i="5"/>
  <c r="XDF60" i="5"/>
  <c r="XDG60" i="5"/>
  <c r="XDH60" i="5"/>
  <c r="XDI60" i="5"/>
  <c r="XDJ60" i="5"/>
  <c r="XDK60" i="5"/>
  <c r="XDL60" i="5"/>
  <c r="XDM60" i="5"/>
  <c r="XDN60" i="5"/>
  <c r="XDO60" i="5"/>
  <c r="XDP60" i="5"/>
  <c r="XDQ60" i="5"/>
  <c r="XDR60" i="5"/>
  <c r="XDS60" i="5"/>
  <c r="XDT60" i="5"/>
  <c r="XDU60" i="5"/>
  <c r="XDV60" i="5"/>
  <c r="XDW60" i="5"/>
  <c r="XDX60" i="5"/>
  <c r="XDY60" i="5"/>
  <c r="XDZ60" i="5"/>
  <c r="XEA60" i="5"/>
  <c r="XEB60" i="5"/>
  <c r="XEC60" i="5"/>
  <c r="XED60" i="5"/>
  <c r="XEE60" i="5"/>
  <c r="XEF60" i="5"/>
  <c r="XEG60" i="5"/>
  <c r="XEH60" i="5"/>
  <c r="XEI60" i="5"/>
  <c r="XEJ60" i="5"/>
  <c r="XEK60" i="5"/>
  <c r="XEL60" i="5"/>
  <c r="XEM60" i="5"/>
  <c r="XEN60" i="5"/>
  <c r="XEO60" i="5"/>
  <c r="XEP60" i="5"/>
  <c r="XEQ60" i="5"/>
  <c r="XER60" i="5"/>
  <c r="XES60" i="5"/>
  <c r="XET60" i="5"/>
  <c r="XEU60" i="5"/>
  <c r="XEV60" i="5"/>
  <c r="XEW60" i="5"/>
  <c r="XEX60" i="5"/>
  <c r="XEY60" i="5"/>
  <c r="XEZ60" i="5"/>
  <c r="XFA60" i="5"/>
  <c r="XFB60" i="5"/>
  <c r="XFC60" i="5"/>
  <c r="XFD60" i="5"/>
  <c r="E128" i="1"/>
  <c r="E129" i="1"/>
  <c r="G139" i="1"/>
  <c r="G140" i="1"/>
  <c r="G141" i="1"/>
  <c r="G142" i="1"/>
  <c r="G143" i="1"/>
  <c r="G138" i="1"/>
  <c r="G127" i="1"/>
  <c r="G128" i="1"/>
  <c r="G129" i="1"/>
  <c r="G130" i="1"/>
  <c r="G131" i="1"/>
  <c r="G126" i="1"/>
  <c r="K183" i="10"/>
  <c r="K195" i="10"/>
  <c r="K218" i="10"/>
  <c r="F217" i="10"/>
  <c r="G217" i="10"/>
  <c r="H217" i="10"/>
  <c r="I217" i="10"/>
  <c r="J217" i="10"/>
  <c r="E217" i="10"/>
  <c r="E176" i="10"/>
  <c r="E200" i="10"/>
  <c r="E207" i="10"/>
  <c r="E177" i="10"/>
  <c r="E201" i="10"/>
  <c r="E208" i="10"/>
  <c r="E178" i="10"/>
  <c r="E202" i="10"/>
  <c r="E209" i="10"/>
  <c r="E179" i="10"/>
  <c r="E203" i="10"/>
  <c r="E210" i="10"/>
  <c r="E180" i="10"/>
  <c r="E204" i="10"/>
  <c r="E211" i="10"/>
  <c r="E212" i="10"/>
  <c r="F176" i="10"/>
  <c r="F200" i="10"/>
  <c r="F207" i="10"/>
  <c r="F177" i="10"/>
  <c r="F201" i="10"/>
  <c r="F208" i="10"/>
  <c r="F178" i="10"/>
  <c r="F202" i="10"/>
  <c r="F209" i="10"/>
  <c r="F179" i="10"/>
  <c r="F203" i="10"/>
  <c r="F210" i="10"/>
  <c r="F180" i="10"/>
  <c r="F204" i="10"/>
  <c r="F211" i="10"/>
  <c r="F212" i="10"/>
  <c r="G176" i="10"/>
  <c r="G200" i="10"/>
  <c r="G207" i="10"/>
  <c r="G177" i="10"/>
  <c r="G201" i="10"/>
  <c r="G208" i="10"/>
  <c r="G178" i="10"/>
  <c r="G202" i="10"/>
  <c r="G209" i="10"/>
  <c r="G179" i="10"/>
  <c r="G203" i="10"/>
  <c r="G210" i="10"/>
  <c r="G180" i="10"/>
  <c r="G204" i="10"/>
  <c r="G211" i="10"/>
  <c r="G212" i="10"/>
  <c r="H176" i="10"/>
  <c r="H200" i="10"/>
  <c r="H207" i="10"/>
  <c r="H177" i="10"/>
  <c r="H201" i="10"/>
  <c r="H208" i="10"/>
  <c r="H178" i="10"/>
  <c r="H202" i="10"/>
  <c r="H209" i="10"/>
  <c r="H179" i="10"/>
  <c r="H203" i="10"/>
  <c r="H210" i="10"/>
  <c r="H180" i="10"/>
  <c r="H204" i="10"/>
  <c r="H211" i="10"/>
  <c r="H212" i="10"/>
  <c r="I212" i="10"/>
  <c r="J212" i="10"/>
  <c r="F188" i="10"/>
  <c r="G188" i="10"/>
  <c r="H188" i="10"/>
  <c r="I188" i="10"/>
  <c r="J188" i="10"/>
  <c r="K188" i="10"/>
  <c r="F189" i="10"/>
  <c r="G189" i="10"/>
  <c r="H189" i="10"/>
  <c r="I189" i="10"/>
  <c r="J189" i="10"/>
  <c r="K189" i="10"/>
  <c r="F190" i="10"/>
  <c r="G190" i="10"/>
  <c r="H190" i="10"/>
  <c r="I190" i="10"/>
  <c r="J190" i="10"/>
  <c r="K190" i="10"/>
  <c r="F191" i="10"/>
  <c r="G191" i="10"/>
  <c r="H191" i="10"/>
  <c r="I191" i="10"/>
  <c r="J191" i="10"/>
  <c r="K191" i="10"/>
  <c r="F192" i="10"/>
  <c r="G192" i="10"/>
  <c r="H192" i="10"/>
  <c r="I192" i="10"/>
  <c r="J192" i="10"/>
  <c r="K192" i="10"/>
  <c r="F181" i="10"/>
  <c r="F193" i="10"/>
  <c r="G181" i="10"/>
  <c r="G193" i="10"/>
  <c r="H181" i="10"/>
  <c r="H193" i="10"/>
  <c r="I181" i="10"/>
  <c r="I193" i="10"/>
  <c r="J181" i="10"/>
  <c r="J193" i="10"/>
  <c r="K181" i="10"/>
  <c r="K193" i="10"/>
  <c r="F182" i="10"/>
  <c r="F194" i="10"/>
  <c r="G182" i="10"/>
  <c r="G194" i="10"/>
  <c r="H182" i="10"/>
  <c r="H194" i="10"/>
  <c r="I182" i="10"/>
  <c r="I194" i="10"/>
  <c r="J182" i="10"/>
  <c r="J194" i="10"/>
  <c r="K182" i="10"/>
  <c r="K194" i="10"/>
  <c r="F184" i="10"/>
  <c r="F196" i="10"/>
  <c r="G184" i="10"/>
  <c r="G196" i="10"/>
  <c r="H184" i="10"/>
  <c r="H196" i="10"/>
  <c r="I184" i="10"/>
  <c r="I196" i="10"/>
  <c r="J184" i="10"/>
  <c r="J196" i="10"/>
  <c r="K184" i="10"/>
  <c r="K196" i="10"/>
  <c r="E189" i="10"/>
  <c r="E190" i="10"/>
  <c r="E191" i="10"/>
  <c r="E192" i="10"/>
  <c r="E181" i="10"/>
  <c r="E193" i="10"/>
  <c r="E182" i="10"/>
  <c r="E194" i="10"/>
  <c r="E184" i="10"/>
  <c r="E196" i="10"/>
  <c r="E188" i="10"/>
  <c r="K212" i="10"/>
  <c r="E293" i="1"/>
  <c r="E301" i="1"/>
  <c r="E289" i="1"/>
  <c r="F124" i="10"/>
  <c r="G124" i="10"/>
  <c r="H124" i="10"/>
  <c r="I124" i="10"/>
  <c r="J124" i="10"/>
  <c r="K124" i="10"/>
  <c r="E124" i="10"/>
  <c r="F112" i="10"/>
  <c r="G112" i="10"/>
  <c r="H112" i="10"/>
  <c r="I112" i="10"/>
  <c r="J112" i="10"/>
  <c r="K112" i="10"/>
  <c r="E112" i="10"/>
  <c r="F103" i="10"/>
  <c r="G103" i="10"/>
  <c r="H103" i="10"/>
  <c r="I103" i="10"/>
  <c r="J103" i="10"/>
  <c r="K103" i="10"/>
  <c r="E103" i="10"/>
  <c r="F92" i="10"/>
  <c r="G92" i="10"/>
  <c r="H92" i="10"/>
  <c r="I92" i="10"/>
  <c r="J92" i="10"/>
  <c r="K92" i="10"/>
  <c r="F84" i="10"/>
  <c r="G84" i="10"/>
  <c r="H84" i="10"/>
  <c r="I84" i="10"/>
  <c r="J84" i="10"/>
  <c r="K84" i="10"/>
  <c r="E92" i="10"/>
  <c r="E84" i="10"/>
  <c r="F78" i="10"/>
  <c r="G78" i="10"/>
  <c r="H78" i="10"/>
  <c r="I78" i="10"/>
  <c r="J78" i="10"/>
  <c r="K78" i="10"/>
  <c r="E78" i="10"/>
  <c r="F93" i="10"/>
  <c r="E93" i="10"/>
  <c r="I93" i="10"/>
  <c r="J93" i="10"/>
  <c r="G93" i="10"/>
  <c r="K93" i="10"/>
  <c r="H93" i="10"/>
  <c r="F95" i="10"/>
  <c r="F97" i="10"/>
  <c r="F104" i="10"/>
  <c r="E95" i="10"/>
  <c r="E97" i="10"/>
  <c r="E104" i="10"/>
  <c r="I95" i="10"/>
  <c r="I97" i="10"/>
  <c r="I104" i="10"/>
  <c r="J95" i="10"/>
  <c r="J97" i="10"/>
  <c r="J104" i="10"/>
  <c r="G95" i="10"/>
  <c r="G97" i="10"/>
  <c r="G104" i="10"/>
  <c r="K95" i="10"/>
  <c r="K97" i="10"/>
  <c r="K104" i="10"/>
  <c r="H95" i="10"/>
  <c r="H97" i="10"/>
  <c r="H104" i="10"/>
  <c r="BJ2" i="5"/>
  <c r="BT2" i="5"/>
  <c r="BK3" i="5"/>
  <c r="BQ3" i="5"/>
  <c r="BU3" i="5"/>
  <c r="BJ4" i="5"/>
  <c r="BP4" i="5"/>
  <c r="BV4" i="5"/>
  <c r="BK2" i="5"/>
  <c r="BR2" i="5"/>
  <c r="BJ3" i="5"/>
  <c r="BS3" i="5"/>
  <c r="BM4" i="5"/>
  <c r="BU4" i="5"/>
  <c r="BO2" i="5"/>
  <c r="BT3" i="5"/>
  <c r="BO4" i="5"/>
  <c r="BQ4" i="5"/>
  <c r="BW4" i="5"/>
  <c r="BN2" i="5"/>
  <c r="BS2" i="5"/>
  <c r="BV2" i="5"/>
  <c r="BN3" i="5"/>
  <c r="BP3" i="5"/>
  <c r="BW3" i="5"/>
  <c r="BN4" i="5"/>
  <c r="BS4" i="5"/>
  <c r="BM2" i="5"/>
  <c r="BP2" i="5"/>
  <c r="BU2" i="5"/>
  <c r="BL3" i="5"/>
  <c r="BO3" i="5"/>
  <c r="BV3" i="5"/>
  <c r="BK4" i="5"/>
  <c r="BT4" i="5"/>
  <c r="BL2" i="5"/>
  <c r="BQ2" i="5"/>
  <c r="BW2" i="5"/>
  <c r="BM3" i="5"/>
  <c r="BR3" i="5"/>
  <c r="BL4" i="5"/>
  <c r="BR4" i="5"/>
  <c r="BV4" i="14"/>
  <c r="BW4" i="14"/>
  <c r="BU4" i="14"/>
  <c r="BT4" i="14"/>
  <c r="BS4" i="14"/>
  <c r="BR4" i="14"/>
  <c r="BQ4" i="14"/>
  <c r="BP4" i="14"/>
  <c r="BO4" i="14"/>
  <c r="BN4" i="14"/>
  <c r="BM4" i="14"/>
  <c r="BL4" i="14"/>
  <c r="BK4" i="14"/>
  <c r="BJ4" i="14"/>
  <c r="BW3" i="14"/>
  <c r="BV3" i="14"/>
  <c r="BU3" i="14"/>
  <c r="BT3" i="14"/>
  <c r="BS3" i="14"/>
  <c r="BR3" i="14"/>
  <c r="BQ3" i="14"/>
  <c r="BP3" i="14"/>
  <c r="BO3" i="14"/>
  <c r="BN3" i="14"/>
  <c r="BM3" i="14"/>
  <c r="BL3" i="14"/>
  <c r="BK3" i="14"/>
  <c r="BJ3" i="14"/>
  <c r="BW4" i="4"/>
  <c r="BO4" i="4"/>
  <c r="BU3" i="4"/>
  <c r="BM3" i="4"/>
  <c r="BP2" i="4"/>
  <c r="BV4" i="4"/>
  <c r="BN4" i="4"/>
  <c r="BT3" i="4"/>
  <c r="BL3" i="4"/>
  <c r="BW2" i="4"/>
  <c r="BO2" i="4"/>
  <c r="BS4" i="3"/>
  <c r="BK4" i="3"/>
  <c r="BQ3" i="3"/>
  <c r="BV2" i="3"/>
  <c r="BN2" i="3"/>
  <c r="BU4" i="4"/>
  <c r="BM4" i="4"/>
  <c r="BS3" i="4"/>
  <c r="BK3" i="4"/>
  <c r="BV2" i="4"/>
  <c r="BN2" i="4"/>
  <c r="BR4" i="3"/>
  <c r="BJ4" i="3"/>
  <c r="BP3" i="3"/>
  <c r="BU2" i="3"/>
  <c r="BM2" i="3"/>
  <c r="BS4" i="4"/>
  <c r="BK4" i="4"/>
  <c r="BQ3" i="4"/>
  <c r="BT2" i="4"/>
  <c r="BL2" i="4"/>
  <c r="BP4" i="3"/>
  <c r="BV3" i="3"/>
  <c r="BN3" i="3"/>
  <c r="BS2" i="3"/>
  <c r="BK2" i="3"/>
  <c r="BQ4" i="4"/>
  <c r="BW3" i="4"/>
  <c r="BO3" i="4"/>
  <c r="BR2" i="4"/>
  <c r="BJ2" i="4"/>
  <c r="BV4" i="3"/>
  <c r="BN4" i="3"/>
  <c r="BT3" i="3"/>
  <c r="BL3" i="3"/>
  <c r="BQ2" i="3"/>
  <c r="BL4" i="4"/>
  <c r="BU4" i="3"/>
  <c r="BS3" i="3"/>
  <c r="BJ4" i="4"/>
  <c r="BU2" i="4"/>
  <c r="BT4" i="3"/>
  <c r="BR3" i="3"/>
  <c r="BW2" i="3"/>
  <c r="BV3" i="4"/>
  <c r="BS2" i="4"/>
  <c r="BQ4" i="3"/>
  <c r="BO3" i="3"/>
  <c r="BT2" i="3"/>
  <c r="BR3" i="4"/>
  <c r="BQ2" i="4"/>
  <c r="BO4" i="3"/>
  <c r="BM3" i="3"/>
  <c r="BR2" i="3"/>
  <c r="BR4" i="4"/>
  <c r="BJ3" i="4"/>
  <c r="BW3" i="3"/>
  <c r="BL2" i="3"/>
  <c r="BL4" i="3"/>
  <c r="BT4" i="4"/>
  <c r="BU3" i="3"/>
  <c r="BP2" i="3"/>
  <c r="BP4" i="4"/>
  <c r="BK3" i="3"/>
  <c r="BN3" i="4"/>
  <c r="BP3" i="4"/>
  <c r="BJ3" i="3"/>
  <c r="BM2" i="4"/>
  <c r="BW4" i="3"/>
  <c r="BO2" i="3"/>
  <c r="BK2" i="4"/>
  <c r="BM4" i="3"/>
  <c r="BJ2" i="3"/>
  <c r="BW4" i="11"/>
  <c r="BO4" i="11"/>
  <c r="BW3" i="11"/>
  <c r="BO3" i="11"/>
  <c r="BW2" i="11"/>
  <c r="BO2" i="11"/>
  <c r="BV4" i="11"/>
  <c r="BN4" i="11"/>
  <c r="BV3" i="11"/>
  <c r="BN3" i="11"/>
  <c r="BV2" i="11"/>
  <c r="BN2" i="11"/>
  <c r="BU4" i="11"/>
  <c r="BM4" i="11"/>
  <c r="BU3" i="11"/>
  <c r="BM3" i="11"/>
  <c r="BU2" i="11"/>
  <c r="BM2" i="11"/>
  <c r="BK2" i="11"/>
  <c r="BT4" i="11"/>
  <c r="BL4" i="11"/>
  <c r="BT3" i="11"/>
  <c r="BL3" i="11"/>
  <c r="BT2" i="11"/>
  <c r="BL2" i="11"/>
  <c r="BS4" i="11"/>
  <c r="BK4" i="11"/>
  <c r="BS3" i="11"/>
  <c r="BK3" i="11"/>
  <c r="BS2" i="11"/>
  <c r="BP2" i="11"/>
  <c r="BR4" i="11"/>
  <c r="BJ4" i="11"/>
  <c r="BR3" i="11"/>
  <c r="BJ3" i="11"/>
  <c r="BR2" i="11"/>
  <c r="BJ2" i="11"/>
  <c r="BQ4" i="11"/>
  <c r="BQ3" i="11"/>
  <c r="BQ2" i="11"/>
  <c r="BP4" i="11"/>
  <c r="BP3" i="11"/>
  <c r="AL4" i="4"/>
  <c r="AD4" i="4"/>
  <c r="AT3" i="4"/>
  <c r="AU3" i="4"/>
  <c r="AQ3" i="4"/>
  <c r="AR3" i="4"/>
  <c r="AS3" i="4"/>
  <c r="AG4" i="4"/>
  <c r="AT4" i="4"/>
  <c r="Y4" i="4"/>
  <c r="AU4" i="4"/>
  <c r="L4" i="4"/>
  <c r="R4" i="4"/>
  <c r="K4" i="4"/>
  <c r="Z4" i="4"/>
  <c r="AH4" i="4"/>
  <c r="Q4" i="4"/>
  <c r="AI4" i="4"/>
  <c r="AJ4" i="4"/>
  <c r="AQ4" i="4"/>
  <c r="O4" i="4"/>
  <c r="I4" i="4"/>
  <c r="X4" i="4"/>
  <c r="H4" i="4"/>
  <c r="AK4" i="4"/>
  <c r="G4" i="4"/>
  <c r="AE4" i="4"/>
  <c r="AF4" i="4"/>
  <c r="AP4" i="4"/>
  <c r="AR4" i="4"/>
  <c r="W4" i="4"/>
  <c r="U4" i="4"/>
  <c r="AN4" i="4"/>
  <c r="J4" i="4"/>
  <c r="M4" i="4"/>
  <c r="F4" i="4"/>
  <c r="P4" i="4"/>
  <c r="N4" i="4"/>
  <c r="AC4" i="4"/>
  <c r="AO4" i="4"/>
  <c r="AS4" i="4"/>
  <c r="V4" i="4"/>
  <c r="T4" i="4"/>
  <c r="S4" i="4"/>
  <c r="AB4" i="4"/>
  <c r="AA4" i="4"/>
  <c r="AM4" i="4"/>
  <c r="BG343" i="14" l="1"/>
  <c r="BG280" i="14" s="1"/>
  <c r="AS222" i="14"/>
  <c r="AS159" i="14" s="1"/>
  <c r="AV222" i="14"/>
  <c r="AV159" i="14" s="1"/>
  <c r="AX343" i="14"/>
  <c r="AX280" i="14" s="1"/>
  <c r="AZ343" i="14"/>
  <c r="AZ280" i="14" s="1"/>
  <c r="BC343" i="14"/>
  <c r="BC280" i="14" s="1"/>
  <c r="G340" i="14"/>
  <c r="G345" i="14"/>
  <c r="G341" i="14"/>
  <c r="G346" i="14" s="1"/>
  <c r="G342" i="14"/>
  <c r="G347" i="14" s="1"/>
  <c r="BB222" i="14"/>
  <c r="BB159" i="14" s="1"/>
  <c r="BD222" i="14"/>
  <c r="BD159" i="14" s="1"/>
  <c r="BE222" i="14"/>
  <c r="BE159" i="14" s="1"/>
  <c r="BG222" i="14"/>
  <c r="BG159" i="14" s="1"/>
  <c r="BI222" i="14"/>
  <c r="BI159" i="14" s="1"/>
  <c r="AR343" i="14"/>
  <c r="AR280" i="14" s="1"/>
  <c r="AS343" i="14"/>
  <c r="AS280" i="14" s="1"/>
  <c r="AT343" i="14"/>
  <c r="AT280" i="14" s="1"/>
  <c r="BB343" i="14"/>
  <c r="BB280" i="14" s="1"/>
  <c r="BD343" i="14"/>
  <c r="BD280" i="14" s="1"/>
  <c r="BF343" i="14"/>
  <c r="BF280" i="14" s="1"/>
  <c r="F24" i="5"/>
  <c r="F18" i="5"/>
  <c r="G16" i="5" s="1"/>
  <c r="G8" i="5" s="1"/>
  <c r="F52" i="5"/>
  <c r="F51" i="5"/>
  <c r="F36" i="5"/>
  <c r="F35" i="5"/>
  <c r="F32" i="5"/>
  <c r="F31" i="5"/>
  <c r="AY3" i="4"/>
  <c r="AY4" i="4" s="1"/>
  <c r="AY20" i="4"/>
  <c r="AZ20" i="4"/>
  <c r="AZ3" i="4"/>
  <c r="AZ4" i="4" s="1"/>
  <c r="BA20" i="4"/>
  <c r="BA3" i="4"/>
  <c r="BA4" i="4" s="1"/>
  <c r="BB3" i="4"/>
  <c r="BB4" i="4" s="1"/>
  <c r="BB20" i="4"/>
  <c r="BC3" i="4"/>
  <c r="BC4" i="4" s="1"/>
  <c r="BC20" i="4"/>
  <c r="BD20" i="4"/>
  <c r="BD3" i="4"/>
  <c r="BD4" i="4" s="1"/>
  <c r="BE3" i="4"/>
  <c r="BE4" i="4" s="1"/>
  <c r="BE20" i="4"/>
  <c r="BF20" i="4"/>
  <c r="BF3" i="4"/>
  <c r="BF4" i="4" s="1"/>
  <c r="BG20" i="4"/>
  <c r="BG3" i="4"/>
  <c r="BG4" i="4" s="1"/>
  <c r="BH3" i="4"/>
  <c r="BH4" i="4" s="1"/>
  <c r="BH20" i="4"/>
  <c r="BI3" i="4"/>
  <c r="BI4" i="4" s="1"/>
  <c r="BI20" i="4"/>
  <c r="E296" i="1"/>
  <c r="F4" i="3"/>
  <c r="G50" i="3"/>
  <c r="H50" i="3"/>
  <c r="I50" i="3"/>
  <c r="G51" i="3"/>
  <c r="H51" i="3"/>
  <c r="I51" i="3"/>
  <c r="G52" i="3"/>
  <c r="H52" i="3"/>
  <c r="I52" i="3"/>
  <c r="G53" i="3"/>
  <c r="H53" i="3"/>
  <c r="I53" i="3"/>
  <c r="F53" i="3"/>
  <c r="F52" i="3"/>
  <c r="F51" i="3"/>
  <c r="F50" i="3"/>
  <c r="G43" i="3"/>
  <c r="H43" i="3"/>
  <c r="I43" i="3"/>
  <c r="F43" i="3"/>
  <c r="G34" i="3"/>
  <c r="H34" i="3"/>
  <c r="I34" i="3"/>
  <c r="G35" i="3"/>
  <c r="H35" i="3"/>
  <c r="I35" i="3"/>
  <c r="G36" i="3"/>
  <c r="H36" i="3"/>
  <c r="I36" i="3"/>
  <c r="G37" i="3"/>
  <c r="H37" i="3"/>
  <c r="I37" i="3"/>
  <c r="F37" i="3"/>
  <c r="F36" i="3"/>
  <c r="F35" i="3"/>
  <c r="F34" i="3"/>
  <c r="F18" i="4"/>
  <c r="G57" i="5"/>
  <c r="G59" i="5"/>
  <c r="H57" i="5"/>
  <c r="H59" i="5"/>
  <c r="I57" i="5"/>
  <c r="I59" i="5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F298" i="14"/>
  <c r="F50" i="14"/>
  <c r="F2" i="11"/>
  <c r="F19" i="11"/>
  <c r="F11" i="4"/>
  <c r="G2" i="11"/>
  <c r="H2" i="11"/>
  <c r="I2" i="11"/>
  <c r="J2" i="11"/>
  <c r="K2" i="11"/>
  <c r="L2" i="11"/>
  <c r="M2" i="11"/>
  <c r="N2" i="11"/>
  <c r="O2" i="11"/>
  <c r="P2" i="11"/>
  <c r="Q2" i="11"/>
  <c r="R2" i="11"/>
  <c r="S2" i="11"/>
  <c r="T2" i="11"/>
  <c r="U2" i="11"/>
  <c r="V2" i="11"/>
  <c r="W2" i="11"/>
  <c r="X2" i="11"/>
  <c r="Y2" i="11"/>
  <c r="Z2" i="11"/>
  <c r="AA2" i="11"/>
  <c r="AB2" i="11"/>
  <c r="AC2" i="11"/>
  <c r="AD2" i="11"/>
  <c r="AE2" i="11"/>
  <c r="AF2" i="11"/>
  <c r="AG2" i="11"/>
  <c r="AH2" i="11"/>
  <c r="AI2" i="11"/>
  <c r="AJ2" i="11"/>
  <c r="AK2" i="11"/>
  <c r="AL2" i="11"/>
  <c r="AM2" i="11"/>
  <c r="AN2" i="11"/>
  <c r="AO2" i="11"/>
  <c r="AP2" i="11"/>
  <c r="AQ2" i="11"/>
  <c r="AR2" i="11"/>
  <c r="AS2" i="11"/>
  <c r="AT2" i="11"/>
  <c r="AU2" i="11"/>
  <c r="AV2" i="11"/>
  <c r="AW2" i="11"/>
  <c r="AX2" i="11"/>
  <c r="AY2" i="11"/>
  <c r="AZ2" i="11"/>
  <c r="BA2" i="11"/>
  <c r="BB2" i="11"/>
  <c r="BC2" i="11"/>
  <c r="BD2" i="11"/>
  <c r="BE2" i="11"/>
  <c r="BF2" i="11"/>
  <c r="BG2" i="11"/>
  <c r="BH2" i="11"/>
  <c r="BI2" i="11"/>
  <c r="G2" i="14"/>
  <c r="H2" i="14"/>
  <c r="I2" i="14"/>
  <c r="J2" i="14"/>
  <c r="K2" i="14"/>
  <c r="L2" i="14"/>
  <c r="M2" i="14"/>
  <c r="N2" i="14"/>
  <c r="O2" i="14"/>
  <c r="P2" i="14"/>
  <c r="Q2" i="14"/>
  <c r="R2" i="14"/>
  <c r="S2" i="14"/>
  <c r="T2" i="14"/>
  <c r="U2" i="14"/>
  <c r="V2" i="14"/>
  <c r="W2" i="14"/>
  <c r="X2" i="14"/>
  <c r="Y2" i="14"/>
  <c r="Z2" i="14"/>
  <c r="AA2" i="14"/>
  <c r="AB2" i="14"/>
  <c r="AC2" i="14"/>
  <c r="AD2" i="14"/>
  <c r="AE2" i="14"/>
  <c r="AF2" i="14"/>
  <c r="AG2" i="14"/>
  <c r="AH2" i="14"/>
  <c r="AI2" i="14"/>
  <c r="AJ2" i="14"/>
  <c r="AK2" i="14"/>
  <c r="AL2" i="14"/>
  <c r="AM2" i="14"/>
  <c r="AN2" i="14"/>
  <c r="AO2" i="14"/>
  <c r="AP2" i="14"/>
  <c r="AQ2" i="14"/>
  <c r="AR2" i="14"/>
  <c r="AS2" i="14"/>
  <c r="AT2" i="14"/>
  <c r="AU2" i="14"/>
  <c r="AV2" i="14"/>
  <c r="AW2" i="14"/>
  <c r="AX2" i="14"/>
  <c r="AY2" i="14"/>
  <c r="AZ2" i="14"/>
  <c r="BA2" i="14"/>
  <c r="BB2" i="14"/>
  <c r="BC2" i="14"/>
  <c r="BD2" i="14"/>
  <c r="BE2" i="14"/>
  <c r="BF2" i="14"/>
  <c r="BG2" i="14"/>
  <c r="BH2" i="14"/>
  <c r="BI2" i="14"/>
  <c r="F2" i="14"/>
  <c r="F195" i="14"/>
  <c r="F172" i="14"/>
  <c r="F215" i="14"/>
  <c r="F216" i="14"/>
  <c r="F217" i="14"/>
  <c r="F202" i="14"/>
  <c r="F68" i="14"/>
  <c r="F45" i="14"/>
  <c r="F88" i="14"/>
  <c r="F89" i="14"/>
  <c r="F90" i="14"/>
  <c r="F75" i="14"/>
  <c r="F57" i="5"/>
  <c r="F59" i="5"/>
  <c r="F60" i="5" s="1"/>
  <c r="F208" i="14"/>
  <c r="F103" i="14"/>
  <c r="F81" i="14"/>
  <c r="BJ2" i="14"/>
  <c r="BK2" i="14"/>
  <c r="BL2" i="14"/>
  <c r="BM2" i="14"/>
  <c r="BN2" i="14"/>
  <c r="BO2" i="14"/>
  <c r="BP2" i="14"/>
  <c r="BQ2" i="14"/>
  <c r="BR2" i="14"/>
  <c r="BS2" i="14"/>
  <c r="BT2" i="14"/>
  <c r="BU2" i="14"/>
  <c r="BV2" i="14"/>
  <c r="BW2" i="14"/>
  <c r="F230" i="14"/>
  <c r="K221" i="10"/>
  <c r="F13" i="5"/>
  <c r="F12" i="5"/>
  <c r="F9" i="5"/>
  <c r="F4" i="5"/>
  <c r="F8" i="5" s="1"/>
  <c r="H18" i="4"/>
  <c r="I18" i="4"/>
  <c r="G18" i="4"/>
  <c r="G343" i="14" l="1"/>
  <c r="G358" i="14"/>
  <c r="H336" i="14"/>
  <c r="H337" i="14"/>
  <c r="G359" i="14"/>
  <c r="H338" i="14"/>
  <c r="F13" i="11"/>
  <c r="F12" i="11"/>
  <c r="F28" i="4"/>
  <c r="F17" i="4"/>
  <c r="F177" i="14"/>
  <c r="F19" i="4"/>
  <c r="F33" i="3"/>
  <c r="F38" i="3" s="1"/>
  <c r="F20" i="3"/>
  <c r="F33" i="5"/>
  <c r="F49" i="5"/>
  <c r="F34" i="5"/>
  <c r="F49" i="3"/>
  <c r="F54" i="3" s="1"/>
  <c r="F50" i="5"/>
  <c r="F29" i="5"/>
  <c r="F58" i="5" s="1"/>
  <c r="F30" i="5"/>
  <c r="F28" i="5"/>
  <c r="F40" i="5" s="1"/>
  <c r="F27" i="5"/>
  <c r="F39" i="5" s="1"/>
  <c r="AU3" i="11"/>
  <c r="AU4" i="11" s="1"/>
  <c r="AV3" i="11"/>
  <c r="AV4" i="11" s="1"/>
  <c r="AW3" i="11"/>
  <c r="AX3" i="11"/>
  <c r="AX4" i="11" s="1"/>
  <c r="AY3" i="11"/>
  <c r="AZ3" i="11"/>
  <c r="BA3" i="11"/>
  <c r="BA4" i="11" s="1"/>
  <c r="BB3" i="11"/>
  <c r="BC3" i="11"/>
  <c r="BC4" i="11" s="1"/>
  <c r="BD3" i="11"/>
  <c r="BD4" i="11" s="1"/>
  <c r="BE3" i="11"/>
  <c r="BF3" i="11"/>
  <c r="BG3" i="11"/>
  <c r="BH3" i="11"/>
  <c r="BI3" i="11"/>
  <c r="BI4" i="11" s="1"/>
  <c r="F16" i="11"/>
  <c r="F17" i="11"/>
  <c r="G3" i="11"/>
  <c r="H3" i="11"/>
  <c r="I3" i="11"/>
  <c r="J3" i="11"/>
  <c r="K3" i="11"/>
  <c r="L3" i="11"/>
  <c r="AG3" i="11"/>
  <c r="AH3" i="11"/>
  <c r="AI3" i="11"/>
  <c r="AJ3" i="11"/>
  <c r="AK3" i="11"/>
  <c r="AL3" i="11"/>
  <c r="AM3" i="11"/>
  <c r="AN3" i="11"/>
  <c r="AO3" i="11"/>
  <c r="AP3" i="11"/>
  <c r="AQ3" i="11"/>
  <c r="AR3" i="11"/>
  <c r="AS3" i="11"/>
  <c r="AT3" i="11"/>
  <c r="E20" i="4"/>
  <c r="I60" i="5"/>
  <c r="I69" i="5" s="1"/>
  <c r="I71" i="5" s="1"/>
  <c r="I74" i="5" s="1"/>
  <c r="G60" i="5"/>
  <c r="H60" i="5"/>
  <c r="H69" i="5" s="1"/>
  <c r="H71" i="5" s="1"/>
  <c r="H74" i="5" s="1"/>
  <c r="F3" i="11"/>
  <c r="F22" i="5"/>
  <c r="F10" i="5"/>
  <c r="F82" i="11"/>
  <c r="F108" i="11"/>
  <c r="F107" i="11"/>
  <c r="G82" i="11"/>
  <c r="G108" i="11"/>
  <c r="G107" i="11"/>
  <c r="G106" i="11" s="1"/>
  <c r="H82" i="11"/>
  <c r="H108" i="11"/>
  <c r="H107" i="11"/>
  <c r="I82" i="11"/>
  <c r="I107" i="11"/>
  <c r="I108" i="11"/>
  <c r="G257" i="14"/>
  <c r="G254" i="14"/>
  <c r="G139" i="14"/>
  <c r="G138" i="14"/>
  <c r="G137" i="14"/>
  <c r="G136" i="14"/>
  <c r="G3" i="14"/>
  <c r="G4" i="14" s="1"/>
  <c r="H257" i="14"/>
  <c r="H254" i="14"/>
  <c r="H139" i="14"/>
  <c r="H138" i="14"/>
  <c r="H137" i="14"/>
  <c r="H136" i="14"/>
  <c r="H3" i="14"/>
  <c r="H4" i="14" s="1"/>
  <c r="I257" i="14"/>
  <c r="I254" i="14"/>
  <c r="I139" i="14"/>
  <c r="I138" i="14"/>
  <c r="I137" i="14"/>
  <c r="I136" i="14"/>
  <c r="I3" i="14"/>
  <c r="I4" i="14" s="1"/>
  <c r="J127" i="14"/>
  <c r="J3" i="14"/>
  <c r="J4" i="14" s="1"/>
  <c r="K127" i="14"/>
  <c r="K3" i="14"/>
  <c r="K4" i="14" s="1"/>
  <c r="L127" i="14"/>
  <c r="L3" i="14"/>
  <c r="L4" i="14" s="1"/>
  <c r="M127" i="14"/>
  <c r="M3" i="14"/>
  <c r="M4" i="14" s="1"/>
  <c r="N127" i="14"/>
  <c r="N3" i="14"/>
  <c r="N4" i="14" s="1"/>
  <c r="O127" i="14"/>
  <c r="O3" i="14"/>
  <c r="O4" i="14" s="1"/>
  <c r="P127" i="14"/>
  <c r="P3" i="14"/>
  <c r="P4" i="14" s="1"/>
  <c r="Q127" i="14"/>
  <c r="Q3" i="14"/>
  <c r="Q4" i="14" s="1"/>
  <c r="R127" i="14"/>
  <c r="R3" i="14"/>
  <c r="R4" i="14" s="1"/>
  <c r="S127" i="14"/>
  <c r="S3" i="14"/>
  <c r="S4" i="14" s="1"/>
  <c r="T127" i="14"/>
  <c r="T3" i="14"/>
  <c r="T4" i="14" s="1"/>
  <c r="U127" i="14"/>
  <c r="U3" i="14"/>
  <c r="U4" i="14" s="1"/>
  <c r="V127" i="14"/>
  <c r="V3" i="14"/>
  <c r="V4" i="14" s="1"/>
  <c r="W127" i="14"/>
  <c r="W3" i="14"/>
  <c r="W4" i="14" s="1"/>
  <c r="X127" i="14"/>
  <c r="X3" i="14"/>
  <c r="X4" i="14" s="1"/>
  <c r="Y127" i="14"/>
  <c r="Y3" i="14"/>
  <c r="Y4" i="14" s="1"/>
  <c r="Z127" i="14"/>
  <c r="Z3" i="14"/>
  <c r="Z4" i="14" s="1"/>
  <c r="AA127" i="14"/>
  <c r="AA3" i="14"/>
  <c r="AA4" i="14" s="1"/>
  <c r="AB127" i="14"/>
  <c r="AB3" i="14"/>
  <c r="AB4" i="14" s="1"/>
  <c r="AC127" i="14"/>
  <c r="AC3" i="14"/>
  <c r="AC4" i="14" s="1"/>
  <c r="AD127" i="14"/>
  <c r="AD3" i="14"/>
  <c r="AD4" i="14" s="1"/>
  <c r="AE127" i="14"/>
  <c r="AE3" i="14"/>
  <c r="AE4" i="14" s="1"/>
  <c r="AF127" i="14"/>
  <c r="AF3" i="14"/>
  <c r="AF4" i="14" s="1"/>
  <c r="AG127" i="14"/>
  <c r="AG3" i="14"/>
  <c r="AG4" i="14" s="1"/>
  <c r="AH127" i="14"/>
  <c r="AH3" i="14"/>
  <c r="AH4" i="14" s="1"/>
  <c r="AI127" i="14"/>
  <c r="AI3" i="14"/>
  <c r="AI4" i="14" s="1"/>
  <c r="AJ127" i="14"/>
  <c r="AJ3" i="14"/>
  <c r="AJ4" i="14" s="1"/>
  <c r="AK127" i="14"/>
  <c r="AK3" i="14"/>
  <c r="AK4" i="14" s="1"/>
  <c r="AL127" i="14"/>
  <c r="AL3" i="14"/>
  <c r="AL4" i="14" s="1"/>
  <c r="AM127" i="14"/>
  <c r="AM3" i="14"/>
  <c r="AM4" i="14" s="1"/>
  <c r="AN127" i="14"/>
  <c r="AN3" i="14"/>
  <c r="AN4" i="14" s="1"/>
  <c r="AO127" i="14"/>
  <c r="AO3" i="14"/>
  <c r="AO4" i="14" s="1"/>
  <c r="AP127" i="14"/>
  <c r="AP3" i="14"/>
  <c r="AP4" i="14" s="1"/>
  <c r="AQ127" i="14"/>
  <c r="AQ3" i="14"/>
  <c r="AQ4" i="14" s="1"/>
  <c r="AR127" i="14"/>
  <c r="AR3" i="14"/>
  <c r="AR4" i="14" s="1"/>
  <c r="AS127" i="14"/>
  <c r="AS3" i="14"/>
  <c r="AS4" i="14" s="1"/>
  <c r="AT127" i="14"/>
  <c r="AT3" i="14"/>
  <c r="AT4" i="14" s="1"/>
  <c r="AU127" i="14"/>
  <c r="AU3" i="14"/>
  <c r="AU4" i="14" s="1"/>
  <c r="AV127" i="14"/>
  <c r="AV3" i="14"/>
  <c r="AV4" i="14" s="1"/>
  <c r="AW127" i="14"/>
  <c r="AW3" i="14"/>
  <c r="AW4" i="14" s="1"/>
  <c r="AX127" i="14"/>
  <c r="AX3" i="14"/>
  <c r="AX4" i="14" s="1"/>
  <c r="AY127" i="14"/>
  <c r="AY3" i="14"/>
  <c r="AY4" i="14" s="1"/>
  <c r="AZ127" i="14"/>
  <c r="AZ3" i="14"/>
  <c r="AZ4" i="14" s="1"/>
  <c r="BA127" i="14"/>
  <c r="BA3" i="14"/>
  <c r="BA4" i="14" s="1"/>
  <c r="BB127" i="14"/>
  <c r="BB3" i="14"/>
  <c r="BB4" i="14" s="1"/>
  <c r="BC127" i="14"/>
  <c r="BC3" i="14"/>
  <c r="BC4" i="14" s="1"/>
  <c r="BD127" i="14"/>
  <c r="BD3" i="14"/>
  <c r="BD4" i="14" s="1"/>
  <c r="BE127" i="14"/>
  <c r="BE3" i="14"/>
  <c r="BE4" i="14" s="1"/>
  <c r="BF127" i="14"/>
  <c r="BF3" i="14"/>
  <c r="BF4" i="14" s="1"/>
  <c r="BG127" i="14"/>
  <c r="BG3" i="14"/>
  <c r="BG4" i="14" s="1"/>
  <c r="BH127" i="14"/>
  <c r="BH3" i="14"/>
  <c r="BH4" i="14" s="1"/>
  <c r="BI127" i="14"/>
  <c r="BI3" i="14"/>
  <c r="BI4" i="14" s="1"/>
  <c r="F257" i="14"/>
  <c r="F254" i="14"/>
  <c r="F139" i="14"/>
  <c r="F138" i="14"/>
  <c r="F137" i="14"/>
  <c r="F136" i="14"/>
  <c r="F3" i="14"/>
  <c r="F4" i="14" s="1"/>
  <c r="F219" i="14"/>
  <c r="F220" i="14"/>
  <c r="F221" i="14"/>
  <c r="F92" i="14"/>
  <c r="F93" i="14"/>
  <c r="E93" i="14" s="1"/>
  <c r="F94" i="14"/>
  <c r="E94" i="14" s="1"/>
  <c r="F70" i="5"/>
  <c r="F69" i="5"/>
  <c r="F71" i="5" s="1"/>
  <c r="P3" i="11"/>
  <c r="R3" i="11"/>
  <c r="X3" i="11"/>
  <c r="Z3" i="11"/>
  <c r="T3" i="11"/>
  <c r="V3" i="11"/>
  <c r="AB3" i="11"/>
  <c r="AD3" i="11"/>
  <c r="M3" i="11"/>
  <c r="Q3" i="11"/>
  <c r="U3" i="11"/>
  <c r="Y3" i="11"/>
  <c r="AC3" i="11"/>
  <c r="N3" i="11"/>
  <c r="O3" i="11"/>
  <c r="S3" i="11"/>
  <c r="W3" i="11"/>
  <c r="AA3" i="11"/>
  <c r="AE3" i="11"/>
  <c r="AF3" i="11"/>
  <c r="E18" i="4"/>
  <c r="F39" i="4" l="1"/>
  <c r="F41" i="4"/>
  <c r="F38" i="4"/>
  <c r="F22" i="4"/>
  <c r="F32" i="4"/>
  <c r="F40" i="4"/>
  <c r="G280" i="14"/>
  <c r="H340" i="14"/>
  <c r="H345" i="14" s="1"/>
  <c r="H341" i="14"/>
  <c r="H346" i="14"/>
  <c r="H342" i="14"/>
  <c r="H347" i="14" s="1"/>
  <c r="F83" i="11"/>
  <c r="F84" i="11"/>
  <c r="F45" i="3"/>
  <c r="F44" i="3"/>
  <c r="F42" i="3"/>
  <c r="F65" i="3"/>
  <c r="F78" i="3"/>
  <c r="F41" i="3"/>
  <c r="F63" i="5"/>
  <c r="F64" i="5" s="1"/>
  <c r="F47" i="5"/>
  <c r="F66" i="11" s="1" a="1"/>
  <c r="F48" i="5"/>
  <c r="H106" i="11"/>
  <c r="AW4" i="11"/>
  <c r="AY4" i="11"/>
  <c r="AZ4" i="11"/>
  <c r="BB4" i="11"/>
  <c r="BE4" i="11"/>
  <c r="BF4" i="11"/>
  <c r="BG4" i="11"/>
  <c r="BH4" i="11"/>
  <c r="G4" i="11"/>
  <c r="H4" i="11"/>
  <c r="I4" i="11"/>
  <c r="J4" i="11"/>
  <c r="K4" i="11"/>
  <c r="L4" i="11"/>
  <c r="AG4" i="11"/>
  <c r="AH4" i="11"/>
  <c r="AI4" i="11"/>
  <c r="AJ4" i="11"/>
  <c r="AK4" i="11"/>
  <c r="AL4" i="11"/>
  <c r="AM4" i="11"/>
  <c r="AN4" i="11"/>
  <c r="AO4" i="11"/>
  <c r="AP4" i="11"/>
  <c r="AQ4" i="11"/>
  <c r="AR4" i="11"/>
  <c r="AS4" i="11"/>
  <c r="AT4" i="11"/>
  <c r="P4" i="11"/>
  <c r="R4" i="11"/>
  <c r="X4" i="11"/>
  <c r="Z4" i="11"/>
  <c r="T4" i="11"/>
  <c r="V4" i="11"/>
  <c r="AB4" i="11"/>
  <c r="AD4" i="11"/>
  <c r="M4" i="11"/>
  <c r="Q4" i="11"/>
  <c r="U4" i="11"/>
  <c r="Y4" i="11"/>
  <c r="AC4" i="11"/>
  <c r="N4" i="11"/>
  <c r="O4" i="11"/>
  <c r="S4" i="11"/>
  <c r="W4" i="11"/>
  <c r="AA4" i="11"/>
  <c r="AE4" i="11"/>
  <c r="AF4" i="11"/>
  <c r="F45" i="5"/>
  <c r="F40" i="11"/>
  <c r="F46" i="11"/>
  <c r="F41" i="11"/>
  <c r="F46" i="5"/>
  <c r="F42" i="11"/>
  <c r="F47" i="11"/>
  <c r="F11" i="11"/>
  <c r="F14" i="11"/>
  <c r="G69" i="5"/>
  <c r="G71" i="5" s="1"/>
  <c r="G74" i="5" s="1"/>
  <c r="G70" i="5"/>
  <c r="H70" i="5"/>
  <c r="I70" i="5"/>
  <c r="H75" i="5"/>
  <c r="H58" i="3" s="1"/>
  <c r="H57" i="3"/>
  <c r="H59" i="3"/>
  <c r="I57" i="3"/>
  <c r="I75" i="5"/>
  <c r="I58" i="3" s="1"/>
  <c r="I59" i="3"/>
  <c r="F10" i="11"/>
  <c r="F128" i="11"/>
  <c r="F18" i="11"/>
  <c r="F4" i="11"/>
  <c r="F23" i="5"/>
  <c r="G21" i="5" s="1"/>
  <c r="G17" i="5" s="1"/>
  <c r="F12" i="4"/>
  <c r="F15" i="11"/>
  <c r="F42" i="5"/>
  <c r="F41" i="5"/>
  <c r="F11" i="5"/>
  <c r="F106" i="11"/>
  <c r="F222" i="14"/>
  <c r="E92" i="14"/>
  <c r="F95" i="14"/>
  <c r="F85" i="11"/>
  <c r="F74" i="5"/>
  <c r="I106" i="11"/>
  <c r="F224" i="14"/>
  <c r="F225" i="14"/>
  <c r="F226" i="14"/>
  <c r="F97" i="14"/>
  <c r="F98" i="14"/>
  <c r="F99" i="14"/>
  <c r="F43" i="4" l="1"/>
  <c r="F136" i="11"/>
  <c r="F139" i="11"/>
  <c r="I336" i="14"/>
  <c r="H358" i="14"/>
  <c r="H343" i="14"/>
  <c r="I337" i="14"/>
  <c r="H359" i="14"/>
  <c r="I338" i="14"/>
  <c r="F205" i="11"/>
  <c r="F97" i="11"/>
  <c r="F218" i="11" s="1"/>
  <c r="F130" i="14" s="1"/>
  <c r="F204" i="11"/>
  <c r="F135" i="11"/>
  <c r="F133" i="11"/>
  <c r="F140" i="11"/>
  <c r="F134" i="11"/>
  <c r="F137" i="11"/>
  <c r="F138" i="11"/>
  <c r="F98" i="11"/>
  <c r="F219" i="11" s="1"/>
  <c r="F131" i="14" s="1"/>
  <c r="F99" i="3"/>
  <c r="F102" i="3"/>
  <c r="F101" i="3"/>
  <c r="F98" i="3"/>
  <c r="F46" i="3"/>
  <c r="F92" i="3"/>
  <c r="F90" i="3"/>
  <c r="F110" i="3"/>
  <c r="F108" i="3"/>
  <c r="F91" i="3"/>
  <c r="F107" i="3"/>
  <c r="F93" i="3"/>
  <c r="F109" i="3"/>
  <c r="F100" i="3"/>
  <c r="F94" i="3"/>
  <c r="F106" i="3"/>
  <c r="F28" i="11"/>
  <c r="F149" i="11" s="1"/>
  <c r="F69" i="11" a="1"/>
  <c r="F27" i="11"/>
  <c r="F148" i="11" s="1"/>
  <c r="F35" i="11"/>
  <c r="F156" i="11" s="1"/>
  <c r="F65" i="11"/>
  <c r="F186" i="11" s="1"/>
  <c r="F36" i="11"/>
  <c r="F68" i="11"/>
  <c r="F189" i="11" s="1"/>
  <c r="F32" i="11"/>
  <c r="F153" i="11" s="1"/>
  <c r="F63" i="11" a="1"/>
  <c r="F62" i="11"/>
  <c r="F48" i="11"/>
  <c r="F169" i="11" s="1"/>
  <c r="F26" i="11"/>
  <c r="F147" i="11" s="1"/>
  <c r="G9" i="5"/>
  <c r="G10" i="5" s="1"/>
  <c r="I60" i="3"/>
  <c r="G13" i="5"/>
  <c r="G24" i="5"/>
  <c r="G59" i="3"/>
  <c r="G75" i="5"/>
  <c r="G58" i="3" s="1"/>
  <c r="G57" i="3"/>
  <c r="H60" i="3"/>
  <c r="G12" i="5"/>
  <c r="F227" i="11"/>
  <c r="F132" i="11"/>
  <c r="F228" i="11"/>
  <c r="F167" i="11"/>
  <c r="F59" i="11"/>
  <c r="F131" i="11"/>
  <c r="F25" i="11"/>
  <c r="F81" i="11"/>
  <c r="F60" i="11" a="1"/>
  <c r="F229" i="11"/>
  <c r="F203" i="11"/>
  <c r="F168" i="11"/>
  <c r="F162" i="11"/>
  <c r="F163" i="11"/>
  <c r="F161" i="11"/>
  <c r="F38" i="11"/>
  <c r="F159" i="11" s="1"/>
  <c r="F33" i="4"/>
  <c r="F14" i="4"/>
  <c r="F206" i="11"/>
  <c r="F34" i="11"/>
  <c r="F155" i="11" s="1"/>
  <c r="G18" i="5"/>
  <c r="F159" i="14"/>
  <c r="E95" i="14"/>
  <c r="F32" i="14"/>
  <c r="E32" i="14" s="1"/>
  <c r="F59" i="3"/>
  <c r="F116" i="3" s="1"/>
  <c r="F75" i="5"/>
  <c r="F58" i="3" s="1"/>
  <c r="F115" i="3" s="1"/>
  <c r="F57" i="3"/>
  <c r="G215" i="14"/>
  <c r="F237" i="14"/>
  <c r="G216" i="14"/>
  <c r="F238" i="14"/>
  <c r="G217" i="14"/>
  <c r="G88" i="14"/>
  <c r="F110" i="14"/>
  <c r="G89" i="14"/>
  <c r="F111" i="14"/>
  <c r="G90" i="14"/>
  <c r="F91" i="4" l="1"/>
  <c r="F93" i="4" s="1"/>
  <c r="F77" i="4"/>
  <c r="F79" i="4" s="1"/>
  <c r="F84" i="4"/>
  <c r="F86" i="4" s="1"/>
  <c r="F284" i="14"/>
  <c r="I340" i="14"/>
  <c r="I345" i="14"/>
  <c r="H280" i="14"/>
  <c r="I341" i="14"/>
  <c r="I346" i="14"/>
  <c r="I342" i="14"/>
  <c r="I347" i="14"/>
  <c r="F110" i="11"/>
  <c r="F111" i="11" a="1"/>
  <c r="F54" i="11"/>
  <c r="F175" i="11" s="1"/>
  <c r="F157" i="11"/>
  <c r="F113" i="11"/>
  <c r="F234" i="11" s="1"/>
  <c r="F114" i="11" a="1"/>
  <c r="F104" i="11"/>
  <c r="F105" i="11" a="1"/>
  <c r="F103" i="3"/>
  <c r="F262" i="14" s="1"/>
  <c r="F111" i="3"/>
  <c r="F263" i="14" s="1"/>
  <c r="F95" i="3"/>
  <c r="F261" i="14" s="1"/>
  <c r="F183" i="11"/>
  <c r="F180" i="11"/>
  <c r="F53" i="11"/>
  <c r="F174" i="11" s="1"/>
  <c r="F43" i="11"/>
  <c r="F164" i="11" s="1"/>
  <c r="F29" i="11"/>
  <c r="G51" i="5"/>
  <c r="G52" i="5"/>
  <c r="G16" i="11"/>
  <c r="G17" i="11"/>
  <c r="G13" i="11"/>
  <c r="G12" i="11"/>
  <c r="G35" i="5"/>
  <c r="G36" i="5"/>
  <c r="G31" i="5"/>
  <c r="G32" i="5"/>
  <c r="G11" i="5"/>
  <c r="G33" i="3"/>
  <c r="G10" i="11"/>
  <c r="G128" i="11"/>
  <c r="G34" i="5"/>
  <c r="G14" i="11"/>
  <c r="G19" i="11"/>
  <c r="G47" i="11"/>
  <c r="G11" i="4"/>
  <c r="G177" i="14"/>
  <c r="G298" i="14"/>
  <c r="G49" i="3"/>
  <c r="G60" i="3"/>
  <c r="G33" i="5"/>
  <c r="G11" i="11"/>
  <c r="G30" i="5"/>
  <c r="G15" i="11"/>
  <c r="G50" i="5"/>
  <c r="G20" i="3"/>
  <c r="G17" i="4"/>
  <c r="G50" i="14"/>
  <c r="G27" i="5"/>
  <c r="G29" i="5"/>
  <c r="G58" i="5" s="1"/>
  <c r="G28" i="5"/>
  <c r="G49" i="5"/>
  <c r="G46" i="11"/>
  <c r="G18" i="11"/>
  <c r="G28" i="4"/>
  <c r="G19" i="4"/>
  <c r="F51" i="11"/>
  <c r="F172" i="11" s="1"/>
  <c r="F127" i="14" s="1"/>
  <c r="F146" i="11"/>
  <c r="F86" i="11"/>
  <c r="F202" i="11"/>
  <c r="F52" i="4"/>
  <c r="F54" i="4" s="1"/>
  <c r="F59" i="4"/>
  <c r="F61" i="4" s="1"/>
  <c r="F66" i="4"/>
  <c r="F68" i="4" s="1"/>
  <c r="F35" i="4"/>
  <c r="F52" i="11"/>
  <c r="F173" i="11" s="1"/>
  <c r="F128" i="14" s="1"/>
  <c r="H16" i="5"/>
  <c r="G22" i="5"/>
  <c r="G23" i="5" s="1"/>
  <c r="F114" i="3"/>
  <c r="F117" i="3" s="1"/>
  <c r="F60" i="3"/>
  <c r="G219" i="14"/>
  <c r="G220" i="14"/>
  <c r="G221" i="14"/>
  <c r="G97" i="14"/>
  <c r="G98" i="14"/>
  <c r="G99" i="14"/>
  <c r="F87" i="4" l="1"/>
  <c r="G83" i="4"/>
  <c r="G85" i="4" s="1"/>
  <c r="F94" i="4"/>
  <c r="G90" i="4"/>
  <c r="G92" i="4" s="1"/>
  <c r="F285" i="14"/>
  <c r="F352" i="14"/>
  <c r="F80" i="4"/>
  <c r="G76" i="4"/>
  <c r="G78" i="4" s="1"/>
  <c r="F142" i="14"/>
  <c r="F13" i="14"/>
  <c r="I343" i="14"/>
  <c r="I358" i="14"/>
  <c r="J336" i="14"/>
  <c r="J337" i="14"/>
  <c r="I359" i="14"/>
  <c r="J338" i="14"/>
  <c r="F121" i="11"/>
  <c r="F242" i="11" s="1"/>
  <c r="F231" i="11"/>
  <c r="G203" i="11"/>
  <c r="G229" i="11"/>
  <c r="G140" i="11"/>
  <c r="G132" i="11"/>
  <c r="G138" i="11"/>
  <c r="G134" i="11"/>
  <c r="G135" i="11"/>
  <c r="G136" i="11"/>
  <c r="G139" i="11"/>
  <c r="G137" i="11"/>
  <c r="G133" i="11"/>
  <c r="G84" i="11"/>
  <c r="G205" i="11" s="1"/>
  <c r="G83" i="11"/>
  <c r="G65" i="3"/>
  <c r="G78" i="3"/>
  <c r="G44" i="3"/>
  <c r="G40" i="4"/>
  <c r="G168" i="11"/>
  <c r="G48" i="11"/>
  <c r="G169" i="11" s="1"/>
  <c r="G85" i="11"/>
  <c r="G206" i="11" s="1"/>
  <c r="G39" i="4"/>
  <c r="G41" i="4"/>
  <c r="G32" i="4"/>
  <c r="G38" i="4"/>
  <c r="G38" i="3"/>
  <c r="G54" i="3"/>
  <c r="G42" i="3"/>
  <c r="G45" i="3"/>
  <c r="G39" i="5"/>
  <c r="G63" i="5"/>
  <c r="G64" i="5" s="1"/>
  <c r="G228" i="11"/>
  <c r="G167" i="11"/>
  <c r="G22" i="4"/>
  <c r="G41" i="3"/>
  <c r="G40" i="5"/>
  <c r="G227" i="11"/>
  <c r="G131" i="11"/>
  <c r="F55" i="11"/>
  <c r="F176" i="11" s="1"/>
  <c r="F10" i="14" s="1"/>
  <c r="F150" i="11"/>
  <c r="F89" i="11"/>
  <c r="F90" i="11"/>
  <c r="F207" i="11"/>
  <c r="F226" i="11"/>
  <c r="F91" i="11"/>
  <c r="F163" i="14"/>
  <c r="F164" i="14" s="1"/>
  <c r="F104" i="14"/>
  <c r="F36" i="14"/>
  <c r="F37" i="14" s="1"/>
  <c r="F231" i="14"/>
  <c r="F55" i="4"/>
  <c r="G65" i="4"/>
  <c r="F62" i="4"/>
  <c r="F69" i="4"/>
  <c r="H8" i="5"/>
  <c r="H21" i="5"/>
  <c r="G12" i="4"/>
  <c r="G33" i="4" s="1"/>
  <c r="G58" i="4"/>
  <c r="G51" i="4"/>
  <c r="F264" i="14"/>
  <c r="F265" i="14" s="1"/>
  <c r="F119" i="3"/>
  <c r="G222" i="14"/>
  <c r="G110" i="14"/>
  <c r="H88" i="14"/>
  <c r="G111" i="14"/>
  <c r="H89" i="14"/>
  <c r="H90" i="14"/>
  <c r="G224" i="14"/>
  <c r="G225" i="14"/>
  <c r="G226" i="14"/>
  <c r="F96" i="4" l="1"/>
  <c r="F268" i="14" s="1"/>
  <c r="I280" i="14"/>
  <c r="J340" i="14"/>
  <c r="J345" i="14"/>
  <c r="J341" i="14"/>
  <c r="J346" i="14" s="1"/>
  <c r="J342" i="14"/>
  <c r="J347" i="14" s="1"/>
  <c r="G97" i="11"/>
  <c r="G204" i="11"/>
  <c r="G111" i="11" a="1"/>
  <c r="G98" i="11"/>
  <c r="G219" i="11" s="1"/>
  <c r="G131" i="14" s="1"/>
  <c r="G48" i="5"/>
  <c r="G69" i="11" s="1" a="1"/>
  <c r="G47" i="5"/>
  <c r="G66" i="11" s="1" a="1"/>
  <c r="G90" i="3"/>
  <c r="G93" i="3"/>
  <c r="G109" i="3"/>
  <c r="G100" i="3"/>
  <c r="G116" i="3"/>
  <c r="G91" i="3"/>
  <c r="G92" i="3"/>
  <c r="G94" i="3"/>
  <c r="G107" i="3"/>
  <c r="G108" i="3"/>
  <c r="G110" i="3"/>
  <c r="G115" i="3"/>
  <c r="G114" i="3"/>
  <c r="G99" i="3"/>
  <c r="G106" i="3"/>
  <c r="G81" i="11"/>
  <c r="G102" i="3"/>
  <c r="G46" i="5"/>
  <c r="G63" i="11" s="1" a="1"/>
  <c r="G42" i="11"/>
  <c r="G42" i="5"/>
  <c r="G41" i="11"/>
  <c r="G32" i="11"/>
  <c r="G41" i="5"/>
  <c r="G45" i="5"/>
  <c r="G60" i="11" s="1" a="1"/>
  <c r="G40" i="11"/>
  <c r="G43" i="4"/>
  <c r="G98" i="3"/>
  <c r="G46" i="3"/>
  <c r="G101" i="3"/>
  <c r="F210" i="11"/>
  <c r="F92" i="11"/>
  <c r="F213" i="11" s="1"/>
  <c r="F95" i="11"/>
  <c r="F96" i="11"/>
  <c r="F217" i="11" s="1"/>
  <c r="F119" i="11"/>
  <c r="F240" i="11" s="1"/>
  <c r="F211" i="11"/>
  <c r="F103" i="11"/>
  <c r="F225" i="11"/>
  <c r="F99" i="11"/>
  <c r="F220" i="11" s="1"/>
  <c r="F132" i="14" s="1"/>
  <c r="F258" i="14" s="1"/>
  <c r="F259" i="14" s="1"/>
  <c r="F122" i="11"/>
  <c r="F243" i="11" s="1"/>
  <c r="F212" i="11"/>
  <c r="G52" i="4"/>
  <c r="G35" i="4"/>
  <c r="H17" i="5"/>
  <c r="G66" i="4"/>
  <c r="G59" i="4"/>
  <c r="G60" i="4"/>
  <c r="F71" i="4"/>
  <c r="G14" i="4"/>
  <c r="G67" i="4"/>
  <c r="G53" i="4"/>
  <c r="G159" i="14"/>
  <c r="H97" i="14"/>
  <c r="H98" i="14"/>
  <c r="H99" i="14"/>
  <c r="H215" i="14"/>
  <c r="G237" i="14"/>
  <c r="H216" i="14"/>
  <c r="G238" i="14"/>
  <c r="H217" i="14"/>
  <c r="F353" i="14" l="1"/>
  <c r="F354" i="14" s="1"/>
  <c r="F279" i="14"/>
  <c r="G218" i="11"/>
  <c r="G130" i="14" s="1"/>
  <c r="G110" i="11"/>
  <c r="J343" i="14"/>
  <c r="J358" i="14"/>
  <c r="K336" i="14"/>
  <c r="J359" i="14"/>
  <c r="K337" i="14"/>
  <c r="K338" i="14"/>
  <c r="G113" i="11"/>
  <c r="G234" i="11" s="1"/>
  <c r="G114" i="11" a="1"/>
  <c r="G104" i="11"/>
  <c r="G105" i="11" a="1"/>
  <c r="G68" i="11"/>
  <c r="G28" i="11"/>
  <c r="G149" i="11" s="1"/>
  <c r="G36" i="11"/>
  <c r="G157" i="11" s="1"/>
  <c r="G27" i="11"/>
  <c r="G148" i="11" s="1"/>
  <c r="G65" i="11"/>
  <c r="G186" i="11" s="1"/>
  <c r="G35" i="11"/>
  <c r="G156" i="11" s="1"/>
  <c r="G95" i="3"/>
  <c r="G261" i="14" s="1"/>
  <c r="G117" i="3"/>
  <c r="G264" i="14" s="1"/>
  <c r="G38" i="11"/>
  <c r="G26" i="11"/>
  <c r="G147" i="11" s="1"/>
  <c r="G62" i="11"/>
  <c r="G86" i="11"/>
  <c r="G111" i="3"/>
  <c r="G263" i="14" s="1"/>
  <c r="G202" i="11"/>
  <c r="G163" i="11"/>
  <c r="H18" i="5"/>
  <c r="H9" i="5"/>
  <c r="H24" i="5"/>
  <c r="H13" i="5"/>
  <c r="H12" i="5"/>
  <c r="G91" i="4"/>
  <c r="G93" i="4" s="1"/>
  <c r="G153" i="11"/>
  <c r="G25" i="11"/>
  <c r="G77" i="4"/>
  <c r="G79" i="4" s="1"/>
  <c r="G103" i="3"/>
  <c r="G262" i="14" s="1"/>
  <c r="G162" i="11"/>
  <c r="G34" i="11"/>
  <c r="G59" i="11"/>
  <c r="G284" i="14"/>
  <c r="G161" i="11"/>
  <c r="G84" i="4"/>
  <c r="G86" i="4" s="1"/>
  <c r="F20" i="14"/>
  <c r="F147" i="14"/>
  <c r="G68" i="4"/>
  <c r="G104" i="14"/>
  <c r="G231" i="14"/>
  <c r="G163" i="14"/>
  <c r="G164" i="14" s="1"/>
  <c r="G36" i="14"/>
  <c r="G37" i="14" s="1"/>
  <c r="G54" i="4"/>
  <c r="G61" i="4"/>
  <c r="F216" i="11"/>
  <c r="F129" i="14" s="1"/>
  <c r="F133" i="14" s="1"/>
  <c r="F100" i="11"/>
  <c r="F221" i="11" s="1"/>
  <c r="F224" i="11"/>
  <c r="F236" i="11" s="1"/>
  <c r="F118" i="11"/>
  <c r="F287" i="14"/>
  <c r="F267" i="14"/>
  <c r="H110" i="14"/>
  <c r="I88" i="14"/>
  <c r="H111" i="14"/>
  <c r="I89" i="14"/>
  <c r="I90" i="14"/>
  <c r="H219" i="14"/>
  <c r="H220" i="14"/>
  <c r="H221" i="14"/>
  <c r="G351" i="14" l="1"/>
  <c r="F360" i="14"/>
  <c r="G121" i="11"/>
  <c r="G242" i="11" s="1"/>
  <c r="G231" i="11"/>
  <c r="J280" i="14"/>
  <c r="K340" i="14"/>
  <c r="K345" i="14"/>
  <c r="K341" i="14"/>
  <c r="K346" i="14" s="1"/>
  <c r="K342" i="14"/>
  <c r="K347" i="14" s="1"/>
  <c r="G189" i="11"/>
  <c r="G180" i="11"/>
  <c r="G54" i="11"/>
  <c r="G175" i="11" s="1"/>
  <c r="G53" i="11"/>
  <c r="G174" i="11" s="1"/>
  <c r="G43" i="11"/>
  <c r="G29" i="11"/>
  <c r="H51" i="5"/>
  <c r="H52" i="5"/>
  <c r="H16" i="11"/>
  <c r="H13" i="11"/>
  <c r="H17" i="11"/>
  <c r="H12" i="11"/>
  <c r="H35" i="5"/>
  <c r="H36" i="5"/>
  <c r="H31" i="5"/>
  <c r="H32" i="5"/>
  <c r="G207" i="11"/>
  <c r="G52" i="11"/>
  <c r="G159" i="11"/>
  <c r="G90" i="11"/>
  <c r="G89" i="11"/>
  <c r="G183" i="11"/>
  <c r="G91" i="11"/>
  <c r="H49" i="3"/>
  <c r="H33" i="3"/>
  <c r="G87" i="4"/>
  <c r="G94" i="4"/>
  <c r="H22" i="5"/>
  <c r="H23" i="5" s="1"/>
  <c r="H128" i="11"/>
  <c r="H50" i="5"/>
  <c r="G119" i="3"/>
  <c r="I16" i="5"/>
  <c r="H10" i="5"/>
  <c r="H90" i="4"/>
  <c r="H83" i="4"/>
  <c r="H76" i="4"/>
  <c r="H29" i="5"/>
  <c r="H58" i="5" s="1"/>
  <c r="H33" i="5"/>
  <c r="H11" i="11"/>
  <c r="H28" i="5"/>
  <c r="H34" i="5"/>
  <c r="H30" i="5"/>
  <c r="H14" i="11"/>
  <c r="H15" i="11"/>
  <c r="H19" i="11"/>
  <c r="H18" i="11"/>
  <c r="H20" i="3"/>
  <c r="H28" i="4"/>
  <c r="H17" i="4"/>
  <c r="H50" i="14"/>
  <c r="H49" i="5"/>
  <c r="H46" i="11"/>
  <c r="H177" i="14"/>
  <c r="H47" i="11"/>
  <c r="H11" i="4"/>
  <c r="H19" i="4"/>
  <c r="H298" i="14"/>
  <c r="H27" i="5"/>
  <c r="H10" i="11"/>
  <c r="G265" i="14"/>
  <c r="G285" i="14"/>
  <c r="G51" i="11"/>
  <c r="G155" i="11"/>
  <c r="G146" i="11"/>
  <c r="G80" i="4"/>
  <c r="G352" i="14"/>
  <c r="F31" i="14"/>
  <c r="F232" i="14"/>
  <c r="F105" i="14"/>
  <c r="F158" i="14"/>
  <c r="H58" i="4"/>
  <c r="H65" i="4"/>
  <c r="G69" i="4"/>
  <c r="G62" i="4"/>
  <c r="G55" i="4"/>
  <c r="H51" i="4"/>
  <c r="F239" i="11"/>
  <c r="F270" i="14"/>
  <c r="F299" i="14" a="1"/>
  <c r="I97" i="14"/>
  <c r="I98" i="14"/>
  <c r="I99" i="14"/>
  <c r="H222" i="14"/>
  <c r="H224" i="14"/>
  <c r="H225" i="14"/>
  <c r="H226" i="14"/>
  <c r="G142" i="14" l="1"/>
  <c r="G13" i="14"/>
  <c r="K343" i="14"/>
  <c r="K358" i="14"/>
  <c r="L336" i="14"/>
  <c r="L337" i="14"/>
  <c r="K359" i="14"/>
  <c r="L338" i="14"/>
  <c r="H203" i="11"/>
  <c r="H229" i="11"/>
  <c r="H140" i="11"/>
  <c r="H139" i="11"/>
  <c r="H137" i="11"/>
  <c r="H134" i="11"/>
  <c r="H138" i="11"/>
  <c r="H133" i="11"/>
  <c r="H132" i="11"/>
  <c r="H135" i="11"/>
  <c r="H136" i="11"/>
  <c r="H84" i="11"/>
  <c r="H205" i="11" s="1"/>
  <c r="H83" i="11"/>
  <c r="H42" i="3"/>
  <c r="G173" i="11"/>
  <c r="G119" i="11"/>
  <c r="G240" i="11" s="1"/>
  <c r="G96" i="11"/>
  <c r="G217" i="11" s="1"/>
  <c r="G99" i="11"/>
  <c r="G122" i="11"/>
  <c r="G212" i="11"/>
  <c r="G103" i="11"/>
  <c r="G226" i="11"/>
  <c r="G211" i="11"/>
  <c r="G225" i="11"/>
  <c r="G95" i="11"/>
  <c r="G210" i="11"/>
  <c r="G92" i="11"/>
  <c r="H44" i="3"/>
  <c r="H45" i="3"/>
  <c r="H41" i="3"/>
  <c r="G150" i="11"/>
  <c r="H168" i="11"/>
  <c r="H11" i="5"/>
  <c r="H12" i="4"/>
  <c r="H33" i="4" s="1"/>
  <c r="H40" i="4"/>
  <c r="I21" i="5"/>
  <c r="I8" i="5"/>
  <c r="H92" i="4"/>
  <c r="H85" i="4"/>
  <c r="H78" i="4"/>
  <c r="H63" i="5"/>
  <c r="H64" i="5" s="1"/>
  <c r="H81" i="11" s="1"/>
  <c r="H85" i="11"/>
  <c r="H65" i="3"/>
  <c r="H78" i="3"/>
  <c r="H41" i="4"/>
  <c r="H39" i="4"/>
  <c r="H22" i="4"/>
  <c r="H38" i="4"/>
  <c r="H38" i="3"/>
  <c r="H54" i="3"/>
  <c r="H228" i="11"/>
  <c r="H39" i="5"/>
  <c r="H227" i="11"/>
  <c r="H48" i="11"/>
  <c r="H169" i="11" s="1"/>
  <c r="H167" i="11"/>
  <c r="H32" i="4"/>
  <c r="H131" i="11"/>
  <c r="H40" i="5"/>
  <c r="G172" i="11"/>
  <c r="G127" i="14" s="1"/>
  <c r="G164" i="11"/>
  <c r="G55" i="11"/>
  <c r="G96" i="4"/>
  <c r="G268" i="14" s="1"/>
  <c r="F233" i="14"/>
  <c r="F106" i="14"/>
  <c r="H60" i="4"/>
  <c r="H67" i="4"/>
  <c r="G71" i="4"/>
  <c r="H53" i="4"/>
  <c r="F271" i="14"/>
  <c r="F272" i="14" s="1"/>
  <c r="F303" i="14"/>
  <c r="I110" i="14"/>
  <c r="J88" i="14"/>
  <c r="I111" i="14"/>
  <c r="J89" i="14"/>
  <c r="J90" i="14"/>
  <c r="H159" i="14"/>
  <c r="I215" i="14"/>
  <c r="H237" i="14"/>
  <c r="I216" i="14"/>
  <c r="H238" i="14"/>
  <c r="I217" i="14"/>
  <c r="K280" i="14" l="1"/>
  <c r="L340" i="14"/>
  <c r="L345" i="14"/>
  <c r="L341" i="14"/>
  <c r="L346" i="14"/>
  <c r="L342" i="14"/>
  <c r="L347" i="14" s="1"/>
  <c r="H97" i="11"/>
  <c r="H204" i="11"/>
  <c r="H110" i="11"/>
  <c r="H98" i="11"/>
  <c r="H219" i="11" s="1"/>
  <c r="H131" i="14" s="1"/>
  <c r="H104" i="11"/>
  <c r="H105" i="11" a="1"/>
  <c r="H48" i="5"/>
  <c r="H69" i="11" s="1" a="1"/>
  <c r="H47" i="5"/>
  <c r="H66" i="11" s="1" a="1"/>
  <c r="H46" i="5"/>
  <c r="H32" i="11"/>
  <c r="H42" i="11"/>
  <c r="H163" i="11" s="1"/>
  <c r="G213" i="11"/>
  <c r="G115" i="11"/>
  <c r="G224" i="11"/>
  <c r="H86" i="11"/>
  <c r="H202" i="11"/>
  <c r="H206" i="11"/>
  <c r="H115" i="3"/>
  <c r="H92" i="3"/>
  <c r="H91" i="3"/>
  <c r="H107" i="3"/>
  <c r="H110" i="3"/>
  <c r="H116" i="3"/>
  <c r="H109" i="3"/>
  <c r="H93" i="3"/>
  <c r="H94" i="3"/>
  <c r="H108" i="3"/>
  <c r="H114" i="3"/>
  <c r="H41" i="11"/>
  <c r="H162" i="11" s="1"/>
  <c r="G128" i="14"/>
  <c r="G216" i="11"/>
  <c r="G100" i="11"/>
  <c r="G220" i="11"/>
  <c r="G243" i="11"/>
  <c r="H90" i="3"/>
  <c r="G118" i="11"/>
  <c r="H59" i="4"/>
  <c r="H66" i="4"/>
  <c r="H14" i="4"/>
  <c r="H46" i="3"/>
  <c r="H98" i="3"/>
  <c r="I17" i="5"/>
  <c r="H106" i="3"/>
  <c r="H43" i="4"/>
  <c r="H100" i="3"/>
  <c r="H52" i="4"/>
  <c r="H35" i="4"/>
  <c r="H41" i="5"/>
  <c r="H40" i="11"/>
  <c r="H161" i="11" s="1"/>
  <c r="H45" i="5"/>
  <c r="H42" i="5"/>
  <c r="H102" i="3"/>
  <c r="H101" i="3"/>
  <c r="H99" i="3"/>
  <c r="G176" i="11"/>
  <c r="G279" i="14"/>
  <c r="G353" i="14"/>
  <c r="F239" i="14"/>
  <c r="F112" i="14"/>
  <c r="G147" i="14"/>
  <c r="G20" i="14"/>
  <c r="F273" i="14"/>
  <c r="F288" i="14" s="1"/>
  <c r="J97" i="14"/>
  <c r="J98" i="14"/>
  <c r="J99" i="14"/>
  <c r="I219" i="14"/>
  <c r="I220" i="14"/>
  <c r="I221" i="14"/>
  <c r="H218" i="11" l="1"/>
  <c r="H130" i="14" s="1"/>
  <c r="H111" i="11" a="1"/>
  <c r="H231" i="11"/>
  <c r="H121" i="11"/>
  <c r="H242" i="11" s="1"/>
  <c r="L343" i="14"/>
  <c r="L358" i="14"/>
  <c r="M336" i="14"/>
  <c r="M337" i="14"/>
  <c r="L359" i="14"/>
  <c r="M338" i="14"/>
  <c r="H113" i="11"/>
  <c r="H234" i="11" s="1"/>
  <c r="H114" i="11" a="1"/>
  <c r="H36" i="11"/>
  <c r="H157" i="11" s="1"/>
  <c r="H28" i="11"/>
  <c r="H68" i="11"/>
  <c r="H27" i="11"/>
  <c r="H148" i="11" s="1"/>
  <c r="H65" i="11"/>
  <c r="H186" i="11" s="1"/>
  <c r="H35" i="11"/>
  <c r="H156" i="11" s="1"/>
  <c r="H62" i="11"/>
  <c r="H26" i="11"/>
  <c r="H147" i="11" s="1"/>
  <c r="H63" i="11" a="1"/>
  <c r="H38" i="11"/>
  <c r="H159" i="11" s="1"/>
  <c r="H153" i="11"/>
  <c r="H89" i="11"/>
  <c r="H117" i="3"/>
  <c r="H264" i="14" s="1"/>
  <c r="G236" i="11"/>
  <c r="H90" i="11"/>
  <c r="H226" i="11"/>
  <c r="H207" i="11"/>
  <c r="H91" i="11"/>
  <c r="H54" i="4"/>
  <c r="G129" i="14"/>
  <c r="G221" i="11"/>
  <c r="H84" i="4"/>
  <c r="H86" i="4" s="1"/>
  <c r="H87" i="4" s="1"/>
  <c r="H77" i="4"/>
  <c r="H79" i="4" s="1"/>
  <c r="H80" i="4" s="1"/>
  <c r="H95" i="3"/>
  <c r="H91" i="4"/>
  <c r="H93" i="4" s="1"/>
  <c r="H94" i="4" s="1"/>
  <c r="G132" i="14"/>
  <c r="G239" i="11"/>
  <c r="H284" i="14"/>
  <c r="H231" i="14"/>
  <c r="H104" i="14"/>
  <c r="H36" i="14"/>
  <c r="H37" i="14" s="1"/>
  <c r="H163" i="14"/>
  <c r="H164" i="14" s="1"/>
  <c r="H60" i="11" a="1"/>
  <c r="H59" i="11"/>
  <c r="H25" i="11"/>
  <c r="H34" i="11"/>
  <c r="I12" i="5"/>
  <c r="H68" i="4"/>
  <c r="H61" i="4"/>
  <c r="I24" i="5"/>
  <c r="I13" i="5"/>
  <c r="I9" i="5"/>
  <c r="I18" i="5"/>
  <c r="H111" i="3"/>
  <c r="H263" i="14" s="1"/>
  <c r="H103" i="3"/>
  <c r="H262" i="14" s="1"/>
  <c r="G354" i="14"/>
  <c r="G10" i="14"/>
  <c r="G232" i="14"/>
  <c r="G158" i="14"/>
  <c r="G105" i="14"/>
  <c r="G31" i="14"/>
  <c r="F274" i="14"/>
  <c r="I224" i="14"/>
  <c r="J110" i="14"/>
  <c r="K88" i="14"/>
  <c r="J111" i="14"/>
  <c r="K89" i="14"/>
  <c r="K90" i="14"/>
  <c r="I222" i="14"/>
  <c r="I225" i="14"/>
  <c r="I226" i="14"/>
  <c r="L280" i="14" l="1"/>
  <c r="M340" i="14"/>
  <c r="M345" i="14" s="1"/>
  <c r="M341" i="14"/>
  <c r="M346" i="14"/>
  <c r="M342" i="14"/>
  <c r="M347" i="14" s="1"/>
  <c r="H189" i="11"/>
  <c r="H54" i="11"/>
  <c r="H175" i="11" s="1"/>
  <c r="H149" i="11"/>
  <c r="H180" i="11"/>
  <c r="H29" i="11"/>
  <c r="H53" i="11"/>
  <c r="H174" i="11" s="1"/>
  <c r="H155" i="11"/>
  <c r="H43" i="11"/>
  <c r="H164" i="11" s="1"/>
  <c r="I51" i="5"/>
  <c r="I52" i="5"/>
  <c r="I16" i="11"/>
  <c r="I13" i="11"/>
  <c r="I17" i="11"/>
  <c r="I12" i="11"/>
  <c r="I35" i="5"/>
  <c r="I36" i="5"/>
  <c r="I31" i="5"/>
  <c r="I32" i="5"/>
  <c r="I237" i="14"/>
  <c r="J215" i="14"/>
  <c r="J219" i="14" s="1"/>
  <c r="H52" i="11"/>
  <c r="H173" i="11" s="1"/>
  <c r="H128" i="14" s="1"/>
  <c r="H183" i="11"/>
  <c r="H62" i="4"/>
  <c r="H55" i="4"/>
  <c r="H211" i="11"/>
  <c r="H96" i="11"/>
  <c r="H217" i="11" s="1"/>
  <c r="H119" i="11"/>
  <c r="H240" i="11" s="1"/>
  <c r="H103" i="11"/>
  <c r="H225" i="11"/>
  <c r="H122" i="11"/>
  <c r="H243" i="11" s="1"/>
  <c r="H99" i="11"/>
  <c r="H220" i="11" s="1"/>
  <c r="H132" i="14" s="1"/>
  <c r="H258" i="14" s="1"/>
  <c r="H259" i="14" s="1"/>
  <c r="H212" i="11"/>
  <c r="H95" i="11"/>
  <c r="H210" i="11"/>
  <c r="H92" i="11"/>
  <c r="H213" i="11" s="1"/>
  <c r="G258" i="14"/>
  <c r="H285" i="14"/>
  <c r="H352" i="14"/>
  <c r="H96" i="4"/>
  <c r="H268" i="14" s="1"/>
  <c r="G133" i="14"/>
  <c r="H261" i="14"/>
  <c r="H51" i="11"/>
  <c r="H172" i="11" s="1"/>
  <c r="H127" i="14" s="1"/>
  <c r="H146" i="11"/>
  <c r="H69" i="4"/>
  <c r="I49" i="3"/>
  <c r="I33" i="3"/>
  <c r="I29" i="5"/>
  <c r="I58" i="5" s="1"/>
  <c r="I22" i="5"/>
  <c r="I23" i="5" s="1"/>
  <c r="I177" i="14"/>
  <c r="I50" i="14"/>
  <c r="I19" i="4"/>
  <c r="I27" i="5"/>
  <c r="I298" i="14"/>
  <c r="I46" i="11"/>
  <c r="I10" i="5"/>
  <c r="I83" i="4"/>
  <c r="I65" i="4"/>
  <c r="I67" i="4" s="1"/>
  <c r="I90" i="4"/>
  <c r="I33" i="5"/>
  <c r="I30" i="5"/>
  <c r="I15" i="11"/>
  <c r="I18" i="11"/>
  <c r="I49" i="5"/>
  <c r="I58" i="4"/>
  <c r="I60" i="4" s="1"/>
  <c r="I51" i="4"/>
  <c r="I10" i="11"/>
  <c r="I28" i="5"/>
  <c r="I14" i="11"/>
  <c r="I19" i="11"/>
  <c r="I47" i="11"/>
  <c r="I17" i="4"/>
  <c r="I128" i="11"/>
  <c r="I34" i="5"/>
  <c r="I50" i="5"/>
  <c r="I11" i="4"/>
  <c r="I20" i="3"/>
  <c r="I11" i="11"/>
  <c r="I28" i="4"/>
  <c r="J16" i="5"/>
  <c r="I76" i="4"/>
  <c r="H119" i="3"/>
  <c r="H351" i="14"/>
  <c r="G360" i="14"/>
  <c r="F278" i="14"/>
  <c r="F281" i="14" s="1"/>
  <c r="F324" i="14"/>
  <c r="K97" i="14"/>
  <c r="K98" i="14"/>
  <c r="K99" i="14"/>
  <c r="I159" i="14"/>
  <c r="J216" i="14"/>
  <c r="I238" i="14"/>
  <c r="J217" i="14"/>
  <c r="H142" i="14" l="1"/>
  <c r="H13" i="14"/>
  <c r="M358" i="14"/>
  <c r="N336" i="14"/>
  <c r="M343" i="14"/>
  <c r="N337" i="14"/>
  <c r="M359" i="14"/>
  <c r="N338" i="14"/>
  <c r="I203" i="11"/>
  <c r="I229" i="11"/>
  <c r="I132" i="11"/>
  <c r="I137" i="11"/>
  <c r="I134" i="11"/>
  <c r="I138" i="11"/>
  <c r="I133" i="11"/>
  <c r="I136" i="11"/>
  <c r="I139" i="11"/>
  <c r="I140" i="11"/>
  <c r="I135" i="11"/>
  <c r="I84" i="11"/>
  <c r="I205" i="11" s="1"/>
  <c r="I83" i="11"/>
  <c r="H265" i="14"/>
  <c r="G259" i="14"/>
  <c r="H279" i="14"/>
  <c r="H353" i="14"/>
  <c r="H224" i="11"/>
  <c r="H236" i="11" s="1"/>
  <c r="H115" i="11"/>
  <c r="H216" i="11"/>
  <c r="H129" i="14" s="1"/>
  <c r="H100" i="11"/>
  <c r="H221" i="11" s="1"/>
  <c r="H118" i="11"/>
  <c r="H71" i="4"/>
  <c r="I92" i="4"/>
  <c r="I78" i="4"/>
  <c r="I131" i="11"/>
  <c r="I38" i="3"/>
  <c r="I39" i="4"/>
  <c r="I41" i="4"/>
  <c r="J8" i="5"/>
  <c r="I40" i="5"/>
  <c r="I38" i="4"/>
  <c r="I54" i="3"/>
  <c r="I63" i="5"/>
  <c r="I64" i="5" s="1"/>
  <c r="I81" i="11" s="1"/>
  <c r="I228" i="11"/>
  <c r="I227" i="11"/>
  <c r="I32" i="4"/>
  <c r="I78" i="3"/>
  <c r="H150" i="11"/>
  <c r="H55" i="11"/>
  <c r="H176" i="11" s="1"/>
  <c r="H10" i="14" s="1"/>
  <c r="I85" i="4"/>
  <c r="I22" i="4"/>
  <c r="I42" i="3"/>
  <c r="I44" i="3"/>
  <c r="I45" i="3"/>
  <c r="I41" i="3"/>
  <c r="I85" i="11"/>
  <c r="I53" i="4"/>
  <c r="I168" i="11"/>
  <c r="J21" i="5"/>
  <c r="I12" i="4"/>
  <c r="I11" i="5"/>
  <c r="I48" i="11"/>
  <c r="I65" i="3"/>
  <c r="I167" i="11"/>
  <c r="I39" i="5"/>
  <c r="I40" i="4"/>
  <c r="F289" i="14"/>
  <c r="F290" i="14" s="1"/>
  <c r="F294" i="14"/>
  <c r="F302" i="14" s="1"/>
  <c r="K110" i="14"/>
  <c r="L88" i="14"/>
  <c r="K111" i="14"/>
  <c r="L89" i="14"/>
  <c r="L90" i="14"/>
  <c r="J220" i="14"/>
  <c r="J221" i="14"/>
  <c r="J224" i="14"/>
  <c r="N340" i="14" l="1"/>
  <c r="N345" i="14" s="1"/>
  <c r="M280" i="14"/>
  <c r="N341" i="14"/>
  <c r="N346" i="14" s="1"/>
  <c r="N342" i="14"/>
  <c r="N347" i="14" s="1"/>
  <c r="I97" i="11"/>
  <c r="I204" i="11"/>
  <c r="I111" i="11" a="1"/>
  <c r="I98" i="11"/>
  <c r="I219" i="11" s="1"/>
  <c r="I131" i="14" s="1"/>
  <c r="I104" i="11"/>
  <c r="I105" i="11" a="1"/>
  <c r="I47" i="5"/>
  <c r="I66" i="11" s="1" a="1"/>
  <c r="I48" i="5"/>
  <c r="I69" i="11" s="1" a="1"/>
  <c r="H287" i="14"/>
  <c r="H267" i="14"/>
  <c r="H270" i="14" s="1"/>
  <c r="H20" i="14"/>
  <c r="H147" i="14"/>
  <c r="I202" i="11"/>
  <c r="H239" i="11"/>
  <c r="H354" i="14"/>
  <c r="G267" i="14"/>
  <c r="G287" i="14"/>
  <c r="H133" i="14"/>
  <c r="I33" i="4"/>
  <c r="I169" i="11"/>
  <c r="I86" i="11"/>
  <c r="I46" i="3"/>
  <c r="I110" i="3"/>
  <c r="I14" i="4"/>
  <c r="I46" i="5"/>
  <c r="I42" i="11"/>
  <c r="I163" i="11" s="1"/>
  <c r="I98" i="3"/>
  <c r="I93" i="3"/>
  <c r="I116" i="3"/>
  <c r="I115" i="3"/>
  <c r="I107" i="3"/>
  <c r="I91" i="3"/>
  <c r="I92" i="3"/>
  <c r="I94" i="3"/>
  <c r="I108" i="3"/>
  <c r="I114" i="3"/>
  <c r="I100" i="3"/>
  <c r="I109" i="3"/>
  <c r="I41" i="11"/>
  <c r="I162" i="11" s="1"/>
  <c r="I40" i="11"/>
  <c r="I161" i="11" s="1"/>
  <c r="I41" i="5"/>
  <c r="I45" i="5"/>
  <c r="I32" i="11"/>
  <c r="I42" i="5"/>
  <c r="I90" i="3"/>
  <c r="I99" i="3"/>
  <c r="I102" i="3"/>
  <c r="I101" i="3"/>
  <c r="I43" i="4"/>
  <c r="I106" i="3"/>
  <c r="I206" i="11"/>
  <c r="J17" i="5"/>
  <c r="L97" i="14"/>
  <c r="L98" i="14"/>
  <c r="L99" i="14"/>
  <c r="K215" i="14"/>
  <c r="J237" i="14"/>
  <c r="J222" i="14"/>
  <c r="J225" i="14"/>
  <c r="J226" i="14"/>
  <c r="I218" i="11" l="1"/>
  <c r="I130" i="14" s="1"/>
  <c r="I110" i="11"/>
  <c r="N358" i="14"/>
  <c r="O336" i="14"/>
  <c r="N343" i="14"/>
  <c r="N359" i="14"/>
  <c r="O337" i="14"/>
  <c r="O338" i="14"/>
  <c r="I113" i="11"/>
  <c r="I234" i="11" s="1"/>
  <c r="I114" i="11" a="1"/>
  <c r="I65" i="11"/>
  <c r="I186" i="11" s="1"/>
  <c r="I27" i="11"/>
  <c r="I148" i="11" s="1"/>
  <c r="I35" i="11"/>
  <c r="I156" i="11" s="1"/>
  <c r="I68" i="11"/>
  <c r="I36" i="11"/>
  <c r="I157" i="11" s="1"/>
  <c r="I28" i="11"/>
  <c r="I149" i="11" s="1"/>
  <c r="I60" i="11" a="1"/>
  <c r="I34" i="11"/>
  <c r="I63" i="11" a="1"/>
  <c r="I153" i="11"/>
  <c r="I26" i="11"/>
  <c r="I147" i="11" s="1"/>
  <c r="H232" i="14"/>
  <c r="H31" i="14"/>
  <c r="H158" i="14"/>
  <c r="H105" i="14"/>
  <c r="G270" i="14"/>
  <c r="I59" i="4"/>
  <c r="I61" i="4" s="1"/>
  <c r="I62" i="4" s="1"/>
  <c r="I207" i="11"/>
  <c r="I89" i="11"/>
  <c r="I38" i="11"/>
  <c r="I159" i="11" s="1"/>
  <c r="J9" i="5"/>
  <c r="I351" i="14"/>
  <c r="H360" i="14"/>
  <c r="I52" i="4"/>
  <c r="I54" i="4" s="1"/>
  <c r="I66" i="4"/>
  <c r="I68" i="4" s="1"/>
  <c r="I69" i="4" s="1"/>
  <c r="I91" i="11"/>
  <c r="I226" i="11"/>
  <c r="I90" i="11"/>
  <c r="I59" i="11"/>
  <c r="J13" i="5"/>
  <c r="J12" i="5"/>
  <c r="J18" i="5"/>
  <c r="I35" i="4"/>
  <c r="I62" i="11"/>
  <c r="I25" i="11"/>
  <c r="I117" i="3"/>
  <c r="I264" i="14" s="1"/>
  <c r="I95" i="3"/>
  <c r="I111" i="3"/>
  <c r="I263" i="14" s="1"/>
  <c r="I77" i="4"/>
  <c r="I79" i="4" s="1"/>
  <c r="I80" i="4" s="1"/>
  <c r="I84" i="4"/>
  <c r="I86" i="4" s="1"/>
  <c r="I87" i="4" s="1"/>
  <c r="I284" i="14"/>
  <c r="I91" i="4"/>
  <c r="I93" i="4" s="1"/>
  <c r="I94" i="4" s="1"/>
  <c r="I103" i="3"/>
  <c r="I262" i="14" s="1"/>
  <c r="J24" i="5"/>
  <c r="L110" i="14"/>
  <c r="M88" i="14"/>
  <c r="L111" i="14"/>
  <c r="M89" i="14"/>
  <c r="M90" i="14"/>
  <c r="K219" i="14"/>
  <c r="J159" i="14"/>
  <c r="K216" i="14"/>
  <c r="J238" i="14"/>
  <c r="K217" i="14"/>
  <c r="I121" i="11" l="1"/>
  <c r="I242" i="11" s="1"/>
  <c r="I231" i="11"/>
  <c r="O340" i="14"/>
  <c r="O345" i="14" s="1"/>
  <c r="N280" i="14"/>
  <c r="O341" i="14"/>
  <c r="O346" i="14" s="1"/>
  <c r="O342" i="14"/>
  <c r="O347" i="14" s="1"/>
  <c r="I189" i="11"/>
  <c r="I54" i="11"/>
  <c r="I175" i="11" s="1"/>
  <c r="I180" i="11"/>
  <c r="I53" i="11"/>
  <c r="I174" i="11" s="1"/>
  <c r="I155" i="11"/>
  <c r="I43" i="11"/>
  <c r="I164" i="11" s="1"/>
  <c r="I29" i="11"/>
  <c r="J51" i="5"/>
  <c r="J52" i="5"/>
  <c r="J16" i="11"/>
  <c r="J13" i="11"/>
  <c r="J17" i="11"/>
  <c r="J12" i="11"/>
  <c r="J35" i="5"/>
  <c r="J36" i="5"/>
  <c r="J31" i="5"/>
  <c r="J32" i="5"/>
  <c r="J33" i="3"/>
  <c r="I95" i="11"/>
  <c r="I210" i="11"/>
  <c r="I52" i="11"/>
  <c r="I173" i="11" s="1"/>
  <c r="I128" i="14" s="1"/>
  <c r="J10" i="5"/>
  <c r="J11" i="5" s="1"/>
  <c r="I99" i="11"/>
  <c r="I220" i="11" s="1"/>
  <c r="I132" i="14" s="1"/>
  <c r="I258" i="14" s="1"/>
  <c r="I259" i="14" s="1"/>
  <c r="I92" i="11"/>
  <c r="I213" i="11" s="1"/>
  <c r="I122" i="11"/>
  <c r="I243" i="11" s="1"/>
  <c r="I225" i="11"/>
  <c r="I103" i="11"/>
  <c r="I212" i="11"/>
  <c r="J28" i="4"/>
  <c r="I55" i="4"/>
  <c r="J15" i="11"/>
  <c r="J49" i="5"/>
  <c r="J47" i="11"/>
  <c r="J11" i="4"/>
  <c r="J22" i="5"/>
  <c r="J23" i="5" s="1"/>
  <c r="K16" i="5"/>
  <c r="I104" i="14"/>
  <c r="I119" i="11"/>
  <c r="I240" i="11" s="1"/>
  <c r="I211" i="11"/>
  <c r="I96" i="11"/>
  <c r="I217" i="11" s="1"/>
  <c r="J46" i="11"/>
  <c r="J27" i="5"/>
  <c r="J34" i="5"/>
  <c r="J30" i="5"/>
  <c r="J51" i="4"/>
  <c r="J10" i="11"/>
  <c r="J50" i="5"/>
  <c r="J29" i="5"/>
  <c r="J18" i="11"/>
  <c r="J19" i="11"/>
  <c r="J128" i="11"/>
  <c r="J11" i="11"/>
  <c r="J33" i="5"/>
  <c r="J50" i="14"/>
  <c r="J177" i="14"/>
  <c r="J298" i="14"/>
  <c r="J17" i="4"/>
  <c r="J28" i="5"/>
  <c r="J65" i="4"/>
  <c r="J67" i="4" s="1"/>
  <c r="I231" i="14"/>
  <c r="I36" i="14"/>
  <c r="I37" i="14" s="1"/>
  <c r="I163" i="14"/>
  <c r="I164" i="14" s="1"/>
  <c r="I183" i="11"/>
  <c r="I261" i="14"/>
  <c r="I352" i="14"/>
  <c r="J49" i="3"/>
  <c r="I146" i="11"/>
  <c r="I119" i="3"/>
  <c r="I96" i="4"/>
  <c r="I268" i="14" s="1"/>
  <c r="I51" i="11"/>
  <c r="I172" i="11" s="1"/>
  <c r="I127" i="14" s="1"/>
  <c r="I285" i="14"/>
  <c r="J19" i="4"/>
  <c r="J14" i="11"/>
  <c r="J20" i="3"/>
  <c r="J58" i="4"/>
  <c r="J90" i="4"/>
  <c r="J83" i="4"/>
  <c r="J76" i="4"/>
  <c r="M97" i="14"/>
  <c r="M98" i="14"/>
  <c r="M99" i="14"/>
  <c r="K220" i="14"/>
  <c r="K221" i="14"/>
  <c r="K224" i="14"/>
  <c r="I142" i="14" l="1"/>
  <c r="I13" i="14"/>
  <c r="P336" i="14"/>
  <c r="O358" i="14"/>
  <c r="O343" i="14"/>
  <c r="O359" i="14"/>
  <c r="P337" i="14"/>
  <c r="P338" i="14"/>
  <c r="J132" i="11"/>
  <c r="J133" i="11"/>
  <c r="J139" i="11"/>
  <c r="J137" i="11"/>
  <c r="J134" i="11"/>
  <c r="J138" i="11"/>
  <c r="J136" i="11"/>
  <c r="J140" i="11"/>
  <c r="J135" i="11"/>
  <c r="I216" i="11"/>
  <c r="I129" i="14" s="1"/>
  <c r="J40" i="4"/>
  <c r="I224" i="11"/>
  <c r="I236" i="11" s="1"/>
  <c r="I115" i="11"/>
  <c r="I118" i="11"/>
  <c r="J41" i="4"/>
  <c r="J39" i="4"/>
  <c r="I71" i="4"/>
  <c r="J32" i="4"/>
  <c r="K21" i="5"/>
  <c r="J12" i="4"/>
  <c r="J33" i="4" s="1"/>
  <c r="K8" i="5"/>
  <c r="I100" i="11"/>
  <c r="I221" i="11" s="1"/>
  <c r="J48" i="11"/>
  <c r="J53" i="4"/>
  <c r="J168" i="11"/>
  <c r="J40" i="5"/>
  <c r="J131" i="11"/>
  <c r="J22" i="4"/>
  <c r="J38" i="4"/>
  <c r="J167" i="11"/>
  <c r="J39" i="5"/>
  <c r="J60" i="4"/>
  <c r="I150" i="11"/>
  <c r="I55" i="11"/>
  <c r="I176" i="11" s="1"/>
  <c r="I10" i="14" s="1"/>
  <c r="I265" i="14"/>
  <c r="J85" i="4"/>
  <c r="I279" i="14"/>
  <c r="J92" i="4"/>
  <c r="I353" i="14"/>
  <c r="E127" i="14"/>
  <c r="J65" i="3"/>
  <c r="J78" i="3"/>
  <c r="J78" i="4"/>
  <c r="M110" i="14"/>
  <c r="N88" i="14"/>
  <c r="M111" i="14"/>
  <c r="N89" i="14"/>
  <c r="N90" i="14"/>
  <c r="L215" i="14"/>
  <c r="K237" i="14"/>
  <c r="K222" i="14"/>
  <c r="K225" i="14"/>
  <c r="K226" i="14"/>
  <c r="P340" i="14" l="1"/>
  <c r="P345" i="14" s="1"/>
  <c r="O280" i="14"/>
  <c r="P341" i="14"/>
  <c r="P346" i="14" s="1"/>
  <c r="P342" i="14"/>
  <c r="P347" i="14" s="1"/>
  <c r="J47" i="5"/>
  <c r="J48" i="5"/>
  <c r="J34" i="3"/>
  <c r="J35" i="3"/>
  <c r="J36" i="3"/>
  <c r="J37" i="3"/>
  <c r="I133" i="14"/>
  <c r="J40" i="11"/>
  <c r="J161" i="11" s="1"/>
  <c r="J41" i="5"/>
  <c r="J42" i="5"/>
  <c r="J57" i="5"/>
  <c r="J58" i="5" s="1"/>
  <c r="I239" i="11"/>
  <c r="I20" i="14"/>
  <c r="J52" i="4"/>
  <c r="J59" i="4"/>
  <c r="I147" i="14"/>
  <c r="J35" i="4"/>
  <c r="K17" i="5"/>
  <c r="J66" i="4"/>
  <c r="J68" i="4" s="1"/>
  <c r="J69" i="4" s="1"/>
  <c r="J46" i="5"/>
  <c r="J14" i="4"/>
  <c r="J169" i="11"/>
  <c r="J59" i="5"/>
  <c r="J60" i="5" s="1"/>
  <c r="J41" i="11"/>
  <c r="J162" i="11" s="1"/>
  <c r="J43" i="4"/>
  <c r="J42" i="11"/>
  <c r="J163" i="11" s="1"/>
  <c r="J32" i="11"/>
  <c r="J45" i="5"/>
  <c r="J53" i="3" s="1"/>
  <c r="I354" i="14"/>
  <c r="I267" i="14"/>
  <c r="I270" i="14" s="1"/>
  <c r="I287" i="14"/>
  <c r="J90" i="3"/>
  <c r="J106" i="3"/>
  <c r="N97" i="14"/>
  <c r="N98" i="14"/>
  <c r="N99" i="14"/>
  <c r="L219" i="14"/>
  <c r="K159" i="14"/>
  <c r="L216" i="14"/>
  <c r="K238" i="14"/>
  <c r="L217" i="14"/>
  <c r="J66" i="11" l="1" a="1"/>
  <c r="J65" i="5"/>
  <c r="J69" i="11" a="1"/>
  <c r="P358" i="14"/>
  <c r="Q336" i="14"/>
  <c r="P343" i="14"/>
  <c r="P359" i="14"/>
  <c r="Q337" i="14"/>
  <c r="Q338" i="14"/>
  <c r="J65" i="11"/>
  <c r="J186" i="11" s="1"/>
  <c r="J35" i="11"/>
  <c r="J156" i="11" s="1"/>
  <c r="J27" i="11"/>
  <c r="J68" i="11"/>
  <c r="J36" i="11"/>
  <c r="J157" i="11" s="1"/>
  <c r="J28" i="11"/>
  <c r="J149" i="11" s="1"/>
  <c r="J54" i="4"/>
  <c r="J55" i="4" s="1"/>
  <c r="J38" i="11"/>
  <c r="J159" i="11" s="1"/>
  <c r="J63" i="11" a="1"/>
  <c r="J92" i="3"/>
  <c r="J91" i="3"/>
  <c r="J38" i="3"/>
  <c r="J94" i="3"/>
  <c r="J93" i="3"/>
  <c r="J42" i="3"/>
  <c r="J44" i="3"/>
  <c r="J45" i="3"/>
  <c r="J41" i="3"/>
  <c r="J43" i="3"/>
  <c r="J63" i="5"/>
  <c r="J64" i="5" s="1"/>
  <c r="J81" i="11" s="1"/>
  <c r="J351" i="14"/>
  <c r="I31" i="14"/>
  <c r="I105" i="14"/>
  <c r="J61" i="4"/>
  <c r="J62" i="4" s="1"/>
  <c r="J104" i="14"/>
  <c r="J36" i="14"/>
  <c r="J37" i="14" s="1"/>
  <c r="I232" i="14"/>
  <c r="K9" i="5"/>
  <c r="K10" i="5" s="1"/>
  <c r="K11" i="5" s="1"/>
  <c r="K13" i="5"/>
  <c r="J60" i="11" a="1"/>
  <c r="I360" i="14"/>
  <c r="I158" i="14"/>
  <c r="K18" i="5"/>
  <c r="K12" i="5"/>
  <c r="K24" i="5"/>
  <c r="J26" i="11"/>
  <c r="J147" i="11" s="1"/>
  <c r="J62" i="11"/>
  <c r="J257" i="14"/>
  <c r="J77" i="4"/>
  <c r="J70" i="5"/>
  <c r="J69" i="5"/>
  <c r="J71" i="5" s="1"/>
  <c r="J84" i="4"/>
  <c r="J86" i="4" s="1"/>
  <c r="J87" i="4" s="1"/>
  <c r="J231" i="14"/>
  <c r="J153" i="11"/>
  <c r="J254" i="14" s="1"/>
  <c r="J284" i="14"/>
  <c r="J91" i="4"/>
  <c r="J93" i="4" s="1"/>
  <c r="J94" i="4" s="1"/>
  <c r="J163" i="14"/>
  <c r="J164" i="14" s="1"/>
  <c r="J25" i="11"/>
  <c r="J34" i="11"/>
  <c r="J59" i="11"/>
  <c r="N110" i="14"/>
  <c r="O88" i="14"/>
  <c r="N111" i="14"/>
  <c r="O89" i="14"/>
  <c r="O90" i="14"/>
  <c r="L220" i="14"/>
  <c r="L221" i="14"/>
  <c r="L224" i="14"/>
  <c r="J110" i="3"/>
  <c r="J83" i="11" l="1"/>
  <c r="J84" i="11"/>
  <c r="Q340" i="14"/>
  <c r="Q345" i="14" s="1"/>
  <c r="P280" i="14"/>
  <c r="Q341" i="14"/>
  <c r="Q346" i="14" s="1"/>
  <c r="Q342" i="14"/>
  <c r="Q347" i="14" s="1"/>
  <c r="J189" i="11"/>
  <c r="J53" i="11"/>
  <c r="J174" i="11" s="1"/>
  <c r="J148" i="11"/>
  <c r="J54" i="11"/>
  <c r="J175" i="11" s="1"/>
  <c r="J104" i="11"/>
  <c r="J105" i="11" a="1"/>
  <c r="J180" i="11"/>
  <c r="J155" i="11"/>
  <c r="J255" i="14" s="1"/>
  <c r="J256" i="14" s="1"/>
  <c r="J43" i="11"/>
  <c r="J164" i="11" s="1"/>
  <c r="J146" i="11"/>
  <c r="J29" i="11"/>
  <c r="K51" i="5"/>
  <c r="K52" i="5"/>
  <c r="K16" i="11"/>
  <c r="K17" i="11"/>
  <c r="K12" i="11"/>
  <c r="K13" i="11"/>
  <c r="K35" i="5"/>
  <c r="K36" i="5"/>
  <c r="K31" i="5"/>
  <c r="K32" i="5"/>
  <c r="J95" i="3"/>
  <c r="J100" i="3"/>
  <c r="J99" i="3"/>
  <c r="J102" i="3"/>
  <c r="J101" i="3"/>
  <c r="J202" i="11"/>
  <c r="J98" i="3"/>
  <c r="J46" i="3"/>
  <c r="J52" i="3"/>
  <c r="J50" i="3"/>
  <c r="J51" i="3"/>
  <c r="K65" i="4"/>
  <c r="K67" i="4" s="1"/>
  <c r="K33" i="3"/>
  <c r="K49" i="3"/>
  <c r="K47" i="11"/>
  <c r="K22" i="5"/>
  <c r="K23" i="5" s="1"/>
  <c r="K51" i="4"/>
  <c r="K53" i="4" s="1"/>
  <c r="J74" i="5"/>
  <c r="L16" i="5"/>
  <c r="J79" i="4"/>
  <c r="J80" i="4" s="1"/>
  <c r="J71" i="4"/>
  <c r="J20" i="14" s="1"/>
  <c r="K46" i="11"/>
  <c r="K58" i="4"/>
  <c r="J85" i="11"/>
  <c r="J285" i="14"/>
  <c r="K14" i="11"/>
  <c r="K49" i="5"/>
  <c r="K50" i="5"/>
  <c r="K20" i="3"/>
  <c r="K29" i="5"/>
  <c r="K28" i="4"/>
  <c r="K28" i="5"/>
  <c r="K298" i="14"/>
  <c r="J51" i="11"/>
  <c r="J172" i="11" s="1"/>
  <c r="J352" i="14"/>
  <c r="K10" i="11"/>
  <c r="K11" i="4"/>
  <c r="K50" i="14"/>
  <c r="K27" i="5"/>
  <c r="K128" i="11"/>
  <c r="K19" i="4"/>
  <c r="K15" i="11"/>
  <c r="K19" i="11"/>
  <c r="K33" i="5"/>
  <c r="K34" i="5"/>
  <c r="K11" i="11"/>
  <c r="K18" i="11"/>
  <c r="K30" i="5"/>
  <c r="K177" i="14"/>
  <c r="K17" i="4"/>
  <c r="J82" i="11"/>
  <c r="J203" i="11" s="1"/>
  <c r="J52" i="11"/>
  <c r="J173" i="11" s="1"/>
  <c r="J128" i="14" s="1"/>
  <c r="J183" i="11"/>
  <c r="J107" i="11"/>
  <c r="K83" i="4"/>
  <c r="K90" i="4"/>
  <c r="O97" i="14"/>
  <c r="O98" i="14"/>
  <c r="O99" i="14"/>
  <c r="M215" i="14"/>
  <c r="L237" i="14"/>
  <c r="L222" i="14"/>
  <c r="L225" i="14"/>
  <c r="L226" i="14"/>
  <c r="J204" i="11" l="1"/>
  <c r="J97" i="11"/>
  <c r="J98" i="11"/>
  <c r="J205" i="11"/>
  <c r="J13" i="14"/>
  <c r="R336" i="14"/>
  <c r="Q358" i="14"/>
  <c r="Q343" i="14"/>
  <c r="R337" i="14"/>
  <c r="Q359" i="14"/>
  <c r="R338" i="14"/>
  <c r="K136" i="11"/>
  <c r="K137" i="11"/>
  <c r="K138" i="11"/>
  <c r="K133" i="11"/>
  <c r="K134" i="11"/>
  <c r="K140" i="11"/>
  <c r="K132" i="11"/>
  <c r="K139" i="11"/>
  <c r="K135" i="11"/>
  <c r="J136" i="14"/>
  <c r="J261" i="14"/>
  <c r="J108" i="3"/>
  <c r="J109" i="3"/>
  <c r="J103" i="3"/>
  <c r="K76" i="4"/>
  <c r="J96" i="4"/>
  <c r="K48" i="11"/>
  <c r="K169" i="11" s="1"/>
  <c r="K168" i="11"/>
  <c r="J105" i="14"/>
  <c r="J31" i="14"/>
  <c r="K60" i="4"/>
  <c r="J54" i="3"/>
  <c r="J107" i="3"/>
  <c r="L21" i="5"/>
  <c r="K12" i="4"/>
  <c r="J59" i="3"/>
  <c r="J116" i="3" s="1"/>
  <c r="J75" i="5"/>
  <c r="J58" i="3" s="1"/>
  <c r="J115" i="3" s="1"/>
  <c r="J57" i="3"/>
  <c r="K38" i="4"/>
  <c r="K78" i="3"/>
  <c r="K40" i="5"/>
  <c r="J55" i="11"/>
  <c r="J176" i="11" s="1"/>
  <c r="J10" i="14" s="1"/>
  <c r="L8" i="5"/>
  <c r="J206" i="11"/>
  <c r="K32" i="4"/>
  <c r="K41" i="4"/>
  <c r="K39" i="4"/>
  <c r="K131" i="11"/>
  <c r="K167" i="11"/>
  <c r="K40" i="4"/>
  <c r="K22" i="4"/>
  <c r="K65" i="3"/>
  <c r="K39" i="5"/>
  <c r="K85" i="4"/>
  <c r="J150" i="11"/>
  <c r="J86" i="11"/>
  <c r="J228" i="11"/>
  <c r="K92" i="4"/>
  <c r="O110" i="14"/>
  <c r="P88" i="14"/>
  <c r="O111" i="14"/>
  <c r="P89" i="14"/>
  <c r="P90" i="14"/>
  <c r="M219" i="14"/>
  <c r="M224" i="14" s="1"/>
  <c r="L159" i="14"/>
  <c r="M216" i="14"/>
  <c r="L238" i="14"/>
  <c r="M217" i="14"/>
  <c r="J111" i="11" l="1" a="1"/>
  <c r="J110" i="11"/>
  <c r="J218" i="11"/>
  <c r="J130" i="14" s="1"/>
  <c r="J114" i="11" a="1"/>
  <c r="J113" i="11"/>
  <c r="J219" i="11"/>
  <c r="J131" i="14" s="1"/>
  <c r="R340" i="14"/>
  <c r="R345" i="14" s="1"/>
  <c r="Q280" i="14"/>
  <c r="R341" i="14"/>
  <c r="R346" i="14" s="1"/>
  <c r="R342" i="14"/>
  <c r="R347" i="14"/>
  <c r="K47" i="5"/>
  <c r="K48" i="5"/>
  <c r="J262" i="14"/>
  <c r="J137" i="14"/>
  <c r="K34" i="3"/>
  <c r="K35" i="3"/>
  <c r="J111" i="3"/>
  <c r="J147" i="14"/>
  <c r="J268" i="14"/>
  <c r="K90" i="3"/>
  <c r="K42" i="5"/>
  <c r="K78" i="4"/>
  <c r="K106" i="3"/>
  <c r="K46" i="5"/>
  <c r="K40" i="11"/>
  <c r="K161" i="11" s="1"/>
  <c r="K59" i="5"/>
  <c r="K60" i="5" s="1"/>
  <c r="K36" i="3"/>
  <c r="K37" i="3"/>
  <c r="L17" i="5"/>
  <c r="K32" i="11"/>
  <c r="J91" i="11"/>
  <c r="K33" i="4"/>
  <c r="K14" i="4"/>
  <c r="J60" i="3"/>
  <c r="J114" i="3"/>
  <c r="J117" i="3" s="1"/>
  <c r="K43" i="4"/>
  <c r="J89" i="11"/>
  <c r="K45" i="5"/>
  <c r="K42" i="11"/>
  <c r="K163" i="11" s="1"/>
  <c r="K41" i="11"/>
  <c r="K162" i="11" s="1"/>
  <c r="K41" i="5"/>
  <c r="K57" i="5"/>
  <c r="K58" i="5" s="1"/>
  <c r="J90" i="11"/>
  <c r="J207" i="11"/>
  <c r="P97" i="14"/>
  <c r="P98" i="14"/>
  <c r="P99" i="14"/>
  <c r="M237" i="14"/>
  <c r="N215" i="14"/>
  <c r="M220" i="14"/>
  <c r="M221" i="14"/>
  <c r="J121" i="11" l="1"/>
  <c r="J242" i="11" s="1"/>
  <c r="J231" i="11"/>
  <c r="J234" i="11"/>
  <c r="K66" i="11" a="1"/>
  <c r="K65" i="5"/>
  <c r="K69" i="11" a="1"/>
  <c r="R358" i="14"/>
  <c r="S336" i="14"/>
  <c r="R343" i="14"/>
  <c r="R359" i="14"/>
  <c r="S337" i="14"/>
  <c r="S338" i="14"/>
  <c r="K65" i="11"/>
  <c r="K186" i="11" s="1"/>
  <c r="K35" i="11"/>
  <c r="K156" i="11" s="1"/>
  <c r="K27" i="11"/>
  <c r="K68" i="11"/>
  <c r="K28" i="11"/>
  <c r="K149" i="11" s="1"/>
  <c r="K36" i="11"/>
  <c r="K157" i="11" s="1"/>
  <c r="K63" i="11" a="1"/>
  <c r="K92" i="3"/>
  <c r="K91" i="3"/>
  <c r="J138" i="14"/>
  <c r="J263" i="14"/>
  <c r="K53" i="3"/>
  <c r="L12" i="5"/>
  <c r="K42" i="3"/>
  <c r="K45" i="3"/>
  <c r="K70" i="5"/>
  <c r="K38" i="11"/>
  <c r="K159" i="11" s="1"/>
  <c r="K62" i="11"/>
  <c r="K38" i="3"/>
  <c r="K69" i="5"/>
  <c r="K71" i="5" s="1"/>
  <c r="K94" i="3"/>
  <c r="K93" i="3"/>
  <c r="K60" i="11" a="1"/>
  <c r="K44" i="3"/>
  <c r="L24" i="5"/>
  <c r="K35" i="4"/>
  <c r="L18" i="5"/>
  <c r="K59" i="4"/>
  <c r="K52" i="4"/>
  <c r="K54" i="4" s="1"/>
  <c r="K55" i="4" s="1"/>
  <c r="J353" i="14"/>
  <c r="J354" i="14" s="1"/>
  <c r="J279" i="14"/>
  <c r="J232" i="14"/>
  <c r="J158" i="14"/>
  <c r="K26" i="11"/>
  <c r="K147" i="11" s="1"/>
  <c r="K41" i="3"/>
  <c r="K43" i="3"/>
  <c r="L13" i="5"/>
  <c r="K66" i="4"/>
  <c r="K68" i="4" s="1"/>
  <c r="K69" i="4" s="1"/>
  <c r="L9" i="5"/>
  <c r="J139" i="14"/>
  <c r="J264" i="14"/>
  <c r="J119" i="3"/>
  <c r="K153" i="11"/>
  <c r="K254" i="14" s="1"/>
  <c r="J95" i="11"/>
  <c r="J99" i="11"/>
  <c r="J220" i="11" s="1"/>
  <c r="J132" i="14" s="1"/>
  <c r="J258" i="14" s="1"/>
  <c r="J259" i="14" s="1"/>
  <c r="K284" i="14"/>
  <c r="J210" i="11"/>
  <c r="J225" i="11"/>
  <c r="J122" i="11"/>
  <c r="J243" i="11" s="1"/>
  <c r="J212" i="11"/>
  <c r="J92" i="11"/>
  <c r="J213" i="11" s="1"/>
  <c r="K63" i="5"/>
  <c r="K64" i="5" s="1"/>
  <c r="K81" i="11" s="1"/>
  <c r="J96" i="11"/>
  <c r="J217" i="11" s="1"/>
  <c r="J211" i="11"/>
  <c r="K77" i="4"/>
  <c r="K79" i="4" s="1"/>
  <c r="K80" i="4" s="1"/>
  <c r="K84" i="4"/>
  <c r="K86" i="4" s="1"/>
  <c r="K87" i="4" s="1"/>
  <c r="K91" i="4"/>
  <c r="K93" i="4" s="1"/>
  <c r="K59" i="11"/>
  <c r="K34" i="11"/>
  <c r="K257" i="14"/>
  <c r="K25" i="11"/>
  <c r="P110" i="14"/>
  <c r="Q88" i="14"/>
  <c r="P111" i="14"/>
  <c r="Q89" i="14"/>
  <c r="Q90" i="14"/>
  <c r="N219" i="14"/>
  <c r="M222" i="14"/>
  <c r="M225" i="14"/>
  <c r="M226" i="14"/>
  <c r="J142" i="14" l="1"/>
  <c r="K83" i="11"/>
  <c r="K84" i="11"/>
  <c r="S340" i="14"/>
  <c r="S345" i="14" s="1"/>
  <c r="R280" i="14"/>
  <c r="S341" i="14"/>
  <c r="S346" i="14" s="1"/>
  <c r="S342" i="14"/>
  <c r="S347" i="14" s="1"/>
  <c r="K189" i="11"/>
  <c r="K53" i="11"/>
  <c r="K174" i="11" s="1"/>
  <c r="K148" i="11"/>
  <c r="K202" i="11"/>
  <c r="K104" i="11"/>
  <c r="K105" i="11" a="1"/>
  <c r="K180" i="11"/>
  <c r="K54" i="11"/>
  <c r="K175" i="11" s="1"/>
  <c r="K155" i="11"/>
  <c r="K255" i="14" s="1"/>
  <c r="K256" i="14" s="1"/>
  <c r="K43" i="11"/>
  <c r="K164" i="11" s="1"/>
  <c r="K29" i="11"/>
  <c r="L51" i="5"/>
  <c r="L52" i="5"/>
  <c r="L16" i="11"/>
  <c r="L12" i="11"/>
  <c r="L13" i="11"/>
  <c r="L17" i="11"/>
  <c r="L35" i="5"/>
  <c r="L36" i="5"/>
  <c r="L31" i="5"/>
  <c r="L32" i="5"/>
  <c r="K99" i="3"/>
  <c r="K102" i="3"/>
  <c r="K51" i="3"/>
  <c r="K95" i="3"/>
  <c r="K85" i="11"/>
  <c r="K110" i="3"/>
  <c r="L49" i="3"/>
  <c r="L11" i="11"/>
  <c r="K231" i="14"/>
  <c r="K52" i="3"/>
  <c r="K50" i="3"/>
  <c r="L33" i="3"/>
  <c r="K74" i="5"/>
  <c r="K82" i="11"/>
  <c r="K203" i="11" s="1"/>
  <c r="K52" i="11"/>
  <c r="K173" i="11" s="1"/>
  <c r="K128" i="14" s="1"/>
  <c r="K183" i="11"/>
  <c r="K107" i="11"/>
  <c r="K98" i="3"/>
  <c r="L10" i="11"/>
  <c r="L50" i="5"/>
  <c r="L34" i="5"/>
  <c r="L30" i="5"/>
  <c r="L28" i="5"/>
  <c r="L47" i="11"/>
  <c r="L18" i="11"/>
  <c r="L19" i="4"/>
  <c r="L177" i="14"/>
  <c r="L298" i="14"/>
  <c r="L50" i="14"/>
  <c r="L19" i="11"/>
  <c r="L20" i="3"/>
  <c r="L11" i="4"/>
  <c r="L17" i="4"/>
  <c r="L14" i="11"/>
  <c r="L49" i="5"/>
  <c r="L28" i="4"/>
  <c r="L128" i="11"/>
  <c r="L15" i="11"/>
  <c r="L46" i="11"/>
  <c r="L29" i="5"/>
  <c r="L27" i="5"/>
  <c r="L33" i="5"/>
  <c r="K104" i="14"/>
  <c r="K163" i="14"/>
  <c r="K164" i="14" s="1"/>
  <c r="K36" i="14"/>
  <c r="K37" i="14" s="1"/>
  <c r="K61" i="4"/>
  <c r="K62" i="4" s="1"/>
  <c r="M16" i="5"/>
  <c r="L22" i="5"/>
  <c r="L23" i="5" s="1"/>
  <c r="K100" i="3"/>
  <c r="K101" i="3"/>
  <c r="J360" i="14"/>
  <c r="K351" i="14"/>
  <c r="L51" i="4"/>
  <c r="L65" i="4"/>
  <c r="L10" i="5"/>
  <c r="J265" i="14"/>
  <c r="J100" i="11"/>
  <c r="J221" i="11" s="1"/>
  <c r="J216" i="11"/>
  <c r="J129" i="14" s="1"/>
  <c r="J133" i="14" s="1"/>
  <c r="K94" i="4"/>
  <c r="K96" i="4" s="1"/>
  <c r="L76" i="4"/>
  <c r="L78" i="4" s="1"/>
  <c r="L90" i="4"/>
  <c r="L92" i="4" s="1"/>
  <c r="K146" i="11"/>
  <c r="L83" i="4"/>
  <c r="K46" i="3"/>
  <c r="K352" i="14"/>
  <c r="K285" i="14"/>
  <c r="K51" i="11"/>
  <c r="K172" i="11" s="1"/>
  <c r="Q97" i="14"/>
  <c r="Q98" i="14"/>
  <c r="Q99" i="14"/>
  <c r="M159" i="14"/>
  <c r="N216" i="14"/>
  <c r="M238" i="14"/>
  <c r="N217" i="14"/>
  <c r="N224" i="14"/>
  <c r="K97" i="11" l="1"/>
  <c r="K204" i="11"/>
  <c r="K98" i="11"/>
  <c r="K205" i="11"/>
  <c r="K13" i="14"/>
  <c r="T336" i="14"/>
  <c r="S358" i="14"/>
  <c r="S343" i="14"/>
  <c r="T337" i="14"/>
  <c r="S359" i="14"/>
  <c r="T338" i="14"/>
  <c r="L136" i="11"/>
  <c r="L139" i="11"/>
  <c r="L137" i="11"/>
  <c r="L133" i="11"/>
  <c r="L134" i="11"/>
  <c r="L138" i="11"/>
  <c r="L132" i="11"/>
  <c r="L135" i="11"/>
  <c r="L140" i="11"/>
  <c r="L11" i="5"/>
  <c r="K261" i="14"/>
  <c r="K136" i="14"/>
  <c r="K108" i="3"/>
  <c r="K206" i="11"/>
  <c r="L131" i="11"/>
  <c r="L40" i="5"/>
  <c r="L168" i="11"/>
  <c r="K109" i="3"/>
  <c r="L39" i="4"/>
  <c r="K107" i="3"/>
  <c r="K54" i="3"/>
  <c r="L41" i="4"/>
  <c r="L167" i="11"/>
  <c r="L48" i="11"/>
  <c r="L169" i="11" s="1"/>
  <c r="L39" i="5"/>
  <c r="K57" i="3"/>
  <c r="K75" i="5"/>
  <c r="K58" i="3" s="1"/>
  <c r="K115" i="3" s="1"/>
  <c r="K59" i="3"/>
  <c r="K116" i="3" s="1"/>
  <c r="K86" i="11"/>
  <c r="K228" i="11"/>
  <c r="L40" i="4"/>
  <c r="L78" i="3"/>
  <c r="L65" i="3"/>
  <c r="L32" i="4"/>
  <c r="M21" i="5"/>
  <c r="M17" i="5" s="1"/>
  <c r="L22" i="4"/>
  <c r="L38" i="4"/>
  <c r="M8" i="5"/>
  <c r="L12" i="4"/>
  <c r="K103" i="3"/>
  <c r="K262" i="14" s="1"/>
  <c r="L53" i="4"/>
  <c r="L58" i="4"/>
  <c r="K71" i="4"/>
  <c r="L67" i="4"/>
  <c r="J287" i="14"/>
  <c r="J267" i="14"/>
  <c r="J270" i="14" s="1"/>
  <c r="K150" i="11"/>
  <c r="L85" i="4"/>
  <c r="K268" i="14"/>
  <c r="K55" i="11"/>
  <c r="K176" i="11" s="1"/>
  <c r="K10" i="14" s="1"/>
  <c r="Q110" i="14"/>
  <c r="R88" i="14"/>
  <c r="Q111" i="14"/>
  <c r="R89" i="14"/>
  <c r="R90" i="14"/>
  <c r="N220" i="14"/>
  <c r="N221" i="14"/>
  <c r="O215" i="14"/>
  <c r="N237" i="14"/>
  <c r="K111" i="11" l="1" a="1"/>
  <c r="K110" i="11"/>
  <c r="K218" i="11"/>
  <c r="K130" i="14" s="1"/>
  <c r="K114" i="11" a="1"/>
  <c r="K113" i="11"/>
  <c r="K219" i="11"/>
  <c r="K131" i="14" s="1"/>
  <c r="T340" i="14"/>
  <c r="T345" i="14" s="1"/>
  <c r="S280" i="14"/>
  <c r="T341" i="14"/>
  <c r="T346" i="14" s="1"/>
  <c r="T342" i="14"/>
  <c r="T347" i="14" s="1"/>
  <c r="L47" i="5"/>
  <c r="L48" i="5"/>
  <c r="L59" i="5"/>
  <c r="L60" i="5" s="1"/>
  <c r="L37" i="3"/>
  <c r="L32" i="11"/>
  <c r="L45" i="5"/>
  <c r="L41" i="5"/>
  <c r="L57" i="5"/>
  <c r="L58" i="5" s="1"/>
  <c r="L90" i="3"/>
  <c r="L34" i="3"/>
  <c r="L46" i="5"/>
  <c r="L42" i="11"/>
  <c r="L163" i="11" s="1"/>
  <c r="L40" i="11"/>
  <c r="L161" i="11" s="1"/>
  <c r="L42" i="5"/>
  <c r="L41" i="11"/>
  <c r="L162" i="11" s="1"/>
  <c r="M9" i="5"/>
  <c r="M10" i="5" s="1"/>
  <c r="L106" i="3"/>
  <c r="L35" i="3"/>
  <c r="L36" i="3"/>
  <c r="M13" i="5"/>
  <c r="M12" i="5"/>
  <c r="L33" i="4"/>
  <c r="L14" i="4"/>
  <c r="M24" i="5"/>
  <c r="K114" i="3"/>
  <c r="K60" i="3"/>
  <c r="K111" i="3"/>
  <c r="K90" i="11"/>
  <c r="K89" i="11"/>
  <c r="K207" i="11"/>
  <c r="K91" i="11"/>
  <c r="M18" i="5"/>
  <c r="M22" i="5" s="1"/>
  <c r="M23" i="5" s="1"/>
  <c r="L43" i="4"/>
  <c r="K137" i="14"/>
  <c r="L60" i="4"/>
  <c r="K20" i="14"/>
  <c r="K147" i="14"/>
  <c r="K353" i="14"/>
  <c r="K354" i="14" s="1"/>
  <c r="K279" i="14"/>
  <c r="R97" i="14"/>
  <c r="R98" i="14"/>
  <c r="R99" i="14"/>
  <c r="N222" i="14"/>
  <c r="O219" i="14"/>
  <c r="N225" i="14"/>
  <c r="N226" i="14"/>
  <c r="K121" i="11" l="1"/>
  <c r="K242" i="11" s="1"/>
  <c r="K231" i="11"/>
  <c r="K234" i="11"/>
  <c r="L66" i="11" a="1"/>
  <c r="L65" i="5"/>
  <c r="L69" i="11" a="1"/>
  <c r="T358" i="14"/>
  <c r="U336" i="14"/>
  <c r="T343" i="14"/>
  <c r="U337" i="14"/>
  <c r="T359" i="14"/>
  <c r="U338" i="14"/>
  <c r="L27" i="11"/>
  <c r="L148" i="11" s="1"/>
  <c r="L65" i="11"/>
  <c r="L186" i="11" s="1"/>
  <c r="L35" i="11"/>
  <c r="L156" i="11" s="1"/>
  <c r="L28" i="11"/>
  <c r="L149" i="11" s="1"/>
  <c r="L68" i="11"/>
  <c r="L36" i="11"/>
  <c r="L157" i="11" s="1"/>
  <c r="M51" i="5"/>
  <c r="M52" i="5"/>
  <c r="M12" i="11"/>
  <c r="M17" i="11"/>
  <c r="M13" i="11"/>
  <c r="M16" i="11"/>
  <c r="M35" i="5"/>
  <c r="M36" i="5"/>
  <c r="M31" i="5"/>
  <c r="M32" i="5"/>
  <c r="L70" i="5"/>
  <c r="L69" i="5"/>
  <c r="L71" i="5" s="1"/>
  <c r="L52" i="3" s="1"/>
  <c r="L109" i="3" s="1"/>
  <c r="L94" i="3"/>
  <c r="L92" i="3"/>
  <c r="L63" i="5"/>
  <c r="L64" i="5" s="1"/>
  <c r="L81" i="11" s="1"/>
  <c r="L42" i="3"/>
  <c r="L44" i="3"/>
  <c r="L45" i="3"/>
  <c r="L41" i="3"/>
  <c r="L43" i="3"/>
  <c r="L59" i="11"/>
  <c r="L153" i="11"/>
  <c r="L254" i="14" s="1"/>
  <c r="L34" i="11"/>
  <c r="L60" i="11" a="1"/>
  <c r="L25" i="11"/>
  <c r="L53" i="3"/>
  <c r="L110" i="3" s="1"/>
  <c r="K225" i="11"/>
  <c r="L26" i="11"/>
  <c r="L38" i="11"/>
  <c r="L159" i="11" s="1"/>
  <c r="L38" i="3"/>
  <c r="L91" i="3"/>
  <c r="L257" i="14"/>
  <c r="L66" i="4"/>
  <c r="L68" i="4" s="1"/>
  <c r="L69" i="4" s="1"/>
  <c r="L91" i="4"/>
  <c r="L93" i="4" s="1"/>
  <c r="L94" i="4" s="1"/>
  <c r="L52" i="4"/>
  <c r="L54" i="4" s="1"/>
  <c r="L55" i="4" s="1"/>
  <c r="L35" i="4"/>
  <c r="L59" i="4"/>
  <c r="M11" i="4"/>
  <c r="M30" i="5"/>
  <c r="M298" i="14"/>
  <c r="M18" i="11"/>
  <c r="M14" i="11"/>
  <c r="L62" i="11"/>
  <c r="L63" i="11" a="1"/>
  <c r="L93" i="3"/>
  <c r="M49" i="3"/>
  <c r="M33" i="3"/>
  <c r="M11" i="5"/>
  <c r="M28" i="5"/>
  <c r="M47" i="11"/>
  <c r="M34" i="5"/>
  <c r="M17" i="4"/>
  <c r="M50" i="5"/>
  <c r="M50" i="14"/>
  <c r="M49" i="5"/>
  <c r="M12" i="4"/>
  <c r="M19" i="11"/>
  <c r="M29" i="5"/>
  <c r="M28" i="4"/>
  <c r="M27" i="5"/>
  <c r="M19" i="4"/>
  <c r="M33" i="5"/>
  <c r="M10" i="11"/>
  <c r="M46" i="11"/>
  <c r="M177" i="14"/>
  <c r="M128" i="11"/>
  <c r="M15" i="11"/>
  <c r="M20" i="3"/>
  <c r="M11" i="11"/>
  <c r="K117" i="3"/>
  <c r="K122" i="11"/>
  <c r="K243" i="11" s="1"/>
  <c r="K212" i="11"/>
  <c r="K138" i="14"/>
  <c r="K263" i="14"/>
  <c r="K96" i="11"/>
  <c r="K217" i="11" s="1"/>
  <c r="K211" i="11"/>
  <c r="K95" i="11"/>
  <c r="K210" i="11"/>
  <c r="K92" i="11"/>
  <c r="K213" i="11" s="1"/>
  <c r="K99" i="11"/>
  <c r="K220" i="11" s="1"/>
  <c r="K132" i="14" s="1"/>
  <c r="K258" i="14" s="1"/>
  <c r="K259" i="14" s="1"/>
  <c r="L77" i="4"/>
  <c r="L79" i="4" s="1"/>
  <c r="L80" i="4" s="1"/>
  <c r="N16" i="5"/>
  <c r="N21" i="5"/>
  <c r="L84" i="4"/>
  <c r="L284" i="14"/>
  <c r="K232" i="14"/>
  <c r="K105" i="14"/>
  <c r="K31" i="14"/>
  <c r="K158" i="14"/>
  <c r="K360" i="14"/>
  <c r="L351" i="14"/>
  <c r="R110" i="14"/>
  <c r="S88" i="14"/>
  <c r="R111" i="14"/>
  <c r="S89" i="14"/>
  <c r="S90" i="14"/>
  <c r="N159" i="14"/>
  <c r="O216" i="14"/>
  <c r="N238" i="14"/>
  <c r="O217" i="14"/>
  <c r="O224" i="14"/>
  <c r="K142" i="14" l="1"/>
  <c r="L83" i="11"/>
  <c r="L84" i="11"/>
  <c r="U340" i="14"/>
  <c r="U345" i="14" s="1"/>
  <c r="T280" i="14"/>
  <c r="U341" i="14"/>
  <c r="U346" i="14" s="1"/>
  <c r="U342" i="14"/>
  <c r="U347" i="14" s="1"/>
  <c r="M132" i="11"/>
  <c r="M136" i="11"/>
  <c r="L189" i="11"/>
  <c r="L82" i="11"/>
  <c r="L203" i="11" s="1"/>
  <c r="L147" i="11"/>
  <c r="M133" i="11"/>
  <c r="M137" i="11"/>
  <c r="M139" i="11"/>
  <c r="M135" i="11"/>
  <c r="M140" i="11"/>
  <c r="M138" i="11"/>
  <c r="M134" i="11"/>
  <c r="L104" i="11"/>
  <c r="L105" i="11" a="1"/>
  <c r="L53" i="11"/>
  <c r="L174" i="11" s="1"/>
  <c r="L54" i="11"/>
  <c r="L175" i="11" s="1"/>
  <c r="L43" i="11"/>
  <c r="L164" i="11" s="1"/>
  <c r="L29" i="11"/>
  <c r="L50" i="3"/>
  <c r="L51" i="3"/>
  <c r="L108" i="3" s="1"/>
  <c r="L85" i="11"/>
  <c r="L74" i="5"/>
  <c r="L180" i="11"/>
  <c r="L99" i="3"/>
  <c r="L101" i="3"/>
  <c r="L102" i="3"/>
  <c r="L100" i="3"/>
  <c r="L202" i="11"/>
  <c r="L98" i="3"/>
  <c r="L46" i="3"/>
  <c r="L155" i="11"/>
  <c r="L255" i="14" s="1"/>
  <c r="L256" i="14" s="1"/>
  <c r="L146" i="11"/>
  <c r="L51" i="11"/>
  <c r="L172" i="11" s="1"/>
  <c r="L52" i="11"/>
  <c r="L173" i="11" s="1"/>
  <c r="L128" i="14" s="1"/>
  <c r="M51" i="4"/>
  <c r="M65" i="4"/>
  <c r="L104" i="14"/>
  <c r="L231" i="14"/>
  <c r="L36" i="14"/>
  <c r="L37" i="14" s="1"/>
  <c r="L61" i="4"/>
  <c r="L62" i="4" s="1"/>
  <c r="L163" i="14"/>
  <c r="L164" i="14" s="1"/>
  <c r="M90" i="4"/>
  <c r="L183" i="11"/>
  <c r="L107" i="11"/>
  <c r="L95" i="3"/>
  <c r="N8" i="5"/>
  <c r="M76" i="4"/>
  <c r="M33" i="4"/>
  <c r="M168" i="11"/>
  <c r="M40" i="5"/>
  <c r="M38" i="4"/>
  <c r="M22" i="4"/>
  <c r="M39" i="4"/>
  <c r="M41" i="4"/>
  <c r="M131" i="11"/>
  <c r="M167" i="11"/>
  <c r="M48" i="11"/>
  <c r="M169" i="11" s="1"/>
  <c r="M39" i="5"/>
  <c r="M40" i="4"/>
  <c r="M32" i="4"/>
  <c r="M14" i="4"/>
  <c r="M78" i="3"/>
  <c r="M65" i="3"/>
  <c r="K139" i="14"/>
  <c r="K264" i="14"/>
  <c r="K119" i="3"/>
  <c r="K100" i="11"/>
  <c r="K221" i="11" s="1"/>
  <c r="K216" i="11"/>
  <c r="K129" i="14" s="1"/>
  <c r="L86" i="4"/>
  <c r="L87" i="4" s="1"/>
  <c r="L96" i="4" s="1"/>
  <c r="L285" i="14"/>
  <c r="L352" i="14"/>
  <c r="N17" i="5"/>
  <c r="S97" i="14"/>
  <c r="S98" i="14"/>
  <c r="S99" i="14"/>
  <c r="O220" i="14"/>
  <c r="O221" i="14"/>
  <c r="P215" i="14"/>
  <c r="O237" i="14"/>
  <c r="L97" i="11" l="1"/>
  <c r="L204" i="11"/>
  <c r="L98" i="11"/>
  <c r="L205" i="11"/>
  <c r="L13" i="14"/>
  <c r="U358" i="14"/>
  <c r="V336" i="14"/>
  <c r="U343" i="14"/>
  <c r="U359" i="14"/>
  <c r="V337" i="14"/>
  <c r="V338" i="14"/>
  <c r="M47" i="5"/>
  <c r="M48" i="5"/>
  <c r="L107" i="3"/>
  <c r="L111" i="3" s="1"/>
  <c r="L54" i="3"/>
  <c r="L206" i="11"/>
  <c r="L86" i="11"/>
  <c r="L57" i="3"/>
  <c r="L59" i="3"/>
  <c r="L116" i="3" s="1"/>
  <c r="L75" i="5"/>
  <c r="L58" i="3" s="1"/>
  <c r="L115" i="3" s="1"/>
  <c r="L103" i="3"/>
  <c r="L150" i="11"/>
  <c r="L55" i="11"/>
  <c r="L176" i="11" s="1"/>
  <c r="L10" i="14" s="1"/>
  <c r="M67" i="4"/>
  <c r="M53" i="4"/>
  <c r="M43" i="4"/>
  <c r="M37" i="3"/>
  <c r="K265" i="14"/>
  <c r="K287" i="14" s="1"/>
  <c r="K133" i="14"/>
  <c r="M32" i="11"/>
  <c r="M34" i="3"/>
  <c r="M35" i="3"/>
  <c r="M36" i="3"/>
  <c r="M42" i="5"/>
  <c r="M45" i="5"/>
  <c r="M53" i="3" s="1"/>
  <c r="M41" i="11"/>
  <c r="M162" i="11" s="1"/>
  <c r="M41" i="5"/>
  <c r="M57" i="5"/>
  <c r="M58" i="5" s="1"/>
  <c r="M59" i="5"/>
  <c r="M60" i="5" s="1"/>
  <c r="M106" i="3"/>
  <c r="M90" i="3"/>
  <c r="M92" i="4"/>
  <c r="M58" i="4"/>
  <c r="L71" i="4"/>
  <c r="L228" i="11"/>
  <c r="M42" i="11"/>
  <c r="M163" i="11" s="1"/>
  <c r="M83" i="4"/>
  <c r="M78" i="4"/>
  <c r="L261" i="14"/>
  <c r="L136" i="14"/>
  <c r="M59" i="4"/>
  <c r="M46" i="5"/>
  <c r="M66" i="4"/>
  <c r="M40" i="11"/>
  <c r="M161" i="11" s="1"/>
  <c r="M52" i="4"/>
  <c r="M35" i="4"/>
  <c r="N24" i="5"/>
  <c r="N18" i="5"/>
  <c r="N13" i="5"/>
  <c r="N9" i="5"/>
  <c r="N12" i="5"/>
  <c r="L268" i="14"/>
  <c r="S110" i="14"/>
  <c r="T88" i="14"/>
  <c r="S111" i="14"/>
  <c r="T89" i="14"/>
  <c r="T90" i="14"/>
  <c r="O222" i="14"/>
  <c r="P219" i="14"/>
  <c r="O225" i="14"/>
  <c r="O226" i="14"/>
  <c r="L111" i="11" l="1" a="1"/>
  <c r="L110" i="11"/>
  <c r="L218" i="11"/>
  <c r="L130" i="14" s="1"/>
  <c r="L113" i="11"/>
  <c r="L114" i="11" a="1"/>
  <c r="L219" i="11"/>
  <c r="L131" i="14" s="1"/>
  <c r="M66" i="11" a="1"/>
  <c r="M65" i="5"/>
  <c r="M69" i="11" a="1"/>
  <c r="V340" i="14"/>
  <c r="V345" i="14" s="1"/>
  <c r="U280" i="14"/>
  <c r="V341" i="14"/>
  <c r="V346" i="14" s="1"/>
  <c r="V342" i="14"/>
  <c r="V347" i="14" s="1"/>
  <c r="M65" i="11"/>
  <c r="M186" i="11" s="1"/>
  <c r="M35" i="11"/>
  <c r="M156" i="11" s="1"/>
  <c r="M27" i="11"/>
  <c r="M68" i="11"/>
  <c r="M28" i="11"/>
  <c r="M149" i="11" s="1"/>
  <c r="M36" i="11"/>
  <c r="M157" i="11" s="1"/>
  <c r="N51" i="5"/>
  <c r="N52" i="5"/>
  <c r="N12" i="11"/>
  <c r="N17" i="11"/>
  <c r="N13" i="11"/>
  <c r="N16" i="11"/>
  <c r="N35" i="5"/>
  <c r="N36" i="5"/>
  <c r="N31" i="5"/>
  <c r="N32" i="5"/>
  <c r="L263" i="14"/>
  <c r="L138" i="14"/>
  <c r="L90" i="11"/>
  <c r="L96" i="11" s="1"/>
  <c r="L217" i="11" s="1"/>
  <c r="L225" i="11"/>
  <c r="L207" i="11"/>
  <c r="L89" i="11"/>
  <c r="L91" i="11"/>
  <c r="L60" i="3"/>
  <c r="L114" i="3"/>
  <c r="L117" i="3" s="1"/>
  <c r="M85" i="4"/>
  <c r="L137" i="14"/>
  <c r="L262" i="14"/>
  <c r="M93" i="3"/>
  <c r="M153" i="11"/>
  <c r="M254" i="14" s="1"/>
  <c r="M91" i="3"/>
  <c r="M92" i="3"/>
  <c r="M94" i="3"/>
  <c r="M284" i="14"/>
  <c r="M84" i="4"/>
  <c r="M77" i="4"/>
  <c r="M91" i="4"/>
  <c r="K267" i="14"/>
  <c r="K270" i="14" s="1"/>
  <c r="M63" i="11" a="1"/>
  <c r="M42" i="3"/>
  <c r="M99" i="3" s="1"/>
  <c r="M44" i="3"/>
  <c r="M45" i="3"/>
  <c r="M41" i="3"/>
  <c r="M60" i="11" a="1"/>
  <c r="M68" i="4"/>
  <c r="M69" i="4" s="1"/>
  <c r="M63" i="5"/>
  <c r="M64" i="5" s="1"/>
  <c r="M81" i="11" s="1"/>
  <c r="M43" i="3"/>
  <c r="M70" i="5"/>
  <c r="M38" i="3"/>
  <c r="M59" i="11"/>
  <c r="M25" i="11"/>
  <c r="M34" i="11"/>
  <c r="M69" i="5"/>
  <c r="M71" i="5" s="1"/>
  <c r="M110" i="3"/>
  <c r="M26" i="11"/>
  <c r="M147" i="11" s="1"/>
  <c r="M60" i="4"/>
  <c r="L20" i="14"/>
  <c r="L147" i="14"/>
  <c r="N19" i="4"/>
  <c r="N15" i="11"/>
  <c r="M62" i="11"/>
  <c r="M38" i="11"/>
  <c r="M159" i="11" s="1"/>
  <c r="M36" i="14"/>
  <c r="M37" i="14" s="1"/>
  <c r="M257" i="14"/>
  <c r="M104" i="14"/>
  <c r="N33" i="3"/>
  <c r="N49" i="3"/>
  <c r="N11" i="11"/>
  <c r="N27" i="5"/>
  <c r="N28" i="5"/>
  <c r="N28" i="4"/>
  <c r="N49" i="5"/>
  <c r="N11" i="4"/>
  <c r="N19" i="11"/>
  <c r="N17" i="4"/>
  <c r="N46" i="11"/>
  <c r="N30" i="5"/>
  <c r="N34" i="5"/>
  <c r="N20" i="3"/>
  <c r="N29" i="5"/>
  <c r="N18" i="11"/>
  <c r="N47" i="11"/>
  <c r="N50" i="5"/>
  <c r="N177" i="14"/>
  <c r="N33" i="5"/>
  <c r="N10" i="5"/>
  <c r="N128" i="11"/>
  <c r="N22" i="5"/>
  <c r="N23" i="5" s="1"/>
  <c r="O21" i="5" s="1"/>
  <c r="O16" i="5"/>
  <c r="M54" i="4"/>
  <c r="M55" i="4" s="1"/>
  <c r="N10" i="11"/>
  <c r="N14" i="11"/>
  <c r="M231" i="14"/>
  <c r="M163" i="14"/>
  <c r="M164" i="14" s="1"/>
  <c r="L279" i="14"/>
  <c r="L353" i="14"/>
  <c r="L354" i="14" s="1"/>
  <c r="N298" i="14"/>
  <c r="N50" i="14"/>
  <c r="T97" i="14"/>
  <c r="T98" i="14"/>
  <c r="T99" i="14"/>
  <c r="O159" i="14"/>
  <c r="P216" i="14"/>
  <c r="O238" i="14"/>
  <c r="P217" i="14"/>
  <c r="P224" i="14"/>
  <c r="L121" i="11" l="1"/>
  <c r="L242" i="11" s="1"/>
  <c r="L231" i="11"/>
  <c r="L234" i="11"/>
  <c r="M83" i="11"/>
  <c r="M84" i="11"/>
  <c r="W336" i="14"/>
  <c r="V358" i="14"/>
  <c r="V343" i="14"/>
  <c r="W337" i="14"/>
  <c r="V359" i="14"/>
  <c r="W338" i="14"/>
  <c r="M189" i="11"/>
  <c r="N132" i="11"/>
  <c r="N135" i="11"/>
  <c r="M53" i="11"/>
  <c r="M174" i="11" s="1"/>
  <c r="M148" i="11"/>
  <c r="N133" i="11"/>
  <c r="N138" i="11"/>
  <c r="N139" i="11"/>
  <c r="N134" i="11"/>
  <c r="N137" i="11"/>
  <c r="N140" i="11"/>
  <c r="N136" i="11"/>
  <c r="M104" i="11"/>
  <c r="M105" i="11" a="1"/>
  <c r="M54" i="11"/>
  <c r="M175" i="11" s="1"/>
  <c r="M155" i="11"/>
  <c r="M255" i="14" s="1"/>
  <c r="M256" i="14" s="1"/>
  <c r="M43" i="11"/>
  <c r="M164" i="11" s="1"/>
  <c r="M29" i="11"/>
  <c r="L211" i="11"/>
  <c r="L95" i="11"/>
  <c r="L210" i="11"/>
  <c r="L92" i="11"/>
  <c r="L213" i="11" s="1"/>
  <c r="L99" i="11"/>
  <c r="L220" i="11" s="1"/>
  <c r="L132" i="14" s="1"/>
  <c r="L258" i="14" s="1"/>
  <c r="L259" i="14" s="1"/>
  <c r="L122" i="11"/>
  <c r="L243" i="11" s="1"/>
  <c r="L212" i="11"/>
  <c r="L119" i="3"/>
  <c r="L264" i="14"/>
  <c r="L265" i="14" s="1"/>
  <c r="L139" i="14"/>
  <c r="M93" i="4"/>
  <c r="M94" i="4" s="1"/>
  <c r="M79" i="4"/>
  <c r="M80" i="4" s="1"/>
  <c r="M95" i="3"/>
  <c r="M100" i="3"/>
  <c r="M285" i="14"/>
  <c r="M352" i="14"/>
  <c r="M86" i="4"/>
  <c r="M52" i="3"/>
  <c r="M51" i="3"/>
  <c r="M50" i="3"/>
  <c r="M202" i="11"/>
  <c r="M74" i="5"/>
  <c r="M98" i="3"/>
  <c r="M183" i="11"/>
  <c r="M52" i="11"/>
  <c r="M173" i="11" s="1"/>
  <c r="M128" i="14" s="1"/>
  <c r="M85" i="11"/>
  <c r="M101" i="3"/>
  <c r="M82" i="11"/>
  <c r="M203" i="11" s="1"/>
  <c r="M102" i="3"/>
  <c r="L31" i="14"/>
  <c r="L105" i="14"/>
  <c r="M61" i="4"/>
  <c r="M62" i="4" s="1"/>
  <c r="L232" i="14"/>
  <c r="L158" i="14"/>
  <c r="N65" i="4"/>
  <c r="N67" i="4" s="1"/>
  <c r="M107" i="11"/>
  <c r="N39" i="4"/>
  <c r="N41" i="4"/>
  <c r="N32" i="4"/>
  <c r="N38" i="4"/>
  <c r="N40" i="4"/>
  <c r="N22" i="4"/>
  <c r="M46" i="3"/>
  <c r="M180" i="11"/>
  <c r="M146" i="11"/>
  <c r="M51" i="11"/>
  <c r="M172" i="11" s="1"/>
  <c r="N48" i="11"/>
  <c r="O8" i="5"/>
  <c r="N11" i="5"/>
  <c r="N12" i="4"/>
  <c r="N65" i="3"/>
  <c r="N78" i="3"/>
  <c r="N40" i="5"/>
  <c r="N39" i="5"/>
  <c r="O17" i="5"/>
  <c r="N51" i="4"/>
  <c r="N53" i="4" s="1"/>
  <c r="N167" i="11"/>
  <c r="N168" i="11"/>
  <c r="N131" i="11"/>
  <c r="M351" i="14"/>
  <c r="L360" i="14"/>
  <c r="T110" i="14"/>
  <c r="U88" i="14"/>
  <c r="T111" i="14"/>
  <c r="U89" i="14"/>
  <c r="U90" i="14"/>
  <c r="P220" i="14"/>
  <c r="P221" i="14"/>
  <c r="Q215" i="14"/>
  <c r="P237" i="14"/>
  <c r="M204" i="11" l="1"/>
  <c r="M97" i="11"/>
  <c r="M98" i="11"/>
  <c r="M205" i="11"/>
  <c r="L142" i="14"/>
  <c r="M13" i="14"/>
  <c r="W340" i="14"/>
  <c r="W345" i="14" s="1"/>
  <c r="V280" i="14"/>
  <c r="W341" i="14"/>
  <c r="W346" i="14" s="1"/>
  <c r="W342" i="14"/>
  <c r="W347" i="14" s="1"/>
  <c r="N48" i="5"/>
  <c r="N47" i="5"/>
  <c r="L100" i="11"/>
  <c r="L221" i="11" s="1"/>
  <c r="L216" i="11"/>
  <c r="L129" i="14" s="1"/>
  <c r="L133" i="14" s="1"/>
  <c r="N76" i="4"/>
  <c r="N90" i="4"/>
  <c r="N90" i="3"/>
  <c r="N106" i="3"/>
  <c r="N33" i="4"/>
  <c r="N169" i="11"/>
  <c r="M150" i="11"/>
  <c r="M136" i="14"/>
  <c r="M261" i="14"/>
  <c r="M59" i="3"/>
  <c r="M116" i="3" s="1"/>
  <c r="M75" i="5"/>
  <c r="M58" i="3" s="1"/>
  <c r="M115" i="3" s="1"/>
  <c r="N45" i="5"/>
  <c r="N34" i="11" s="1"/>
  <c r="N155" i="11" s="1"/>
  <c r="N41" i="5"/>
  <c r="N40" i="11"/>
  <c r="N161" i="11" s="1"/>
  <c r="M54" i="3"/>
  <c r="N35" i="3"/>
  <c r="N34" i="3"/>
  <c r="N36" i="3"/>
  <c r="N37" i="3"/>
  <c r="M109" i="3"/>
  <c r="M108" i="3"/>
  <c r="M107" i="3"/>
  <c r="O18" i="5"/>
  <c r="O22" i="5" s="1"/>
  <c r="M57" i="3"/>
  <c r="N83" i="4"/>
  <c r="N85" i="4" s="1"/>
  <c r="M87" i="4"/>
  <c r="M96" i="4" s="1"/>
  <c r="M268" i="14" s="1"/>
  <c r="M206" i="11"/>
  <c r="N43" i="4"/>
  <c r="M228" i="11"/>
  <c r="N58" i="4"/>
  <c r="N60" i="4" s="1"/>
  <c r="M71" i="4"/>
  <c r="O12" i="5"/>
  <c r="N57" i="5"/>
  <c r="N58" i="5" s="1"/>
  <c r="N42" i="5"/>
  <c r="M55" i="11"/>
  <c r="M176" i="11" s="1"/>
  <c r="M10" i="14" s="1"/>
  <c r="M103" i="3"/>
  <c r="M86" i="11"/>
  <c r="O13" i="5"/>
  <c r="O24" i="5"/>
  <c r="N14" i="4"/>
  <c r="N42" i="11"/>
  <c r="N163" i="11" s="1"/>
  <c r="N46" i="5"/>
  <c r="N63" i="11" s="1" a="1"/>
  <c r="N59" i="5"/>
  <c r="N60" i="5" s="1"/>
  <c r="N32" i="11"/>
  <c r="N41" i="11"/>
  <c r="N162" i="11" s="1"/>
  <c r="O9" i="5"/>
  <c r="O10" i="5" s="1"/>
  <c r="O11" i="5" s="1"/>
  <c r="L287" i="14"/>
  <c r="L267" i="14"/>
  <c r="L270" i="14" s="1"/>
  <c r="U97" i="14"/>
  <c r="U98" i="14"/>
  <c r="U99" i="14"/>
  <c r="P222" i="14"/>
  <c r="Q219" i="14"/>
  <c r="P225" i="14"/>
  <c r="P226" i="14"/>
  <c r="M110" i="11" l="1"/>
  <c r="M111" i="11" a="1"/>
  <c r="M218" i="11"/>
  <c r="M130" i="14" s="1"/>
  <c r="M113" i="11"/>
  <c r="M114" i="11" a="1"/>
  <c r="M219" i="11"/>
  <c r="M131" i="14" s="1"/>
  <c r="N69" i="11" a="1"/>
  <c r="N66" i="11" a="1"/>
  <c r="N65" i="5"/>
  <c r="W358" i="14"/>
  <c r="X336" i="14"/>
  <c r="W343" i="14"/>
  <c r="W359" i="14"/>
  <c r="X337" i="14"/>
  <c r="X338" i="14"/>
  <c r="N28" i="11"/>
  <c r="N149" i="11" s="1"/>
  <c r="N36" i="11"/>
  <c r="N157" i="11" s="1"/>
  <c r="N68" i="11"/>
  <c r="N27" i="11"/>
  <c r="N148" i="11" s="1"/>
  <c r="N35" i="11"/>
  <c r="N156" i="11" s="1"/>
  <c r="N255" i="14" s="1"/>
  <c r="N256" i="14" s="1"/>
  <c r="N65" i="11"/>
  <c r="N186" i="11" s="1"/>
  <c r="O51" i="5"/>
  <c r="O52" i="5"/>
  <c r="O17" i="11"/>
  <c r="O12" i="11"/>
  <c r="O13" i="11"/>
  <c r="O16" i="11"/>
  <c r="O35" i="5"/>
  <c r="O36" i="5"/>
  <c r="O31" i="5"/>
  <c r="O32" i="5"/>
  <c r="N53" i="3"/>
  <c r="N110" i="3" s="1"/>
  <c r="N60" i="11" a="1"/>
  <c r="N84" i="4"/>
  <c r="N284" i="14"/>
  <c r="N77" i="4"/>
  <c r="N91" i="4"/>
  <c r="N91" i="3"/>
  <c r="N25" i="11"/>
  <c r="M114" i="3"/>
  <c r="N78" i="4"/>
  <c r="N92" i="4"/>
  <c r="N59" i="4"/>
  <c r="N66" i="4"/>
  <c r="N52" i="4"/>
  <c r="N35" i="4"/>
  <c r="N38" i="3"/>
  <c r="M111" i="3"/>
  <c r="N42" i="3"/>
  <c r="N44" i="3"/>
  <c r="N45" i="3"/>
  <c r="N41" i="3"/>
  <c r="N59" i="11"/>
  <c r="N93" i="3"/>
  <c r="N92" i="3"/>
  <c r="N94" i="3"/>
  <c r="P16" i="5"/>
  <c r="O23" i="5"/>
  <c r="P21" i="5" s="1"/>
  <c r="M60" i="3"/>
  <c r="M279" i="14"/>
  <c r="M353" i="14"/>
  <c r="M354" i="14" s="1"/>
  <c r="O49" i="3"/>
  <c r="O50" i="14"/>
  <c r="O28" i="4"/>
  <c r="O29" i="5"/>
  <c r="M20" i="14"/>
  <c r="N70" i="5"/>
  <c r="N69" i="5"/>
  <c r="N71" i="5" s="1"/>
  <c r="O17" i="4"/>
  <c r="O177" i="14"/>
  <c r="O10" i="11"/>
  <c r="O20" i="3"/>
  <c r="O11" i="4"/>
  <c r="O15" i="11"/>
  <c r="O50" i="5"/>
  <c r="O49" i="5"/>
  <c r="O18" i="11"/>
  <c r="O34" i="5"/>
  <c r="O128" i="11"/>
  <c r="O19" i="4"/>
  <c r="O27" i="5"/>
  <c r="O11" i="11"/>
  <c r="O19" i="11"/>
  <c r="O298" i="14"/>
  <c r="O30" i="5"/>
  <c r="O14" i="11"/>
  <c r="O46" i="11"/>
  <c r="O33" i="5"/>
  <c r="N43" i="3"/>
  <c r="N100" i="3" s="1"/>
  <c r="N63" i="5"/>
  <c r="N64" i="5" s="1"/>
  <c r="N81" i="11" s="1"/>
  <c r="M262" i="14"/>
  <c r="M137" i="14"/>
  <c r="M147" i="14"/>
  <c r="M207" i="11"/>
  <c r="M90" i="11"/>
  <c r="M89" i="11"/>
  <c r="M91" i="11"/>
  <c r="O28" i="5"/>
  <c r="O47" i="11"/>
  <c r="O33" i="3"/>
  <c r="N153" i="11"/>
  <c r="N254" i="14" s="1"/>
  <c r="N62" i="11"/>
  <c r="N257" i="14"/>
  <c r="O12" i="4"/>
  <c r="N38" i="11"/>
  <c r="N26" i="11"/>
  <c r="N147" i="11" s="1"/>
  <c r="U110" i="14"/>
  <c r="V88" i="14"/>
  <c r="U111" i="14"/>
  <c r="V89" i="14"/>
  <c r="V90" i="14"/>
  <c r="P159" i="14"/>
  <c r="Q216" i="14"/>
  <c r="P238" i="14"/>
  <c r="Q217" i="14"/>
  <c r="Q224" i="14"/>
  <c r="M121" i="11" l="1"/>
  <c r="M242" i="11" s="1"/>
  <c r="M231" i="11"/>
  <c r="M234" i="11"/>
  <c r="N84" i="11"/>
  <c r="N83" i="11"/>
  <c r="O135" i="11"/>
  <c r="X340" i="14"/>
  <c r="X345" i="14"/>
  <c r="W280" i="14"/>
  <c r="X341" i="14"/>
  <c r="X346" i="14"/>
  <c r="X342" i="14"/>
  <c r="X347" i="14" s="1"/>
  <c r="N189" i="11"/>
  <c r="O138" i="11"/>
  <c r="O132" i="11"/>
  <c r="O140" i="11"/>
  <c r="O133" i="11"/>
  <c r="O134" i="11"/>
  <c r="O137" i="11"/>
  <c r="O139" i="11"/>
  <c r="O136" i="11"/>
  <c r="N104" i="11"/>
  <c r="N105" i="11" a="1"/>
  <c r="N54" i="11"/>
  <c r="N175" i="11" s="1"/>
  <c r="N53" i="11"/>
  <c r="N174" i="11" s="1"/>
  <c r="N29" i="11"/>
  <c r="N159" i="11"/>
  <c r="N43" i="11"/>
  <c r="N164" i="11" s="1"/>
  <c r="N86" i="4"/>
  <c r="N87" i="4" s="1"/>
  <c r="N285" i="14"/>
  <c r="N352" i="14"/>
  <c r="M117" i="3"/>
  <c r="N146" i="11"/>
  <c r="N51" i="11"/>
  <c r="N172" i="11" s="1"/>
  <c r="N79" i="4"/>
  <c r="N102" i="3"/>
  <c r="N68" i="4"/>
  <c r="N69" i="4" s="1"/>
  <c r="N93" i="4"/>
  <c r="N94" i="4" s="1"/>
  <c r="M138" i="14"/>
  <c r="N61" i="4"/>
  <c r="N62" i="4" s="1"/>
  <c r="N54" i="4"/>
  <c r="N104" i="14"/>
  <c r="N163" i="14"/>
  <c r="N164" i="14" s="1"/>
  <c r="N36" i="14"/>
  <c r="N37" i="14" s="1"/>
  <c r="N231" i="14"/>
  <c r="N98" i="3"/>
  <c r="N99" i="3"/>
  <c r="N101" i="3"/>
  <c r="N180" i="11"/>
  <c r="O41" i="4"/>
  <c r="O39" i="4"/>
  <c r="O38" i="4"/>
  <c r="M263" i="14"/>
  <c r="N95" i="3"/>
  <c r="P17" i="5"/>
  <c r="P8" i="5"/>
  <c r="N351" i="14"/>
  <c r="M360" i="14"/>
  <c r="M31" i="14"/>
  <c r="M105" i="14"/>
  <c r="N52" i="3"/>
  <c r="N50" i="3"/>
  <c r="N51" i="3"/>
  <c r="N82" i="11"/>
  <c r="N203" i="11" s="1"/>
  <c r="N183" i="11"/>
  <c r="N107" i="11"/>
  <c r="N85" i="11"/>
  <c r="N206" i="11" s="1"/>
  <c r="N74" i="5"/>
  <c r="O65" i="3"/>
  <c r="O106" i="3" s="1"/>
  <c r="O78" i="3"/>
  <c r="O32" i="4"/>
  <c r="O40" i="4"/>
  <c r="O22" i="4"/>
  <c r="O167" i="11"/>
  <c r="O131" i="11"/>
  <c r="O168" i="11"/>
  <c r="O39" i="5"/>
  <c r="O48" i="11"/>
  <c r="O169" i="11" s="1"/>
  <c r="O40" i="5"/>
  <c r="N202" i="11"/>
  <c r="N46" i="3"/>
  <c r="M225" i="11"/>
  <c r="O14" i="4"/>
  <c r="O33" i="4"/>
  <c r="N52" i="11"/>
  <c r="N173" i="11" s="1"/>
  <c r="N128" i="14" s="1"/>
  <c r="M158" i="14"/>
  <c r="M232" i="14"/>
  <c r="M211" i="11"/>
  <c r="M95" i="11"/>
  <c r="M210" i="11"/>
  <c r="M96" i="11"/>
  <c r="M217" i="11" s="1"/>
  <c r="M92" i="11"/>
  <c r="M213" i="11" s="1"/>
  <c r="M122" i="11"/>
  <c r="M243" i="11" s="1"/>
  <c r="M99" i="11"/>
  <c r="M220" i="11" s="1"/>
  <c r="M132" i="14" s="1"/>
  <c r="M258" i="14" s="1"/>
  <c r="M259" i="14" s="1"/>
  <c r="M212" i="11"/>
  <c r="V97" i="14"/>
  <c r="V98" i="14"/>
  <c r="V99" i="14"/>
  <c r="Q220" i="14"/>
  <c r="Q221" i="14"/>
  <c r="R215" i="14"/>
  <c r="Q237" i="14"/>
  <c r="M142" i="14" l="1"/>
  <c r="N98" i="11"/>
  <c r="N205" i="11"/>
  <c r="N204" i="11"/>
  <c r="N97" i="11"/>
  <c r="N13" i="14"/>
  <c r="X343" i="14"/>
  <c r="X358" i="14"/>
  <c r="Y336" i="14"/>
  <c r="X359" i="14"/>
  <c r="Y337" i="14"/>
  <c r="Y338" i="14"/>
  <c r="O47" i="5"/>
  <c r="O48" i="5"/>
  <c r="O83" i="4"/>
  <c r="M119" i="3"/>
  <c r="M139" i="14"/>
  <c r="M264" i="14"/>
  <c r="N136" i="14"/>
  <c r="N261" i="14"/>
  <c r="O76" i="4"/>
  <c r="N80" i="4"/>
  <c r="O65" i="4"/>
  <c r="O90" i="4"/>
  <c r="O58" i="4"/>
  <c r="O51" i="4"/>
  <c r="O53" i="4" s="1"/>
  <c r="N55" i="4"/>
  <c r="N103" i="3"/>
  <c r="N262" i="14" s="1"/>
  <c r="O57" i="5"/>
  <c r="O58" i="5" s="1"/>
  <c r="O63" i="5" s="1"/>
  <c r="O64" i="5" s="1"/>
  <c r="O81" i="11" s="1"/>
  <c r="P12" i="5"/>
  <c r="P9" i="5"/>
  <c r="P13" i="5"/>
  <c r="P18" i="5"/>
  <c r="P24" i="5"/>
  <c r="N86" i="11"/>
  <c r="O42" i="5"/>
  <c r="O41" i="5"/>
  <c r="O45" i="5"/>
  <c r="O32" i="11"/>
  <c r="N150" i="11"/>
  <c r="N108" i="3"/>
  <c r="N109" i="3"/>
  <c r="N228" i="11"/>
  <c r="N107" i="3"/>
  <c r="N54" i="3"/>
  <c r="N57" i="3"/>
  <c r="N75" i="5"/>
  <c r="N58" i="3" s="1"/>
  <c r="N115" i="3" s="1"/>
  <c r="N59" i="3"/>
  <c r="N116" i="3" s="1"/>
  <c r="O90" i="3"/>
  <c r="O40" i="11"/>
  <c r="O161" i="11" s="1"/>
  <c r="O35" i="3"/>
  <c r="O92" i="3" s="1"/>
  <c r="O34" i="3"/>
  <c r="O36" i="3"/>
  <c r="O93" i="3" s="1"/>
  <c r="O37" i="3"/>
  <c r="O43" i="4"/>
  <c r="O41" i="11"/>
  <c r="O162" i="11" s="1"/>
  <c r="O46" i="5"/>
  <c r="O42" i="11"/>
  <c r="O163" i="11" s="1"/>
  <c r="O59" i="5"/>
  <c r="O60" i="5" s="1"/>
  <c r="M216" i="11"/>
  <c r="M129" i="14" s="1"/>
  <c r="M133" i="14" s="1"/>
  <c r="M100" i="11"/>
  <c r="M221" i="11" s="1"/>
  <c r="O52" i="4"/>
  <c r="O35" i="4"/>
  <c r="O66" i="4"/>
  <c r="O59" i="4"/>
  <c r="N55" i="11"/>
  <c r="N176" i="11" s="1"/>
  <c r="N10" i="14" s="1"/>
  <c r="V110" i="14"/>
  <c r="W88" i="14"/>
  <c r="V111" i="14"/>
  <c r="W89" i="14"/>
  <c r="W90" i="14"/>
  <c r="Q222" i="14"/>
  <c r="R219" i="14"/>
  <c r="Q225" i="14"/>
  <c r="Q226" i="14"/>
  <c r="N114" i="11" l="1" a="1"/>
  <c r="N113" i="11"/>
  <c r="N219" i="11"/>
  <c r="N131" i="14" s="1"/>
  <c r="N110" i="11"/>
  <c r="N111" i="11" a="1"/>
  <c r="N218" i="11"/>
  <c r="N130" i="14" s="1"/>
  <c r="O66" i="11" a="1"/>
  <c r="O65" i="5"/>
  <c r="O69" i="11" a="1"/>
  <c r="X280" i="14"/>
  <c r="Y340" i="14"/>
  <c r="Y345" i="14" s="1"/>
  <c r="Y341" i="14"/>
  <c r="Y346" i="14" s="1"/>
  <c r="Y342" i="14"/>
  <c r="Y347" i="14" s="1"/>
  <c r="O104" i="11"/>
  <c r="O105" i="11" a="1"/>
  <c r="O65" i="11"/>
  <c r="O186" i="11" s="1"/>
  <c r="O35" i="11"/>
  <c r="O156" i="11" s="1"/>
  <c r="O27" i="11"/>
  <c r="O68" i="11"/>
  <c r="O28" i="11"/>
  <c r="O149" i="11" s="1"/>
  <c r="O36" i="11"/>
  <c r="O157" i="11" s="1"/>
  <c r="P51" i="5"/>
  <c r="P52" i="5"/>
  <c r="P17" i="11"/>
  <c r="P13" i="11"/>
  <c r="P16" i="11"/>
  <c r="P12" i="11"/>
  <c r="P47" i="11"/>
  <c r="P35" i="5"/>
  <c r="P36" i="5"/>
  <c r="P31" i="5"/>
  <c r="P32" i="5"/>
  <c r="O85" i="4"/>
  <c r="M265" i="14"/>
  <c r="N207" i="11"/>
  <c r="N89" i="11"/>
  <c r="N90" i="11"/>
  <c r="N91" i="11"/>
  <c r="N114" i="3"/>
  <c r="O60" i="11" a="1"/>
  <c r="O38" i="11"/>
  <c r="O159" i="11" s="1"/>
  <c r="O34" i="11"/>
  <c r="O59" i="11"/>
  <c r="O53" i="3"/>
  <c r="N111" i="3"/>
  <c r="Q16" i="5"/>
  <c r="Q8" i="5" s="1"/>
  <c r="P22" i="5"/>
  <c r="P23" i="5" s="1"/>
  <c r="P15" i="11"/>
  <c r="P14" i="11"/>
  <c r="P46" i="11"/>
  <c r="P20" i="3"/>
  <c r="P19" i="11"/>
  <c r="P30" i="5"/>
  <c r="P298" i="14"/>
  <c r="P27" i="5"/>
  <c r="P11" i="11"/>
  <c r="P19" i="4"/>
  <c r="P18" i="11"/>
  <c r="P128" i="11"/>
  <c r="P28" i="5"/>
  <c r="P49" i="5"/>
  <c r="O78" i="4"/>
  <c r="N96" i="4"/>
  <c r="N268" i="14" s="1"/>
  <c r="O67" i="4"/>
  <c r="O43" i="3"/>
  <c r="O42" i="3"/>
  <c r="O44" i="3"/>
  <c r="O45" i="3"/>
  <c r="O41" i="3"/>
  <c r="O202" i="11"/>
  <c r="O92" i="4"/>
  <c r="P10" i="5"/>
  <c r="O60" i="4"/>
  <c r="N71" i="4"/>
  <c r="N20" i="14" s="1"/>
  <c r="N137" i="14"/>
  <c r="N60" i="3"/>
  <c r="O84" i="4"/>
  <c r="O91" i="4"/>
  <c r="O284" i="14"/>
  <c r="O77" i="4"/>
  <c r="O70" i="5"/>
  <c r="O257" i="14"/>
  <c r="O26" i="11"/>
  <c r="O147" i="11" s="1"/>
  <c r="P50" i="5"/>
  <c r="O38" i="3"/>
  <c r="O91" i="3"/>
  <c r="P29" i="5"/>
  <c r="P33" i="5"/>
  <c r="P10" i="11"/>
  <c r="P177" i="14"/>
  <c r="P17" i="4"/>
  <c r="P28" i="4"/>
  <c r="P11" i="4"/>
  <c r="P34" i="5"/>
  <c r="P33" i="3"/>
  <c r="P49" i="3"/>
  <c r="P50" i="14"/>
  <c r="O153" i="11"/>
  <c r="O254" i="14" s="1"/>
  <c r="O25" i="11"/>
  <c r="O62" i="11"/>
  <c r="O63" i="11" a="1"/>
  <c r="O69" i="5"/>
  <c r="O71" i="5" s="1"/>
  <c r="O54" i="4"/>
  <c r="O55" i="4" s="1"/>
  <c r="O163" i="14"/>
  <c r="O164" i="14" s="1"/>
  <c r="O36" i="14"/>
  <c r="O37" i="14" s="1"/>
  <c r="O231" i="14"/>
  <c r="O104" i="14"/>
  <c r="O94" i="3"/>
  <c r="W97" i="14"/>
  <c r="W98" i="14"/>
  <c r="W99" i="14"/>
  <c r="Q159" i="14"/>
  <c r="R216" i="14"/>
  <c r="Q238" i="14"/>
  <c r="R217" i="14"/>
  <c r="R224" i="14"/>
  <c r="N234" i="11" l="1"/>
  <c r="N121" i="11"/>
  <c r="N242" i="11" s="1"/>
  <c r="N231" i="11"/>
  <c r="O83" i="11"/>
  <c r="O84" i="11"/>
  <c r="Z336" i="14"/>
  <c r="Y358" i="14"/>
  <c r="Y343" i="14"/>
  <c r="Z337" i="14"/>
  <c r="Y359" i="14"/>
  <c r="Z338" i="14"/>
  <c r="O189" i="11"/>
  <c r="O53" i="11"/>
  <c r="O174" i="11" s="1"/>
  <c r="O148" i="11"/>
  <c r="P138" i="11"/>
  <c r="P134" i="11"/>
  <c r="P137" i="11"/>
  <c r="P133" i="11"/>
  <c r="P132" i="11"/>
  <c r="P139" i="11"/>
  <c r="P135" i="11"/>
  <c r="P140" i="11"/>
  <c r="P136" i="11"/>
  <c r="O54" i="11"/>
  <c r="O175" i="11" s="1"/>
  <c r="O29" i="11"/>
  <c r="O155" i="11"/>
  <c r="O255" i="14" s="1"/>
  <c r="O256" i="14" s="1"/>
  <c r="O43" i="11"/>
  <c r="O164" i="11" s="1"/>
  <c r="M267" i="14"/>
  <c r="M270" i="14" s="1"/>
  <c r="M287" i="14"/>
  <c r="O180" i="11"/>
  <c r="N92" i="11"/>
  <c r="N213" i="11" s="1"/>
  <c r="N210" i="11"/>
  <c r="N225" i="11"/>
  <c r="N122" i="11"/>
  <c r="N243" i="11" s="1"/>
  <c r="N99" i="11"/>
  <c r="N220" i="11" s="1"/>
  <c r="N132" i="14" s="1"/>
  <c r="N258" i="14" s="1"/>
  <c r="N259" i="14" s="1"/>
  <c r="N212" i="11"/>
  <c r="N95" i="11"/>
  <c r="N211" i="11"/>
  <c r="N117" i="3"/>
  <c r="N139" i="14" s="1"/>
  <c r="N96" i="11"/>
  <c r="N217" i="11" s="1"/>
  <c r="O86" i="4"/>
  <c r="O52" i="11"/>
  <c r="O173" i="11" s="1"/>
  <c r="O128" i="14" s="1"/>
  <c r="P48" i="11"/>
  <c r="P169" i="11" s="1"/>
  <c r="P78" i="3"/>
  <c r="O285" i="14"/>
  <c r="N138" i="14"/>
  <c r="P12" i="4"/>
  <c r="N263" i="14"/>
  <c r="Q21" i="5"/>
  <c r="O110" i="3"/>
  <c r="P65" i="3"/>
  <c r="P167" i="11"/>
  <c r="P168" i="11"/>
  <c r="O100" i="3"/>
  <c r="O68" i="4"/>
  <c r="O69" i="4" s="1"/>
  <c r="N353" i="14"/>
  <c r="N354" i="14" s="1"/>
  <c r="N279" i="14"/>
  <c r="O101" i="3"/>
  <c r="O93" i="4"/>
  <c r="O102" i="3"/>
  <c r="O99" i="3"/>
  <c r="O98" i="3"/>
  <c r="O46" i="3"/>
  <c r="P11" i="5"/>
  <c r="N31" i="14"/>
  <c r="N105" i="14"/>
  <c r="N147" i="14"/>
  <c r="O61" i="4"/>
  <c r="O62" i="4" s="1"/>
  <c r="O352" i="14"/>
  <c r="O79" i="4"/>
  <c r="O51" i="3"/>
  <c r="O82" i="11"/>
  <c r="O203" i="11" s="1"/>
  <c r="O183" i="11"/>
  <c r="O107" i="11"/>
  <c r="O52" i="3"/>
  <c r="P39" i="5"/>
  <c r="O51" i="11"/>
  <c r="O172" i="11" s="1"/>
  <c r="O146" i="11"/>
  <c r="O50" i="3"/>
  <c r="O74" i="5"/>
  <c r="O85" i="11"/>
  <c r="O206" i="11" s="1"/>
  <c r="P40" i="4"/>
  <c r="P40" i="5"/>
  <c r="P131" i="11"/>
  <c r="P38" i="4"/>
  <c r="P32" i="4"/>
  <c r="P39" i="4"/>
  <c r="P41" i="4"/>
  <c r="P22" i="4"/>
  <c r="P51" i="4"/>
  <c r="O95" i="3"/>
  <c r="W110" i="14"/>
  <c r="X88" i="14"/>
  <c r="W111" i="14"/>
  <c r="X89" i="14"/>
  <c r="X90" i="14"/>
  <c r="R220" i="14"/>
  <c r="R221" i="14"/>
  <c r="S215" i="14"/>
  <c r="R237" i="14"/>
  <c r="N142" i="14" l="1"/>
  <c r="O204" i="11"/>
  <c r="O97" i="11"/>
  <c r="O98" i="11"/>
  <c r="O205" i="11"/>
  <c r="O13" i="14"/>
  <c r="Z340" i="14"/>
  <c r="Z345" i="14" s="1"/>
  <c r="Y280" i="14"/>
  <c r="Z341" i="14"/>
  <c r="Z346" i="14" s="1"/>
  <c r="Z342" i="14"/>
  <c r="Z347" i="14" s="1"/>
  <c r="P47" i="5"/>
  <c r="P48" i="5"/>
  <c r="O136" i="14"/>
  <c r="N119" i="3"/>
  <c r="N158" i="14"/>
  <c r="P83" i="4"/>
  <c r="P85" i="4" s="1"/>
  <c r="N216" i="11"/>
  <c r="N129" i="14" s="1"/>
  <c r="N133" i="14" s="1"/>
  <c r="N264" i="14"/>
  <c r="N100" i="11"/>
  <c r="N221" i="11" s="1"/>
  <c r="P33" i="4"/>
  <c r="P66" i="4" s="1"/>
  <c r="P106" i="3"/>
  <c r="P58" i="4"/>
  <c r="O87" i="4"/>
  <c r="P14" i="4"/>
  <c r="N232" i="14"/>
  <c r="O80" i="4"/>
  <c r="O108" i="3"/>
  <c r="O109" i="3"/>
  <c r="Q17" i="5"/>
  <c r="Q9" i="5" s="1"/>
  <c r="P57" i="5"/>
  <c r="P58" i="5" s="1"/>
  <c r="P59" i="5"/>
  <c r="P60" i="5" s="1"/>
  <c r="P76" i="4"/>
  <c r="P90" i="3"/>
  <c r="P90" i="4"/>
  <c r="P92" i="4" s="1"/>
  <c r="P65" i="4"/>
  <c r="O351" i="14"/>
  <c r="N360" i="14"/>
  <c r="O103" i="3"/>
  <c r="O94" i="4"/>
  <c r="O71" i="4"/>
  <c r="O75" i="5"/>
  <c r="O58" i="3" s="1"/>
  <c r="O115" i="3" s="1"/>
  <c r="O228" i="11"/>
  <c r="P32" i="11"/>
  <c r="P40" i="11"/>
  <c r="P161" i="11" s="1"/>
  <c r="P42" i="5"/>
  <c r="P41" i="5"/>
  <c r="P41" i="11"/>
  <c r="P162" i="11" s="1"/>
  <c r="P37" i="3"/>
  <c r="P94" i="3" s="1"/>
  <c r="P36" i="3"/>
  <c r="P93" i="3" s="1"/>
  <c r="P35" i="3"/>
  <c r="P34" i="3"/>
  <c r="P45" i="5"/>
  <c r="O59" i="3"/>
  <c r="O116" i="3" s="1"/>
  <c r="O57" i="3"/>
  <c r="O86" i="11"/>
  <c r="O261" i="14"/>
  <c r="P53" i="4"/>
  <c r="O55" i="11"/>
  <c r="O176" i="11" s="1"/>
  <c r="O10" i="14" s="1"/>
  <c r="O150" i="11"/>
  <c r="O54" i="3"/>
  <c r="O107" i="3"/>
  <c r="P42" i="11"/>
  <c r="P163" i="11" s="1"/>
  <c r="P46" i="5"/>
  <c r="P63" i="11" s="1" a="1"/>
  <c r="P43" i="4"/>
  <c r="X97" i="14"/>
  <c r="X98" i="14"/>
  <c r="X99" i="14"/>
  <c r="R222" i="14"/>
  <c r="S219" i="14"/>
  <c r="R225" i="14"/>
  <c r="R226" i="14"/>
  <c r="O110" i="11" l="1"/>
  <c r="O111" i="11" a="1"/>
  <c r="O218" i="11"/>
  <c r="O130" i="14" s="1"/>
  <c r="O114" i="11" a="1"/>
  <c r="O113" i="11"/>
  <c r="O219" i="11"/>
  <c r="O131" i="14" s="1"/>
  <c r="P66" i="11" a="1"/>
  <c r="P65" i="5"/>
  <c r="P69" i="11" a="1"/>
  <c r="Z358" i="14"/>
  <c r="AA336" i="14"/>
  <c r="Z343" i="14"/>
  <c r="Z359" i="14"/>
  <c r="AA337" i="14"/>
  <c r="AA338" i="14"/>
  <c r="P27" i="11"/>
  <c r="P148" i="11" s="1"/>
  <c r="P35" i="11"/>
  <c r="P156" i="11" s="1"/>
  <c r="P65" i="11"/>
  <c r="P186" i="11" s="1"/>
  <c r="P28" i="11"/>
  <c r="P149" i="11" s="1"/>
  <c r="P68" i="11"/>
  <c r="P36" i="11"/>
  <c r="P157" i="11" s="1"/>
  <c r="P153" i="11"/>
  <c r="P254" i="14" s="1"/>
  <c r="O89" i="11"/>
  <c r="N265" i="14"/>
  <c r="O91" i="11"/>
  <c r="O90" i="11"/>
  <c r="P52" i="4"/>
  <c r="P59" i="4"/>
  <c r="P35" i="4"/>
  <c r="P60" i="4"/>
  <c r="P43" i="3"/>
  <c r="P100" i="3" s="1"/>
  <c r="P69" i="5"/>
  <c r="P71" i="5" s="1"/>
  <c r="P70" i="5"/>
  <c r="P41" i="3"/>
  <c r="Q12" i="5"/>
  <c r="Q18" i="5"/>
  <c r="Q13" i="5"/>
  <c r="Q24" i="5"/>
  <c r="P42" i="3"/>
  <c r="P44" i="3"/>
  <c r="P101" i="3" s="1"/>
  <c r="P45" i="3"/>
  <c r="P102" i="3" s="1"/>
  <c r="P63" i="5"/>
  <c r="P64" i="5" s="1"/>
  <c r="P81" i="11" s="1"/>
  <c r="P78" i="4"/>
  <c r="O137" i="14"/>
  <c r="O262" i="14"/>
  <c r="P67" i="4"/>
  <c r="O20" i="14"/>
  <c r="O96" i="4"/>
  <c r="O60" i="3"/>
  <c r="O114" i="3"/>
  <c r="O117" i="3" s="1"/>
  <c r="P53" i="3"/>
  <c r="P92" i="3"/>
  <c r="P91" i="3"/>
  <c r="P257" i="14"/>
  <c r="P59" i="11"/>
  <c r="P25" i="11"/>
  <c r="P60" i="11" a="1"/>
  <c r="P34" i="11"/>
  <c r="P38" i="3"/>
  <c r="O207" i="11"/>
  <c r="O111" i="3"/>
  <c r="P38" i="11"/>
  <c r="P159" i="11" s="1"/>
  <c r="P77" i="4"/>
  <c r="P84" i="4"/>
  <c r="P86" i="4" s="1"/>
  <c r="P87" i="4" s="1"/>
  <c r="P284" i="14"/>
  <c r="P91" i="4"/>
  <c r="P93" i="4" s="1"/>
  <c r="P94" i="4" s="1"/>
  <c r="P26" i="11"/>
  <c r="P147" i="11" s="1"/>
  <c r="P62" i="11"/>
  <c r="Q10" i="5"/>
  <c r="Q11" i="5" s="1"/>
  <c r="X110" i="14"/>
  <c r="Y88" i="14"/>
  <c r="X111" i="14"/>
  <c r="Y89" i="14"/>
  <c r="Y90" i="14"/>
  <c r="R159" i="14"/>
  <c r="S216" i="14"/>
  <c r="R238" i="14"/>
  <c r="S217" i="14"/>
  <c r="S224" i="14"/>
  <c r="O121" i="11" l="1"/>
  <c r="O242" i="11" s="1"/>
  <c r="O231" i="11"/>
  <c r="O234" i="11"/>
  <c r="P83" i="11"/>
  <c r="P84" i="11"/>
  <c r="AA340" i="14"/>
  <c r="AA345" i="14" s="1"/>
  <c r="Z280" i="14"/>
  <c r="AA341" i="14"/>
  <c r="AA346" i="14"/>
  <c r="AA342" i="14"/>
  <c r="AA347" i="14" s="1"/>
  <c r="P189" i="11"/>
  <c r="P104" i="11"/>
  <c r="P105" i="11" a="1"/>
  <c r="P53" i="11"/>
  <c r="P174" i="11" s="1"/>
  <c r="P54" i="11"/>
  <c r="P175" i="11" s="1"/>
  <c r="P155" i="11"/>
  <c r="P255" i="14" s="1"/>
  <c r="P256" i="14" s="1"/>
  <c r="P43" i="11"/>
  <c r="P164" i="11" s="1"/>
  <c r="P29" i="11"/>
  <c r="Q51" i="5"/>
  <c r="Q52" i="5"/>
  <c r="Q13" i="11"/>
  <c r="Q16" i="11"/>
  <c r="Q12" i="11"/>
  <c r="Q17" i="11"/>
  <c r="Q35" i="5"/>
  <c r="Q36" i="5"/>
  <c r="Q31" i="5"/>
  <c r="Q32" i="5"/>
  <c r="P85" i="11"/>
  <c r="P206" i="11" s="1"/>
  <c r="P52" i="3"/>
  <c r="P109" i="3" s="1"/>
  <c r="P50" i="3"/>
  <c r="P107" i="3" s="1"/>
  <c r="P74" i="5"/>
  <c r="P51" i="3"/>
  <c r="O225" i="11"/>
  <c r="O95" i="11"/>
  <c r="O210" i="11"/>
  <c r="N267" i="14"/>
  <c r="N270" i="14" s="1"/>
  <c r="N287" i="14"/>
  <c r="O122" i="11"/>
  <c r="O243" i="11" s="1"/>
  <c r="O99" i="11"/>
  <c r="O220" i="11" s="1"/>
  <c r="O132" i="14" s="1"/>
  <c r="O258" i="14" s="1"/>
  <c r="O259" i="14" s="1"/>
  <c r="O212" i="11"/>
  <c r="O211" i="11"/>
  <c r="O92" i="11"/>
  <c r="O213" i="11" s="1"/>
  <c r="O96" i="11"/>
  <c r="O217" i="11" s="1"/>
  <c r="P54" i="4"/>
  <c r="P55" i="4" s="1"/>
  <c r="P163" i="14"/>
  <c r="P164" i="14" s="1"/>
  <c r="P231" i="14"/>
  <c r="P104" i="14"/>
  <c r="P36" i="14"/>
  <c r="P37" i="14" s="1"/>
  <c r="P61" i="4"/>
  <c r="P62" i="4" s="1"/>
  <c r="P99" i="3"/>
  <c r="P98" i="3"/>
  <c r="Q50" i="14"/>
  <c r="Q19" i="11"/>
  <c r="Q14" i="11"/>
  <c r="Q128" i="11"/>
  <c r="P202" i="11"/>
  <c r="Q11" i="4"/>
  <c r="Q49" i="5"/>
  <c r="Q34" i="5"/>
  <c r="R16" i="5"/>
  <c r="Q27" i="5"/>
  <c r="Q11" i="11"/>
  <c r="Q22" i="5"/>
  <c r="Q23" i="5" s="1"/>
  <c r="Q33" i="5"/>
  <c r="Q46" i="11"/>
  <c r="Q17" i="4"/>
  <c r="Q298" i="14"/>
  <c r="Q10" i="11"/>
  <c r="Q29" i="5"/>
  <c r="Q177" i="14"/>
  <c r="Q18" i="11"/>
  <c r="Q50" i="5"/>
  <c r="Q28" i="4"/>
  <c r="Q47" i="11"/>
  <c r="Q49" i="3"/>
  <c r="Q33" i="3"/>
  <c r="Q15" i="11"/>
  <c r="Q20" i="3"/>
  <c r="Q30" i="5"/>
  <c r="Q19" i="4"/>
  <c r="Q28" i="5"/>
  <c r="P46" i="3"/>
  <c r="P68" i="4"/>
  <c r="P69" i="4" s="1"/>
  <c r="O105" i="14"/>
  <c r="O31" i="14"/>
  <c r="O268" i="14"/>
  <c r="O147" i="14"/>
  <c r="P110" i="3"/>
  <c r="O138" i="14"/>
  <c r="O139" i="14"/>
  <c r="O264" i="14"/>
  <c r="P95" i="3"/>
  <c r="P136" i="14" s="1"/>
  <c r="P180" i="11"/>
  <c r="P146" i="11"/>
  <c r="P51" i="11"/>
  <c r="P172" i="11" s="1"/>
  <c r="O263" i="14"/>
  <c r="O119" i="3"/>
  <c r="P107" i="11"/>
  <c r="P183" i="11"/>
  <c r="P52" i="11"/>
  <c r="P173" i="11" s="1"/>
  <c r="P128" i="14" s="1"/>
  <c r="P285" i="14"/>
  <c r="Q90" i="4"/>
  <c r="P82" i="11"/>
  <c r="P203" i="11" s="1"/>
  <c r="P352" i="14"/>
  <c r="Q83" i="4"/>
  <c r="Q85" i="4" s="1"/>
  <c r="P79" i="4"/>
  <c r="P80" i="4" s="1"/>
  <c r="Y97" i="14"/>
  <c r="Y98" i="14"/>
  <c r="Y99" i="14"/>
  <c r="S220" i="14"/>
  <c r="S221" i="14"/>
  <c r="T215" i="14"/>
  <c r="S237" i="14"/>
  <c r="O142" i="14" l="1"/>
  <c r="P97" i="11"/>
  <c r="P204" i="11"/>
  <c r="P98" i="11"/>
  <c r="P205" i="11"/>
  <c r="Q132" i="11"/>
  <c r="P13" i="14"/>
  <c r="AA358" i="14"/>
  <c r="AB336" i="14"/>
  <c r="AA343" i="14"/>
  <c r="AA359" i="14"/>
  <c r="AB337" i="14"/>
  <c r="AB338" i="14"/>
  <c r="Q134" i="11"/>
  <c r="Q133" i="11"/>
  <c r="Q138" i="11"/>
  <c r="Q135" i="11"/>
  <c r="Q136" i="11"/>
  <c r="Q137" i="11"/>
  <c r="Q140" i="11"/>
  <c r="Q139" i="11"/>
  <c r="P59" i="3"/>
  <c r="P116" i="3" s="1"/>
  <c r="P57" i="3"/>
  <c r="P75" i="5"/>
  <c r="P58" i="3" s="1"/>
  <c r="P115" i="3" s="1"/>
  <c r="P54" i="3"/>
  <c r="P108" i="3"/>
  <c r="P111" i="3" s="1"/>
  <c r="O216" i="11"/>
  <c r="O129" i="14" s="1"/>
  <c r="O100" i="11"/>
  <c r="O221" i="11" s="1"/>
  <c r="Q51" i="4"/>
  <c r="Q58" i="4"/>
  <c r="Q60" i="4" s="1"/>
  <c r="P103" i="3"/>
  <c r="R8" i="5"/>
  <c r="Q12" i="4"/>
  <c r="Q167" i="11"/>
  <c r="Q38" i="4"/>
  <c r="Q40" i="4"/>
  <c r="R21" i="5"/>
  <c r="R17" i="5" s="1"/>
  <c r="Q39" i="5"/>
  <c r="Q32" i="4"/>
  <c r="Q131" i="11"/>
  <c r="Q168" i="11"/>
  <c r="P86" i="11"/>
  <c r="Q65" i="3"/>
  <c r="Q78" i="3"/>
  <c r="Q40" i="5"/>
  <c r="Q42" i="11" s="1"/>
  <c r="Q163" i="11" s="1"/>
  <c r="Q39" i="4"/>
  <c r="Q41" i="4"/>
  <c r="Q48" i="11"/>
  <c r="Q22" i="4"/>
  <c r="Q65" i="4"/>
  <c r="Q67" i="4" s="1"/>
  <c r="O279" i="14"/>
  <c r="O158" i="14"/>
  <c r="O232" i="14"/>
  <c r="P71" i="4"/>
  <c r="O353" i="14"/>
  <c r="O354" i="14" s="1"/>
  <c r="P261" i="14"/>
  <c r="O265" i="14"/>
  <c r="P228" i="11"/>
  <c r="Q92" i="4"/>
  <c r="P96" i="4"/>
  <c r="P268" i="14" s="1"/>
  <c r="P150" i="11"/>
  <c r="P55" i="11"/>
  <c r="P176" i="11" s="1"/>
  <c r="P10" i="14" s="1"/>
  <c r="Q76" i="4"/>
  <c r="Y110" i="14"/>
  <c r="Z88" i="14"/>
  <c r="Y111" i="14"/>
  <c r="Z89" i="14"/>
  <c r="Z90" i="14"/>
  <c r="S222" i="14"/>
  <c r="T219" i="14"/>
  <c r="S226" i="14"/>
  <c r="S225" i="14"/>
  <c r="P110" i="11" l="1"/>
  <c r="P111" i="11" a="1"/>
  <c r="P218" i="11"/>
  <c r="P130" i="14" s="1"/>
  <c r="P113" i="11"/>
  <c r="P114" i="11" a="1"/>
  <c r="P219" i="11"/>
  <c r="P131" i="14" s="1"/>
  <c r="AB340" i="14"/>
  <c r="AB345" i="14"/>
  <c r="AA280" i="14"/>
  <c r="AB341" i="14"/>
  <c r="AB346" i="14"/>
  <c r="AB342" i="14"/>
  <c r="AB347" i="14" s="1"/>
  <c r="Q47" i="5"/>
  <c r="Q48" i="5"/>
  <c r="P60" i="3"/>
  <c r="P114" i="3"/>
  <c r="P117" i="3" s="1"/>
  <c r="O133" i="14"/>
  <c r="Q53" i="4"/>
  <c r="P262" i="14"/>
  <c r="P137" i="14"/>
  <c r="Q40" i="11"/>
  <c r="Q161" i="11" s="1"/>
  <c r="Q35" i="3"/>
  <c r="Q92" i="3" s="1"/>
  <c r="Q34" i="3"/>
  <c r="Q169" i="11"/>
  <c r="P91" i="11"/>
  <c r="Q106" i="3"/>
  <c r="Q41" i="5"/>
  <c r="Q41" i="11"/>
  <c r="Q162" i="11" s="1"/>
  <c r="Q45" i="5"/>
  <c r="Q59" i="5"/>
  <c r="Q60" i="5" s="1"/>
  <c r="Q32" i="11"/>
  <c r="Q33" i="4"/>
  <c r="Q14" i="4"/>
  <c r="Q46" i="5"/>
  <c r="Q63" i="11" s="1" a="1"/>
  <c r="P225" i="11"/>
  <c r="P90" i="11"/>
  <c r="Q42" i="5"/>
  <c r="Q57" i="5"/>
  <c r="Q58" i="5" s="1"/>
  <c r="Q36" i="3"/>
  <c r="Q93" i="3" s="1"/>
  <c r="Q37" i="3"/>
  <c r="Q94" i="3" s="1"/>
  <c r="P89" i="11"/>
  <c r="P207" i="11"/>
  <c r="Q90" i="3"/>
  <c r="Q43" i="4"/>
  <c r="O360" i="14"/>
  <c r="P20" i="14"/>
  <c r="P351" i="14"/>
  <c r="R9" i="5"/>
  <c r="R10" i="5" s="1"/>
  <c r="O287" i="14"/>
  <c r="O267" i="14"/>
  <c r="O270" i="14" s="1"/>
  <c r="Q78" i="4"/>
  <c r="P147" i="14"/>
  <c r="P353" i="14"/>
  <c r="P279" i="14"/>
  <c r="R13" i="5"/>
  <c r="R18" i="5"/>
  <c r="R12" i="5"/>
  <c r="R24" i="5"/>
  <c r="P263" i="14"/>
  <c r="P138" i="14"/>
  <c r="Z97" i="14"/>
  <c r="Z98" i="14"/>
  <c r="Z99" i="14"/>
  <c r="S159" i="14"/>
  <c r="T217" i="14"/>
  <c r="T216" i="14"/>
  <c r="S238" i="14"/>
  <c r="T224" i="14"/>
  <c r="P121" i="11" l="1"/>
  <c r="P242" i="11" s="1"/>
  <c r="P231" i="11"/>
  <c r="P234" i="11"/>
  <c r="Q66" i="11" a="1"/>
  <c r="Q65" i="5"/>
  <c r="Q69" i="11" a="1"/>
  <c r="AB343" i="14"/>
  <c r="AB358" i="14"/>
  <c r="AC336" i="14"/>
  <c r="AB359" i="14"/>
  <c r="AC337" i="14"/>
  <c r="AC338" i="14"/>
  <c r="Q65" i="11"/>
  <c r="Q186" i="11" s="1"/>
  <c r="Q27" i="11"/>
  <c r="Q148" i="11" s="1"/>
  <c r="Q35" i="11"/>
  <c r="Q156" i="11" s="1"/>
  <c r="Q68" i="11"/>
  <c r="Q36" i="11"/>
  <c r="Q157" i="11" s="1"/>
  <c r="Q28" i="11"/>
  <c r="R51" i="5"/>
  <c r="R52" i="5"/>
  <c r="R17" i="11"/>
  <c r="R13" i="11"/>
  <c r="R16" i="11"/>
  <c r="R12" i="11"/>
  <c r="R35" i="5"/>
  <c r="R36" i="5"/>
  <c r="R31" i="5"/>
  <c r="R32" i="5"/>
  <c r="Q59" i="4"/>
  <c r="Q61" i="4" s="1"/>
  <c r="Q62" i="4" s="1"/>
  <c r="Q52" i="4"/>
  <c r="Q54" i="4" s="1"/>
  <c r="Q55" i="4" s="1"/>
  <c r="Q35" i="4"/>
  <c r="P158" i="14"/>
  <c r="P232" i="14"/>
  <c r="Q53" i="3"/>
  <c r="Q110" i="3" s="1"/>
  <c r="Q257" i="14"/>
  <c r="Q77" i="4"/>
  <c r="Q84" i="4"/>
  <c r="P122" i="11"/>
  <c r="P243" i="11" s="1"/>
  <c r="Q66" i="4"/>
  <c r="Q68" i="4" s="1"/>
  <c r="Q69" i="4" s="1"/>
  <c r="Q25" i="11"/>
  <c r="Q91" i="3"/>
  <c r="P99" i="11"/>
  <c r="P220" i="11" s="1"/>
  <c r="P132" i="14" s="1"/>
  <c r="P258" i="14" s="1"/>
  <c r="P259" i="14" s="1"/>
  <c r="P212" i="11"/>
  <c r="Q34" i="11"/>
  <c r="Q59" i="11"/>
  <c r="Q153" i="11"/>
  <c r="Q254" i="14" s="1"/>
  <c r="Q69" i="5"/>
  <c r="Q71" i="5" s="1"/>
  <c r="Q70" i="5"/>
  <c r="Q284" i="14"/>
  <c r="Q91" i="4"/>
  <c r="Q60" i="11" a="1"/>
  <c r="P211" i="11"/>
  <c r="Q38" i="11"/>
  <c r="Q159" i="11" s="1"/>
  <c r="P96" i="11"/>
  <c r="P217" i="11" s="1"/>
  <c r="Q41" i="3"/>
  <c r="Q45" i="3"/>
  <c r="Q102" i="3" s="1"/>
  <c r="Q42" i="3"/>
  <c r="Q99" i="3" s="1"/>
  <c r="Q63" i="5"/>
  <c r="Q64" i="5" s="1"/>
  <c r="Q81" i="11" s="1"/>
  <c r="Q26" i="11"/>
  <c r="Q147" i="11" s="1"/>
  <c r="P92" i="11"/>
  <c r="P213" i="11" s="1"/>
  <c r="Q62" i="11"/>
  <c r="Q38" i="3"/>
  <c r="P95" i="11"/>
  <c r="P210" i="11"/>
  <c r="Q43" i="3"/>
  <c r="Q100" i="3" s="1"/>
  <c r="Q44" i="3"/>
  <c r="Q101" i="3" s="1"/>
  <c r="P31" i="14"/>
  <c r="P105" i="14"/>
  <c r="R11" i="5"/>
  <c r="P354" i="14"/>
  <c r="P139" i="14"/>
  <c r="P264" i="14"/>
  <c r="P119" i="3"/>
  <c r="R17" i="4"/>
  <c r="R177" i="14"/>
  <c r="R11" i="11"/>
  <c r="R30" i="5"/>
  <c r="R27" i="5"/>
  <c r="R46" i="11"/>
  <c r="R19" i="4"/>
  <c r="R19" i="11"/>
  <c r="R128" i="11"/>
  <c r="R33" i="5"/>
  <c r="R10" i="11"/>
  <c r="R15" i="11"/>
  <c r="R22" i="5"/>
  <c r="S16" i="5"/>
  <c r="S8" i="5" s="1"/>
  <c r="R33" i="3"/>
  <c r="R49" i="3"/>
  <c r="R50" i="14"/>
  <c r="R34" i="5"/>
  <c r="R28" i="5"/>
  <c r="R47" i="11"/>
  <c r="R50" i="5"/>
  <c r="R11" i="4"/>
  <c r="R28" i="4"/>
  <c r="R20" i="3"/>
  <c r="R49" i="5"/>
  <c r="R298" i="14"/>
  <c r="R14" i="11"/>
  <c r="R18" i="11"/>
  <c r="R29" i="5"/>
  <c r="Z110" i="14"/>
  <c r="AA88" i="14"/>
  <c r="Z111" i="14"/>
  <c r="AA89" i="14"/>
  <c r="AA90" i="14"/>
  <c r="T221" i="14"/>
  <c r="T220" i="14"/>
  <c r="U215" i="14"/>
  <c r="T237" i="14"/>
  <c r="Q83" i="11" l="1"/>
  <c r="Q84" i="11"/>
  <c r="P142" i="14"/>
  <c r="R136" i="11"/>
  <c r="AB280" i="14"/>
  <c r="AC340" i="14"/>
  <c r="AC345" i="14" s="1"/>
  <c r="AC341" i="14"/>
  <c r="AC346" i="14" s="1"/>
  <c r="AC342" i="14"/>
  <c r="AC347" i="14" s="1"/>
  <c r="R138" i="11"/>
  <c r="Q189" i="11"/>
  <c r="R134" i="11"/>
  <c r="R132" i="11"/>
  <c r="R137" i="11"/>
  <c r="R133" i="11"/>
  <c r="R135" i="11"/>
  <c r="R139" i="11"/>
  <c r="Q54" i="11"/>
  <c r="Q175" i="11" s="1"/>
  <c r="Q149" i="11"/>
  <c r="R140" i="11"/>
  <c r="Q104" i="11"/>
  <c r="Q105" i="11" a="1"/>
  <c r="Q53" i="11"/>
  <c r="Q174" i="11" s="1"/>
  <c r="Q155" i="11"/>
  <c r="Q255" i="14" s="1"/>
  <c r="Q256" i="14" s="1"/>
  <c r="Q43" i="11"/>
  <c r="Q164" i="11" s="1"/>
  <c r="Q29" i="11"/>
  <c r="Q150" i="11" s="1"/>
  <c r="Q74" i="5"/>
  <c r="Q75" i="5" s="1"/>
  <c r="Q58" i="3" s="1"/>
  <c r="Q115" i="3" s="1"/>
  <c r="Q52" i="3"/>
  <c r="Q109" i="3" s="1"/>
  <c r="Q85" i="11"/>
  <c r="Q206" i="11" s="1"/>
  <c r="Q51" i="3"/>
  <c r="Q108" i="3" s="1"/>
  <c r="Q50" i="3"/>
  <c r="R58" i="4"/>
  <c r="R60" i="4" s="1"/>
  <c r="Q231" i="14"/>
  <c r="Q104" i="14"/>
  <c r="Q36" i="14"/>
  <c r="Q37" i="14" s="1"/>
  <c r="Q163" i="14"/>
  <c r="Q164" i="14" s="1"/>
  <c r="R51" i="4"/>
  <c r="R53" i="4" s="1"/>
  <c r="Q79" i="4"/>
  <c r="Q80" i="4" s="1"/>
  <c r="Q93" i="4"/>
  <c r="Q94" i="4" s="1"/>
  <c r="Q285" i="14"/>
  <c r="Q86" i="4"/>
  <c r="Q87" i="4" s="1"/>
  <c r="Q352" i="14"/>
  <c r="Q180" i="11"/>
  <c r="P100" i="11"/>
  <c r="P221" i="11" s="1"/>
  <c r="Q71" i="4"/>
  <c r="Q20" i="14" s="1"/>
  <c r="Q95" i="3"/>
  <c r="Q82" i="11"/>
  <c r="Q203" i="11" s="1"/>
  <c r="Q107" i="11"/>
  <c r="Q183" i="11"/>
  <c r="Q52" i="11"/>
  <c r="Q173" i="11" s="1"/>
  <c r="Q128" i="14" s="1"/>
  <c r="R65" i="4"/>
  <c r="R67" i="4" s="1"/>
  <c r="Q51" i="11"/>
  <c r="Q172" i="11" s="1"/>
  <c r="Q146" i="11"/>
  <c r="P216" i="11"/>
  <c r="P129" i="14" s="1"/>
  <c r="Q98" i="3"/>
  <c r="Q103" i="3" s="1"/>
  <c r="Q202" i="11"/>
  <c r="Q46" i="3"/>
  <c r="R167" i="11"/>
  <c r="R131" i="11"/>
  <c r="R22" i="4"/>
  <c r="P360" i="14"/>
  <c r="Q351" i="14"/>
  <c r="P265" i="14"/>
  <c r="R39" i="5"/>
  <c r="R40" i="5"/>
  <c r="R48" i="11"/>
  <c r="R32" i="4"/>
  <c r="R39" i="4"/>
  <c r="R12" i="4"/>
  <c r="R23" i="5"/>
  <c r="S21" i="5" s="1"/>
  <c r="S17" i="5" s="1"/>
  <c r="R40" i="4"/>
  <c r="R41" i="4"/>
  <c r="R78" i="3"/>
  <c r="R65" i="3"/>
  <c r="R38" i="4"/>
  <c r="R168" i="11"/>
  <c r="AA97" i="14"/>
  <c r="AA98" i="14"/>
  <c r="AA99" i="14"/>
  <c r="T222" i="14"/>
  <c r="U219" i="14"/>
  <c r="T226" i="14"/>
  <c r="T225" i="14"/>
  <c r="Q204" i="11" l="1"/>
  <c r="Q97" i="11"/>
  <c r="Q98" i="11"/>
  <c r="Q205" i="11"/>
  <c r="Q13" i="14"/>
  <c r="AD336" i="14"/>
  <c r="AC358" i="14"/>
  <c r="AC343" i="14"/>
  <c r="AD337" i="14"/>
  <c r="AC359" i="14"/>
  <c r="AD338" i="14"/>
  <c r="R47" i="5"/>
  <c r="R48" i="5"/>
  <c r="Q57" i="3"/>
  <c r="Q114" i="3" s="1"/>
  <c r="Q59" i="3"/>
  <c r="R33" i="4"/>
  <c r="R59" i="4" s="1"/>
  <c r="R61" i="4" s="1"/>
  <c r="R62" i="4" s="1"/>
  <c r="R14" i="4"/>
  <c r="Q107" i="3"/>
  <c r="Q111" i="3" s="1"/>
  <c r="Q54" i="3"/>
  <c r="R76" i="4"/>
  <c r="R90" i="4"/>
  <c r="Q136" i="14"/>
  <c r="Q261" i="14"/>
  <c r="Q31" i="14"/>
  <c r="Q105" i="14"/>
  <c r="Q96" i="4"/>
  <c r="Q268" i="14" s="1"/>
  <c r="R83" i="4"/>
  <c r="Q137" i="14"/>
  <c r="Q55" i="11"/>
  <c r="Q176" i="11" s="1"/>
  <c r="Q10" i="14" s="1"/>
  <c r="Q228" i="11"/>
  <c r="Q86" i="11"/>
  <c r="P133" i="14"/>
  <c r="Q262" i="14"/>
  <c r="R32" i="11"/>
  <c r="R46" i="5"/>
  <c r="R63" i="11" s="1" a="1"/>
  <c r="P287" i="14"/>
  <c r="P267" i="14"/>
  <c r="P270" i="14" s="1"/>
  <c r="S9" i="5"/>
  <c r="S24" i="5"/>
  <c r="S13" i="5"/>
  <c r="R169" i="11"/>
  <c r="S12" i="5"/>
  <c r="S18" i="5"/>
  <c r="R90" i="3"/>
  <c r="R40" i="11"/>
  <c r="R161" i="11" s="1"/>
  <c r="R42" i="5"/>
  <c r="R45" i="5"/>
  <c r="R59" i="5"/>
  <c r="R60" i="5" s="1"/>
  <c r="R57" i="5"/>
  <c r="R58" i="5" s="1"/>
  <c r="R41" i="11"/>
  <c r="R162" i="11" s="1"/>
  <c r="R41" i="5"/>
  <c r="R35" i="3"/>
  <c r="R92" i="3" s="1"/>
  <c r="R34" i="3"/>
  <c r="R36" i="3"/>
  <c r="R93" i="3" s="1"/>
  <c r="R37" i="3"/>
  <c r="R94" i="3" s="1"/>
  <c r="R42" i="11"/>
  <c r="R163" i="11" s="1"/>
  <c r="R43" i="4"/>
  <c r="R106" i="3"/>
  <c r="AA110" i="14"/>
  <c r="AB88" i="14"/>
  <c r="AA111" i="14"/>
  <c r="AB89" i="14"/>
  <c r="AB90" i="14"/>
  <c r="T159" i="14"/>
  <c r="U217" i="14"/>
  <c r="U216" i="14"/>
  <c r="T238" i="14"/>
  <c r="U224" i="14"/>
  <c r="Q111" i="11" l="1" a="1"/>
  <c r="Q110" i="11"/>
  <c r="Q218" i="11"/>
  <c r="Q130" i="14" s="1"/>
  <c r="Q113" i="11"/>
  <c r="Q114" i="11" a="1"/>
  <c r="Q219" i="11"/>
  <c r="Q131" i="14" s="1"/>
  <c r="R66" i="11" a="1"/>
  <c r="R65" i="5"/>
  <c r="R69" i="11" a="1"/>
  <c r="AD340" i="14"/>
  <c r="AD345" i="14" s="1"/>
  <c r="AC280" i="14"/>
  <c r="AD341" i="14"/>
  <c r="AD346" i="14" s="1"/>
  <c r="AD342" i="14"/>
  <c r="AD347" i="14" s="1"/>
  <c r="R65" i="11"/>
  <c r="R186" i="11" s="1"/>
  <c r="R27" i="11"/>
  <c r="R148" i="11" s="1"/>
  <c r="R35" i="11"/>
  <c r="R156" i="11" s="1"/>
  <c r="R68" i="11"/>
  <c r="R28" i="11"/>
  <c r="R149" i="11" s="1"/>
  <c r="R36" i="11"/>
  <c r="R157" i="11" s="1"/>
  <c r="R153" i="11"/>
  <c r="R254" i="14" s="1"/>
  <c r="S51" i="5"/>
  <c r="S52" i="5"/>
  <c r="S17" i="11"/>
  <c r="S13" i="11"/>
  <c r="S16" i="11"/>
  <c r="S12" i="11"/>
  <c r="R35" i="4"/>
  <c r="R52" i="4"/>
  <c r="R54" i="4" s="1"/>
  <c r="R66" i="4"/>
  <c r="R68" i="4" s="1"/>
  <c r="S35" i="5"/>
  <c r="S36" i="5"/>
  <c r="S31" i="5"/>
  <c r="S32" i="5"/>
  <c r="Q116" i="3"/>
  <c r="Q117" i="3" s="1"/>
  <c r="Q60" i="3"/>
  <c r="R92" i="4"/>
  <c r="R78" i="4"/>
  <c r="Q147" i="14"/>
  <c r="Q232" i="14" s="1"/>
  <c r="Q279" i="14"/>
  <c r="Q353" i="14"/>
  <c r="Q354" i="14" s="1"/>
  <c r="R85" i="4"/>
  <c r="Q91" i="11"/>
  <c r="Q207" i="11"/>
  <c r="Q89" i="11"/>
  <c r="Q90" i="11"/>
  <c r="Q211" i="11" s="1"/>
  <c r="R26" i="11"/>
  <c r="R62" i="11"/>
  <c r="R38" i="11"/>
  <c r="R159" i="11" s="1"/>
  <c r="S15" i="11"/>
  <c r="S34" i="5"/>
  <c r="S27" i="5"/>
  <c r="S30" i="5"/>
  <c r="S10" i="11"/>
  <c r="S11" i="4"/>
  <c r="S14" i="11"/>
  <c r="S46" i="11"/>
  <c r="S128" i="11"/>
  <c r="S10" i="5"/>
  <c r="S29" i="5"/>
  <c r="S28" i="4"/>
  <c r="S18" i="11"/>
  <c r="S28" i="5"/>
  <c r="S49" i="5"/>
  <c r="S17" i="4"/>
  <c r="S50" i="5"/>
  <c r="S177" i="14"/>
  <c r="S20" i="3"/>
  <c r="S19" i="11"/>
  <c r="S19" i="4"/>
  <c r="S47" i="11"/>
  <c r="S33" i="3"/>
  <c r="S49" i="3"/>
  <c r="S33" i="5"/>
  <c r="S298" i="14"/>
  <c r="S50" i="14"/>
  <c r="S11" i="11"/>
  <c r="S58" i="4"/>
  <c r="Q138" i="14"/>
  <c r="Q263" i="14"/>
  <c r="T16" i="5"/>
  <c r="S22" i="5"/>
  <c r="S23" i="5" s="1"/>
  <c r="R25" i="11"/>
  <c r="R34" i="11"/>
  <c r="R59" i="11"/>
  <c r="R60" i="11" a="1"/>
  <c r="R53" i="3"/>
  <c r="R110" i="3" s="1"/>
  <c r="R69" i="5"/>
  <c r="R71" i="5" s="1"/>
  <c r="R70" i="5"/>
  <c r="R63" i="5"/>
  <c r="R64" i="5" s="1"/>
  <c r="R81" i="11" s="1"/>
  <c r="R42" i="3"/>
  <c r="R99" i="3" s="1"/>
  <c r="R44" i="3"/>
  <c r="R101" i="3" s="1"/>
  <c r="R45" i="3"/>
  <c r="R102" i="3" s="1"/>
  <c r="R41" i="3"/>
  <c r="R43" i="3"/>
  <c r="R100" i="3" s="1"/>
  <c r="R91" i="3"/>
  <c r="R95" i="3" s="1"/>
  <c r="R38" i="3"/>
  <c r="R257" i="14"/>
  <c r="R91" i="4"/>
  <c r="R284" i="14"/>
  <c r="R84" i="4"/>
  <c r="R77" i="4"/>
  <c r="AB97" i="14"/>
  <c r="AB98" i="14"/>
  <c r="AB99" i="14"/>
  <c r="U221" i="14"/>
  <c r="U220" i="14"/>
  <c r="V215" i="14"/>
  <c r="U237" i="14"/>
  <c r="Q121" i="11" l="1"/>
  <c r="Q242" i="11" s="1"/>
  <c r="Q231" i="11"/>
  <c r="Q234" i="11"/>
  <c r="R83" i="11"/>
  <c r="R84" i="11"/>
  <c r="S140" i="11"/>
  <c r="S139" i="11"/>
  <c r="AD358" i="14"/>
  <c r="AE336" i="14"/>
  <c r="AD343" i="14"/>
  <c r="AD359" i="14"/>
  <c r="AE337" i="14"/>
  <c r="AE338" i="14"/>
  <c r="R189" i="11"/>
  <c r="S133" i="11"/>
  <c r="S132" i="11"/>
  <c r="S138" i="11"/>
  <c r="S136" i="11"/>
  <c r="S134" i="11"/>
  <c r="S137" i="11"/>
  <c r="R82" i="11"/>
  <c r="R203" i="11" s="1"/>
  <c r="R147" i="11"/>
  <c r="S135" i="11"/>
  <c r="R202" i="11"/>
  <c r="R104" i="11"/>
  <c r="R105" i="11" a="1"/>
  <c r="R54" i="11"/>
  <c r="R175" i="11" s="1"/>
  <c r="R53" i="11"/>
  <c r="R174" i="11" s="1"/>
  <c r="S65" i="4"/>
  <c r="S67" i="4" s="1"/>
  <c r="R69" i="4"/>
  <c r="R43" i="11"/>
  <c r="R164" i="11" s="1"/>
  <c r="R29" i="11"/>
  <c r="R36" i="14"/>
  <c r="R37" i="14" s="1"/>
  <c r="R104" i="14"/>
  <c r="R231" i="14"/>
  <c r="R163" i="14"/>
  <c r="R164" i="14" s="1"/>
  <c r="R55" i="4"/>
  <c r="S51" i="4"/>
  <c r="S53" i="4" s="1"/>
  <c r="R183" i="11"/>
  <c r="R107" i="11"/>
  <c r="R52" i="11"/>
  <c r="R173" i="11" s="1"/>
  <c r="R128" i="14" s="1"/>
  <c r="R93" i="4"/>
  <c r="Q158" i="14"/>
  <c r="R351" i="14"/>
  <c r="Q360" i="14"/>
  <c r="Q99" i="11"/>
  <c r="Q220" i="11" s="1"/>
  <c r="Q132" i="14" s="1"/>
  <c r="Q258" i="14" s="1"/>
  <c r="Q259" i="14" s="1"/>
  <c r="Q122" i="11"/>
  <c r="Q243" i="11" s="1"/>
  <c r="Q95" i="11"/>
  <c r="Q210" i="11"/>
  <c r="Q92" i="11"/>
  <c r="Q213" i="11" s="1"/>
  <c r="Q225" i="11"/>
  <c r="Q212" i="11"/>
  <c r="Q96" i="11"/>
  <c r="Q217" i="11" s="1"/>
  <c r="Q139" i="14"/>
  <c r="Q264" i="14"/>
  <c r="Q119" i="3"/>
  <c r="S48" i="11"/>
  <c r="S169" i="11" s="1"/>
  <c r="S167" i="11"/>
  <c r="S39" i="4"/>
  <c r="S131" i="11"/>
  <c r="S41" i="4"/>
  <c r="S40" i="5"/>
  <c r="S32" i="4"/>
  <c r="S39" i="5"/>
  <c r="S11" i="5"/>
  <c r="S40" i="4"/>
  <c r="S65" i="3"/>
  <c r="S78" i="3"/>
  <c r="S38" i="4"/>
  <c r="S168" i="11"/>
  <c r="S22" i="4"/>
  <c r="S60" i="4"/>
  <c r="T8" i="5"/>
  <c r="T21" i="5"/>
  <c r="T17" i="5" s="1"/>
  <c r="S12" i="4"/>
  <c r="R51" i="11"/>
  <c r="R172" i="11" s="1"/>
  <c r="R146" i="11"/>
  <c r="R155" i="11"/>
  <c r="R255" i="14" s="1"/>
  <c r="R256" i="14" s="1"/>
  <c r="R180" i="11"/>
  <c r="R52" i="3"/>
  <c r="R109" i="3" s="1"/>
  <c r="R51" i="3"/>
  <c r="R108" i="3" s="1"/>
  <c r="R74" i="5"/>
  <c r="R85" i="11"/>
  <c r="R206" i="11" s="1"/>
  <c r="R50" i="3"/>
  <c r="R98" i="3"/>
  <c r="R103" i="3" s="1"/>
  <c r="R137" i="14" s="1"/>
  <c r="R46" i="3"/>
  <c r="R86" i="4"/>
  <c r="R285" i="14"/>
  <c r="R352" i="14"/>
  <c r="R136" i="14"/>
  <c r="R79" i="4"/>
  <c r="R80" i="4" s="1"/>
  <c r="R261" i="14"/>
  <c r="AB110" i="14"/>
  <c r="AC88" i="14"/>
  <c r="AB111" i="14"/>
  <c r="AC89" i="14"/>
  <c r="AC90" i="14"/>
  <c r="U222" i="14"/>
  <c r="V219" i="14"/>
  <c r="U226" i="14"/>
  <c r="U225" i="14"/>
  <c r="Q142" i="14" l="1"/>
  <c r="R97" i="11"/>
  <c r="R204" i="11"/>
  <c r="R98" i="11"/>
  <c r="R205" i="11"/>
  <c r="R13" i="14"/>
  <c r="AE340" i="14"/>
  <c r="AE345" i="14" s="1"/>
  <c r="AD280" i="14"/>
  <c r="AE341" i="14"/>
  <c r="AE346" i="14" s="1"/>
  <c r="AE342" i="14"/>
  <c r="AE347" i="14" s="1"/>
  <c r="R71" i="4"/>
  <c r="R20" i="14" s="1"/>
  <c r="S48" i="5"/>
  <c r="S47" i="5"/>
  <c r="R228" i="11"/>
  <c r="S36" i="3"/>
  <c r="S93" i="3" s="1"/>
  <c r="S35" i="3"/>
  <c r="S92" i="3" s="1"/>
  <c r="S90" i="4"/>
  <c r="S92" i="4" s="1"/>
  <c r="R94" i="4"/>
  <c r="Q265" i="14"/>
  <c r="Q216" i="11"/>
  <c r="Q129" i="14" s="1"/>
  <c r="Q100" i="11"/>
  <c r="Q221" i="11" s="1"/>
  <c r="S34" i="3"/>
  <c r="S91" i="3" s="1"/>
  <c r="S14" i="4"/>
  <c r="S90" i="3"/>
  <c r="S106" i="3"/>
  <c r="S43" i="4"/>
  <c r="S42" i="11"/>
  <c r="S163" i="11" s="1"/>
  <c r="S46" i="5"/>
  <c r="S26" i="11" s="1"/>
  <c r="S147" i="11" s="1"/>
  <c r="S59" i="5"/>
  <c r="S60" i="5" s="1"/>
  <c r="S32" i="11"/>
  <c r="S37" i="3"/>
  <c r="S41" i="11"/>
  <c r="S162" i="11" s="1"/>
  <c r="S40" i="11"/>
  <c r="S161" i="11" s="1"/>
  <c r="S41" i="5"/>
  <c r="S45" i="5"/>
  <c r="S53" i="3" s="1"/>
  <c r="S42" i="5"/>
  <c r="S57" i="5"/>
  <c r="S58" i="5" s="1"/>
  <c r="R262" i="14"/>
  <c r="T9" i="5"/>
  <c r="T18" i="5"/>
  <c r="T24" i="5"/>
  <c r="T12" i="5"/>
  <c r="T13" i="5"/>
  <c r="S76" i="4"/>
  <c r="S33" i="4"/>
  <c r="R55" i="11"/>
  <c r="R176" i="11" s="1"/>
  <c r="R10" i="14" s="1"/>
  <c r="R150" i="11"/>
  <c r="R59" i="3"/>
  <c r="R116" i="3" s="1"/>
  <c r="R75" i="5"/>
  <c r="R58" i="3" s="1"/>
  <c r="R115" i="3" s="1"/>
  <c r="R57" i="3"/>
  <c r="R107" i="3"/>
  <c r="R111" i="3" s="1"/>
  <c r="R54" i="3"/>
  <c r="R87" i="4"/>
  <c r="S83" i="4"/>
  <c r="S85" i="4" s="1"/>
  <c r="R86" i="11"/>
  <c r="AC97" i="14"/>
  <c r="AC98" i="14"/>
  <c r="AC99" i="14"/>
  <c r="U159" i="14"/>
  <c r="V217" i="14"/>
  <c r="V216" i="14"/>
  <c r="U238" i="14"/>
  <c r="V224" i="14"/>
  <c r="R110" i="11" l="1"/>
  <c r="R111" i="11" a="1"/>
  <c r="R218" i="11"/>
  <c r="R130" i="14" s="1"/>
  <c r="R113" i="11"/>
  <c r="R114" i="11" a="1"/>
  <c r="R219" i="11"/>
  <c r="R131" i="14" s="1"/>
  <c r="S69" i="11" a="1"/>
  <c r="S66" i="11" a="1"/>
  <c r="S65" i="5"/>
  <c r="AF336" i="14"/>
  <c r="AE358" i="14"/>
  <c r="AE343" i="14"/>
  <c r="AF337" i="14"/>
  <c r="AE359" i="14"/>
  <c r="AF338" i="14"/>
  <c r="R31" i="14"/>
  <c r="R105" i="14"/>
  <c r="S28" i="11"/>
  <c r="S149" i="11" s="1"/>
  <c r="S68" i="11"/>
  <c r="S36" i="11"/>
  <c r="S157" i="11" s="1"/>
  <c r="S27" i="11"/>
  <c r="S148" i="11" s="1"/>
  <c r="S35" i="11"/>
  <c r="S156" i="11" s="1"/>
  <c r="S65" i="11"/>
  <c r="S186" i="11" s="1"/>
  <c r="T51" i="5"/>
  <c r="T52" i="5"/>
  <c r="T12" i="11"/>
  <c r="T17" i="11"/>
  <c r="T16" i="11"/>
  <c r="T13" i="11"/>
  <c r="T35" i="5"/>
  <c r="T36" i="5"/>
  <c r="T31" i="5"/>
  <c r="T32" i="5"/>
  <c r="S63" i="11" a="1"/>
  <c r="S38" i="11"/>
  <c r="S62" i="11"/>
  <c r="S70" i="5"/>
  <c r="S69" i="5"/>
  <c r="S71" i="5" s="1"/>
  <c r="R96" i="4"/>
  <c r="R268" i="14" s="1"/>
  <c r="Q133" i="14"/>
  <c r="Q287" i="14"/>
  <c r="Q267" i="14"/>
  <c r="Q270" i="14" s="1"/>
  <c r="S84" i="4"/>
  <c r="S77" i="4"/>
  <c r="S284" i="14"/>
  <c r="S91" i="4"/>
  <c r="S93" i="4" s="1"/>
  <c r="S94" i="4" s="1"/>
  <c r="S63" i="5"/>
  <c r="S64" i="5" s="1"/>
  <c r="S81" i="11" s="1"/>
  <c r="S42" i="3"/>
  <c r="S99" i="3" s="1"/>
  <c r="S45" i="3"/>
  <c r="S44" i="3"/>
  <c r="S43" i="3"/>
  <c r="S59" i="11"/>
  <c r="S60" i="11" a="1"/>
  <c r="S25" i="11"/>
  <c r="S110" i="3"/>
  <c r="S34" i="11"/>
  <c r="S41" i="3"/>
  <c r="S257" i="14"/>
  <c r="S94" i="3"/>
  <c r="S153" i="11"/>
  <c r="S254" i="14" s="1"/>
  <c r="S38" i="3"/>
  <c r="T22" i="5"/>
  <c r="U16" i="5"/>
  <c r="T30" i="5"/>
  <c r="T11" i="11"/>
  <c r="T14" i="11"/>
  <c r="T49" i="5"/>
  <c r="T15" i="11"/>
  <c r="T29" i="5"/>
  <c r="T11" i="4"/>
  <c r="T19" i="4"/>
  <c r="T28" i="4"/>
  <c r="T19" i="11"/>
  <c r="T27" i="5"/>
  <c r="T33" i="3"/>
  <c r="T49" i="3"/>
  <c r="T10" i="5"/>
  <c r="T33" i="5"/>
  <c r="S78" i="4"/>
  <c r="T177" i="14"/>
  <c r="T10" i="11"/>
  <c r="T47" i="11"/>
  <c r="T128" i="11"/>
  <c r="T34" i="5"/>
  <c r="T298" i="14"/>
  <c r="T50" i="5"/>
  <c r="T17" i="4"/>
  <c r="T28" i="5"/>
  <c r="T46" i="11"/>
  <c r="T50" i="14"/>
  <c r="T20" i="3"/>
  <c r="T18" i="11"/>
  <c r="S59" i="4"/>
  <c r="S61" i="4" s="1"/>
  <c r="S62" i="4" s="1"/>
  <c r="S35" i="4"/>
  <c r="S52" i="4"/>
  <c r="S54" i="4" s="1"/>
  <c r="S55" i="4" s="1"/>
  <c r="S66" i="4"/>
  <c r="S68" i="4" s="1"/>
  <c r="S69" i="4" s="1"/>
  <c r="R60" i="3"/>
  <c r="R114" i="3"/>
  <c r="R117" i="3" s="1"/>
  <c r="R138" i="14"/>
  <c r="R263" i="14"/>
  <c r="R207" i="11"/>
  <c r="R90" i="11"/>
  <c r="R91" i="11"/>
  <c r="R89" i="11"/>
  <c r="S82" i="11"/>
  <c r="S203" i="11" s="1"/>
  <c r="AC110" i="14"/>
  <c r="AD88" i="14"/>
  <c r="AC111" i="14"/>
  <c r="AD89" i="14"/>
  <c r="AD90" i="14"/>
  <c r="V221" i="14"/>
  <c r="V220" i="14"/>
  <c r="W215" i="14"/>
  <c r="V237" i="14"/>
  <c r="R121" i="11" l="1"/>
  <c r="R242" i="11" s="1"/>
  <c r="R231" i="11"/>
  <c r="R234" i="11"/>
  <c r="S84" i="11"/>
  <c r="S83" i="11"/>
  <c r="T139" i="11"/>
  <c r="AF340" i="14"/>
  <c r="AF345" i="14" s="1"/>
  <c r="AE280" i="14"/>
  <c r="AF341" i="14"/>
  <c r="AF346" i="14" s="1"/>
  <c r="AF342" i="14"/>
  <c r="AF347" i="14" s="1"/>
  <c r="S189" i="11"/>
  <c r="T137" i="11"/>
  <c r="T134" i="11"/>
  <c r="T136" i="11"/>
  <c r="T140" i="11"/>
  <c r="T133" i="11"/>
  <c r="T135" i="11"/>
  <c r="T138" i="11"/>
  <c r="T132" i="11"/>
  <c r="S104" i="11"/>
  <c r="S105" i="11" a="1"/>
  <c r="S29" i="11"/>
  <c r="S53" i="11"/>
  <c r="S174" i="11" s="1"/>
  <c r="S54" i="11"/>
  <c r="S175" i="11" s="1"/>
  <c r="S155" i="11"/>
  <c r="S255" i="14" s="1"/>
  <c r="S256" i="14" s="1"/>
  <c r="S43" i="11"/>
  <c r="S164" i="11" s="1"/>
  <c r="S159" i="11"/>
  <c r="S52" i="11"/>
  <c r="S173" i="11" s="1"/>
  <c r="S128" i="14" s="1"/>
  <c r="S107" i="11"/>
  <c r="S183" i="11"/>
  <c r="S51" i="3"/>
  <c r="S108" i="3" s="1"/>
  <c r="S50" i="3"/>
  <c r="S52" i="3"/>
  <c r="S109" i="3" s="1"/>
  <c r="S74" i="5"/>
  <c r="S85" i="11"/>
  <c r="S98" i="3"/>
  <c r="S46" i="3"/>
  <c r="R353" i="14"/>
  <c r="R147" i="14"/>
  <c r="R279" i="14"/>
  <c r="S285" i="14"/>
  <c r="S86" i="4"/>
  <c r="S87" i="4" s="1"/>
  <c r="S352" i="14"/>
  <c r="T90" i="4"/>
  <c r="S202" i="11"/>
  <c r="S100" i="3"/>
  <c r="S102" i="3"/>
  <c r="S180" i="11"/>
  <c r="S146" i="11"/>
  <c r="S101" i="3"/>
  <c r="S51" i="11"/>
  <c r="S172" i="11" s="1"/>
  <c r="T65" i="4"/>
  <c r="T48" i="11"/>
  <c r="T169" i="11" s="1"/>
  <c r="T167" i="11"/>
  <c r="T78" i="3"/>
  <c r="T65" i="3"/>
  <c r="T131" i="11"/>
  <c r="T168" i="11"/>
  <c r="T58" i="4"/>
  <c r="S231" i="14"/>
  <c r="S163" i="14"/>
  <c r="S164" i="14" s="1"/>
  <c r="S36" i="14"/>
  <c r="S37" i="14" s="1"/>
  <c r="S104" i="14"/>
  <c r="T51" i="4"/>
  <c r="S71" i="4"/>
  <c r="S95" i="3"/>
  <c r="T12" i="4"/>
  <c r="T33" i="4" s="1"/>
  <c r="T23" i="5"/>
  <c r="U21" i="5" s="1"/>
  <c r="U17" i="5" s="1"/>
  <c r="U8" i="5"/>
  <c r="T32" i="4"/>
  <c r="T39" i="4"/>
  <c r="T41" i="4"/>
  <c r="T40" i="4"/>
  <c r="T11" i="5"/>
  <c r="T39" i="5"/>
  <c r="T22" i="4"/>
  <c r="T40" i="5"/>
  <c r="T38" i="4"/>
  <c r="S79" i="4"/>
  <c r="S80" i="4" s="1"/>
  <c r="R119" i="3"/>
  <c r="R264" i="14"/>
  <c r="R265" i="14" s="1"/>
  <c r="R139" i="14"/>
  <c r="R211" i="11"/>
  <c r="R96" i="11"/>
  <c r="R217" i="11" s="1"/>
  <c r="R122" i="11"/>
  <c r="R243" i="11" s="1"/>
  <c r="R99" i="11"/>
  <c r="R220" i="11" s="1"/>
  <c r="R132" i="14" s="1"/>
  <c r="R258" i="14" s="1"/>
  <c r="R259" i="14" s="1"/>
  <c r="R212" i="11"/>
  <c r="R92" i="11"/>
  <c r="R213" i="11" s="1"/>
  <c r="R210" i="11"/>
  <c r="R95" i="11"/>
  <c r="R225" i="11"/>
  <c r="AD97" i="14"/>
  <c r="AD98" i="14"/>
  <c r="AD99" i="14"/>
  <c r="V222" i="14"/>
  <c r="W219" i="14"/>
  <c r="V226" i="14"/>
  <c r="V225" i="14"/>
  <c r="R142" i="14" l="1"/>
  <c r="S98" i="11"/>
  <c r="S205" i="11"/>
  <c r="S97" i="11"/>
  <c r="S204" i="11"/>
  <c r="S13" i="14"/>
  <c r="AF358" i="14"/>
  <c r="AG336" i="14"/>
  <c r="AF343" i="14"/>
  <c r="AF359" i="14"/>
  <c r="AG337" i="14"/>
  <c r="AG338" i="14"/>
  <c r="T36" i="3"/>
  <c r="T93" i="3" s="1"/>
  <c r="T47" i="5"/>
  <c r="T48" i="5"/>
  <c r="S228" i="11"/>
  <c r="S107" i="3"/>
  <c r="S111" i="3" s="1"/>
  <c r="S54" i="3"/>
  <c r="S59" i="3"/>
  <c r="S116" i="3" s="1"/>
  <c r="S57" i="3"/>
  <c r="S75" i="5"/>
  <c r="S58" i="3" s="1"/>
  <c r="S115" i="3" s="1"/>
  <c r="S206" i="11"/>
  <c r="S86" i="11"/>
  <c r="R354" i="14"/>
  <c r="T83" i="4"/>
  <c r="R232" i="14"/>
  <c r="R158" i="14"/>
  <c r="S96" i="4"/>
  <c r="S268" i="14" s="1"/>
  <c r="T76" i="4"/>
  <c r="S20" i="14"/>
  <c r="S103" i="3"/>
  <c r="T92" i="4"/>
  <c r="S150" i="11"/>
  <c r="S55" i="11"/>
  <c r="S176" i="11" s="1"/>
  <c r="S10" i="14" s="1"/>
  <c r="R267" i="14"/>
  <c r="R270" i="14" s="1"/>
  <c r="T53" i="4"/>
  <c r="T106" i="3"/>
  <c r="T60" i="4"/>
  <c r="T67" i="4"/>
  <c r="S136" i="14"/>
  <c r="S261" i="14"/>
  <c r="T90" i="3"/>
  <c r="T46" i="5"/>
  <c r="T42" i="11"/>
  <c r="T163" i="11" s="1"/>
  <c r="T41" i="11"/>
  <c r="T162" i="11" s="1"/>
  <c r="T42" i="5"/>
  <c r="U9" i="5"/>
  <c r="T43" i="4"/>
  <c r="U18" i="5"/>
  <c r="T35" i="4"/>
  <c r="T52" i="4"/>
  <c r="T14" i="4"/>
  <c r="T35" i="3"/>
  <c r="T92" i="3" s="1"/>
  <c r="T34" i="3"/>
  <c r="T91" i="3" s="1"/>
  <c r="T40" i="11"/>
  <c r="T161" i="11" s="1"/>
  <c r="T57" i="5"/>
  <c r="T58" i="5" s="1"/>
  <c r="T45" i="5"/>
  <c r="T59" i="11" s="1"/>
  <c r="T41" i="5"/>
  <c r="T37" i="3"/>
  <c r="T59" i="5"/>
  <c r="T60" i="5" s="1"/>
  <c r="T32" i="11"/>
  <c r="U12" i="5"/>
  <c r="U13" i="5"/>
  <c r="T66" i="4"/>
  <c r="T59" i="4"/>
  <c r="U24" i="5"/>
  <c r="R100" i="11"/>
  <c r="R221" i="11" s="1"/>
  <c r="R216" i="11"/>
  <c r="R129" i="14" s="1"/>
  <c r="R133" i="14" s="1"/>
  <c r="R287" i="14"/>
  <c r="AD110" i="14"/>
  <c r="AE88" i="14"/>
  <c r="AD111" i="14"/>
  <c r="AE89" i="14"/>
  <c r="AE90" i="14"/>
  <c r="V159" i="14"/>
  <c r="W217" i="14"/>
  <c r="W216" i="14"/>
  <c r="V238" i="14"/>
  <c r="W224" i="14"/>
  <c r="S113" i="11" l="1"/>
  <c r="S114" i="11" a="1"/>
  <c r="S219" i="11"/>
  <c r="S131" i="14" s="1"/>
  <c r="S110" i="11"/>
  <c r="S111" i="11" a="1"/>
  <c r="S218" i="11"/>
  <c r="S130" i="14" s="1"/>
  <c r="T66" i="11" a="1"/>
  <c r="T65" i="5"/>
  <c r="T69" i="11" a="1"/>
  <c r="AG340" i="14"/>
  <c r="AG345" i="14"/>
  <c r="AF280" i="14"/>
  <c r="AG341" i="14"/>
  <c r="AG346" i="14" s="1"/>
  <c r="AG342" i="14"/>
  <c r="AG347" i="14" s="1"/>
  <c r="S351" i="14"/>
  <c r="R360" i="14"/>
  <c r="T35" i="11"/>
  <c r="T156" i="11" s="1"/>
  <c r="T27" i="11"/>
  <c r="T148" i="11" s="1"/>
  <c r="T65" i="11"/>
  <c r="T186" i="11" s="1"/>
  <c r="T28" i="11"/>
  <c r="T149" i="11" s="1"/>
  <c r="T36" i="11"/>
  <c r="T157" i="11" s="1"/>
  <c r="T68" i="11"/>
  <c r="U51" i="5"/>
  <c r="U52" i="5"/>
  <c r="U17" i="11"/>
  <c r="U16" i="11"/>
  <c r="U13" i="11"/>
  <c r="U12" i="11"/>
  <c r="U35" i="5"/>
  <c r="U36" i="5"/>
  <c r="U31" i="5"/>
  <c r="U32" i="5"/>
  <c r="S90" i="11"/>
  <c r="S91" i="11"/>
  <c r="S263" i="14"/>
  <c r="S138" i="14"/>
  <c r="S60" i="3"/>
  <c r="S114" i="3"/>
  <c r="S117" i="3" s="1"/>
  <c r="S207" i="11"/>
  <c r="S89" i="11"/>
  <c r="S95" i="11" s="1"/>
  <c r="U10" i="11"/>
  <c r="U50" i="14"/>
  <c r="U14" i="11"/>
  <c r="U17" i="4"/>
  <c r="T85" i="4"/>
  <c r="S147" i="14"/>
  <c r="S353" i="14"/>
  <c r="S279" i="14"/>
  <c r="T78" i="4"/>
  <c r="S31" i="14"/>
  <c r="S137" i="14"/>
  <c r="S105" i="14"/>
  <c r="S262" i="14"/>
  <c r="T68" i="4"/>
  <c r="T69" i="4" s="1"/>
  <c r="T69" i="5"/>
  <c r="T71" i="5" s="1"/>
  <c r="U18" i="11"/>
  <c r="U29" i="5"/>
  <c r="U33" i="5"/>
  <c r="U27" i="5"/>
  <c r="U28" i="5"/>
  <c r="U11" i="11"/>
  <c r="U34" i="5"/>
  <c r="U19" i="4"/>
  <c r="U19" i="11"/>
  <c r="U11" i="4"/>
  <c r="T70" i="5"/>
  <c r="T94" i="3"/>
  <c r="U28" i="4"/>
  <c r="T153" i="11"/>
  <c r="T254" i="14" s="1"/>
  <c r="T61" i="4"/>
  <c r="T62" i="4" s="1"/>
  <c r="U33" i="3"/>
  <c r="U49" i="3"/>
  <c r="U15" i="11"/>
  <c r="U49" i="5"/>
  <c r="U47" i="11"/>
  <c r="U50" i="5"/>
  <c r="U298" i="14"/>
  <c r="U46" i="11"/>
  <c r="U177" i="14"/>
  <c r="U128" i="11"/>
  <c r="U30" i="5"/>
  <c r="U20" i="3"/>
  <c r="T62" i="11"/>
  <c r="T38" i="11"/>
  <c r="T159" i="11" s="1"/>
  <c r="T26" i="11"/>
  <c r="T147" i="11" s="1"/>
  <c r="T63" i="11" a="1"/>
  <c r="T36" i="14"/>
  <c r="T37" i="14" s="1"/>
  <c r="V16" i="5"/>
  <c r="V8" i="5" s="1"/>
  <c r="T104" i="14"/>
  <c r="T77" i="4"/>
  <c r="T284" i="14"/>
  <c r="T91" i="4"/>
  <c r="T84" i="4"/>
  <c r="U10" i="5"/>
  <c r="U22" i="5"/>
  <c r="U23" i="5" s="1"/>
  <c r="T54" i="4"/>
  <c r="T55" i="4" s="1"/>
  <c r="T231" i="14"/>
  <c r="T163" i="14"/>
  <c r="T164" i="14" s="1"/>
  <c r="T43" i="3"/>
  <c r="T100" i="3" s="1"/>
  <c r="T41" i="3"/>
  <c r="T98" i="3" s="1"/>
  <c r="T45" i="3"/>
  <c r="T102" i="3" s="1"/>
  <c r="T25" i="11"/>
  <c r="T34" i="11"/>
  <c r="T257" i="14"/>
  <c r="T63" i="5"/>
  <c r="T64" i="5" s="1"/>
  <c r="T81" i="11" s="1"/>
  <c r="T38" i="3"/>
  <c r="T42" i="3"/>
  <c r="T99" i="3" s="1"/>
  <c r="T44" i="3"/>
  <c r="T101" i="3" s="1"/>
  <c r="T180" i="11"/>
  <c r="T53" i="3"/>
  <c r="T110" i="3" s="1"/>
  <c r="T60" i="11" a="1"/>
  <c r="AE97" i="14"/>
  <c r="AE98" i="14"/>
  <c r="AE99" i="14"/>
  <c r="W221" i="14"/>
  <c r="W220" i="14"/>
  <c r="X215" i="14"/>
  <c r="W237" i="14"/>
  <c r="S234" i="11" l="1"/>
  <c r="S121" i="11"/>
  <c r="S242" i="11" s="1"/>
  <c r="S231" i="11"/>
  <c r="T83" i="11"/>
  <c r="T84" i="11"/>
  <c r="AG343" i="14"/>
  <c r="AG358" i="14"/>
  <c r="AH336" i="14"/>
  <c r="AG359" i="14"/>
  <c r="AH337" i="14"/>
  <c r="AH338" i="14"/>
  <c r="T189" i="11"/>
  <c r="U138" i="11"/>
  <c r="U134" i="11"/>
  <c r="U133" i="11"/>
  <c r="U139" i="11"/>
  <c r="U132" i="11"/>
  <c r="U136" i="11"/>
  <c r="U140" i="11"/>
  <c r="U135" i="11"/>
  <c r="U137" i="11"/>
  <c r="T202" i="11"/>
  <c r="T104" i="11"/>
  <c r="T105" i="11" a="1"/>
  <c r="T53" i="11"/>
  <c r="T174" i="11" s="1"/>
  <c r="T54" i="11"/>
  <c r="T175" i="11" s="1"/>
  <c r="T155" i="11"/>
  <c r="T255" i="14" s="1"/>
  <c r="T256" i="14" s="1"/>
  <c r="T43" i="11"/>
  <c r="T164" i="11" s="1"/>
  <c r="T29" i="11"/>
  <c r="U39" i="5"/>
  <c r="S96" i="11"/>
  <c r="S217" i="11" s="1"/>
  <c r="S211" i="11"/>
  <c r="S122" i="11"/>
  <c r="S243" i="11" s="1"/>
  <c r="S99" i="11"/>
  <c r="S212" i="11"/>
  <c r="S225" i="11"/>
  <c r="S92" i="11"/>
  <c r="S213" i="11" s="1"/>
  <c r="S210" i="11"/>
  <c r="T50" i="3"/>
  <c r="T107" i="3" s="1"/>
  <c r="T52" i="3"/>
  <c r="T109" i="3" s="1"/>
  <c r="T51" i="3"/>
  <c r="T74" i="5"/>
  <c r="T59" i="3" s="1"/>
  <c r="T116" i="3" s="1"/>
  <c r="T85" i="11"/>
  <c r="T206" i="11" s="1"/>
  <c r="U78" i="3"/>
  <c r="U65" i="3"/>
  <c r="T86" i="4"/>
  <c r="T87" i="4" s="1"/>
  <c r="S139" i="14"/>
  <c r="S354" i="14"/>
  <c r="S158" i="14"/>
  <c r="S232" i="14"/>
  <c r="U65" i="4"/>
  <c r="U67" i="4" s="1"/>
  <c r="U51" i="4"/>
  <c r="U131" i="11"/>
  <c r="U38" i="4"/>
  <c r="U39" i="4"/>
  <c r="U48" i="11"/>
  <c r="U169" i="11" s="1"/>
  <c r="U58" i="4"/>
  <c r="T71" i="4"/>
  <c r="T95" i="3"/>
  <c r="T136" i="14" s="1"/>
  <c r="U22" i="4"/>
  <c r="T146" i="11"/>
  <c r="T51" i="11"/>
  <c r="T172" i="11" s="1"/>
  <c r="T103" i="3"/>
  <c r="T137" i="14" s="1"/>
  <c r="T46" i="3"/>
  <c r="U167" i="11"/>
  <c r="U168" i="11"/>
  <c r="U41" i="4"/>
  <c r="U40" i="5"/>
  <c r="U40" i="4"/>
  <c r="U32" i="4"/>
  <c r="T183" i="11"/>
  <c r="T107" i="11"/>
  <c r="T52" i="11"/>
  <c r="T173" i="11" s="1"/>
  <c r="T128" i="14" s="1"/>
  <c r="T82" i="11"/>
  <c r="T203" i="11" s="1"/>
  <c r="T79" i="4"/>
  <c r="V21" i="5"/>
  <c r="V17" i="5" s="1"/>
  <c r="U12" i="4"/>
  <c r="T93" i="4"/>
  <c r="T352" i="14"/>
  <c r="T285" i="14"/>
  <c r="U11" i="5"/>
  <c r="S264" i="14"/>
  <c r="S265" i="14" s="1"/>
  <c r="S119" i="3"/>
  <c r="S216" i="11"/>
  <c r="S129" i="14" s="1"/>
  <c r="W225" i="14"/>
  <c r="AE110" i="14"/>
  <c r="AF88" i="14"/>
  <c r="AE111" i="14"/>
  <c r="AF89" i="14"/>
  <c r="AF90" i="14"/>
  <c r="W222" i="14"/>
  <c r="X219" i="14"/>
  <c r="W226" i="14"/>
  <c r="S142" i="14" l="1"/>
  <c r="T97" i="11"/>
  <c r="T204" i="11"/>
  <c r="T98" i="11"/>
  <c r="T205" i="11"/>
  <c r="T13" i="14"/>
  <c r="AG280" i="14"/>
  <c r="AH340" i="14"/>
  <c r="AH345" i="14" s="1"/>
  <c r="AH341" i="14"/>
  <c r="AH346" i="14" s="1"/>
  <c r="AH342" i="14"/>
  <c r="AH347" i="14" s="1"/>
  <c r="U47" i="5"/>
  <c r="U48" i="5"/>
  <c r="U36" i="3"/>
  <c r="U93" i="3" s="1"/>
  <c r="U37" i="3"/>
  <c r="U94" i="3" s="1"/>
  <c r="U42" i="5"/>
  <c r="U40" i="11"/>
  <c r="U161" i="11" s="1"/>
  <c r="U41" i="11"/>
  <c r="U162" i="11" s="1"/>
  <c r="U34" i="3"/>
  <c r="U41" i="5"/>
  <c r="U35" i="3"/>
  <c r="U92" i="3" s="1"/>
  <c r="U59" i="5"/>
  <c r="U60" i="5" s="1"/>
  <c r="U57" i="5"/>
  <c r="U58" i="5" s="1"/>
  <c r="U63" i="5" s="1"/>
  <c r="U64" i="5" s="1"/>
  <c r="U81" i="11" s="1"/>
  <c r="U45" i="5"/>
  <c r="U60" i="11" s="1" a="1"/>
  <c r="U32" i="11"/>
  <c r="S220" i="11"/>
  <c r="S132" i="14" s="1"/>
  <c r="S100" i="11"/>
  <c r="S221" i="11" s="1"/>
  <c r="U33" i="4"/>
  <c r="U14" i="4"/>
  <c r="T108" i="3"/>
  <c r="T111" i="3" s="1"/>
  <c r="T54" i="3"/>
  <c r="T57" i="3"/>
  <c r="T114" i="3" s="1"/>
  <c r="T75" i="5"/>
  <c r="T58" i="3" s="1"/>
  <c r="T115" i="3" s="1"/>
  <c r="U90" i="3"/>
  <c r="U106" i="3"/>
  <c r="U83" i="4"/>
  <c r="U85" i="4" s="1"/>
  <c r="T262" i="14"/>
  <c r="S360" i="14"/>
  <c r="T351" i="14"/>
  <c r="U53" i="4"/>
  <c r="U90" i="4"/>
  <c r="U92" i="4" s="1"/>
  <c r="T94" i="4"/>
  <c r="T261" i="14"/>
  <c r="U60" i="4"/>
  <c r="T20" i="14"/>
  <c r="U43" i="4"/>
  <c r="U42" i="11"/>
  <c r="U163" i="11" s="1"/>
  <c r="U46" i="5"/>
  <c r="T150" i="11"/>
  <c r="T55" i="11"/>
  <c r="T176" i="11" s="1"/>
  <c r="T10" i="14" s="1"/>
  <c r="V18" i="5"/>
  <c r="V12" i="5"/>
  <c r="V9" i="5"/>
  <c r="V10" i="5" s="1"/>
  <c r="T228" i="11"/>
  <c r="U76" i="4"/>
  <c r="U78" i="4" s="1"/>
  <c r="T80" i="4"/>
  <c r="T86" i="11"/>
  <c r="V13" i="5"/>
  <c r="V24" i="5"/>
  <c r="W238" i="14"/>
  <c r="X216" i="14"/>
  <c r="AF97" i="14"/>
  <c r="AF98" i="14"/>
  <c r="AF99" i="14"/>
  <c r="X220" i="14"/>
  <c r="W159" i="14"/>
  <c r="X217" i="14"/>
  <c r="X224" i="14"/>
  <c r="T111" i="11" l="1" a="1"/>
  <c r="T110" i="11"/>
  <c r="T218" i="11"/>
  <c r="T130" i="14" s="1"/>
  <c r="T113" i="11"/>
  <c r="T114" i="11" a="1"/>
  <c r="T219" i="11"/>
  <c r="T131" i="14" s="1"/>
  <c r="U66" i="11" a="1"/>
  <c r="U65" i="5"/>
  <c r="U69" i="11" a="1"/>
  <c r="AH358" i="14"/>
  <c r="AI336" i="14"/>
  <c r="AH343" i="14"/>
  <c r="AH359" i="14"/>
  <c r="AI337" i="14"/>
  <c r="AI338" i="14"/>
  <c r="U104" i="11"/>
  <c r="U105" i="11" a="1"/>
  <c r="U65" i="11"/>
  <c r="U186" i="11" s="1"/>
  <c r="U27" i="11"/>
  <c r="U148" i="11" s="1"/>
  <c r="U35" i="11"/>
  <c r="U156" i="11" s="1"/>
  <c r="U68" i="11"/>
  <c r="U28" i="11"/>
  <c r="U149" i="11" s="1"/>
  <c r="U36" i="11"/>
  <c r="U157" i="11" s="1"/>
  <c r="U153" i="11"/>
  <c r="U254" i="14" s="1"/>
  <c r="V51" i="5"/>
  <c r="V52" i="5"/>
  <c r="V17" i="11"/>
  <c r="V16" i="11"/>
  <c r="V13" i="11"/>
  <c r="V12" i="11"/>
  <c r="U257" i="14"/>
  <c r="U38" i="3"/>
  <c r="U91" i="3"/>
  <c r="U95" i="3" s="1"/>
  <c r="U34" i="11"/>
  <c r="U59" i="11"/>
  <c r="U69" i="5"/>
  <c r="U71" i="5" s="1"/>
  <c r="U85" i="11" s="1"/>
  <c r="U70" i="5"/>
  <c r="U53" i="3"/>
  <c r="U110" i="3" s="1"/>
  <c r="U25" i="11"/>
  <c r="U43" i="3"/>
  <c r="U100" i="3" s="1"/>
  <c r="U45" i="3"/>
  <c r="U102" i="3" s="1"/>
  <c r="U41" i="3"/>
  <c r="U42" i="3"/>
  <c r="U99" i="3" s="1"/>
  <c r="U44" i="3"/>
  <c r="U101" i="3" s="1"/>
  <c r="S258" i="14"/>
  <c r="S259" i="14" s="1"/>
  <c r="S133" i="14"/>
  <c r="V35" i="5"/>
  <c r="V36" i="5"/>
  <c r="V31" i="5"/>
  <c r="V32" i="5"/>
  <c r="U66" i="4"/>
  <c r="U68" i="4" s="1"/>
  <c r="U52" i="4"/>
  <c r="U54" i="4" s="1"/>
  <c r="U55" i="4" s="1"/>
  <c r="U35" i="4"/>
  <c r="U104" i="14" s="1"/>
  <c r="U59" i="4"/>
  <c r="U61" i="4" s="1"/>
  <c r="U62" i="4" s="1"/>
  <c r="T60" i="3"/>
  <c r="U63" i="11" a="1"/>
  <c r="U26" i="11"/>
  <c r="U147" i="11" s="1"/>
  <c r="T138" i="14"/>
  <c r="T263" i="14"/>
  <c r="U38" i="11"/>
  <c r="U62" i="11"/>
  <c r="U284" i="14"/>
  <c r="U84" i="4"/>
  <c r="U77" i="4"/>
  <c r="T96" i="4"/>
  <c r="T268" i="14" s="1"/>
  <c r="T31" i="14"/>
  <c r="T105" i="14"/>
  <c r="U91" i="4"/>
  <c r="U93" i="4" s="1"/>
  <c r="U94" i="4" s="1"/>
  <c r="T89" i="11"/>
  <c r="T207" i="11"/>
  <c r="W16" i="5"/>
  <c r="V29" i="5"/>
  <c r="V28" i="4"/>
  <c r="V50" i="5"/>
  <c r="V22" i="5"/>
  <c r="V23" i="5" s="1"/>
  <c r="V18" i="11"/>
  <c r="V128" i="11"/>
  <c r="V17" i="4"/>
  <c r="V34" i="5"/>
  <c r="V28" i="5"/>
  <c r="V47" i="11"/>
  <c r="V50" i="14"/>
  <c r="V33" i="5"/>
  <c r="V27" i="5"/>
  <c r="V20" i="3"/>
  <c r="V46" i="11"/>
  <c r="V298" i="14"/>
  <c r="V177" i="14"/>
  <c r="V14" i="11"/>
  <c r="V11" i="11"/>
  <c r="V10" i="11"/>
  <c r="V49" i="5"/>
  <c r="T90" i="11"/>
  <c r="T225" i="11"/>
  <c r="T91" i="11"/>
  <c r="T117" i="3"/>
  <c r="V15" i="11"/>
  <c r="V11" i="4"/>
  <c r="V33" i="3"/>
  <c r="V49" i="3"/>
  <c r="V19" i="4"/>
  <c r="V30" i="5"/>
  <c r="V19" i="11"/>
  <c r="U202" i="11"/>
  <c r="V11" i="5"/>
  <c r="AF110" i="14"/>
  <c r="AG88" i="14"/>
  <c r="AF111" i="14"/>
  <c r="AG89" i="14"/>
  <c r="AG90" i="14"/>
  <c r="X221" i="14"/>
  <c r="Y215" i="14"/>
  <c r="X237" i="14"/>
  <c r="X225" i="14"/>
  <c r="T121" i="11" l="1"/>
  <c r="T242" i="11" s="1"/>
  <c r="T231" i="11"/>
  <c r="T234" i="11"/>
  <c r="U83" i="11"/>
  <c r="U84" i="11"/>
  <c r="AI340" i="14"/>
  <c r="AI345" i="14" s="1"/>
  <c r="AH280" i="14"/>
  <c r="AI341" i="14"/>
  <c r="AI346" i="14" s="1"/>
  <c r="AI342" i="14"/>
  <c r="AI347" i="14" s="1"/>
  <c r="V133" i="11"/>
  <c r="U189" i="11"/>
  <c r="V134" i="11"/>
  <c r="V136" i="11"/>
  <c r="V135" i="11"/>
  <c r="V132" i="11"/>
  <c r="V138" i="11"/>
  <c r="V137" i="11"/>
  <c r="V139" i="11"/>
  <c r="V140" i="11"/>
  <c r="U53" i="11"/>
  <c r="U174" i="11" s="1"/>
  <c r="U54" i="11"/>
  <c r="U175" i="11" s="1"/>
  <c r="U155" i="11"/>
  <c r="U255" i="14" s="1"/>
  <c r="U256" i="14" s="1"/>
  <c r="U43" i="11"/>
  <c r="U29" i="11"/>
  <c r="U150" i="11" s="1"/>
  <c r="S287" i="14"/>
  <c r="S267" i="14"/>
  <c r="S270" i="14" s="1"/>
  <c r="U50" i="3"/>
  <c r="U107" i="3" s="1"/>
  <c r="U74" i="5"/>
  <c r="U51" i="3"/>
  <c r="U52" i="3"/>
  <c r="U109" i="3" s="1"/>
  <c r="U180" i="11"/>
  <c r="U51" i="11"/>
  <c r="U172" i="11" s="1"/>
  <c r="U146" i="11"/>
  <c r="U98" i="3"/>
  <c r="U103" i="3" s="1"/>
  <c r="U46" i="3"/>
  <c r="U69" i="4"/>
  <c r="U71" i="4" s="1"/>
  <c r="V65" i="4"/>
  <c r="V67" i="4" s="1"/>
  <c r="U163" i="14"/>
  <c r="U164" i="14" s="1"/>
  <c r="U36" i="14"/>
  <c r="U37" i="14" s="1"/>
  <c r="U231" i="14"/>
  <c r="U82" i="11"/>
  <c r="U203" i="11" s="1"/>
  <c r="U52" i="11"/>
  <c r="U173" i="11" s="1"/>
  <c r="U128" i="14" s="1"/>
  <c r="U159" i="11"/>
  <c r="U183" i="11"/>
  <c r="U107" i="11"/>
  <c r="U86" i="4"/>
  <c r="U87" i="4" s="1"/>
  <c r="T147" i="14"/>
  <c r="T353" i="14"/>
  <c r="T354" i="14" s="1"/>
  <c r="U352" i="14"/>
  <c r="U285" i="14"/>
  <c r="T279" i="14"/>
  <c r="V58" i="4"/>
  <c r="U79" i="4"/>
  <c r="T210" i="11"/>
  <c r="V51" i="4"/>
  <c r="V90" i="4"/>
  <c r="T95" i="11"/>
  <c r="T216" i="11" s="1"/>
  <c r="T129" i="14" s="1"/>
  <c r="V38" i="4"/>
  <c r="W8" i="5"/>
  <c r="V12" i="4"/>
  <c r="V39" i="4"/>
  <c r="V41" i="4"/>
  <c r="V168" i="11"/>
  <c r="W21" i="5"/>
  <c r="W17" i="5" s="1"/>
  <c r="V39" i="5"/>
  <c r="V65" i="3"/>
  <c r="V78" i="3"/>
  <c r="V48" i="11"/>
  <c r="V169" i="11" s="1"/>
  <c r="V167" i="11"/>
  <c r="V131" i="11"/>
  <c r="V40" i="5"/>
  <c r="V46" i="5" s="1"/>
  <c r="V63" i="11" s="1" a="1"/>
  <c r="T211" i="11"/>
  <c r="T96" i="11"/>
  <c r="T217" i="11" s="1"/>
  <c r="T99" i="11"/>
  <c r="T220" i="11" s="1"/>
  <c r="T132" i="14" s="1"/>
  <c r="T258" i="14" s="1"/>
  <c r="T259" i="14" s="1"/>
  <c r="T122" i="11"/>
  <c r="T243" i="11" s="1"/>
  <c r="T119" i="3"/>
  <c r="T264" i="14"/>
  <c r="T265" i="14" s="1"/>
  <c r="T139" i="14"/>
  <c r="T92" i="11"/>
  <c r="T213" i="11" s="1"/>
  <c r="T212" i="11"/>
  <c r="V22" i="4"/>
  <c r="V32" i="4"/>
  <c r="V40" i="4"/>
  <c r="U136" i="14"/>
  <c r="U261" i="14"/>
  <c r="U206" i="11"/>
  <c r="AG97" i="14"/>
  <c r="AG98" i="14"/>
  <c r="AG99" i="14"/>
  <c r="X222" i="14"/>
  <c r="Y219" i="14"/>
  <c r="Y216" i="14"/>
  <c r="X238" i="14"/>
  <c r="X226" i="14"/>
  <c r="U204" i="11" l="1"/>
  <c r="U97" i="11"/>
  <c r="U98" i="11"/>
  <c r="U205" i="11"/>
  <c r="T142" i="14"/>
  <c r="U13" i="14"/>
  <c r="AI358" i="14"/>
  <c r="AJ336" i="14"/>
  <c r="AI343" i="14"/>
  <c r="AJ337" i="14"/>
  <c r="AI359" i="14"/>
  <c r="AJ338" i="14"/>
  <c r="V47" i="5"/>
  <c r="V48" i="5"/>
  <c r="U75" i="5"/>
  <c r="U58" i="3" s="1"/>
  <c r="U115" i="3" s="1"/>
  <c r="U59" i="3"/>
  <c r="U116" i="3" s="1"/>
  <c r="U57" i="3"/>
  <c r="U108" i="3"/>
  <c r="U111" i="3" s="1"/>
  <c r="U54" i="3"/>
  <c r="U86" i="11"/>
  <c r="U164" i="11"/>
  <c r="U55" i="11"/>
  <c r="U176" i="11" s="1"/>
  <c r="U10" i="14" s="1"/>
  <c r="U228" i="11"/>
  <c r="V33" i="4"/>
  <c r="V14" i="4"/>
  <c r="V59" i="5"/>
  <c r="V60" i="5" s="1"/>
  <c r="V41" i="5"/>
  <c r="V45" i="5"/>
  <c r="V83" i="4"/>
  <c r="T158" i="14"/>
  <c r="T360" i="14"/>
  <c r="U351" i="14"/>
  <c r="T232" i="14"/>
  <c r="V60" i="4"/>
  <c r="V76" i="4"/>
  <c r="V78" i="4" s="1"/>
  <c r="U80" i="4"/>
  <c r="U96" i="4" s="1"/>
  <c r="V106" i="3"/>
  <c r="V53" i="4"/>
  <c r="V92" i="4"/>
  <c r="U20" i="14"/>
  <c r="V43" i="4"/>
  <c r="V57" i="5"/>
  <c r="V58" i="5" s="1"/>
  <c r="V34" i="3"/>
  <c r="V35" i="3"/>
  <c r="V92" i="3" s="1"/>
  <c r="V36" i="3"/>
  <c r="V93" i="3" s="1"/>
  <c r="V37" i="3"/>
  <c r="V94" i="3" s="1"/>
  <c r="V40" i="11"/>
  <c r="V161" i="11" s="1"/>
  <c r="V41" i="11"/>
  <c r="V162" i="11" s="1"/>
  <c r="V42" i="5"/>
  <c r="V32" i="11"/>
  <c r="V90" i="3"/>
  <c r="V42" i="11"/>
  <c r="V163" i="11" s="1"/>
  <c r="T100" i="11"/>
  <c r="T221" i="11" s="1"/>
  <c r="T133" i="14"/>
  <c r="T287" i="14"/>
  <c r="T267" i="14"/>
  <c r="T270" i="14" s="1"/>
  <c r="U137" i="14"/>
  <c r="W9" i="5"/>
  <c r="U262" i="14"/>
  <c r="W12" i="5"/>
  <c r="W13" i="5"/>
  <c r="W18" i="5"/>
  <c r="W24" i="5"/>
  <c r="V38" i="11"/>
  <c r="V159" i="11" s="1"/>
  <c r="V26" i="11"/>
  <c r="V147" i="11" s="1"/>
  <c r="V62" i="11"/>
  <c r="AG110" i="14"/>
  <c r="AH88" i="14"/>
  <c r="AG111" i="14"/>
  <c r="AH89" i="14"/>
  <c r="AH90" i="14"/>
  <c r="X159" i="14"/>
  <c r="Y220" i="14"/>
  <c r="Y217" i="14"/>
  <c r="Y224" i="14"/>
  <c r="U111" i="11" l="1" a="1"/>
  <c r="U110" i="11"/>
  <c r="U218" i="11"/>
  <c r="U130" i="14" s="1"/>
  <c r="U114" i="11" a="1"/>
  <c r="U113" i="11"/>
  <c r="U219" i="11"/>
  <c r="U131" i="14" s="1"/>
  <c r="V66" i="11" a="1"/>
  <c r="V65" i="5"/>
  <c r="V69" i="11" a="1"/>
  <c r="AJ340" i="14"/>
  <c r="AJ345" i="14" s="1"/>
  <c r="AI280" i="14"/>
  <c r="AJ341" i="14"/>
  <c r="AJ346" i="14" s="1"/>
  <c r="AJ342" i="14"/>
  <c r="AJ347" i="14"/>
  <c r="V35" i="11"/>
  <c r="V156" i="11" s="1"/>
  <c r="V27" i="11"/>
  <c r="V65" i="11"/>
  <c r="V186" i="11" s="1"/>
  <c r="V28" i="11"/>
  <c r="V149" i="11" s="1"/>
  <c r="V36" i="11"/>
  <c r="V157" i="11" s="1"/>
  <c r="V68" i="11"/>
  <c r="W51" i="5"/>
  <c r="W52" i="5"/>
  <c r="W16" i="11"/>
  <c r="W17" i="11"/>
  <c r="W13" i="11"/>
  <c r="W12" i="11"/>
  <c r="U114" i="3"/>
  <c r="U117" i="3" s="1"/>
  <c r="U139" i="14" s="1"/>
  <c r="U60" i="3"/>
  <c r="W35" i="5"/>
  <c r="W36" i="5"/>
  <c r="W31" i="5"/>
  <c r="W32" i="5"/>
  <c r="U90" i="11"/>
  <c r="U89" i="11"/>
  <c r="U225" i="11"/>
  <c r="U207" i="11"/>
  <c r="U91" i="11"/>
  <c r="U99" i="11" s="1"/>
  <c r="U220" i="11" s="1"/>
  <c r="U132" i="14" s="1"/>
  <c r="U258" i="14" s="1"/>
  <c r="U259" i="14" s="1"/>
  <c r="V70" i="5"/>
  <c r="V69" i="5"/>
  <c r="V71" i="5" s="1"/>
  <c r="V34" i="11"/>
  <c r="V59" i="11"/>
  <c r="V60" i="11" a="1"/>
  <c r="V59" i="4"/>
  <c r="V61" i="4" s="1"/>
  <c r="V62" i="4" s="1"/>
  <c r="V66" i="4"/>
  <c r="V68" i="4" s="1"/>
  <c r="V69" i="4" s="1"/>
  <c r="V35" i="4"/>
  <c r="V52" i="4"/>
  <c r="V54" i="4" s="1"/>
  <c r="V55" i="4" s="1"/>
  <c r="V53" i="3"/>
  <c r="V110" i="3" s="1"/>
  <c r="V25" i="11"/>
  <c r="V41" i="3"/>
  <c r="V45" i="3"/>
  <c r="V102" i="3" s="1"/>
  <c r="V43" i="3"/>
  <c r="V100" i="3" s="1"/>
  <c r="V42" i="3"/>
  <c r="V99" i="3" s="1"/>
  <c r="V44" i="3"/>
  <c r="V101" i="3" s="1"/>
  <c r="V153" i="11"/>
  <c r="V254" i="14" s="1"/>
  <c r="V85" i="4"/>
  <c r="U147" i="14"/>
  <c r="U268" i="14"/>
  <c r="U105" i="14"/>
  <c r="U31" i="14"/>
  <c r="V77" i="4"/>
  <c r="V79" i="4" s="1"/>
  <c r="V80" i="4" s="1"/>
  <c r="V84" i="4"/>
  <c r="V284" i="14"/>
  <c r="V91" i="4"/>
  <c r="V93" i="4" s="1"/>
  <c r="V94" i="4" s="1"/>
  <c r="V63" i="5"/>
  <c r="V64" i="5" s="1"/>
  <c r="V81" i="11" s="1"/>
  <c r="V91" i="3"/>
  <c r="V257" i="14"/>
  <c r="V38" i="3"/>
  <c r="W10" i="5"/>
  <c r="U263" i="14"/>
  <c r="U138" i="14"/>
  <c r="X16" i="5"/>
  <c r="W22" i="5"/>
  <c r="W23" i="5" s="1"/>
  <c r="W11" i="4"/>
  <c r="W50" i="14"/>
  <c r="W298" i="14"/>
  <c r="W49" i="5"/>
  <c r="W30" i="5"/>
  <c r="W128" i="11"/>
  <c r="W34" i="5"/>
  <c r="V82" i="11"/>
  <c r="V203" i="11" s="1"/>
  <c r="W18" i="11"/>
  <c r="W27" i="5"/>
  <c r="W33" i="5"/>
  <c r="W10" i="11"/>
  <c r="W33" i="3"/>
  <c r="W49" i="3"/>
  <c r="W29" i="5"/>
  <c r="W15" i="11"/>
  <c r="W50" i="5"/>
  <c r="W28" i="5"/>
  <c r="W17" i="4"/>
  <c r="W14" i="11"/>
  <c r="W19" i="4"/>
  <c r="W47" i="11"/>
  <c r="W46" i="11"/>
  <c r="W28" i="4"/>
  <c r="W20" i="3"/>
  <c r="W177" i="14"/>
  <c r="W19" i="11"/>
  <c r="W11" i="11"/>
  <c r="V52" i="11"/>
  <c r="V173" i="11" s="1"/>
  <c r="V128" i="14" s="1"/>
  <c r="V183" i="11"/>
  <c r="V107" i="11"/>
  <c r="AH97" i="14"/>
  <c r="AH98" i="14"/>
  <c r="AH99" i="14"/>
  <c r="Y221" i="14"/>
  <c r="Z215" i="14"/>
  <c r="Y237" i="14"/>
  <c r="Y225" i="14"/>
  <c r="U121" i="11" l="1"/>
  <c r="U242" i="11" s="1"/>
  <c r="U231" i="11"/>
  <c r="U234" i="11"/>
  <c r="V83" i="11"/>
  <c r="V84" i="11"/>
  <c r="AK336" i="14"/>
  <c r="AJ358" i="14"/>
  <c r="AJ343" i="14"/>
  <c r="AJ359" i="14"/>
  <c r="AK337" i="14"/>
  <c r="AK338" i="14"/>
  <c r="V189" i="11"/>
  <c r="W137" i="11"/>
  <c r="W139" i="11"/>
  <c r="W135" i="11"/>
  <c r="W132" i="11"/>
  <c r="W136" i="11"/>
  <c r="W140" i="11"/>
  <c r="W138" i="11"/>
  <c r="W134" i="11"/>
  <c r="W133" i="11"/>
  <c r="V53" i="11"/>
  <c r="V174" i="11" s="1"/>
  <c r="V148" i="11"/>
  <c r="V104" i="11"/>
  <c r="V105" i="11" a="1"/>
  <c r="V29" i="11"/>
  <c r="V54" i="11"/>
  <c r="V175" i="11" s="1"/>
  <c r="V43" i="11"/>
  <c r="V164" i="11" s="1"/>
  <c r="U264" i="14"/>
  <c r="U265" i="14" s="1"/>
  <c r="U119" i="3"/>
  <c r="V36" i="14"/>
  <c r="V37" i="14" s="1"/>
  <c r="V163" i="14"/>
  <c r="V164" i="14" s="1"/>
  <c r="U211" i="11"/>
  <c r="U96" i="11"/>
  <c r="U217" i="11" s="1"/>
  <c r="V231" i="14"/>
  <c r="V104" i="14"/>
  <c r="V86" i="4"/>
  <c r="U92" i="11"/>
  <c r="U213" i="11" s="1"/>
  <c r="U95" i="11"/>
  <c r="U216" i="11" s="1"/>
  <c r="U129" i="14" s="1"/>
  <c r="U133" i="14" s="1"/>
  <c r="U210" i="11"/>
  <c r="U122" i="11"/>
  <c r="U243" i="11" s="1"/>
  <c r="U212" i="11"/>
  <c r="V50" i="3"/>
  <c r="V107" i="3" s="1"/>
  <c r="V52" i="3"/>
  <c r="V109" i="3" s="1"/>
  <c r="V51" i="3"/>
  <c r="V108" i="3" s="1"/>
  <c r="V74" i="5"/>
  <c r="V85" i="11"/>
  <c r="V155" i="11"/>
  <c r="V255" i="14" s="1"/>
  <c r="V256" i="14" s="1"/>
  <c r="V180" i="11"/>
  <c r="V146" i="11"/>
  <c r="V51" i="11"/>
  <c r="V172" i="11" s="1"/>
  <c r="V98" i="3"/>
  <c r="V103" i="3" s="1"/>
  <c r="V46" i="3"/>
  <c r="U158" i="14"/>
  <c r="U232" i="14"/>
  <c r="U279" i="14"/>
  <c r="U353" i="14"/>
  <c r="U354" i="14" s="1"/>
  <c r="W65" i="4"/>
  <c r="W76" i="4"/>
  <c r="W90" i="4"/>
  <c r="V285" i="14"/>
  <c r="V352" i="14"/>
  <c r="W58" i="4"/>
  <c r="V95" i="3"/>
  <c r="V136" i="14" s="1"/>
  <c r="V202" i="11"/>
  <c r="W51" i="4"/>
  <c r="V71" i="4"/>
  <c r="W11" i="5"/>
  <c r="W12" i="4"/>
  <c r="X8" i="5"/>
  <c r="X21" i="5"/>
  <c r="W32" i="4"/>
  <c r="W48" i="11"/>
  <c r="W168" i="11"/>
  <c r="W39" i="5"/>
  <c r="W131" i="11"/>
  <c r="W22" i="4"/>
  <c r="W41" i="4"/>
  <c r="W38" i="4"/>
  <c r="W39" i="4"/>
  <c r="W65" i="3"/>
  <c r="W78" i="3"/>
  <c r="W40" i="5"/>
  <c r="W40" i="4"/>
  <c r="W167" i="11"/>
  <c r="V228" i="11"/>
  <c r="AH110" i="14"/>
  <c r="AI88" i="14"/>
  <c r="AH111" i="14"/>
  <c r="AI89" i="14"/>
  <c r="AI90" i="14"/>
  <c r="Y222" i="14"/>
  <c r="Z219" i="14"/>
  <c r="Z216" i="14"/>
  <c r="Y238" i="14"/>
  <c r="Y226" i="14"/>
  <c r="U142" i="14" l="1"/>
  <c r="V204" i="11"/>
  <c r="V97" i="11"/>
  <c r="V98" i="11"/>
  <c r="V205" i="11"/>
  <c r="V13" i="14"/>
  <c r="AK340" i="14"/>
  <c r="AK345" i="14" s="1"/>
  <c r="AJ280" i="14"/>
  <c r="AK341" i="14"/>
  <c r="AK346" i="14" s="1"/>
  <c r="AK342" i="14"/>
  <c r="AK347" i="14" s="1"/>
  <c r="W47" i="5"/>
  <c r="W48" i="5"/>
  <c r="V206" i="11"/>
  <c r="V86" i="11"/>
  <c r="U100" i="11"/>
  <c r="U221" i="11" s="1"/>
  <c r="V87" i="4"/>
  <c r="V96" i="4" s="1"/>
  <c r="V268" i="14" s="1"/>
  <c r="W83" i="4"/>
  <c r="W85" i="4" s="1"/>
  <c r="V54" i="3"/>
  <c r="V111" i="3"/>
  <c r="V57" i="3"/>
  <c r="V75" i="5"/>
  <c r="V58" i="3" s="1"/>
  <c r="V115" i="3" s="1"/>
  <c r="V59" i="3"/>
  <c r="V116" i="3" s="1"/>
  <c r="V150" i="11"/>
  <c r="V55" i="11"/>
  <c r="V176" i="11" s="1"/>
  <c r="V10" i="14" s="1"/>
  <c r="V351" i="14"/>
  <c r="U360" i="14"/>
  <c r="W92" i="4"/>
  <c r="W78" i="4"/>
  <c r="W67" i="4"/>
  <c r="V261" i="14"/>
  <c r="W60" i="4"/>
  <c r="U287" i="14"/>
  <c r="U267" i="14"/>
  <c r="U270" i="14" s="1"/>
  <c r="V262" i="14"/>
  <c r="W53" i="4"/>
  <c r="V20" i="14"/>
  <c r="W33" i="4"/>
  <c r="W57" i="5"/>
  <c r="W58" i="5" s="1"/>
  <c r="X17" i="5"/>
  <c r="W14" i="4"/>
  <c r="W34" i="3"/>
  <c r="V137" i="14"/>
  <c r="W35" i="3"/>
  <c r="W36" i="3"/>
  <c r="W37" i="3"/>
  <c r="W41" i="5"/>
  <c r="W59" i="5"/>
  <c r="W60" i="5" s="1"/>
  <c r="W169" i="11"/>
  <c r="W32" i="11"/>
  <c r="W41" i="11"/>
  <c r="W162" i="11" s="1"/>
  <c r="W45" i="5"/>
  <c r="W53" i="3" s="1"/>
  <c r="W40" i="11"/>
  <c r="W161" i="11" s="1"/>
  <c r="W90" i="3"/>
  <c r="W106" i="3"/>
  <c r="W42" i="11"/>
  <c r="W163" i="11" s="1"/>
  <c r="W46" i="5"/>
  <c r="W43" i="4"/>
  <c r="W42" i="5"/>
  <c r="AI97" i="14"/>
  <c r="AI98" i="14"/>
  <c r="AI99" i="14"/>
  <c r="Y159" i="14"/>
  <c r="Z220" i="14"/>
  <c r="Z217" i="14"/>
  <c r="Z224" i="14"/>
  <c r="V111" i="11" l="1" a="1"/>
  <c r="V110" i="11"/>
  <c r="V218" i="11"/>
  <c r="V130" i="14" s="1"/>
  <c r="V114" i="11" a="1"/>
  <c r="V113" i="11"/>
  <c r="V219" i="11"/>
  <c r="V131" i="14" s="1"/>
  <c r="W66" i="11" a="1"/>
  <c r="W65" i="5"/>
  <c r="W69" i="11" a="1"/>
  <c r="AL336" i="14"/>
  <c r="AK358" i="14"/>
  <c r="AK343" i="14"/>
  <c r="AL337" i="14"/>
  <c r="AK359" i="14"/>
  <c r="AL338" i="14"/>
  <c r="W65" i="11"/>
  <c r="W186" i="11" s="1"/>
  <c r="W35" i="11"/>
  <c r="W156" i="11" s="1"/>
  <c r="W27" i="11"/>
  <c r="W68" i="11"/>
  <c r="W28" i="11"/>
  <c r="W149" i="11" s="1"/>
  <c r="W36" i="11"/>
  <c r="W157" i="11" s="1"/>
  <c r="V91" i="11"/>
  <c r="V207" i="11"/>
  <c r="V89" i="11"/>
  <c r="V90" i="11"/>
  <c r="V138" i="14"/>
  <c r="V263" i="14"/>
  <c r="V114" i="3"/>
  <c r="V117" i="3" s="1"/>
  <c r="V60" i="3"/>
  <c r="V279" i="14"/>
  <c r="V147" i="14"/>
  <c r="V353" i="14"/>
  <c r="W91" i="3"/>
  <c r="W59" i="4"/>
  <c r="V31" i="14"/>
  <c r="V105" i="14"/>
  <c r="W66" i="4"/>
  <c r="W52" i="4"/>
  <c r="W54" i="4" s="1"/>
  <c r="W55" i="4" s="1"/>
  <c r="W35" i="4"/>
  <c r="W63" i="5"/>
  <c r="W64" i="5" s="1"/>
  <c r="W81" i="11" s="1"/>
  <c r="X13" i="5"/>
  <c r="X9" i="5"/>
  <c r="W70" i="5"/>
  <c r="X12" i="5"/>
  <c r="X18" i="5"/>
  <c r="X24" i="5"/>
  <c r="W62" i="11"/>
  <c r="W42" i="3"/>
  <c r="W44" i="3"/>
  <c r="W45" i="3"/>
  <c r="W41" i="3"/>
  <c r="W43" i="3"/>
  <c r="W93" i="3"/>
  <c r="W92" i="3"/>
  <c r="W94" i="3"/>
  <c r="W38" i="3"/>
  <c r="W63" i="11" a="1"/>
  <c r="W60" i="11" a="1"/>
  <c r="W59" i="11"/>
  <c r="W25" i="11"/>
  <c r="W34" i="11"/>
  <c r="W153" i="11"/>
  <c r="W254" i="14" s="1"/>
  <c r="W257" i="14"/>
  <c r="W26" i="11"/>
  <c r="W147" i="11" s="1"/>
  <c r="W77" i="4"/>
  <c r="W79" i="4" s="1"/>
  <c r="W80" i="4" s="1"/>
  <c r="W84" i="4"/>
  <c r="W86" i="4" s="1"/>
  <c r="W87" i="4" s="1"/>
  <c r="W91" i="4"/>
  <c r="W93" i="4" s="1"/>
  <c r="W94" i="4" s="1"/>
  <c r="W284" i="14"/>
  <c r="W69" i="5"/>
  <c r="W71" i="5" s="1"/>
  <c r="W38" i="11"/>
  <c r="W159" i="11" s="1"/>
  <c r="W110" i="3"/>
  <c r="Z225" i="14"/>
  <c r="AI110" i="14"/>
  <c r="AJ88" i="14"/>
  <c r="AI111" i="14"/>
  <c r="AJ89" i="14"/>
  <c r="AJ90" i="14"/>
  <c r="Z238" i="14"/>
  <c r="AA216" i="14"/>
  <c r="Z221" i="14"/>
  <c r="AA215" i="14"/>
  <c r="Z237" i="14"/>
  <c r="V231" i="11" l="1"/>
  <c r="V121" i="11"/>
  <c r="V242" i="11" s="1"/>
  <c r="V234" i="11"/>
  <c r="W83" i="11"/>
  <c r="W84" i="11"/>
  <c r="AL340" i="14"/>
  <c r="AL345" i="14"/>
  <c r="AK280" i="14"/>
  <c r="AL341" i="14"/>
  <c r="AL346" i="14"/>
  <c r="AL342" i="14"/>
  <c r="AL347" i="14" s="1"/>
  <c r="W189" i="11"/>
  <c r="W53" i="11"/>
  <c r="W174" i="11" s="1"/>
  <c r="W148" i="11"/>
  <c r="W104" i="11"/>
  <c r="W105" i="11" a="1"/>
  <c r="W54" i="11"/>
  <c r="W175" i="11" s="1"/>
  <c r="W155" i="11"/>
  <c r="W255" i="14" s="1"/>
  <c r="W256" i="14" s="1"/>
  <c r="W43" i="11"/>
  <c r="W164" i="11" s="1"/>
  <c r="W29" i="11"/>
  <c r="X51" i="5"/>
  <c r="X52" i="5"/>
  <c r="X17" i="11"/>
  <c r="X13" i="11"/>
  <c r="X12" i="11"/>
  <c r="X16" i="11"/>
  <c r="X35" i="5"/>
  <c r="X36" i="5"/>
  <c r="X31" i="5"/>
  <c r="X32" i="5"/>
  <c r="V225" i="11"/>
  <c r="V99" i="11"/>
  <c r="V220" i="11" s="1"/>
  <c r="V132" i="14" s="1"/>
  <c r="V258" i="14" s="1"/>
  <c r="V259" i="14" s="1"/>
  <c r="V122" i="11"/>
  <c r="V243" i="11" s="1"/>
  <c r="V212" i="11"/>
  <c r="V95" i="11"/>
  <c r="V92" i="11"/>
  <c r="V213" i="11" s="1"/>
  <c r="V210" i="11"/>
  <c r="V211" i="11"/>
  <c r="V96" i="11"/>
  <c r="V217" i="11" s="1"/>
  <c r="V232" i="14"/>
  <c r="V158" i="14"/>
  <c r="V354" i="14"/>
  <c r="X22" i="5"/>
  <c r="X23" i="5" s="1"/>
  <c r="W98" i="3"/>
  <c r="Y16" i="5"/>
  <c r="W61" i="4"/>
  <c r="W62" i="4" s="1"/>
  <c r="W68" i="4"/>
  <c r="W69" i="4" s="1"/>
  <c r="W231" i="14"/>
  <c r="W163" i="14"/>
  <c r="W164" i="14" s="1"/>
  <c r="W36" i="14"/>
  <c r="W37" i="14" s="1"/>
  <c r="W104" i="14"/>
  <c r="X33" i="3"/>
  <c r="X34" i="5"/>
  <c r="X27" i="5"/>
  <c r="W183" i="11"/>
  <c r="X49" i="3"/>
  <c r="X47" i="11"/>
  <c r="X10" i="11"/>
  <c r="X50" i="14"/>
  <c r="X15" i="11"/>
  <c r="X17" i="4"/>
  <c r="X30" i="5"/>
  <c r="X20" i="3"/>
  <c r="X19" i="11"/>
  <c r="X46" i="11"/>
  <c r="X14" i="11"/>
  <c r="X177" i="14"/>
  <c r="X18" i="11"/>
  <c r="X50" i="5"/>
  <c r="X28" i="4"/>
  <c r="W100" i="3"/>
  <c r="X51" i="4"/>
  <c r="W46" i="3"/>
  <c r="W202" i="11"/>
  <c r="X10" i="5"/>
  <c r="W95" i="3"/>
  <c r="W102" i="3"/>
  <c r="W99" i="3"/>
  <c r="W101" i="3"/>
  <c r="W180" i="11"/>
  <c r="X83" i="4"/>
  <c r="X76" i="4"/>
  <c r="W51" i="11"/>
  <c r="W172" i="11" s="1"/>
  <c r="W352" i="14"/>
  <c r="W52" i="11"/>
  <c r="W173" i="11" s="1"/>
  <c r="W128" i="14" s="1"/>
  <c r="X11" i="11"/>
  <c r="X49" i="5"/>
  <c r="X298" i="14"/>
  <c r="X11" i="4"/>
  <c r="X28" i="5"/>
  <c r="W107" i="11"/>
  <c r="X29" i="5"/>
  <c r="X33" i="5"/>
  <c r="X128" i="11"/>
  <c r="X19" i="4"/>
  <c r="X90" i="4"/>
  <c r="W146" i="11"/>
  <c r="W96" i="4"/>
  <c r="W82" i="11"/>
  <c r="W203" i="11" s="1"/>
  <c r="W285" i="14"/>
  <c r="W85" i="11"/>
  <c r="W74" i="5"/>
  <c r="W51" i="3"/>
  <c r="W52" i="3"/>
  <c r="W50" i="3"/>
  <c r="V119" i="3"/>
  <c r="V139" i="14"/>
  <c r="V264" i="14"/>
  <c r="V265" i="14" s="1"/>
  <c r="AJ97" i="14"/>
  <c r="AJ98" i="14"/>
  <c r="AJ99" i="14"/>
  <c r="AA220" i="14"/>
  <c r="Z222" i="14"/>
  <c r="AA219" i="14"/>
  <c r="Z226" i="14"/>
  <c r="V142" i="14" l="1"/>
  <c r="W204" i="11"/>
  <c r="W97" i="11"/>
  <c r="W98" i="11"/>
  <c r="W205" i="11"/>
  <c r="W13" i="14"/>
  <c r="AL343" i="14"/>
  <c r="AL358" i="14"/>
  <c r="AM336" i="14"/>
  <c r="AL359" i="14"/>
  <c r="AM337" i="14"/>
  <c r="AM338" i="14"/>
  <c r="X134" i="11"/>
  <c r="X138" i="11"/>
  <c r="X139" i="11"/>
  <c r="X133" i="11"/>
  <c r="X137" i="11"/>
  <c r="X136" i="11"/>
  <c r="X140" i="11"/>
  <c r="X135" i="11"/>
  <c r="X132" i="11"/>
  <c r="V216" i="11"/>
  <c r="V129" i="14" s="1"/>
  <c r="V133" i="14" s="1"/>
  <c r="V100" i="11"/>
  <c r="V221" i="11" s="1"/>
  <c r="W351" i="14"/>
  <c r="V360" i="14"/>
  <c r="W103" i="3"/>
  <c r="X39" i="4"/>
  <c r="X78" i="3"/>
  <c r="X12" i="4"/>
  <c r="X41" i="4"/>
  <c r="X53" i="4"/>
  <c r="Y21" i="5"/>
  <c r="Y8" i="5"/>
  <c r="X32" i="4"/>
  <c r="X38" i="4"/>
  <c r="X65" i="3"/>
  <c r="X85" i="4"/>
  <c r="X78" i="4"/>
  <c r="W150" i="11"/>
  <c r="X58" i="4"/>
  <c r="W71" i="4"/>
  <c r="W20" i="14" s="1"/>
  <c r="W105" i="14" s="1"/>
  <c r="X65" i="4"/>
  <c r="W228" i="11"/>
  <c r="X48" i="11"/>
  <c r="X169" i="11" s="1"/>
  <c r="X167" i="11"/>
  <c r="X40" i="5"/>
  <c r="X39" i="5"/>
  <c r="W136" i="14"/>
  <c r="W261" i="14"/>
  <c r="X11" i="5"/>
  <c r="X40" i="4"/>
  <c r="W206" i="11"/>
  <c r="W57" i="3"/>
  <c r="W59" i="3"/>
  <c r="W116" i="3" s="1"/>
  <c r="X168" i="11"/>
  <c r="X92" i="4"/>
  <c r="W55" i="11"/>
  <c r="W176" i="11" s="1"/>
  <c r="W10" i="14" s="1"/>
  <c r="W86" i="11"/>
  <c r="W268" i="14"/>
  <c r="X131" i="11"/>
  <c r="X22" i="4"/>
  <c r="W107" i="3"/>
  <c r="W75" i="5"/>
  <c r="W58" i="3" s="1"/>
  <c r="W115" i="3" s="1"/>
  <c r="W108" i="3"/>
  <c r="W109" i="3"/>
  <c r="W54" i="3"/>
  <c r="V287" i="14"/>
  <c r="V267" i="14"/>
  <c r="V270" i="14" s="1"/>
  <c r="AJ110" i="14"/>
  <c r="AK88" i="14"/>
  <c r="AJ111" i="14"/>
  <c r="AK89" i="14"/>
  <c r="AK90" i="14"/>
  <c r="Z159" i="14"/>
  <c r="AA217" i="14"/>
  <c r="AA225" i="14"/>
  <c r="AA224" i="14"/>
  <c r="W110" i="11" l="1"/>
  <c r="W111" i="11" a="1"/>
  <c r="W218" i="11"/>
  <c r="W130" i="14" s="1"/>
  <c r="W114" i="11" a="1"/>
  <c r="W113" i="11"/>
  <c r="W219" i="11"/>
  <c r="W131" i="14" s="1"/>
  <c r="AL280" i="14"/>
  <c r="AM340" i="14"/>
  <c r="AM345" i="14" s="1"/>
  <c r="AM341" i="14"/>
  <c r="AM346" i="14" s="1"/>
  <c r="AM342" i="14"/>
  <c r="AM347" i="14" s="1"/>
  <c r="X47" i="5"/>
  <c r="X48" i="5"/>
  <c r="X57" i="5"/>
  <c r="X58" i="5" s="1"/>
  <c r="X63" i="5" s="1"/>
  <c r="X64" i="5" s="1"/>
  <c r="X81" i="11" s="1"/>
  <c r="X32" i="11"/>
  <c r="X40" i="11"/>
  <c r="X161" i="11" s="1"/>
  <c r="X41" i="11"/>
  <c r="X162" i="11" s="1"/>
  <c r="X59" i="5"/>
  <c r="X60" i="5" s="1"/>
  <c r="X41" i="5"/>
  <c r="W137" i="14"/>
  <c r="W262" i="14"/>
  <c r="Y17" i="5"/>
  <c r="X33" i="4"/>
  <c r="X14" i="4"/>
  <c r="X90" i="3"/>
  <c r="X106" i="3"/>
  <c r="W31" i="14"/>
  <c r="X60" i="4"/>
  <c r="W147" i="14"/>
  <c r="X67" i="4"/>
  <c r="X46" i="5"/>
  <c r="X42" i="11"/>
  <c r="X163" i="11" s="1"/>
  <c r="X42" i="5"/>
  <c r="X34" i="3"/>
  <c r="X91" i="3" s="1"/>
  <c r="X35" i="3"/>
  <c r="X36" i="3"/>
  <c r="X37" i="3"/>
  <c r="X45" i="5"/>
  <c r="W111" i="3"/>
  <c r="W60" i="3"/>
  <c r="W114" i="3"/>
  <c r="X43" i="4"/>
  <c r="W207" i="11"/>
  <c r="W90" i="11"/>
  <c r="W89" i="11"/>
  <c r="W91" i="11"/>
  <c r="W353" i="14"/>
  <c r="W354" i="14" s="1"/>
  <c r="W279" i="14"/>
  <c r="AK97" i="14"/>
  <c r="AK98" i="14"/>
  <c r="AK99" i="14"/>
  <c r="AA221" i="14"/>
  <c r="AB216" i="14"/>
  <c r="AA238" i="14"/>
  <c r="AB215" i="14"/>
  <c r="AA237" i="14"/>
  <c r="W121" i="11" l="1"/>
  <c r="W242" i="11" s="1"/>
  <c r="W231" i="11"/>
  <c r="W234" i="11"/>
  <c r="X66" i="11" a="1"/>
  <c r="X65" i="5"/>
  <c r="X69" i="11" a="1"/>
  <c r="AM358" i="14"/>
  <c r="AN336" i="14"/>
  <c r="AM343" i="14"/>
  <c r="AN337" i="14"/>
  <c r="AM359" i="14"/>
  <c r="AN338" i="14"/>
  <c r="X104" i="11"/>
  <c r="X105" i="11" a="1"/>
  <c r="X35" i="11"/>
  <c r="X156" i="11" s="1"/>
  <c r="X65" i="11"/>
  <c r="X186" i="11" s="1"/>
  <c r="X27" i="11"/>
  <c r="X28" i="11"/>
  <c r="X149" i="11" s="1"/>
  <c r="X68" i="11"/>
  <c r="X36" i="11"/>
  <c r="X157" i="11" s="1"/>
  <c r="X153" i="11"/>
  <c r="X254" i="14" s="1"/>
  <c r="X43" i="3"/>
  <c r="X100" i="3" s="1"/>
  <c r="X42" i="3"/>
  <c r="X99" i="3" s="1"/>
  <c r="Y18" i="5"/>
  <c r="Y9" i="5"/>
  <c r="Y10" i="5" s="1"/>
  <c r="Y24" i="5"/>
  <c r="X257" i="14"/>
  <c r="X53" i="3"/>
  <c r="X110" i="3" s="1"/>
  <c r="X60" i="11" a="1"/>
  <c r="X44" i="3"/>
  <c r="X101" i="3" s="1"/>
  <c r="X45" i="3"/>
  <c r="X102" i="3" s="1"/>
  <c r="X41" i="3"/>
  <c r="X69" i="5"/>
  <c r="X71" i="5" s="1"/>
  <c r="X70" i="5"/>
  <c r="Y13" i="5"/>
  <c r="Y12" i="5"/>
  <c r="W263" i="14"/>
  <c r="X52" i="4"/>
  <c r="X54" i="4" s="1"/>
  <c r="X55" i="4" s="1"/>
  <c r="X25" i="11"/>
  <c r="X66" i="4"/>
  <c r="X59" i="4"/>
  <c r="X35" i="4"/>
  <c r="X91" i="4"/>
  <c r="X93" i="4" s="1"/>
  <c r="X94" i="4" s="1"/>
  <c r="X59" i="11"/>
  <c r="X34" i="11"/>
  <c r="X155" i="11" s="1"/>
  <c r="X94" i="3"/>
  <c r="W138" i="14"/>
  <c r="W117" i="3"/>
  <c r="W158" i="14"/>
  <c r="W232" i="14"/>
  <c r="X92" i="3"/>
  <c r="X93" i="3"/>
  <c r="X63" i="11" a="1"/>
  <c r="X26" i="11"/>
  <c r="X147" i="11" s="1"/>
  <c r="X38" i="3"/>
  <c r="X38" i="11"/>
  <c r="X62" i="11"/>
  <c r="W360" i="14"/>
  <c r="X351" i="14"/>
  <c r="X284" i="14"/>
  <c r="X77" i="4"/>
  <c r="X79" i="4" s="1"/>
  <c r="X80" i="4" s="1"/>
  <c r="X84" i="4"/>
  <c r="X86" i="4" s="1"/>
  <c r="X87" i="4" s="1"/>
  <c r="W96" i="11"/>
  <c r="W217" i="11" s="1"/>
  <c r="W211" i="11"/>
  <c r="W95" i="11"/>
  <c r="W92" i="11"/>
  <c r="W213" i="11" s="1"/>
  <c r="W225" i="11"/>
  <c r="W210" i="11"/>
  <c r="W99" i="11"/>
  <c r="W220" i="11" s="1"/>
  <c r="W132" i="14" s="1"/>
  <c r="W258" i="14" s="1"/>
  <c r="W259" i="14" s="1"/>
  <c r="W122" i="11"/>
  <c r="W243" i="11" s="1"/>
  <c r="W212" i="11"/>
  <c r="X202" i="11"/>
  <c r="AK110" i="14"/>
  <c r="AL88" i="14"/>
  <c r="AK111" i="14"/>
  <c r="AL89" i="14"/>
  <c r="AL90" i="14"/>
  <c r="AA222" i="14"/>
  <c r="AB220" i="14"/>
  <c r="AB219" i="14"/>
  <c r="AA226" i="14"/>
  <c r="W142" i="14" l="1"/>
  <c r="X83" i="11"/>
  <c r="X84" i="11"/>
  <c r="X255" i="14"/>
  <c r="X256" i="14" s="1"/>
  <c r="AN340" i="14"/>
  <c r="AN345" i="14" s="1"/>
  <c r="AM280" i="14"/>
  <c r="AN341" i="14"/>
  <c r="AN346" i="14" s="1"/>
  <c r="AN342" i="14"/>
  <c r="AN347" i="14" s="1"/>
  <c r="X189" i="11"/>
  <c r="X53" i="11"/>
  <c r="X174" i="11" s="1"/>
  <c r="X148" i="11"/>
  <c r="X54" i="11"/>
  <c r="X175" i="11" s="1"/>
  <c r="X159" i="11"/>
  <c r="X43" i="11"/>
  <c r="X164" i="11" s="1"/>
  <c r="X29" i="11"/>
  <c r="X150" i="11" s="1"/>
  <c r="Y51" i="5"/>
  <c r="Y52" i="5"/>
  <c r="Y17" i="11"/>
  <c r="Y12" i="11"/>
  <c r="Y16" i="11"/>
  <c r="Y13" i="11"/>
  <c r="Y35" i="5"/>
  <c r="Y36" i="5"/>
  <c r="Y31" i="5"/>
  <c r="Y32" i="5"/>
  <c r="Y22" i="5"/>
  <c r="Z16" i="5"/>
  <c r="Z8" i="5" s="1"/>
  <c r="Y11" i="4"/>
  <c r="Y49" i="3"/>
  <c r="Y33" i="3"/>
  <c r="Y46" i="11"/>
  <c r="Y28" i="4"/>
  <c r="Y34" i="5"/>
  <c r="Y19" i="11"/>
  <c r="Y50" i="14"/>
  <c r="Y50" i="5"/>
  <c r="Y298" i="14"/>
  <c r="Y30" i="5"/>
  <c r="Y27" i="5"/>
  <c r="Y47" i="11"/>
  <c r="Y20" i="3"/>
  <c r="Y11" i="11"/>
  <c r="Y29" i="5"/>
  <c r="Y177" i="14"/>
  <c r="Y14" i="11"/>
  <c r="Y33" i="5"/>
  <c r="Y28" i="5"/>
  <c r="Y49" i="5"/>
  <c r="Y128" i="11"/>
  <c r="Y18" i="11"/>
  <c r="Y15" i="11"/>
  <c r="Y10" i="11"/>
  <c r="Y19" i="4"/>
  <c r="Y17" i="4"/>
  <c r="X98" i="3"/>
  <c r="X103" i="3" s="1"/>
  <c r="X46" i="3"/>
  <c r="X52" i="3"/>
  <c r="X109" i="3" s="1"/>
  <c r="X51" i="3"/>
  <c r="X108" i="3" s="1"/>
  <c r="X50" i="3"/>
  <c r="X85" i="11"/>
  <c r="X206" i="11" s="1"/>
  <c r="X74" i="5"/>
  <c r="X163" i="14"/>
  <c r="X164" i="14" s="1"/>
  <c r="X231" i="14"/>
  <c r="X104" i="14"/>
  <c r="X36" i="14"/>
  <c r="X37" i="14" s="1"/>
  <c r="X68" i="4"/>
  <c r="X69" i="4" s="1"/>
  <c r="X61" i="4"/>
  <c r="X62" i="4" s="1"/>
  <c r="W264" i="14"/>
  <c r="W265" i="14" s="1"/>
  <c r="W119" i="3"/>
  <c r="Y76" i="4"/>
  <c r="Y51" i="4"/>
  <c r="W216" i="11"/>
  <c r="W129" i="14" s="1"/>
  <c r="X51" i="11"/>
  <c r="X172" i="11" s="1"/>
  <c r="W139" i="14"/>
  <c r="X146" i="11"/>
  <c r="X180" i="11"/>
  <c r="Y83" i="4"/>
  <c r="Y90" i="4"/>
  <c r="X96" i="4"/>
  <c r="X268" i="14" s="1"/>
  <c r="W100" i="11"/>
  <c r="W221" i="11" s="1"/>
  <c r="X95" i="3"/>
  <c r="X82" i="11"/>
  <c r="X203" i="11" s="1"/>
  <c r="X183" i="11"/>
  <c r="X352" i="14"/>
  <c r="X107" i="11"/>
  <c r="X52" i="11"/>
  <c r="X173" i="11" s="1"/>
  <c r="X128" i="14" s="1"/>
  <c r="X285" i="14"/>
  <c r="Y11" i="5"/>
  <c r="AL97" i="14"/>
  <c r="AL98" i="14"/>
  <c r="AL99" i="14"/>
  <c r="AA159" i="14"/>
  <c r="AB217" i="14"/>
  <c r="AB225" i="14"/>
  <c r="AB224" i="14"/>
  <c r="X204" i="11" l="1"/>
  <c r="X97" i="11"/>
  <c r="X98" i="11"/>
  <c r="X205" i="11"/>
  <c r="Y139" i="11"/>
  <c r="Y136" i="11"/>
  <c r="X13" i="14"/>
  <c r="AO336" i="14"/>
  <c r="AN358" i="14"/>
  <c r="AN343" i="14"/>
  <c r="AO337" i="14"/>
  <c r="AN359" i="14"/>
  <c r="AO338" i="14"/>
  <c r="Y138" i="11"/>
  <c r="Y133" i="11"/>
  <c r="Y137" i="11"/>
  <c r="Y134" i="11"/>
  <c r="Y140" i="11"/>
  <c r="Y132" i="11"/>
  <c r="Y135" i="11"/>
  <c r="Y40" i="5"/>
  <c r="Y40" i="4"/>
  <c r="Y32" i="4"/>
  <c r="Y23" i="5"/>
  <c r="Z21" i="5" s="1"/>
  <c r="Z17" i="5" s="1"/>
  <c r="Y12" i="4"/>
  <c r="Y22" i="4"/>
  <c r="Y38" i="4"/>
  <c r="Y39" i="5"/>
  <c r="Y131" i="11"/>
  <c r="Y41" i="4"/>
  <c r="Y39" i="4"/>
  <c r="Y168" i="11"/>
  <c r="Y48" i="11"/>
  <c r="Y169" i="11" s="1"/>
  <c r="Y78" i="3"/>
  <c r="Y65" i="3"/>
  <c r="Y167" i="11"/>
  <c r="X54" i="3"/>
  <c r="X107" i="3"/>
  <c r="X111" i="3" s="1"/>
  <c r="X75" i="5"/>
  <c r="X58" i="3" s="1"/>
  <c r="X115" i="3" s="1"/>
  <c r="X59" i="3"/>
  <c r="X116" i="3" s="1"/>
  <c r="X57" i="3"/>
  <c r="X71" i="4"/>
  <c r="X20" i="14" s="1"/>
  <c r="Y65" i="4"/>
  <c r="Y58" i="4"/>
  <c r="W287" i="14"/>
  <c r="W267" i="14"/>
  <c r="W270" i="14" s="1"/>
  <c r="Y53" i="4"/>
  <c r="W133" i="14"/>
  <c r="Y78" i="4"/>
  <c r="Y85" i="4"/>
  <c r="Y92" i="4"/>
  <c r="X353" i="14"/>
  <c r="X279" i="14"/>
  <c r="X228" i="11"/>
  <c r="X136" i="14"/>
  <c r="X261" i="14"/>
  <c r="X55" i="11"/>
  <c r="X176" i="11" s="1"/>
  <c r="X10" i="14" s="1"/>
  <c r="X86" i="11"/>
  <c r="X137" i="14"/>
  <c r="X262" i="14"/>
  <c r="AL110" i="14"/>
  <c r="AM88" i="14"/>
  <c r="AL111" i="14"/>
  <c r="AM89" i="14"/>
  <c r="AM90" i="14"/>
  <c r="AB221" i="14"/>
  <c r="AC216" i="14"/>
  <c r="AB238" i="14"/>
  <c r="AC215" i="14"/>
  <c r="AB237" i="14"/>
  <c r="X111" i="11" l="1" a="1"/>
  <c r="X110" i="11"/>
  <c r="X218" i="11"/>
  <c r="X130" i="14" s="1"/>
  <c r="X113" i="11"/>
  <c r="X114" i="11" a="1"/>
  <c r="X219" i="11"/>
  <c r="X131" i="14" s="1"/>
  <c r="AO340" i="14"/>
  <c r="AO345" i="14" s="1"/>
  <c r="AN280" i="14"/>
  <c r="AO341" i="14"/>
  <c r="AO346" i="14" s="1"/>
  <c r="AO342" i="14"/>
  <c r="AO347" i="14" s="1"/>
  <c r="Y47" i="5"/>
  <c r="Y48" i="5"/>
  <c r="Y43" i="4"/>
  <c r="Y90" i="3"/>
  <c r="Y106" i="3"/>
  <c r="Y46" i="5"/>
  <c r="Y42" i="11"/>
  <c r="Y163" i="11" s="1"/>
  <c r="Y36" i="3"/>
  <c r="Y93" i="3" s="1"/>
  <c r="Y35" i="3"/>
  <c r="Y92" i="3" s="1"/>
  <c r="Y40" i="11"/>
  <c r="Y161" i="11" s="1"/>
  <c r="Y34" i="3"/>
  <c r="Y91" i="3" s="1"/>
  <c r="Y37" i="3"/>
  <c r="Y94" i="3" s="1"/>
  <c r="Y42" i="5"/>
  <c r="Y32" i="11"/>
  <c r="Y41" i="5"/>
  <c r="Y57" i="5"/>
  <c r="Y58" i="5" s="1"/>
  <c r="Y45" i="5"/>
  <c r="Y33" i="4"/>
  <c r="Y14" i="4"/>
  <c r="Y41" i="11"/>
  <c r="Y162" i="11" s="1"/>
  <c r="Y59" i="5"/>
  <c r="Y60" i="5" s="1"/>
  <c r="X114" i="3"/>
  <c r="X117" i="3" s="1"/>
  <c r="X60" i="3"/>
  <c r="Y67" i="4"/>
  <c r="X147" i="14"/>
  <c r="Y60" i="4"/>
  <c r="X31" i="14"/>
  <c r="X105" i="14"/>
  <c r="X354" i="14"/>
  <c r="X90" i="11"/>
  <c r="X91" i="11"/>
  <c r="X207" i="11"/>
  <c r="X89" i="11"/>
  <c r="X225" i="11"/>
  <c r="Z18" i="5"/>
  <c r="Z9" i="5"/>
  <c r="Z12" i="5"/>
  <c r="Z13" i="5"/>
  <c r="Z24" i="5"/>
  <c r="X138" i="14"/>
  <c r="X263" i="14"/>
  <c r="AM97" i="14"/>
  <c r="AM98" i="14"/>
  <c r="AM99" i="14"/>
  <c r="AB222" i="14"/>
  <c r="AC220" i="14"/>
  <c r="AC219" i="14"/>
  <c r="AB226" i="14"/>
  <c r="X121" i="11" l="1"/>
  <c r="X242" i="11" s="1"/>
  <c r="X231" i="11"/>
  <c r="X234" i="11"/>
  <c r="Y66" i="11" a="1"/>
  <c r="Y65" i="5"/>
  <c r="Y69" i="11" a="1"/>
  <c r="AO358" i="14"/>
  <c r="AP336" i="14"/>
  <c r="AO343" i="14"/>
  <c r="AO359" i="14"/>
  <c r="AP337" i="14"/>
  <c r="AP338" i="14"/>
  <c r="Y35" i="11"/>
  <c r="Y156" i="11" s="1"/>
  <c r="Y27" i="11"/>
  <c r="Y65" i="11"/>
  <c r="Y186" i="11" s="1"/>
  <c r="Y36" i="11"/>
  <c r="Y157" i="11" s="1"/>
  <c r="Y28" i="11"/>
  <c r="Y149" i="11" s="1"/>
  <c r="Y68" i="11"/>
  <c r="Y153" i="11"/>
  <c r="Y254" i="14" s="1"/>
  <c r="Z51" i="5"/>
  <c r="Z52" i="5"/>
  <c r="Z17" i="11"/>
  <c r="Z13" i="11"/>
  <c r="Z12" i="11"/>
  <c r="Z16" i="11"/>
  <c r="Z35" i="5"/>
  <c r="Z36" i="5"/>
  <c r="Z31" i="5"/>
  <c r="Z32" i="5"/>
  <c r="Y77" i="4"/>
  <c r="Y79" i="4" s="1"/>
  <c r="Y80" i="4" s="1"/>
  <c r="Y284" i="14"/>
  <c r="Y84" i="4"/>
  <c r="Y86" i="4" s="1"/>
  <c r="Y91" i="4"/>
  <c r="Y93" i="4" s="1"/>
  <c r="Y257" i="14"/>
  <c r="Y38" i="11"/>
  <c r="Y159" i="11" s="1"/>
  <c r="Y26" i="11"/>
  <c r="Y147" i="11" s="1"/>
  <c r="Y62" i="11"/>
  <c r="Y63" i="11" a="1"/>
  <c r="Y43" i="3"/>
  <c r="Y63" i="5"/>
  <c r="Y64" i="5" s="1"/>
  <c r="Y81" i="11" s="1"/>
  <c r="Y38" i="3"/>
  <c r="Y53" i="3"/>
  <c r="Y110" i="3" s="1"/>
  <c r="Y60" i="11" a="1"/>
  <c r="Y25" i="11"/>
  <c r="Y34" i="11"/>
  <c r="Y59" i="11"/>
  <c r="Y35" i="4"/>
  <c r="Y163" i="14" s="1"/>
  <c r="Y164" i="14" s="1"/>
  <c r="Y59" i="4"/>
  <c r="Y61" i="4" s="1"/>
  <c r="Y62" i="4" s="1"/>
  <c r="Y66" i="4"/>
  <c r="Y68" i="4" s="1"/>
  <c r="Y52" i="4"/>
  <c r="Y54" i="4" s="1"/>
  <c r="Y55" i="4" s="1"/>
  <c r="Y69" i="5"/>
  <c r="Y71" i="5" s="1"/>
  <c r="Y70" i="5"/>
  <c r="Y42" i="3"/>
  <c r="Y99" i="3" s="1"/>
  <c r="Y44" i="3"/>
  <c r="Y101" i="3" s="1"/>
  <c r="Y45" i="3"/>
  <c r="Y102" i="3" s="1"/>
  <c r="Y41" i="3"/>
  <c r="Y98" i="3" s="1"/>
  <c r="X232" i="14"/>
  <c r="X158" i="14"/>
  <c r="X360" i="14"/>
  <c r="Y351" i="14"/>
  <c r="X122" i="11"/>
  <c r="X243" i="11" s="1"/>
  <c r="X95" i="11"/>
  <c r="X216" i="11" s="1"/>
  <c r="X129" i="14" s="1"/>
  <c r="X96" i="11"/>
  <c r="X217" i="11" s="1"/>
  <c r="X99" i="11"/>
  <c r="X220" i="11" s="1"/>
  <c r="X132" i="14" s="1"/>
  <c r="X258" i="14" s="1"/>
  <c r="X259" i="14" s="1"/>
  <c r="X92" i="11"/>
  <c r="X213" i="11" s="1"/>
  <c r="X211" i="11"/>
  <c r="X212" i="11"/>
  <c r="X210" i="11"/>
  <c r="AA16" i="5"/>
  <c r="Z19" i="11"/>
  <c r="Z50" i="5"/>
  <c r="Z20" i="3"/>
  <c r="Z30" i="5"/>
  <c r="Z29" i="5"/>
  <c r="Z47" i="11"/>
  <c r="Z28" i="4"/>
  <c r="Z17" i="4"/>
  <c r="Z49" i="5"/>
  <c r="Z28" i="5"/>
  <c r="Z10" i="5"/>
  <c r="Z298" i="14"/>
  <c r="Z11" i="4"/>
  <c r="Z18" i="11"/>
  <c r="Z46" i="11"/>
  <c r="Z34" i="5"/>
  <c r="Z50" i="14"/>
  <c r="Z33" i="3"/>
  <c r="Z49" i="3"/>
  <c r="Z128" i="11"/>
  <c r="Z33" i="5"/>
  <c r="Z22" i="5"/>
  <c r="Z23" i="5" s="1"/>
  <c r="Z177" i="14"/>
  <c r="Z19" i="4"/>
  <c r="Z11" i="11"/>
  <c r="Z10" i="11"/>
  <c r="Z27" i="5"/>
  <c r="Z15" i="11"/>
  <c r="Z14" i="11"/>
  <c r="X119" i="3"/>
  <c r="X139" i="14"/>
  <c r="X264" i="14"/>
  <c r="X265" i="14" s="1"/>
  <c r="Y95" i="3"/>
  <c r="AM110" i="14"/>
  <c r="AN88" i="14"/>
  <c r="AM111" i="14"/>
  <c r="AN89" i="14"/>
  <c r="AN90" i="14"/>
  <c r="AB159" i="14"/>
  <c r="AC217" i="14"/>
  <c r="AC225" i="14"/>
  <c r="AC224" i="14"/>
  <c r="X142" i="14" l="1"/>
  <c r="Y83" i="11"/>
  <c r="Y84" i="11"/>
  <c r="Z132" i="11"/>
  <c r="AP340" i="14"/>
  <c r="AP345" i="14"/>
  <c r="AO280" i="14"/>
  <c r="AP341" i="14"/>
  <c r="AP346" i="14"/>
  <c r="AP342" i="14"/>
  <c r="AP347" i="14" s="1"/>
  <c r="Y189" i="11"/>
  <c r="Z138" i="11"/>
  <c r="Y53" i="11"/>
  <c r="Y174" i="11" s="1"/>
  <c r="Y148" i="11"/>
  <c r="Z134" i="11"/>
  <c r="Z133" i="11"/>
  <c r="Z137" i="11"/>
  <c r="Z140" i="11"/>
  <c r="Z139" i="11"/>
  <c r="Z136" i="11"/>
  <c r="Z135" i="11"/>
  <c r="Y54" i="11"/>
  <c r="Y175" i="11" s="1"/>
  <c r="Y202" i="11"/>
  <c r="Y104" i="11"/>
  <c r="Y105" i="11" a="1"/>
  <c r="Y180" i="11"/>
  <c r="Y43" i="11"/>
  <c r="Y164" i="11" s="1"/>
  <c r="Y146" i="11"/>
  <c r="Y29" i="11"/>
  <c r="Y52" i="11"/>
  <c r="Y173" i="11" s="1"/>
  <c r="Y128" i="14" s="1"/>
  <c r="Y285" i="14"/>
  <c r="Y352" i="14"/>
  <c r="Y94" i="4"/>
  <c r="Z90" i="4"/>
  <c r="Z92" i="4" s="1"/>
  <c r="Y87" i="4"/>
  <c r="Z83" i="4"/>
  <c r="Z85" i="4" s="1"/>
  <c r="Y100" i="3"/>
  <c r="Y103" i="3" s="1"/>
  <c r="Y46" i="3"/>
  <c r="Y82" i="11"/>
  <c r="Y203" i="11" s="1"/>
  <c r="Y183" i="11"/>
  <c r="Y107" i="11"/>
  <c r="Y228" i="11" s="1"/>
  <c r="Y51" i="11"/>
  <c r="Y172" i="11" s="1"/>
  <c r="Y155" i="11"/>
  <c r="Y255" i="14" s="1"/>
  <c r="Y256" i="14" s="1"/>
  <c r="Y231" i="14"/>
  <c r="Y104" i="14"/>
  <c r="Y36" i="14"/>
  <c r="Y37" i="14" s="1"/>
  <c r="Y51" i="3"/>
  <c r="Y108" i="3" s="1"/>
  <c r="Y52" i="3"/>
  <c r="Y109" i="3" s="1"/>
  <c r="Y50" i="3"/>
  <c r="Y85" i="11"/>
  <c r="Y74" i="5"/>
  <c r="X100" i="11"/>
  <c r="X221" i="11" s="1"/>
  <c r="X133" i="14"/>
  <c r="Z58" i="4"/>
  <c r="Z51" i="4"/>
  <c r="Z65" i="3"/>
  <c r="Z106" i="3" s="1"/>
  <c r="Z78" i="3"/>
  <c r="Z41" i="4"/>
  <c r="AA8" i="5"/>
  <c r="Z167" i="11"/>
  <c r="Z168" i="11"/>
  <c r="Z12" i="4"/>
  <c r="Z65" i="4"/>
  <c r="Z67" i="4" s="1"/>
  <c r="Y69" i="4"/>
  <c r="Y71" i="4" s="1"/>
  <c r="Y20" i="14" s="1"/>
  <c r="Z11" i="5"/>
  <c r="Z32" i="4"/>
  <c r="Z48" i="11"/>
  <c r="Z169" i="11" s="1"/>
  <c r="Z38" i="4"/>
  <c r="Z22" i="4"/>
  <c r="Z39" i="4"/>
  <c r="Z40" i="5"/>
  <c r="AA21" i="5"/>
  <c r="Z39" i="5"/>
  <c r="Z40" i="4"/>
  <c r="Z131" i="11"/>
  <c r="X267" i="14"/>
  <c r="X270" i="14" s="1"/>
  <c r="X287" i="14"/>
  <c r="Z76" i="4"/>
  <c r="Y136" i="14"/>
  <c r="Y261" i="14"/>
  <c r="AN97" i="14"/>
  <c r="AN98" i="14"/>
  <c r="AN99" i="14"/>
  <c r="AC221" i="14"/>
  <c r="AD216" i="14"/>
  <c r="AC238" i="14"/>
  <c r="AD215" i="14"/>
  <c r="AC237" i="14"/>
  <c r="Y204" i="11" l="1"/>
  <c r="Y97" i="11"/>
  <c r="Y98" i="11"/>
  <c r="Y205" i="11"/>
  <c r="Y13" i="14"/>
  <c r="AP343" i="14"/>
  <c r="E345" i="14"/>
  <c r="AQ336" i="14"/>
  <c r="AP358" i="14"/>
  <c r="E346" i="14"/>
  <c r="AP359" i="14"/>
  <c r="AQ337" i="14"/>
  <c r="E347" i="14"/>
  <c r="AQ338" i="14"/>
  <c r="Y96" i="4"/>
  <c r="Z47" i="5"/>
  <c r="Z48" i="5"/>
  <c r="Y150" i="11"/>
  <c r="Y55" i="11"/>
  <c r="Y176" i="11" s="1"/>
  <c r="Y10" i="14" s="1"/>
  <c r="Y54" i="3"/>
  <c r="Y107" i="3"/>
  <c r="Y111" i="3" s="1"/>
  <c r="Y206" i="11"/>
  <c r="Y86" i="11"/>
  <c r="Y59" i="3"/>
  <c r="Y116" i="3" s="1"/>
  <c r="Y57" i="3"/>
  <c r="Y75" i="5"/>
  <c r="Y58" i="3" s="1"/>
  <c r="Y115" i="3" s="1"/>
  <c r="Z14" i="4"/>
  <c r="Z33" i="4"/>
  <c r="Z53" i="4"/>
  <c r="Z60" i="4"/>
  <c r="Y105" i="14"/>
  <c r="Y31" i="14"/>
  <c r="Z90" i="3"/>
  <c r="Z34" i="3"/>
  <c r="Z35" i="3"/>
  <c r="Z92" i="3" s="1"/>
  <c r="Z36" i="3"/>
  <c r="Z37" i="3"/>
  <c r="Z46" i="5"/>
  <c r="Z42" i="11"/>
  <c r="Z163" i="11" s="1"/>
  <c r="Z57" i="5"/>
  <c r="Z58" i="5" s="1"/>
  <c r="Z41" i="5"/>
  <c r="Z42" i="5"/>
  <c r="Z45" i="5"/>
  <c r="Z53" i="3" s="1"/>
  <c r="Z59" i="5"/>
  <c r="Z60" i="5" s="1"/>
  <c r="AA17" i="5"/>
  <c r="Z43" i="4"/>
  <c r="Z32" i="11"/>
  <c r="Z40" i="11"/>
  <c r="Z161" i="11" s="1"/>
  <c r="Z41" i="11"/>
  <c r="Z162" i="11" s="1"/>
  <c r="Y262" i="14"/>
  <c r="Y137" i="14"/>
  <c r="Z78" i="4"/>
  <c r="AN110" i="14"/>
  <c r="AO88" i="14"/>
  <c r="AN111" i="14"/>
  <c r="AO89" i="14"/>
  <c r="AO90" i="14"/>
  <c r="AC222" i="14"/>
  <c r="AD220" i="14"/>
  <c r="AD219" i="14"/>
  <c r="AC226" i="14"/>
  <c r="Y111" i="11" l="1" a="1"/>
  <c r="Y110" i="11"/>
  <c r="Y218" i="11"/>
  <c r="Y130" i="14" s="1"/>
  <c r="Y113" i="11"/>
  <c r="Y114" i="11" a="1"/>
  <c r="Y219" i="11"/>
  <c r="Y131" i="14" s="1"/>
  <c r="Z66" i="11" a="1"/>
  <c r="Z65" i="5"/>
  <c r="Z69" i="11" a="1"/>
  <c r="AP280" i="14"/>
  <c r="E336" i="14"/>
  <c r="AQ340" i="14"/>
  <c r="E337" i="14"/>
  <c r="AQ341" i="14"/>
  <c r="E341" i="14" s="1"/>
  <c r="E338" i="14"/>
  <c r="AQ342" i="14"/>
  <c r="E342" i="14" s="1"/>
  <c r="Y268" i="14"/>
  <c r="Y147" i="14"/>
  <c r="Z35" i="11"/>
  <c r="Z156" i="11" s="1"/>
  <c r="Z27" i="11"/>
  <c r="Z148" i="11" s="1"/>
  <c r="Z65" i="11"/>
  <c r="Z186" i="11" s="1"/>
  <c r="Z28" i="11"/>
  <c r="Z149" i="11" s="1"/>
  <c r="Z36" i="11"/>
  <c r="Z157" i="11" s="1"/>
  <c r="Z68" i="11"/>
  <c r="Y90" i="11"/>
  <c r="Y207" i="11"/>
  <c r="Y89" i="11"/>
  <c r="Y114" i="3"/>
  <c r="Y117" i="3" s="1"/>
  <c r="Y60" i="3"/>
  <c r="Y91" i="11"/>
  <c r="Z52" i="4"/>
  <c r="Z54" i="4" s="1"/>
  <c r="Z55" i="4" s="1"/>
  <c r="Z66" i="4"/>
  <c r="Z68" i="4" s="1"/>
  <c r="Z69" i="4" s="1"/>
  <c r="Z35" i="4"/>
  <c r="Z59" i="4"/>
  <c r="Z61" i="4" s="1"/>
  <c r="Z62" i="4" s="1"/>
  <c r="Z42" i="3"/>
  <c r="Z44" i="3"/>
  <c r="Z45" i="3"/>
  <c r="Z41" i="3"/>
  <c r="Z43" i="3"/>
  <c r="Z93" i="3"/>
  <c r="Z26" i="11"/>
  <c r="Z147" i="11" s="1"/>
  <c r="Z38" i="11"/>
  <c r="Z159" i="11" s="1"/>
  <c r="Z60" i="11" a="1"/>
  <c r="Z25" i="11"/>
  <c r="Z94" i="3"/>
  <c r="Z59" i="11"/>
  <c r="Z62" i="11"/>
  <c r="Z63" i="11" a="1"/>
  <c r="Z257" i="14"/>
  <c r="Z38" i="3"/>
  <c r="Z34" i="11"/>
  <c r="Z91" i="3"/>
  <c r="Z70" i="5"/>
  <c r="Z69" i="5"/>
  <c r="Z71" i="5" s="1"/>
  <c r="AA24" i="5"/>
  <c r="AA13" i="5"/>
  <c r="AA12" i="5"/>
  <c r="AA18" i="5"/>
  <c r="AA9" i="5"/>
  <c r="Z153" i="11"/>
  <c r="Z254" i="14" s="1"/>
  <c r="Z63" i="5"/>
  <c r="Z64" i="5" s="1"/>
  <c r="Z81" i="11" s="1"/>
  <c r="Z284" i="14"/>
  <c r="Z77" i="4"/>
  <c r="Z91" i="4"/>
  <c r="Z93" i="4" s="1"/>
  <c r="Z94" i="4" s="1"/>
  <c r="Z84" i="4"/>
  <c r="Z86" i="4" s="1"/>
  <c r="Z87" i="4" s="1"/>
  <c r="Y138" i="14"/>
  <c r="Y263" i="14"/>
  <c r="AO97" i="14"/>
  <c r="AO98" i="14"/>
  <c r="AO99" i="14"/>
  <c r="AC159" i="14"/>
  <c r="AD217" i="14"/>
  <c r="AD225" i="14"/>
  <c r="AD224" i="14"/>
  <c r="Z110" i="3"/>
  <c r="Y121" i="11" l="1"/>
  <c r="Y242" i="11" s="1"/>
  <c r="Y231" i="11"/>
  <c r="Y234" i="11"/>
  <c r="Z83" i="11"/>
  <c r="Z84" i="11"/>
  <c r="E340" i="14"/>
  <c r="AQ343" i="14"/>
  <c r="Z189" i="11"/>
  <c r="Z53" i="11"/>
  <c r="Z174" i="11" s="1"/>
  <c r="Z104" i="11"/>
  <c r="Z105" i="11" a="1"/>
  <c r="Z29" i="11"/>
  <c r="Y158" i="14"/>
  <c r="Y232" i="14"/>
  <c r="Y353" i="14"/>
  <c r="Y354" i="14" s="1"/>
  <c r="Y279" i="14"/>
  <c r="Z54" i="11"/>
  <c r="Z175" i="11" s="1"/>
  <c r="Z155" i="11"/>
  <c r="Z255" i="14" s="1"/>
  <c r="Z256" i="14" s="1"/>
  <c r="Z43" i="11"/>
  <c r="Z164" i="11" s="1"/>
  <c r="AA51" i="5"/>
  <c r="AA52" i="5"/>
  <c r="AA12" i="11"/>
  <c r="AA16" i="11"/>
  <c r="AA17" i="11"/>
  <c r="AA13" i="11"/>
  <c r="AA35" i="5"/>
  <c r="AA36" i="5"/>
  <c r="AA31" i="5"/>
  <c r="AA32" i="5"/>
  <c r="Y96" i="11"/>
  <c r="Y217" i="11" s="1"/>
  <c r="Y211" i="11"/>
  <c r="Y210" i="11"/>
  <c r="Y95" i="11"/>
  <c r="Y216" i="11" s="1"/>
  <c r="Y129" i="14" s="1"/>
  <c r="Y264" i="14"/>
  <c r="Y265" i="14" s="1"/>
  <c r="Y119" i="3"/>
  <c r="Y139" i="14"/>
  <c r="Y225" i="11"/>
  <c r="Y122" i="11"/>
  <c r="Y243" i="11" s="1"/>
  <c r="Y99" i="11"/>
  <c r="Y212" i="11"/>
  <c r="Y92" i="11"/>
  <c r="Y213" i="11" s="1"/>
  <c r="Z104" i="14"/>
  <c r="Z36" i="14"/>
  <c r="Z37" i="14" s="1"/>
  <c r="Z231" i="14"/>
  <c r="Z163" i="14"/>
  <c r="Z164" i="14" s="1"/>
  <c r="Z71" i="4"/>
  <c r="Z85" i="11"/>
  <c r="Z98" i="3"/>
  <c r="Z74" i="5"/>
  <c r="AA20" i="3"/>
  <c r="Z101" i="3"/>
  <c r="Z100" i="3"/>
  <c r="Z102" i="3"/>
  <c r="Z99" i="3"/>
  <c r="Z51" i="3"/>
  <c r="Z108" i="3" s="1"/>
  <c r="Z52" i="3"/>
  <c r="Z109" i="3" s="1"/>
  <c r="Z50" i="3"/>
  <c r="Z107" i="3" s="1"/>
  <c r="AA33" i="3"/>
  <c r="AA49" i="3"/>
  <c r="AA19" i="4"/>
  <c r="AA50" i="5"/>
  <c r="AA30" i="5"/>
  <c r="AA10" i="11"/>
  <c r="AA14" i="11"/>
  <c r="AA15" i="11"/>
  <c r="AA298" i="14"/>
  <c r="AA46" i="11"/>
  <c r="AA128" i="11"/>
  <c r="AA18" i="11"/>
  <c r="AA29" i="5"/>
  <c r="Z46" i="3"/>
  <c r="AA11" i="11"/>
  <c r="AA19" i="11"/>
  <c r="AA28" i="5"/>
  <c r="AA50" i="14"/>
  <c r="AA17" i="4"/>
  <c r="AA49" i="5"/>
  <c r="AA177" i="14"/>
  <c r="AA11" i="4"/>
  <c r="AA47" i="11"/>
  <c r="Z183" i="11"/>
  <c r="Z107" i="11"/>
  <c r="Z228" i="11" s="1"/>
  <c r="Z52" i="11"/>
  <c r="Z173" i="11" s="1"/>
  <c r="Z128" i="14" s="1"/>
  <c r="Z82" i="11"/>
  <c r="Z203" i="11" s="1"/>
  <c r="AA83" i="4"/>
  <c r="Z95" i="3"/>
  <c r="Z146" i="11"/>
  <c r="Z180" i="11"/>
  <c r="Z51" i="11"/>
  <c r="Z172" i="11" s="1"/>
  <c r="Z79" i="4"/>
  <c r="Z80" i="4" s="1"/>
  <c r="AA28" i="4"/>
  <c r="AA33" i="5"/>
  <c r="AA51" i="4"/>
  <c r="AA34" i="5"/>
  <c r="AA65" i="4"/>
  <c r="AA67" i="4" s="1"/>
  <c r="AA27" i="5"/>
  <c r="AA58" i="4"/>
  <c r="AA60" i="4" s="1"/>
  <c r="AB16" i="5"/>
  <c r="AA22" i="5"/>
  <c r="AA23" i="5" s="1"/>
  <c r="AA10" i="5"/>
  <c r="Z202" i="11"/>
  <c r="AA90" i="4"/>
  <c r="Z285" i="14"/>
  <c r="Z352" i="14"/>
  <c r="AO110" i="14"/>
  <c r="AP88" i="14"/>
  <c r="AO111" i="14"/>
  <c r="AP89" i="14"/>
  <c r="AP90" i="14"/>
  <c r="AD221" i="14"/>
  <c r="AE216" i="14"/>
  <c r="AD238" i="14"/>
  <c r="AE215" i="14"/>
  <c r="AD237" i="14"/>
  <c r="Y142" i="14" l="1"/>
  <c r="Z97" i="11"/>
  <c r="Z204" i="11"/>
  <c r="Z98" i="11"/>
  <c r="Z205" i="11"/>
  <c r="AA139" i="11"/>
  <c r="Z13" i="14"/>
  <c r="E343" i="14"/>
  <c r="AQ280" i="14"/>
  <c r="E280" i="14" s="1"/>
  <c r="AA132" i="11"/>
  <c r="AA140" i="11"/>
  <c r="AA133" i="11"/>
  <c r="AA138" i="11"/>
  <c r="AA134" i="11"/>
  <c r="AA137" i="11"/>
  <c r="AA136" i="11"/>
  <c r="AA135" i="11"/>
  <c r="Y360" i="14"/>
  <c r="Z351" i="14"/>
  <c r="Y220" i="11"/>
  <c r="Y132" i="14" s="1"/>
  <c r="Y100" i="11"/>
  <c r="Y221" i="11" s="1"/>
  <c r="AA65" i="3"/>
  <c r="AA78" i="3"/>
  <c r="Z59" i="3"/>
  <c r="Z116" i="3" s="1"/>
  <c r="Z75" i="5"/>
  <c r="Z58" i="3" s="1"/>
  <c r="Z115" i="3" s="1"/>
  <c r="Z57" i="3"/>
  <c r="Z206" i="11"/>
  <c r="Z103" i="3"/>
  <c r="Z20" i="14"/>
  <c r="AA131" i="11"/>
  <c r="AA167" i="11"/>
  <c r="Z54" i="3"/>
  <c r="Z86" i="11"/>
  <c r="Z261" i="14"/>
  <c r="Z136" i="14"/>
  <c r="AA22" i="4"/>
  <c r="AA48" i="11"/>
  <c r="AA169" i="11" s="1"/>
  <c r="AA168" i="11"/>
  <c r="AA11" i="5"/>
  <c r="AA85" i="4"/>
  <c r="AA92" i="4"/>
  <c r="Z55" i="11"/>
  <c r="Z176" i="11" s="1"/>
  <c r="Z10" i="14" s="1"/>
  <c r="Z150" i="11"/>
  <c r="AA53" i="4"/>
  <c r="AA38" i="4"/>
  <c r="AA76" i="4"/>
  <c r="Z96" i="4"/>
  <c r="Z268" i="14" s="1"/>
  <c r="AA39" i="5"/>
  <c r="AA41" i="4"/>
  <c r="AA39" i="4"/>
  <c r="AA32" i="4"/>
  <c r="AA12" i="4"/>
  <c r="AA40" i="4"/>
  <c r="AA40" i="5"/>
  <c r="AB21" i="5"/>
  <c r="AB17" i="5" s="1"/>
  <c r="AB24" i="5" s="1"/>
  <c r="AB8" i="5"/>
  <c r="Z111" i="3"/>
  <c r="AP97" i="14"/>
  <c r="AP98" i="14"/>
  <c r="AP99" i="14"/>
  <c r="AD222" i="14"/>
  <c r="AE220" i="14"/>
  <c r="AE219" i="14"/>
  <c r="AD226" i="14"/>
  <c r="Z111" i="11" l="1" a="1"/>
  <c r="Z110" i="11"/>
  <c r="Z218" i="11"/>
  <c r="Z130" i="14" s="1"/>
  <c r="Z114" i="11" a="1"/>
  <c r="Z113" i="11"/>
  <c r="Z219" i="11"/>
  <c r="Z131" i="14" s="1"/>
  <c r="AA47" i="5"/>
  <c r="AA48" i="5"/>
  <c r="AB51" i="5"/>
  <c r="AB52" i="5"/>
  <c r="AB12" i="11"/>
  <c r="AB17" i="11"/>
  <c r="AB13" i="11"/>
  <c r="AB16" i="11"/>
  <c r="AB35" i="5"/>
  <c r="AB36" i="5"/>
  <c r="AB31" i="5"/>
  <c r="AB32" i="5"/>
  <c r="Y258" i="14"/>
  <c r="Y259" i="14" s="1"/>
  <c r="Y133" i="14"/>
  <c r="AA90" i="3"/>
  <c r="AA106" i="3"/>
  <c r="Z114" i="3"/>
  <c r="Z60" i="3"/>
  <c r="Z137" i="14"/>
  <c r="Z353" i="14"/>
  <c r="Z354" i="14" s="1"/>
  <c r="Z279" i="14"/>
  <c r="Z147" i="14"/>
  <c r="Z262" i="14"/>
  <c r="Z105" i="14"/>
  <c r="Z31" i="14"/>
  <c r="AA78" i="4"/>
  <c r="AA40" i="11"/>
  <c r="AA161" i="11" s="1"/>
  <c r="AA42" i="5"/>
  <c r="AA45" i="5"/>
  <c r="AA59" i="11" s="1"/>
  <c r="Z90" i="11"/>
  <c r="Z207" i="11"/>
  <c r="Z91" i="11"/>
  <c r="Z89" i="11"/>
  <c r="AA32" i="11"/>
  <c r="AA42" i="11"/>
  <c r="AA163" i="11" s="1"/>
  <c r="AA59" i="5"/>
  <c r="AA60" i="5" s="1"/>
  <c r="AA43" i="4"/>
  <c r="AB298" i="14"/>
  <c r="AA14" i="4"/>
  <c r="AB33" i="3"/>
  <c r="AB49" i="3"/>
  <c r="AA57" i="5"/>
  <c r="AA58" i="5" s="1"/>
  <c r="AA34" i="3"/>
  <c r="AA35" i="3"/>
  <c r="AA36" i="3"/>
  <c r="AA37" i="3"/>
  <c r="AB33" i="5"/>
  <c r="AB10" i="11"/>
  <c r="AB18" i="5"/>
  <c r="AB12" i="5"/>
  <c r="AB49" i="5"/>
  <c r="AB47" i="11"/>
  <c r="AB19" i="11"/>
  <c r="AB20" i="3"/>
  <c r="AB177" i="14"/>
  <c r="AB27" i="5"/>
  <c r="AB50" i="5"/>
  <c r="AA46" i="5"/>
  <c r="AA63" i="11" s="1" a="1"/>
  <c r="AB28" i="4"/>
  <c r="AB28" i="5"/>
  <c r="AB30" i="5"/>
  <c r="AB9" i="5"/>
  <c r="AB29" i="5"/>
  <c r="AB34" i="5"/>
  <c r="AB15" i="11"/>
  <c r="AA33" i="4"/>
  <c r="AB128" i="11"/>
  <c r="AB11" i="11"/>
  <c r="AB13" i="5"/>
  <c r="AB11" i="4"/>
  <c r="AA41" i="11"/>
  <c r="AA162" i="11" s="1"/>
  <c r="AA41" i="5"/>
  <c r="AB50" i="14"/>
  <c r="AB18" i="11"/>
  <c r="AB46" i="11"/>
  <c r="AB17" i="4"/>
  <c r="AB19" i="4"/>
  <c r="AB14" i="11"/>
  <c r="Z138" i="14"/>
  <c r="Z263" i="14"/>
  <c r="AP110" i="14"/>
  <c r="AQ88" i="14"/>
  <c r="AP111" i="14"/>
  <c r="AQ89" i="14"/>
  <c r="AQ90" i="14"/>
  <c r="AD159" i="14"/>
  <c r="AE217" i="14"/>
  <c r="AE225" i="14"/>
  <c r="AE224" i="14"/>
  <c r="Z121" i="11" l="1"/>
  <c r="Z242" i="11" s="1"/>
  <c r="Z231" i="11"/>
  <c r="Z234" i="11"/>
  <c r="AA66" i="11" a="1"/>
  <c r="AA65" i="5"/>
  <c r="AA69" i="11" a="1"/>
  <c r="AB139" i="11"/>
  <c r="AB132" i="11"/>
  <c r="AB138" i="11"/>
  <c r="AB133" i="11"/>
  <c r="AB135" i="11"/>
  <c r="AB134" i="11"/>
  <c r="AB137" i="11"/>
  <c r="AB140" i="11"/>
  <c r="AB136" i="11"/>
  <c r="AA65" i="11"/>
  <c r="AA186" i="11" s="1"/>
  <c r="AA27" i="11"/>
  <c r="AA148" i="11" s="1"/>
  <c r="AA35" i="11"/>
  <c r="AA156" i="11" s="1"/>
  <c r="AA28" i="11"/>
  <c r="AA149" i="11" s="1"/>
  <c r="AA68" i="11"/>
  <c r="AA36" i="11"/>
  <c r="AA157" i="11" s="1"/>
  <c r="Y267" i="14"/>
  <c r="Y270" i="14" s="1"/>
  <c r="Y287" i="14"/>
  <c r="AA70" i="5"/>
  <c r="AA69" i="5"/>
  <c r="AA71" i="5" s="1"/>
  <c r="Z117" i="3"/>
  <c r="Z360" i="14"/>
  <c r="AA351" i="14"/>
  <c r="Z158" i="14"/>
  <c r="Z232" i="14"/>
  <c r="AA60" i="11" a="1"/>
  <c r="AA53" i="3"/>
  <c r="AA110" i="3" s="1"/>
  <c r="Z99" i="11"/>
  <c r="Z220" i="11" s="1"/>
  <c r="Z132" i="14" s="1"/>
  <c r="Z258" i="14" s="1"/>
  <c r="Z259" i="14" s="1"/>
  <c r="Z92" i="11"/>
  <c r="Z213" i="11" s="1"/>
  <c r="AA34" i="11"/>
  <c r="AA25" i="11"/>
  <c r="Z210" i="11"/>
  <c r="Z225" i="11"/>
  <c r="Z96" i="11"/>
  <c r="Z217" i="11" s="1"/>
  <c r="Z211" i="11"/>
  <c r="Z122" i="11"/>
  <c r="Z243" i="11" s="1"/>
  <c r="Z212" i="11"/>
  <c r="Z95" i="11"/>
  <c r="AA153" i="11"/>
  <c r="AA254" i="14" s="1"/>
  <c r="AA94" i="3"/>
  <c r="AA93" i="3"/>
  <c r="AA92" i="3"/>
  <c r="AA63" i="5"/>
  <c r="AA64" i="5" s="1"/>
  <c r="AA81" i="11" s="1"/>
  <c r="AA84" i="4"/>
  <c r="AA86" i="4" s="1"/>
  <c r="AA87" i="4" s="1"/>
  <c r="AA284" i="14"/>
  <c r="AA91" i="4"/>
  <c r="AA93" i="4" s="1"/>
  <c r="AA94" i="4" s="1"/>
  <c r="AA77" i="4"/>
  <c r="AA79" i="4" s="1"/>
  <c r="AA80" i="4" s="1"/>
  <c r="AA43" i="3"/>
  <c r="AA100" i="3" s="1"/>
  <c r="AA42" i="3"/>
  <c r="AA99" i="3" s="1"/>
  <c r="AB39" i="4"/>
  <c r="AB65" i="3"/>
  <c r="AB41" i="4"/>
  <c r="AA62" i="11"/>
  <c r="AA35" i="4"/>
  <c r="AA41" i="3"/>
  <c r="AA45" i="3"/>
  <c r="AA102" i="3" s="1"/>
  <c r="AA44" i="3"/>
  <c r="AA101" i="3" s="1"/>
  <c r="AB10" i="5"/>
  <c r="AB11" i="5" s="1"/>
  <c r="AB78" i="3"/>
  <c r="AA66" i="4"/>
  <c r="AA68" i="4" s="1"/>
  <c r="AC16" i="5"/>
  <c r="AC8" i="5" s="1"/>
  <c r="AA257" i="14"/>
  <c r="AB40" i="5"/>
  <c r="AA38" i="11"/>
  <c r="AA159" i="11" s="1"/>
  <c r="AA26" i="11"/>
  <c r="AA147" i="11" s="1"/>
  <c r="AA52" i="4"/>
  <c r="AA54" i="4" s="1"/>
  <c r="AA59" i="4"/>
  <c r="AA61" i="4" s="1"/>
  <c r="AB48" i="11"/>
  <c r="AB169" i="11" s="1"/>
  <c r="AB38" i="4"/>
  <c r="AB167" i="11"/>
  <c r="AB22" i="4"/>
  <c r="AA91" i="3"/>
  <c r="AB32" i="4"/>
  <c r="AB22" i="5"/>
  <c r="AB168" i="11"/>
  <c r="AB40" i="4"/>
  <c r="AB39" i="5"/>
  <c r="AA38" i="3"/>
  <c r="AB131" i="11"/>
  <c r="AA180" i="11"/>
  <c r="AQ97" i="14"/>
  <c r="AQ98" i="14"/>
  <c r="AQ99" i="14"/>
  <c r="AE221" i="14"/>
  <c r="AF216" i="14"/>
  <c r="AE238" i="14"/>
  <c r="AF215" i="14"/>
  <c r="AE237" i="14"/>
  <c r="Z142" i="14" l="1"/>
  <c r="AA83" i="11"/>
  <c r="AA84" i="11"/>
  <c r="AA189" i="11"/>
  <c r="AA104" i="11"/>
  <c r="AA105" i="11" a="1"/>
  <c r="AA53" i="11"/>
  <c r="AA174" i="11" s="1"/>
  <c r="AA54" i="11"/>
  <c r="AA175" i="11" s="1"/>
  <c r="AB47" i="5"/>
  <c r="AB48" i="5"/>
  <c r="AA29" i="11"/>
  <c r="AA155" i="11"/>
  <c r="AA255" i="14" s="1"/>
  <c r="AA256" i="14" s="1"/>
  <c r="AA43" i="11"/>
  <c r="AA164" i="11" s="1"/>
  <c r="AA51" i="3"/>
  <c r="AA108" i="3" s="1"/>
  <c r="AA52" i="3"/>
  <c r="AA109" i="3" s="1"/>
  <c r="AA50" i="3"/>
  <c r="AA74" i="5"/>
  <c r="AA57" i="3" s="1"/>
  <c r="AA85" i="11"/>
  <c r="AA206" i="11" s="1"/>
  <c r="Z139" i="14"/>
  <c r="Z264" i="14"/>
  <c r="Z265" i="14" s="1"/>
  <c r="Z119" i="3"/>
  <c r="AA202" i="11"/>
  <c r="AA104" i="14"/>
  <c r="AA231" i="14"/>
  <c r="AB58" i="4"/>
  <c r="AB60" i="4" s="1"/>
  <c r="AB51" i="4"/>
  <c r="AB53" i="4" s="1"/>
  <c r="AA352" i="14"/>
  <c r="AA285" i="14"/>
  <c r="AA69" i="4"/>
  <c r="AA55" i="4"/>
  <c r="AA36" i="14"/>
  <c r="AA37" i="14" s="1"/>
  <c r="AA163" i="14"/>
  <c r="AA164" i="14" s="1"/>
  <c r="AA62" i="4"/>
  <c r="AA96" i="4"/>
  <c r="AA268" i="14" s="1"/>
  <c r="Z100" i="11"/>
  <c r="Z221" i="11" s="1"/>
  <c r="AB42" i="11"/>
  <c r="AB163" i="11" s="1"/>
  <c r="AA98" i="3"/>
  <c r="AB90" i="3"/>
  <c r="AB106" i="3"/>
  <c r="AB36" i="3"/>
  <c r="AB37" i="3"/>
  <c r="AA95" i="3"/>
  <c r="AA52" i="11"/>
  <c r="AA173" i="11" s="1"/>
  <c r="AA128" i="14" s="1"/>
  <c r="AA183" i="11"/>
  <c r="AA107" i="11"/>
  <c r="AA228" i="11" s="1"/>
  <c r="AA146" i="11"/>
  <c r="AA51" i="11"/>
  <c r="AA172" i="11" s="1"/>
  <c r="Z216" i="11"/>
  <c r="Z129" i="14" s="1"/>
  <c r="Z133" i="14" s="1"/>
  <c r="AB46" i="5"/>
  <c r="AB63" i="11" s="1" a="1"/>
  <c r="AB23" i="5"/>
  <c r="AC21" i="5" s="1"/>
  <c r="AC17" i="5" s="1"/>
  <c r="AB40" i="11"/>
  <c r="AB161" i="11" s="1"/>
  <c r="AB83" i="4"/>
  <c r="AB85" i="4" s="1"/>
  <c r="AB90" i="4"/>
  <c r="AB92" i="4" s="1"/>
  <c r="AB76" i="4"/>
  <c r="AB78" i="4" s="1"/>
  <c r="AA46" i="3"/>
  <c r="AB65" i="4"/>
  <c r="AB42" i="5"/>
  <c r="AB12" i="4"/>
  <c r="AB34" i="3"/>
  <c r="AB35" i="3"/>
  <c r="AA82" i="11"/>
  <c r="AA203" i="11" s="1"/>
  <c r="AB32" i="11"/>
  <c r="AB41" i="5"/>
  <c r="AB57" i="5"/>
  <c r="AB58" i="5" s="1"/>
  <c r="AB45" i="5"/>
  <c r="AB53" i="3" s="1"/>
  <c r="AB43" i="4"/>
  <c r="AB59" i="5"/>
  <c r="AB60" i="5" s="1"/>
  <c r="AB41" i="11"/>
  <c r="AB162" i="11" s="1"/>
  <c r="AR88" i="14"/>
  <c r="AQ110" i="14"/>
  <c r="AR89" i="14"/>
  <c r="AQ111" i="14"/>
  <c r="AR90" i="14"/>
  <c r="AE222" i="14"/>
  <c r="AF220" i="14"/>
  <c r="AF219" i="14"/>
  <c r="AE226" i="14"/>
  <c r="AA97" i="11" l="1"/>
  <c r="AA204" i="11"/>
  <c r="AA98" i="11"/>
  <c r="AA205" i="11"/>
  <c r="AB66" i="11" a="1"/>
  <c r="AB65" i="5"/>
  <c r="AB69" i="11" a="1"/>
  <c r="AA13" i="14"/>
  <c r="AB65" i="11"/>
  <c r="AB186" i="11" s="1"/>
  <c r="AB27" i="11"/>
  <c r="AB148" i="11" s="1"/>
  <c r="AB35" i="11"/>
  <c r="AB156" i="11" s="1"/>
  <c r="AB68" i="11"/>
  <c r="AB28" i="11"/>
  <c r="AB149" i="11" s="1"/>
  <c r="AB36" i="11"/>
  <c r="AB157" i="11" s="1"/>
  <c r="AB153" i="11"/>
  <c r="AB254" i="14" s="1"/>
  <c r="AA107" i="3"/>
  <c r="AA111" i="3" s="1"/>
  <c r="AA54" i="3"/>
  <c r="AA75" i="5"/>
  <c r="AA58" i="3" s="1"/>
  <c r="AA59" i="3"/>
  <c r="AA116" i="3" s="1"/>
  <c r="Z267" i="14"/>
  <c r="Z270" i="14" s="1"/>
  <c r="Z287" i="14"/>
  <c r="AA353" i="14"/>
  <c r="AA279" i="14"/>
  <c r="AA71" i="4"/>
  <c r="AA103" i="3"/>
  <c r="AA261" i="14"/>
  <c r="AC9" i="5"/>
  <c r="AB26" i="11"/>
  <c r="AC24" i="5"/>
  <c r="AC13" i="5"/>
  <c r="AC18" i="5"/>
  <c r="AB93" i="3"/>
  <c r="AA136" i="14"/>
  <c r="AA150" i="11"/>
  <c r="AA55" i="11"/>
  <c r="AA176" i="11" s="1"/>
  <c r="AA10" i="14" s="1"/>
  <c r="AB94" i="3"/>
  <c r="AB62" i="11"/>
  <c r="AB38" i="11"/>
  <c r="AB159" i="11" s="1"/>
  <c r="AB34" i="11"/>
  <c r="AB59" i="11"/>
  <c r="AB25" i="11"/>
  <c r="AB63" i="5"/>
  <c r="AC12" i="5"/>
  <c r="AB91" i="3"/>
  <c r="AB33" i="4"/>
  <c r="AB92" i="3"/>
  <c r="AB14" i="4"/>
  <c r="AB67" i="4"/>
  <c r="AB42" i="3"/>
  <c r="AB99" i="3" s="1"/>
  <c r="AB44" i="3"/>
  <c r="AB45" i="3"/>
  <c r="AB102" i="3" s="1"/>
  <c r="AB41" i="3"/>
  <c r="AB98" i="3" s="1"/>
  <c r="AB43" i="3"/>
  <c r="AA86" i="11"/>
  <c r="AB38" i="3"/>
  <c r="AB91" i="4"/>
  <c r="AB93" i="4" s="1"/>
  <c r="AB94" i="4" s="1"/>
  <c r="AB257" i="14"/>
  <c r="AB77" i="4"/>
  <c r="AB79" i="4" s="1"/>
  <c r="AB80" i="4" s="1"/>
  <c r="AB60" i="11" a="1"/>
  <c r="AB284" i="14"/>
  <c r="AB84" i="4"/>
  <c r="AB86" i="4" s="1"/>
  <c r="AB87" i="4" s="1"/>
  <c r="AB69" i="5"/>
  <c r="AB70" i="5"/>
  <c r="AA114" i="3"/>
  <c r="AR97" i="14"/>
  <c r="AR98" i="14"/>
  <c r="AR99" i="14"/>
  <c r="AE159" i="14"/>
  <c r="AF217" i="14"/>
  <c r="AF225" i="14"/>
  <c r="AF224" i="14"/>
  <c r="AA111" i="11" l="1" a="1"/>
  <c r="AA110" i="11"/>
  <c r="AA218" i="11"/>
  <c r="AA130" i="14" s="1"/>
  <c r="AA114" i="11" a="1"/>
  <c r="AA113" i="11"/>
  <c r="AA219" i="11"/>
  <c r="AA131" i="14" s="1"/>
  <c r="AB83" i="11"/>
  <c r="AB84" i="11"/>
  <c r="AB189" i="11"/>
  <c r="AB82" i="11"/>
  <c r="AB203" i="11" s="1"/>
  <c r="AB147" i="11"/>
  <c r="AB54" i="11"/>
  <c r="AB175" i="11" s="1"/>
  <c r="AB53" i="11"/>
  <c r="AB174" i="11" s="1"/>
  <c r="AB43" i="11"/>
  <c r="AB164" i="11" s="1"/>
  <c r="AB29" i="11"/>
  <c r="AC51" i="5"/>
  <c r="AC52" i="5"/>
  <c r="AC13" i="11"/>
  <c r="AC12" i="11"/>
  <c r="AC17" i="11"/>
  <c r="AC16" i="11"/>
  <c r="AC35" i="5"/>
  <c r="AC36" i="5"/>
  <c r="AC31" i="5"/>
  <c r="AC32" i="5"/>
  <c r="AA115" i="3"/>
  <c r="AA117" i="3" s="1"/>
  <c r="AA60" i="3"/>
  <c r="AC10" i="5"/>
  <c r="AC11" i="5" s="1"/>
  <c r="AC49" i="3"/>
  <c r="AC33" i="3"/>
  <c r="AC128" i="11"/>
  <c r="AB183" i="11"/>
  <c r="AB107" i="11"/>
  <c r="AA354" i="14"/>
  <c r="AA147" i="14"/>
  <c r="AA262" i="14"/>
  <c r="AA137" i="14"/>
  <c r="AA20" i="14"/>
  <c r="AD16" i="5"/>
  <c r="AD8" i="5" s="1"/>
  <c r="AB146" i="11"/>
  <c r="AB64" i="5"/>
  <c r="AB81" i="11" s="1"/>
  <c r="AC29" i="5"/>
  <c r="AC15" i="11"/>
  <c r="AC22" i="5"/>
  <c r="AC34" i="5"/>
  <c r="AC49" i="5"/>
  <c r="AC33" i="5"/>
  <c r="AC19" i="11"/>
  <c r="AC19" i="4"/>
  <c r="AC28" i="5"/>
  <c r="AC17" i="4"/>
  <c r="AC28" i="4"/>
  <c r="AC47" i="11"/>
  <c r="AC90" i="4"/>
  <c r="AC92" i="4" s="1"/>
  <c r="AC30" i="5"/>
  <c r="AC20" i="3"/>
  <c r="AB51" i="11"/>
  <c r="AB172" i="11" s="1"/>
  <c r="AC27" i="5"/>
  <c r="AC10" i="11"/>
  <c r="AC14" i="11"/>
  <c r="AC50" i="14"/>
  <c r="AC298" i="14"/>
  <c r="AC11" i="4"/>
  <c r="AC11" i="11"/>
  <c r="AC50" i="5"/>
  <c r="AC177" i="14"/>
  <c r="AC18" i="11"/>
  <c r="AC46" i="11"/>
  <c r="AB66" i="4"/>
  <c r="AB68" i="4" s="1"/>
  <c r="AB69" i="4" s="1"/>
  <c r="AB100" i="3"/>
  <c r="AC76" i="4"/>
  <c r="AC78" i="4" s="1"/>
  <c r="AB35" i="4"/>
  <c r="AB52" i="4"/>
  <c r="AB54" i="4" s="1"/>
  <c r="AB55" i="4" s="1"/>
  <c r="AB59" i="4"/>
  <c r="AB61" i="4" s="1"/>
  <c r="AB62" i="4" s="1"/>
  <c r="AB95" i="3"/>
  <c r="AB52" i="11"/>
  <c r="AB173" i="11" s="1"/>
  <c r="AB155" i="11"/>
  <c r="AB255" i="14" s="1"/>
  <c r="AB256" i="14" s="1"/>
  <c r="AB180" i="11"/>
  <c r="AA207" i="11"/>
  <c r="AA91" i="11"/>
  <c r="AA90" i="11"/>
  <c r="AA89" i="11"/>
  <c r="AB71" i="5"/>
  <c r="AB101" i="3"/>
  <c r="AC83" i="4"/>
  <c r="AC85" i="4" s="1"/>
  <c r="AB285" i="14"/>
  <c r="AB352" i="14"/>
  <c r="AB96" i="4"/>
  <c r="AB268" i="14" s="1"/>
  <c r="AB46" i="3"/>
  <c r="AA138" i="14"/>
  <c r="AA263" i="14"/>
  <c r="AS88" i="14"/>
  <c r="AR110" i="14"/>
  <c r="AS89" i="14"/>
  <c r="AR111" i="14"/>
  <c r="AS90" i="14"/>
  <c r="AF221" i="14"/>
  <c r="AG216" i="14"/>
  <c r="AF238" i="14"/>
  <c r="AG215" i="14"/>
  <c r="AF237" i="14"/>
  <c r="AB110" i="3"/>
  <c r="AA121" i="11" l="1"/>
  <c r="AA242" i="11" s="1"/>
  <c r="AA231" i="11"/>
  <c r="AA234" i="11"/>
  <c r="AB204" i="11"/>
  <c r="AB97" i="11"/>
  <c r="AB98" i="11"/>
  <c r="AB205" i="11"/>
  <c r="AB13" i="14"/>
  <c r="AC140" i="11"/>
  <c r="AC132" i="11"/>
  <c r="AC139" i="11"/>
  <c r="AC134" i="11"/>
  <c r="AC133" i="11"/>
  <c r="AC138" i="11"/>
  <c r="AC137" i="11"/>
  <c r="AC136" i="11"/>
  <c r="AC135" i="11"/>
  <c r="AB104" i="11"/>
  <c r="AB105" i="11" a="1"/>
  <c r="AC168" i="11"/>
  <c r="AC40" i="5"/>
  <c r="AC39" i="5"/>
  <c r="AC23" i="5"/>
  <c r="AD21" i="5" s="1"/>
  <c r="AD17" i="5" s="1"/>
  <c r="AC12" i="4"/>
  <c r="AC167" i="11"/>
  <c r="AC48" i="11"/>
  <c r="AC169" i="11" s="1"/>
  <c r="AB228" i="11"/>
  <c r="AC65" i="3"/>
  <c r="AC78" i="3"/>
  <c r="AA119" i="3"/>
  <c r="AA264" i="14"/>
  <c r="AA139" i="14"/>
  <c r="AA360" i="14"/>
  <c r="AA232" i="14"/>
  <c r="AA105" i="14"/>
  <c r="AA31" i="14"/>
  <c r="AB36" i="14"/>
  <c r="AB37" i="14" s="1"/>
  <c r="AB163" i="14"/>
  <c r="AB164" i="14" s="1"/>
  <c r="AB104" i="14"/>
  <c r="AC51" i="4"/>
  <c r="AC53" i="4" s="1"/>
  <c r="AA158" i="14"/>
  <c r="AB231" i="14"/>
  <c r="AC58" i="4"/>
  <c r="AB128" i="14"/>
  <c r="AB261" i="14"/>
  <c r="AB351" i="14"/>
  <c r="AC41" i="4"/>
  <c r="AC39" i="4"/>
  <c r="AC65" i="4"/>
  <c r="AC67" i="4" s="1"/>
  <c r="AB71" i="4"/>
  <c r="AB136" i="14"/>
  <c r="AC131" i="11"/>
  <c r="AB150" i="11"/>
  <c r="AB55" i="11"/>
  <c r="AB176" i="11" s="1"/>
  <c r="AB10" i="14" s="1"/>
  <c r="AA99" i="11"/>
  <c r="AA220" i="11" s="1"/>
  <c r="AA132" i="14" s="1"/>
  <c r="AC32" i="4"/>
  <c r="AA122" i="11"/>
  <c r="AA243" i="11" s="1"/>
  <c r="AC40" i="4"/>
  <c r="AC38" i="4"/>
  <c r="AC22" i="4"/>
  <c r="AB85" i="11"/>
  <c r="AB206" i="11" s="1"/>
  <c r="AB74" i="5"/>
  <c r="AB51" i="3"/>
  <c r="AB108" i="3" s="1"/>
  <c r="AB52" i="3"/>
  <c r="AB109" i="3" s="1"/>
  <c r="AB50" i="3"/>
  <c r="AB107" i="3" s="1"/>
  <c r="AA212" i="11"/>
  <c r="AA211" i="11"/>
  <c r="AA96" i="11"/>
  <c r="AA217" i="11" s="1"/>
  <c r="AA225" i="11"/>
  <c r="AA95" i="11"/>
  <c r="AA92" i="11"/>
  <c r="AA213" i="11" s="1"/>
  <c r="AA210" i="11"/>
  <c r="AB103" i="3"/>
  <c r="AB353" i="14"/>
  <c r="AB279" i="14"/>
  <c r="AB202" i="11"/>
  <c r="AS97" i="14"/>
  <c r="AS98" i="14"/>
  <c r="AS99" i="14"/>
  <c r="AF222" i="14"/>
  <c r="AG220" i="14"/>
  <c r="AG219" i="14"/>
  <c r="AF226" i="14"/>
  <c r="AA142" i="14" l="1"/>
  <c r="AB111" i="11" a="1"/>
  <c r="AB110" i="11"/>
  <c r="AB218" i="11"/>
  <c r="AB130" i="14" s="1"/>
  <c r="AB114" i="11" a="1"/>
  <c r="AB113" i="11"/>
  <c r="AB219" i="11"/>
  <c r="AB131" i="14" s="1"/>
  <c r="AC47" i="5"/>
  <c r="AC48" i="5"/>
  <c r="AC42" i="11"/>
  <c r="AC163" i="11" s="1"/>
  <c r="AC46" i="5"/>
  <c r="AC63" i="11" s="1" a="1"/>
  <c r="AD13" i="5"/>
  <c r="AD24" i="5"/>
  <c r="AD18" i="5"/>
  <c r="AD12" i="5"/>
  <c r="AD9" i="5"/>
  <c r="AD10" i="5" s="1"/>
  <c r="AC42" i="5"/>
  <c r="AC34" i="3"/>
  <c r="AC35" i="3"/>
  <c r="AC92" i="3" s="1"/>
  <c r="AC36" i="3"/>
  <c r="AC93" i="3" s="1"/>
  <c r="AC37" i="3"/>
  <c r="AC94" i="3" s="1"/>
  <c r="AC45" i="5"/>
  <c r="AC59" i="5"/>
  <c r="AC60" i="5" s="1"/>
  <c r="AC41" i="5"/>
  <c r="AC57" i="5"/>
  <c r="AC58" i="5" s="1"/>
  <c r="AC40" i="11"/>
  <c r="AC161" i="11" s="1"/>
  <c r="AC41" i="11"/>
  <c r="AC162" i="11" s="1"/>
  <c r="AC32" i="11"/>
  <c r="AC33" i="4"/>
  <c r="AC14" i="4"/>
  <c r="AC90" i="3"/>
  <c r="AC106" i="3"/>
  <c r="AB59" i="3"/>
  <c r="AB116" i="3" s="1"/>
  <c r="AA265" i="14"/>
  <c r="AC43" i="4"/>
  <c r="AC60" i="4"/>
  <c r="AB354" i="14"/>
  <c r="AC351" i="14" s="1"/>
  <c r="AB20" i="14"/>
  <c r="AB147" i="14"/>
  <c r="AA258" i="14"/>
  <c r="AB86" i="11"/>
  <c r="AB54" i="3"/>
  <c r="AB75" i="5"/>
  <c r="AB58" i="3" s="1"/>
  <c r="AB57" i="3"/>
  <c r="AB114" i="3" s="1"/>
  <c r="AB111" i="3"/>
  <c r="AA216" i="11"/>
  <c r="AA129" i="14" s="1"/>
  <c r="AA133" i="14" s="1"/>
  <c r="AA100" i="11"/>
  <c r="AA221" i="11" s="1"/>
  <c r="AB262" i="14"/>
  <c r="AB137" i="14"/>
  <c r="AG225" i="14"/>
  <c r="AT88" i="14"/>
  <c r="AS110" i="14"/>
  <c r="AT89" i="14"/>
  <c r="AS111" i="14"/>
  <c r="AT90" i="14"/>
  <c r="AF159" i="14"/>
  <c r="AG217" i="14"/>
  <c r="AG224" i="14"/>
  <c r="AB231" i="11" l="1"/>
  <c r="AB121" i="11"/>
  <c r="AB242" i="11" s="1"/>
  <c r="AB234" i="11"/>
  <c r="AC66" i="11" a="1"/>
  <c r="AC65" i="5"/>
  <c r="AC69" i="11" a="1"/>
  <c r="AC65" i="11"/>
  <c r="AC186" i="11" s="1"/>
  <c r="AC27" i="11"/>
  <c r="AC148" i="11" s="1"/>
  <c r="AC35" i="11"/>
  <c r="AC156" i="11" s="1"/>
  <c r="AC68" i="11"/>
  <c r="AC36" i="11"/>
  <c r="AC157" i="11" s="1"/>
  <c r="AC28" i="11"/>
  <c r="AC153" i="11"/>
  <c r="AC254" i="14" s="1"/>
  <c r="AD51" i="5"/>
  <c r="AD52" i="5"/>
  <c r="AD17" i="11"/>
  <c r="AD13" i="11"/>
  <c r="AD12" i="11"/>
  <c r="AD16" i="11"/>
  <c r="AD35" i="5"/>
  <c r="AD36" i="5"/>
  <c r="AD31" i="5"/>
  <c r="AD32" i="5"/>
  <c r="AC38" i="11"/>
  <c r="AC159" i="11" s="1"/>
  <c r="AC26" i="11"/>
  <c r="AC147" i="11" s="1"/>
  <c r="AC62" i="11"/>
  <c r="AD33" i="5"/>
  <c r="AD29" i="5"/>
  <c r="AD27" i="5"/>
  <c r="AD49" i="5"/>
  <c r="AD50" i="14"/>
  <c r="AD20" i="3"/>
  <c r="AD128" i="11"/>
  <c r="AD177" i="14"/>
  <c r="AD28" i="5"/>
  <c r="AD50" i="5"/>
  <c r="AD18" i="11"/>
  <c r="AD19" i="4"/>
  <c r="AD46" i="11"/>
  <c r="AD34" i="5"/>
  <c r="AD30" i="5"/>
  <c r="AD47" i="11"/>
  <c r="AD28" i="4"/>
  <c r="AD49" i="3"/>
  <c r="AD33" i="3"/>
  <c r="AD298" i="14"/>
  <c r="AD15" i="11"/>
  <c r="AD14" i="11"/>
  <c r="AD11" i="4"/>
  <c r="AD17" i="4"/>
  <c r="AD11" i="11"/>
  <c r="AD19" i="11"/>
  <c r="AD10" i="11"/>
  <c r="AE16" i="5"/>
  <c r="AE8" i="5" s="1"/>
  <c r="AD22" i="5"/>
  <c r="AC34" i="11"/>
  <c r="AC59" i="11"/>
  <c r="AC52" i="4"/>
  <c r="AC54" i="4" s="1"/>
  <c r="AC55" i="4" s="1"/>
  <c r="AC35" i="4"/>
  <c r="AC66" i="4"/>
  <c r="AC68" i="4" s="1"/>
  <c r="AC69" i="4" s="1"/>
  <c r="AC59" i="4"/>
  <c r="AC61" i="4" s="1"/>
  <c r="AC62" i="4" s="1"/>
  <c r="AC38" i="3"/>
  <c r="AC91" i="3"/>
  <c r="AC95" i="3" s="1"/>
  <c r="AC60" i="11" a="1"/>
  <c r="AC25" i="11"/>
  <c r="AC53" i="3"/>
  <c r="AC110" i="3" s="1"/>
  <c r="AB115" i="3"/>
  <c r="AC284" i="14"/>
  <c r="AB360" i="14"/>
  <c r="AC77" i="4"/>
  <c r="AC79" i="4" s="1"/>
  <c r="AB31" i="14"/>
  <c r="AC84" i="4"/>
  <c r="AC86" i="4" s="1"/>
  <c r="AB158" i="14"/>
  <c r="AB232" i="14"/>
  <c r="AB105" i="14"/>
  <c r="AC91" i="4"/>
  <c r="AC93" i="4" s="1"/>
  <c r="AB89" i="11"/>
  <c r="AB207" i="11"/>
  <c r="AA259" i="14"/>
  <c r="AB91" i="11"/>
  <c r="AB263" i="14"/>
  <c r="AB138" i="14"/>
  <c r="AB90" i="11"/>
  <c r="AB60" i="3"/>
  <c r="AC45" i="3"/>
  <c r="AC44" i="3"/>
  <c r="AC101" i="3" s="1"/>
  <c r="AC42" i="3"/>
  <c r="AC99" i="3" s="1"/>
  <c r="AC70" i="5"/>
  <c r="AC69" i="5"/>
  <c r="AC71" i="5" s="1"/>
  <c r="AC74" i="5" s="1"/>
  <c r="AC41" i="3"/>
  <c r="AC43" i="3"/>
  <c r="AC63" i="5"/>
  <c r="AC257" i="14"/>
  <c r="AD11" i="5"/>
  <c r="AG238" i="14"/>
  <c r="AH216" i="14"/>
  <c r="AT97" i="14"/>
  <c r="AT98" i="14"/>
  <c r="AT99" i="14"/>
  <c r="AG221" i="14"/>
  <c r="AH215" i="14"/>
  <c r="AG237" i="14"/>
  <c r="AC83" i="11" l="1"/>
  <c r="AC84" i="11"/>
  <c r="AD139" i="11"/>
  <c r="AD137" i="11"/>
  <c r="AC189" i="11"/>
  <c r="AD138" i="11"/>
  <c r="AD134" i="11"/>
  <c r="AD133" i="11"/>
  <c r="AC54" i="11"/>
  <c r="AC175" i="11" s="1"/>
  <c r="AC149" i="11"/>
  <c r="AD136" i="11"/>
  <c r="AD135" i="11"/>
  <c r="AD132" i="11"/>
  <c r="AD140" i="11"/>
  <c r="AC180" i="11"/>
  <c r="AC53" i="11"/>
  <c r="AC174" i="11" s="1"/>
  <c r="AC43" i="11"/>
  <c r="AC29" i="11"/>
  <c r="AC150" i="11" s="1"/>
  <c r="AD39" i="5"/>
  <c r="AD32" i="4"/>
  <c r="AC107" i="11"/>
  <c r="AC183" i="11"/>
  <c r="AC82" i="11"/>
  <c r="AC203" i="11" s="1"/>
  <c r="AC52" i="11"/>
  <c r="AC173" i="11" s="1"/>
  <c r="AC128" i="14" s="1"/>
  <c r="AD131" i="11"/>
  <c r="AD40" i="4"/>
  <c r="AD40" i="5"/>
  <c r="AD168" i="11"/>
  <c r="AC155" i="11"/>
  <c r="AC255" i="14" s="1"/>
  <c r="AC256" i="14" s="1"/>
  <c r="AC163" i="14"/>
  <c r="AC164" i="14" s="1"/>
  <c r="AC231" i="14"/>
  <c r="AC36" i="14"/>
  <c r="AC37" i="14" s="1"/>
  <c r="AC104" i="14"/>
  <c r="AD65" i="3"/>
  <c r="AD78" i="3"/>
  <c r="AD167" i="11"/>
  <c r="AD48" i="11"/>
  <c r="AD169" i="11" s="1"/>
  <c r="AD41" i="4"/>
  <c r="AD39" i="4"/>
  <c r="AD22" i="4"/>
  <c r="AD38" i="4"/>
  <c r="AD23" i="5"/>
  <c r="AE21" i="5" s="1"/>
  <c r="AD12" i="4"/>
  <c r="AC51" i="11"/>
  <c r="AC172" i="11" s="1"/>
  <c r="AC146" i="11"/>
  <c r="AB117" i="3"/>
  <c r="AC285" i="14"/>
  <c r="AC352" i="14"/>
  <c r="AD76" i="4"/>
  <c r="AD78" i="4" s="1"/>
  <c r="AC87" i="4"/>
  <c r="AC80" i="4"/>
  <c r="AD83" i="4"/>
  <c r="AD85" i="4" s="1"/>
  <c r="AD58" i="4"/>
  <c r="AC94" i="4"/>
  <c r="AD90" i="4"/>
  <c r="AD92" i="4" s="1"/>
  <c r="AD51" i="4"/>
  <c r="AB210" i="11"/>
  <c r="AB95" i="11"/>
  <c r="AA267" i="14"/>
  <c r="AA270" i="14" s="1"/>
  <c r="AA287" i="14"/>
  <c r="AB122" i="11"/>
  <c r="AB243" i="11" s="1"/>
  <c r="AB212" i="11"/>
  <c r="AB99" i="11"/>
  <c r="AB220" i="11" s="1"/>
  <c r="AD65" i="4"/>
  <c r="AC71" i="4"/>
  <c r="AB225" i="11"/>
  <c r="AB142" i="14" s="1"/>
  <c r="AB96" i="11"/>
  <c r="AB217" i="11" s="1"/>
  <c r="AB92" i="11"/>
  <c r="AB213" i="11" s="1"/>
  <c r="AB211" i="11"/>
  <c r="AC102" i="3"/>
  <c r="AC136" i="14"/>
  <c r="AC261" i="14"/>
  <c r="AC46" i="3"/>
  <c r="AC64" i="5"/>
  <c r="AC81" i="11" s="1"/>
  <c r="AC100" i="3"/>
  <c r="AC98" i="3"/>
  <c r="AC51" i="3"/>
  <c r="AC52" i="3"/>
  <c r="AC50" i="3"/>
  <c r="AC59" i="3"/>
  <c r="AC116" i="3" s="1"/>
  <c r="AC85" i="11"/>
  <c r="AC57" i="3"/>
  <c r="AC75" i="5"/>
  <c r="AH220" i="14"/>
  <c r="AU88" i="14"/>
  <c r="AT110" i="14"/>
  <c r="AU89" i="14"/>
  <c r="AT111" i="14"/>
  <c r="AU90" i="14"/>
  <c r="AG222" i="14"/>
  <c r="AH219" i="14"/>
  <c r="AG226" i="14"/>
  <c r="AC204" i="11" l="1"/>
  <c r="AC97" i="11"/>
  <c r="AC98" i="11"/>
  <c r="AC205" i="11"/>
  <c r="AC13" i="14"/>
  <c r="AC104" i="11"/>
  <c r="AC105" i="11" a="1"/>
  <c r="AD47" i="5"/>
  <c r="AD48" i="5"/>
  <c r="AD41" i="11"/>
  <c r="AD162" i="11" s="1"/>
  <c r="AD45" i="5"/>
  <c r="AD60" i="11" s="1" a="1"/>
  <c r="AD35" i="3"/>
  <c r="AD92" i="3" s="1"/>
  <c r="AD32" i="11"/>
  <c r="AD34" i="3"/>
  <c r="AD37" i="3"/>
  <c r="AD94" i="3" s="1"/>
  <c r="AD57" i="5"/>
  <c r="AD58" i="5" s="1"/>
  <c r="AD44" i="3" s="1"/>
  <c r="AD40" i="11"/>
  <c r="AD161" i="11" s="1"/>
  <c r="AD41" i="5"/>
  <c r="AD42" i="5"/>
  <c r="AD36" i="3"/>
  <c r="AD93" i="3" s="1"/>
  <c r="AD59" i="5"/>
  <c r="AD60" i="5" s="1"/>
  <c r="AD69" i="5" s="1"/>
  <c r="AC228" i="11"/>
  <c r="AD43" i="4"/>
  <c r="AD77" i="4" s="1"/>
  <c r="AD42" i="11"/>
  <c r="AD163" i="11" s="1"/>
  <c r="AD46" i="5"/>
  <c r="AC164" i="11"/>
  <c r="AC55" i="11"/>
  <c r="AC176" i="11" s="1"/>
  <c r="AC10" i="14" s="1"/>
  <c r="AD90" i="3"/>
  <c r="AD106" i="3"/>
  <c r="AD33" i="4"/>
  <c r="AD14" i="4"/>
  <c r="AB139" i="14"/>
  <c r="AB119" i="3"/>
  <c r="AB264" i="14"/>
  <c r="AB265" i="14" s="1"/>
  <c r="AC96" i="4"/>
  <c r="AD60" i="4"/>
  <c r="AD67" i="4"/>
  <c r="AD53" i="4"/>
  <c r="AB216" i="11"/>
  <c r="AB129" i="14" s="1"/>
  <c r="AC20" i="14"/>
  <c r="AB132" i="14"/>
  <c r="AB100" i="11"/>
  <c r="AB221" i="11" s="1"/>
  <c r="AC103" i="3"/>
  <c r="AE17" i="5"/>
  <c r="AC206" i="11"/>
  <c r="AC109" i="3"/>
  <c r="AC108" i="3"/>
  <c r="AC202" i="11"/>
  <c r="AC107" i="3"/>
  <c r="AC54" i="3"/>
  <c r="AC86" i="11"/>
  <c r="AC58" i="3"/>
  <c r="AC114" i="3"/>
  <c r="AH225" i="14"/>
  <c r="AU97" i="14"/>
  <c r="AU98" i="14"/>
  <c r="AU99" i="14"/>
  <c r="AG159" i="14"/>
  <c r="AH217" i="14"/>
  <c r="AI216" i="14"/>
  <c r="AH224" i="14"/>
  <c r="AC111" i="11" l="1" a="1"/>
  <c r="AC110" i="11"/>
  <c r="AC218" i="11"/>
  <c r="AC130" i="14" s="1"/>
  <c r="AC113" i="11"/>
  <c r="AC114" i="11" a="1"/>
  <c r="AC219" i="11"/>
  <c r="AC131" i="14" s="1"/>
  <c r="AD66" i="11" a="1"/>
  <c r="AD65" i="5"/>
  <c r="AD69" i="11" a="1"/>
  <c r="AD65" i="11"/>
  <c r="AD186" i="11" s="1"/>
  <c r="AD35" i="11"/>
  <c r="AD156" i="11" s="1"/>
  <c r="AD27" i="11"/>
  <c r="AD148" i="11" s="1"/>
  <c r="AD68" i="11"/>
  <c r="AD28" i="11"/>
  <c r="AD149" i="11" s="1"/>
  <c r="AD36" i="11"/>
  <c r="AD157" i="11" s="1"/>
  <c r="AD153" i="11"/>
  <c r="AD254" i="14" s="1"/>
  <c r="AD34" i="11"/>
  <c r="AD25" i="11"/>
  <c r="AD53" i="3"/>
  <c r="AD59" i="11"/>
  <c r="AD91" i="3"/>
  <c r="AD95" i="3" s="1"/>
  <c r="AD38" i="3"/>
  <c r="AD41" i="3"/>
  <c r="AD43" i="3"/>
  <c r="AD100" i="3" s="1"/>
  <c r="AD45" i="3"/>
  <c r="AD102" i="3" s="1"/>
  <c r="AD42" i="3"/>
  <c r="AD99" i="3" s="1"/>
  <c r="AD63" i="5"/>
  <c r="AD64" i="5" s="1"/>
  <c r="AD84" i="4"/>
  <c r="AD86" i="4" s="1"/>
  <c r="AD87" i="4" s="1"/>
  <c r="AD284" i="14"/>
  <c r="AD91" i="4"/>
  <c r="AD93" i="4" s="1"/>
  <c r="AD94" i="4" s="1"/>
  <c r="AD62" i="11"/>
  <c r="AD26" i="11"/>
  <c r="AD147" i="11" s="1"/>
  <c r="AD63" i="11" a="1"/>
  <c r="AD38" i="11"/>
  <c r="AD59" i="4"/>
  <c r="AD61" i="4" s="1"/>
  <c r="AD66" i="4"/>
  <c r="AD68" i="4" s="1"/>
  <c r="AD69" i="4" s="1"/>
  <c r="AD52" i="4"/>
  <c r="AD54" i="4" s="1"/>
  <c r="AD55" i="4" s="1"/>
  <c r="AD35" i="4"/>
  <c r="AC147" i="14"/>
  <c r="AC268" i="14"/>
  <c r="AB258" i="14"/>
  <c r="AB259" i="14" s="1"/>
  <c r="AC31" i="14"/>
  <c r="AB133" i="14"/>
  <c r="AC105" i="14"/>
  <c r="AC137" i="14"/>
  <c r="AE9" i="5"/>
  <c r="AE24" i="5"/>
  <c r="AE13" i="5"/>
  <c r="AE12" i="5"/>
  <c r="AC262" i="14"/>
  <c r="AD257" i="14"/>
  <c r="AD79" i="4"/>
  <c r="AD80" i="4" s="1"/>
  <c r="AE18" i="5"/>
  <c r="AD70" i="5"/>
  <c r="AD101" i="3"/>
  <c r="AC115" i="3"/>
  <c r="AC60" i="3"/>
  <c r="AC111" i="3"/>
  <c r="AC90" i="11"/>
  <c r="AC91" i="11"/>
  <c r="AC207" i="11"/>
  <c r="AC89" i="11"/>
  <c r="AD71" i="5"/>
  <c r="AH238" i="14"/>
  <c r="AV88" i="14"/>
  <c r="AU110" i="14"/>
  <c r="AV89" i="14"/>
  <c r="AU111" i="14"/>
  <c r="AV90" i="14"/>
  <c r="AH221" i="14"/>
  <c r="AI220" i="14"/>
  <c r="AI215" i="14"/>
  <c r="AH237" i="14"/>
  <c r="AC121" i="11" l="1"/>
  <c r="AC242" i="11" s="1"/>
  <c r="AC231" i="11"/>
  <c r="AC234" i="11"/>
  <c r="AD83" i="11"/>
  <c r="AD84" i="11"/>
  <c r="AD189" i="11"/>
  <c r="AD53" i="11"/>
  <c r="AD174" i="11" s="1"/>
  <c r="AD54" i="11"/>
  <c r="AD175" i="11" s="1"/>
  <c r="AD29" i="11"/>
  <c r="AD150" i="11" s="1"/>
  <c r="AD155" i="11"/>
  <c r="AD255" i="14" s="1"/>
  <c r="AD256" i="14" s="1"/>
  <c r="AD43" i="11"/>
  <c r="AE51" i="5"/>
  <c r="AE52" i="5"/>
  <c r="AE16" i="11"/>
  <c r="AE17" i="11"/>
  <c r="AE13" i="11"/>
  <c r="AE12" i="11"/>
  <c r="AD51" i="11"/>
  <c r="AD172" i="11" s="1"/>
  <c r="AD146" i="11"/>
  <c r="AD180" i="11"/>
  <c r="AD98" i="3"/>
  <c r="AD103" i="3" s="1"/>
  <c r="AD46" i="3"/>
  <c r="AE35" i="5"/>
  <c r="AE36" i="5"/>
  <c r="AE31" i="5"/>
  <c r="AE32" i="5"/>
  <c r="AD107" i="11"/>
  <c r="AD228" i="11" s="1"/>
  <c r="AD183" i="11"/>
  <c r="AD285" i="14"/>
  <c r="AD352" i="14"/>
  <c r="AD82" i="11"/>
  <c r="AD203" i="11" s="1"/>
  <c r="AD52" i="11"/>
  <c r="AD173" i="11" s="1"/>
  <c r="AD159" i="11"/>
  <c r="AD231" i="14"/>
  <c r="AD163" i="14"/>
  <c r="AD164" i="14" s="1"/>
  <c r="AD104" i="14"/>
  <c r="AD36" i="14"/>
  <c r="AD37" i="14" s="1"/>
  <c r="AC232" i="14"/>
  <c r="AC158" i="14"/>
  <c r="AC353" i="14"/>
  <c r="AC354" i="14" s="1"/>
  <c r="AC279" i="14"/>
  <c r="AB287" i="14"/>
  <c r="AB267" i="14"/>
  <c r="AD62" i="4"/>
  <c r="AE50" i="5"/>
  <c r="AE17" i="4"/>
  <c r="AE14" i="11"/>
  <c r="AE28" i="5"/>
  <c r="AE30" i="5"/>
  <c r="AE18" i="11"/>
  <c r="AE33" i="5"/>
  <c r="AE27" i="5"/>
  <c r="AE10" i="11"/>
  <c r="AE10" i="5"/>
  <c r="AE11" i="5" s="1"/>
  <c r="AE15" i="11"/>
  <c r="AE11" i="11"/>
  <c r="AE34" i="5"/>
  <c r="AE28" i="4"/>
  <c r="AE11" i="4"/>
  <c r="AE177" i="14"/>
  <c r="AE46" i="11"/>
  <c r="AE128" i="11"/>
  <c r="AE47" i="11"/>
  <c r="AE50" i="14"/>
  <c r="AE19" i="4"/>
  <c r="AE49" i="5"/>
  <c r="AE29" i="5"/>
  <c r="AE33" i="3"/>
  <c r="AE49" i="3"/>
  <c r="AE51" i="4"/>
  <c r="AE65" i="4"/>
  <c r="AE19" i="11"/>
  <c r="AE20" i="3"/>
  <c r="AE298" i="14"/>
  <c r="AE58" i="4"/>
  <c r="AE76" i="4"/>
  <c r="AE22" i="5"/>
  <c r="AE90" i="4"/>
  <c r="AD50" i="3"/>
  <c r="AF16" i="5"/>
  <c r="AC117" i="3"/>
  <c r="AD85" i="11"/>
  <c r="AD74" i="5"/>
  <c r="AD261" i="14"/>
  <c r="AD52" i="3"/>
  <c r="AC263" i="14"/>
  <c r="AC138" i="14"/>
  <c r="AD96" i="4"/>
  <c r="AD268" i="14" s="1"/>
  <c r="AE83" i="4"/>
  <c r="AD136" i="14"/>
  <c r="AC95" i="11"/>
  <c r="AC210" i="11"/>
  <c r="AD51" i="3"/>
  <c r="AD81" i="11"/>
  <c r="AC96" i="11"/>
  <c r="AC217" i="11" s="1"/>
  <c r="AC211" i="11"/>
  <c r="AC99" i="11"/>
  <c r="AC122" i="11"/>
  <c r="AC212" i="11"/>
  <c r="AC225" i="11"/>
  <c r="AC92" i="11"/>
  <c r="AV97" i="14"/>
  <c r="AV98" i="14"/>
  <c r="AV99" i="14"/>
  <c r="AH222" i="14"/>
  <c r="AI219" i="14"/>
  <c r="AI225" i="14"/>
  <c r="AH226" i="14"/>
  <c r="AD110" i="3"/>
  <c r="AC142" i="14" l="1"/>
  <c r="AD97" i="11"/>
  <c r="AD204" i="11"/>
  <c r="AD98" i="11"/>
  <c r="AD205" i="11"/>
  <c r="AD13" i="14"/>
  <c r="AE133" i="11"/>
  <c r="AE135" i="11"/>
  <c r="AE139" i="11"/>
  <c r="AE136" i="11"/>
  <c r="AE132" i="11"/>
  <c r="AE140" i="11"/>
  <c r="AE137" i="11"/>
  <c r="AE134" i="11"/>
  <c r="AE138" i="11"/>
  <c r="AD104" i="11"/>
  <c r="AD105" i="11" a="1"/>
  <c r="AD164" i="11"/>
  <c r="AD55" i="11"/>
  <c r="AD176" i="11" s="1"/>
  <c r="AD351" i="14"/>
  <c r="AC360" i="14"/>
  <c r="AB270" i="14"/>
  <c r="AD71" i="4"/>
  <c r="AE53" i="4"/>
  <c r="AE40" i="5"/>
  <c r="AD128" i="14"/>
  <c r="AE39" i="4"/>
  <c r="AE41" i="4"/>
  <c r="AE32" i="4"/>
  <c r="AE167" i="11"/>
  <c r="AE67" i="4"/>
  <c r="AE23" i="5"/>
  <c r="AE78" i="3"/>
  <c r="AE65" i="3"/>
  <c r="AF8" i="5"/>
  <c r="AE38" i="4"/>
  <c r="AE131" i="11"/>
  <c r="AE48" i="11"/>
  <c r="AE40" i="4"/>
  <c r="AE12" i="4"/>
  <c r="AE168" i="11"/>
  <c r="AE22" i="4"/>
  <c r="AE39" i="5"/>
  <c r="AE60" i="4"/>
  <c r="AE78" i="4"/>
  <c r="AC213" i="11"/>
  <c r="AE92" i="4"/>
  <c r="AC216" i="11"/>
  <c r="AC220" i="11"/>
  <c r="AC243" i="11"/>
  <c r="AC100" i="11"/>
  <c r="AD107" i="3"/>
  <c r="AD353" i="14"/>
  <c r="AD279" i="14"/>
  <c r="AE85" i="4"/>
  <c r="AC264" i="14"/>
  <c r="AC265" i="14" s="1"/>
  <c r="AC119" i="3"/>
  <c r="AC139" i="14"/>
  <c r="AD206" i="11"/>
  <c r="AD57" i="3"/>
  <c r="AD59" i="3"/>
  <c r="AD75" i="5"/>
  <c r="AD109" i="3"/>
  <c r="AD137" i="14"/>
  <c r="AD54" i="3"/>
  <c r="AD262" i="14"/>
  <c r="AD86" i="11"/>
  <c r="AD202" i="11"/>
  <c r="AD108" i="3"/>
  <c r="AW88" i="14"/>
  <c r="AV110" i="14"/>
  <c r="AW89" i="14"/>
  <c r="AV111" i="14"/>
  <c r="AW90" i="14"/>
  <c r="AH159" i="14"/>
  <c r="AJ216" i="14"/>
  <c r="AI238" i="14"/>
  <c r="AI217" i="14"/>
  <c r="AI224" i="14"/>
  <c r="AD111" i="11" l="1" a="1"/>
  <c r="AD110" i="11"/>
  <c r="AD218" i="11"/>
  <c r="AD130" i="14" s="1"/>
  <c r="AD114" i="11" a="1"/>
  <c r="AD113" i="11"/>
  <c r="AD219" i="11"/>
  <c r="AD131" i="14" s="1"/>
  <c r="AE47" i="5"/>
  <c r="AE48" i="5"/>
  <c r="AD20" i="14"/>
  <c r="AD31" i="14" s="1"/>
  <c r="AD147" i="14"/>
  <c r="AE90" i="3"/>
  <c r="AE34" i="3"/>
  <c r="AE40" i="11"/>
  <c r="AE41" i="5"/>
  <c r="AE35" i="3"/>
  <c r="AE36" i="3"/>
  <c r="AE14" i="4"/>
  <c r="AE33" i="4"/>
  <c r="AF21" i="5"/>
  <c r="AE42" i="11"/>
  <c r="AE106" i="3"/>
  <c r="AE37" i="3"/>
  <c r="AE43" i="4"/>
  <c r="AE57" i="5"/>
  <c r="AE169" i="11"/>
  <c r="AE42" i="5"/>
  <c r="AE45" i="5"/>
  <c r="AE60" i="11" s="1" a="1"/>
  <c r="AE32" i="11"/>
  <c r="AE46" i="5"/>
  <c r="AE59" i="5"/>
  <c r="AE41" i="11"/>
  <c r="AC129" i="14"/>
  <c r="AD10" i="14"/>
  <c r="AC221" i="11"/>
  <c r="AC132" i="14"/>
  <c r="AC258" i="14" s="1"/>
  <c r="AD111" i="3"/>
  <c r="AD114" i="3"/>
  <c r="AD116" i="3"/>
  <c r="AD58" i="3"/>
  <c r="AD354" i="14"/>
  <c r="AD91" i="11"/>
  <c r="AD89" i="11"/>
  <c r="AD90" i="11"/>
  <c r="AD207" i="11"/>
  <c r="AW97" i="14"/>
  <c r="AW98" i="14"/>
  <c r="AW99" i="14"/>
  <c r="AJ220" i="14"/>
  <c r="AI221" i="14"/>
  <c r="AJ215" i="14"/>
  <c r="AI237" i="14"/>
  <c r="AD121" i="11" l="1"/>
  <c r="AD242" i="11" s="1"/>
  <c r="AD231" i="11"/>
  <c r="AD234" i="11"/>
  <c r="AE66" i="11" a="1"/>
  <c r="AE65" i="5"/>
  <c r="AE69" i="11" a="1"/>
  <c r="AE65" i="11"/>
  <c r="AE186" i="11" s="1"/>
  <c r="AE35" i="11"/>
  <c r="AE156" i="11" s="1"/>
  <c r="AE27" i="11"/>
  <c r="AE148" i="11" s="1"/>
  <c r="AE28" i="11"/>
  <c r="AE149" i="11" s="1"/>
  <c r="AE36" i="11"/>
  <c r="AE157" i="11" s="1"/>
  <c r="AE68" i="11"/>
  <c r="AE53" i="3"/>
  <c r="AE25" i="11"/>
  <c r="AE59" i="11"/>
  <c r="AE153" i="11"/>
  <c r="AD232" i="14"/>
  <c r="AD158" i="14"/>
  <c r="AD105" i="14"/>
  <c r="AE91" i="3"/>
  <c r="AE77" i="4"/>
  <c r="AE284" i="14"/>
  <c r="AE91" i="4"/>
  <c r="AE84" i="4"/>
  <c r="AE94" i="3"/>
  <c r="AE58" i="5"/>
  <c r="AE161" i="11"/>
  <c r="AE59" i="4"/>
  <c r="AE34" i="11"/>
  <c r="AE163" i="11"/>
  <c r="AE93" i="3"/>
  <c r="AE92" i="3"/>
  <c r="AE38" i="11"/>
  <c r="AE63" i="11" a="1"/>
  <c r="AE26" i="11"/>
  <c r="AE147" i="11" s="1"/>
  <c r="AE62" i="11"/>
  <c r="AE60" i="5"/>
  <c r="AE69" i="5" s="1"/>
  <c r="AE38" i="3"/>
  <c r="AE35" i="4"/>
  <c r="AE52" i="4"/>
  <c r="AE66" i="4"/>
  <c r="AF17" i="5"/>
  <c r="AE162" i="11"/>
  <c r="AC259" i="14"/>
  <c r="AC133" i="14"/>
  <c r="AD138" i="14"/>
  <c r="AD263" i="14"/>
  <c r="AD115" i="3"/>
  <c r="AD60" i="3"/>
  <c r="AD225" i="11"/>
  <c r="AD96" i="11"/>
  <c r="AD217" i="11" s="1"/>
  <c r="AD211" i="11"/>
  <c r="AD360" i="14"/>
  <c r="AE351" i="14"/>
  <c r="AD122" i="11"/>
  <c r="AD99" i="11"/>
  <c r="AD212" i="11"/>
  <c r="AD95" i="11"/>
  <c r="AD210" i="11"/>
  <c r="AD92" i="11"/>
  <c r="AX88" i="14"/>
  <c r="AW110" i="14"/>
  <c r="AX89" i="14"/>
  <c r="AW111" i="14"/>
  <c r="AX90" i="14"/>
  <c r="AI222" i="14"/>
  <c r="AJ219" i="14"/>
  <c r="AJ225" i="14"/>
  <c r="AI226" i="14"/>
  <c r="AD142" i="14" l="1"/>
  <c r="AE83" i="11"/>
  <c r="AE84" i="11"/>
  <c r="AE189" i="11"/>
  <c r="AE53" i="11"/>
  <c r="AE174" i="11" s="1"/>
  <c r="AE54" i="11"/>
  <c r="AE175" i="11" s="1"/>
  <c r="AE43" i="11"/>
  <c r="AE146" i="11"/>
  <c r="AE29" i="11"/>
  <c r="AE180" i="11"/>
  <c r="AE254" i="14"/>
  <c r="AE107" i="11"/>
  <c r="AE228" i="11" s="1"/>
  <c r="AE44" i="3"/>
  <c r="AE45" i="3"/>
  <c r="AE102" i="3" s="1"/>
  <c r="AE285" i="14"/>
  <c r="AE63" i="5"/>
  <c r="AE64" i="5" s="1"/>
  <c r="AE86" i="4"/>
  <c r="AE87" i="4" s="1"/>
  <c r="AE42" i="3"/>
  <c r="AE99" i="3" s="1"/>
  <c r="AE41" i="3"/>
  <c r="AE93" i="4"/>
  <c r="AE94" i="4" s="1"/>
  <c r="AE43" i="3"/>
  <c r="AE79" i="4"/>
  <c r="AE80" i="4" s="1"/>
  <c r="AE352" i="14"/>
  <c r="AE52" i="11"/>
  <c r="AE159" i="11"/>
  <c r="AE155" i="11"/>
  <c r="AE255" i="14" s="1"/>
  <c r="AE256" i="14" s="1"/>
  <c r="AE51" i="11"/>
  <c r="AE61" i="4"/>
  <c r="AE62" i="4" s="1"/>
  <c r="AE82" i="11"/>
  <c r="AE203" i="11" s="1"/>
  <c r="AE183" i="11"/>
  <c r="AE71" i="5"/>
  <c r="AE70" i="5"/>
  <c r="AE163" i="14"/>
  <c r="AE104" i="14"/>
  <c r="AE54" i="4"/>
  <c r="AE55" i="4" s="1"/>
  <c r="AF9" i="5"/>
  <c r="AF13" i="5"/>
  <c r="AF24" i="5"/>
  <c r="AE36" i="14"/>
  <c r="AE231" i="14"/>
  <c r="AF18" i="5"/>
  <c r="AF12" i="5"/>
  <c r="AC267" i="14"/>
  <c r="AE68" i="4"/>
  <c r="AE69" i="4" s="1"/>
  <c r="AC287" i="14"/>
  <c r="AE95" i="3"/>
  <c r="AE257" i="14"/>
  <c r="AD117" i="3"/>
  <c r="AD216" i="11"/>
  <c r="AD213" i="11"/>
  <c r="AD220" i="11"/>
  <c r="AD243" i="11"/>
  <c r="AD100" i="11"/>
  <c r="AX97" i="14"/>
  <c r="AX98" i="14"/>
  <c r="AX99" i="14"/>
  <c r="AI159" i="14"/>
  <c r="AK216" i="14"/>
  <c r="AJ238" i="14"/>
  <c r="AJ217" i="14"/>
  <c r="AJ224" i="14"/>
  <c r="AE110" i="3"/>
  <c r="AE204" i="11" l="1"/>
  <c r="AE97" i="11"/>
  <c r="AE98" i="11"/>
  <c r="AE205" i="11"/>
  <c r="AE13" i="14"/>
  <c r="AF51" i="5"/>
  <c r="AF52" i="5"/>
  <c r="AF16" i="11"/>
  <c r="AF12" i="11"/>
  <c r="AF17" i="11"/>
  <c r="AF13" i="11"/>
  <c r="AF35" i="5"/>
  <c r="AF36" i="5"/>
  <c r="AF31" i="5"/>
  <c r="AF32" i="5"/>
  <c r="AE96" i="4"/>
  <c r="AE268" i="14" s="1"/>
  <c r="AE100" i="3"/>
  <c r="AE101" i="3"/>
  <c r="AE46" i="3"/>
  <c r="AE98" i="3"/>
  <c r="AF19" i="4"/>
  <c r="AF46" i="11"/>
  <c r="AE52" i="3"/>
  <c r="AE109" i="3" s="1"/>
  <c r="AE51" i="3"/>
  <c r="AE108" i="3" s="1"/>
  <c r="AE50" i="3"/>
  <c r="AE85" i="11"/>
  <c r="AE74" i="5"/>
  <c r="AE164" i="14"/>
  <c r="AE173" i="11"/>
  <c r="AE172" i="11"/>
  <c r="AE37" i="14"/>
  <c r="AF49" i="3"/>
  <c r="AF33" i="3"/>
  <c r="AE261" i="14"/>
  <c r="AE136" i="14"/>
  <c r="AF17" i="4"/>
  <c r="AF50" i="5"/>
  <c r="AF128" i="11"/>
  <c r="AF20" i="3"/>
  <c r="AF11" i="4"/>
  <c r="AE71" i="4"/>
  <c r="AE164" i="11"/>
  <c r="AF10" i="5"/>
  <c r="AF22" i="5"/>
  <c r="AG16" i="5"/>
  <c r="AF51" i="4"/>
  <c r="AF90" i="4"/>
  <c r="AF49" i="5"/>
  <c r="AF76" i="4"/>
  <c r="AF78" i="4" s="1"/>
  <c r="AF83" i="4"/>
  <c r="AF58" i="4"/>
  <c r="AF65" i="4"/>
  <c r="AF298" i="14"/>
  <c r="AF15" i="11"/>
  <c r="AF14" i="11"/>
  <c r="AF28" i="5"/>
  <c r="AF34" i="5"/>
  <c r="AF18" i="11"/>
  <c r="AF28" i="4"/>
  <c r="AF177" i="14"/>
  <c r="AF50" i="14"/>
  <c r="AF19" i="11"/>
  <c r="AF47" i="11"/>
  <c r="AF29" i="5"/>
  <c r="AF27" i="5"/>
  <c r="AF33" i="5"/>
  <c r="AF10" i="11"/>
  <c r="AF11" i="11"/>
  <c r="AF30" i="5"/>
  <c r="AE55" i="11"/>
  <c r="AE150" i="11"/>
  <c r="AC270" i="14"/>
  <c r="AD221" i="11"/>
  <c r="AD139" i="14"/>
  <c r="AD119" i="3"/>
  <c r="AD132" i="14"/>
  <c r="AD264" i="14"/>
  <c r="AD265" i="14" s="1"/>
  <c r="AE81" i="11"/>
  <c r="AD129" i="14"/>
  <c r="AY88" i="14"/>
  <c r="AX110" i="14"/>
  <c r="AY89" i="14"/>
  <c r="AX111" i="14"/>
  <c r="AY90" i="14"/>
  <c r="AK220" i="14"/>
  <c r="AJ221" i="14"/>
  <c r="AK215" i="14"/>
  <c r="AJ237" i="14"/>
  <c r="AE111" i="11" l="1" a="1"/>
  <c r="AE110" i="11"/>
  <c r="AE218" i="11"/>
  <c r="AE130" i="14" s="1"/>
  <c r="AE114" i="11" a="1"/>
  <c r="AE113" i="11"/>
  <c r="AE219" i="11"/>
  <c r="AE131" i="14" s="1"/>
  <c r="AF138" i="11"/>
  <c r="AF134" i="11"/>
  <c r="AF140" i="11"/>
  <c r="AF133" i="11"/>
  <c r="AF135" i="11"/>
  <c r="AF139" i="11"/>
  <c r="AF132" i="11"/>
  <c r="AF137" i="11"/>
  <c r="AF136" i="11"/>
  <c r="AE104" i="11"/>
  <c r="AE105" i="11" a="1"/>
  <c r="AE107" i="3"/>
  <c r="AE111" i="3" s="1"/>
  <c r="AE54" i="3"/>
  <c r="AE353" i="14"/>
  <c r="AE279" i="14"/>
  <c r="AF11" i="5"/>
  <c r="AF67" i="4"/>
  <c r="AE103" i="3"/>
  <c r="AE57" i="3"/>
  <c r="AE75" i="5"/>
  <c r="AE206" i="11"/>
  <c r="AE59" i="3"/>
  <c r="AE116" i="3" s="1"/>
  <c r="AE128" i="14"/>
  <c r="AE176" i="11"/>
  <c r="AF23" i="5"/>
  <c r="AG21" i="5" s="1"/>
  <c r="AF167" i="11"/>
  <c r="AF65" i="3"/>
  <c r="AF168" i="11"/>
  <c r="AF38" i="4"/>
  <c r="AF41" i="4"/>
  <c r="AF39" i="4"/>
  <c r="AF48" i="11"/>
  <c r="AF40" i="4"/>
  <c r="AF22" i="4"/>
  <c r="AF78" i="3"/>
  <c r="AE147" i="14"/>
  <c r="AF32" i="4"/>
  <c r="AE20" i="14"/>
  <c r="AF39" i="5"/>
  <c r="AF12" i="4"/>
  <c r="AF92" i="4"/>
  <c r="AF40" i="5"/>
  <c r="AF46" i="5" s="1"/>
  <c r="AF38" i="11" s="1"/>
  <c r="AF131" i="11"/>
  <c r="AF85" i="4"/>
  <c r="AG8" i="5"/>
  <c r="AF53" i="4"/>
  <c r="AF60" i="4"/>
  <c r="AD133" i="14"/>
  <c r="AD258" i="14"/>
  <c r="AE86" i="11"/>
  <c r="AE202" i="11"/>
  <c r="AY97" i="14"/>
  <c r="AY98" i="14"/>
  <c r="AY99" i="14"/>
  <c r="AJ222" i="14"/>
  <c r="AK219" i="14"/>
  <c r="AK225" i="14"/>
  <c r="AJ226" i="14"/>
  <c r="AE121" i="11" l="1"/>
  <c r="AE242" i="11" s="1"/>
  <c r="AE231" i="11"/>
  <c r="AE234" i="11"/>
  <c r="AF47" i="5"/>
  <c r="AF48" i="5"/>
  <c r="AE354" i="14"/>
  <c r="AE137" i="14"/>
  <c r="AE262" i="14"/>
  <c r="AE105" i="14"/>
  <c r="AE31" i="14"/>
  <c r="AE114" i="3"/>
  <c r="AE58" i="3"/>
  <c r="AF169" i="11"/>
  <c r="AE232" i="14"/>
  <c r="AF42" i="11"/>
  <c r="AE10" i="14"/>
  <c r="AF62" i="11"/>
  <c r="AF26" i="11"/>
  <c r="AF147" i="11" s="1"/>
  <c r="AF41" i="5"/>
  <c r="AF32" i="11"/>
  <c r="AF90" i="3"/>
  <c r="AF106" i="3"/>
  <c r="AE158" i="14"/>
  <c r="AF59" i="5"/>
  <c r="AF60" i="5" s="1"/>
  <c r="AF40" i="11"/>
  <c r="AF57" i="5"/>
  <c r="AF43" i="4"/>
  <c r="AF14" i="4"/>
  <c r="AF63" i="11" a="1"/>
  <c r="AF45" i="5"/>
  <c r="AF34" i="3"/>
  <c r="AF35" i="3"/>
  <c r="AF36" i="3"/>
  <c r="AF37" i="3"/>
  <c r="AF33" i="4"/>
  <c r="AF42" i="5"/>
  <c r="AF41" i="11"/>
  <c r="AF159" i="11"/>
  <c r="AE263" i="14"/>
  <c r="AE138" i="14"/>
  <c r="AG17" i="5"/>
  <c r="AD259" i="14"/>
  <c r="AE207" i="11"/>
  <c r="AE91" i="11"/>
  <c r="AE90" i="11"/>
  <c r="AE89" i="11"/>
  <c r="AK224" i="14"/>
  <c r="AL215" i="14" s="1"/>
  <c r="AZ88" i="14"/>
  <c r="AY110" i="14"/>
  <c r="AZ89" i="14"/>
  <c r="AY111" i="14"/>
  <c r="AZ90" i="14"/>
  <c r="AJ159" i="14"/>
  <c r="AL216" i="14"/>
  <c r="AK238" i="14"/>
  <c r="AK217" i="14"/>
  <c r="AF66" i="11" l="1" a="1"/>
  <c r="AF65" i="5"/>
  <c r="AF69" i="11" a="1"/>
  <c r="AF65" i="11"/>
  <c r="AF186" i="11" s="1"/>
  <c r="AF35" i="11"/>
  <c r="AF156" i="11" s="1"/>
  <c r="AF27" i="11"/>
  <c r="AF148" i="11" s="1"/>
  <c r="AF68" i="11"/>
  <c r="AF36" i="11"/>
  <c r="AF157" i="11" s="1"/>
  <c r="AF28" i="11"/>
  <c r="AF149" i="11" s="1"/>
  <c r="AF351" i="14"/>
  <c r="AE360" i="14"/>
  <c r="AE115" i="3"/>
  <c r="AE60" i="3"/>
  <c r="AF183" i="11"/>
  <c r="AF107" i="11"/>
  <c r="AF163" i="11"/>
  <c r="AF82" i="11"/>
  <c r="AF203" i="11" s="1"/>
  <c r="AF52" i="11"/>
  <c r="AF59" i="11"/>
  <c r="AF77" i="4"/>
  <c r="AF284" i="14"/>
  <c r="AF91" i="4"/>
  <c r="AF84" i="4"/>
  <c r="AF25" i="11"/>
  <c r="AF34" i="11"/>
  <c r="AF92" i="3"/>
  <c r="AF91" i="3"/>
  <c r="AF66" i="4"/>
  <c r="AF59" i="4"/>
  <c r="AF52" i="4"/>
  <c r="AF35" i="4"/>
  <c r="AF153" i="11"/>
  <c r="AF162" i="11"/>
  <c r="AF58" i="5"/>
  <c r="AF161" i="11"/>
  <c r="AF60" i="11" a="1"/>
  <c r="AF53" i="3"/>
  <c r="AF93" i="3"/>
  <c r="AF94" i="3"/>
  <c r="AF38" i="3"/>
  <c r="AG12" i="5"/>
  <c r="AG9" i="5"/>
  <c r="AG24" i="5"/>
  <c r="AG13" i="5"/>
  <c r="AG18" i="5"/>
  <c r="AE96" i="11"/>
  <c r="AE217" i="11" s="1"/>
  <c r="AE211" i="11"/>
  <c r="AE95" i="11"/>
  <c r="AE225" i="11"/>
  <c r="AE142" i="14" s="1"/>
  <c r="AE92" i="11"/>
  <c r="AE210" i="11"/>
  <c r="AD287" i="14"/>
  <c r="AD267" i="14"/>
  <c r="AF70" i="5"/>
  <c r="AF69" i="5"/>
  <c r="AE122" i="11"/>
  <c r="AE99" i="11"/>
  <c r="AE212" i="11"/>
  <c r="AK237" i="14"/>
  <c r="AZ97" i="14"/>
  <c r="AZ98" i="14"/>
  <c r="AZ99" i="14"/>
  <c r="AL219" i="14"/>
  <c r="AL220" i="14"/>
  <c r="AK221" i="14"/>
  <c r="AF83" i="11" l="1"/>
  <c r="AF84" i="11"/>
  <c r="AF189" i="11"/>
  <c r="AF54" i="11"/>
  <c r="AF175" i="11" s="1"/>
  <c r="AF53" i="11"/>
  <c r="AF174" i="11" s="1"/>
  <c r="AF43" i="11"/>
  <c r="AF29" i="11"/>
  <c r="AF150" i="11" s="1"/>
  <c r="AG51" i="5"/>
  <c r="AG52" i="5"/>
  <c r="AG16" i="11"/>
  <c r="AG13" i="11"/>
  <c r="AG12" i="11"/>
  <c r="AG17" i="11"/>
  <c r="AG35" i="5"/>
  <c r="AG36" i="5"/>
  <c r="AG31" i="5"/>
  <c r="AG32" i="5"/>
  <c r="AF54" i="4"/>
  <c r="AF55" i="4" s="1"/>
  <c r="AF163" i="14"/>
  <c r="AF257" i="14"/>
  <c r="AE117" i="3"/>
  <c r="AF63" i="5"/>
  <c r="AF64" i="5" s="1"/>
  <c r="AF104" i="14"/>
  <c r="AF146" i="11"/>
  <c r="AF51" i="11"/>
  <c r="AF172" i="11" s="1"/>
  <c r="AF155" i="11"/>
  <c r="AF255" i="14" s="1"/>
  <c r="AF256" i="14" s="1"/>
  <c r="AF42" i="3"/>
  <c r="AF99" i="3" s="1"/>
  <c r="AF44" i="3"/>
  <c r="AF101" i="3" s="1"/>
  <c r="AF45" i="3"/>
  <c r="AF102" i="3" s="1"/>
  <c r="AF41" i="3"/>
  <c r="AF98" i="3" s="1"/>
  <c r="AF43" i="3"/>
  <c r="AF228" i="11"/>
  <c r="AF173" i="11"/>
  <c r="AF352" i="14"/>
  <c r="AF285" i="14"/>
  <c r="AF79" i="4"/>
  <c r="AF80" i="4" s="1"/>
  <c r="AF93" i="4"/>
  <c r="AF94" i="4" s="1"/>
  <c r="AF86" i="4"/>
  <c r="AF87" i="4" s="1"/>
  <c r="AF180" i="11"/>
  <c r="AF68" i="4"/>
  <c r="AF69" i="4" s="1"/>
  <c r="AF61" i="4"/>
  <c r="AF62" i="4" s="1"/>
  <c r="AF231" i="14"/>
  <c r="AF254" i="14"/>
  <c r="AF36" i="14"/>
  <c r="AF95" i="3"/>
  <c r="AE216" i="11"/>
  <c r="AE243" i="11"/>
  <c r="AE220" i="11"/>
  <c r="AH16" i="5"/>
  <c r="AG19" i="11"/>
  <c r="AG34" i="5"/>
  <c r="AG22" i="5"/>
  <c r="AG49" i="5"/>
  <c r="AG19" i="4"/>
  <c r="AG128" i="11"/>
  <c r="AG50" i="14"/>
  <c r="AG46" i="11"/>
  <c r="AG28" i="5"/>
  <c r="AG11" i="11"/>
  <c r="AG33" i="3"/>
  <c r="AG49" i="3"/>
  <c r="AG33" i="5"/>
  <c r="AG10" i="5"/>
  <c r="AG298" i="14"/>
  <c r="AG15" i="11"/>
  <c r="AG14" i="11"/>
  <c r="AG27" i="5"/>
  <c r="AG10" i="11"/>
  <c r="AG29" i="5"/>
  <c r="AG18" i="11"/>
  <c r="AG11" i="4"/>
  <c r="AG47" i="11"/>
  <c r="AG20" i="3"/>
  <c r="AG28" i="4"/>
  <c r="AG30" i="5"/>
  <c r="AG177" i="14"/>
  <c r="AG50" i="5"/>
  <c r="AG17" i="4"/>
  <c r="AE100" i="11"/>
  <c r="AE213" i="11"/>
  <c r="AD270" i="14"/>
  <c r="AF71" i="5"/>
  <c r="BA88" i="14"/>
  <c r="AZ110" i="14"/>
  <c r="BA89" i="14"/>
  <c r="AZ111" i="14"/>
  <c r="BA90" i="14"/>
  <c r="AK222" i="14"/>
  <c r="AL224" i="14"/>
  <c r="AL225" i="14"/>
  <c r="AK226" i="14"/>
  <c r="AF110" i="3"/>
  <c r="AF97" i="11" l="1"/>
  <c r="AF204" i="11"/>
  <c r="AF98" i="11"/>
  <c r="AF205" i="11"/>
  <c r="AF13" i="14"/>
  <c r="AG132" i="11"/>
  <c r="AG136" i="11"/>
  <c r="AG135" i="11"/>
  <c r="AG134" i="11"/>
  <c r="AG137" i="11"/>
  <c r="AG140" i="11"/>
  <c r="AG133" i="11"/>
  <c r="AG138" i="11"/>
  <c r="AG139" i="11"/>
  <c r="AF164" i="11"/>
  <c r="AG51" i="4"/>
  <c r="AE264" i="14"/>
  <c r="AE265" i="14" s="1"/>
  <c r="AE139" i="14"/>
  <c r="AE119" i="3"/>
  <c r="AF71" i="4"/>
  <c r="AF37" i="14"/>
  <c r="AF164" i="14"/>
  <c r="AG65" i="4"/>
  <c r="AG58" i="4"/>
  <c r="AF55" i="11"/>
  <c r="AF136" i="14"/>
  <c r="AF100" i="3"/>
  <c r="AF46" i="3"/>
  <c r="AF128" i="14"/>
  <c r="AG90" i="4"/>
  <c r="AG76" i="4"/>
  <c r="AG83" i="4"/>
  <c r="AF96" i="4"/>
  <c r="AF261" i="14"/>
  <c r="AE132" i="14"/>
  <c r="AE129" i="14"/>
  <c r="AG39" i="5"/>
  <c r="AG11" i="5"/>
  <c r="AG65" i="3"/>
  <c r="AG78" i="3"/>
  <c r="AG41" i="4"/>
  <c r="AH8" i="5"/>
  <c r="AG12" i="4"/>
  <c r="AG40" i="5"/>
  <c r="AG23" i="5"/>
  <c r="AG22" i="4"/>
  <c r="AG167" i="11"/>
  <c r="AG131" i="11"/>
  <c r="AG40" i="4"/>
  <c r="AG48" i="11"/>
  <c r="AG32" i="4"/>
  <c r="AG39" i="4"/>
  <c r="AG168" i="11"/>
  <c r="AE221" i="11"/>
  <c r="AG38" i="4"/>
  <c r="AF81" i="11"/>
  <c r="AF85" i="11"/>
  <c r="AF51" i="3"/>
  <c r="AF108" i="3" s="1"/>
  <c r="AF52" i="3"/>
  <c r="AF50" i="3"/>
  <c r="AF74" i="5"/>
  <c r="BA97" i="14"/>
  <c r="BA98" i="14"/>
  <c r="BA99" i="14"/>
  <c r="AK159" i="14"/>
  <c r="AM215" i="14"/>
  <c r="AL237" i="14"/>
  <c r="AM216" i="14"/>
  <c r="AL238" i="14"/>
  <c r="AL217" i="14"/>
  <c r="AF111" i="11" l="1" a="1"/>
  <c r="AF110" i="11"/>
  <c r="AF218" i="11"/>
  <c r="AF130" i="14" s="1"/>
  <c r="AF114" i="11" a="1"/>
  <c r="AF113" i="11"/>
  <c r="AF219" i="11"/>
  <c r="AF131" i="14" s="1"/>
  <c r="AF104" i="11"/>
  <c r="AF105" i="11" a="1"/>
  <c r="AG47" i="5"/>
  <c r="AG48" i="5"/>
  <c r="AG57" i="5"/>
  <c r="AG58" i="5" s="1"/>
  <c r="AG59" i="5"/>
  <c r="AG60" i="5" s="1"/>
  <c r="AG53" i="4"/>
  <c r="AF20" i="14"/>
  <c r="AG67" i="4"/>
  <c r="AG60" i="4"/>
  <c r="AF176" i="11"/>
  <c r="AF10" i="14" s="1"/>
  <c r="AF103" i="3"/>
  <c r="AG36" i="3"/>
  <c r="AG93" i="3" s="1"/>
  <c r="AG37" i="3"/>
  <c r="AG94" i="3" s="1"/>
  <c r="AE133" i="14"/>
  <c r="AE258" i="14"/>
  <c r="AG92" i="4"/>
  <c r="AG85" i="4"/>
  <c r="AF147" i="14"/>
  <c r="AG78" i="4"/>
  <c r="AF268" i="14"/>
  <c r="AG32" i="11"/>
  <c r="AG14" i="4"/>
  <c r="AH21" i="5"/>
  <c r="AG42" i="11"/>
  <c r="AG46" i="5"/>
  <c r="AG45" i="5"/>
  <c r="AG53" i="3" s="1"/>
  <c r="AG40" i="11"/>
  <c r="AG41" i="5"/>
  <c r="AG42" i="5"/>
  <c r="AG41" i="11"/>
  <c r="AG106" i="3"/>
  <c r="AG34" i="3"/>
  <c r="AG35" i="3"/>
  <c r="AG90" i="3"/>
  <c r="AG33" i="4"/>
  <c r="AF206" i="11"/>
  <c r="AF109" i="3"/>
  <c r="AF54" i="3"/>
  <c r="AG169" i="11"/>
  <c r="AG43" i="4"/>
  <c r="AF57" i="3"/>
  <c r="AF59" i="3"/>
  <c r="AF75" i="5"/>
  <c r="AF202" i="11"/>
  <c r="AF107" i="3"/>
  <c r="AF86" i="11"/>
  <c r="BB88" i="14"/>
  <c r="BA110" i="14"/>
  <c r="BB89" i="14"/>
  <c r="BA111" i="14"/>
  <c r="BB90" i="14"/>
  <c r="AM219" i="14"/>
  <c r="AM220" i="14"/>
  <c r="AL221" i="14"/>
  <c r="AF231" i="11" l="1"/>
  <c r="AF121" i="11"/>
  <c r="AF242" i="11" s="1"/>
  <c r="AF234" i="11"/>
  <c r="AG66" i="11" a="1"/>
  <c r="AG65" i="5"/>
  <c r="AG69" i="11" a="1"/>
  <c r="AG65" i="11"/>
  <c r="AG186" i="11" s="1"/>
  <c r="AG27" i="11"/>
  <c r="AG148" i="11" s="1"/>
  <c r="AG35" i="11"/>
  <c r="AG156" i="11" s="1"/>
  <c r="AG68" i="11"/>
  <c r="AG36" i="11"/>
  <c r="AG157" i="11" s="1"/>
  <c r="AG28" i="11"/>
  <c r="AG149" i="11" s="1"/>
  <c r="AF105" i="14"/>
  <c r="AF31" i="14"/>
  <c r="AF353" i="14"/>
  <c r="AF354" i="14" s="1"/>
  <c r="AE259" i="14"/>
  <c r="AF262" i="14"/>
  <c r="AF137" i="14"/>
  <c r="AG63" i="11" a="1"/>
  <c r="AG153" i="11"/>
  <c r="AF279" i="14"/>
  <c r="AH17" i="5"/>
  <c r="AF232" i="14"/>
  <c r="AF158" i="14"/>
  <c r="AG62" i="11"/>
  <c r="AG35" i="4"/>
  <c r="AG59" i="11"/>
  <c r="AG52" i="4"/>
  <c r="AG25" i="11"/>
  <c r="AG34" i="11"/>
  <c r="AG60" i="11" a="1"/>
  <c r="AG163" i="11"/>
  <c r="AG26" i="11"/>
  <c r="AG147" i="11" s="1"/>
  <c r="AG38" i="11"/>
  <c r="AG159" i="11" s="1"/>
  <c r="AG59" i="4"/>
  <c r="AG161" i="11"/>
  <c r="AG162" i="11"/>
  <c r="AG66" i="4"/>
  <c r="AG92" i="3"/>
  <c r="AG38" i="3"/>
  <c r="AG91" i="3"/>
  <c r="AG284" i="14"/>
  <c r="AG91" i="4"/>
  <c r="AG84" i="4"/>
  <c r="AG77" i="4"/>
  <c r="AG42" i="3"/>
  <c r="AG44" i="3"/>
  <c r="AG45" i="3"/>
  <c r="AG41" i="3"/>
  <c r="AG43" i="3"/>
  <c r="AG63" i="5"/>
  <c r="AF114" i="3"/>
  <c r="AF116" i="3"/>
  <c r="AF58" i="3"/>
  <c r="AF111" i="3"/>
  <c r="AF91" i="11"/>
  <c r="AF89" i="11"/>
  <c r="AF90" i="11"/>
  <c r="AF207" i="11"/>
  <c r="AG69" i="5"/>
  <c r="AG70" i="5"/>
  <c r="BB97" i="14"/>
  <c r="BB98" i="14"/>
  <c r="BB99" i="14"/>
  <c r="AL222" i="14"/>
  <c r="AM224" i="14"/>
  <c r="AM225" i="14"/>
  <c r="AL226" i="14"/>
  <c r="AG83" i="11" l="1"/>
  <c r="AG84" i="11"/>
  <c r="AG189" i="11"/>
  <c r="AG54" i="11"/>
  <c r="AG175" i="11" s="1"/>
  <c r="AG53" i="11"/>
  <c r="AG174" i="11" s="1"/>
  <c r="AG43" i="11"/>
  <c r="AG29" i="11"/>
  <c r="AG52" i="11"/>
  <c r="AG173" i="11" s="1"/>
  <c r="AH9" i="5"/>
  <c r="AH10" i="5" s="1"/>
  <c r="AH18" i="5"/>
  <c r="AH24" i="5"/>
  <c r="AH13" i="5"/>
  <c r="AH12" i="5"/>
  <c r="AF360" i="14"/>
  <c r="AG351" i="14"/>
  <c r="AE267" i="14"/>
  <c r="AE287" i="14"/>
  <c r="AG254" i="14"/>
  <c r="AG82" i="11"/>
  <c r="AG203" i="11" s="1"/>
  <c r="AG146" i="11"/>
  <c r="AG155" i="11"/>
  <c r="AG255" i="14" s="1"/>
  <c r="AG256" i="14" s="1"/>
  <c r="AG231" i="14"/>
  <c r="AG104" i="14"/>
  <c r="AG163" i="14"/>
  <c r="AG183" i="11"/>
  <c r="AG107" i="11"/>
  <c r="AG180" i="11"/>
  <c r="AG36" i="14"/>
  <c r="AG54" i="4"/>
  <c r="AG55" i="4" s="1"/>
  <c r="AG95" i="3"/>
  <c r="AG51" i="11"/>
  <c r="AG68" i="4"/>
  <c r="AG69" i="4" s="1"/>
  <c r="AG257" i="14"/>
  <c r="AG61" i="4"/>
  <c r="AG62" i="4" s="1"/>
  <c r="AG86" i="4"/>
  <c r="AG87" i="4" s="1"/>
  <c r="AG352" i="14"/>
  <c r="AG285" i="14"/>
  <c r="AG93" i="4"/>
  <c r="AG94" i="4" s="1"/>
  <c r="AG79" i="4"/>
  <c r="AG80" i="4" s="1"/>
  <c r="AG99" i="3"/>
  <c r="AG101" i="3"/>
  <c r="AG102" i="3"/>
  <c r="AG64" i="5"/>
  <c r="AG98" i="3"/>
  <c r="AG46" i="3"/>
  <c r="AG100" i="3"/>
  <c r="AF115" i="3"/>
  <c r="AF60" i="3"/>
  <c r="AF138" i="14"/>
  <c r="AF263" i="14"/>
  <c r="AF99" i="11"/>
  <c r="AF122" i="11"/>
  <c r="AF212" i="11"/>
  <c r="AF95" i="11"/>
  <c r="AF210" i="11"/>
  <c r="AF92" i="11"/>
  <c r="AF96" i="11"/>
  <c r="AF217" i="11" s="1"/>
  <c r="AF211" i="11"/>
  <c r="AF225" i="11"/>
  <c r="AF142" i="14" s="1"/>
  <c r="AG71" i="5"/>
  <c r="BC88" i="14"/>
  <c r="BB110" i="14"/>
  <c r="BC89" i="14"/>
  <c r="BB111" i="14"/>
  <c r="BC90" i="14"/>
  <c r="AL159" i="14"/>
  <c r="AN215" i="14"/>
  <c r="AM237" i="14"/>
  <c r="AN216" i="14"/>
  <c r="AM238" i="14"/>
  <c r="AM217" i="14"/>
  <c r="AG13" i="14" l="1"/>
  <c r="AG204" i="11"/>
  <c r="AG97" i="11"/>
  <c r="AG98" i="11"/>
  <c r="AG205" i="11"/>
  <c r="AH51" i="5"/>
  <c r="AH52" i="5"/>
  <c r="AH12" i="11"/>
  <c r="AH13" i="11"/>
  <c r="AH16" i="11"/>
  <c r="AH17" i="11"/>
  <c r="AH35" i="5"/>
  <c r="AH36" i="5"/>
  <c r="AH31" i="5"/>
  <c r="AH32" i="5"/>
  <c r="AH22" i="5"/>
  <c r="AI16" i="5"/>
  <c r="AI8" i="5" s="1"/>
  <c r="AH27" i="5"/>
  <c r="AH29" i="5"/>
  <c r="AH33" i="3"/>
  <c r="AH49" i="3"/>
  <c r="AH15" i="11"/>
  <c r="AH10" i="11"/>
  <c r="AH34" i="5"/>
  <c r="AH128" i="11"/>
  <c r="AH177" i="14"/>
  <c r="AH46" i="11"/>
  <c r="AH47" i="11"/>
  <c r="AH19" i="11"/>
  <c r="AH33" i="5"/>
  <c r="AH11" i="11"/>
  <c r="AH19" i="4"/>
  <c r="AH28" i="4"/>
  <c r="AH18" i="11"/>
  <c r="AH20" i="3"/>
  <c r="AH11" i="4"/>
  <c r="AH17" i="4"/>
  <c r="AH50" i="14"/>
  <c r="AH49" i="5"/>
  <c r="AH28" i="5"/>
  <c r="AH50" i="5"/>
  <c r="AH30" i="5"/>
  <c r="AH298" i="14"/>
  <c r="AH14" i="11"/>
  <c r="AE270" i="14"/>
  <c r="AH83" i="4"/>
  <c r="AF117" i="3"/>
  <c r="AG164" i="14"/>
  <c r="AG228" i="11"/>
  <c r="AG136" i="14"/>
  <c r="AG261" i="14"/>
  <c r="AG37" i="14"/>
  <c r="AG172" i="11"/>
  <c r="AG71" i="4"/>
  <c r="AH58" i="4"/>
  <c r="AG150" i="11"/>
  <c r="AH51" i="4"/>
  <c r="AH65" i="4"/>
  <c r="AG55" i="11"/>
  <c r="AG164" i="11"/>
  <c r="AH90" i="4"/>
  <c r="AH76" i="4"/>
  <c r="AG96" i="4"/>
  <c r="AG268" i="14" s="1"/>
  <c r="AG81" i="11"/>
  <c r="AG103" i="3"/>
  <c r="AF243" i="11"/>
  <c r="AF216" i="11"/>
  <c r="AF213" i="11"/>
  <c r="AH11" i="5"/>
  <c r="AG51" i="3"/>
  <c r="AG52" i="3"/>
  <c r="AG50" i="3"/>
  <c r="AF220" i="11"/>
  <c r="AF100" i="11"/>
  <c r="AG128" i="14"/>
  <c r="AG85" i="11"/>
  <c r="AG74" i="5"/>
  <c r="BC97" i="14"/>
  <c r="BC98" i="14"/>
  <c r="BC99" i="14"/>
  <c r="AN219" i="14"/>
  <c r="AN220" i="14"/>
  <c r="AM221" i="14"/>
  <c r="AG110" i="3"/>
  <c r="AG111" i="11" l="1" a="1"/>
  <c r="AG110" i="11"/>
  <c r="AG218" i="11"/>
  <c r="AG130" i="14" s="1"/>
  <c r="AG113" i="11"/>
  <c r="AG114" i="11" a="1"/>
  <c r="AG219" i="11"/>
  <c r="AG131" i="14" s="1"/>
  <c r="AH139" i="11"/>
  <c r="AH132" i="11"/>
  <c r="AH140" i="11"/>
  <c r="AH135" i="11"/>
  <c r="AH137" i="11"/>
  <c r="AH134" i="11"/>
  <c r="AH138" i="11"/>
  <c r="AH133" i="11"/>
  <c r="AH136" i="11"/>
  <c r="AG104" i="11"/>
  <c r="AG105" i="11" a="1"/>
  <c r="AH40" i="4"/>
  <c r="AH23" i="5"/>
  <c r="AI21" i="5" s="1"/>
  <c r="AH12" i="4"/>
  <c r="AH39" i="5"/>
  <c r="AH32" i="4"/>
  <c r="AH131" i="11"/>
  <c r="AH168" i="11"/>
  <c r="AH40" i="5"/>
  <c r="AH39" i="4"/>
  <c r="AH41" i="4"/>
  <c r="AH78" i="3"/>
  <c r="AH65" i="3"/>
  <c r="AH167" i="11"/>
  <c r="AH48" i="11"/>
  <c r="AH169" i="11" s="1"/>
  <c r="AH22" i="4"/>
  <c r="AH38" i="4"/>
  <c r="AH85" i="4"/>
  <c r="AF139" i="14"/>
  <c r="AH67" i="4"/>
  <c r="AH53" i="4"/>
  <c r="AH60" i="4"/>
  <c r="AG147" i="14"/>
  <c r="AF119" i="3"/>
  <c r="AF264" i="14"/>
  <c r="AF265" i="14" s="1"/>
  <c r="AG176" i="11"/>
  <c r="AG20" i="14"/>
  <c r="AH92" i="4"/>
  <c r="AH78" i="4"/>
  <c r="AG353" i="14"/>
  <c r="AG354" i="14" s="1"/>
  <c r="AG279" i="14"/>
  <c r="AG202" i="11"/>
  <c r="AG137" i="14"/>
  <c r="AG262" i="14"/>
  <c r="AG107" i="3"/>
  <c r="AG109" i="3"/>
  <c r="AF129" i="14"/>
  <c r="AG108" i="3"/>
  <c r="AG54" i="3"/>
  <c r="AF132" i="14"/>
  <c r="AF221" i="11"/>
  <c r="E8" i="5"/>
  <c r="AG206" i="11"/>
  <c r="AG59" i="3"/>
  <c r="AG75" i="5"/>
  <c r="AG57" i="3"/>
  <c r="AG86" i="11"/>
  <c r="BD88" i="14"/>
  <c r="BC110" i="14"/>
  <c r="BD89" i="14"/>
  <c r="BC111" i="14"/>
  <c r="BD90" i="14"/>
  <c r="AM222" i="14"/>
  <c r="AN224" i="14"/>
  <c r="AN225" i="14"/>
  <c r="AM226" i="14"/>
  <c r="AG121" i="11" l="1"/>
  <c r="AG242" i="11" s="1"/>
  <c r="AG231" i="11"/>
  <c r="AG234" i="11"/>
  <c r="AH47" i="5"/>
  <c r="AH48" i="5"/>
  <c r="AH14" i="4"/>
  <c r="AH33" i="4"/>
  <c r="AH34" i="3"/>
  <c r="AH91" i="3" s="1"/>
  <c r="AH36" i="3"/>
  <c r="AH93" i="3" s="1"/>
  <c r="AH41" i="5"/>
  <c r="AH45" i="5"/>
  <c r="AH60" i="11" s="1" a="1"/>
  <c r="AH41" i="11"/>
  <c r="AH162" i="11" s="1"/>
  <c r="AH37" i="3"/>
  <c r="AH94" i="3" s="1"/>
  <c r="AH40" i="11"/>
  <c r="AH161" i="11" s="1"/>
  <c r="AH35" i="3"/>
  <c r="AH42" i="5"/>
  <c r="AH32" i="11"/>
  <c r="AH43" i="4"/>
  <c r="AH284" i="14" s="1"/>
  <c r="AH59" i="5"/>
  <c r="AH60" i="5" s="1"/>
  <c r="AH57" i="5"/>
  <c r="AH58" i="5" s="1"/>
  <c r="AH46" i="5"/>
  <c r="AH42" i="11"/>
  <c r="AH163" i="11" s="1"/>
  <c r="AH90" i="3"/>
  <c r="AH106" i="3"/>
  <c r="AG232" i="14"/>
  <c r="AG158" i="14"/>
  <c r="AG10" i="14"/>
  <c r="AG105" i="14"/>
  <c r="AG31" i="14"/>
  <c r="AG360" i="14"/>
  <c r="AH351" i="14"/>
  <c r="AG111" i="3"/>
  <c r="AF258" i="14"/>
  <c r="AF133" i="14"/>
  <c r="AI17" i="5"/>
  <c r="AG116" i="3"/>
  <c r="AG58" i="3"/>
  <c r="AG114" i="3"/>
  <c r="AG90" i="11"/>
  <c r="AG91" i="11"/>
  <c r="AG89" i="11"/>
  <c r="AG207" i="11"/>
  <c r="BD97" i="14"/>
  <c r="BD98" i="14"/>
  <c r="BD99" i="14"/>
  <c r="AM159" i="14"/>
  <c r="AO215" i="14"/>
  <c r="AN237" i="14"/>
  <c r="AO216" i="14"/>
  <c r="AN238" i="14"/>
  <c r="AN217" i="14"/>
  <c r="AH66" i="11" l="1" a="1"/>
  <c r="AH65" i="5"/>
  <c r="AH69" i="11" a="1"/>
  <c r="AH65" i="11"/>
  <c r="AH186" i="11" s="1"/>
  <c r="AH35" i="11"/>
  <c r="AH156" i="11" s="1"/>
  <c r="AH27" i="11"/>
  <c r="AH148" i="11" s="1"/>
  <c r="AH68" i="11"/>
  <c r="AH36" i="11"/>
  <c r="AH157" i="11" s="1"/>
  <c r="AH28" i="11"/>
  <c r="AH153" i="11"/>
  <c r="AH254" i="14" s="1"/>
  <c r="AH35" i="4"/>
  <c r="AH36" i="14" s="1"/>
  <c r="AH66" i="4"/>
  <c r="AH68" i="4" s="1"/>
  <c r="AH69" i="4" s="1"/>
  <c r="AH59" i="4"/>
  <c r="AH61" i="4" s="1"/>
  <c r="AH62" i="4" s="1"/>
  <c r="AH52" i="4"/>
  <c r="AH54" i="4" s="1"/>
  <c r="AH55" i="4" s="1"/>
  <c r="AH53" i="3"/>
  <c r="AH25" i="11"/>
  <c r="AH34" i="11"/>
  <c r="AH59" i="11"/>
  <c r="AH92" i="3"/>
  <c r="AH95" i="3" s="1"/>
  <c r="AH38" i="3"/>
  <c r="AH77" i="4"/>
  <c r="AH79" i="4" s="1"/>
  <c r="AH80" i="4" s="1"/>
  <c r="AH84" i="4"/>
  <c r="AH86" i="4" s="1"/>
  <c r="AH87" i="4" s="1"/>
  <c r="AH91" i="4"/>
  <c r="AH93" i="4" s="1"/>
  <c r="AH94" i="4" s="1"/>
  <c r="AH63" i="11" a="1"/>
  <c r="AH62" i="11"/>
  <c r="AH26" i="11"/>
  <c r="AH147" i="11" s="1"/>
  <c r="AH38" i="11"/>
  <c r="AG263" i="14"/>
  <c r="AG122" i="11"/>
  <c r="AG212" i="11"/>
  <c r="AG138" i="14"/>
  <c r="AG99" i="11"/>
  <c r="AG96" i="11"/>
  <c r="AG217" i="11" s="1"/>
  <c r="AG225" i="11"/>
  <c r="AG142" i="14" s="1"/>
  <c r="AG211" i="11"/>
  <c r="AF259" i="14"/>
  <c r="AG115" i="3"/>
  <c r="AH285" i="14"/>
  <c r="AI9" i="5"/>
  <c r="AI18" i="5"/>
  <c r="E17" i="5"/>
  <c r="AI24" i="5"/>
  <c r="AI13" i="5"/>
  <c r="E13" i="5" s="1"/>
  <c r="AH257" i="14"/>
  <c r="AH70" i="5"/>
  <c r="AI12" i="5"/>
  <c r="E12" i="5" s="1"/>
  <c r="AG92" i="11"/>
  <c r="AH69" i="5"/>
  <c r="AH42" i="3"/>
  <c r="AH44" i="3"/>
  <c r="AH45" i="3"/>
  <c r="AH41" i="3"/>
  <c r="AH43" i="3"/>
  <c r="AH352" i="14"/>
  <c r="AG60" i="3"/>
  <c r="AG95" i="11"/>
  <c r="AG210" i="11"/>
  <c r="AH63" i="5"/>
  <c r="BE88" i="14"/>
  <c r="BD110" i="14"/>
  <c r="BE89" i="14"/>
  <c r="BD111" i="14"/>
  <c r="BE90" i="14"/>
  <c r="AO219" i="14"/>
  <c r="AO220" i="14"/>
  <c r="AN221" i="14"/>
  <c r="AH83" i="11" l="1"/>
  <c r="AH84" i="11"/>
  <c r="AH189" i="11"/>
  <c r="AH54" i="11"/>
  <c r="AH175" i="11" s="1"/>
  <c r="AH149" i="11"/>
  <c r="AH53" i="11"/>
  <c r="AH174" i="11" s="1"/>
  <c r="AH155" i="11"/>
  <c r="AH255" i="14" s="1"/>
  <c r="AH256" i="14" s="1"/>
  <c r="AH43" i="11"/>
  <c r="AH164" i="11" s="1"/>
  <c r="AH29" i="11"/>
  <c r="AI51" i="5"/>
  <c r="AI52" i="5"/>
  <c r="AI17" i="11"/>
  <c r="AI13" i="11"/>
  <c r="AI16" i="11"/>
  <c r="AI12" i="11"/>
  <c r="AI35" i="5"/>
  <c r="AI36" i="5"/>
  <c r="AI31" i="5"/>
  <c r="AI32" i="5"/>
  <c r="AH163" i="14"/>
  <c r="AH164" i="14" s="1"/>
  <c r="AH231" i="14"/>
  <c r="AH104" i="14"/>
  <c r="AH146" i="11"/>
  <c r="AH51" i="11"/>
  <c r="AH172" i="11" s="1"/>
  <c r="AH180" i="11"/>
  <c r="AH107" i="11"/>
  <c r="AH183" i="11"/>
  <c r="AH82" i="11"/>
  <c r="AH203" i="11" s="1"/>
  <c r="AH52" i="11"/>
  <c r="AH173" i="11" s="1"/>
  <c r="AH159" i="11"/>
  <c r="AH37" i="14"/>
  <c r="AH71" i="4"/>
  <c r="AG243" i="11"/>
  <c r="AG220" i="11"/>
  <c r="AF267" i="14"/>
  <c r="AF287" i="14"/>
  <c r="AG213" i="11"/>
  <c r="AH261" i="14"/>
  <c r="AG117" i="3"/>
  <c r="AI19" i="4"/>
  <c r="AI46" i="11"/>
  <c r="AI19" i="11"/>
  <c r="AI18" i="11"/>
  <c r="AI17" i="4"/>
  <c r="AH136" i="14"/>
  <c r="AH99" i="3"/>
  <c r="AH71" i="5"/>
  <c r="AH101" i="3"/>
  <c r="AI33" i="3"/>
  <c r="AI49" i="3"/>
  <c r="AH96" i="4"/>
  <c r="AH268" i="14" s="1"/>
  <c r="AI10" i="5"/>
  <c r="AI51" i="4"/>
  <c r="AI90" i="4"/>
  <c r="AI76" i="4"/>
  <c r="AI58" i="4"/>
  <c r="AI15" i="11"/>
  <c r="AI10" i="11"/>
  <c r="AI28" i="5"/>
  <c r="AI128" i="11"/>
  <c r="AI30" i="5"/>
  <c r="AI50" i="14"/>
  <c r="AI47" i="11"/>
  <c r="E18" i="5"/>
  <c r="AI22" i="5"/>
  <c r="AJ16" i="5"/>
  <c r="AI65" i="4"/>
  <c r="AI83" i="4"/>
  <c r="AI298" i="14"/>
  <c r="AI14" i="11"/>
  <c r="AI34" i="5"/>
  <c r="AI28" i="4"/>
  <c r="AI20" i="3"/>
  <c r="AI49" i="5"/>
  <c r="AI11" i="4"/>
  <c r="AI50" i="5"/>
  <c r="AI177" i="14"/>
  <c r="AI11" i="11"/>
  <c r="AI33" i="5"/>
  <c r="AI27" i="5"/>
  <c r="AI29" i="5"/>
  <c r="AH98" i="3"/>
  <c r="AG100" i="11"/>
  <c r="AG216" i="11"/>
  <c r="AH46" i="3"/>
  <c r="AH102" i="3"/>
  <c r="AH100" i="3"/>
  <c r="AH64" i="5"/>
  <c r="BE97" i="14"/>
  <c r="BE98" i="14"/>
  <c r="BE99" i="14"/>
  <c r="AN222" i="14"/>
  <c r="AO224" i="14"/>
  <c r="AO225" i="14"/>
  <c r="AN226" i="14"/>
  <c r="AH204" i="11" l="1"/>
  <c r="AH97" i="11"/>
  <c r="AH98" i="11"/>
  <c r="AH205" i="11"/>
  <c r="AH13" i="14"/>
  <c r="AI138" i="11"/>
  <c r="AI134" i="11"/>
  <c r="AI140" i="11"/>
  <c r="AI132" i="11"/>
  <c r="AI135" i="11"/>
  <c r="AI137" i="11"/>
  <c r="AI133" i="11"/>
  <c r="AI139" i="11"/>
  <c r="AI136" i="11"/>
  <c r="AH55" i="11"/>
  <c r="AH176" i="11" s="1"/>
  <c r="AH150" i="11"/>
  <c r="AH228" i="11"/>
  <c r="AH20" i="14"/>
  <c r="AG132" i="14"/>
  <c r="AH85" i="11"/>
  <c r="AH50" i="3"/>
  <c r="AH74" i="5"/>
  <c r="AF270" i="14"/>
  <c r="AH51" i="3"/>
  <c r="AH52" i="3"/>
  <c r="AI39" i="5"/>
  <c r="AG119" i="3"/>
  <c r="AG139" i="14"/>
  <c r="AG264" i="14"/>
  <c r="AG265" i="14" s="1"/>
  <c r="AI22" i="4"/>
  <c r="AH128" i="14"/>
  <c r="AI11" i="5"/>
  <c r="E11" i="5" s="1"/>
  <c r="AH279" i="14"/>
  <c r="AH353" i="14"/>
  <c r="AH354" i="14" s="1"/>
  <c r="AH147" i="14"/>
  <c r="AI23" i="5"/>
  <c r="AJ8" i="5"/>
  <c r="AI67" i="4"/>
  <c r="AI92" i="4"/>
  <c r="AI85" i="4"/>
  <c r="AI60" i="4"/>
  <c r="AI53" i="4"/>
  <c r="AI78" i="4"/>
  <c r="AI131" i="11"/>
  <c r="AI39" i="4"/>
  <c r="AI41" i="4"/>
  <c r="AI78" i="3"/>
  <c r="AI65" i="3"/>
  <c r="AI168" i="11"/>
  <c r="AI32" i="4"/>
  <c r="AI40" i="4"/>
  <c r="AI167" i="11"/>
  <c r="AI48" i="11"/>
  <c r="AI38" i="4"/>
  <c r="AI40" i="5"/>
  <c r="AI12" i="4"/>
  <c r="AH81" i="11"/>
  <c r="AG221" i="11"/>
  <c r="AG129" i="14"/>
  <c r="AH103" i="3"/>
  <c r="BF88" i="14"/>
  <c r="BE110" i="14"/>
  <c r="BF89" i="14"/>
  <c r="BE111" i="14"/>
  <c r="BF90" i="14"/>
  <c r="AN159" i="14"/>
  <c r="AP215" i="14"/>
  <c r="AO237" i="14"/>
  <c r="AP216" i="14"/>
  <c r="AO238" i="14"/>
  <c r="AO217" i="14"/>
  <c r="AH110" i="3"/>
  <c r="AH111" i="11" l="1" a="1"/>
  <c r="AH110" i="11"/>
  <c r="AH218" i="11"/>
  <c r="AH130" i="14" s="1"/>
  <c r="AH114" i="11" a="1"/>
  <c r="AH113" i="11"/>
  <c r="AH219" i="11"/>
  <c r="AH131" i="14" s="1"/>
  <c r="AH104" i="11"/>
  <c r="AH105" i="11" a="1"/>
  <c r="AI47" i="5"/>
  <c r="AI48" i="5"/>
  <c r="AH31" i="14"/>
  <c r="AH105" i="14"/>
  <c r="AG258" i="14"/>
  <c r="AH206" i="11"/>
  <c r="AH107" i="3"/>
  <c r="AH59" i="3"/>
  <c r="AH75" i="5"/>
  <c r="AH57" i="3"/>
  <c r="AI34" i="3"/>
  <c r="AI91" i="3" s="1"/>
  <c r="AI35" i="3"/>
  <c r="AI36" i="3"/>
  <c r="AI37" i="3"/>
  <c r="AI32" i="11"/>
  <c r="AH109" i="3"/>
  <c r="AH108" i="3"/>
  <c r="AH54" i="3"/>
  <c r="AI41" i="5"/>
  <c r="AI45" i="5"/>
  <c r="AI40" i="11"/>
  <c r="AI59" i="5"/>
  <c r="AI57" i="5"/>
  <c r="AI42" i="5"/>
  <c r="AI41" i="11"/>
  <c r="AI169" i="11"/>
  <c r="AH360" i="14"/>
  <c r="AI351" i="14"/>
  <c r="AH232" i="14"/>
  <c r="AH158" i="14"/>
  <c r="AI90" i="3"/>
  <c r="AI106" i="3"/>
  <c r="AI43" i="4"/>
  <c r="AJ21" i="5"/>
  <c r="AH86" i="11"/>
  <c r="AH202" i="11"/>
  <c r="AI42" i="11"/>
  <c r="AI46" i="5"/>
  <c r="AI33" i="4"/>
  <c r="AI14" i="4"/>
  <c r="AG133" i="14"/>
  <c r="AH10" i="14"/>
  <c r="AH262" i="14"/>
  <c r="AH137" i="14"/>
  <c r="BF97" i="14"/>
  <c r="BF98" i="14"/>
  <c r="BF99" i="14"/>
  <c r="AP219" i="14"/>
  <c r="AP220" i="14"/>
  <c r="AO221" i="14"/>
  <c r="AH121" i="11" l="1"/>
  <c r="AH242" i="11" s="1"/>
  <c r="AH231" i="11"/>
  <c r="AH234" i="11"/>
  <c r="AI66" i="11" a="1"/>
  <c r="AI65" i="5"/>
  <c r="AI69" i="11" a="1"/>
  <c r="AI53" i="3"/>
  <c r="AI60" i="11" a="1"/>
  <c r="AI65" i="11"/>
  <c r="AI186" i="11" s="1"/>
  <c r="AI27" i="11"/>
  <c r="AI148" i="11" s="1"/>
  <c r="AI35" i="11"/>
  <c r="AI156" i="11" s="1"/>
  <c r="AI68" i="11"/>
  <c r="AI28" i="11"/>
  <c r="AI149" i="11" s="1"/>
  <c r="AI36" i="11"/>
  <c r="AI157" i="11" s="1"/>
  <c r="AI59" i="11"/>
  <c r="AI93" i="3"/>
  <c r="AG259" i="14"/>
  <c r="AH116" i="3"/>
  <c r="AH58" i="3"/>
  <c r="AH114" i="3"/>
  <c r="AI25" i="11"/>
  <c r="AI34" i="11"/>
  <c r="AI77" i="4"/>
  <c r="AI84" i="4"/>
  <c r="AI284" i="14"/>
  <c r="AH111" i="3"/>
  <c r="AI161" i="11"/>
  <c r="AI92" i="3"/>
  <c r="AI38" i="3"/>
  <c r="AI94" i="3"/>
  <c r="AI58" i="5"/>
  <c r="AI153" i="11"/>
  <c r="AI91" i="4"/>
  <c r="AI162" i="11"/>
  <c r="AI60" i="5"/>
  <c r="AI163" i="11"/>
  <c r="AI52" i="4"/>
  <c r="AJ17" i="5"/>
  <c r="AH91" i="11"/>
  <c r="AH89" i="11"/>
  <c r="AH207" i="11"/>
  <c r="AH90" i="11"/>
  <c r="AI63" i="11" a="1"/>
  <c r="AI26" i="11"/>
  <c r="AI147" i="11" s="1"/>
  <c r="AI62" i="11"/>
  <c r="AI38" i="11"/>
  <c r="AI59" i="4"/>
  <c r="AI66" i="4"/>
  <c r="AI35" i="4"/>
  <c r="BG88" i="14"/>
  <c r="BF110" i="14"/>
  <c r="BG89" i="14"/>
  <c r="BF111" i="14"/>
  <c r="BG90" i="14"/>
  <c r="AO222" i="14"/>
  <c r="AP224" i="14"/>
  <c r="AP225" i="14"/>
  <c r="AO226" i="14"/>
  <c r="AI83" i="11" l="1"/>
  <c r="AI84" i="11"/>
  <c r="AI189" i="11"/>
  <c r="AI53" i="11"/>
  <c r="AI174" i="11" s="1"/>
  <c r="AI54" i="11"/>
  <c r="AI175" i="11" s="1"/>
  <c r="AI43" i="11"/>
  <c r="AI29" i="11"/>
  <c r="AI180" i="11"/>
  <c r="AI43" i="3"/>
  <c r="AH60" i="3"/>
  <c r="AG267" i="14"/>
  <c r="AG287" i="14"/>
  <c r="AI86" i="4"/>
  <c r="AI87" i="4" s="1"/>
  <c r="AI285" i="14"/>
  <c r="AI352" i="14"/>
  <c r="AH263" i="14"/>
  <c r="AH115" i="3"/>
  <c r="AI51" i="11"/>
  <c r="AI146" i="11"/>
  <c r="AI155" i="11"/>
  <c r="AI255" i="14" s="1"/>
  <c r="AI256" i="14" s="1"/>
  <c r="AI42" i="3"/>
  <c r="AI44" i="3"/>
  <c r="AI45" i="3"/>
  <c r="AI41" i="3"/>
  <c r="AI79" i="4"/>
  <c r="AI80" i="4" s="1"/>
  <c r="AH138" i="14"/>
  <c r="AI257" i="14"/>
  <c r="AI104" i="14"/>
  <c r="AI231" i="14"/>
  <c r="AI36" i="14"/>
  <c r="AI163" i="14"/>
  <c r="AI69" i="5"/>
  <c r="AI70" i="5"/>
  <c r="AI95" i="3"/>
  <c r="AI63" i="5"/>
  <c r="AI82" i="11"/>
  <c r="AI203" i="11" s="1"/>
  <c r="AI254" i="14"/>
  <c r="AI61" i="4"/>
  <c r="AI62" i="4" s="1"/>
  <c r="AI93" i="4"/>
  <c r="AI94" i="4" s="1"/>
  <c r="AJ9" i="5"/>
  <c r="AJ24" i="5"/>
  <c r="AJ12" i="5"/>
  <c r="AJ13" i="5"/>
  <c r="AI52" i="11"/>
  <c r="AI159" i="11"/>
  <c r="AI183" i="11"/>
  <c r="AI107" i="11"/>
  <c r="AI68" i="4"/>
  <c r="AI69" i="4" s="1"/>
  <c r="AI54" i="4"/>
  <c r="AI55" i="4" s="1"/>
  <c r="AJ18" i="5"/>
  <c r="AH122" i="11"/>
  <c r="AH99" i="11"/>
  <c r="AH212" i="11"/>
  <c r="AH225" i="11"/>
  <c r="AH142" i="14" s="1"/>
  <c r="AH95" i="11"/>
  <c r="AH210" i="11"/>
  <c r="AH92" i="11"/>
  <c r="AH96" i="11"/>
  <c r="AH217" i="11" s="1"/>
  <c r="AH211" i="11"/>
  <c r="BG97" i="14"/>
  <c r="BG98" i="14"/>
  <c r="BG99" i="14"/>
  <c r="AO159" i="14"/>
  <c r="AQ215" i="14"/>
  <c r="AP237" i="14"/>
  <c r="E224" i="14"/>
  <c r="AQ216" i="14"/>
  <c r="AP238" i="14"/>
  <c r="E225" i="14"/>
  <c r="AP217" i="14"/>
  <c r="AI204" i="11" l="1"/>
  <c r="AI97" i="11"/>
  <c r="AI98" i="11"/>
  <c r="AI205" i="11"/>
  <c r="AI13" i="14"/>
  <c r="AJ51" i="5"/>
  <c r="AJ52" i="5"/>
  <c r="AJ17" i="11"/>
  <c r="AJ13" i="11"/>
  <c r="AJ16" i="11"/>
  <c r="AJ12" i="11"/>
  <c r="AJ35" i="5"/>
  <c r="AJ36" i="5"/>
  <c r="AJ31" i="5"/>
  <c r="AJ32" i="5"/>
  <c r="AI100" i="3"/>
  <c r="AI136" i="14"/>
  <c r="AG270" i="14"/>
  <c r="AI261" i="14"/>
  <c r="AI64" i="5"/>
  <c r="AH117" i="3"/>
  <c r="AH119" i="3" s="1"/>
  <c r="AI172" i="11"/>
  <c r="AJ33" i="3"/>
  <c r="AJ49" i="3"/>
  <c r="AI96" i="4"/>
  <c r="AI268" i="14" s="1"/>
  <c r="AK16" i="5"/>
  <c r="AJ22" i="5"/>
  <c r="AJ10" i="5"/>
  <c r="AJ51" i="4"/>
  <c r="AJ90" i="4"/>
  <c r="AJ298" i="14"/>
  <c r="AJ15" i="11"/>
  <c r="AI98" i="3"/>
  <c r="AI102" i="3"/>
  <c r="AI101" i="3"/>
  <c r="AJ14" i="11"/>
  <c r="AJ10" i="11"/>
  <c r="AJ11" i="11"/>
  <c r="AJ34" i="5"/>
  <c r="AJ30" i="5"/>
  <c r="AJ28" i="5"/>
  <c r="AJ50" i="5"/>
  <c r="AJ18" i="11"/>
  <c r="AJ177" i="14"/>
  <c r="AJ29" i="5"/>
  <c r="AI37" i="14"/>
  <c r="AI71" i="5"/>
  <c r="AI99" i="3"/>
  <c r="AI46" i="3"/>
  <c r="AI164" i="14"/>
  <c r="AJ65" i="4"/>
  <c r="AJ76" i="4"/>
  <c r="AJ58" i="4"/>
  <c r="AJ83" i="4"/>
  <c r="AJ46" i="11"/>
  <c r="AJ47" i="11"/>
  <c r="AJ28" i="4"/>
  <c r="AJ17" i="4"/>
  <c r="AJ128" i="11"/>
  <c r="AJ19" i="4"/>
  <c r="AJ49" i="5"/>
  <c r="AJ19" i="11"/>
  <c r="AJ20" i="3"/>
  <c r="AJ11" i="4"/>
  <c r="AJ50" i="14"/>
  <c r="AJ33" i="5"/>
  <c r="AJ27" i="5"/>
  <c r="AI150" i="11"/>
  <c r="AI55" i="11"/>
  <c r="AI173" i="11"/>
  <c r="AI228" i="11"/>
  <c r="AI164" i="11"/>
  <c r="AI71" i="4"/>
  <c r="AH243" i="11"/>
  <c r="AH220" i="11"/>
  <c r="AH100" i="11"/>
  <c r="AH216" i="11"/>
  <c r="AH213" i="11"/>
  <c r="BH88" i="14"/>
  <c r="BG110" i="14"/>
  <c r="BH89" i="14"/>
  <c r="BG111" i="14"/>
  <c r="BH90" i="14"/>
  <c r="E215" i="14"/>
  <c r="AQ219" i="14"/>
  <c r="E216" i="14"/>
  <c r="AQ220" i="14"/>
  <c r="E220" i="14" s="1"/>
  <c r="AP221" i="14"/>
  <c r="AI111" i="11" l="1" a="1"/>
  <c r="AI110" i="11"/>
  <c r="AI218" i="11"/>
  <c r="AI130" i="14" s="1"/>
  <c r="AI113" i="11"/>
  <c r="AI114" i="11" a="1"/>
  <c r="AI219" i="11"/>
  <c r="AI131" i="14" s="1"/>
  <c r="AJ133" i="11"/>
  <c r="AJ138" i="11"/>
  <c r="AJ137" i="11"/>
  <c r="AJ136" i="11"/>
  <c r="AJ139" i="11"/>
  <c r="AJ135" i="11"/>
  <c r="AJ132" i="11"/>
  <c r="AJ134" i="11"/>
  <c r="AJ140" i="11"/>
  <c r="AI81" i="11"/>
  <c r="AH139" i="14"/>
  <c r="AH264" i="14"/>
  <c r="AH265" i="14" s="1"/>
  <c r="AH132" i="14"/>
  <c r="AI20" i="14"/>
  <c r="AI147" i="14"/>
  <c r="AI52" i="3"/>
  <c r="AI50" i="3"/>
  <c r="AI51" i="3"/>
  <c r="AI279" i="14"/>
  <c r="AI353" i="14"/>
  <c r="AI354" i="14" s="1"/>
  <c r="AJ12" i="4"/>
  <c r="AK8" i="5"/>
  <c r="AJ23" i="5"/>
  <c r="AJ11" i="5"/>
  <c r="AJ53" i="4"/>
  <c r="AJ92" i="4"/>
  <c r="AJ67" i="4"/>
  <c r="AJ78" i="4"/>
  <c r="AJ60" i="4"/>
  <c r="AJ48" i="11"/>
  <c r="AH221" i="11"/>
  <c r="AI85" i="11"/>
  <c r="AI74" i="5"/>
  <c r="AI103" i="3"/>
  <c r="AJ40" i="5"/>
  <c r="AJ85" i="4"/>
  <c r="AJ131" i="11"/>
  <c r="AJ167" i="11"/>
  <c r="AJ168" i="11"/>
  <c r="AJ39" i="4"/>
  <c r="AJ41" i="4"/>
  <c r="AJ22" i="4"/>
  <c r="AJ38" i="4"/>
  <c r="AJ40" i="4"/>
  <c r="AJ65" i="3"/>
  <c r="AJ78" i="3"/>
  <c r="AJ32" i="4"/>
  <c r="AI176" i="11"/>
  <c r="AJ39" i="5"/>
  <c r="AI128" i="14"/>
  <c r="AH129" i="14"/>
  <c r="BH97" i="14"/>
  <c r="BH98" i="14"/>
  <c r="BH99" i="14"/>
  <c r="E219" i="14"/>
  <c r="AP222" i="14"/>
  <c r="AP226" i="14"/>
  <c r="AI110" i="3"/>
  <c r="AI121" i="11" l="1"/>
  <c r="AI242" i="11" s="1"/>
  <c r="AI231" i="11"/>
  <c r="AI234" i="11"/>
  <c r="AI104" i="11"/>
  <c r="AI105" i="11" a="1"/>
  <c r="AJ47" i="5"/>
  <c r="AJ48" i="5"/>
  <c r="AI202" i="11"/>
  <c r="AI10" i="14"/>
  <c r="AJ43" i="4"/>
  <c r="AJ106" i="3"/>
  <c r="AH258" i="14"/>
  <c r="AI105" i="14"/>
  <c r="AI232" i="14"/>
  <c r="AI158" i="14"/>
  <c r="AI31" i="14"/>
  <c r="AJ46" i="5"/>
  <c r="AJ169" i="11"/>
  <c r="AJ33" i="4"/>
  <c r="AJ351" i="14"/>
  <c r="AI360" i="14"/>
  <c r="AJ14" i="4"/>
  <c r="AK21" i="5"/>
  <c r="AI206" i="11"/>
  <c r="AI59" i="3"/>
  <c r="AI57" i="3"/>
  <c r="AI75" i="5"/>
  <c r="AI108" i="3"/>
  <c r="AI54" i="3"/>
  <c r="AI107" i="3"/>
  <c r="AI109" i="3"/>
  <c r="AI86" i="11"/>
  <c r="AI262" i="14"/>
  <c r="AI137" i="14"/>
  <c r="AJ42" i="11"/>
  <c r="AJ34" i="3"/>
  <c r="AJ35" i="3"/>
  <c r="AJ36" i="3"/>
  <c r="AJ37" i="3"/>
  <c r="AJ32" i="11"/>
  <c r="AJ40" i="11"/>
  <c r="AJ41" i="5"/>
  <c r="AJ41" i="11"/>
  <c r="AJ42" i="5"/>
  <c r="AJ57" i="5"/>
  <c r="AJ59" i="5"/>
  <c r="AJ45" i="5"/>
  <c r="AJ60" i="11" s="1" a="1"/>
  <c r="AJ90" i="3"/>
  <c r="AH133" i="14"/>
  <c r="BI88" i="14"/>
  <c r="BH110" i="14"/>
  <c r="BI89" i="14"/>
  <c r="BH111" i="14"/>
  <c r="BI90" i="14"/>
  <c r="AP159" i="14"/>
  <c r="AQ217" i="14"/>
  <c r="E226" i="14"/>
  <c r="AJ66" i="11" l="1" a="1"/>
  <c r="AJ65" i="5"/>
  <c r="AJ69" i="11" a="1"/>
  <c r="AJ65" i="11"/>
  <c r="AJ186" i="11" s="1"/>
  <c r="AJ35" i="11"/>
  <c r="AJ156" i="11" s="1"/>
  <c r="AJ27" i="11"/>
  <c r="AJ148" i="11" s="1"/>
  <c r="AJ68" i="11"/>
  <c r="AJ28" i="11"/>
  <c r="AJ149" i="11" s="1"/>
  <c r="AJ36" i="11"/>
  <c r="AJ157" i="11" s="1"/>
  <c r="AJ53" i="3"/>
  <c r="AJ25" i="11"/>
  <c r="AJ34" i="11"/>
  <c r="AJ59" i="11"/>
  <c r="AH259" i="14"/>
  <c r="AJ77" i="4"/>
  <c r="AJ284" i="14"/>
  <c r="AJ84" i="4"/>
  <c r="AJ91" i="4"/>
  <c r="AJ58" i="5"/>
  <c r="AJ60" i="5"/>
  <c r="AJ63" i="11" a="1"/>
  <c r="AJ52" i="4"/>
  <c r="AJ66" i="4"/>
  <c r="AJ59" i="4"/>
  <c r="AJ35" i="4"/>
  <c r="AI116" i="3"/>
  <c r="AI58" i="3"/>
  <c r="AI90" i="11"/>
  <c r="AI91" i="11"/>
  <c r="AI207" i="11"/>
  <c r="AI89" i="11"/>
  <c r="AJ91" i="3"/>
  <c r="AJ163" i="11"/>
  <c r="AJ26" i="11"/>
  <c r="AJ147" i="11" s="1"/>
  <c r="AJ62" i="11"/>
  <c r="AJ38" i="11"/>
  <c r="AK17" i="5"/>
  <c r="AI114" i="3"/>
  <c r="AI111" i="3"/>
  <c r="AJ153" i="11"/>
  <c r="AJ162" i="11"/>
  <c r="AJ161" i="11"/>
  <c r="AJ92" i="3"/>
  <c r="AJ38" i="3"/>
  <c r="AJ94" i="3"/>
  <c r="AJ93" i="3"/>
  <c r="E88" i="14"/>
  <c r="BI97" i="14"/>
  <c r="E89" i="14"/>
  <c r="BI98" i="14"/>
  <c r="E90" i="14"/>
  <c r="BI99" i="14"/>
  <c r="E99" i="14" s="1"/>
  <c r="E217" i="14"/>
  <c r="AQ221" i="14"/>
  <c r="AJ83" i="11" l="1"/>
  <c r="AJ84" i="11"/>
  <c r="AJ189" i="11"/>
  <c r="AJ53" i="11"/>
  <c r="AJ174" i="11" s="1"/>
  <c r="AJ54" i="11"/>
  <c r="AJ175" i="11" s="1"/>
  <c r="AJ155" i="11"/>
  <c r="AJ255" i="14" s="1"/>
  <c r="AJ256" i="14" s="1"/>
  <c r="AJ43" i="11"/>
  <c r="AJ29" i="11"/>
  <c r="AJ146" i="11"/>
  <c r="AJ51" i="11"/>
  <c r="AJ172" i="11" s="1"/>
  <c r="AJ43" i="3"/>
  <c r="AJ180" i="11"/>
  <c r="AH267" i="14"/>
  <c r="AH287" i="14"/>
  <c r="AJ79" i="4"/>
  <c r="AJ80" i="4" s="1"/>
  <c r="AJ352" i="14"/>
  <c r="AJ285" i="14"/>
  <c r="AJ86" i="4"/>
  <c r="AJ87" i="4" s="1"/>
  <c r="AJ93" i="4"/>
  <c r="AJ94" i="4" s="1"/>
  <c r="AJ42" i="3"/>
  <c r="AJ99" i="3" s="1"/>
  <c r="AJ44" i="3"/>
  <c r="AJ45" i="3"/>
  <c r="AJ41" i="3"/>
  <c r="AJ63" i="5"/>
  <c r="AJ69" i="5"/>
  <c r="AJ70" i="5"/>
  <c r="AJ54" i="4"/>
  <c r="AJ55" i="4" s="1"/>
  <c r="AJ68" i="4"/>
  <c r="AJ69" i="4" s="1"/>
  <c r="AJ61" i="4"/>
  <c r="AJ62" i="4" s="1"/>
  <c r="AJ163" i="14"/>
  <c r="AJ104" i="14"/>
  <c r="AJ231" i="14"/>
  <c r="AJ36" i="14"/>
  <c r="AK24" i="5"/>
  <c r="AK13" i="5"/>
  <c r="AI138" i="14"/>
  <c r="AJ254" i="14"/>
  <c r="AK18" i="5"/>
  <c r="AK9" i="5"/>
  <c r="AK12" i="5"/>
  <c r="AI115" i="3"/>
  <c r="AI263" i="14"/>
  <c r="AI96" i="11"/>
  <c r="AI217" i="11" s="1"/>
  <c r="AI60" i="3"/>
  <c r="AI211" i="11"/>
  <c r="AI122" i="11"/>
  <c r="AI99" i="11"/>
  <c r="AI212" i="11"/>
  <c r="AI225" i="11"/>
  <c r="AI142" i="14" s="1"/>
  <c r="AI95" i="11"/>
  <c r="AI210" i="11"/>
  <c r="AI92" i="11"/>
  <c r="AJ52" i="11"/>
  <c r="AJ82" i="11"/>
  <c r="AJ203" i="11" s="1"/>
  <c r="AJ159" i="11"/>
  <c r="AJ107" i="11"/>
  <c r="AJ183" i="11"/>
  <c r="AJ257" i="14"/>
  <c r="AJ95" i="3"/>
  <c r="E97" i="14"/>
  <c r="BI110" i="14"/>
  <c r="E98" i="14"/>
  <c r="BI111" i="14"/>
  <c r="E221" i="14"/>
  <c r="AQ222" i="14"/>
  <c r="AJ204" i="11" l="1"/>
  <c r="AJ97" i="11"/>
  <c r="AJ98" i="11"/>
  <c r="AJ205" i="11"/>
  <c r="AJ13" i="14"/>
  <c r="AK51" i="5"/>
  <c r="AK52" i="5"/>
  <c r="AK17" i="11"/>
  <c r="AK13" i="11"/>
  <c r="AK12" i="11"/>
  <c r="AK16" i="11"/>
  <c r="AK35" i="5"/>
  <c r="AK36" i="5"/>
  <c r="AK31" i="5"/>
  <c r="AK32" i="5"/>
  <c r="AJ100" i="3"/>
  <c r="AK33" i="3"/>
  <c r="AK49" i="3"/>
  <c r="AJ164" i="14"/>
  <c r="AJ37" i="14"/>
  <c r="AH270" i="14"/>
  <c r="AJ96" i="4"/>
  <c r="AK76" i="4"/>
  <c r="AK58" i="4"/>
  <c r="AJ71" i="4"/>
  <c r="AK90" i="4"/>
  <c r="AJ64" i="5"/>
  <c r="AJ46" i="3"/>
  <c r="AJ98" i="3"/>
  <c r="AJ101" i="3"/>
  <c r="AJ102" i="3"/>
  <c r="AJ71" i="5"/>
  <c r="AL16" i="5"/>
  <c r="AK22" i="5"/>
  <c r="AK10" i="5"/>
  <c r="AK51" i="4"/>
  <c r="AK65" i="4"/>
  <c r="AI117" i="3"/>
  <c r="AK83" i="4"/>
  <c r="AK298" i="14"/>
  <c r="AK15" i="11"/>
  <c r="AK14" i="11"/>
  <c r="AK29" i="5"/>
  <c r="AK27" i="5"/>
  <c r="AK33" i="5"/>
  <c r="AK28" i="5"/>
  <c r="AK128" i="11"/>
  <c r="AK11" i="4"/>
  <c r="AK49" i="5"/>
  <c r="AK30" i="5"/>
  <c r="AK46" i="11"/>
  <c r="AK11" i="11"/>
  <c r="AK47" i="11"/>
  <c r="AK28" i="4"/>
  <c r="AK20" i="3"/>
  <c r="AK10" i="11"/>
  <c r="AI243" i="11"/>
  <c r="AI220" i="11"/>
  <c r="AI216" i="11"/>
  <c r="AI213" i="11"/>
  <c r="AJ55" i="11"/>
  <c r="AJ164" i="11"/>
  <c r="AJ173" i="11"/>
  <c r="AJ228" i="11"/>
  <c r="AK19" i="4"/>
  <c r="AK34" i="5"/>
  <c r="AK18" i="11"/>
  <c r="AK50" i="14"/>
  <c r="AK50" i="5"/>
  <c r="AK177" i="14"/>
  <c r="AK19" i="11"/>
  <c r="AK17" i="4"/>
  <c r="AI100" i="11"/>
  <c r="AJ150" i="11"/>
  <c r="AJ261" i="14"/>
  <c r="AJ136" i="14"/>
  <c r="E222" i="14"/>
  <c r="AQ159" i="14"/>
  <c r="E159" i="14" s="1"/>
  <c r="AJ111" i="11" l="1" a="1"/>
  <c r="AJ110" i="11"/>
  <c r="AJ218" i="11"/>
  <c r="AJ130" i="14" s="1"/>
  <c r="AJ114" i="11" a="1"/>
  <c r="AJ113" i="11"/>
  <c r="AJ219" i="11"/>
  <c r="AJ131" i="14" s="1"/>
  <c r="AK134" i="11"/>
  <c r="AK132" i="11"/>
  <c r="AK133" i="11"/>
  <c r="AK139" i="11"/>
  <c r="AK140" i="11"/>
  <c r="AK137" i="11"/>
  <c r="AK138" i="11"/>
  <c r="AK136" i="11"/>
  <c r="AK135" i="11"/>
  <c r="AK78" i="4"/>
  <c r="AK60" i="4"/>
  <c r="AJ147" i="14"/>
  <c r="AJ268" i="14"/>
  <c r="AJ51" i="3"/>
  <c r="AJ52" i="3"/>
  <c r="AJ50" i="3"/>
  <c r="AJ20" i="14"/>
  <c r="AK92" i="4"/>
  <c r="AJ81" i="11"/>
  <c r="AJ103" i="3"/>
  <c r="AJ85" i="11"/>
  <c r="AJ74" i="5"/>
  <c r="AK67" i="4"/>
  <c r="AK85" i="4"/>
  <c r="AK167" i="11"/>
  <c r="AK48" i="11"/>
  <c r="AK168" i="11"/>
  <c r="AK41" i="4"/>
  <c r="AI221" i="11"/>
  <c r="AI264" i="14"/>
  <c r="AI265" i="14" s="1"/>
  <c r="AI119" i="3"/>
  <c r="AK12" i="4"/>
  <c r="AL8" i="5"/>
  <c r="AK23" i="5"/>
  <c r="AK11" i="5"/>
  <c r="AK53" i="4"/>
  <c r="AK32" i="4"/>
  <c r="AK39" i="4"/>
  <c r="AK40" i="4"/>
  <c r="AI139" i="14"/>
  <c r="AK78" i="3"/>
  <c r="AK65" i="3"/>
  <c r="AK22" i="4"/>
  <c r="AK38" i="4"/>
  <c r="AK131" i="11"/>
  <c r="AI132" i="14"/>
  <c r="AI129" i="14"/>
  <c r="AJ176" i="11"/>
  <c r="AJ128" i="14"/>
  <c r="AK39" i="5"/>
  <c r="AK40" i="5"/>
  <c r="AJ110" i="3"/>
  <c r="AJ231" i="11" l="1"/>
  <c r="AJ121" i="11"/>
  <c r="AJ242" i="11" s="1"/>
  <c r="AJ234" i="11"/>
  <c r="AJ104" i="11"/>
  <c r="AJ105" i="11" a="1"/>
  <c r="AK47" i="5"/>
  <c r="AK48" i="5"/>
  <c r="AJ31" i="14"/>
  <c r="AJ105" i="14"/>
  <c r="AK36" i="3"/>
  <c r="AK93" i="3" s="1"/>
  <c r="AJ54" i="3"/>
  <c r="AJ107" i="3"/>
  <c r="AJ158" i="14"/>
  <c r="AJ232" i="14"/>
  <c r="AJ279" i="14"/>
  <c r="AJ353" i="14"/>
  <c r="AJ354" i="14" s="1"/>
  <c r="AK14" i="4"/>
  <c r="AK33" i="4"/>
  <c r="AJ109" i="3"/>
  <c r="AJ108" i="3"/>
  <c r="AK34" i="3"/>
  <c r="AK35" i="3"/>
  <c r="AL21" i="5"/>
  <c r="AI258" i="14"/>
  <c r="AI133" i="14"/>
  <c r="AJ86" i="11"/>
  <c r="AJ202" i="11"/>
  <c r="AJ137" i="14"/>
  <c r="AJ262" i="14"/>
  <c r="AJ206" i="11"/>
  <c r="AK41" i="5"/>
  <c r="AK57" i="5"/>
  <c r="AK59" i="5"/>
  <c r="AK45" i="5"/>
  <c r="AK42" i="11"/>
  <c r="AK90" i="3"/>
  <c r="AJ75" i="5"/>
  <c r="AJ57" i="3"/>
  <c r="AJ59" i="3"/>
  <c r="AK32" i="11"/>
  <c r="AK42" i="5"/>
  <c r="AK41" i="11"/>
  <c r="AK46" i="5"/>
  <c r="AK106" i="3"/>
  <c r="AK169" i="11"/>
  <c r="AK37" i="3"/>
  <c r="AJ10" i="14"/>
  <c r="AK43" i="4"/>
  <c r="AK40" i="11"/>
  <c r="AK53" i="3" l="1"/>
  <c r="AK60" i="11" a="1"/>
  <c r="AK63" i="11" a="1"/>
  <c r="AK62" i="11"/>
  <c r="AK38" i="11"/>
  <c r="AK159" i="11" s="1"/>
  <c r="AK66" i="11" a="1"/>
  <c r="AK65" i="5"/>
  <c r="AK69" i="11" a="1"/>
  <c r="AK65" i="11"/>
  <c r="AK186" i="11" s="1"/>
  <c r="AK35" i="11"/>
  <c r="AK156" i="11" s="1"/>
  <c r="AK27" i="11"/>
  <c r="AK148" i="11" s="1"/>
  <c r="AK68" i="11"/>
  <c r="AK28" i="11"/>
  <c r="AK149" i="11" s="1"/>
  <c r="AK36" i="11"/>
  <c r="AK157" i="11" s="1"/>
  <c r="AK59" i="4"/>
  <c r="AK52" i="4"/>
  <c r="AK35" i="4"/>
  <c r="AK66" i="4"/>
  <c r="AI259" i="14"/>
  <c r="AJ116" i="3"/>
  <c r="AK58" i="5"/>
  <c r="AK60" i="5"/>
  <c r="AK26" i="11"/>
  <c r="AK147" i="11" s="1"/>
  <c r="AJ90" i="11"/>
  <c r="AJ89" i="11"/>
  <c r="AJ91" i="11"/>
  <c r="AJ207" i="11"/>
  <c r="AJ58" i="3"/>
  <c r="AJ114" i="3"/>
  <c r="AK92" i="3"/>
  <c r="AJ111" i="3"/>
  <c r="AJ360" i="14"/>
  <c r="AK351" i="14"/>
  <c r="AL17" i="5"/>
  <c r="AK59" i="11"/>
  <c r="AK25" i="11"/>
  <c r="AK34" i="11"/>
  <c r="AK162" i="11"/>
  <c r="AK163" i="11"/>
  <c r="AK153" i="11"/>
  <c r="AK38" i="3"/>
  <c r="AK91" i="3"/>
  <c r="AK94" i="3"/>
  <c r="AK284" i="14"/>
  <c r="AK91" i="4"/>
  <c r="AK77" i="4"/>
  <c r="AK84" i="4"/>
  <c r="AK161" i="11"/>
  <c r="AK107" i="11" l="1"/>
  <c r="AK183" i="11"/>
  <c r="AK83" i="11"/>
  <c r="AK84" i="11"/>
  <c r="AK189" i="11"/>
  <c r="AK53" i="11"/>
  <c r="AK174" i="11" s="1"/>
  <c r="AK54" i="11"/>
  <c r="AK175" i="11" s="1"/>
  <c r="AK43" i="11"/>
  <c r="AK29" i="11"/>
  <c r="AK42" i="3"/>
  <c r="AK99" i="3" s="1"/>
  <c r="AK44" i="3"/>
  <c r="AK101" i="3" s="1"/>
  <c r="AK45" i="3"/>
  <c r="AK102" i="3" s="1"/>
  <c r="AK41" i="3"/>
  <c r="AK43" i="3"/>
  <c r="AK100" i="3" s="1"/>
  <c r="AK61" i="4"/>
  <c r="AK62" i="4" s="1"/>
  <c r="AK231" i="14"/>
  <c r="AK54" i="4"/>
  <c r="AK55" i="4" s="1"/>
  <c r="AK68" i="4"/>
  <c r="AK69" i="4" s="1"/>
  <c r="AK104" i="14"/>
  <c r="AK36" i="14"/>
  <c r="AK163" i="14"/>
  <c r="AI267" i="14"/>
  <c r="AI287" i="14"/>
  <c r="AJ60" i="3"/>
  <c r="AJ96" i="11"/>
  <c r="AJ217" i="11" s="1"/>
  <c r="AJ211" i="11"/>
  <c r="AJ95" i="11"/>
  <c r="AJ92" i="11"/>
  <c r="AJ210" i="11"/>
  <c r="AK63" i="5"/>
  <c r="AK64" i="5" s="1"/>
  <c r="AK69" i="5"/>
  <c r="AK70" i="5"/>
  <c r="AK52" i="11"/>
  <c r="AK173" i="11" s="1"/>
  <c r="AK82" i="11"/>
  <c r="AK203" i="11" s="1"/>
  <c r="AJ122" i="11"/>
  <c r="AJ99" i="11"/>
  <c r="AJ212" i="11"/>
  <c r="AJ115" i="3"/>
  <c r="AK254" i="14"/>
  <c r="AK95" i="3"/>
  <c r="AL18" i="5"/>
  <c r="AL9" i="5"/>
  <c r="AL24" i="5"/>
  <c r="AL12" i="5"/>
  <c r="AL13" i="5"/>
  <c r="AJ225" i="11"/>
  <c r="AJ142" i="14" s="1"/>
  <c r="AJ263" i="14"/>
  <c r="AJ138" i="14"/>
  <c r="AK180" i="11"/>
  <c r="AK51" i="11"/>
  <c r="AK146" i="11"/>
  <c r="AK155" i="11"/>
  <c r="AK255" i="14" s="1"/>
  <c r="AK256" i="14" s="1"/>
  <c r="AK352" i="14"/>
  <c r="AK285" i="14"/>
  <c r="AK93" i="4"/>
  <c r="AK94" i="4" s="1"/>
  <c r="AK79" i="4"/>
  <c r="AK80" i="4" s="1"/>
  <c r="AK86" i="4"/>
  <c r="AK87" i="4" s="1"/>
  <c r="AK257" i="14"/>
  <c r="AK228" i="11" l="1"/>
  <c r="AK97" i="11"/>
  <c r="AK204" i="11"/>
  <c r="AK98" i="11"/>
  <c r="AK205" i="11"/>
  <c r="AK13" i="14"/>
  <c r="AL51" i="5"/>
  <c r="AL52" i="5"/>
  <c r="AL12" i="11"/>
  <c r="AL16" i="11"/>
  <c r="AL17" i="11"/>
  <c r="AL13" i="11"/>
  <c r="AL35" i="5"/>
  <c r="AL36" i="5"/>
  <c r="AL31" i="5"/>
  <c r="AL32" i="5"/>
  <c r="AK98" i="3"/>
  <c r="AK103" i="3" s="1"/>
  <c r="AK46" i="3"/>
  <c r="AK37" i="14"/>
  <c r="AK71" i="4"/>
  <c r="AK164" i="14"/>
  <c r="AI270" i="14"/>
  <c r="AJ216" i="11"/>
  <c r="AJ213" i="11"/>
  <c r="AK71" i="5"/>
  <c r="AJ117" i="3"/>
  <c r="AJ100" i="11"/>
  <c r="AJ243" i="11"/>
  <c r="AJ220" i="11"/>
  <c r="AK261" i="14"/>
  <c r="AK136" i="14"/>
  <c r="AK164" i="11"/>
  <c r="AK55" i="11"/>
  <c r="AK150" i="11"/>
  <c r="AL49" i="3"/>
  <c r="AL33" i="3"/>
  <c r="AM16" i="5"/>
  <c r="AL22" i="5"/>
  <c r="AL10" i="5"/>
  <c r="AL51" i="4"/>
  <c r="AL90" i="4"/>
  <c r="AL65" i="4"/>
  <c r="AL58" i="4"/>
  <c r="AL298" i="14"/>
  <c r="AL15" i="11"/>
  <c r="AL14" i="11"/>
  <c r="AL27" i="5"/>
  <c r="AL47" i="11"/>
  <c r="AL19" i="11"/>
  <c r="AL34" i="5"/>
  <c r="AL128" i="11"/>
  <c r="AL28" i="4"/>
  <c r="AL11" i="4"/>
  <c r="AL20" i="3"/>
  <c r="AL19" i="4"/>
  <c r="AL46" i="11"/>
  <c r="AL17" i="4"/>
  <c r="AL49" i="5"/>
  <c r="AL177" i="14"/>
  <c r="AL50" i="14"/>
  <c r="AL29" i="5"/>
  <c r="AL33" i="5"/>
  <c r="AL10" i="11"/>
  <c r="AL11" i="11"/>
  <c r="AL50" i="5"/>
  <c r="AL28" i="5"/>
  <c r="AL30" i="5"/>
  <c r="AL18" i="11"/>
  <c r="AK172" i="11"/>
  <c r="AL76" i="4"/>
  <c r="AL78" i="4" s="1"/>
  <c r="AL83" i="4"/>
  <c r="AK96" i="4"/>
  <c r="AK81" i="11"/>
  <c r="AK128" i="14"/>
  <c r="AK111" i="11" l="1" a="1"/>
  <c r="AK110" i="11"/>
  <c r="AK218" i="11"/>
  <c r="AK130" i="14" s="1"/>
  <c r="AK113" i="11"/>
  <c r="AK114" i="11" a="1"/>
  <c r="AK219" i="11"/>
  <c r="AK131" i="14" s="1"/>
  <c r="AL137" i="11"/>
  <c r="AL138" i="11"/>
  <c r="AL133" i="11"/>
  <c r="AL134" i="11"/>
  <c r="AL140" i="11"/>
  <c r="AL136" i="11"/>
  <c r="AL135" i="11"/>
  <c r="AL132" i="11"/>
  <c r="AL139" i="11"/>
  <c r="AK104" i="11"/>
  <c r="AK105" i="11" a="1"/>
  <c r="AL40" i="5"/>
  <c r="AK50" i="3"/>
  <c r="AK107" i="3" s="1"/>
  <c r="AK85" i="11"/>
  <c r="AK74" i="5"/>
  <c r="AK51" i="3"/>
  <c r="AK108" i="3" s="1"/>
  <c r="AK52" i="3"/>
  <c r="AL65" i="3"/>
  <c r="AL78" i="3"/>
  <c r="AJ264" i="14"/>
  <c r="AJ265" i="14" s="1"/>
  <c r="AK20" i="14"/>
  <c r="AJ119" i="3"/>
  <c r="AJ139" i="14"/>
  <c r="AJ129" i="14"/>
  <c r="AL168" i="11"/>
  <c r="AL39" i="4"/>
  <c r="AL41" i="4"/>
  <c r="AL32" i="4"/>
  <c r="AL40" i="4"/>
  <c r="AL167" i="11"/>
  <c r="AL48" i="11"/>
  <c r="AL22" i="4"/>
  <c r="AL38" i="4"/>
  <c r="AL131" i="11"/>
  <c r="AJ221" i="11"/>
  <c r="AJ132" i="14"/>
  <c r="AK176" i="11"/>
  <c r="AL39" i="5"/>
  <c r="AL12" i="4"/>
  <c r="AM8" i="5"/>
  <c r="AL23" i="5"/>
  <c r="AL11" i="5"/>
  <c r="AL53" i="4"/>
  <c r="AL92" i="4"/>
  <c r="AL67" i="4"/>
  <c r="AL60" i="4"/>
  <c r="AL85" i="4"/>
  <c r="AK147" i="14"/>
  <c r="AK268" i="14"/>
  <c r="AK202" i="11"/>
  <c r="AK262" i="14"/>
  <c r="AK137" i="14"/>
  <c r="AK110" i="3"/>
  <c r="AK121" i="11" l="1"/>
  <c r="AK242" i="11" s="1"/>
  <c r="AK231" i="11"/>
  <c r="AK234" i="11"/>
  <c r="AL47" i="5"/>
  <c r="AL48" i="5"/>
  <c r="AL46" i="5"/>
  <c r="AL42" i="11"/>
  <c r="AL163" i="11" s="1"/>
  <c r="AK86" i="11"/>
  <c r="AK206" i="11"/>
  <c r="AK75" i="5"/>
  <c r="AK58" i="3" s="1"/>
  <c r="AK57" i="3"/>
  <c r="AK114" i="3" s="1"/>
  <c r="AK59" i="3"/>
  <c r="AK116" i="3" s="1"/>
  <c r="AK54" i="3"/>
  <c r="AK109" i="3"/>
  <c r="AK111" i="3" s="1"/>
  <c r="AL90" i="3"/>
  <c r="AL106" i="3"/>
  <c r="AK31" i="14"/>
  <c r="AK105" i="14"/>
  <c r="AL34" i="3"/>
  <c r="AL91" i="3" s="1"/>
  <c r="AL35" i="3"/>
  <c r="AL36" i="3"/>
  <c r="AL37" i="3"/>
  <c r="AL169" i="11"/>
  <c r="AJ133" i="14"/>
  <c r="AJ258" i="14"/>
  <c r="AK10" i="14"/>
  <c r="AL41" i="5"/>
  <c r="AL42" i="5"/>
  <c r="AL41" i="11"/>
  <c r="AL40" i="11"/>
  <c r="AL57" i="5"/>
  <c r="AL59" i="5"/>
  <c r="AL45" i="5"/>
  <c r="AL60" i="11" s="1" a="1"/>
  <c r="AL43" i="4"/>
  <c r="AL32" i="11"/>
  <c r="AL14" i="4"/>
  <c r="AL33" i="4"/>
  <c r="AM21" i="5"/>
  <c r="AK232" i="14"/>
  <c r="AK279" i="14"/>
  <c r="AK353" i="14"/>
  <c r="AK354" i="14" s="1"/>
  <c r="AK158" i="14"/>
  <c r="AL66" i="11" l="1" a="1"/>
  <c r="AL65" i="5"/>
  <c r="AL69" i="11" a="1"/>
  <c r="AL65" i="11"/>
  <c r="AL186" i="11" s="1"/>
  <c r="AL35" i="11"/>
  <c r="AL156" i="11" s="1"/>
  <c r="AL27" i="11"/>
  <c r="AL148" i="11" s="1"/>
  <c r="AL68" i="11"/>
  <c r="AL28" i="11"/>
  <c r="AL149" i="11" s="1"/>
  <c r="AL36" i="11"/>
  <c r="AL157" i="11" s="1"/>
  <c r="AL26" i="11"/>
  <c r="AL147" i="11" s="1"/>
  <c r="AL38" i="11"/>
  <c r="AL62" i="11"/>
  <c r="AL63" i="11" a="1"/>
  <c r="AK90" i="11"/>
  <c r="AK207" i="11"/>
  <c r="AK91" i="11"/>
  <c r="AK89" i="11"/>
  <c r="AL59" i="11"/>
  <c r="AL34" i="11"/>
  <c r="AL53" i="3"/>
  <c r="AL25" i="11"/>
  <c r="AL153" i="11"/>
  <c r="AL91" i="4"/>
  <c r="AL77" i="4"/>
  <c r="AL84" i="4"/>
  <c r="AL284" i="14"/>
  <c r="AL92" i="3"/>
  <c r="AL94" i="3"/>
  <c r="AL38" i="3"/>
  <c r="AL93" i="3"/>
  <c r="AL162" i="11"/>
  <c r="AL60" i="5"/>
  <c r="AJ259" i="14"/>
  <c r="AL161" i="11"/>
  <c r="AL58" i="5"/>
  <c r="AL35" i="4"/>
  <c r="AL52" i="4"/>
  <c r="AL59" i="4"/>
  <c r="AL66" i="4"/>
  <c r="AM17" i="5"/>
  <c r="AL351" i="14"/>
  <c r="AK360" i="14"/>
  <c r="AK60" i="3"/>
  <c r="AK115" i="3"/>
  <c r="AK263" i="14"/>
  <c r="AK138" i="14"/>
  <c r="AL83" i="11" l="1"/>
  <c r="AL84" i="11"/>
  <c r="AL189" i="11"/>
  <c r="AL53" i="11"/>
  <c r="AL174" i="11" s="1"/>
  <c r="AL54" i="11"/>
  <c r="AL175" i="11" s="1"/>
  <c r="AL43" i="11"/>
  <c r="AL164" i="11" s="1"/>
  <c r="AL29" i="11"/>
  <c r="AL82" i="11"/>
  <c r="AL203" i="11" s="1"/>
  <c r="AL159" i="11"/>
  <c r="AL52" i="11"/>
  <c r="AL173" i="11" s="1"/>
  <c r="AL107" i="11"/>
  <c r="AL228" i="11" s="1"/>
  <c r="AL183" i="11"/>
  <c r="AK96" i="11"/>
  <c r="AK217" i="11" s="1"/>
  <c r="AK211" i="11"/>
  <c r="AK225" i="11"/>
  <c r="AK142" i="14" s="1"/>
  <c r="AK212" i="11"/>
  <c r="AK122" i="11"/>
  <c r="AK243" i="11" s="1"/>
  <c r="AK99" i="11"/>
  <c r="AK220" i="11" s="1"/>
  <c r="AK95" i="11"/>
  <c r="AK210" i="11"/>
  <c r="AK92" i="11"/>
  <c r="AK213" i="11" s="1"/>
  <c r="AL180" i="11"/>
  <c r="AL155" i="11"/>
  <c r="AL255" i="14" s="1"/>
  <c r="AL256" i="14" s="1"/>
  <c r="AL146" i="11"/>
  <c r="AL51" i="11"/>
  <c r="AL172" i="11" s="1"/>
  <c r="AL70" i="5"/>
  <c r="AL69" i="5"/>
  <c r="AL71" i="5" s="1"/>
  <c r="AL254" i="14"/>
  <c r="AL93" i="4"/>
  <c r="AL94" i="4" s="1"/>
  <c r="AL86" i="4"/>
  <c r="AL87" i="4" s="1"/>
  <c r="AL352" i="14"/>
  <c r="AL285" i="14"/>
  <c r="AL79" i="4"/>
  <c r="AL80" i="4" s="1"/>
  <c r="AL95" i="3"/>
  <c r="AL42" i="3"/>
  <c r="AL44" i="3"/>
  <c r="AL45" i="3"/>
  <c r="AL102" i="3" s="1"/>
  <c r="AL257" i="14"/>
  <c r="AL63" i="5"/>
  <c r="AL64" i="5" s="1"/>
  <c r="AL41" i="3"/>
  <c r="AL43" i="3"/>
  <c r="AJ287" i="14"/>
  <c r="AJ267" i="14"/>
  <c r="AL163" i="14"/>
  <c r="AL104" i="14"/>
  <c r="AL36" i="14"/>
  <c r="AL231" i="14"/>
  <c r="AL54" i="4"/>
  <c r="AL55" i="4" s="1"/>
  <c r="AL61" i="4"/>
  <c r="AL62" i="4" s="1"/>
  <c r="AL68" i="4"/>
  <c r="AL69" i="4" s="1"/>
  <c r="AM9" i="5"/>
  <c r="AM18" i="5"/>
  <c r="AM24" i="5"/>
  <c r="AM13" i="5"/>
  <c r="AM12" i="5"/>
  <c r="AK117" i="3"/>
  <c r="AK119" i="3" s="1"/>
  <c r="AL97" i="11" l="1"/>
  <c r="AL204" i="11"/>
  <c r="AL98" i="11"/>
  <c r="AL205" i="11"/>
  <c r="AL13" i="14"/>
  <c r="AM51" i="5"/>
  <c r="AM52" i="5"/>
  <c r="AM13" i="11"/>
  <c r="AM17" i="11"/>
  <c r="AM16" i="11"/>
  <c r="AM12" i="11"/>
  <c r="AM298" i="14"/>
  <c r="AM35" i="5"/>
  <c r="AM36" i="5"/>
  <c r="AM31" i="5"/>
  <c r="AM32" i="5"/>
  <c r="AK216" i="11"/>
  <c r="AK129" i="14" s="1"/>
  <c r="AK100" i="11"/>
  <c r="AK221" i="11" s="1"/>
  <c r="AL55" i="11"/>
  <c r="AL176" i="11" s="1"/>
  <c r="AL150" i="11"/>
  <c r="AM90" i="4"/>
  <c r="AM83" i="4"/>
  <c r="AM76" i="4"/>
  <c r="AL96" i="4"/>
  <c r="AL261" i="14"/>
  <c r="AL136" i="14"/>
  <c r="AM33" i="3"/>
  <c r="AM49" i="3"/>
  <c r="AM15" i="11"/>
  <c r="AM14" i="11"/>
  <c r="AM10" i="11"/>
  <c r="AM27" i="5"/>
  <c r="AM29" i="5"/>
  <c r="AM19" i="11"/>
  <c r="AM28" i="4"/>
  <c r="AM19" i="4"/>
  <c r="AM33" i="5"/>
  <c r="AM50" i="5"/>
  <c r="AM128" i="11"/>
  <c r="AM50" i="14"/>
  <c r="AM177" i="14"/>
  <c r="AM11" i="4"/>
  <c r="AM34" i="5"/>
  <c r="AM17" i="4"/>
  <c r="AM28" i="5"/>
  <c r="AM20" i="3"/>
  <c r="AM18" i="11"/>
  <c r="AM49" i="5"/>
  <c r="AM47" i="11"/>
  <c r="AM11" i="11"/>
  <c r="AJ270" i="14"/>
  <c r="AL100" i="3"/>
  <c r="AL101" i="3"/>
  <c r="AL99" i="3"/>
  <c r="AL98" i="3"/>
  <c r="AL46" i="3"/>
  <c r="AM46" i="11"/>
  <c r="AM30" i="5"/>
  <c r="AL164" i="14"/>
  <c r="AL37" i="14"/>
  <c r="AL71" i="4"/>
  <c r="AL20" i="14" s="1"/>
  <c r="AM10" i="5"/>
  <c r="AN16" i="5"/>
  <c r="AM22" i="5"/>
  <c r="AM51" i="4"/>
  <c r="AM65" i="4"/>
  <c r="AM58" i="4"/>
  <c r="AL51" i="3"/>
  <c r="AL52" i="3"/>
  <c r="AL50" i="3"/>
  <c r="AK139" i="14"/>
  <c r="AK264" i="14"/>
  <c r="AK265" i="14" s="1"/>
  <c r="AK132" i="14"/>
  <c r="AL81" i="11"/>
  <c r="AL85" i="11"/>
  <c r="AL74" i="5"/>
  <c r="AL128" i="14"/>
  <c r="AL111" i="11" l="1" a="1"/>
  <c r="AL110" i="11"/>
  <c r="AL218" i="11"/>
  <c r="AL130" i="14" s="1"/>
  <c r="AL114" i="11" a="1"/>
  <c r="AL113" i="11"/>
  <c r="AL219" i="11"/>
  <c r="AL131" i="14" s="1"/>
  <c r="AM133" i="11"/>
  <c r="AM137" i="11"/>
  <c r="AM138" i="11"/>
  <c r="AM134" i="11"/>
  <c r="AM132" i="11"/>
  <c r="AM135" i="11"/>
  <c r="AM139" i="11"/>
  <c r="AM136" i="11"/>
  <c r="AM140" i="11"/>
  <c r="AL104" i="11"/>
  <c r="AL105" i="11" a="1"/>
  <c r="AM92" i="4"/>
  <c r="AM85" i="4"/>
  <c r="AM78" i="4"/>
  <c r="AL268" i="14"/>
  <c r="AM131" i="11"/>
  <c r="AM39" i="5"/>
  <c r="AM41" i="4"/>
  <c r="AM39" i="4"/>
  <c r="AM40" i="4"/>
  <c r="AM65" i="3"/>
  <c r="AM78" i="3"/>
  <c r="AM32" i="4"/>
  <c r="AM168" i="11"/>
  <c r="AM22" i="4"/>
  <c r="AM38" i="4"/>
  <c r="AL103" i="3"/>
  <c r="AM67" i="4"/>
  <c r="AM60" i="4"/>
  <c r="AM167" i="11"/>
  <c r="AM48" i="11"/>
  <c r="AM40" i="5"/>
  <c r="AM42" i="11" s="1"/>
  <c r="AL31" i="14"/>
  <c r="AL105" i="14"/>
  <c r="AM12" i="4"/>
  <c r="AM11" i="5"/>
  <c r="AN8" i="5"/>
  <c r="AM23" i="5"/>
  <c r="AM53" i="4"/>
  <c r="AL147" i="14"/>
  <c r="AK258" i="14"/>
  <c r="AK133" i="14"/>
  <c r="AL86" i="11"/>
  <c r="AL202" i="11"/>
  <c r="AL206" i="11"/>
  <c r="AL109" i="3"/>
  <c r="AL54" i="3"/>
  <c r="AL107" i="3"/>
  <c r="AL108" i="3"/>
  <c r="AL57" i="3"/>
  <c r="AL75" i="5"/>
  <c r="AL59" i="3"/>
  <c r="AL110" i="3"/>
  <c r="AL10" i="14"/>
  <c r="AL121" i="11" l="1"/>
  <c r="AL242" i="11" s="1"/>
  <c r="AL231" i="11"/>
  <c r="AL234" i="11"/>
  <c r="AM47" i="5"/>
  <c r="AM48" i="5"/>
  <c r="AM59" i="5"/>
  <c r="AM60" i="5" s="1"/>
  <c r="AM42" i="5"/>
  <c r="AM45" i="5"/>
  <c r="AM60" i="11" s="1" a="1"/>
  <c r="AM41" i="11"/>
  <c r="AM162" i="11" s="1"/>
  <c r="AM32" i="11"/>
  <c r="AM57" i="5"/>
  <c r="AM58" i="5" s="1"/>
  <c r="AL279" i="14"/>
  <c r="AL353" i="14"/>
  <c r="AL354" i="14" s="1"/>
  <c r="AL262" i="14"/>
  <c r="AL137" i="14"/>
  <c r="AL158" i="14"/>
  <c r="AL232" i="14"/>
  <c r="AM34" i="3"/>
  <c r="AM35" i="3"/>
  <c r="AM92" i="3" s="1"/>
  <c r="AM36" i="3"/>
  <c r="AM37" i="3"/>
  <c r="AM94" i="3" s="1"/>
  <c r="AM41" i="5"/>
  <c r="AM40" i="11"/>
  <c r="AM169" i="11"/>
  <c r="AM46" i="5"/>
  <c r="AM106" i="3"/>
  <c r="AM90" i="3"/>
  <c r="AM43" i="4"/>
  <c r="AM33" i="4"/>
  <c r="AM14" i="4"/>
  <c r="AN21" i="5"/>
  <c r="AM163" i="11"/>
  <c r="AK259" i="14"/>
  <c r="AL89" i="11"/>
  <c r="AL91" i="11"/>
  <c r="AL90" i="11"/>
  <c r="AL207" i="11"/>
  <c r="AL111" i="3"/>
  <c r="AL114" i="3"/>
  <c r="AL58" i="3"/>
  <c r="AL116" i="3"/>
  <c r="AM66" i="11" l="1" a="1"/>
  <c r="AM65" i="5"/>
  <c r="AM69" i="11" a="1"/>
  <c r="AM65" i="11"/>
  <c r="AM186" i="11" s="1"/>
  <c r="AM27" i="11"/>
  <c r="AM148" i="11" s="1"/>
  <c r="AM35" i="11"/>
  <c r="AM156" i="11" s="1"/>
  <c r="AM68" i="11"/>
  <c r="AM36" i="11"/>
  <c r="AM157" i="11" s="1"/>
  <c r="AM28" i="11"/>
  <c r="AM149" i="11" s="1"/>
  <c r="AM153" i="11"/>
  <c r="AM254" i="14" s="1"/>
  <c r="AM59" i="11"/>
  <c r="AM34" i="11"/>
  <c r="AM53" i="3"/>
  <c r="AM25" i="11"/>
  <c r="AM351" i="14"/>
  <c r="AL360" i="14"/>
  <c r="AM66" i="4"/>
  <c r="AM59" i="4"/>
  <c r="AM161" i="11"/>
  <c r="AM93" i="3"/>
  <c r="AM38" i="3"/>
  <c r="AM91" i="3"/>
  <c r="AM63" i="11" a="1"/>
  <c r="AM26" i="11"/>
  <c r="AM147" i="11" s="1"/>
  <c r="AM62" i="11"/>
  <c r="AM38" i="11"/>
  <c r="AM284" i="14"/>
  <c r="AM84" i="4"/>
  <c r="AM91" i="4"/>
  <c r="AM77" i="4"/>
  <c r="AM52" i="4"/>
  <c r="AM35" i="4"/>
  <c r="AN17" i="5"/>
  <c r="AM42" i="3"/>
  <c r="AM44" i="3"/>
  <c r="AM45" i="3"/>
  <c r="AM41" i="3"/>
  <c r="AM43" i="3"/>
  <c r="AM63" i="5"/>
  <c r="AM69" i="5"/>
  <c r="AM70" i="5"/>
  <c r="AK267" i="14"/>
  <c r="AK287" i="14"/>
  <c r="AL95" i="11"/>
  <c r="AL210" i="11"/>
  <c r="AL92" i="11"/>
  <c r="AL122" i="11"/>
  <c r="AL99" i="11"/>
  <c r="AL212" i="11"/>
  <c r="AL96" i="11"/>
  <c r="AL217" i="11" s="1"/>
  <c r="AL211" i="11"/>
  <c r="AL225" i="11"/>
  <c r="AL142" i="14" s="1"/>
  <c r="AL138" i="14"/>
  <c r="AL263" i="14"/>
  <c r="AL115" i="3"/>
  <c r="AL60" i="3"/>
  <c r="AM83" i="11" l="1"/>
  <c r="AM84" i="11"/>
  <c r="AM189" i="11"/>
  <c r="AM53" i="11"/>
  <c r="AM174" i="11" s="1"/>
  <c r="AM54" i="11"/>
  <c r="AM175" i="11" s="1"/>
  <c r="AM155" i="11"/>
  <c r="AM255" i="14" s="1"/>
  <c r="AM256" i="14" s="1"/>
  <c r="AM43" i="11"/>
  <c r="AM29" i="11"/>
  <c r="AM180" i="11"/>
  <c r="AM146" i="11"/>
  <c r="AM51" i="11"/>
  <c r="AM172" i="11" s="1"/>
  <c r="AM52" i="11"/>
  <c r="AM173" i="11" s="1"/>
  <c r="AM82" i="11"/>
  <c r="AM203" i="11" s="1"/>
  <c r="AM107" i="11"/>
  <c r="AM228" i="11" s="1"/>
  <c r="AM183" i="11"/>
  <c r="AM68" i="4"/>
  <c r="AM69" i="4" s="1"/>
  <c r="AM61" i="4"/>
  <c r="AM62" i="4" s="1"/>
  <c r="AM257" i="14"/>
  <c r="AM95" i="3"/>
  <c r="AM159" i="11"/>
  <c r="AM352" i="14"/>
  <c r="AM285" i="14"/>
  <c r="AM86" i="4"/>
  <c r="AM87" i="4" s="1"/>
  <c r="AM93" i="4"/>
  <c r="AM94" i="4" s="1"/>
  <c r="AM79" i="4"/>
  <c r="AM80" i="4" s="1"/>
  <c r="AM54" i="4"/>
  <c r="AM55" i="4" s="1"/>
  <c r="AM104" i="14"/>
  <c r="AM231" i="14"/>
  <c r="AM36" i="14"/>
  <c r="AM163" i="14"/>
  <c r="AN18" i="5"/>
  <c r="AN9" i="5"/>
  <c r="AN24" i="5"/>
  <c r="AN12" i="5"/>
  <c r="AN13" i="5"/>
  <c r="AM98" i="3"/>
  <c r="AM46" i="3"/>
  <c r="AM99" i="3"/>
  <c r="AM101" i="3"/>
  <c r="AM102" i="3"/>
  <c r="AM64" i="5"/>
  <c r="AM100" i="3"/>
  <c r="AM71" i="5"/>
  <c r="AK270" i="14"/>
  <c r="AL216" i="11"/>
  <c r="AL100" i="11"/>
  <c r="AL213" i="11"/>
  <c r="AL243" i="11"/>
  <c r="AL220" i="11"/>
  <c r="AL117" i="3"/>
  <c r="AM204" i="11" l="1"/>
  <c r="AM97" i="11"/>
  <c r="AM98" i="11"/>
  <c r="AM205" i="11"/>
  <c r="AM13" i="14"/>
  <c r="AN51" i="5"/>
  <c r="AN52" i="5"/>
  <c r="AN12" i="11"/>
  <c r="AN13" i="11"/>
  <c r="AN17" i="11"/>
  <c r="AN16" i="11"/>
  <c r="AN35" i="5"/>
  <c r="AN36" i="5"/>
  <c r="AN31" i="5"/>
  <c r="AN32" i="5"/>
  <c r="AM150" i="11"/>
  <c r="AM136" i="14"/>
  <c r="AM261" i="14"/>
  <c r="AM55" i="11"/>
  <c r="AM96" i="4"/>
  <c r="AM268" i="14" s="1"/>
  <c r="AM164" i="11"/>
  <c r="AN49" i="3"/>
  <c r="AN33" i="3"/>
  <c r="AM37" i="14"/>
  <c r="AM164" i="14"/>
  <c r="AM71" i="4"/>
  <c r="AO16" i="5"/>
  <c r="AN22" i="5"/>
  <c r="AN10" i="5"/>
  <c r="AN51" i="4"/>
  <c r="AN90" i="4"/>
  <c r="AN65" i="4"/>
  <c r="AN83" i="4"/>
  <c r="AN58" i="4"/>
  <c r="AN76" i="4"/>
  <c r="AN298" i="14"/>
  <c r="AN15" i="11"/>
  <c r="AN14" i="11"/>
  <c r="AN27" i="5"/>
  <c r="AN10" i="11"/>
  <c r="AN11" i="11"/>
  <c r="AN34" i="5"/>
  <c r="AN177" i="14"/>
  <c r="AN19" i="11"/>
  <c r="AN19" i="4"/>
  <c r="AN50" i="5"/>
  <c r="AN20" i="3"/>
  <c r="AN50" i="14"/>
  <c r="AN30" i="5"/>
  <c r="AN128" i="11"/>
  <c r="AN28" i="4"/>
  <c r="AN49" i="5"/>
  <c r="AN28" i="5"/>
  <c r="AN47" i="11"/>
  <c r="AN17" i="4"/>
  <c r="AN18" i="11"/>
  <c r="AN11" i="4"/>
  <c r="AN46" i="11"/>
  <c r="AN29" i="5"/>
  <c r="AN33" i="5"/>
  <c r="AM51" i="3"/>
  <c r="AM52" i="3"/>
  <c r="AM50" i="3"/>
  <c r="AM103" i="3"/>
  <c r="AM81" i="11"/>
  <c r="AM85" i="11"/>
  <c r="AM74" i="5"/>
  <c r="AM128" i="14"/>
  <c r="AL129" i="14"/>
  <c r="AL221" i="11"/>
  <c r="AL132" i="14"/>
  <c r="AL119" i="3"/>
  <c r="AL139" i="14"/>
  <c r="AL264" i="14"/>
  <c r="AL265" i="14" s="1"/>
  <c r="AM111" i="11" l="1" a="1"/>
  <c r="AM110" i="11"/>
  <c r="AM218" i="11"/>
  <c r="AM130" i="14" s="1"/>
  <c r="AM114" i="11" a="1"/>
  <c r="AM113" i="11"/>
  <c r="AM219" i="11"/>
  <c r="AM131" i="14" s="1"/>
  <c r="AN139" i="11"/>
  <c r="AN137" i="11"/>
  <c r="AN133" i="11"/>
  <c r="AN138" i="11"/>
  <c r="AN136" i="11"/>
  <c r="AN140" i="11"/>
  <c r="AN135" i="11"/>
  <c r="AN132" i="11"/>
  <c r="AN134" i="11"/>
  <c r="AM104" i="11"/>
  <c r="AM105" i="11" a="1"/>
  <c r="AN60" i="4"/>
  <c r="AN78" i="4"/>
  <c r="AM176" i="11"/>
  <c r="AM353" i="14"/>
  <c r="AM354" i="14" s="1"/>
  <c r="AM279" i="14"/>
  <c r="AN131" i="11"/>
  <c r="AN40" i="4"/>
  <c r="AN78" i="3"/>
  <c r="AN65" i="3"/>
  <c r="AN39" i="4"/>
  <c r="AN41" i="4"/>
  <c r="AN168" i="11"/>
  <c r="AN22" i="4"/>
  <c r="AN38" i="4"/>
  <c r="AN32" i="4"/>
  <c r="AN167" i="11"/>
  <c r="AN48" i="11"/>
  <c r="AN39" i="5"/>
  <c r="AN40" i="5"/>
  <c r="AN12" i="4"/>
  <c r="AM20" i="14"/>
  <c r="AM147" i="14"/>
  <c r="AO8" i="5"/>
  <c r="AN23" i="5"/>
  <c r="AN11" i="5"/>
  <c r="AN53" i="4"/>
  <c r="AN92" i="4"/>
  <c r="AN67" i="4"/>
  <c r="AN85" i="4"/>
  <c r="AM262" i="14"/>
  <c r="AM137" i="14"/>
  <c r="AM86" i="11"/>
  <c r="AM202" i="11"/>
  <c r="AM206" i="11"/>
  <c r="AM59" i="3"/>
  <c r="AM75" i="5"/>
  <c r="AM57" i="3"/>
  <c r="AM54" i="3"/>
  <c r="AM107" i="3"/>
  <c r="AM109" i="3"/>
  <c r="AM108" i="3"/>
  <c r="AM110" i="3"/>
  <c r="AL133" i="14"/>
  <c r="AL258" i="14"/>
  <c r="AM231" i="11" l="1"/>
  <c r="AM121" i="11"/>
  <c r="AM242" i="11" s="1"/>
  <c r="AM234" i="11"/>
  <c r="AN37" i="3"/>
  <c r="AN94" i="3" s="1"/>
  <c r="AN47" i="5"/>
  <c r="AN48" i="5"/>
  <c r="AN34" i="3"/>
  <c r="AN91" i="3" s="1"/>
  <c r="AN35" i="3"/>
  <c r="AN92" i="3" s="1"/>
  <c r="AN36" i="3"/>
  <c r="AN59" i="5"/>
  <c r="AN60" i="5" s="1"/>
  <c r="AN41" i="5"/>
  <c r="AN41" i="11"/>
  <c r="AN162" i="11" s="1"/>
  <c r="AN45" i="5"/>
  <c r="AN60" i="11" s="1" a="1"/>
  <c r="AN40" i="11"/>
  <c r="AN161" i="11" s="1"/>
  <c r="AN57" i="5"/>
  <c r="AN58" i="5" s="1"/>
  <c r="AN32" i="11"/>
  <c r="AM360" i="14"/>
  <c r="AN351" i="14"/>
  <c r="AM10" i="14"/>
  <c r="AN42" i="5"/>
  <c r="AN169" i="11"/>
  <c r="AN90" i="3"/>
  <c r="AN43" i="4"/>
  <c r="AN46" i="5"/>
  <c r="AN63" i="11" s="1" a="1"/>
  <c r="AN42" i="11"/>
  <c r="AN106" i="3"/>
  <c r="AN33" i="4"/>
  <c r="AN14" i="4"/>
  <c r="AM105" i="14"/>
  <c r="AM31" i="14"/>
  <c r="AM158" i="14"/>
  <c r="AM232" i="14"/>
  <c r="AO21" i="5"/>
  <c r="AO17" i="5" s="1"/>
  <c r="AM207" i="11"/>
  <c r="AM90" i="11"/>
  <c r="AM91" i="11"/>
  <c r="AM89" i="11"/>
  <c r="AM116" i="3"/>
  <c r="AM58" i="3"/>
  <c r="AM114" i="3"/>
  <c r="AM111" i="3"/>
  <c r="AL259" i="14"/>
  <c r="AN66" i="11" l="1" a="1"/>
  <c r="AN65" i="5"/>
  <c r="AN69" i="11" a="1"/>
  <c r="AN65" i="11"/>
  <c r="AN186" i="11" s="1"/>
  <c r="AN35" i="11"/>
  <c r="AN156" i="11" s="1"/>
  <c r="AN27" i="11"/>
  <c r="AN68" i="11"/>
  <c r="AN36" i="11"/>
  <c r="AN157" i="11" s="1"/>
  <c r="AN28" i="11"/>
  <c r="AN149" i="11" s="1"/>
  <c r="AN153" i="11"/>
  <c r="AN254" i="14" s="1"/>
  <c r="AN38" i="3"/>
  <c r="AN93" i="3"/>
  <c r="AN95" i="3" s="1"/>
  <c r="AN59" i="11"/>
  <c r="AN25" i="11"/>
  <c r="AN53" i="3"/>
  <c r="AN34" i="11"/>
  <c r="AN26" i="11"/>
  <c r="AN147" i="11" s="1"/>
  <c r="AN38" i="11"/>
  <c r="AN159" i="11" s="1"/>
  <c r="AN163" i="11"/>
  <c r="AN62" i="11"/>
  <c r="AN84" i="4"/>
  <c r="AN91" i="4"/>
  <c r="AN77" i="4"/>
  <c r="AN284" i="14"/>
  <c r="AN52" i="4"/>
  <c r="AN66" i="4"/>
  <c r="AN59" i="4"/>
  <c r="AN35" i="4"/>
  <c r="AN42" i="3"/>
  <c r="AN44" i="3"/>
  <c r="AN45" i="3"/>
  <c r="AN41" i="3"/>
  <c r="AN43" i="3"/>
  <c r="AM60" i="3"/>
  <c r="AO9" i="5"/>
  <c r="AO18" i="5"/>
  <c r="AO24" i="5"/>
  <c r="AO12" i="5"/>
  <c r="AO13" i="5"/>
  <c r="AM96" i="11"/>
  <c r="AM217" i="11" s="1"/>
  <c r="AM211" i="11"/>
  <c r="AM122" i="11"/>
  <c r="AM99" i="11"/>
  <c r="AM212" i="11"/>
  <c r="AM95" i="11"/>
  <c r="AM92" i="11"/>
  <c r="AM210" i="11"/>
  <c r="AM225" i="11"/>
  <c r="AM142" i="14" s="1"/>
  <c r="AM115" i="3"/>
  <c r="AM263" i="14"/>
  <c r="AM138" i="14"/>
  <c r="AL287" i="14"/>
  <c r="AL267" i="14"/>
  <c r="AN257" i="14"/>
  <c r="AN63" i="5"/>
  <c r="AN69" i="5"/>
  <c r="AN70" i="5"/>
  <c r="AN83" i="11" l="1"/>
  <c r="AN84" i="11"/>
  <c r="AN189" i="11"/>
  <c r="AN53" i="11"/>
  <c r="AN174" i="11" s="1"/>
  <c r="AN148" i="11"/>
  <c r="AN54" i="11"/>
  <c r="AN175" i="11" s="1"/>
  <c r="AN107" i="11"/>
  <c r="AN43" i="11"/>
  <c r="AN146" i="11"/>
  <c r="AN29" i="11"/>
  <c r="AN150" i="11" s="1"/>
  <c r="AO51" i="5"/>
  <c r="AO52" i="5"/>
  <c r="AO13" i="11"/>
  <c r="AO12" i="11"/>
  <c r="AO17" i="11"/>
  <c r="AO16" i="11"/>
  <c r="AO35" i="5"/>
  <c r="AO36" i="5"/>
  <c r="AO31" i="5"/>
  <c r="AO32" i="5"/>
  <c r="AN180" i="11"/>
  <c r="AN51" i="11"/>
  <c r="AN172" i="11" s="1"/>
  <c r="AN155" i="11"/>
  <c r="AN255" i="14" s="1"/>
  <c r="AN256" i="14" s="1"/>
  <c r="AN52" i="11"/>
  <c r="AN173" i="11" s="1"/>
  <c r="AN183" i="11"/>
  <c r="AN82" i="11"/>
  <c r="AN203" i="11" s="1"/>
  <c r="AN86" i="4"/>
  <c r="AN87" i="4" s="1"/>
  <c r="AN93" i="4"/>
  <c r="AN94" i="4" s="1"/>
  <c r="AN79" i="4"/>
  <c r="AN80" i="4" s="1"/>
  <c r="AN352" i="14"/>
  <c r="AN285" i="14"/>
  <c r="AN68" i="4"/>
  <c r="AN69" i="4" s="1"/>
  <c r="AN54" i="4"/>
  <c r="AN55" i="4" s="1"/>
  <c r="AN61" i="4"/>
  <c r="AN62" i="4" s="1"/>
  <c r="AN104" i="14"/>
  <c r="AN231" i="14"/>
  <c r="AN36" i="14"/>
  <c r="AN163" i="14"/>
  <c r="AO33" i="3"/>
  <c r="AO49" i="3"/>
  <c r="AN136" i="14"/>
  <c r="AN261" i="14"/>
  <c r="AO10" i="5"/>
  <c r="AP16" i="5"/>
  <c r="AO22" i="5"/>
  <c r="AO298" i="14"/>
  <c r="AO15" i="11"/>
  <c r="AO14" i="11"/>
  <c r="AO29" i="5"/>
  <c r="AO10" i="11"/>
  <c r="AO34" i="5"/>
  <c r="AO30" i="5"/>
  <c r="AO47" i="11"/>
  <c r="AO11" i="4"/>
  <c r="AO18" i="11"/>
  <c r="AO177" i="14"/>
  <c r="AO46" i="11"/>
  <c r="AO128" i="11"/>
  <c r="AO19" i="4"/>
  <c r="AO49" i="5"/>
  <c r="AO20" i="3"/>
  <c r="AO28" i="4"/>
  <c r="AO17" i="4"/>
  <c r="AO50" i="14"/>
  <c r="AO33" i="5"/>
  <c r="AO27" i="5"/>
  <c r="AO11" i="11"/>
  <c r="AO28" i="5"/>
  <c r="AO19" i="11"/>
  <c r="AO50" i="5"/>
  <c r="AM243" i="11"/>
  <c r="AM220" i="11"/>
  <c r="AM216" i="11"/>
  <c r="AM100" i="11"/>
  <c r="AM213" i="11"/>
  <c r="AL270" i="14"/>
  <c r="AN100" i="3"/>
  <c r="AN64" i="5"/>
  <c r="AN46" i="3"/>
  <c r="AN98" i="3"/>
  <c r="AN99" i="3"/>
  <c r="AN101" i="3"/>
  <c r="AN102" i="3"/>
  <c r="AN71" i="5"/>
  <c r="AM117" i="3"/>
  <c r="AN204" i="11" l="1"/>
  <c r="AN97" i="11"/>
  <c r="AN98" i="11"/>
  <c r="AN205" i="11"/>
  <c r="AN13" i="14"/>
  <c r="AO132" i="11"/>
  <c r="AO134" i="11"/>
  <c r="AO133" i="11"/>
  <c r="AO138" i="11"/>
  <c r="AO137" i="11"/>
  <c r="AO136" i="11"/>
  <c r="AO135" i="11"/>
  <c r="AO139" i="11"/>
  <c r="AO140" i="11"/>
  <c r="AN228" i="11"/>
  <c r="AN55" i="11"/>
  <c r="AN164" i="11"/>
  <c r="AO76" i="4"/>
  <c r="AO83" i="4"/>
  <c r="AO90" i="4"/>
  <c r="AN96" i="4"/>
  <c r="AN268" i="14" s="1"/>
  <c r="AN164" i="14"/>
  <c r="AN71" i="4"/>
  <c r="AN37" i="14"/>
  <c r="AO51" i="4"/>
  <c r="AO58" i="4"/>
  <c r="AO65" i="4"/>
  <c r="AN51" i="3"/>
  <c r="AN52" i="3"/>
  <c r="AN50" i="3"/>
  <c r="AO12" i="4"/>
  <c r="AO11" i="5"/>
  <c r="AP8" i="5"/>
  <c r="AO23" i="5"/>
  <c r="AO131" i="11"/>
  <c r="AO40" i="5"/>
  <c r="AO168" i="11"/>
  <c r="AO32" i="4"/>
  <c r="AO167" i="11"/>
  <c r="AO48" i="11"/>
  <c r="AO40" i="4"/>
  <c r="AO65" i="3"/>
  <c r="AO78" i="3"/>
  <c r="AO41" i="4"/>
  <c r="AO39" i="4"/>
  <c r="AO22" i="4"/>
  <c r="AO38" i="4"/>
  <c r="AM132" i="14"/>
  <c r="AM129" i="14"/>
  <c r="AM221" i="11"/>
  <c r="AN128" i="14"/>
  <c r="AN81" i="11"/>
  <c r="AN103" i="3"/>
  <c r="AN85" i="11"/>
  <c r="AN74" i="5"/>
  <c r="AM139" i="14"/>
  <c r="AM264" i="14"/>
  <c r="AM265" i="14" s="1"/>
  <c r="AM119" i="3"/>
  <c r="AO39" i="5"/>
  <c r="AN111" i="11" l="1" a="1"/>
  <c r="AN110" i="11"/>
  <c r="AN218" i="11"/>
  <c r="AN130" i="14" s="1"/>
  <c r="AN113" i="11"/>
  <c r="AN114" i="11" a="1"/>
  <c r="AN219" i="11"/>
  <c r="AN131" i="14" s="1"/>
  <c r="AN104" i="11"/>
  <c r="AN105" i="11" a="1"/>
  <c r="AO47" i="5"/>
  <c r="AO48" i="5"/>
  <c r="AN176" i="11"/>
  <c r="AO85" i="4"/>
  <c r="AO92" i="4"/>
  <c r="AO78" i="4"/>
  <c r="AN353" i="14"/>
  <c r="AN354" i="14" s="1"/>
  <c r="AN279" i="14"/>
  <c r="AN20" i="14"/>
  <c r="AN147" i="14"/>
  <c r="AO53" i="4"/>
  <c r="AO60" i="4"/>
  <c r="AO67" i="4"/>
  <c r="AO34" i="3"/>
  <c r="AO35" i="3"/>
  <c r="AO36" i="3"/>
  <c r="AO37" i="3"/>
  <c r="AO43" i="4"/>
  <c r="AO106" i="3"/>
  <c r="AO33" i="4"/>
  <c r="AO14" i="4"/>
  <c r="AP21" i="5"/>
  <c r="AO46" i="5"/>
  <c r="AO42" i="11"/>
  <c r="AO169" i="11"/>
  <c r="AM258" i="14"/>
  <c r="AM133" i="14"/>
  <c r="AN86" i="11"/>
  <c r="AN202" i="11"/>
  <c r="AN137" i="14"/>
  <c r="AN262" i="14"/>
  <c r="AN206" i="11"/>
  <c r="AN75" i="5"/>
  <c r="AN59" i="3"/>
  <c r="AN57" i="3"/>
  <c r="AN108" i="3"/>
  <c r="AN109" i="3"/>
  <c r="AN110" i="3"/>
  <c r="AN54" i="3"/>
  <c r="AN107" i="3"/>
  <c r="AO42" i="5"/>
  <c r="AO41" i="5"/>
  <c r="AO41" i="11"/>
  <c r="AO57" i="5"/>
  <c r="AO59" i="5"/>
  <c r="AO40" i="11"/>
  <c r="AO45" i="5"/>
  <c r="AO53" i="3" s="1"/>
  <c r="AO32" i="11"/>
  <c r="AO90" i="3"/>
  <c r="AN231" i="11" l="1"/>
  <c r="AN121" i="11"/>
  <c r="AN242" i="11" s="1"/>
  <c r="AN234" i="11"/>
  <c r="AO66" i="11" a="1"/>
  <c r="AO65" i="5"/>
  <c r="AO69" i="11" a="1"/>
  <c r="AO65" i="11"/>
  <c r="AO186" i="11" s="1"/>
  <c r="AO35" i="11"/>
  <c r="AO156" i="11" s="1"/>
  <c r="AO27" i="11"/>
  <c r="AO148" i="11" s="1"/>
  <c r="AO68" i="11"/>
  <c r="AO36" i="11"/>
  <c r="AO157" i="11" s="1"/>
  <c r="AO28" i="11"/>
  <c r="AO149" i="11" s="1"/>
  <c r="AN10" i="14"/>
  <c r="AO351" i="14"/>
  <c r="AN360" i="14"/>
  <c r="AN31" i="14"/>
  <c r="AN105" i="14"/>
  <c r="AN158" i="14"/>
  <c r="AN232" i="14"/>
  <c r="AO52" i="4"/>
  <c r="AO35" i="4"/>
  <c r="AO84" i="4"/>
  <c r="AO91" i="4"/>
  <c r="AO284" i="14"/>
  <c r="AO66" i="4"/>
  <c r="AO77" i="4"/>
  <c r="AO59" i="4"/>
  <c r="AP17" i="5"/>
  <c r="AO26" i="11"/>
  <c r="AO147" i="11" s="1"/>
  <c r="AO38" i="11"/>
  <c r="AO62" i="11"/>
  <c r="AO63" i="11" a="1"/>
  <c r="AO163" i="11"/>
  <c r="AM259" i="14"/>
  <c r="AN89" i="11"/>
  <c r="AN207" i="11"/>
  <c r="AN90" i="11"/>
  <c r="AN91" i="11"/>
  <c r="AN58" i="3"/>
  <c r="AN116" i="3"/>
  <c r="AN114" i="3"/>
  <c r="AN111" i="3"/>
  <c r="AO162" i="11"/>
  <c r="AO38" i="3"/>
  <c r="AO91" i="3"/>
  <c r="AO93" i="3"/>
  <c r="AO92" i="3"/>
  <c r="AO94" i="3"/>
  <c r="AO58" i="5"/>
  <c r="AO60" i="5"/>
  <c r="AO161" i="11"/>
  <c r="AO25" i="11"/>
  <c r="AO59" i="11"/>
  <c r="AO34" i="11"/>
  <c r="AO60" i="11" a="1"/>
  <c r="AO153" i="11"/>
  <c r="AO83" i="11" l="1"/>
  <c r="AO84" i="11"/>
  <c r="AO189" i="11"/>
  <c r="AO53" i="11"/>
  <c r="AO174" i="11" s="1"/>
  <c r="AO54" i="11"/>
  <c r="AO175" i="11" s="1"/>
  <c r="AO43" i="11"/>
  <c r="AO29" i="11"/>
  <c r="AO42" i="3"/>
  <c r="AO44" i="3"/>
  <c r="AO45" i="3"/>
  <c r="AO41" i="3"/>
  <c r="AO43" i="3"/>
  <c r="AO68" i="4"/>
  <c r="AO69" i="4" s="1"/>
  <c r="AO95" i="3"/>
  <c r="AO61" i="4"/>
  <c r="AO62" i="4" s="1"/>
  <c r="AO54" i="4"/>
  <c r="AO55" i="4" s="1"/>
  <c r="AO231" i="14"/>
  <c r="AO36" i="14"/>
  <c r="AO163" i="14"/>
  <c r="AO104" i="14"/>
  <c r="AO86" i="4"/>
  <c r="AO87" i="4" s="1"/>
  <c r="AO93" i="4"/>
  <c r="AO94" i="4" s="1"/>
  <c r="AO285" i="14"/>
  <c r="AO352" i="14"/>
  <c r="AO79" i="4"/>
  <c r="AO80" i="4" s="1"/>
  <c r="AN60" i="3"/>
  <c r="AP18" i="5"/>
  <c r="AP9" i="5"/>
  <c r="AP24" i="5"/>
  <c r="AP12" i="5"/>
  <c r="AP13" i="5"/>
  <c r="AO82" i="11"/>
  <c r="AO203" i="11" s="1"/>
  <c r="AO52" i="11"/>
  <c r="AO159" i="11"/>
  <c r="AO183" i="11"/>
  <c r="AO107" i="11"/>
  <c r="AM267" i="14"/>
  <c r="AM287" i="14"/>
  <c r="AN95" i="11"/>
  <c r="AN210" i="11"/>
  <c r="AN92" i="11"/>
  <c r="AN96" i="11"/>
  <c r="AN217" i="11" s="1"/>
  <c r="AN211" i="11"/>
  <c r="AN122" i="11"/>
  <c r="AN99" i="11"/>
  <c r="AN212" i="11"/>
  <c r="AN225" i="11"/>
  <c r="AN142" i="14" s="1"/>
  <c r="AN115" i="3"/>
  <c r="AN263" i="14"/>
  <c r="AN138" i="14"/>
  <c r="AO63" i="5"/>
  <c r="AO70" i="5"/>
  <c r="AO69" i="5"/>
  <c r="AO257" i="14"/>
  <c r="AO51" i="11"/>
  <c r="AO146" i="11"/>
  <c r="AO180" i="11"/>
  <c r="AO155" i="11"/>
  <c r="AO255" i="14" s="1"/>
  <c r="AO256" i="14" s="1"/>
  <c r="AO254" i="14"/>
  <c r="AO204" i="11" l="1"/>
  <c r="AO97" i="11"/>
  <c r="AO98" i="11"/>
  <c r="AO205" i="11"/>
  <c r="AO13" i="14"/>
  <c r="AP51" i="5"/>
  <c r="AP52" i="5"/>
  <c r="AP12" i="11"/>
  <c r="AP13" i="11"/>
  <c r="AP17" i="11"/>
  <c r="AP16" i="11"/>
  <c r="AP35" i="5"/>
  <c r="AP36" i="5"/>
  <c r="AP31" i="5"/>
  <c r="AP32" i="5"/>
  <c r="AP33" i="3"/>
  <c r="AP49" i="3"/>
  <c r="AO71" i="4"/>
  <c r="AO136" i="14"/>
  <c r="AO261" i="14"/>
  <c r="AO37" i="14"/>
  <c r="AO164" i="14"/>
  <c r="AO96" i="4"/>
  <c r="AO268" i="14" s="1"/>
  <c r="AO164" i="11"/>
  <c r="AN117" i="3"/>
  <c r="AN119" i="3" s="1"/>
  <c r="AP22" i="5"/>
  <c r="AQ16" i="5"/>
  <c r="AP10" i="5"/>
  <c r="AP51" i="4"/>
  <c r="AP90" i="4"/>
  <c r="AP58" i="4"/>
  <c r="AP65" i="4"/>
  <c r="AP83" i="4"/>
  <c r="AP76" i="4"/>
  <c r="AP298" i="14"/>
  <c r="AP15" i="11"/>
  <c r="AP14" i="11"/>
  <c r="AP33" i="5"/>
  <c r="AP50" i="5"/>
  <c r="AP19" i="11"/>
  <c r="AP17" i="4"/>
  <c r="AP20" i="3"/>
  <c r="AP11" i="4"/>
  <c r="AP49" i="5"/>
  <c r="AP128" i="11"/>
  <c r="AP19" i="4"/>
  <c r="AP46" i="11"/>
  <c r="AP47" i="11"/>
  <c r="AP18" i="11"/>
  <c r="AP28" i="4"/>
  <c r="AP177" i="14"/>
  <c r="AP50" i="14"/>
  <c r="AP10" i="11"/>
  <c r="AP27" i="5"/>
  <c r="AP11" i="11"/>
  <c r="AP28" i="5"/>
  <c r="AP29" i="5"/>
  <c r="AP34" i="5"/>
  <c r="AP30" i="5"/>
  <c r="AO173" i="11"/>
  <c r="AO228" i="11"/>
  <c r="AM270" i="14"/>
  <c r="AN100" i="11"/>
  <c r="AN216" i="11"/>
  <c r="AN213" i="11"/>
  <c r="AN243" i="11"/>
  <c r="AN220" i="11"/>
  <c r="AO46" i="3"/>
  <c r="AO98" i="3"/>
  <c r="AO100" i="3"/>
  <c r="AO64" i="5"/>
  <c r="AO99" i="3"/>
  <c r="AO101" i="3"/>
  <c r="AO102" i="3"/>
  <c r="AO71" i="5"/>
  <c r="AO55" i="11"/>
  <c r="AO150" i="11"/>
  <c r="AO172" i="11"/>
  <c r="AO111" i="11" l="1" a="1"/>
  <c r="AO110" i="11"/>
  <c r="AO218" i="11"/>
  <c r="AO130" i="14" s="1"/>
  <c r="AO114" i="11" a="1"/>
  <c r="AO113" i="11"/>
  <c r="AO219" i="11"/>
  <c r="AO131" i="14" s="1"/>
  <c r="AP133" i="11"/>
  <c r="AP134" i="11"/>
  <c r="AP138" i="11"/>
  <c r="AP139" i="11"/>
  <c r="AP132" i="11"/>
  <c r="AP137" i="11"/>
  <c r="AP135" i="11"/>
  <c r="AP136" i="11"/>
  <c r="AP140" i="11"/>
  <c r="AO51" i="3"/>
  <c r="AO52" i="3"/>
  <c r="AO50" i="3"/>
  <c r="AO20" i="14"/>
  <c r="AO147" i="14"/>
  <c r="AO279" i="14"/>
  <c r="AO353" i="14"/>
  <c r="AO354" i="14" s="1"/>
  <c r="AP12" i="4"/>
  <c r="AN264" i="14"/>
  <c r="AN265" i="14" s="1"/>
  <c r="AN139" i="14"/>
  <c r="AP23" i="5"/>
  <c r="AQ8" i="5"/>
  <c r="AP11" i="5"/>
  <c r="AP53" i="4"/>
  <c r="AP92" i="4"/>
  <c r="AP60" i="4"/>
  <c r="AP67" i="4"/>
  <c r="AP85" i="4"/>
  <c r="AP78" i="4"/>
  <c r="AP22" i="4"/>
  <c r="AP38" i="4"/>
  <c r="AP78" i="3"/>
  <c r="AP65" i="3"/>
  <c r="AP32" i="4"/>
  <c r="AP40" i="4"/>
  <c r="AP167" i="11"/>
  <c r="AP48" i="11"/>
  <c r="AP168" i="11"/>
  <c r="AP39" i="4"/>
  <c r="AP41" i="4"/>
  <c r="AP131" i="11"/>
  <c r="AO128" i="14"/>
  <c r="AN221" i="11"/>
  <c r="AN129" i="14"/>
  <c r="AN132" i="14"/>
  <c r="AO103" i="3"/>
  <c r="AO81" i="11"/>
  <c r="AO85" i="11"/>
  <c r="AO74" i="5"/>
  <c r="AO176" i="11"/>
  <c r="AP39" i="5"/>
  <c r="AP40" i="5"/>
  <c r="AO121" i="11" l="1"/>
  <c r="AO242" i="11" s="1"/>
  <c r="AO231" i="11"/>
  <c r="AO234" i="11"/>
  <c r="AO104" i="11"/>
  <c r="AO105" i="11" a="1"/>
  <c r="AP47" i="5"/>
  <c r="AP48" i="5"/>
  <c r="AP34" i="3"/>
  <c r="AP35" i="3"/>
  <c r="AP36" i="3"/>
  <c r="AP37" i="3"/>
  <c r="AO105" i="14"/>
  <c r="AO31" i="14"/>
  <c r="AO232" i="14"/>
  <c r="AO158" i="14"/>
  <c r="AO360" i="14"/>
  <c r="AP351" i="14"/>
  <c r="AP14" i="4"/>
  <c r="AP33" i="4"/>
  <c r="AP90" i="3"/>
  <c r="AP106" i="3"/>
  <c r="AQ21" i="5"/>
  <c r="AP169" i="11"/>
  <c r="AN133" i="14"/>
  <c r="AN258" i="14"/>
  <c r="AO137" i="14"/>
  <c r="AO262" i="14"/>
  <c r="AO86" i="11"/>
  <c r="AO202" i="11"/>
  <c r="AO206" i="11"/>
  <c r="AO109" i="3"/>
  <c r="AO110" i="3"/>
  <c r="AO54" i="3"/>
  <c r="AO107" i="3"/>
  <c r="AO57" i="3"/>
  <c r="AO75" i="5"/>
  <c r="AO59" i="3"/>
  <c r="AO108" i="3"/>
  <c r="AO10" i="14"/>
  <c r="AP40" i="11"/>
  <c r="AP59" i="5"/>
  <c r="AP57" i="5"/>
  <c r="AP32" i="11"/>
  <c r="AP45" i="5"/>
  <c r="AP53" i="3" s="1"/>
  <c r="AP41" i="11"/>
  <c r="AP41" i="5"/>
  <c r="AP42" i="5"/>
  <c r="AP46" i="5"/>
  <c r="AP42" i="11"/>
  <c r="AP43" i="4"/>
  <c r="AP66" i="11" l="1" a="1"/>
  <c r="AP65" i="5"/>
  <c r="AP69" i="11" a="1"/>
  <c r="AP35" i="11"/>
  <c r="AP156" i="11" s="1"/>
  <c r="AP65" i="11"/>
  <c r="AP186" i="11" s="1"/>
  <c r="AP27" i="11"/>
  <c r="AP36" i="11"/>
  <c r="AP157" i="11" s="1"/>
  <c r="AP68" i="11"/>
  <c r="AP28" i="11"/>
  <c r="AP149" i="11" s="1"/>
  <c r="AP52" i="4"/>
  <c r="E351" i="14"/>
  <c r="AP35" i="4"/>
  <c r="AP59" i="4"/>
  <c r="AP66" i="4"/>
  <c r="AQ17" i="5"/>
  <c r="AN259" i="14"/>
  <c r="AO90" i="11"/>
  <c r="AO91" i="11"/>
  <c r="AO89" i="11"/>
  <c r="AO207" i="11"/>
  <c r="AO111" i="3"/>
  <c r="AO114" i="3"/>
  <c r="AO58" i="3"/>
  <c r="AO116" i="3"/>
  <c r="AP161" i="11"/>
  <c r="AP60" i="5"/>
  <c r="AP93" i="3"/>
  <c r="AP92" i="3"/>
  <c r="AP58" i="5"/>
  <c r="AP94" i="3"/>
  <c r="AP38" i="3"/>
  <c r="AP91" i="3"/>
  <c r="AP153" i="11"/>
  <c r="AP59" i="11"/>
  <c r="AP25" i="11"/>
  <c r="AP60" i="11" a="1"/>
  <c r="AP34" i="11"/>
  <c r="AP162" i="11"/>
  <c r="AP63" i="11" a="1"/>
  <c r="AP26" i="11"/>
  <c r="AP147" i="11" s="1"/>
  <c r="AP62" i="11"/>
  <c r="AP38" i="11"/>
  <c r="AP163" i="11"/>
  <c r="AP77" i="4"/>
  <c r="AP84" i="4"/>
  <c r="AP91" i="4"/>
  <c r="AP284" i="14"/>
  <c r="AP83" i="11" l="1"/>
  <c r="AP84" i="11"/>
  <c r="AP189" i="11"/>
  <c r="AP53" i="11"/>
  <c r="AP174" i="11" s="1"/>
  <c r="AP148" i="11"/>
  <c r="AP54" i="11"/>
  <c r="AP175" i="11" s="1"/>
  <c r="AP43" i="11"/>
  <c r="AP29" i="11"/>
  <c r="AP42" i="3"/>
  <c r="AP44" i="3"/>
  <c r="AP45" i="3"/>
  <c r="AP41" i="3"/>
  <c r="AP43" i="3"/>
  <c r="AP54" i="4"/>
  <c r="AP55" i="4" s="1"/>
  <c r="AP104" i="14"/>
  <c r="AP163" i="14"/>
  <c r="AP231" i="14"/>
  <c r="AP36" i="14"/>
  <c r="AP61" i="4"/>
  <c r="AP62" i="4" s="1"/>
  <c r="AP68" i="4"/>
  <c r="AP69" i="4" s="1"/>
  <c r="AQ9" i="5"/>
  <c r="AQ18" i="5"/>
  <c r="AQ24" i="5"/>
  <c r="AQ12" i="5"/>
  <c r="AQ13" i="5"/>
  <c r="AN287" i="14"/>
  <c r="AN267" i="14"/>
  <c r="AO96" i="11"/>
  <c r="AO217" i="11" s="1"/>
  <c r="AO211" i="11"/>
  <c r="AO122" i="11"/>
  <c r="AO99" i="11"/>
  <c r="AO212" i="11"/>
  <c r="AO95" i="11"/>
  <c r="AO210" i="11"/>
  <c r="AO92" i="11"/>
  <c r="AO225" i="11"/>
  <c r="AO142" i="14" s="1"/>
  <c r="AO263" i="14"/>
  <c r="AO138" i="14"/>
  <c r="AO115" i="3"/>
  <c r="AP257" i="14"/>
  <c r="AP69" i="5"/>
  <c r="AP70" i="5"/>
  <c r="AP63" i="5"/>
  <c r="AP95" i="3"/>
  <c r="AP254" i="14"/>
  <c r="AP180" i="11"/>
  <c r="AP146" i="11"/>
  <c r="AP51" i="11"/>
  <c r="AP155" i="11"/>
  <c r="AP255" i="14" s="1"/>
  <c r="AP256" i="14" s="1"/>
  <c r="AP52" i="11"/>
  <c r="AP82" i="11"/>
  <c r="AP203" i="11" s="1"/>
  <c r="AP107" i="11"/>
  <c r="AP183" i="11"/>
  <c r="AP159" i="11"/>
  <c r="AP79" i="4"/>
  <c r="AP80" i="4" s="1"/>
  <c r="AP86" i="4"/>
  <c r="AP87" i="4" s="1"/>
  <c r="AP93" i="4"/>
  <c r="AP94" i="4" s="1"/>
  <c r="AP285" i="14"/>
  <c r="AP352" i="14"/>
  <c r="AO60" i="3"/>
  <c r="AP204" i="11" l="1"/>
  <c r="AP97" i="11"/>
  <c r="AP98" i="11"/>
  <c r="AP205" i="11"/>
  <c r="AP13" i="14"/>
  <c r="AQ51" i="5"/>
  <c r="AQ52" i="5"/>
  <c r="AQ17" i="11"/>
  <c r="AQ12" i="11"/>
  <c r="AQ13" i="11"/>
  <c r="AQ16" i="11"/>
  <c r="AQ35" i="5"/>
  <c r="AQ36" i="5"/>
  <c r="AQ31" i="5"/>
  <c r="AQ32" i="5"/>
  <c r="AQ33" i="3"/>
  <c r="AQ49" i="3"/>
  <c r="AP164" i="14"/>
  <c r="AP37" i="14"/>
  <c r="AP71" i="4"/>
  <c r="AO117" i="3"/>
  <c r="AQ10" i="5"/>
  <c r="AR16" i="5"/>
  <c r="AQ22" i="5"/>
  <c r="AQ51" i="4"/>
  <c r="AQ90" i="4"/>
  <c r="AQ65" i="4"/>
  <c r="AQ58" i="4"/>
  <c r="AQ83" i="4"/>
  <c r="AQ76" i="4"/>
  <c r="AQ50" i="14"/>
  <c r="AQ46" i="11"/>
  <c r="AQ49" i="5"/>
  <c r="AQ298" i="14"/>
  <c r="AQ15" i="11"/>
  <c r="AQ14" i="11"/>
  <c r="AQ11" i="11"/>
  <c r="AQ34" i="5"/>
  <c r="AQ11" i="4"/>
  <c r="AQ30" i="5"/>
  <c r="AQ47" i="11"/>
  <c r="AQ18" i="11"/>
  <c r="AQ177" i="14"/>
  <c r="AQ128" i="11"/>
  <c r="AQ28" i="4"/>
  <c r="AQ19" i="4"/>
  <c r="AQ50" i="5"/>
  <c r="AQ20" i="3"/>
  <c r="AQ17" i="4"/>
  <c r="AQ19" i="11"/>
  <c r="AQ29" i="5"/>
  <c r="AQ27" i="5"/>
  <c r="AQ10" i="11"/>
  <c r="AQ33" i="5"/>
  <c r="AQ28" i="5"/>
  <c r="AN270" i="14"/>
  <c r="AO243" i="11"/>
  <c r="AO220" i="11"/>
  <c r="AO216" i="11"/>
  <c r="AO100" i="11"/>
  <c r="AO213" i="11"/>
  <c r="AP71" i="5"/>
  <c r="AP64" i="5"/>
  <c r="AP46" i="3"/>
  <c r="AP98" i="3"/>
  <c r="AP100" i="3"/>
  <c r="AP102" i="3"/>
  <c r="AP99" i="3"/>
  <c r="AP101" i="3"/>
  <c r="AP136" i="14"/>
  <c r="AP261" i="14"/>
  <c r="AP55" i="11"/>
  <c r="AP150" i="11"/>
  <c r="AP172" i="11"/>
  <c r="AP173" i="11"/>
  <c r="AP228" i="11"/>
  <c r="AP164" i="11"/>
  <c r="AP96" i="4"/>
  <c r="AP111" i="11" l="1" a="1"/>
  <c r="AP110" i="11"/>
  <c r="AP218" i="11"/>
  <c r="AP130" i="14" s="1"/>
  <c r="AP114" i="11" a="1"/>
  <c r="AP113" i="11"/>
  <c r="AP219" i="11"/>
  <c r="AP131" i="14" s="1"/>
  <c r="AQ137" i="11"/>
  <c r="AQ138" i="11"/>
  <c r="AQ133" i="11"/>
  <c r="AQ134" i="11"/>
  <c r="AQ136" i="11"/>
  <c r="AQ132" i="11"/>
  <c r="AQ135" i="11"/>
  <c r="AQ139" i="11"/>
  <c r="AQ140" i="11"/>
  <c r="AP51" i="3"/>
  <c r="AP52" i="3"/>
  <c r="AP50" i="3"/>
  <c r="AP20" i="14"/>
  <c r="AP31" i="14" s="1"/>
  <c r="AO139" i="14"/>
  <c r="AO264" i="14"/>
  <c r="AO265" i="14" s="1"/>
  <c r="AO119" i="3"/>
  <c r="AQ11" i="5"/>
  <c r="AR8" i="5"/>
  <c r="AQ23" i="5"/>
  <c r="AQ53" i="4"/>
  <c r="AQ92" i="4"/>
  <c r="AQ67" i="4"/>
  <c r="AQ60" i="4"/>
  <c r="AQ85" i="4"/>
  <c r="AQ78" i="4"/>
  <c r="AQ48" i="11"/>
  <c r="AQ167" i="11"/>
  <c r="AQ40" i="5"/>
  <c r="AQ32" i="4"/>
  <c r="AQ168" i="11"/>
  <c r="AQ41" i="4"/>
  <c r="AQ39" i="4"/>
  <c r="AQ40" i="4"/>
  <c r="AQ78" i="3"/>
  <c r="AQ65" i="3"/>
  <c r="AQ22" i="4"/>
  <c r="AQ38" i="4"/>
  <c r="AQ131" i="11"/>
  <c r="AO132" i="14"/>
  <c r="AO129" i="14"/>
  <c r="AO221" i="11"/>
  <c r="AP85" i="11"/>
  <c r="AP74" i="5"/>
  <c r="AP81" i="11"/>
  <c r="AP103" i="3"/>
  <c r="AP176" i="11"/>
  <c r="AP128" i="14"/>
  <c r="AP147" i="14"/>
  <c r="AP268" i="14"/>
  <c r="AQ39" i="5"/>
  <c r="AQ12" i="4"/>
  <c r="AP231" i="11" l="1"/>
  <c r="AP121" i="11"/>
  <c r="AP242" i="11" s="1"/>
  <c r="AP234" i="11"/>
  <c r="AP104" i="11"/>
  <c r="AP105" i="11" a="1"/>
  <c r="AQ47" i="5"/>
  <c r="AQ48" i="5"/>
  <c r="AQ34" i="3"/>
  <c r="AQ35" i="3"/>
  <c r="AQ36" i="3"/>
  <c r="AQ37" i="3"/>
  <c r="AP105" i="14"/>
  <c r="AQ32" i="11"/>
  <c r="AQ43" i="4"/>
  <c r="AQ90" i="3"/>
  <c r="AQ106" i="3"/>
  <c r="AR21" i="5"/>
  <c r="AQ169" i="11"/>
  <c r="AQ46" i="5"/>
  <c r="AQ42" i="11"/>
  <c r="AO258" i="14"/>
  <c r="AO133" i="14"/>
  <c r="AP206" i="11"/>
  <c r="AP54" i="3"/>
  <c r="AP107" i="3"/>
  <c r="AP109" i="3"/>
  <c r="AP108" i="3"/>
  <c r="AP75" i="5"/>
  <c r="AP57" i="3"/>
  <c r="AP59" i="3"/>
  <c r="AP110" i="3"/>
  <c r="AP86" i="11"/>
  <c r="AP202" i="11"/>
  <c r="AP137" i="14"/>
  <c r="AP262" i="14"/>
  <c r="AP10" i="14"/>
  <c r="AP158" i="14"/>
  <c r="AP232" i="14"/>
  <c r="AP353" i="14"/>
  <c r="AP279" i="14"/>
  <c r="AQ41" i="5"/>
  <c r="AQ42" i="5"/>
  <c r="AQ41" i="11"/>
  <c r="AQ40" i="11"/>
  <c r="AQ59" i="5"/>
  <c r="AQ57" i="5"/>
  <c r="AQ45" i="5"/>
  <c r="AQ53" i="3" s="1"/>
  <c r="AQ33" i="4"/>
  <c r="AQ14" i="4"/>
  <c r="AQ66" i="11" l="1" a="1"/>
  <c r="AQ65" i="5"/>
  <c r="AQ69" i="11" a="1"/>
  <c r="AQ65" i="11"/>
  <c r="AQ186" i="11" s="1"/>
  <c r="AQ27" i="11"/>
  <c r="AQ148" i="11" s="1"/>
  <c r="AQ35" i="11"/>
  <c r="AQ156" i="11" s="1"/>
  <c r="AQ68" i="11"/>
  <c r="AQ28" i="11"/>
  <c r="AQ149" i="11" s="1"/>
  <c r="AQ36" i="11"/>
  <c r="AQ157" i="11" s="1"/>
  <c r="AQ153" i="11"/>
  <c r="AQ91" i="4"/>
  <c r="AQ84" i="4"/>
  <c r="AQ77" i="4"/>
  <c r="AQ284" i="14"/>
  <c r="AR17" i="5"/>
  <c r="AQ63" i="11" a="1"/>
  <c r="AQ26" i="11"/>
  <c r="AQ147" i="11" s="1"/>
  <c r="AQ62" i="11"/>
  <c r="AQ38" i="11"/>
  <c r="AQ163" i="11"/>
  <c r="AO259" i="14"/>
  <c r="AP111" i="3"/>
  <c r="AP58" i="3"/>
  <c r="AP114" i="3"/>
  <c r="AP116" i="3"/>
  <c r="AP91" i="11"/>
  <c r="AP207" i="11"/>
  <c r="AP89" i="11"/>
  <c r="AP90" i="11"/>
  <c r="AP354" i="14"/>
  <c r="E353" i="14"/>
  <c r="AQ162" i="11"/>
  <c r="AQ161" i="11"/>
  <c r="AQ60" i="5"/>
  <c r="AQ93" i="3"/>
  <c r="AQ92" i="3"/>
  <c r="AQ58" i="5"/>
  <c r="AQ38" i="3"/>
  <c r="AQ91" i="3"/>
  <c r="AQ94" i="3"/>
  <c r="AQ60" i="11" a="1"/>
  <c r="AQ25" i="11"/>
  <c r="AQ59" i="11"/>
  <c r="AQ34" i="11"/>
  <c r="AQ59" i="4"/>
  <c r="AQ66" i="4"/>
  <c r="AQ35" i="4"/>
  <c r="AQ52" i="4"/>
  <c r="AQ83" i="11" l="1"/>
  <c r="AQ84" i="11"/>
  <c r="AQ189" i="11"/>
  <c r="AQ53" i="11"/>
  <c r="AQ174" i="11" s="1"/>
  <c r="AQ54" i="11"/>
  <c r="AQ175" i="11" s="1"/>
  <c r="AQ43" i="11"/>
  <c r="AQ29" i="11"/>
  <c r="AQ42" i="3"/>
  <c r="AQ44" i="3"/>
  <c r="AQ45" i="3"/>
  <c r="AQ41" i="3"/>
  <c r="AQ43" i="3"/>
  <c r="AQ254" i="14"/>
  <c r="AQ93" i="4"/>
  <c r="AQ86" i="4"/>
  <c r="AQ79" i="4"/>
  <c r="AQ80" i="4" s="1"/>
  <c r="AQ352" i="14"/>
  <c r="AQ285" i="14"/>
  <c r="AP60" i="3"/>
  <c r="AR9" i="5"/>
  <c r="AR18" i="5"/>
  <c r="AR24" i="5"/>
  <c r="AR12" i="5"/>
  <c r="AR13" i="5"/>
  <c r="AQ82" i="11"/>
  <c r="AQ203" i="11" s="1"/>
  <c r="AQ52" i="11"/>
  <c r="AQ183" i="11"/>
  <c r="AQ107" i="11"/>
  <c r="AQ159" i="11"/>
  <c r="AO267" i="14"/>
  <c r="AO287" i="14"/>
  <c r="AP138" i="14"/>
  <c r="AP263" i="14"/>
  <c r="AP115" i="3"/>
  <c r="AP122" i="11"/>
  <c r="AP99" i="11"/>
  <c r="AP212" i="11"/>
  <c r="AP95" i="11"/>
  <c r="AP210" i="11"/>
  <c r="AP92" i="11"/>
  <c r="AP225" i="11"/>
  <c r="AP142" i="14" s="1"/>
  <c r="AP96" i="11"/>
  <c r="AP217" i="11" s="1"/>
  <c r="AP211" i="11"/>
  <c r="E354" i="14"/>
  <c r="AP360" i="14"/>
  <c r="AQ257" i="14"/>
  <c r="AQ69" i="5"/>
  <c r="AQ70" i="5"/>
  <c r="AQ63" i="5"/>
  <c r="AQ95" i="3"/>
  <c r="AQ51" i="11"/>
  <c r="AQ146" i="11"/>
  <c r="AQ180" i="11"/>
  <c r="AQ155" i="11"/>
  <c r="AQ255" i="14" s="1"/>
  <c r="AQ256" i="14" s="1"/>
  <c r="AQ61" i="4"/>
  <c r="AQ68" i="4"/>
  <c r="AQ231" i="14"/>
  <c r="AQ36" i="14"/>
  <c r="AQ104" i="14"/>
  <c r="AQ163" i="14"/>
  <c r="AQ54" i="4"/>
  <c r="AQ55" i="4" s="1"/>
  <c r="AQ204" i="11" l="1"/>
  <c r="AQ97" i="11"/>
  <c r="AQ98" i="11"/>
  <c r="AQ205" i="11"/>
  <c r="AQ13" i="14"/>
  <c r="AR51" i="5"/>
  <c r="AR52" i="5"/>
  <c r="AR12" i="11"/>
  <c r="AR13" i="11"/>
  <c r="AR17" i="11"/>
  <c r="AR16" i="11"/>
  <c r="AR35" i="5"/>
  <c r="AR36" i="5"/>
  <c r="AR31" i="5"/>
  <c r="AR32" i="5"/>
  <c r="AR33" i="3"/>
  <c r="AR49" i="3"/>
  <c r="AQ94" i="4"/>
  <c r="AQ87" i="4"/>
  <c r="AP117" i="3"/>
  <c r="AR10" i="5"/>
  <c r="E9" i="5"/>
  <c r="AS16" i="5"/>
  <c r="AR22" i="5"/>
  <c r="AR51" i="4"/>
  <c r="AR90" i="4"/>
  <c r="AR58" i="4"/>
  <c r="AR65" i="4"/>
  <c r="AR83" i="4"/>
  <c r="AR76" i="4"/>
  <c r="AR298" i="14"/>
  <c r="AR15" i="11"/>
  <c r="AR14" i="11"/>
  <c r="AR33" i="5"/>
  <c r="AR19" i="11"/>
  <c r="AR17" i="4"/>
  <c r="AR49" i="5"/>
  <c r="AR11" i="4"/>
  <c r="AR28" i="4"/>
  <c r="AR19" i="4"/>
  <c r="AR50" i="14"/>
  <c r="AR47" i="11"/>
  <c r="AR177" i="14"/>
  <c r="AR20" i="3"/>
  <c r="AR46" i="11"/>
  <c r="AR27" i="5"/>
  <c r="AR10" i="11"/>
  <c r="AR50" i="5"/>
  <c r="AR28" i="5"/>
  <c r="AR34" i="5"/>
  <c r="AR18" i="11"/>
  <c r="AR30" i="5"/>
  <c r="AR11" i="11"/>
  <c r="AR128" i="11"/>
  <c r="AR29" i="5"/>
  <c r="AQ173" i="11"/>
  <c r="AQ228" i="11"/>
  <c r="AO270" i="14"/>
  <c r="AP243" i="11"/>
  <c r="AP220" i="11"/>
  <c r="AP100" i="11"/>
  <c r="AP216" i="11"/>
  <c r="AP213" i="11"/>
  <c r="AQ71" i="5"/>
  <c r="AQ101" i="3"/>
  <c r="AQ98" i="3"/>
  <c r="AQ46" i="3"/>
  <c r="AQ102" i="3"/>
  <c r="AQ99" i="3"/>
  <c r="AQ64" i="5"/>
  <c r="AQ100" i="3"/>
  <c r="AQ136" i="14"/>
  <c r="AQ261" i="14"/>
  <c r="AQ55" i="11"/>
  <c r="AQ150" i="11"/>
  <c r="AQ172" i="11"/>
  <c r="AQ164" i="11"/>
  <c r="AQ62" i="4"/>
  <c r="AQ69" i="4"/>
  <c r="AQ37" i="14"/>
  <c r="AQ164" i="14"/>
  <c r="AQ110" i="11" l="1"/>
  <c r="AQ111" i="11" a="1"/>
  <c r="AQ218" i="11"/>
  <c r="AQ130" i="14" s="1"/>
  <c r="AQ113" i="11"/>
  <c r="AQ114" i="11" a="1"/>
  <c r="AQ219" i="11"/>
  <c r="AQ131" i="14" s="1"/>
  <c r="AR134" i="11"/>
  <c r="AR137" i="11"/>
  <c r="AR138" i="11"/>
  <c r="AR133" i="11"/>
  <c r="AR135" i="11"/>
  <c r="AR140" i="11"/>
  <c r="AR136" i="11"/>
  <c r="AR139" i="11"/>
  <c r="AR132" i="11"/>
  <c r="AQ51" i="3"/>
  <c r="AQ52" i="3"/>
  <c r="AQ50" i="3"/>
  <c r="AQ96" i="4"/>
  <c r="AQ268" i="14" s="1"/>
  <c r="AQ279" i="14" s="1"/>
  <c r="AP264" i="14"/>
  <c r="AP265" i="14" s="1"/>
  <c r="AP139" i="14"/>
  <c r="AP119" i="3"/>
  <c r="AR12" i="4"/>
  <c r="E10" i="5"/>
  <c r="AR11" i="5"/>
  <c r="AS8" i="5"/>
  <c r="AR23" i="5"/>
  <c r="AR53" i="4"/>
  <c r="AR92" i="4"/>
  <c r="AR60" i="4"/>
  <c r="AR67" i="4"/>
  <c r="AR85" i="4"/>
  <c r="AR78" i="4"/>
  <c r="AR22" i="4"/>
  <c r="AR38" i="4"/>
  <c r="AR32" i="4"/>
  <c r="AR39" i="4"/>
  <c r="AR41" i="4"/>
  <c r="AR40" i="4"/>
  <c r="AR168" i="11"/>
  <c r="AR78" i="3"/>
  <c r="AR65" i="3"/>
  <c r="AR48" i="11"/>
  <c r="AR167" i="11"/>
  <c r="AR131" i="11"/>
  <c r="AQ128" i="14"/>
  <c r="AP132" i="14"/>
  <c r="AP221" i="11"/>
  <c r="AP129" i="14"/>
  <c r="AQ85" i="11"/>
  <c r="AQ74" i="5"/>
  <c r="AQ103" i="3"/>
  <c r="AQ81" i="11"/>
  <c r="AQ176" i="11"/>
  <c r="AR39" i="5"/>
  <c r="AR40" i="5"/>
  <c r="AQ71" i="4"/>
  <c r="AQ121" i="11" l="1"/>
  <c r="AQ242" i="11" s="1"/>
  <c r="AQ231" i="11"/>
  <c r="AQ234" i="11"/>
  <c r="AQ104" i="11"/>
  <c r="AQ105" i="11" a="1"/>
  <c r="AR47" i="5"/>
  <c r="AR48" i="5"/>
  <c r="AR34" i="3"/>
  <c r="AR35" i="3"/>
  <c r="AR36" i="3"/>
  <c r="AR37" i="3"/>
  <c r="AR106" i="3"/>
  <c r="AR14" i="4"/>
  <c r="AR33" i="4"/>
  <c r="AS21" i="5"/>
  <c r="AR169" i="11"/>
  <c r="AP258" i="14"/>
  <c r="AP133" i="14"/>
  <c r="AQ206" i="11"/>
  <c r="AQ108" i="3"/>
  <c r="AQ110" i="3"/>
  <c r="AQ54" i="3"/>
  <c r="AQ107" i="3"/>
  <c r="AQ75" i="5"/>
  <c r="AQ59" i="3"/>
  <c r="AQ57" i="3"/>
  <c r="AQ109" i="3"/>
  <c r="AQ137" i="14"/>
  <c r="AQ262" i="14"/>
  <c r="AQ202" i="11"/>
  <c r="AQ86" i="11"/>
  <c r="AQ10" i="14"/>
  <c r="AR41" i="5"/>
  <c r="AR40" i="11"/>
  <c r="AR42" i="5"/>
  <c r="AR45" i="5"/>
  <c r="AR53" i="3" s="1"/>
  <c r="AR41" i="11"/>
  <c r="AR57" i="5"/>
  <c r="AR59" i="5"/>
  <c r="AR46" i="5"/>
  <c r="AR42" i="11"/>
  <c r="AQ20" i="14"/>
  <c r="AQ147" i="14"/>
  <c r="AR90" i="3"/>
  <c r="AR43" i="4"/>
  <c r="AR32" i="11"/>
  <c r="AR66" i="11" l="1" a="1"/>
  <c r="AR65" i="5"/>
  <c r="AR69" i="11" a="1"/>
  <c r="AR65" i="11"/>
  <c r="AR186" i="11" s="1"/>
  <c r="AR35" i="11"/>
  <c r="AR156" i="11" s="1"/>
  <c r="AR27" i="11"/>
  <c r="AR68" i="11"/>
  <c r="AR28" i="11"/>
  <c r="AR149" i="11" s="1"/>
  <c r="AR36" i="11"/>
  <c r="AR157" i="11" s="1"/>
  <c r="AQ158" i="14"/>
  <c r="AQ232" i="14"/>
  <c r="AR52" i="4"/>
  <c r="AR35" i="4"/>
  <c r="AR66" i="4"/>
  <c r="AR59" i="4"/>
  <c r="AS17" i="5"/>
  <c r="E21" i="5"/>
  <c r="AP259" i="14"/>
  <c r="AQ111" i="3"/>
  <c r="AQ58" i="3"/>
  <c r="AQ116" i="3"/>
  <c r="AQ114" i="3"/>
  <c r="AQ91" i="11"/>
  <c r="AQ207" i="11"/>
  <c r="AQ90" i="11"/>
  <c r="AQ89" i="11"/>
  <c r="AR161" i="11"/>
  <c r="AR60" i="11" a="1"/>
  <c r="AR59" i="11"/>
  <c r="AR25" i="11"/>
  <c r="AR34" i="11"/>
  <c r="AR162" i="11"/>
  <c r="AR92" i="3"/>
  <c r="AR58" i="5"/>
  <c r="AR60" i="5"/>
  <c r="AR94" i="3"/>
  <c r="AR38" i="3"/>
  <c r="AR91" i="3"/>
  <c r="AR93" i="3"/>
  <c r="AR63" i="11" a="1"/>
  <c r="AR26" i="11"/>
  <c r="AR147" i="11" s="1"/>
  <c r="AR38" i="11"/>
  <c r="AR62" i="11"/>
  <c r="AR163" i="11"/>
  <c r="AQ105" i="14"/>
  <c r="AQ31" i="14"/>
  <c r="AR91" i="4"/>
  <c r="AR77" i="4"/>
  <c r="AR84" i="4"/>
  <c r="AR284" i="14"/>
  <c r="AR153" i="11"/>
  <c r="AR83" i="11" l="1"/>
  <c r="AR84" i="11"/>
  <c r="AR189" i="11"/>
  <c r="AR53" i="11"/>
  <c r="AR174" i="11" s="1"/>
  <c r="AR148" i="11"/>
  <c r="AR54" i="11"/>
  <c r="AR175" i="11" s="1"/>
  <c r="AR43" i="11"/>
  <c r="AR29" i="11"/>
  <c r="AR42" i="3"/>
  <c r="AR44" i="3"/>
  <c r="AR45" i="3"/>
  <c r="AR41" i="3"/>
  <c r="AR43" i="3"/>
  <c r="AR104" i="14"/>
  <c r="AR163" i="14"/>
  <c r="AR231" i="14"/>
  <c r="AR36" i="14"/>
  <c r="AR54" i="4"/>
  <c r="AR68" i="4"/>
  <c r="AR61" i="4"/>
  <c r="AQ60" i="3"/>
  <c r="AS9" i="5"/>
  <c r="AS18" i="5"/>
  <c r="AS24" i="5"/>
  <c r="AS12" i="5"/>
  <c r="AS13" i="5"/>
  <c r="AP267" i="14"/>
  <c r="AP287" i="14"/>
  <c r="AQ138" i="14"/>
  <c r="AQ263" i="14"/>
  <c r="AQ115" i="3"/>
  <c r="AQ99" i="11"/>
  <c r="AQ122" i="11"/>
  <c r="AQ212" i="11"/>
  <c r="AQ225" i="11"/>
  <c r="AQ142" i="14" s="1"/>
  <c r="AQ96" i="11"/>
  <c r="AQ217" i="11" s="1"/>
  <c r="AQ211" i="11"/>
  <c r="AQ95" i="11"/>
  <c r="AQ210" i="11"/>
  <c r="AQ92" i="11"/>
  <c r="AR257" i="14"/>
  <c r="AR180" i="11"/>
  <c r="AR146" i="11"/>
  <c r="AR51" i="11"/>
  <c r="AR155" i="11"/>
  <c r="AR255" i="14" s="1"/>
  <c r="AR256" i="14" s="1"/>
  <c r="AR63" i="5"/>
  <c r="AR69" i="5"/>
  <c r="AR70" i="5"/>
  <c r="AR95" i="3"/>
  <c r="AR82" i="11"/>
  <c r="AR203" i="11" s="1"/>
  <c r="AR52" i="11"/>
  <c r="AR159" i="11"/>
  <c r="AR107" i="11"/>
  <c r="AR183" i="11"/>
  <c r="AR93" i="4"/>
  <c r="AR79" i="4"/>
  <c r="AR86" i="4"/>
  <c r="AR285" i="14"/>
  <c r="AR352" i="14"/>
  <c r="AR254" i="14"/>
  <c r="AR204" i="11" l="1"/>
  <c r="AR97" i="11"/>
  <c r="AR98" i="11"/>
  <c r="AR205" i="11"/>
  <c r="AR13" i="14"/>
  <c r="AS51" i="5"/>
  <c r="AS52" i="5"/>
  <c r="AS17" i="11"/>
  <c r="AS16" i="11"/>
  <c r="AS13" i="11"/>
  <c r="AS12" i="11"/>
  <c r="AS35" i="5"/>
  <c r="AS36" i="5"/>
  <c r="AS31" i="5"/>
  <c r="AS32" i="5"/>
  <c r="AS49" i="3"/>
  <c r="AS33" i="3"/>
  <c r="AR37" i="14"/>
  <c r="AR164" i="14"/>
  <c r="AR55" i="4"/>
  <c r="AR69" i="4"/>
  <c r="AR62" i="4"/>
  <c r="AQ117" i="3"/>
  <c r="AS10" i="5"/>
  <c r="AT16" i="5"/>
  <c r="AS22" i="5"/>
  <c r="E24" i="5"/>
  <c r="AS51" i="4"/>
  <c r="AS58" i="4"/>
  <c r="AS90" i="4"/>
  <c r="AS83" i="4"/>
  <c r="AS65" i="4"/>
  <c r="AS76" i="4"/>
  <c r="AS298" i="14"/>
  <c r="AS15" i="11"/>
  <c r="AS14" i="11"/>
  <c r="AS34" i="5"/>
  <c r="AS50" i="5"/>
  <c r="AS17" i="4"/>
  <c r="AS20" i="3"/>
  <c r="AS11" i="4"/>
  <c r="AS46" i="11"/>
  <c r="AS18" i="11"/>
  <c r="AS49" i="5"/>
  <c r="AS177" i="14"/>
  <c r="AS50" i="14"/>
  <c r="AS19" i="11"/>
  <c r="AS47" i="11"/>
  <c r="AS28" i="4"/>
  <c r="AS19" i="4"/>
  <c r="AS128" i="11"/>
  <c r="AS27" i="5"/>
  <c r="AS33" i="5"/>
  <c r="AS29" i="5"/>
  <c r="AS10" i="11"/>
  <c r="AS28" i="5"/>
  <c r="AS11" i="11"/>
  <c r="AS30" i="5"/>
  <c r="AP270" i="14"/>
  <c r="AQ220" i="11"/>
  <c r="AQ243" i="11"/>
  <c r="AQ216" i="11"/>
  <c r="AQ100" i="11"/>
  <c r="AQ213" i="11"/>
  <c r="AR55" i="11"/>
  <c r="AR150" i="11"/>
  <c r="AR172" i="11"/>
  <c r="AR99" i="3"/>
  <c r="AR101" i="3"/>
  <c r="AR64" i="5"/>
  <c r="AR102" i="3"/>
  <c r="AR46" i="3"/>
  <c r="AR98" i="3"/>
  <c r="AR100" i="3"/>
  <c r="AR71" i="5"/>
  <c r="AR261" i="14"/>
  <c r="AR136" i="14"/>
  <c r="AR173" i="11"/>
  <c r="AR228" i="11"/>
  <c r="AR94" i="4"/>
  <c r="AR80" i="4"/>
  <c r="AR87" i="4"/>
  <c r="AR164" i="11"/>
  <c r="AR111" i="11" l="1" a="1"/>
  <c r="AR110" i="11"/>
  <c r="AR218" i="11"/>
  <c r="AR130" i="14" s="1"/>
  <c r="AR114" i="11" a="1"/>
  <c r="AR113" i="11"/>
  <c r="AR219" i="11"/>
  <c r="AR131" i="14" s="1"/>
  <c r="AS132" i="11"/>
  <c r="AS134" i="11"/>
  <c r="AS137" i="11"/>
  <c r="AS133" i="11"/>
  <c r="AS138" i="11"/>
  <c r="AS140" i="11"/>
  <c r="AS139" i="11"/>
  <c r="AS136" i="11"/>
  <c r="AS135" i="11"/>
  <c r="AS11" i="5"/>
  <c r="AR51" i="3"/>
  <c r="AR52" i="3"/>
  <c r="AR50" i="3"/>
  <c r="AR71" i="4"/>
  <c r="AQ119" i="3"/>
  <c r="AQ139" i="14"/>
  <c r="AQ264" i="14"/>
  <c r="AQ265" i="14" s="1"/>
  <c r="AT8" i="5"/>
  <c r="AS23" i="5"/>
  <c r="E22" i="5"/>
  <c r="AS53" i="4"/>
  <c r="AS60" i="4"/>
  <c r="AS92" i="4"/>
  <c r="AS85" i="4"/>
  <c r="AS67" i="4"/>
  <c r="AS78" i="4"/>
  <c r="AS22" i="4"/>
  <c r="AS38" i="4"/>
  <c r="AS65" i="3"/>
  <c r="AS78" i="3"/>
  <c r="AS32" i="4"/>
  <c r="AS167" i="11"/>
  <c r="AS48" i="11"/>
  <c r="AS168" i="11"/>
  <c r="AS41" i="4"/>
  <c r="AS39" i="4"/>
  <c r="AS40" i="4"/>
  <c r="AS131" i="11"/>
  <c r="AQ132" i="14"/>
  <c r="AQ129" i="14"/>
  <c r="AQ221" i="11"/>
  <c r="AR176" i="11"/>
  <c r="AR81" i="11"/>
  <c r="AR103" i="3"/>
  <c r="AR85" i="11"/>
  <c r="AR74" i="5"/>
  <c r="AR128" i="14"/>
  <c r="AR96" i="4"/>
  <c r="AS39" i="5"/>
  <c r="AS12" i="4"/>
  <c r="AS40" i="5"/>
  <c r="AR231" i="11" l="1"/>
  <c r="AR121" i="11"/>
  <c r="AR242" i="11" s="1"/>
  <c r="AR234" i="11"/>
  <c r="AR104" i="11"/>
  <c r="AR105" i="11" a="1"/>
  <c r="AS32" i="11"/>
  <c r="AS153" i="11" s="1"/>
  <c r="AS47" i="5"/>
  <c r="AS48" i="5"/>
  <c r="AS34" i="3"/>
  <c r="AS35" i="3"/>
  <c r="AS36" i="3"/>
  <c r="AS37" i="3"/>
  <c r="AR20" i="14"/>
  <c r="AS43" i="4"/>
  <c r="AT21" i="5"/>
  <c r="E23" i="5"/>
  <c r="AS169" i="11"/>
  <c r="AQ258" i="14"/>
  <c r="AQ133" i="14"/>
  <c r="AR10" i="14"/>
  <c r="AR86" i="11"/>
  <c r="AR202" i="11"/>
  <c r="AR262" i="14"/>
  <c r="AR137" i="14"/>
  <c r="AR206" i="11"/>
  <c r="AR75" i="5"/>
  <c r="AR59" i="3"/>
  <c r="AR57" i="3"/>
  <c r="AR108" i="3"/>
  <c r="AR54" i="3"/>
  <c r="AR107" i="3"/>
  <c r="AR109" i="3"/>
  <c r="AR110" i="3"/>
  <c r="AR268" i="14"/>
  <c r="AS59" i="5"/>
  <c r="AS57" i="5"/>
  <c r="AS41" i="5"/>
  <c r="AS45" i="5"/>
  <c r="AS53" i="3" s="1"/>
  <c r="AS42" i="5"/>
  <c r="AS40" i="11"/>
  <c r="AS41" i="11"/>
  <c r="AS33" i="4"/>
  <c r="AS46" i="5"/>
  <c r="AS42" i="11"/>
  <c r="AS14" i="4"/>
  <c r="AS90" i="3"/>
  <c r="AR147" i="14"/>
  <c r="AR232" i="14" s="1"/>
  <c r="AS106" i="3"/>
  <c r="AS66" i="11" l="1" a="1"/>
  <c r="AS65" i="5"/>
  <c r="AS69" i="11" a="1"/>
  <c r="AS65" i="11"/>
  <c r="AS186" i="11" s="1"/>
  <c r="AS27" i="11"/>
  <c r="AS148" i="11" s="1"/>
  <c r="AS35" i="11"/>
  <c r="AS156" i="11" s="1"/>
  <c r="AS68" i="11"/>
  <c r="AS28" i="11"/>
  <c r="AS149" i="11" s="1"/>
  <c r="AS36" i="11"/>
  <c r="AS157" i="11" s="1"/>
  <c r="AS84" i="4"/>
  <c r="AR31" i="14"/>
  <c r="AR105" i="14"/>
  <c r="AS77" i="4"/>
  <c r="AS91" i="4"/>
  <c r="AS284" i="14"/>
  <c r="AT17" i="5"/>
  <c r="AQ259" i="14"/>
  <c r="AR91" i="11"/>
  <c r="AR207" i="11"/>
  <c r="AR89" i="11"/>
  <c r="AR90" i="11"/>
  <c r="AR58" i="3"/>
  <c r="AR116" i="3"/>
  <c r="AR114" i="3"/>
  <c r="AR111" i="3"/>
  <c r="AR279" i="14"/>
  <c r="AS93" i="3"/>
  <c r="AS60" i="5"/>
  <c r="AS92" i="3"/>
  <c r="AS58" i="5"/>
  <c r="AS38" i="3"/>
  <c r="AS91" i="3"/>
  <c r="AS94" i="3"/>
  <c r="AS60" i="11" a="1"/>
  <c r="AS59" i="11"/>
  <c r="AS25" i="11"/>
  <c r="AS34" i="11"/>
  <c r="AS161" i="11"/>
  <c r="AS162" i="11"/>
  <c r="AS59" i="4"/>
  <c r="AS66" i="4"/>
  <c r="AS254" i="14"/>
  <c r="AS26" i="11"/>
  <c r="AS147" i="11" s="1"/>
  <c r="AS63" i="11" a="1"/>
  <c r="AS38" i="11"/>
  <c r="AS62" i="11"/>
  <c r="AS163" i="11"/>
  <c r="AR158" i="14"/>
  <c r="AS35" i="4"/>
  <c r="AS52" i="4"/>
  <c r="AS83" i="11" l="1"/>
  <c r="AS84" i="11"/>
  <c r="AS189" i="11"/>
  <c r="AS53" i="11"/>
  <c r="AS174" i="11" s="1"/>
  <c r="AS54" i="11"/>
  <c r="AS175" i="11" s="1"/>
  <c r="AS43" i="11"/>
  <c r="AS29" i="11"/>
  <c r="AS42" i="3"/>
  <c r="AS44" i="3"/>
  <c r="AS45" i="3"/>
  <c r="AS41" i="3"/>
  <c r="AS43" i="3"/>
  <c r="AS86" i="4"/>
  <c r="AS93" i="4"/>
  <c r="AS352" i="14"/>
  <c r="AS285" i="14"/>
  <c r="AS79" i="4"/>
  <c r="AR60" i="3"/>
  <c r="AT18" i="5"/>
  <c r="AT9" i="5"/>
  <c r="AT24" i="5"/>
  <c r="AT13" i="5"/>
  <c r="AT12" i="5"/>
  <c r="AQ267" i="14"/>
  <c r="AQ287" i="14"/>
  <c r="AR99" i="11"/>
  <c r="AR122" i="11"/>
  <c r="AR212" i="11"/>
  <c r="AR225" i="11"/>
  <c r="AR142" i="14" s="1"/>
  <c r="AR95" i="11"/>
  <c r="AR92" i="11"/>
  <c r="AR210" i="11"/>
  <c r="AR96" i="11"/>
  <c r="AR217" i="11" s="1"/>
  <c r="AR211" i="11"/>
  <c r="AR115" i="3"/>
  <c r="AR138" i="14"/>
  <c r="AR263" i="14"/>
  <c r="AS69" i="5"/>
  <c r="AS70" i="5"/>
  <c r="AS63" i="5"/>
  <c r="AS95" i="3"/>
  <c r="AS180" i="11"/>
  <c r="AS51" i="11"/>
  <c r="AS146" i="11"/>
  <c r="AS155" i="11"/>
  <c r="AS255" i="14" s="1"/>
  <c r="AS256" i="14" s="1"/>
  <c r="AS257" i="14"/>
  <c r="AS61" i="4"/>
  <c r="AS68" i="4"/>
  <c r="AS52" i="11"/>
  <c r="AS82" i="11"/>
  <c r="AS203" i="11" s="1"/>
  <c r="AS159" i="11"/>
  <c r="AS107" i="11"/>
  <c r="AS183" i="11"/>
  <c r="AS163" i="14"/>
  <c r="AS36" i="14"/>
  <c r="AS104" i="14"/>
  <c r="AS231" i="14"/>
  <c r="AS54" i="4"/>
  <c r="AS204" i="11" l="1"/>
  <c r="AS97" i="11"/>
  <c r="AS98" i="11"/>
  <c r="AS205" i="11"/>
  <c r="AS13" i="14"/>
  <c r="AT51" i="5"/>
  <c r="AT52" i="5"/>
  <c r="AT16" i="11"/>
  <c r="AT13" i="11"/>
  <c r="AT12" i="11"/>
  <c r="AT17" i="11"/>
  <c r="AT35" i="5"/>
  <c r="AT36" i="5"/>
  <c r="AT31" i="5"/>
  <c r="AT32" i="5"/>
  <c r="AT33" i="3"/>
  <c r="AT49" i="3"/>
  <c r="AR117" i="3"/>
  <c r="AS87" i="4"/>
  <c r="AS94" i="4"/>
  <c r="AS80" i="4"/>
  <c r="AT22" i="5"/>
  <c r="AT23" i="5" s="1"/>
  <c r="AU16" i="5"/>
  <c r="AT10" i="5"/>
  <c r="AT51" i="4"/>
  <c r="AT58" i="4"/>
  <c r="AT90" i="4"/>
  <c r="AT83" i="4"/>
  <c r="AT65" i="4"/>
  <c r="AT76" i="4"/>
  <c r="AT298" i="14"/>
  <c r="AT15" i="11"/>
  <c r="AT14" i="11"/>
  <c r="AT33" i="5"/>
  <c r="AT34" i="5"/>
  <c r="AT50" i="5"/>
  <c r="AT47" i="11"/>
  <c r="AT11" i="4"/>
  <c r="AT18" i="11"/>
  <c r="AT177" i="14"/>
  <c r="AT50" i="14"/>
  <c r="AT20" i="3"/>
  <c r="AT17" i="4"/>
  <c r="AT49" i="5"/>
  <c r="AT28" i="4"/>
  <c r="AT19" i="4"/>
  <c r="AT46" i="11"/>
  <c r="AT29" i="5"/>
  <c r="AT10" i="11"/>
  <c r="AT27" i="5"/>
  <c r="AT11" i="11"/>
  <c r="AT30" i="5"/>
  <c r="AT28" i="5"/>
  <c r="AT128" i="11"/>
  <c r="AT19" i="11"/>
  <c r="AQ270" i="14"/>
  <c r="AR220" i="11"/>
  <c r="AR243" i="11"/>
  <c r="AR216" i="11"/>
  <c r="AR100" i="11"/>
  <c r="AR213" i="11"/>
  <c r="AS71" i="5"/>
  <c r="AS100" i="3"/>
  <c r="AS101" i="3"/>
  <c r="AS64" i="5"/>
  <c r="AS99" i="3"/>
  <c r="AS102" i="3"/>
  <c r="AS46" i="3"/>
  <c r="AS98" i="3"/>
  <c r="AS261" i="14"/>
  <c r="AS136" i="14"/>
  <c r="AS172" i="11"/>
  <c r="AS150" i="11"/>
  <c r="AS55" i="11"/>
  <c r="AS164" i="11"/>
  <c r="AS62" i="4"/>
  <c r="AS69" i="4"/>
  <c r="AS173" i="11"/>
  <c r="AS228" i="11"/>
  <c r="AS164" i="14"/>
  <c r="AS37" i="14"/>
  <c r="AS55" i="4"/>
  <c r="AS110" i="11" l="1"/>
  <c r="AS111" i="11" a="1"/>
  <c r="AS218" i="11"/>
  <c r="AS130" i="14" s="1"/>
  <c r="AS114" i="11" a="1"/>
  <c r="AS113" i="11"/>
  <c r="AS219" i="11"/>
  <c r="AS131" i="14" s="1"/>
  <c r="AT133" i="11"/>
  <c r="AT139" i="11"/>
  <c r="AT140" i="11"/>
  <c r="AT138" i="11"/>
  <c r="AT137" i="11"/>
  <c r="AT134" i="11"/>
  <c r="AT136" i="11"/>
  <c r="AT135" i="11"/>
  <c r="AT132" i="11"/>
  <c r="AS51" i="3"/>
  <c r="AS52" i="3"/>
  <c r="AS50" i="3"/>
  <c r="AR264" i="14"/>
  <c r="AR265" i="14" s="1"/>
  <c r="AR119" i="3"/>
  <c r="AR139" i="14"/>
  <c r="AU21" i="5"/>
  <c r="AS96" i="4"/>
  <c r="AT11" i="5"/>
  <c r="AT12" i="4"/>
  <c r="AU8" i="5"/>
  <c r="AT53" i="4"/>
  <c r="AT60" i="4"/>
  <c r="AT92" i="4"/>
  <c r="AT85" i="4"/>
  <c r="AT67" i="4"/>
  <c r="AT78" i="4"/>
  <c r="AT168" i="11"/>
  <c r="AT32" i="4"/>
  <c r="AT78" i="3"/>
  <c r="AT65" i="3"/>
  <c r="AT22" i="4"/>
  <c r="AT38" i="4"/>
  <c r="AT39" i="4"/>
  <c r="AT41" i="4"/>
  <c r="AT40" i="4"/>
  <c r="AT48" i="11"/>
  <c r="AT167" i="11"/>
  <c r="AT131" i="11"/>
  <c r="AR132" i="14"/>
  <c r="AR129" i="14"/>
  <c r="AR221" i="11"/>
  <c r="AS85" i="11"/>
  <c r="AS74" i="5"/>
  <c r="AS81" i="11"/>
  <c r="AS103" i="3"/>
  <c r="AS176" i="11"/>
  <c r="AS128" i="14"/>
  <c r="AS71" i="4"/>
  <c r="AT39" i="5"/>
  <c r="AT40" i="5"/>
  <c r="AS121" i="11" l="1"/>
  <c r="AS242" i="11" s="1"/>
  <c r="AS231" i="11"/>
  <c r="AS234" i="11"/>
  <c r="AS104" i="11"/>
  <c r="AS105" i="11" a="1"/>
  <c r="AT47" i="5"/>
  <c r="AT48" i="5"/>
  <c r="AT34" i="3"/>
  <c r="AT35" i="3"/>
  <c r="AT36" i="3"/>
  <c r="AT37" i="3"/>
  <c r="AU17" i="5"/>
  <c r="AS268" i="14"/>
  <c r="AT14" i="4"/>
  <c r="AT33" i="4"/>
  <c r="AT169" i="11"/>
  <c r="AR258" i="14"/>
  <c r="AR133" i="14"/>
  <c r="AS206" i="11"/>
  <c r="AS54" i="3"/>
  <c r="AS107" i="3"/>
  <c r="AS109" i="3"/>
  <c r="AS110" i="3"/>
  <c r="AS108" i="3"/>
  <c r="AS75" i="5"/>
  <c r="AS59" i="3"/>
  <c r="AS57" i="3"/>
  <c r="AS86" i="11"/>
  <c r="AS202" i="11"/>
  <c r="AS262" i="14"/>
  <c r="AS137" i="14"/>
  <c r="AS10" i="14"/>
  <c r="AS147" i="14"/>
  <c r="AS232" i="14" s="1"/>
  <c r="AS20" i="14"/>
  <c r="AT41" i="5"/>
  <c r="AT42" i="5"/>
  <c r="AT41" i="11"/>
  <c r="AT40" i="11"/>
  <c r="AT45" i="5"/>
  <c r="AT53" i="3" s="1"/>
  <c r="AT57" i="5"/>
  <c r="AT59" i="5"/>
  <c r="AT46" i="5"/>
  <c r="AT42" i="11"/>
  <c r="AT90" i="3"/>
  <c r="AT106" i="3"/>
  <c r="AT43" i="4"/>
  <c r="AT32" i="11"/>
  <c r="AT66" i="11" l="1" a="1"/>
  <c r="AT65" i="5"/>
  <c r="AT69" i="11" a="1"/>
  <c r="AT65" i="11"/>
  <c r="AT186" i="11" s="1"/>
  <c r="AT27" i="11"/>
  <c r="AT148" i="11" s="1"/>
  <c r="AT35" i="11"/>
  <c r="AT156" i="11" s="1"/>
  <c r="AT68" i="11"/>
  <c r="AT36" i="11"/>
  <c r="AT157" i="11" s="1"/>
  <c r="AT28" i="11"/>
  <c r="AT149" i="11" s="1"/>
  <c r="AU9" i="5"/>
  <c r="AU10" i="5" s="1"/>
  <c r="AU18" i="5"/>
  <c r="AU24" i="5"/>
  <c r="AU12" i="5"/>
  <c r="AU13" i="5"/>
  <c r="AS279" i="14"/>
  <c r="AT52" i="4"/>
  <c r="AT35" i="4"/>
  <c r="AT66" i="4"/>
  <c r="AT59" i="4"/>
  <c r="AR259" i="14"/>
  <c r="AS111" i="3"/>
  <c r="AS58" i="3"/>
  <c r="AS116" i="3"/>
  <c r="AS114" i="3"/>
  <c r="AS91" i="11"/>
  <c r="AS89" i="11"/>
  <c r="AS90" i="11"/>
  <c r="AS207" i="11"/>
  <c r="AS158" i="14"/>
  <c r="AS105" i="14"/>
  <c r="AS31" i="14"/>
  <c r="AT162" i="11"/>
  <c r="AT161" i="11"/>
  <c r="AT60" i="11" a="1"/>
  <c r="AT59" i="11"/>
  <c r="AT25" i="11"/>
  <c r="AT34" i="11"/>
  <c r="AT92" i="3"/>
  <c r="AT93" i="3"/>
  <c r="AT94" i="3"/>
  <c r="AT58" i="5"/>
  <c r="AT60" i="5"/>
  <c r="AT38" i="3"/>
  <c r="AT91" i="3"/>
  <c r="AT63" i="11" a="1"/>
  <c r="AT26" i="11"/>
  <c r="AT147" i="11" s="1"/>
  <c r="AT38" i="11"/>
  <c r="AT62" i="11"/>
  <c r="AT163" i="11"/>
  <c r="AT91" i="4"/>
  <c r="AT77" i="4"/>
  <c r="AT84" i="4"/>
  <c r="AT284" i="14"/>
  <c r="AT153" i="11"/>
  <c r="AT83" i="11" l="1"/>
  <c r="AT84" i="11"/>
  <c r="AT189" i="11"/>
  <c r="AT54" i="11"/>
  <c r="AT175" i="11" s="1"/>
  <c r="AT53" i="11"/>
  <c r="AT174" i="11" s="1"/>
  <c r="AT43" i="11"/>
  <c r="AT29" i="11"/>
  <c r="AU16" i="11"/>
  <c r="AU17" i="11"/>
  <c r="AU13" i="11"/>
  <c r="AU12" i="11"/>
  <c r="AU51" i="5"/>
  <c r="AU52" i="5"/>
  <c r="AU35" i="5"/>
  <c r="AU36" i="5"/>
  <c r="AU31" i="5"/>
  <c r="AU32" i="5"/>
  <c r="AU49" i="3"/>
  <c r="AU33" i="3"/>
  <c r="AT42" i="3"/>
  <c r="AT44" i="3"/>
  <c r="AT45" i="3"/>
  <c r="AT41" i="3"/>
  <c r="AT43" i="3"/>
  <c r="AU20" i="3"/>
  <c r="AU50" i="5"/>
  <c r="AU17" i="4"/>
  <c r="AU50" i="14"/>
  <c r="AV16" i="5"/>
  <c r="AU11" i="5"/>
  <c r="AU298" i="14"/>
  <c r="AU15" i="11"/>
  <c r="AU19" i="4"/>
  <c r="AU30" i="5"/>
  <c r="AU11" i="4"/>
  <c r="AU46" i="11"/>
  <c r="AU128" i="11"/>
  <c r="AU28" i="5"/>
  <c r="AU27" i="5"/>
  <c r="AU11" i="11"/>
  <c r="AU22" i="5"/>
  <c r="AU23" i="5" s="1"/>
  <c r="AU10" i="11"/>
  <c r="AU18" i="11"/>
  <c r="AU28" i="4"/>
  <c r="AU14" i="11"/>
  <c r="AU177" i="14"/>
  <c r="AU49" i="5"/>
  <c r="AU19" i="11"/>
  <c r="AU47" i="11"/>
  <c r="AU33" i="5"/>
  <c r="AU29" i="5"/>
  <c r="AU34" i="5"/>
  <c r="AT54" i="4"/>
  <c r="AT104" i="14"/>
  <c r="AT36" i="14"/>
  <c r="AT163" i="14"/>
  <c r="AT231" i="14"/>
  <c r="AT68" i="4"/>
  <c r="AU65" i="4" s="1"/>
  <c r="AT61" i="4"/>
  <c r="AU58" i="4" s="1"/>
  <c r="AR267" i="14"/>
  <c r="AR287" i="14"/>
  <c r="AS263" i="14"/>
  <c r="AS138" i="14"/>
  <c r="AS115" i="3"/>
  <c r="AS99" i="11"/>
  <c r="AS122" i="11"/>
  <c r="AS212" i="11"/>
  <c r="AS95" i="11"/>
  <c r="AS210" i="11"/>
  <c r="AS92" i="11"/>
  <c r="AS96" i="11"/>
  <c r="AS217" i="11" s="1"/>
  <c r="AS211" i="11"/>
  <c r="AS225" i="11"/>
  <c r="AS142" i="14" s="1"/>
  <c r="AT257" i="14"/>
  <c r="AT180" i="11"/>
  <c r="AT51" i="11"/>
  <c r="AT146" i="11"/>
  <c r="AT155" i="11"/>
  <c r="AT255" i="14" s="1"/>
  <c r="AT256" i="14" s="1"/>
  <c r="AT63" i="5"/>
  <c r="AT70" i="5"/>
  <c r="AT69" i="5"/>
  <c r="AT95" i="3"/>
  <c r="AT82" i="11"/>
  <c r="AT203" i="11" s="1"/>
  <c r="AT52" i="11"/>
  <c r="AT159" i="11"/>
  <c r="E159" i="11" s="1"/>
  <c r="E38" i="11"/>
  <c r="AT183" i="11"/>
  <c r="AT107" i="11"/>
  <c r="AT93" i="4"/>
  <c r="AU90" i="4" s="1"/>
  <c r="AU92" i="4" s="1"/>
  <c r="AT79" i="4"/>
  <c r="AU76" i="4" s="1"/>
  <c r="AU78" i="4" s="1"/>
  <c r="AT86" i="4"/>
  <c r="AU83" i="4" s="1"/>
  <c r="AU85" i="4" s="1"/>
  <c r="AT285" i="14"/>
  <c r="AT352" i="14"/>
  <c r="AT254" i="14"/>
  <c r="AS60" i="3"/>
  <c r="AT97" i="11" l="1"/>
  <c r="AT204" i="11"/>
  <c r="AT98" i="11"/>
  <c r="AT205" i="11"/>
  <c r="AT13" i="14"/>
  <c r="AU139" i="11"/>
  <c r="AU135" i="11"/>
  <c r="AU140" i="11"/>
  <c r="AU137" i="11"/>
  <c r="AU138" i="11"/>
  <c r="AU133" i="11"/>
  <c r="AU132" i="11"/>
  <c r="AU134" i="11"/>
  <c r="AU136" i="11"/>
  <c r="AV8" i="5"/>
  <c r="AU78" i="3"/>
  <c r="AU65" i="3"/>
  <c r="AU22" i="4"/>
  <c r="AU39" i="5"/>
  <c r="AU12" i="4"/>
  <c r="AV21" i="5"/>
  <c r="AV17" i="5" s="1"/>
  <c r="AU40" i="5"/>
  <c r="AU38" i="4"/>
  <c r="AU131" i="11"/>
  <c r="AU41" i="4"/>
  <c r="AU39" i="4"/>
  <c r="AU167" i="11"/>
  <c r="AU40" i="4"/>
  <c r="AU32" i="4"/>
  <c r="AU48" i="11"/>
  <c r="AU168" i="11"/>
  <c r="AU60" i="4"/>
  <c r="AU51" i="4"/>
  <c r="AU53" i="4" s="1"/>
  <c r="AU67" i="4"/>
  <c r="AT164" i="11"/>
  <c r="AT55" i="4"/>
  <c r="AT164" i="14"/>
  <c r="AT69" i="4"/>
  <c r="AT62" i="4"/>
  <c r="AT37" i="14"/>
  <c r="AS117" i="3"/>
  <c r="AR270" i="14"/>
  <c r="AS220" i="11"/>
  <c r="AS243" i="11"/>
  <c r="AS100" i="11"/>
  <c r="AS216" i="11"/>
  <c r="AS213" i="11"/>
  <c r="AT55" i="11"/>
  <c r="AT150" i="11"/>
  <c r="AT172" i="11"/>
  <c r="AT101" i="3"/>
  <c r="AT102" i="3"/>
  <c r="AT99" i="3"/>
  <c r="AT100" i="3"/>
  <c r="AT64" i="5"/>
  <c r="AT98" i="3"/>
  <c r="AT46" i="3"/>
  <c r="AT71" i="5"/>
  <c r="AT261" i="14"/>
  <c r="AT136" i="14"/>
  <c r="AT173" i="11"/>
  <c r="AT228" i="11"/>
  <c r="AT94" i="4"/>
  <c r="AT80" i="4"/>
  <c r="AT87" i="4"/>
  <c r="AT111" i="11" l="1" a="1"/>
  <c r="AT110" i="11"/>
  <c r="AT218" i="11"/>
  <c r="AT130" i="14" s="1"/>
  <c r="AT114" i="11" a="1"/>
  <c r="AT113" i="11"/>
  <c r="AT219" i="11"/>
  <c r="AT131" i="14" s="1"/>
  <c r="AU48" i="5"/>
  <c r="AU47" i="5"/>
  <c r="AU34" i="3"/>
  <c r="AU35" i="3"/>
  <c r="AU36" i="3"/>
  <c r="AU37" i="3"/>
  <c r="AT51" i="3"/>
  <c r="AT52" i="3"/>
  <c r="AT50" i="3"/>
  <c r="AU90" i="3"/>
  <c r="AU106" i="3"/>
  <c r="AU45" i="5"/>
  <c r="AU32" i="11"/>
  <c r="AV9" i="5"/>
  <c r="AV18" i="5"/>
  <c r="AU40" i="11"/>
  <c r="AU161" i="11" s="1"/>
  <c r="AU41" i="11"/>
  <c r="AU162" i="11" s="1"/>
  <c r="AU42" i="5"/>
  <c r="AU41" i="5"/>
  <c r="AU57" i="5"/>
  <c r="AU59" i="5"/>
  <c r="AU14" i="4"/>
  <c r="AU33" i="4"/>
  <c r="AV24" i="5"/>
  <c r="AV13" i="5"/>
  <c r="AV12" i="5"/>
  <c r="AU46" i="5"/>
  <c r="AU42" i="11"/>
  <c r="AU163" i="11" s="1"/>
  <c r="AU43" i="4"/>
  <c r="AU169" i="11"/>
  <c r="AT71" i="4"/>
  <c r="AS264" i="14"/>
  <c r="AS265" i="14" s="1"/>
  <c r="AS119" i="3"/>
  <c r="AS139" i="14"/>
  <c r="AS132" i="14"/>
  <c r="AS221" i="11"/>
  <c r="AS129" i="14"/>
  <c r="AT176" i="11"/>
  <c r="AT81" i="11"/>
  <c r="AT103" i="3"/>
  <c r="AT85" i="11"/>
  <c r="AT74" i="5"/>
  <c r="AT128" i="14"/>
  <c r="AT96" i="4"/>
  <c r="AT121" i="11" l="1"/>
  <c r="AT242" i="11" s="1"/>
  <c r="AT231" i="11"/>
  <c r="AT234" i="11"/>
  <c r="AU28" i="11"/>
  <c r="AU69" i="11" a="1"/>
  <c r="AU36" i="11"/>
  <c r="AU157" i="11" s="1"/>
  <c r="AU68" i="11"/>
  <c r="AU66" i="11" a="1"/>
  <c r="AU27" i="11"/>
  <c r="AU65" i="11"/>
  <c r="AU65" i="5"/>
  <c r="AU35" i="11"/>
  <c r="AT104" i="11"/>
  <c r="AT105" i="11" a="1"/>
  <c r="AV16" i="11"/>
  <c r="AV17" i="11"/>
  <c r="AV13" i="11"/>
  <c r="AV12" i="11"/>
  <c r="AV51" i="5"/>
  <c r="AV52" i="5"/>
  <c r="AV35" i="5"/>
  <c r="AV36" i="5"/>
  <c r="AV31" i="5"/>
  <c r="AV32" i="5"/>
  <c r="AU59" i="11"/>
  <c r="AU60" i="11" a="1"/>
  <c r="AU34" i="11"/>
  <c r="AU53" i="3"/>
  <c r="AV33" i="3"/>
  <c r="AV49" i="3"/>
  <c r="AU25" i="11"/>
  <c r="AU94" i="3"/>
  <c r="AU153" i="11"/>
  <c r="AU254" i="14" s="1"/>
  <c r="AV10" i="5"/>
  <c r="AU92" i="3"/>
  <c r="AU257" i="14"/>
  <c r="AV22" i="5"/>
  <c r="AV23" i="5" s="1"/>
  <c r="AW16" i="5"/>
  <c r="AU91" i="3"/>
  <c r="AU93" i="3"/>
  <c r="AU58" i="5"/>
  <c r="AU60" i="5"/>
  <c r="AU35" i="4"/>
  <c r="AV30" i="5"/>
  <c r="AV19" i="11"/>
  <c r="AV47" i="11"/>
  <c r="AV49" i="5"/>
  <c r="AU59" i="4"/>
  <c r="AV14" i="11"/>
  <c r="AV20" i="3"/>
  <c r="AV177" i="14"/>
  <c r="AV28" i="4"/>
  <c r="AV29" i="5"/>
  <c r="AV28" i="5"/>
  <c r="AV128" i="11"/>
  <c r="AU26" i="11"/>
  <c r="AU147" i="11" s="1"/>
  <c r="AV11" i="4"/>
  <c r="AV46" i="11"/>
  <c r="AV19" i="4"/>
  <c r="AV11" i="11"/>
  <c r="AU52" i="4"/>
  <c r="AU66" i="4"/>
  <c r="AV298" i="14"/>
  <c r="AV15" i="11"/>
  <c r="AV33" i="5"/>
  <c r="AV10" i="11"/>
  <c r="AV34" i="5"/>
  <c r="AV50" i="5"/>
  <c r="AV17" i="4"/>
  <c r="AV18" i="11"/>
  <c r="AV50" i="14"/>
  <c r="AV27" i="5"/>
  <c r="AU38" i="3"/>
  <c r="AU62" i="11"/>
  <c r="AU63" i="11" a="1"/>
  <c r="AU38" i="11"/>
  <c r="AU91" i="4"/>
  <c r="AU77" i="4"/>
  <c r="AU284" i="14"/>
  <c r="AU84" i="4"/>
  <c r="AT20" i="14"/>
  <c r="AT147" i="14"/>
  <c r="AT232" i="14" s="1"/>
  <c r="AS258" i="14"/>
  <c r="AS133" i="14"/>
  <c r="AT10" i="14"/>
  <c r="AT86" i="11"/>
  <c r="AT202" i="11"/>
  <c r="AT137" i="14"/>
  <c r="AT262" i="14"/>
  <c r="AT206" i="11"/>
  <c r="AT75" i="5"/>
  <c r="AT59" i="3"/>
  <c r="AT57" i="3"/>
  <c r="AT108" i="3"/>
  <c r="AT110" i="3"/>
  <c r="AT109" i="3"/>
  <c r="AT54" i="3"/>
  <c r="AT107" i="3"/>
  <c r="AT268" i="14"/>
  <c r="AU58" i="11" l="1"/>
  <c r="AU149" i="11"/>
  <c r="AU54" i="11"/>
  <c r="AU175" i="11" s="1"/>
  <c r="AU84" i="11"/>
  <c r="AU189" i="11"/>
  <c r="E189" i="11" s="1"/>
  <c r="AU148" i="11"/>
  <c r="AU53" i="11"/>
  <c r="AU174" i="11" s="1"/>
  <c r="AU186" i="11"/>
  <c r="E186" i="11" s="1"/>
  <c r="AU83" i="11"/>
  <c r="AU156" i="11"/>
  <c r="AV132" i="11"/>
  <c r="AV137" i="11"/>
  <c r="AV133" i="11"/>
  <c r="AV135" i="11"/>
  <c r="AV139" i="11"/>
  <c r="AV138" i="11"/>
  <c r="AV134" i="11"/>
  <c r="AV136" i="11"/>
  <c r="AV140" i="11"/>
  <c r="AU29" i="11"/>
  <c r="AU155" i="11"/>
  <c r="AU43" i="11"/>
  <c r="AU164" i="11" s="1"/>
  <c r="AU180" i="11"/>
  <c r="AW21" i="5"/>
  <c r="AU181" i="11"/>
  <c r="AU42" i="3"/>
  <c r="AU44" i="3"/>
  <c r="AU45" i="3"/>
  <c r="AU41" i="3"/>
  <c r="AU43" i="3"/>
  <c r="AU163" i="14"/>
  <c r="AU51" i="11"/>
  <c r="AU172" i="11" s="1"/>
  <c r="AU146" i="11"/>
  <c r="AV11" i="5"/>
  <c r="AV39" i="5"/>
  <c r="AV12" i="4"/>
  <c r="AU63" i="5"/>
  <c r="AU54" i="4"/>
  <c r="AV51" i="4" s="1"/>
  <c r="AV53" i="4" s="1"/>
  <c r="AW8" i="5"/>
  <c r="AU95" i="3"/>
  <c r="AU69" i="5"/>
  <c r="AU70" i="5"/>
  <c r="AU231" i="14"/>
  <c r="AU36" i="14"/>
  <c r="AU104" i="14"/>
  <c r="AU68" i="4"/>
  <c r="AV65" i="4" s="1"/>
  <c r="AV67" i="4" s="1"/>
  <c r="AV38" i="4"/>
  <c r="AV78" i="3"/>
  <c r="AV65" i="3"/>
  <c r="AV41" i="4"/>
  <c r="AV39" i="4"/>
  <c r="AU61" i="4"/>
  <c r="AV58" i="4" s="1"/>
  <c r="AV60" i="4" s="1"/>
  <c r="AV168" i="11"/>
  <c r="AV40" i="5"/>
  <c r="AV32" i="4"/>
  <c r="AV40" i="4"/>
  <c r="AV22" i="4"/>
  <c r="AV131" i="11"/>
  <c r="AV48" i="11"/>
  <c r="AV167" i="11"/>
  <c r="AU184" i="11"/>
  <c r="AU159" i="11"/>
  <c r="AU82" i="11"/>
  <c r="AU203" i="11" s="1"/>
  <c r="AU52" i="11"/>
  <c r="AU173" i="11" s="1"/>
  <c r="AU128" i="14" s="1"/>
  <c r="AU107" i="11"/>
  <c r="AU183" i="11"/>
  <c r="AU61" i="11"/>
  <c r="AU108" i="11"/>
  <c r="AU229" i="11" s="1"/>
  <c r="AU93" i="4"/>
  <c r="AV90" i="4" s="1"/>
  <c r="AU79" i="4"/>
  <c r="AV76" i="4" s="1"/>
  <c r="AU352" i="14"/>
  <c r="AU285" i="14"/>
  <c r="AU86" i="4"/>
  <c r="AV83" i="4" s="1"/>
  <c r="AT105" i="14"/>
  <c r="AT31" i="14"/>
  <c r="AT158" i="14"/>
  <c r="AS259" i="14"/>
  <c r="AT91" i="11"/>
  <c r="AT89" i="11"/>
  <c r="AT207" i="11"/>
  <c r="AT90" i="11"/>
  <c r="AT58" i="3"/>
  <c r="AT116" i="3"/>
  <c r="AT114" i="3"/>
  <c r="AT111" i="3"/>
  <c r="AT279" i="14"/>
  <c r="AU70" i="11" l="1"/>
  <c r="AU73" i="11"/>
  <c r="AU179" i="11"/>
  <c r="AU255" i="14"/>
  <c r="AU256" i="14" s="1"/>
  <c r="AU98" i="11"/>
  <c r="E84" i="11"/>
  <c r="AU205" i="11"/>
  <c r="E205" i="11" s="1"/>
  <c r="E83" i="11"/>
  <c r="AU97" i="11"/>
  <c r="AU204" i="11"/>
  <c r="E204" i="11" s="1"/>
  <c r="AV47" i="5"/>
  <c r="AV48" i="5"/>
  <c r="E180" i="11"/>
  <c r="AU13" i="14"/>
  <c r="AW17" i="5"/>
  <c r="AW9" i="5" s="1"/>
  <c r="AV42" i="11"/>
  <c r="AV163" i="11" s="1"/>
  <c r="AV46" i="5"/>
  <c r="AU101" i="3"/>
  <c r="AV41" i="5"/>
  <c r="AV42" i="5"/>
  <c r="AV45" i="5"/>
  <c r="AV32" i="11"/>
  <c r="AV40" i="11"/>
  <c r="AV161" i="11" s="1"/>
  <c r="AV41" i="11"/>
  <c r="AV162" i="11" s="1"/>
  <c r="AU164" i="14"/>
  <c r="AV34" i="3"/>
  <c r="AV35" i="3"/>
  <c r="AV36" i="3"/>
  <c r="AV37" i="3"/>
  <c r="AV33" i="4"/>
  <c r="AV14" i="4"/>
  <c r="AV57" i="5"/>
  <c r="AV59" i="5"/>
  <c r="AU64" i="5"/>
  <c r="AU99" i="3"/>
  <c r="AU46" i="3"/>
  <c r="AU100" i="3"/>
  <c r="AU71" i="5"/>
  <c r="AU102" i="3"/>
  <c r="AU98" i="3"/>
  <c r="AU37" i="14"/>
  <c r="AU62" i="4"/>
  <c r="AU55" i="4"/>
  <c r="AU69" i="4"/>
  <c r="AV43" i="4"/>
  <c r="AV106" i="3"/>
  <c r="AV90" i="3"/>
  <c r="AU136" i="14"/>
  <c r="AU261" i="14"/>
  <c r="AU74" i="11"/>
  <c r="AU150" i="11"/>
  <c r="AU55" i="11"/>
  <c r="AU176" i="11" s="1"/>
  <c r="AU10" i="14" s="1"/>
  <c r="AV169" i="11"/>
  <c r="E203" i="11"/>
  <c r="E82" i="11"/>
  <c r="E107" i="11"/>
  <c r="AU228" i="11"/>
  <c r="E228" i="11" s="1"/>
  <c r="AU106" i="11"/>
  <c r="E183" i="11"/>
  <c r="AU182" i="11"/>
  <c r="AV78" i="4"/>
  <c r="AV92" i="4"/>
  <c r="AV85" i="4"/>
  <c r="AU87" i="4"/>
  <c r="AU94" i="4"/>
  <c r="AU80" i="4"/>
  <c r="AS267" i="14"/>
  <c r="AS287" i="14"/>
  <c r="AT99" i="11"/>
  <c r="AT122" i="11"/>
  <c r="AT212" i="11"/>
  <c r="AT95" i="11"/>
  <c r="AT210" i="11"/>
  <c r="AT92" i="11"/>
  <c r="AT225" i="11"/>
  <c r="AT142" i="14" s="1"/>
  <c r="AT96" i="11"/>
  <c r="AT217" i="11" s="1"/>
  <c r="AT211" i="11"/>
  <c r="AT115" i="3"/>
  <c r="AT263" i="14"/>
  <c r="AT138" i="14"/>
  <c r="AT60" i="3"/>
  <c r="AV38" i="11" l="1"/>
  <c r="AV159" i="11" s="1"/>
  <c r="AV63" i="11" a="1"/>
  <c r="AV62" i="11"/>
  <c r="AU194" i="11"/>
  <c r="AU219" i="11"/>
  <c r="E98" i="11"/>
  <c r="AU114" i="11" a="1"/>
  <c r="AU113" i="11"/>
  <c r="AU111" i="11" a="1"/>
  <c r="AU218" i="11"/>
  <c r="AU110" i="11"/>
  <c r="E97" i="11"/>
  <c r="AV27" i="11"/>
  <c r="AV66" i="11" a="1"/>
  <c r="AV65" i="5"/>
  <c r="AV35" i="11"/>
  <c r="AV156" i="11" s="1"/>
  <c r="AV65" i="11"/>
  <c r="AV28" i="11"/>
  <c r="AV69" i="11" a="1"/>
  <c r="AV36" i="11"/>
  <c r="AV157" i="11" s="1"/>
  <c r="AV68" i="11"/>
  <c r="AV53" i="3"/>
  <c r="AV60" i="11" a="1"/>
  <c r="AV181" i="11" s="1"/>
  <c r="AW13" i="5"/>
  <c r="AW24" i="5"/>
  <c r="AW18" i="5"/>
  <c r="AW12" i="5"/>
  <c r="AV26" i="11"/>
  <c r="AV147" i="11" s="1"/>
  <c r="AV59" i="11"/>
  <c r="AV34" i="11"/>
  <c r="AV94" i="3"/>
  <c r="AV25" i="11"/>
  <c r="AV92" i="3"/>
  <c r="AV93" i="3"/>
  <c r="AV153" i="11"/>
  <c r="AV254" i="14" s="1"/>
  <c r="AV257" i="14"/>
  <c r="AV84" i="4"/>
  <c r="AV77" i="4"/>
  <c r="AV38" i="3"/>
  <c r="AV66" i="4"/>
  <c r="AV59" i="4"/>
  <c r="AV35" i="4"/>
  <c r="AV52" i="4"/>
  <c r="AU81" i="11"/>
  <c r="AU51" i="3"/>
  <c r="AU52" i="3"/>
  <c r="AU50" i="3"/>
  <c r="AV91" i="3"/>
  <c r="AV58" i="5"/>
  <c r="AV60" i="5"/>
  <c r="AU103" i="3"/>
  <c r="AU85" i="11"/>
  <c r="AU74" i="5"/>
  <c r="AV91" i="4"/>
  <c r="AV284" i="14"/>
  <c r="AU71" i="4"/>
  <c r="AU195" i="11"/>
  <c r="AU227" i="11"/>
  <c r="AU191" i="11"/>
  <c r="AU96" i="4"/>
  <c r="AT117" i="3"/>
  <c r="AW10" i="5"/>
  <c r="AS270" i="14"/>
  <c r="AT220" i="11"/>
  <c r="AT243" i="11"/>
  <c r="AT100" i="11"/>
  <c r="AT216" i="11"/>
  <c r="AT213" i="11"/>
  <c r="AV108" i="11" l="1"/>
  <c r="AV229" i="11" s="1"/>
  <c r="AV184" i="11"/>
  <c r="AV183" i="11"/>
  <c r="AV107" i="11"/>
  <c r="AV61" i="11"/>
  <c r="AV58" i="11"/>
  <c r="E219" i="11"/>
  <c r="AU131" i="14"/>
  <c r="E113" i="11"/>
  <c r="AU234" i="11"/>
  <c r="E234" i="11" s="1"/>
  <c r="E218" i="11"/>
  <c r="AU130" i="14"/>
  <c r="AU121" i="11"/>
  <c r="AU231" i="11"/>
  <c r="E231" i="11" s="1"/>
  <c r="E110" i="11"/>
  <c r="AV53" i="11"/>
  <c r="AV174" i="11" s="1"/>
  <c r="AV148" i="11"/>
  <c r="AV83" i="11"/>
  <c r="AV186" i="11"/>
  <c r="AV54" i="11"/>
  <c r="AV175" i="11" s="1"/>
  <c r="AV149" i="11"/>
  <c r="AV189" i="11"/>
  <c r="AV84" i="11"/>
  <c r="AU104" i="11"/>
  <c r="AU105" i="11" a="1"/>
  <c r="AV155" i="11"/>
  <c r="AV255" i="14" s="1"/>
  <c r="AV256" i="14" s="1"/>
  <c r="AV43" i="11"/>
  <c r="AV164" i="11" s="1"/>
  <c r="AV29" i="11"/>
  <c r="AW16" i="11"/>
  <c r="AW17" i="11"/>
  <c r="AW13" i="11"/>
  <c r="AW12" i="11"/>
  <c r="AW51" i="5"/>
  <c r="AW52" i="5"/>
  <c r="AW35" i="5"/>
  <c r="AW36" i="5"/>
  <c r="AW31" i="5"/>
  <c r="AW32" i="5"/>
  <c r="AW33" i="3"/>
  <c r="AW49" i="3"/>
  <c r="AV180" i="11"/>
  <c r="AW29" i="5"/>
  <c r="AW17" i="4"/>
  <c r="AW19" i="11"/>
  <c r="AW14" i="11"/>
  <c r="AW27" i="5"/>
  <c r="AW11" i="11"/>
  <c r="AW20" i="3"/>
  <c r="AW19" i="4"/>
  <c r="AW28" i="4"/>
  <c r="AW33" i="5"/>
  <c r="AW128" i="11"/>
  <c r="AW49" i="5"/>
  <c r="AW298" i="14"/>
  <c r="AW15" i="11"/>
  <c r="AW28" i="5"/>
  <c r="AW34" i="5"/>
  <c r="AW30" i="5"/>
  <c r="AW50" i="5"/>
  <c r="AW50" i="14"/>
  <c r="AW47" i="11"/>
  <c r="AW11" i="4"/>
  <c r="AW177" i="14"/>
  <c r="AW46" i="11"/>
  <c r="AW18" i="11"/>
  <c r="AW10" i="11"/>
  <c r="AV52" i="11"/>
  <c r="AV173" i="11" s="1"/>
  <c r="AV82" i="11"/>
  <c r="AV203" i="11" s="1"/>
  <c r="AX16" i="5"/>
  <c r="AW22" i="5"/>
  <c r="AW12" i="4" s="1"/>
  <c r="AV146" i="11"/>
  <c r="AV51" i="11"/>
  <c r="AV172" i="11" s="1"/>
  <c r="AV70" i="5"/>
  <c r="E85" i="11"/>
  <c r="AV163" i="14"/>
  <c r="AV61" i="4"/>
  <c r="AV104" i="14"/>
  <c r="AV231" i="14"/>
  <c r="AV68" i="4"/>
  <c r="AV79" i="4"/>
  <c r="AV86" i="4"/>
  <c r="E81" i="11"/>
  <c r="AU202" i="11"/>
  <c r="E202" i="11" s="1"/>
  <c r="AV54" i="4"/>
  <c r="AW51" i="4" s="1"/>
  <c r="AW53" i="4" s="1"/>
  <c r="AV36" i="14"/>
  <c r="AV42" i="3"/>
  <c r="AV44" i="3"/>
  <c r="AV45" i="3"/>
  <c r="AV41" i="3"/>
  <c r="AV43" i="3"/>
  <c r="AU137" i="14"/>
  <c r="AV69" i="5"/>
  <c r="AV95" i="3"/>
  <c r="AV63" i="5"/>
  <c r="AU206" i="11"/>
  <c r="E206" i="11" s="1"/>
  <c r="AV285" i="14"/>
  <c r="AU108" i="3"/>
  <c r="AU107" i="3"/>
  <c r="AU109" i="3"/>
  <c r="AU75" i="5"/>
  <c r="AU110" i="3"/>
  <c r="AU86" i="11"/>
  <c r="AU54" i="3"/>
  <c r="AU57" i="3"/>
  <c r="AU20" i="14"/>
  <c r="AU59" i="3"/>
  <c r="AU262" i="14"/>
  <c r="AV93" i="4"/>
  <c r="AV352" i="14"/>
  <c r="AT264" i="14"/>
  <c r="AT265" i="14" s="1"/>
  <c r="AU268" i="14"/>
  <c r="AU147" i="14"/>
  <c r="AU232" i="14" s="1"/>
  <c r="AT139" i="14"/>
  <c r="AT119" i="3"/>
  <c r="AW11" i="5"/>
  <c r="AT132" i="14"/>
  <c r="AT221" i="11"/>
  <c r="AT129" i="14"/>
  <c r="AW40" i="5" l="1"/>
  <c r="AW42" i="11" s="1"/>
  <c r="AW163" i="11" s="1"/>
  <c r="AV228" i="11"/>
  <c r="AV106" i="11"/>
  <c r="AV227" i="11" s="1"/>
  <c r="AV182" i="11"/>
  <c r="AV74" i="11"/>
  <c r="AV195" i="11" s="1"/>
  <c r="AV73" i="11"/>
  <c r="AV194" i="11" s="1"/>
  <c r="AV179" i="11"/>
  <c r="AW39" i="5"/>
  <c r="AW48" i="5" s="1"/>
  <c r="AV80" i="4"/>
  <c r="AW76" i="4"/>
  <c r="AW78" i="4" s="1"/>
  <c r="AV13" i="14"/>
  <c r="E121" i="11"/>
  <c r="AU242" i="11"/>
  <c r="E242" i="11" s="1"/>
  <c r="AV97" i="11"/>
  <c r="AV204" i="11"/>
  <c r="AV70" i="11"/>
  <c r="AV191" i="11" s="1"/>
  <c r="AV98" i="11"/>
  <c r="AV205" i="11"/>
  <c r="AW136" i="11"/>
  <c r="AW137" i="11"/>
  <c r="AW140" i="11"/>
  <c r="AW138" i="11"/>
  <c r="AW134" i="11"/>
  <c r="AW133" i="11"/>
  <c r="AW135" i="11"/>
  <c r="AW132" i="11"/>
  <c r="AW139" i="11"/>
  <c r="AW23" i="5"/>
  <c r="AX21" i="5" s="1"/>
  <c r="AX17" i="5" s="1"/>
  <c r="AX8" i="5"/>
  <c r="AW48" i="11"/>
  <c r="AV128" i="14"/>
  <c r="AW168" i="11"/>
  <c r="AW32" i="4"/>
  <c r="AW167" i="11"/>
  <c r="AW65" i="3"/>
  <c r="AW90" i="3" s="1"/>
  <c r="AW78" i="3"/>
  <c r="AW22" i="4"/>
  <c r="AW38" i="4"/>
  <c r="AW41" i="4"/>
  <c r="AW39" i="4"/>
  <c r="AW40" i="4"/>
  <c r="AW131" i="11"/>
  <c r="AW58" i="4"/>
  <c r="AV150" i="11"/>
  <c r="AV55" i="11"/>
  <c r="AV176" i="11" s="1"/>
  <c r="AV101" i="3"/>
  <c r="AW65" i="4"/>
  <c r="AV102" i="3"/>
  <c r="AV64" i="5"/>
  <c r="AW90" i="4"/>
  <c r="AW92" i="4" s="1"/>
  <c r="AW83" i="4"/>
  <c r="AW85" i="4" s="1"/>
  <c r="AV164" i="14"/>
  <c r="AV55" i="4"/>
  <c r="AV69" i="4"/>
  <c r="AV62" i="4"/>
  <c r="AV37" i="14"/>
  <c r="AV87" i="4"/>
  <c r="AV71" i="5"/>
  <c r="AV136" i="14"/>
  <c r="AV100" i="3"/>
  <c r="AV98" i="3"/>
  <c r="AV99" i="3"/>
  <c r="AV261" i="14"/>
  <c r="AV46" i="3"/>
  <c r="AV94" i="4"/>
  <c r="AU114" i="3"/>
  <c r="E86" i="11"/>
  <c r="AU207" i="11"/>
  <c r="E207" i="11" s="1"/>
  <c r="AU90" i="11"/>
  <c r="AU91" i="11"/>
  <c r="AU89" i="11"/>
  <c r="AU111" i="3"/>
  <c r="AU116" i="3"/>
  <c r="AU58" i="3"/>
  <c r="AU105" i="14"/>
  <c r="AU31" i="14"/>
  <c r="AW33" i="4"/>
  <c r="AX9" i="5"/>
  <c r="AW14" i="4"/>
  <c r="AW46" i="5"/>
  <c r="AU279" i="14"/>
  <c r="AU158" i="14"/>
  <c r="AT258" i="14"/>
  <c r="AT133" i="14"/>
  <c r="AW32" i="11" l="1"/>
  <c r="AW153" i="11" s="1"/>
  <c r="AW41" i="11"/>
  <c r="AW162" i="11" s="1"/>
  <c r="AW42" i="5"/>
  <c r="AW45" i="5"/>
  <c r="AW41" i="5"/>
  <c r="AW40" i="11"/>
  <c r="AW161" i="11" s="1"/>
  <c r="AW257" i="14" s="1"/>
  <c r="AW47" i="5"/>
  <c r="AW36" i="3"/>
  <c r="AW93" i="3" s="1"/>
  <c r="AW35" i="3"/>
  <c r="AW92" i="3" s="1"/>
  <c r="AW34" i="3"/>
  <c r="AW37" i="3"/>
  <c r="AW94" i="3" s="1"/>
  <c r="AW57" i="5"/>
  <c r="AW58" i="5" s="1"/>
  <c r="AW59" i="5"/>
  <c r="AW60" i="5" s="1"/>
  <c r="AW69" i="11" a="1"/>
  <c r="AW28" i="11"/>
  <c r="AW149" i="11" s="1"/>
  <c r="AV111" i="11" a="1"/>
  <c r="AV218" i="11"/>
  <c r="AV130" i="14" s="1"/>
  <c r="AV110" i="11"/>
  <c r="AV113" i="11"/>
  <c r="AV114" i="11" a="1"/>
  <c r="AV219" i="11"/>
  <c r="AV131" i="14" s="1"/>
  <c r="AW68" i="11"/>
  <c r="AW36" i="11"/>
  <c r="AW60" i="11" a="1"/>
  <c r="AW181" i="11" s="1"/>
  <c r="AW34" i="11"/>
  <c r="AW155" i="11" s="1"/>
  <c r="AW59" i="11"/>
  <c r="AX24" i="5"/>
  <c r="AW169" i="11"/>
  <c r="AX13" i="5"/>
  <c r="AW60" i="4"/>
  <c r="AX12" i="5"/>
  <c r="AX18" i="5"/>
  <c r="AW43" i="4"/>
  <c r="AW106" i="3"/>
  <c r="AV10" i="14"/>
  <c r="AW38" i="11"/>
  <c r="AW63" i="11" a="1"/>
  <c r="AX10" i="5"/>
  <c r="AW67" i="4"/>
  <c r="AV81" i="11"/>
  <c r="AU115" i="3"/>
  <c r="AU138" i="14"/>
  <c r="AV71" i="4"/>
  <c r="AU99" i="11"/>
  <c r="AU122" i="11"/>
  <c r="E91" i="11"/>
  <c r="AU212" i="11"/>
  <c r="E212" i="11" s="1"/>
  <c r="AU210" i="11"/>
  <c r="E210" i="11" s="1"/>
  <c r="E104" i="11"/>
  <c r="AV50" i="3"/>
  <c r="AV52" i="3"/>
  <c r="AV51" i="3"/>
  <c r="AV85" i="11"/>
  <c r="AV74" i="5"/>
  <c r="AU263" i="14"/>
  <c r="AU225" i="11"/>
  <c r="AU142" i="14" s="1"/>
  <c r="AU60" i="3"/>
  <c r="AV96" i="4"/>
  <c r="AV268" i="14" s="1"/>
  <c r="AV279" i="14" s="1"/>
  <c r="AV103" i="3"/>
  <c r="AU226" i="11"/>
  <c r="E89" i="11"/>
  <c r="AU95" i="11"/>
  <c r="AU92" i="11"/>
  <c r="AU103" i="11"/>
  <c r="E90" i="11"/>
  <c r="AU119" i="11"/>
  <c r="AU240" i="11" s="1"/>
  <c r="AU96" i="11"/>
  <c r="AU217" i="11" s="1"/>
  <c r="AU211" i="11"/>
  <c r="E211" i="11" s="1"/>
  <c r="AW26" i="11"/>
  <c r="AW147" i="11" s="1"/>
  <c r="AW66" i="4"/>
  <c r="AW52" i="4"/>
  <c r="AW54" i="4" s="1"/>
  <c r="AW35" i="4"/>
  <c r="AW59" i="4"/>
  <c r="AW62" i="11"/>
  <c r="AV110" i="3"/>
  <c r="AT259" i="14"/>
  <c r="AW27" i="11" l="1"/>
  <c r="AW148" i="11" s="1"/>
  <c r="AW66" i="11" a="1"/>
  <c r="AW65" i="5"/>
  <c r="AW83" i="11" s="1"/>
  <c r="AW65" i="11"/>
  <c r="AW35" i="11"/>
  <c r="AW43" i="11" s="1"/>
  <c r="AW164" i="11" s="1"/>
  <c r="AW53" i="3"/>
  <c r="AW25" i="11"/>
  <c r="AW91" i="3"/>
  <c r="AW95" i="3" s="1"/>
  <c r="AW38" i="3"/>
  <c r="AV121" i="11"/>
  <c r="AV242" i="11" s="1"/>
  <c r="AV231" i="11"/>
  <c r="AV234" i="11"/>
  <c r="AW84" i="11"/>
  <c r="AW189" i="11"/>
  <c r="AW157" i="11"/>
  <c r="AW54" i="11"/>
  <c r="AW175" i="11" s="1"/>
  <c r="AW180" i="11"/>
  <c r="AW58" i="11"/>
  <c r="AV104" i="11"/>
  <c r="AV105" i="11" a="1"/>
  <c r="AW159" i="11"/>
  <c r="AX16" i="11"/>
  <c r="AX17" i="11"/>
  <c r="AX13" i="11"/>
  <c r="AX12" i="11"/>
  <c r="AX51" i="5"/>
  <c r="AX52" i="5"/>
  <c r="AX35" i="5"/>
  <c r="AX36" i="5"/>
  <c r="AX31" i="5"/>
  <c r="AX32" i="5"/>
  <c r="AX29" i="5"/>
  <c r="AX11" i="4"/>
  <c r="AX177" i="14"/>
  <c r="AX14" i="11"/>
  <c r="AX47" i="11"/>
  <c r="E47" i="11" s="1"/>
  <c r="AX20" i="3"/>
  <c r="AX30" i="5"/>
  <c r="AX298" i="14"/>
  <c r="AX17" i="4"/>
  <c r="AX28" i="5"/>
  <c r="AX128" i="11"/>
  <c r="AX15" i="11"/>
  <c r="AX50" i="5"/>
  <c r="AX11" i="11"/>
  <c r="AW61" i="4"/>
  <c r="AX58" i="4" s="1"/>
  <c r="AX60" i="4" s="1"/>
  <c r="AX33" i="3"/>
  <c r="AX49" i="3"/>
  <c r="AX49" i="5"/>
  <c r="AX28" i="4"/>
  <c r="AX19" i="4"/>
  <c r="AX19" i="11"/>
  <c r="AX33" i="5"/>
  <c r="AX34" i="5"/>
  <c r="AX27" i="5"/>
  <c r="AX10" i="11"/>
  <c r="AX18" i="11"/>
  <c r="AX50" i="14"/>
  <c r="AX46" i="11"/>
  <c r="AX22" i="5"/>
  <c r="AY16" i="5"/>
  <c r="AW91" i="4"/>
  <c r="AW284" i="14"/>
  <c r="AW84" i="4"/>
  <c r="AW77" i="4"/>
  <c r="AW254" i="14"/>
  <c r="AW184" i="11"/>
  <c r="AW108" i="11"/>
  <c r="AW229" i="11" s="1"/>
  <c r="AW61" i="11"/>
  <c r="AX11" i="5"/>
  <c r="AU117" i="3"/>
  <c r="AV202" i="11"/>
  <c r="AV54" i="3"/>
  <c r="AV107" i="3"/>
  <c r="AV109" i="3"/>
  <c r="AX51" i="4"/>
  <c r="AX53" i="4" s="1"/>
  <c r="AV20" i="14"/>
  <c r="AU220" i="11"/>
  <c r="E122" i="11"/>
  <c r="AU243" i="11"/>
  <c r="E243" i="11" s="1"/>
  <c r="E99" i="11"/>
  <c r="AU216" i="11"/>
  <c r="E95" i="11"/>
  <c r="AV86" i="11"/>
  <c r="AV206" i="11"/>
  <c r="AV108" i="3"/>
  <c r="AV57" i="3"/>
  <c r="AV75" i="5"/>
  <c r="AV59" i="3"/>
  <c r="AU224" i="11"/>
  <c r="E225" i="11"/>
  <c r="AU100" i="11"/>
  <c r="E92" i="11"/>
  <c r="AU213" i="11"/>
  <c r="E213" i="11" s="1"/>
  <c r="AW42" i="3"/>
  <c r="AW44" i="3"/>
  <c r="AW45" i="3"/>
  <c r="AW41" i="3"/>
  <c r="AW43" i="3"/>
  <c r="AV137" i="14"/>
  <c r="AV262" i="14"/>
  <c r="AV147" i="14"/>
  <c r="AV232" i="14" s="1"/>
  <c r="AU115" i="11"/>
  <c r="AU118" i="11"/>
  <c r="AW68" i="4"/>
  <c r="AX65" i="4" s="1"/>
  <c r="AX67" i="4" s="1"/>
  <c r="E96" i="11"/>
  <c r="E217" i="11"/>
  <c r="AW107" i="11"/>
  <c r="AW183" i="11"/>
  <c r="AW52" i="11"/>
  <c r="AW173" i="11" s="1"/>
  <c r="AW63" i="5"/>
  <c r="AW82" i="11"/>
  <c r="AW203" i="11" s="1"/>
  <c r="AW69" i="5"/>
  <c r="AW70" i="5"/>
  <c r="AW55" i="4"/>
  <c r="AW36" i="14"/>
  <c r="AW37" i="14" s="1"/>
  <c r="AW231" i="14"/>
  <c r="AW163" i="14"/>
  <c r="AW164" i="14" s="1"/>
  <c r="AW104" i="14"/>
  <c r="AT267" i="14"/>
  <c r="AT287" i="14"/>
  <c r="AW186" i="11" l="1"/>
  <c r="AW13" i="14" s="1"/>
  <c r="AW156" i="11"/>
  <c r="AW53" i="11"/>
  <c r="AW174" i="11" s="1"/>
  <c r="AX39" i="5"/>
  <c r="AX40" i="5"/>
  <c r="AW29" i="11"/>
  <c r="AW51" i="11"/>
  <c r="AW172" i="11" s="1"/>
  <c r="AW146" i="11"/>
  <c r="AW255" i="14"/>
  <c r="AW256" i="14" s="1"/>
  <c r="AW70" i="11"/>
  <c r="AW191" i="11" s="1"/>
  <c r="AW73" i="11"/>
  <c r="AW194" i="11" s="1"/>
  <c r="AW179" i="11"/>
  <c r="AX23" i="5"/>
  <c r="AY21" i="5" s="1"/>
  <c r="AY17" i="5" s="1"/>
  <c r="AY9" i="5" s="1"/>
  <c r="AX12" i="4"/>
  <c r="AW98" i="11"/>
  <c r="AW205" i="11"/>
  <c r="AW97" i="11"/>
  <c r="AW204" i="11"/>
  <c r="AX136" i="11"/>
  <c r="AX140" i="11"/>
  <c r="AX138" i="11"/>
  <c r="AX132" i="11"/>
  <c r="AX137" i="11"/>
  <c r="AX134" i="11"/>
  <c r="AX133" i="11"/>
  <c r="AX135" i="11"/>
  <c r="AX139" i="11"/>
  <c r="AX168" i="11"/>
  <c r="E168" i="11" s="1"/>
  <c r="AX22" i="4"/>
  <c r="AX78" i="3"/>
  <c r="AX65" i="3"/>
  <c r="AY8" i="5"/>
  <c r="E46" i="11"/>
  <c r="AX48" i="11"/>
  <c r="AX167" i="11"/>
  <c r="E167" i="11" s="1"/>
  <c r="AX38" i="4"/>
  <c r="AW62" i="4"/>
  <c r="AX32" i="4"/>
  <c r="AX39" i="4"/>
  <c r="AX41" i="4"/>
  <c r="AX40" i="4"/>
  <c r="AX131" i="11"/>
  <c r="AW285" i="14"/>
  <c r="AW86" i="4"/>
  <c r="AX83" i="4" s="1"/>
  <c r="AX85" i="4" s="1"/>
  <c r="AW79" i="4"/>
  <c r="AX76" i="4" s="1"/>
  <c r="AX78" i="4" s="1"/>
  <c r="AW93" i="4"/>
  <c r="AX90" i="4" s="1"/>
  <c r="AX92" i="4" s="1"/>
  <c r="AW352" i="14"/>
  <c r="AW182" i="11"/>
  <c r="AW74" i="11"/>
  <c r="AU119" i="3"/>
  <c r="AU264" i="14"/>
  <c r="AU265" i="14" s="1"/>
  <c r="AU139" i="14"/>
  <c r="AV105" i="14"/>
  <c r="AV31" i="14"/>
  <c r="AU132" i="14"/>
  <c r="E220" i="11"/>
  <c r="AV91" i="11"/>
  <c r="AV226" i="11"/>
  <c r="AV207" i="11"/>
  <c r="AV90" i="11"/>
  <c r="AV89" i="11"/>
  <c r="E216" i="11"/>
  <c r="AU129" i="14"/>
  <c r="AV114" i="3"/>
  <c r="AV58" i="3"/>
  <c r="AV116" i="3"/>
  <c r="AV111" i="3"/>
  <c r="AU236" i="11"/>
  <c r="AV158" i="14"/>
  <c r="E100" i="11"/>
  <c r="AU221" i="11"/>
  <c r="E221" i="11" s="1"/>
  <c r="AU239" i="11"/>
  <c r="AW69" i="4"/>
  <c r="AW261" i="14"/>
  <c r="AW99" i="3"/>
  <c r="AW228" i="11"/>
  <c r="AW106" i="11"/>
  <c r="AW227" i="11" s="1"/>
  <c r="AW101" i="3"/>
  <c r="AW128" i="14"/>
  <c r="AW102" i="3"/>
  <c r="AW71" i="5"/>
  <c r="AW136" i="14"/>
  <c r="AW64" i="5"/>
  <c r="AW100" i="3"/>
  <c r="AW98" i="3"/>
  <c r="AW46" i="3"/>
  <c r="AT270" i="14"/>
  <c r="AX37" i="3" l="1"/>
  <c r="AX94" i="3" s="1"/>
  <c r="AX36" i="3"/>
  <c r="AX93" i="3" s="1"/>
  <c r="AX42" i="5"/>
  <c r="AX46" i="5"/>
  <c r="AX38" i="11" s="1"/>
  <c r="AX159" i="11" s="1"/>
  <c r="AX42" i="11"/>
  <c r="AX34" i="3"/>
  <c r="AX47" i="5"/>
  <c r="AX48" i="5"/>
  <c r="AX35" i="3"/>
  <c r="AX92" i="3" s="1"/>
  <c r="AX57" i="5"/>
  <c r="AX58" i="5" s="1"/>
  <c r="AX59" i="5"/>
  <c r="AX60" i="5" s="1"/>
  <c r="AX32" i="11"/>
  <c r="AX45" i="5"/>
  <c r="AX40" i="11"/>
  <c r="AX41" i="11"/>
  <c r="AX41" i="5"/>
  <c r="AW150" i="11"/>
  <c r="AW55" i="11"/>
  <c r="AW176" i="11" s="1"/>
  <c r="AW10" i="14" s="1"/>
  <c r="AX14" i="4"/>
  <c r="AX33" i="4"/>
  <c r="AW114" i="11" a="1"/>
  <c r="AW113" i="11"/>
  <c r="AW219" i="11"/>
  <c r="AW131" i="14" s="1"/>
  <c r="AW111" i="11" a="1"/>
  <c r="AW110" i="11"/>
  <c r="AW218" i="11"/>
  <c r="AW130" i="14" s="1"/>
  <c r="AW195" i="11"/>
  <c r="AY10" i="5"/>
  <c r="AY11" i="5" s="1"/>
  <c r="AX106" i="3"/>
  <c r="AX90" i="3"/>
  <c r="AX169" i="11"/>
  <c r="E169" i="11" s="1"/>
  <c r="E48" i="11"/>
  <c r="AX43" i="4"/>
  <c r="AY24" i="5"/>
  <c r="AY12" i="5"/>
  <c r="AY13" i="5"/>
  <c r="AY18" i="5"/>
  <c r="AW87" i="4"/>
  <c r="AW80" i="4"/>
  <c r="AW94" i="4"/>
  <c r="AW74" i="5"/>
  <c r="AV115" i="3"/>
  <c r="AV60" i="3"/>
  <c r="AX63" i="11" a="1"/>
  <c r="AV138" i="14"/>
  <c r="AV263" i="14"/>
  <c r="AW71" i="4"/>
  <c r="AV99" i="11"/>
  <c r="AV220" i="11" s="1"/>
  <c r="AV132" i="14" s="1"/>
  <c r="AV258" i="14" s="1"/>
  <c r="AV259" i="14" s="1"/>
  <c r="AV122" i="11"/>
  <c r="AV243" i="11" s="1"/>
  <c r="AV212" i="11"/>
  <c r="AV225" i="11"/>
  <c r="AV142" i="14" s="1"/>
  <c r="AV119" i="11"/>
  <c r="AV240" i="11" s="1"/>
  <c r="AV96" i="11"/>
  <c r="AV217" i="11" s="1"/>
  <c r="AV211" i="11"/>
  <c r="AV95" i="11"/>
  <c r="AV92" i="11"/>
  <c r="AV213" i="11" s="1"/>
  <c r="AV210" i="11"/>
  <c r="AV103" i="11"/>
  <c r="AU258" i="14"/>
  <c r="AU133" i="14"/>
  <c r="AW51" i="3"/>
  <c r="AW52" i="3"/>
  <c r="AW50" i="3"/>
  <c r="AW81" i="11"/>
  <c r="AW103" i="3"/>
  <c r="AW85" i="11"/>
  <c r="AW110" i="3"/>
  <c r="AX62" i="11" l="1"/>
  <c r="AX61" i="11" s="1"/>
  <c r="AX26" i="11"/>
  <c r="AX163" i="11"/>
  <c r="E163" i="11" s="1"/>
  <c r="E42" i="11"/>
  <c r="AX107" i="11"/>
  <c r="AX228" i="11" s="1"/>
  <c r="AX183" i="11"/>
  <c r="AX66" i="11" a="1"/>
  <c r="AX27" i="11"/>
  <c r="AX69" i="11" a="1"/>
  <c r="AX28" i="11"/>
  <c r="AX91" i="3"/>
  <c r="AX95" i="3" s="1"/>
  <c r="AX38" i="3"/>
  <c r="AX35" i="11"/>
  <c r="AX65" i="11"/>
  <c r="AX65" i="5"/>
  <c r="AX83" i="11" s="1"/>
  <c r="AX84" i="11"/>
  <c r="AX68" i="11"/>
  <c r="AX36" i="11"/>
  <c r="AX45" i="3"/>
  <c r="AX102" i="3" s="1"/>
  <c r="AX43" i="3"/>
  <c r="AX100" i="3" s="1"/>
  <c r="AX63" i="5"/>
  <c r="AX64" i="5" s="1"/>
  <c r="AX81" i="11" s="1"/>
  <c r="AX42" i="3"/>
  <c r="AX99" i="3" s="1"/>
  <c r="AX44" i="3"/>
  <c r="AX101" i="3" s="1"/>
  <c r="AX41" i="3"/>
  <c r="AX70" i="5"/>
  <c r="AX69" i="5"/>
  <c r="AX71" i="5" s="1"/>
  <c r="E32" i="11"/>
  <c r="AX153" i="11"/>
  <c r="AX53" i="3"/>
  <c r="AX110" i="3" s="1"/>
  <c r="AX34" i="11"/>
  <c r="AX25" i="11"/>
  <c r="AX59" i="11"/>
  <c r="AX60" i="11" a="1"/>
  <c r="AX181" i="11" s="1"/>
  <c r="AX161" i="11"/>
  <c r="E40" i="11"/>
  <c r="E41" i="11"/>
  <c r="AX162" i="11"/>
  <c r="E162" i="11" s="1"/>
  <c r="AX66" i="4"/>
  <c r="AX68" i="4" s="1"/>
  <c r="AX69" i="4" s="1"/>
  <c r="AX35" i="4"/>
  <c r="AX59" i="4"/>
  <c r="AX61" i="4" s="1"/>
  <c r="AX62" i="4" s="1"/>
  <c r="AX52" i="4"/>
  <c r="AX54" i="4" s="1"/>
  <c r="AW234" i="11"/>
  <c r="AW121" i="11"/>
  <c r="AW242" i="11" s="1"/>
  <c r="AW231" i="11"/>
  <c r="AW104" i="11"/>
  <c r="AW105" i="11" a="1"/>
  <c r="AY16" i="11"/>
  <c r="AY17" i="11"/>
  <c r="AY13" i="11"/>
  <c r="AY12" i="11"/>
  <c r="AY51" i="5"/>
  <c r="AY52" i="5"/>
  <c r="AY35" i="5"/>
  <c r="AY36" i="5"/>
  <c r="AY31" i="5"/>
  <c r="AY32" i="5"/>
  <c r="AY30" i="5"/>
  <c r="AY19" i="4"/>
  <c r="AY28" i="4"/>
  <c r="AX84" i="4"/>
  <c r="AX91" i="4"/>
  <c r="AX284" i="14"/>
  <c r="AX77" i="4"/>
  <c r="AY50" i="5"/>
  <c r="AY50" i="14"/>
  <c r="AY19" i="11"/>
  <c r="AY33" i="3"/>
  <c r="AY49" i="3"/>
  <c r="AY28" i="5"/>
  <c r="AY20" i="3"/>
  <c r="AY11" i="11"/>
  <c r="AY10" i="11"/>
  <c r="AY27" i="5"/>
  <c r="AY29" i="5"/>
  <c r="AY46" i="11"/>
  <c r="AY11" i="4"/>
  <c r="AY177" i="14"/>
  <c r="AY49" i="5"/>
  <c r="AY17" i="4"/>
  <c r="AY47" i="11"/>
  <c r="AY18" i="11"/>
  <c r="AY128" i="11"/>
  <c r="AY34" i="5"/>
  <c r="AY33" i="5"/>
  <c r="AY14" i="11"/>
  <c r="AY15" i="11"/>
  <c r="AY298" i="14"/>
  <c r="AY22" i="5"/>
  <c r="AZ16" i="5"/>
  <c r="AY65" i="4"/>
  <c r="AY67" i="4" s="1"/>
  <c r="AW96" i="4"/>
  <c r="AY58" i="4"/>
  <c r="AY60" i="4" s="1"/>
  <c r="AV117" i="3"/>
  <c r="AX184" i="11"/>
  <c r="AX108" i="11"/>
  <c r="AX229" i="11" s="1"/>
  <c r="AW59" i="3"/>
  <c r="AW75" i="5"/>
  <c r="AW57" i="3"/>
  <c r="AW20" i="14"/>
  <c r="AW137" i="14"/>
  <c r="AV224" i="11"/>
  <c r="AV236" i="11" s="1"/>
  <c r="AV118" i="11"/>
  <c r="AV115" i="11"/>
  <c r="AV100" i="11"/>
  <c r="AV221" i="11" s="1"/>
  <c r="AV216" i="11"/>
  <c r="AV129" i="14" s="1"/>
  <c r="AV133" i="14" s="1"/>
  <c r="AU259" i="14"/>
  <c r="AW107" i="3"/>
  <c r="AW86" i="11"/>
  <c r="AW202" i="11"/>
  <c r="AW109" i="3"/>
  <c r="AW54" i="3"/>
  <c r="AW108" i="3"/>
  <c r="AW206" i="11"/>
  <c r="AW262" i="14"/>
  <c r="AX147" i="11" l="1"/>
  <c r="E147" i="11" s="1"/>
  <c r="AX82" i="11"/>
  <c r="AX203" i="11" s="1"/>
  <c r="E26" i="11"/>
  <c r="AX52" i="11"/>
  <c r="AX180" i="11"/>
  <c r="AX58" i="11"/>
  <c r="AX54" i="11"/>
  <c r="E27" i="11"/>
  <c r="AX148" i="11"/>
  <c r="E148" i="11" s="1"/>
  <c r="AX149" i="11"/>
  <c r="E149" i="11" s="1"/>
  <c r="E28" i="11"/>
  <c r="AX55" i="4"/>
  <c r="AX71" i="4" s="1"/>
  <c r="AY51" i="4"/>
  <c r="AY53" i="4" s="1"/>
  <c r="AX51" i="3"/>
  <c r="AX108" i="3" s="1"/>
  <c r="AX52" i="3"/>
  <c r="AX109" i="3" s="1"/>
  <c r="AX50" i="3"/>
  <c r="AX254" i="14"/>
  <c r="E153" i="11"/>
  <c r="E34" i="11"/>
  <c r="AX155" i="11"/>
  <c r="E155" i="11" s="1"/>
  <c r="AX29" i="11"/>
  <c r="E25" i="11"/>
  <c r="AX146" i="11"/>
  <c r="E146" i="11" s="1"/>
  <c r="AX51" i="11"/>
  <c r="AX257" i="14"/>
  <c r="E161" i="11"/>
  <c r="AX53" i="11"/>
  <c r="E35" i="11"/>
  <c r="AX156" i="11"/>
  <c r="AX43" i="11"/>
  <c r="AX186" i="11"/>
  <c r="AX189" i="11"/>
  <c r="E36" i="11"/>
  <c r="AX157" i="11"/>
  <c r="E157" i="11" s="1"/>
  <c r="AX46" i="3"/>
  <c r="AX98" i="3"/>
  <c r="AX103" i="3" s="1"/>
  <c r="AX85" i="11"/>
  <c r="AX74" i="5"/>
  <c r="AX75" i="5" s="1"/>
  <c r="AX36" i="14"/>
  <c r="AX37" i="14" s="1"/>
  <c r="AX104" i="14"/>
  <c r="AX231" i="14"/>
  <c r="AX163" i="14"/>
  <c r="AX164" i="14" s="1"/>
  <c r="AY40" i="5"/>
  <c r="AY39" i="5"/>
  <c r="AX204" i="11"/>
  <c r="AX97" i="11"/>
  <c r="AX98" i="11"/>
  <c r="AX205" i="11"/>
  <c r="AY23" i="5"/>
  <c r="AZ21" i="5" s="1"/>
  <c r="AZ17" i="5" s="1"/>
  <c r="AZ9" i="5" s="1"/>
  <c r="AY12" i="4"/>
  <c r="AY48" i="5"/>
  <c r="AY47" i="5"/>
  <c r="AY136" i="11"/>
  <c r="AY135" i="11"/>
  <c r="AY137" i="11"/>
  <c r="AY138" i="11"/>
  <c r="AY139" i="11"/>
  <c r="AY134" i="11"/>
  <c r="AY133" i="11"/>
  <c r="AY140" i="11"/>
  <c r="AY132" i="11"/>
  <c r="AX104" i="11"/>
  <c r="AX105" i="11" a="1"/>
  <c r="AY39" i="4"/>
  <c r="AY41" i="4"/>
  <c r="AY40" i="4"/>
  <c r="AX352" i="14"/>
  <c r="AX93" i="4"/>
  <c r="AY90" i="4" s="1"/>
  <c r="AY92" i="4" s="1"/>
  <c r="AX79" i="4"/>
  <c r="AY76" i="4" s="1"/>
  <c r="AY78" i="4" s="1"/>
  <c r="AX86" i="4"/>
  <c r="AY83" i="4" s="1"/>
  <c r="AY85" i="4" s="1"/>
  <c r="AX285" i="14"/>
  <c r="AZ8" i="5"/>
  <c r="AW147" i="14"/>
  <c r="AW232" i="14" s="1"/>
  <c r="AW268" i="14"/>
  <c r="AY78" i="3"/>
  <c r="AX261" i="14"/>
  <c r="AX136" i="14"/>
  <c r="AY65" i="3"/>
  <c r="AY106" i="3" s="1"/>
  <c r="AY32" i="4"/>
  <c r="AY22" i="4"/>
  <c r="AY38" i="4"/>
  <c r="AY48" i="11"/>
  <c r="AY168" i="11"/>
  <c r="AY131" i="11"/>
  <c r="AY167" i="11"/>
  <c r="AX182" i="11"/>
  <c r="AX74" i="11"/>
  <c r="AX195" i="11" s="1"/>
  <c r="AV264" i="14"/>
  <c r="AV265" i="14" s="1"/>
  <c r="AV139" i="14"/>
  <c r="AV119" i="3"/>
  <c r="AX106" i="11"/>
  <c r="AX227" i="11" s="1"/>
  <c r="AW116" i="3"/>
  <c r="AW114" i="3"/>
  <c r="AW58" i="3"/>
  <c r="AX202" i="11"/>
  <c r="AY40" i="11"/>
  <c r="AY161" i="11" s="1"/>
  <c r="AY32" i="11"/>
  <c r="AW31" i="14"/>
  <c r="AW105" i="14"/>
  <c r="AV239" i="11"/>
  <c r="AU287" i="14"/>
  <c r="AW226" i="11"/>
  <c r="AU267" i="14"/>
  <c r="AW207" i="11"/>
  <c r="AW91" i="11"/>
  <c r="AW89" i="11"/>
  <c r="AW90" i="11"/>
  <c r="AW111" i="3"/>
  <c r="AX173" i="11" l="1"/>
  <c r="E52" i="11"/>
  <c r="AX70" i="11"/>
  <c r="AX191" i="11" s="1"/>
  <c r="AX179" i="11"/>
  <c r="AX73" i="11"/>
  <c r="AX194" i="11" s="1"/>
  <c r="E54" i="11"/>
  <c r="AX175" i="11"/>
  <c r="E175" i="11" s="1"/>
  <c r="AY46" i="5"/>
  <c r="AY26" i="11" s="1"/>
  <c r="AY147" i="11" s="1"/>
  <c r="AY42" i="11"/>
  <c r="AY163" i="11" s="1"/>
  <c r="AY45" i="5"/>
  <c r="AY41" i="11"/>
  <c r="AY162" i="11" s="1"/>
  <c r="AY257" i="14" s="1"/>
  <c r="AY42" i="5"/>
  <c r="AY41" i="5"/>
  <c r="AX55" i="11"/>
  <c r="AX13" i="14"/>
  <c r="E53" i="11"/>
  <c r="AX174" i="11"/>
  <c r="E174" i="11" s="1"/>
  <c r="AY69" i="11" a="1"/>
  <c r="AY28" i="11"/>
  <c r="AY149" i="11" s="1"/>
  <c r="AY66" i="11" a="1"/>
  <c r="AY27" i="11"/>
  <c r="AY148" i="11" s="1"/>
  <c r="AX54" i="3"/>
  <c r="AX107" i="3"/>
  <c r="AX111" i="3" s="1"/>
  <c r="AX150" i="11"/>
  <c r="E150" i="11" s="1"/>
  <c r="E29" i="11"/>
  <c r="AX172" i="11"/>
  <c r="E172" i="11" s="1"/>
  <c r="E51" i="11"/>
  <c r="E156" i="11"/>
  <c r="AX255" i="14"/>
  <c r="AX256" i="14" s="1"/>
  <c r="AX164" i="11"/>
  <c r="E164" i="11" s="1"/>
  <c r="E43" i="11"/>
  <c r="AX86" i="11"/>
  <c r="AX207" i="11" s="1"/>
  <c r="AX206" i="11"/>
  <c r="AX57" i="3"/>
  <c r="AX114" i="3" s="1"/>
  <c r="AX59" i="3"/>
  <c r="AX116" i="3" s="1"/>
  <c r="AY36" i="3"/>
  <c r="AY93" i="3" s="1"/>
  <c r="AY34" i="3"/>
  <c r="AY35" i="3"/>
  <c r="AY92" i="3" s="1"/>
  <c r="AY37" i="3"/>
  <c r="AY94" i="3" s="1"/>
  <c r="AY59" i="5"/>
  <c r="AY60" i="5" s="1"/>
  <c r="AY57" i="5"/>
  <c r="AY58" i="5" s="1"/>
  <c r="AY63" i="5" s="1"/>
  <c r="AY64" i="5" s="1"/>
  <c r="AY81" i="11" s="1"/>
  <c r="AY33" i="4"/>
  <c r="AY14" i="4"/>
  <c r="AX111" i="11" a="1"/>
  <c r="AX110" i="11"/>
  <c r="AX218" i="11"/>
  <c r="AX130" i="14" s="1"/>
  <c r="AX114" i="11" a="1"/>
  <c r="AX113" i="11"/>
  <c r="AX219" i="11"/>
  <c r="AX131" i="14" s="1"/>
  <c r="AY68" i="11"/>
  <c r="AY36" i="11"/>
  <c r="AY35" i="11"/>
  <c r="AY65" i="11"/>
  <c r="AY65" i="5"/>
  <c r="AY62" i="11"/>
  <c r="AY60" i="11" a="1"/>
  <c r="AY181" i="11" s="1"/>
  <c r="AZ10" i="5"/>
  <c r="AZ11" i="5" s="1"/>
  <c r="AX87" i="4"/>
  <c r="AX80" i="4"/>
  <c r="AX94" i="4"/>
  <c r="AW279" i="14"/>
  <c r="AZ18" i="5"/>
  <c r="AZ24" i="5"/>
  <c r="AW158" i="14"/>
  <c r="AY43" i="4"/>
  <c r="AY90" i="3"/>
  <c r="AY169" i="11"/>
  <c r="AZ13" i="5"/>
  <c r="AZ12" i="5"/>
  <c r="AX58" i="3"/>
  <c r="AX137" i="14"/>
  <c r="AX262" i="14"/>
  <c r="AV287" i="14"/>
  <c r="AV267" i="14"/>
  <c r="AV270" i="14" s="1"/>
  <c r="AX20" i="14"/>
  <c r="AW60" i="3"/>
  <c r="AW115" i="3"/>
  <c r="AX226" i="11"/>
  <c r="AY153" i="11"/>
  <c r="AY254" i="14" s="1"/>
  <c r="AW138" i="14"/>
  <c r="AU270" i="14"/>
  <c r="AW103" i="11"/>
  <c r="AW210" i="11"/>
  <c r="AW225" i="11"/>
  <c r="AW142" i="14" s="1"/>
  <c r="AW122" i="11"/>
  <c r="AW243" i="11" s="1"/>
  <c r="AW212" i="11"/>
  <c r="AW95" i="11"/>
  <c r="AW92" i="11"/>
  <c r="AW213" i="11" s="1"/>
  <c r="AW99" i="11"/>
  <c r="AW220" i="11" s="1"/>
  <c r="AW132" i="14" s="1"/>
  <c r="AW211" i="11"/>
  <c r="AW119" i="11"/>
  <c r="AW240" i="11" s="1"/>
  <c r="AW96" i="11"/>
  <c r="AW217" i="11" s="1"/>
  <c r="AW263" i="14"/>
  <c r="E173" i="11" l="1"/>
  <c r="AX128" i="14"/>
  <c r="AY59" i="11"/>
  <c r="AY180" i="11" s="1"/>
  <c r="AY34" i="11"/>
  <c r="AY63" i="11" a="1"/>
  <c r="AY61" i="11" s="1"/>
  <c r="AY38" i="11"/>
  <c r="AY53" i="3"/>
  <c r="AY110" i="3" s="1"/>
  <c r="AY25" i="11"/>
  <c r="AY29" i="11" s="1"/>
  <c r="E55" i="11"/>
  <c r="AX176" i="11"/>
  <c r="AX91" i="11"/>
  <c r="AX89" i="11"/>
  <c r="AX90" i="11"/>
  <c r="AY59" i="4"/>
  <c r="AY61" i="4" s="1"/>
  <c r="AY62" i="4" s="1"/>
  <c r="AY66" i="4"/>
  <c r="AY68" i="4" s="1"/>
  <c r="AY69" i="4" s="1"/>
  <c r="AY38" i="3"/>
  <c r="AY91" i="3"/>
  <c r="AY95" i="3" s="1"/>
  <c r="AY69" i="5"/>
  <c r="AY71" i="5" s="1"/>
  <c r="AY70" i="5"/>
  <c r="AY44" i="3"/>
  <c r="AY101" i="3" s="1"/>
  <c r="AY41" i="3"/>
  <c r="AY42" i="3"/>
  <c r="AY99" i="3" s="1"/>
  <c r="AY45" i="3"/>
  <c r="AY102" i="3" s="1"/>
  <c r="AY43" i="3"/>
  <c r="AY100" i="3" s="1"/>
  <c r="AY189" i="11"/>
  <c r="AY52" i="4"/>
  <c r="AY54" i="4" s="1"/>
  <c r="AY55" i="4" s="1"/>
  <c r="AY35" i="4"/>
  <c r="AY36" i="14" s="1"/>
  <c r="AY37" i="14" s="1"/>
  <c r="AX121" i="11"/>
  <c r="AX242" i="11" s="1"/>
  <c r="AX231" i="11"/>
  <c r="AX234" i="11"/>
  <c r="AY84" i="11"/>
  <c r="AY83" i="11"/>
  <c r="AY157" i="11"/>
  <c r="AY54" i="11"/>
  <c r="AY175" i="11" s="1"/>
  <c r="AY156" i="11"/>
  <c r="AY53" i="11"/>
  <c r="AY174" i="11" s="1"/>
  <c r="AY186" i="11"/>
  <c r="AY183" i="11"/>
  <c r="AY107" i="11"/>
  <c r="AY58" i="11"/>
  <c r="AY155" i="11"/>
  <c r="AY104" i="11"/>
  <c r="AY105" i="11" a="1"/>
  <c r="AZ16" i="11"/>
  <c r="AZ17" i="11"/>
  <c r="AZ13" i="11"/>
  <c r="AZ12" i="11"/>
  <c r="AZ51" i="5"/>
  <c r="AZ52" i="5"/>
  <c r="AZ35" i="5"/>
  <c r="AZ36" i="5"/>
  <c r="AZ31" i="5"/>
  <c r="AZ32" i="5"/>
  <c r="AZ58" i="4"/>
  <c r="AZ60" i="4" s="1"/>
  <c r="AZ298" i="14"/>
  <c r="AZ27" i="5"/>
  <c r="AZ47" i="11"/>
  <c r="AZ46" i="11"/>
  <c r="BA16" i="5"/>
  <c r="AZ22" i="5"/>
  <c r="AZ65" i="4"/>
  <c r="AZ67" i="4" s="1"/>
  <c r="AZ29" i="5"/>
  <c r="AZ28" i="5"/>
  <c r="AZ10" i="11"/>
  <c r="AZ49" i="5"/>
  <c r="AZ49" i="3"/>
  <c r="AZ33" i="3"/>
  <c r="AZ17" i="4"/>
  <c r="AZ50" i="5"/>
  <c r="AZ19" i="4"/>
  <c r="AZ28" i="4"/>
  <c r="AZ18" i="11"/>
  <c r="AZ11" i="4"/>
  <c r="AZ50" i="14"/>
  <c r="AZ20" i="3"/>
  <c r="AZ177" i="14"/>
  <c r="AZ128" i="11"/>
  <c r="AX96" i="4"/>
  <c r="AZ30" i="5"/>
  <c r="AZ11" i="11"/>
  <c r="AZ19" i="11"/>
  <c r="AZ34" i="5"/>
  <c r="AZ33" i="5"/>
  <c r="AZ14" i="11"/>
  <c r="AZ15" i="11"/>
  <c r="AY91" i="4"/>
  <c r="AY93" i="4" s="1"/>
  <c r="AZ90" i="4" s="1"/>
  <c r="AY77" i="4"/>
  <c r="AY79" i="4" s="1"/>
  <c r="AZ76" i="4" s="1"/>
  <c r="AY284" i="14"/>
  <c r="AY84" i="4"/>
  <c r="AY86" i="4" s="1"/>
  <c r="AZ83" i="4" s="1"/>
  <c r="AY82" i="11"/>
  <c r="AY203" i="11" s="1"/>
  <c r="AZ51" i="4"/>
  <c r="AX60" i="3"/>
  <c r="AX115" i="3"/>
  <c r="AX263" i="14"/>
  <c r="AX225" i="11"/>
  <c r="AX31" i="14"/>
  <c r="AX105" i="14"/>
  <c r="AW117" i="3"/>
  <c r="AX138" i="14"/>
  <c r="AX103" i="11"/>
  <c r="AY202" i="11"/>
  <c r="AW224" i="11"/>
  <c r="AW236" i="11" s="1"/>
  <c r="AW115" i="11"/>
  <c r="AW118" i="11"/>
  <c r="AW216" i="11"/>
  <c r="AW129" i="14" s="1"/>
  <c r="AW258" i="14"/>
  <c r="AW100" i="11"/>
  <c r="AW221" i="11" s="1"/>
  <c r="AY159" i="11" l="1"/>
  <c r="AY43" i="11"/>
  <c r="AY52" i="11"/>
  <c r="AY173" i="11" s="1"/>
  <c r="AY128" i="14" s="1"/>
  <c r="AY184" i="11"/>
  <c r="AY108" i="11"/>
  <c r="AZ40" i="5"/>
  <c r="AY51" i="11"/>
  <c r="AY172" i="11" s="1"/>
  <c r="AY146" i="11"/>
  <c r="AX10" i="14"/>
  <c r="E176" i="11"/>
  <c r="AX99" i="11"/>
  <c r="AX220" i="11" s="1"/>
  <c r="AX132" i="14" s="1"/>
  <c r="AX258" i="14" s="1"/>
  <c r="AX122" i="11"/>
  <c r="AX243" i="11" s="1"/>
  <c r="AX212" i="11"/>
  <c r="AX210" i="11"/>
  <c r="AX95" i="11"/>
  <c r="AX92" i="11"/>
  <c r="AX213" i="11" s="1"/>
  <c r="AX119" i="11"/>
  <c r="AX240" i="11" s="1"/>
  <c r="AX211" i="11"/>
  <c r="AX96" i="11"/>
  <c r="AX217" i="11" s="1"/>
  <c r="AY71" i="4"/>
  <c r="AY20" i="14" s="1"/>
  <c r="AY51" i="3"/>
  <c r="AY108" i="3" s="1"/>
  <c r="AY52" i="3"/>
  <c r="AY109" i="3" s="1"/>
  <c r="AY85" i="11"/>
  <c r="AY50" i="3"/>
  <c r="AY74" i="5"/>
  <c r="AY57" i="3" s="1"/>
  <c r="AY114" i="3" s="1"/>
  <c r="AY98" i="3"/>
  <c r="AY103" i="3" s="1"/>
  <c r="AY46" i="3"/>
  <c r="AY104" i="14"/>
  <c r="AY231" i="14"/>
  <c r="AY163" i="14"/>
  <c r="AY164" i="14" s="1"/>
  <c r="AY255" i="14"/>
  <c r="AY256" i="14" s="1"/>
  <c r="AZ23" i="5"/>
  <c r="BA21" i="5" s="1"/>
  <c r="BA17" i="5" s="1"/>
  <c r="BA9" i="5" s="1"/>
  <c r="AZ12" i="4"/>
  <c r="AY73" i="11"/>
  <c r="AY194" i="11" s="1"/>
  <c r="AY179" i="11"/>
  <c r="AY13" i="14"/>
  <c r="AX142" i="14"/>
  <c r="AZ39" i="5"/>
  <c r="AY228" i="11"/>
  <c r="AY70" i="11"/>
  <c r="AY191" i="11" s="1"/>
  <c r="AY182" i="11"/>
  <c r="AY74" i="11"/>
  <c r="AY195" i="11" s="1"/>
  <c r="AY98" i="11"/>
  <c r="AY205" i="11"/>
  <c r="AY204" i="11"/>
  <c r="AY97" i="11"/>
  <c r="AZ41" i="11"/>
  <c r="AZ162" i="11" s="1"/>
  <c r="AZ40" i="11"/>
  <c r="AZ161" i="11" s="1"/>
  <c r="AZ132" i="11"/>
  <c r="AZ140" i="11"/>
  <c r="AZ133" i="11"/>
  <c r="AZ137" i="11"/>
  <c r="AZ138" i="11"/>
  <c r="AZ134" i="11"/>
  <c r="AZ135" i="11"/>
  <c r="AZ136" i="11"/>
  <c r="AZ139" i="11"/>
  <c r="AZ48" i="11"/>
  <c r="AZ169" i="11" s="1"/>
  <c r="AZ32" i="4"/>
  <c r="AZ22" i="4"/>
  <c r="AZ40" i="4"/>
  <c r="BA8" i="5"/>
  <c r="AZ41" i="4"/>
  <c r="AZ39" i="4"/>
  <c r="AZ38" i="4"/>
  <c r="AZ78" i="3"/>
  <c r="AZ65" i="3"/>
  <c r="AZ131" i="11"/>
  <c r="AZ168" i="11"/>
  <c r="AZ167" i="11"/>
  <c r="AX147" i="14"/>
  <c r="AX268" i="14"/>
  <c r="AZ53" i="4"/>
  <c r="AY94" i="4"/>
  <c r="AY80" i="4"/>
  <c r="AY352" i="14"/>
  <c r="AY285" i="14"/>
  <c r="AY87" i="4"/>
  <c r="AX117" i="3"/>
  <c r="AZ85" i="4"/>
  <c r="AY261" i="14"/>
  <c r="AY136" i="14"/>
  <c r="AY150" i="11"/>
  <c r="AW119" i="3"/>
  <c r="AW264" i="14"/>
  <c r="AW265" i="14" s="1"/>
  <c r="AW139" i="14"/>
  <c r="AX118" i="11"/>
  <c r="AX224" i="11"/>
  <c r="AX236" i="11" s="1"/>
  <c r="AX115" i="11"/>
  <c r="AZ78" i="4"/>
  <c r="AZ92" i="4"/>
  <c r="AW239" i="11"/>
  <c r="AW259" i="14"/>
  <c r="AW133" i="14"/>
  <c r="AY229" i="11" l="1"/>
  <c r="AY106" i="11"/>
  <c r="AY227" i="11" s="1"/>
  <c r="AZ41" i="5"/>
  <c r="AZ42" i="5"/>
  <c r="AY164" i="11"/>
  <c r="AY55" i="11"/>
  <c r="AY176" i="11" s="1"/>
  <c r="AY10" i="14" s="1"/>
  <c r="AZ46" i="5"/>
  <c r="AZ42" i="11"/>
  <c r="AZ163" i="11" s="1"/>
  <c r="AZ45" i="5"/>
  <c r="AZ48" i="5"/>
  <c r="AZ32" i="11"/>
  <c r="AZ153" i="11" s="1"/>
  <c r="AZ254" i="14" s="1"/>
  <c r="AZ47" i="5"/>
  <c r="AX216" i="11"/>
  <c r="AX129" i="14" s="1"/>
  <c r="AX133" i="14" s="1"/>
  <c r="AX100" i="11"/>
  <c r="AX221" i="11" s="1"/>
  <c r="AY206" i="11"/>
  <c r="AY86" i="11"/>
  <c r="AY107" i="3"/>
  <c r="AY111" i="3" s="1"/>
  <c r="AY54" i="3"/>
  <c r="AY59" i="3"/>
  <c r="AY116" i="3" s="1"/>
  <c r="AY75" i="5"/>
  <c r="AY58" i="3" s="1"/>
  <c r="AZ33" i="4"/>
  <c r="AZ59" i="4" s="1"/>
  <c r="AZ61" i="4" s="1"/>
  <c r="AZ62" i="4" s="1"/>
  <c r="AZ14" i="4"/>
  <c r="AZ34" i="3"/>
  <c r="AZ91" i="3" s="1"/>
  <c r="AZ35" i="3"/>
  <c r="AZ92" i="3" s="1"/>
  <c r="AZ36" i="3"/>
  <c r="AZ93" i="3" s="1"/>
  <c r="AZ37" i="3"/>
  <c r="AZ57" i="5"/>
  <c r="AZ58" i="5" s="1"/>
  <c r="AZ59" i="5"/>
  <c r="AZ60" i="5" s="1"/>
  <c r="AY114" i="11" a="1"/>
  <c r="AY219" i="11"/>
  <c r="AY131" i="14" s="1"/>
  <c r="AY113" i="11"/>
  <c r="AY110" i="11"/>
  <c r="AY111" i="11" a="1"/>
  <c r="AY218" i="11"/>
  <c r="AY130" i="14" s="1"/>
  <c r="AZ43" i="4"/>
  <c r="AX158" i="14"/>
  <c r="AX232" i="14"/>
  <c r="BA10" i="5"/>
  <c r="BA11" i="5" s="1"/>
  <c r="BA13" i="5"/>
  <c r="BA24" i="5"/>
  <c r="BA18" i="5"/>
  <c r="BA12" i="5"/>
  <c r="AZ106" i="3"/>
  <c r="AZ90" i="3"/>
  <c r="AX279" i="14"/>
  <c r="AY96" i="4"/>
  <c r="AX119" i="3"/>
  <c r="AX264" i="14"/>
  <c r="AX265" i="14" s="1"/>
  <c r="AX139" i="14"/>
  <c r="AY262" i="14"/>
  <c r="AY137" i="14"/>
  <c r="AZ257" i="14"/>
  <c r="AY31" i="14"/>
  <c r="AY105" i="14"/>
  <c r="AX259" i="14"/>
  <c r="AY226" i="11"/>
  <c r="AX239" i="11"/>
  <c r="AZ63" i="11" a="1"/>
  <c r="AW267" i="14"/>
  <c r="AW287" i="14"/>
  <c r="AZ26" i="11" l="1"/>
  <c r="AZ38" i="11"/>
  <c r="AZ159" i="11" s="1"/>
  <c r="AZ62" i="11"/>
  <c r="AZ60" i="11" a="1"/>
  <c r="AZ181" i="11" s="1"/>
  <c r="AZ53" i="3"/>
  <c r="AZ110" i="3" s="1"/>
  <c r="AZ34" i="11"/>
  <c r="AZ59" i="11"/>
  <c r="AZ25" i="11"/>
  <c r="AZ28" i="11"/>
  <c r="AZ69" i="11" a="1"/>
  <c r="AZ84" i="11"/>
  <c r="AZ36" i="11"/>
  <c r="AZ157" i="11" s="1"/>
  <c r="AZ68" i="11"/>
  <c r="AZ27" i="11"/>
  <c r="AZ66" i="11" a="1"/>
  <c r="AZ65" i="5"/>
  <c r="AZ83" i="11" s="1"/>
  <c r="AZ35" i="11"/>
  <c r="AZ156" i="11" s="1"/>
  <c r="AZ65" i="11"/>
  <c r="AZ186" i="11" s="1"/>
  <c r="AY90" i="11"/>
  <c r="AY211" i="11" s="1"/>
  <c r="AY91" i="11"/>
  <c r="AY207" i="11"/>
  <c r="AY89" i="11"/>
  <c r="AY263" i="14"/>
  <c r="AY138" i="14"/>
  <c r="AY60" i="3"/>
  <c r="AY115" i="3"/>
  <c r="AY117" i="3" s="1"/>
  <c r="AZ94" i="3"/>
  <c r="AZ95" i="3" s="1"/>
  <c r="AZ38" i="3"/>
  <c r="AZ66" i="4"/>
  <c r="AZ68" i="4" s="1"/>
  <c r="AZ52" i="4"/>
  <c r="AZ54" i="4" s="1"/>
  <c r="AZ35" i="4"/>
  <c r="AZ63" i="5"/>
  <c r="AZ64" i="5" s="1"/>
  <c r="AZ81" i="11" s="1"/>
  <c r="AZ42" i="3"/>
  <c r="AZ99" i="3" s="1"/>
  <c r="AZ44" i="3"/>
  <c r="AZ101" i="3" s="1"/>
  <c r="AZ45" i="3"/>
  <c r="AZ102" i="3" s="1"/>
  <c r="AZ41" i="3"/>
  <c r="AZ43" i="3"/>
  <c r="AZ100" i="3" s="1"/>
  <c r="AZ69" i="5"/>
  <c r="AZ71" i="5" s="1"/>
  <c r="AZ70" i="5"/>
  <c r="AY234" i="11"/>
  <c r="AY231" i="11"/>
  <c r="AY121" i="11"/>
  <c r="AY242" i="11" s="1"/>
  <c r="AZ284" i="14"/>
  <c r="AZ91" i="4"/>
  <c r="AZ93" i="4" s="1"/>
  <c r="BA90" i="4" s="1"/>
  <c r="BA92" i="4" s="1"/>
  <c r="AZ84" i="4"/>
  <c r="AZ86" i="4" s="1"/>
  <c r="BA83" i="4" s="1"/>
  <c r="BA85" i="4" s="1"/>
  <c r="AZ77" i="4"/>
  <c r="AZ79" i="4" s="1"/>
  <c r="BA76" i="4" s="1"/>
  <c r="BA78" i="4" s="1"/>
  <c r="BA16" i="11"/>
  <c r="BA17" i="11"/>
  <c r="BA13" i="11"/>
  <c r="BA12" i="11"/>
  <c r="BA51" i="5"/>
  <c r="BA52" i="5"/>
  <c r="BA19" i="4"/>
  <c r="BA35" i="5"/>
  <c r="BA36" i="5"/>
  <c r="BA31" i="5"/>
  <c r="BA32" i="5"/>
  <c r="BA298" i="14"/>
  <c r="BA14" i="11"/>
  <c r="BA49" i="5"/>
  <c r="BA10" i="11"/>
  <c r="BA15" i="11"/>
  <c r="BA20" i="3"/>
  <c r="BA49" i="3"/>
  <c r="BA30" i="5"/>
  <c r="BA11" i="11"/>
  <c r="BA128" i="11"/>
  <c r="BA50" i="14"/>
  <c r="BA28" i="4"/>
  <c r="BA41" i="4" s="1"/>
  <c r="BA46" i="11"/>
  <c r="BA33" i="3"/>
  <c r="BA18" i="11"/>
  <c r="BA17" i="4"/>
  <c r="BA11" i="4"/>
  <c r="BA177" i="14"/>
  <c r="BA28" i="5"/>
  <c r="BA27" i="5"/>
  <c r="BA29" i="5"/>
  <c r="BA34" i="5"/>
  <c r="BA50" i="5"/>
  <c r="BA33" i="5"/>
  <c r="BA47" i="11"/>
  <c r="BA19" i="11"/>
  <c r="BA58" i="4"/>
  <c r="BA60" i="4" s="1"/>
  <c r="BA22" i="5"/>
  <c r="BB16" i="5"/>
  <c r="BB8" i="5" s="1"/>
  <c r="AY268" i="14"/>
  <c r="AY279" i="14" s="1"/>
  <c r="AY147" i="14"/>
  <c r="AX287" i="14"/>
  <c r="AX267" i="14"/>
  <c r="AY225" i="11"/>
  <c r="AY103" i="11"/>
  <c r="AZ184" i="11"/>
  <c r="AZ108" i="11"/>
  <c r="AZ229" i="11" s="1"/>
  <c r="AW270" i="14"/>
  <c r="BA39" i="5" l="1"/>
  <c r="AZ69" i="4"/>
  <c r="BA65" i="4"/>
  <c r="BA67" i="4" s="1"/>
  <c r="AZ147" i="11"/>
  <c r="AZ82" i="11"/>
  <c r="AZ203" i="11" s="1"/>
  <c r="AZ52" i="11"/>
  <c r="AZ173" i="11" s="1"/>
  <c r="AZ128" i="14" s="1"/>
  <c r="AZ61" i="11"/>
  <c r="AZ183" i="11"/>
  <c r="AZ107" i="11"/>
  <c r="AZ155" i="11"/>
  <c r="AZ255" i="14" s="1"/>
  <c r="AZ256" i="14" s="1"/>
  <c r="AZ43" i="11"/>
  <c r="AZ164" i="11" s="1"/>
  <c r="AZ180" i="11"/>
  <c r="AZ58" i="11"/>
  <c r="AZ146" i="11"/>
  <c r="AZ51" i="11"/>
  <c r="AZ172" i="11" s="1"/>
  <c r="AZ29" i="11"/>
  <c r="AZ149" i="11"/>
  <c r="AZ54" i="11"/>
  <c r="AZ175" i="11" s="1"/>
  <c r="AZ189" i="11"/>
  <c r="AZ148" i="11"/>
  <c r="AZ53" i="11"/>
  <c r="AZ174" i="11" s="1"/>
  <c r="AZ55" i="4"/>
  <c r="BA51" i="4"/>
  <c r="BA53" i="4" s="1"/>
  <c r="AY96" i="11"/>
  <c r="AY217" i="11" s="1"/>
  <c r="AY119" i="11"/>
  <c r="AY240" i="11" s="1"/>
  <c r="AY212" i="11"/>
  <c r="AY122" i="11"/>
  <c r="AY243" i="11" s="1"/>
  <c r="AY99" i="11"/>
  <c r="AY220" i="11" s="1"/>
  <c r="AY132" i="14" s="1"/>
  <c r="AY95" i="11"/>
  <c r="AY92" i="11"/>
  <c r="AY213" i="11" s="1"/>
  <c r="AY210" i="11"/>
  <c r="BA40" i="5"/>
  <c r="AZ36" i="14"/>
  <c r="AZ37" i="14" s="1"/>
  <c r="AZ231" i="14"/>
  <c r="AZ163" i="14"/>
  <c r="AZ164" i="14" s="1"/>
  <c r="AZ104" i="14"/>
  <c r="AZ98" i="3"/>
  <c r="AZ103" i="3" s="1"/>
  <c r="AZ46" i="3"/>
  <c r="AZ85" i="11"/>
  <c r="AZ74" i="5"/>
  <c r="AZ51" i="3"/>
  <c r="AZ108" i="3" s="1"/>
  <c r="AZ52" i="3"/>
  <c r="AZ109" i="3" s="1"/>
  <c r="AZ50" i="3"/>
  <c r="BA23" i="5"/>
  <c r="BB21" i="5" s="1"/>
  <c r="BB17" i="5" s="1"/>
  <c r="BB9" i="5" s="1"/>
  <c r="BB10" i="5" s="1"/>
  <c r="BA12" i="4"/>
  <c r="AY142" i="14"/>
  <c r="AZ98" i="11"/>
  <c r="AZ205" i="11"/>
  <c r="AZ204" i="11"/>
  <c r="AZ97" i="11"/>
  <c r="BA137" i="11"/>
  <c r="BA138" i="11"/>
  <c r="BA134" i="11"/>
  <c r="BA133" i="11"/>
  <c r="BA140" i="11"/>
  <c r="BA135" i="11"/>
  <c r="BA136" i="11"/>
  <c r="BA132" i="11"/>
  <c r="BA139" i="11"/>
  <c r="AZ104" i="11"/>
  <c r="AZ105" i="11" a="1"/>
  <c r="AZ285" i="14"/>
  <c r="AZ352" i="14"/>
  <c r="BA167" i="11"/>
  <c r="BA65" i="3"/>
  <c r="BA78" i="3"/>
  <c r="BA131" i="11"/>
  <c r="AY158" i="14"/>
  <c r="AY232" i="14"/>
  <c r="BA32" i="4"/>
  <c r="BA40" i="4"/>
  <c r="BA39" i="4"/>
  <c r="BA38" i="4"/>
  <c r="BA22" i="4"/>
  <c r="BA48" i="11"/>
  <c r="BA169" i="11" s="1"/>
  <c r="BA168" i="11"/>
  <c r="AZ261" i="14"/>
  <c r="AZ136" i="14"/>
  <c r="AZ202" i="11"/>
  <c r="AX270" i="14"/>
  <c r="AY224" i="11"/>
  <c r="AY236" i="11" s="1"/>
  <c r="AY118" i="11"/>
  <c r="AY115" i="11"/>
  <c r="AY264" i="14"/>
  <c r="AY265" i="14" s="1"/>
  <c r="AY139" i="14"/>
  <c r="AY119" i="3"/>
  <c r="BA46" i="5"/>
  <c r="BA42" i="11"/>
  <c r="BA163" i="11" s="1"/>
  <c r="AZ94" i="4"/>
  <c r="AZ80" i="4"/>
  <c r="AZ87" i="4"/>
  <c r="AZ71" i="4" l="1"/>
  <c r="AZ20" i="14" s="1"/>
  <c r="BA32" i="11"/>
  <c r="BA153" i="11" s="1"/>
  <c r="BA254" i="14" s="1"/>
  <c r="BA47" i="5"/>
  <c r="BA66" i="11" s="1" a="1"/>
  <c r="BA48" i="5"/>
  <c r="BA28" i="11" s="1"/>
  <c r="BA149" i="11" s="1"/>
  <c r="BA40" i="11"/>
  <c r="BA161" i="11" s="1"/>
  <c r="BA42" i="5"/>
  <c r="BA57" i="5"/>
  <c r="BA58" i="5" s="1"/>
  <c r="BA59" i="5"/>
  <c r="BA60" i="5" s="1"/>
  <c r="BA41" i="5"/>
  <c r="BA37" i="3"/>
  <c r="BA94" i="3" s="1"/>
  <c r="BA36" i="3"/>
  <c r="BA93" i="3" s="1"/>
  <c r="BA35" i="3"/>
  <c r="BA92" i="3" s="1"/>
  <c r="BA34" i="3"/>
  <c r="BA41" i="11"/>
  <c r="BA162" i="11" s="1"/>
  <c r="BA45" i="5"/>
  <c r="AZ182" i="11"/>
  <c r="AZ74" i="11"/>
  <c r="AZ195" i="11" s="1"/>
  <c r="AZ13" i="14"/>
  <c r="AZ70" i="11"/>
  <c r="AZ191" i="11" s="1"/>
  <c r="AZ106" i="11"/>
  <c r="AZ227" i="11" s="1"/>
  <c r="AZ228" i="11"/>
  <c r="AZ179" i="11"/>
  <c r="AZ73" i="11"/>
  <c r="AZ150" i="11"/>
  <c r="AZ55" i="11"/>
  <c r="AZ176" i="11" s="1"/>
  <c r="AZ10" i="14" s="1"/>
  <c r="AY216" i="11"/>
  <c r="AY129" i="14" s="1"/>
  <c r="AY133" i="14" s="1"/>
  <c r="AY100" i="11"/>
  <c r="AY221" i="11" s="1"/>
  <c r="AZ137" i="14"/>
  <c r="AZ262" i="14"/>
  <c r="AZ57" i="3"/>
  <c r="AZ75" i="5"/>
  <c r="AZ58" i="3" s="1"/>
  <c r="AZ115" i="3" s="1"/>
  <c r="AZ59" i="3"/>
  <c r="AZ116" i="3" s="1"/>
  <c r="AZ107" i="3"/>
  <c r="AZ111" i="3" s="1"/>
  <c r="AZ54" i="3"/>
  <c r="AZ206" i="11"/>
  <c r="AZ86" i="11"/>
  <c r="BA14" i="4"/>
  <c r="BA33" i="4"/>
  <c r="BA27" i="11"/>
  <c r="BA148" i="11" s="1"/>
  <c r="AZ114" i="11" a="1"/>
  <c r="AZ113" i="11"/>
  <c r="AZ219" i="11"/>
  <c r="AZ131" i="14" s="1"/>
  <c r="AZ110" i="11"/>
  <c r="AZ218" i="11"/>
  <c r="AZ130" i="14" s="1"/>
  <c r="AZ111" i="11" a="1"/>
  <c r="BA35" i="11"/>
  <c r="BA65" i="11"/>
  <c r="BA65" i="5"/>
  <c r="BA36" i="11"/>
  <c r="BA68" i="11"/>
  <c r="BA43" i="4"/>
  <c r="BA106" i="3"/>
  <c r="BA90" i="3"/>
  <c r="BB12" i="5"/>
  <c r="BB18" i="5"/>
  <c r="BB13" i="5"/>
  <c r="BB24" i="5"/>
  <c r="AY258" i="14"/>
  <c r="AY259" i="14" s="1"/>
  <c r="AY239" i="11"/>
  <c r="AZ226" i="11"/>
  <c r="BA63" i="11" a="1"/>
  <c r="BA62" i="11"/>
  <c r="BA38" i="11"/>
  <c r="BA159" i="11" s="1"/>
  <c r="BA26" i="11"/>
  <c r="BA147" i="11" s="1"/>
  <c r="BB11" i="5"/>
  <c r="AZ96" i="4"/>
  <c r="BA257" i="14" l="1"/>
  <c r="AZ31" i="14"/>
  <c r="AZ105" i="14"/>
  <c r="BA69" i="11" a="1"/>
  <c r="BA84" i="11"/>
  <c r="BA63" i="5"/>
  <c r="BA64" i="5" s="1"/>
  <c r="BA81" i="11" s="1"/>
  <c r="BA43" i="3"/>
  <c r="BA100" i="3" s="1"/>
  <c r="BA45" i="3"/>
  <c r="BA102" i="3" s="1"/>
  <c r="BA42" i="3"/>
  <c r="BA99" i="3" s="1"/>
  <c r="BA41" i="3"/>
  <c r="BA44" i="3"/>
  <c r="BA101" i="3" s="1"/>
  <c r="BA70" i="5"/>
  <c r="BA69" i="5"/>
  <c r="BA71" i="5" s="1"/>
  <c r="BA38" i="3"/>
  <c r="BA91" i="3"/>
  <c r="BA95" i="3" s="1"/>
  <c r="BA53" i="3"/>
  <c r="BA110" i="3" s="1"/>
  <c r="BA34" i="11"/>
  <c r="BA25" i="11"/>
  <c r="BA59" i="11"/>
  <c r="BA60" i="11" a="1"/>
  <c r="BA181" i="11" s="1"/>
  <c r="AZ194" i="11"/>
  <c r="BA59" i="4"/>
  <c r="BA61" i="4" s="1"/>
  <c r="BA66" i="4"/>
  <c r="BA68" i="4" s="1"/>
  <c r="BA69" i="4" s="1"/>
  <c r="BA35" i="4"/>
  <c r="BA52" i="4"/>
  <c r="BA54" i="4" s="1"/>
  <c r="BA55" i="4" s="1"/>
  <c r="BA186" i="11"/>
  <c r="AZ114" i="3"/>
  <c r="AZ117" i="3" s="1"/>
  <c r="AZ60" i="3"/>
  <c r="AZ138" i="14"/>
  <c r="AZ263" i="14"/>
  <c r="AZ90" i="11"/>
  <c r="AZ89" i="11"/>
  <c r="AZ91" i="11"/>
  <c r="AZ207" i="11"/>
  <c r="BA189" i="11"/>
  <c r="BA156" i="11"/>
  <c r="BA53" i="11"/>
  <c r="BA174" i="11" s="1"/>
  <c r="BA157" i="11"/>
  <c r="BA54" i="11"/>
  <c r="BA175" i="11" s="1"/>
  <c r="AZ234" i="11"/>
  <c r="AZ121" i="11"/>
  <c r="AZ242" i="11" s="1"/>
  <c r="AZ231" i="11"/>
  <c r="BA83" i="11"/>
  <c r="BA91" i="4"/>
  <c r="BA93" i="4" s="1"/>
  <c r="BA84" i="4"/>
  <c r="BA86" i="4" s="1"/>
  <c r="BB83" i="4" s="1"/>
  <c r="BB85" i="4" s="1"/>
  <c r="BA284" i="14"/>
  <c r="BA77" i="4"/>
  <c r="BA79" i="4" s="1"/>
  <c r="BB76" i="4" s="1"/>
  <c r="BB16" i="11"/>
  <c r="BB17" i="11"/>
  <c r="BB13" i="11"/>
  <c r="BB12" i="11"/>
  <c r="BB51" i="5"/>
  <c r="BB52" i="5"/>
  <c r="BB35" i="5"/>
  <c r="BB36" i="5"/>
  <c r="BB31" i="5"/>
  <c r="BB32" i="5"/>
  <c r="BB19" i="11"/>
  <c r="BB30" i="5"/>
  <c r="BB33" i="3"/>
  <c r="BB49" i="3"/>
  <c r="BB128" i="11"/>
  <c r="BB11" i="11"/>
  <c r="BB29" i="5"/>
  <c r="BB28" i="4"/>
  <c r="BB47" i="11"/>
  <c r="BB50" i="14"/>
  <c r="BB20" i="3"/>
  <c r="BB34" i="5"/>
  <c r="BB15" i="11"/>
  <c r="BB14" i="11"/>
  <c r="BB11" i="4"/>
  <c r="BB33" i="5"/>
  <c r="BC16" i="5"/>
  <c r="BC8" i="5" s="1"/>
  <c r="BB22" i="5"/>
  <c r="BB49" i="5"/>
  <c r="BB298" i="14"/>
  <c r="BB50" i="5"/>
  <c r="BB27" i="5"/>
  <c r="BB177" i="14"/>
  <c r="BB19" i="4"/>
  <c r="BB18" i="11"/>
  <c r="BB28" i="5"/>
  <c r="BB10" i="11"/>
  <c r="BB46" i="11"/>
  <c r="BB17" i="4"/>
  <c r="AY267" i="14"/>
  <c r="AY270" i="14" s="1"/>
  <c r="AY287" i="14"/>
  <c r="BB65" i="4"/>
  <c r="BB67" i="4" s="1"/>
  <c r="BB51" i="4"/>
  <c r="AZ225" i="11"/>
  <c r="AZ103" i="11"/>
  <c r="BA108" i="11"/>
  <c r="BA229" i="11" s="1"/>
  <c r="BA184" i="11"/>
  <c r="BA61" i="11"/>
  <c r="BA107" i="11"/>
  <c r="BA183" i="11"/>
  <c r="BA82" i="11"/>
  <c r="BA203" i="11" s="1"/>
  <c r="BA52" i="11"/>
  <c r="BA173" i="11" s="1"/>
  <c r="BA128" i="14" s="1"/>
  <c r="AZ147" i="14"/>
  <c r="AZ268" i="14"/>
  <c r="AZ279" i="14" s="1"/>
  <c r="BA98" i="3" l="1"/>
  <c r="BA103" i="3" s="1"/>
  <c r="BA46" i="3"/>
  <c r="BA50" i="3"/>
  <c r="BA85" i="11"/>
  <c r="BA74" i="5"/>
  <c r="BA52" i="3"/>
  <c r="BA109" i="3" s="1"/>
  <c r="BA51" i="3"/>
  <c r="BA108" i="3" s="1"/>
  <c r="BA155" i="11"/>
  <c r="BA255" i="14" s="1"/>
  <c r="BA256" i="14" s="1"/>
  <c r="BA43" i="11"/>
  <c r="BA164" i="11" s="1"/>
  <c r="BA146" i="11"/>
  <c r="BA29" i="11"/>
  <c r="BA51" i="11"/>
  <c r="BA172" i="11" s="1"/>
  <c r="BB39" i="5"/>
  <c r="BA104" i="11"/>
  <c r="BA105" i="11" a="1"/>
  <c r="BA202" i="11"/>
  <c r="BA180" i="11"/>
  <c r="BA13" i="14" s="1"/>
  <c r="BA58" i="11"/>
  <c r="BA62" i="4"/>
  <c r="BB58" i="4"/>
  <c r="BB60" i="4" s="1"/>
  <c r="BA70" i="11"/>
  <c r="BA191" i="11" s="1"/>
  <c r="BA71" i="4"/>
  <c r="BA20" i="14" s="1"/>
  <c r="BA36" i="14"/>
  <c r="BA37" i="14" s="1"/>
  <c r="BA104" i="14"/>
  <c r="BA231" i="14"/>
  <c r="BA163" i="14"/>
  <c r="BA164" i="14" s="1"/>
  <c r="AZ119" i="3"/>
  <c r="AZ264" i="14"/>
  <c r="AZ265" i="14" s="1"/>
  <c r="AZ139" i="14"/>
  <c r="AZ119" i="11"/>
  <c r="AZ240" i="11" s="1"/>
  <c r="AZ211" i="11"/>
  <c r="AZ96" i="11"/>
  <c r="AZ217" i="11" s="1"/>
  <c r="AZ212" i="11"/>
  <c r="AZ122" i="11"/>
  <c r="AZ243" i="11" s="1"/>
  <c r="AZ99" i="11"/>
  <c r="AZ220" i="11" s="1"/>
  <c r="AZ132" i="14" s="1"/>
  <c r="AZ258" i="14" s="1"/>
  <c r="AZ259" i="14" s="1"/>
  <c r="AZ95" i="11"/>
  <c r="AZ92" i="11"/>
  <c r="AZ213" i="11" s="1"/>
  <c r="AZ210" i="11"/>
  <c r="BB40" i="5"/>
  <c r="BB23" i="5"/>
  <c r="BC21" i="5" s="1"/>
  <c r="BC17" i="5" s="1"/>
  <c r="BC9" i="5" s="1"/>
  <c r="BB12" i="4"/>
  <c r="AZ142" i="14"/>
  <c r="BA97" i="11"/>
  <c r="BA204" i="11"/>
  <c r="BA98" i="11"/>
  <c r="BA205" i="11"/>
  <c r="BB48" i="5"/>
  <c r="BB47" i="5"/>
  <c r="BA285" i="14"/>
  <c r="BA352" i="14"/>
  <c r="BB136" i="11"/>
  <c r="BB135" i="11"/>
  <c r="BB132" i="11"/>
  <c r="BB139" i="11"/>
  <c r="BB138" i="11"/>
  <c r="BB134" i="11"/>
  <c r="BB133" i="11"/>
  <c r="BB137" i="11"/>
  <c r="BB140" i="11"/>
  <c r="BA136" i="14"/>
  <c r="BA261" i="14"/>
  <c r="AZ158" i="14"/>
  <c r="AZ232" i="14"/>
  <c r="BB39" i="4"/>
  <c r="BB32" i="4"/>
  <c r="BB41" i="4"/>
  <c r="BB168" i="11"/>
  <c r="BB40" i="4"/>
  <c r="BB131" i="11"/>
  <c r="BB65" i="3"/>
  <c r="BB78" i="3"/>
  <c r="BB48" i="11"/>
  <c r="BB169" i="11" s="1"/>
  <c r="BB167" i="11"/>
  <c r="BB22" i="4"/>
  <c r="BB38" i="4"/>
  <c r="BB53" i="4"/>
  <c r="BB40" i="11"/>
  <c r="BB161" i="11" s="1"/>
  <c r="BB32" i="11"/>
  <c r="BA94" i="4"/>
  <c r="BB41" i="5"/>
  <c r="BB42" i="5"/>
  <c r="BA87" i="4"/>
  <c r="BB90" i="4"/>
  <c r="BB92" i="4" s="1"/>
  <c r="BB45" i="5"/>
  <c r="BB41" i="11"/>
  <c r="BB162" i="11" s="1"/>
  <c r="BA80" i="4"/>
  <c r="BB78" i="4"/>
  <c r="BA262" i="14"/>
  <c r="BA137" i="14"/>
  <c r="BA74" i="11"/>
  <c r="AZ118" i="11"/>
  <c r="AZ224" i="11"/>
  <c r="AZ236" i="11" s="1"/>
  <c r="AZ115" i="11"/>
  <c r="BA182" i="11"/>
  <c r="BA106" i="11"/>
  <c r="BA227" i="11" s="1"/>
  <c r="BA228" i="11"/>
  <c r="BA107" i="3" l="1"/>
  <c r="BA111" i="3" s="1"/>
  <c r="BA54" i="3"/>
  <c r="BA206" i="11"/>
  <c r="BA86" i="11"/>
  <c r="BA59" i="3"/>
  <c r="BA116" i="3" s="1"/>
  <c r="BA75" i="5"/>
  <c r="BA58" i="3" s="1"/>
  <c r="BA115" i="3" s="1"/>
  <c r="BA57" i="3"/>
  <c r="BA55" i="11"/>
  <c r="BA176" i="11" s="1"/>
  <c r="BA10" i="14" s="1"/>
  <c r="BA150" i="11"/>
  <c r="BA73" i="11"/>
  <c r="BA179" i="11"/>
  <c r="BB36" i="3"/>
  <c r="BB93" i="3" s="1"/>
  <c r="BB34" i="3"/>
  <c r="BB91" i="3" s="1"/>
  <c r="BB35" i="3"/>
  <c r="BB92" i="3" s="1"/>
  <c r="BB37" i="3"/>
  <c r="BB94" i="3" s="1"/>
  <c r="BB59" i="5"/>
  <c r="BB60" i="5" s="1"/>
  <c r="BB57" i="5"/>
  <c r="BB58" i="5" s="1"/>
  <c r="AZ216" i="11"/>
  <c r="AZ129" i="14" s="1"/>
  <c r="AZ133" i="14" s="1"/>
  <c r="AZ100" i="11"/>
  <c r="AZ221" i="11" s="1"/>
  <c r="BB69" i="11" a="1"/>
  <c r="BB28" i="11"/>
  <c r="BB149" i="11" s="1"/>
  <c r="BB66" i="11" a="1"/>
  <c r="BB27" i="11"/>
  <c r="BB148" i="11" s="1"/>
  <c r="AZ267" i="14"/>
  <c r="AZ270" i="14" s="1"/>
  <c r="AZ287" i="14"/>
  <c r="BB33" i="4"/>
  <c r="BB14" i="4"/>
  <c r="BB46" i="5"/>
  <c r="BB42" i="11"/>
  <c r="BB163" i="11" s="1"/>
  <c r="BA110" i="11"/>
  <c r="BA111" i="11" a="1"/>
  <c r="BA218" i="11"/>
  <c r="BA130" i="14" s="1"/>
  <c r="BA114" i="11" a="1"/>
  <c r="BA113" i="11"/>
  <c r="BA219" i="11"/>
  <c r="BA131" i="14" s="1"/>
  <c r="BB36" i="11"/>
  <c r="BB68" i="11"/>
  <c r="BB35" i="11"/>
  <c r="BB65" i="11"/>
  <c r="BB65" i="5"/>
  <c r="BB53" i="3"/>
  <c r="BB110" i="3" s="1"/>
  <c r="BB60" i="11" a="1"/>
  <c r="BB181" i="11" s="1"/>
  <c r="BB43" i="4"/>
  <c r="BB77" i="4" s="1"/>
  <c r="BB90" i="3"/>
  <c r="BB106" i="3"/>
  <c r="BC13" i="5"/>
  <c r="BC12" i="5"/>
  <c r="BC24" i="5"/>
  <c r="BC18" i="5"/>
  <c r="BC10" i="5"/>
  <c r="BC11" i="5" s="1"/>
  <c r="BB257" i="14"/>
  <c r="BB153" i="11"/>
  <c r="BB254" i="14" s="1"/>
  <c r="BA31" i="14"/>
  <c r="BB34" i="11"/>
  <c r="BA96" i="4"/>
  <c r="BB25" i="11"/>
  <c r="BA105" i="14"/>
  <c r="BB59" i="11"/>
  <c r="BA195" i="11"/>
  <c r="AZ239" i="11"/>
  <c r="BA226" i="11"/>
  <c r="BA194" i="11" l="1"/>
  <c r="BA138" i="14"/>
  <c r="BA263" i="14"/>
  <c r="BA91" i="11"/>
  <c r="BA90" i="11"/>
  <c r="BA89" i="11"/>
  <c r="BA207" i="11"/>
  <c r="BA114" i="3"/>
  <c r="BA117" i="3" s="1"/>
  <c r="BA60" i="3"/>
  <c r="BB69" i="5"/>
  <c r="BB71" i="5" s="1"/>
  <c r="BB70" i="5"/>
  <c r="BB42" i="3"/>
  <c r="BB99" i="3" s="1"/>
  <c r="BB63" i="5"/>
  <c r="BB64" i="5" s="1"/>
  <c r="BB81" i="11" s="1"/>
  <c r="BB38" i="3"/>
  <c r="BB44" i="3"/>
  <c r="BB101" i="3" s="1"/>
  <c r="BB45" i="3"/>
  <c r="BB102" i="3" s="1"/>
  <c r="BB41" i="3"/>
  <c r="BB43" i="3"/>
  <c r="BB100" i="3" s="1"/>
  <c r="BB59" i="4"/>
  <c r="BB61" i="4" s="1"/>
  <c r="BB66" i="4"/>
  <c r="BB68" i="4" s="1"/>
  <c r="BB35" i="4"/>
  <c r="BB104" i="14" s="1"/>
  <c r="BB52" i="4"/>
  <c r="BB54" i="4" s="1"/>
  <c r="BB189" i="11"/>
  <c r="BB26" i="11"/>
  <c r="BB29" i="11" s="1"/>
  <c r="BB62" i="11"/>
  <c r="BB63" i="11" a="1"/>
  <c r="BB38" i="11"/>
  <c r="BB157" i="11"/>
  <c r="BB54" i="11"/>
  <c r="BB175" i="11" s="1"/>
  <c r="BB156" i="11"/>
  <c r="BB53" i="11"/>
  <c r="BB174" i="11" s="1"/>
  <c r="BB186" i="11"/>
  <c r="BA121" i="11"/>
  <c r="BA242" i="11" s="1"/>
  <c r="BA231" i="11"/>
  <c r="BA234" i="11"/>
  <c r="BB84" i="11"/>
  <c r="BB83" i="11"/>
  <c r="BB155" i="11"/>
  <c r="BC16" i="11"/>
  <c r="BC17" i="11"/>
  <c r="BC13" i="11"/>
  <c r="BC12" i="11"/>
  <c r="BC51" i="5"/>
  <c r="BC52" i="5"/>
  <c r="BC35" i="5"/>
  <c r="BC36" i="5"/>
  <c r="BC31" i="5"/>
  <c r="BC32" i="5"/>
  <c r="BB84" i="4"/>
  <c r="BB86" i="4" s="1"/>
  <c r="BC83" i="4" s="1"/>
  <c r="BB91" i="4"/>
  <c r="BB93" i="4" s="1"/>
  <c r="BB284" i="14"/>
  <c r="BC177" i="14"/>
  <c r="BC33" i="3"/>
  <c r="BC49" i="3"/>
  <c r="BC46" i="11"/>
  <c r="BC49" i="5"/>
  <c r="BC15" i="11"/>
  <c r="BC17" i="4"/>
  <c r="BB95" i="3"/>
  <c r="BC11" i="4"/>
  <c r="BC29" i="5"/>
  <c r="BC33" i="5"/>
  <c r="BC20" i="3"/>
  <c r="BC65" i="3" s="1"/>
  <c r="BC18" i="11"/>
  <c r="BC19" i="11"/>
  <c r="BC30" i="5"/>
  <c r="BC10" i="11"/>
  <c r="BC50" i="14"/>
  <c r="BC298" i="14"/>
  <c r="BC14" i="11"/>
  <c r="BC19" i="4"/>
  <c r="BC28" i="4"/>
  <c r="BC47" i="11"/>
  <c r="BC27" i="5"/>
  <c r="BC28" i="5"/>
  <c r="BC128" i="11"/>
  <c r="BC50" i="5"/>
  <c r="BC34" i="5"/>
  <c r="BC11" i="11"/>
  <c r="BC22" i="5"/>
  <c r="BD16" i="5"/>
  <c r="BB146" i="11"/>
  <c r="BB51" i="11"/>
  <c r="BB172" i="11" s="1"/>
  <c r="BB58" i="11"/>
  <c r="BB180" i="11"/>
  <c r="BA147" i="14"/>
  <c r="BA268" i="14"/>
  <c r="BA279" i="14" s="1"/>
  <c r="BB79" i="4"/>
  <c r="BC76" i="4" s="1"/>
  <c r="BA103" i="11"/>
  <c r="BA225" i="11"/>
  <c r="BB50" i="3" l="1"/>
  <c r="BB52" i="3"/>
  <c r="BB109" i="3" s="1"/>
  <c r="BB51" i="3"/>
  <c r="BB108" i="3" s="1"/>
  <c r="BB85" i="11"/>
  <c r="BB206" i="11" s="1"/>
  <c r="BB74" i="5"/>
  <c r="BA99" i="11"/>
  <c r="BA220" i="11" s="1"/>
  <c r="BA132" i="14" s="1"/>
  <c r="BA258" i="14" s="1"/>
  <c r="BA259" i="14" s="1"/>
  <c r="BA122" i="11"/>
  <c r="BA243" i="11" s="1"/>
  <c r="BA212" i="11"/>
  <c r="BA119" i="11"/>
  <c r="BA240" i="11" s="1"/>
  <c r="BA96" i="11"/>
  <c r="BA217" i="11" s="1"/>
  <c r="BA211" i="11"/>
  <c r="BA95" i="11"/>
  <c r="BA210" i="11"/>
  <c r="BA92" i="11"/>
  <c r="BA213" i="11" s="1"/>
  <c r="BB98" i="3"/>
  <c r="BB103" i="3" s="1"/>
  <c r="BB46" i="3"/>
  <c r="BB62" i="4"/>
  <c r="BC58" i="4"/>
  <c r="BC60" i="4" s="1"/>
  <c r="BB69" i="4"/>
  <c r="BC65" i="4"/>
  <c r="BC67" i="4" s="1"/>
  <c r="BB55" i="4"/>
  <c r="BC51" i="4"/>
  <c r="BC53" i="4" s="1"/>
  <c r="BC39" i="5"/>
  <c r="BC40" i="5"/>
  <c r="BB36" i="14"/>
  <c r="BB37" i="14" s="1"/>
  <c r="BB163" i="14"/>
  <c r="BB164" i="14" s="1"/>
  <c r="BB231" i="14"/>
  <c r="BB255" i="14"/>
  <c r="BB256" i="14" s="1"/>
  <c r="BB159" i="11"/>
  <c r="BB43" i="11"/>
  <c r="BB147" i="11"/>
  <c r="BB52" i="11"/>
  <c r="BB173" i="11" s="1"/>
  <c r="BB128" i="14" s="1"/>
  <c r="BB82" i="11"/>
  <c r="BB61" i="11"/>
  <c r="BB70" i="11" s="1"/>
  <c r="BB191" i="11" s="1"/>
  <c r="BB183" i="11"/>
  <c r="BB13" i="14" s="1"/>
  <c r="BB107" i="11"/>
  <c r="BB108" i="11"/>
  <c r="BB229" i="11" s="1"/>
  <c r="BB184" i="11"/>
  <c r="BA142" i="14"/>
  <c r="BB98" i="11"/>
  <c r="BB205" i="11"/>
  <c r="BB97" i="11"/>
  <c r="BB204" i="11"/>
  <c r="BC23" i="5"/>
  <c r="BD21" i="5" s="1"/>
  <c r="BD17" i="5" s="1"/>
  <c r="BD9" i="5" s="1"/>
  <c r="BC12" i="4"/>
  <c r="BC138" i="11"/>
  <c r="BC137" i="11"/>
  <c r="BC132" i="11"/>
  <c r="BC134" i="11"/>
  <c r="BC133" i="11"/>
  <c r="BC136" i="11"/>
  <c r="BC135" i="11"/>
  <c r="BC139" i="11"/>
  <c r="BC140" i="11"/>
  <c r="BB104" i="11"/>
  <c r="BB105" i="11" a="1"/>
  <c r="BB179" i="11"/>
  <c r="BA158" i="14"/>
  <c r="BA232" i="14"/>
  <c r="BB352" i="14"/>
  <c r="BB285" i="14"/>
  <c r="BC85" i="4"/>
  <c r="BA139" i="14"/>
  <c r="BA264" i="14"/>
  <c r="BA265" i="14" s="1"/>
  <c r="BA119" i="3"/>
  <c r="BC78" i="3"/>
  <c r="BC41" i="4"/>
  <c r="BC131" i="11"/>
  <c r="BD8" i="5"/>
  <c r="BC39" i="4"/>
  <c r="BC168" i="11"/>
  <c r="BC40" i="4"/>
  <c r="BC106" i="3"/>
  <c r="BC38" i="4"/>
  <c r="BC22" i="4"/>
  <c r="BC167" i="11"/>
  <c r="BC32" i="4"/>
  <c r="BC48" i="11"/>
  <c r="BC169" i="11" s="1"/>
  <c r="BB261" i="14"/>
  <c r="BB136" i="14"/>
  <c r="BB73" i="11"/>
  <c r="BB202" i="11"/>
  <c r="BB87" i="4"/>
  <c r="BB150" i="11"/>
  <c r="BC90" i="3"/>
  <c r="BB80" i="4"/>
  <c r="BA118" i="11"/>
  <c r="BC78" i="4"/>
  <c r="BA115" i="11"/>
  <c r="BA224" i="11"/>
  <c r="BA236" i="11" s="1"/>
  <c r="BC90" i="4"/>
  <c r="BC92" i="4" s="1"/>
  <c r="BB94" i="4"/>
  <c r="BB71" i="4" l="1"/>
  <c r="BB20" i="14" s="1"/>
  <c r="BB107" i="3"/>
  <c r="BB54" i="3"/>
  <c r="BB57" i="3"/>
  <c r="BB59" i="3"/>
  <c r="BB75" i="5"/>
  <c r="BA100" i="11"/>
  <c r="BA221" i="11" s="1"/>
  <c r="BA216" i="11"/>
  <c r="BA129" i="14" s="1"/>
  <c r="BA133" i="14" s="1"/>
  <c r="BC32" i="11"/>
  <c r="BC153" i="11" s="1"/>
  <c r="BC254" i="14" s="1"/>
  <c r="BC45" i="5"/>
  <c r="BC34" i="11" s="1"/>
  <c r="BC47" i="5"/>
  <c r="BC48" i="5"/>
  <c r="BC40" i="11"/>
  <c r="BC161" i="11" s="1"/>
  <c r="BC42" i="5"/>
  <c r="BC41" i="11"/>
  <c r="BC162" i="11" s="1"/>
  <c r="BC41" i="5"/>
  <c r="BC42" i="11"/>
  <c r="BC163" i="11" s="1"/>
  <c r="BC46" i="5"/>
  <c r="BC36" i="3"/>
  <c r="BC93" i="3" s="1"/>
  <c r="BC57" i="5"/>
  <c r="BC58" i="5" s="1"/>
  <c r="BC59" i="5"/>
  <c r="BC60" i="5" s="1"/>
  <c r="BC35" i="3"/>
  <c r="BC92" i="3" s="1"/>
  <c r="BC37" i="3"/>
  <c r="BC94" i="3" s="1"/>
  <c r="BC34" i="3"/>
  <c r="BC59" i="11"/>
  <c r="BC60" i="11" a="1"/>
  <c r="BC181" i="11" s="1"/>
  <c r="BB164" i="11"/>
  <c r="BB55" i="11"/>
  <c r="BB176" i="11" s="1"/>
  <c r="BB10" i="14" s="1"/>
  <c r="BB203" i="11"/>
  <c r="BB86" i="11"/>
  <c r="BB182" i="11"/>
  <c r="BB74" i="11"/>
  <c r="BB228" i="11"/>
  <c r="BB106" i="11"/>
  <c r="BB227" i="11" s="1"/>
  <c r="BC14" i="4"/>
  <c r="BC33" i="4"/>
  <c r="BB113" i="11"/>
  <c r="BB114" i="11" a="1"/>
  <c r="BB219" i="11"/>
  <c r="BB131" i="14" s="1"/>
  <c r="BB111" i="11" a="1"/>
  <c r="BB110" i="11"/>
  <c r="BB218" i="11"/>
  <c r="BB130" i="14" s="1"/>
  <c r="BC65" i="11"/>
  <c r="BC38" i="11"/>
  <c r="BA287" i="14"/>
  <c r="BA267" i="14"/>
  <c r="BB105" i="14"/>
  <c r="BB31" i="14"/>
  <c r="BC43" i="4"/>
  <c r="BD24" i="5"/>
  <c r="BD18" i="5"/>
  <c r="BD12" i="5"/>
  <c r="BD13" i="5"/>
  <c r="BD10" i="5"/>
  <c r="BB262" i="14"/>
  <c r="BB137" i="14"/>
  <c r="BB194" i="11"/>
  <c r="BC53" i="3"/>
  <c r="BC25" i="11"/>
  <c r="BB114" i="3"/>
  <c r="BB58" i="3"/>
  <c r="BB116" i="3"/>
  <c r="BB111" i="3"/>
  <c r="BB96" i="4"/>
  <c r="BB226" i="11"/>
  <c r="BA239" i="11"/>
  <c r="BC155" i="11"/>
  <c r="BC65" i="5" l="1"/>
  <c r="BC27" i="11"/>
  <c r="BC69" i="11" a="1"/>
  <c r="BC28" i="11"/>
  <c r="BC149" i="11" s="1"/>
  <c r="BC257" i="14"/>
  <c r="BC35" i="11"/>
  <c r="BC156" i="11" s="1"/>
  <c r="BC66" i="11" a="1"/>
  <c r="BC36" i="11"/>
  <c r="BC68" i="11"/>
  <c r="BC84" i="11"/>
  <c r="BC63" i="11" a="1"/>
  <c r="BC62" i="11"/>
  <c r="BC26" i="11"/>
  <c r="BC44" i="3"/>
  <c r="BC101" i="3" s="1"/>
  <c r="BC63" i="5"/>
  <c r="BC64" i="5" s="1"/>
  <c r="BC81" i="11" s="1"/>
  <c r="BC42" i="3"/>
  <c r="BC99" i="3" s="1"/>
  <c r="BC45" i="3"/>
  <c r="BC102" i="3" s="1"/>
  <c r="BC41" i="3"/>
  <c r="BC43" i="3"/>
  <c r="BC100" i="3" s="1"/>
  <c r="BC70" i="5"/>
  <c r="BC69" i="5"/>
  <c r="BC71" i="5" s="1"/>
  <c r="BC38" i="3"/>
  <c r="BC91" i="3"/>
  <c r="BC95" i="3" s="1"/>
  <c r="BC180" i="11"/>
  <c r="BC58" i="11"/>
  <c r="BB195" i="11"/>
  <c r="BC59" i="4"/>
  <c r="BC61" i="4" s="1"/>
  <c r="BC66" i="4"/>
  <c r="BC68" i="4" s="1"/>
  <c r="BD65" i="4" s="1"/>
  <c r="BD67" i="4" s="1"/>
  <c r="BC35" i="4"/>
  <c r="BC52" i="4"/>
  <c r="BC54" i="4" s="1"/>
  <c r="BB89" i="11"/>
  <c r="BB207" i="11"/>
  <c r="BB90" i="11"/>
  <c r="BB91" i="11"/>
  <c r="BB234" i="11"/>
  <c r="BB231" i="11"/>
  <c r="BB121" i="11"/>
  <c r="BB242" i="11" s="1"/>
  <c r="BC83" i="11"/>
  <c r="BC186" i="11"/>
  <c r="BC61" i="11"/>
  <c r="BC159" i="11"/>
  <c r="BD16" i="11"/>
  <c r="BD17" i="11"/>
  <c r="BD13" i="11"/>
  <c r="BD12" i="11"/>
  <c r="BD51" i="5"/>
  <c r="BD52" i="5"/>
  <c r="BD35" i="5"/>
  <c r="BD36" i="5"/>
  <c r="BD31" i="5"/>
  <c r="BD32" i="5"/>
  <c r="BB60" i="3"/>
  <c r="BB138" i="14"/>
  <c r="BA270" i="14"/>
  <c r="BB115" i="3"/>
  <c r="BB263" i="14"/>
  <c r="BD49" i="5"/>
  <c r="BD298" i="14"/>
  <c r="BE16" i="5"/>
  <c r="BD22" i="5"/>
  <c r="BD33" i="5"/>
  <c r="BD20" i="3"/>
  <c r="BD19" i="11"/>
  <c r="BD33" i="3"/>
  <c r="BD49" i="3"/>
  <c r="BD34" i="5"/>
  <c r="BD27" i="5"/>
  <c r="BC91" i="4"/>
  <c r="BC84" i="4"/>
  <c r="BC77" i="4"/>
  <c r="BC284" i="14"/>
  <c r="BD11" i="11"/>
  <c r="BD14" i="11"/>
  <c r="BD29" i="5"/>
  <c r="BD46" i="11"/>
  <c r="BD177" i="14"/>
  <c r="BD17" i="4"/>
  <c r="BD28" i="4"/>
  <c r="BD47" i="11"/>
  <c r="BD128" i="11"/>
  <c r="BD50" i="5"/>
  <c r="BD28" i="5"/>
  <c r="BD10" i="11"/>
  <c r="BD19" i="4"/>
  <c r="BD11" i="4"/>
  <c r="BD18" i="11"/>
  <c r="BD30" i="5"/>
  <c r="BD50" i="14"/>
  <c r="BD15" i="11"/>
  <c r="BD11" i="5"/>
  <c r="BC146" i="11"/>
  <c r="BC51" i="11"/>
  <c r="BC172" i="11" s="1"/>
  <c r="BC110" i="3"/>
  <c r="BB147" i="14"/>
  <c r="BB268" i="14"/>
  <c r="BB279" i="14" s="1"/>
  <c r="BB103" i="11"/>
  <c r="BB225" i="11"/>
  <c r="BC148" i="11" l="1"/>
  <c r="BC53" i="11"/>
  <c r="BC174" i="11" s="1"/>
  <c r="BC157" i="11"/>
  <c r="BC255" i="14" s="1"/>
  <c r="BC256" i="14" s="1"/>
  <c r="BC54" i="11"/>
  <c r="BC175" i="11" s="1"/>
  <c r="BC43" i="11"/>
  <c r="BC164" i="11" s="1"/>
  <c r="BC189" i="11"/>
  <c r="BC108" i="11"/>
  <c r="BC229" i="11" s="1"/>
  <c r="BC184" i="11"/>
  <c r="BC74" i="11"/>
  <c r="BC195" i="11" s="1"/>
  <c r="BC107" i="11"/>
  <c r="BC183" i="11"/>
  <c r="BC147" i="11"/>
  <c r="BC29" i="11"/>
  <c r="BC150" i="11" s="1"/>
  <c r="BC82" i="11"/>
  <c r="BC203" i="11" s="1"/>
  <c r="BC52" i="11"/>
  <c r="BC173" i="11" s="1"/>
  <c r="BC128" i="14" s="1"/>
  <c r="BC46" i="3"/>
  <c r="BC98" i="3"/>
  <c r="BC103" i="3" s="1"/>
  <c r="BC52" i="3"/>
  <c r="BC109" i="3" s="1"/>
  <c r="BC85" i="11"/>
  <c r="BC74" i="5"/>
  <c r="BC50" i="3"/>
  <c r="BC51" i="3"/>
  <c r="BC108" i="3" s="1"/>
  <c r="BC179" i="11"/>
  <c r="BC73" i="11"/>
  <c r="BC194" i="11" s="1"/>
  <c r="BC62" i="4"/>
  <c r="BD58" i="4"/>
  <c r="BD60" i="4" s="1"/>
  <c r="BC55" i="4"/>
  <c r="BD51" i="4"/>
  <c r="BD53" i="4" s="1"/>
  <c r="BC231" i="14"/>
  <c r="BC163" i="14"/>
  <c r="BC164" i="14" s="1"/>
  <c r="BC36" i="14"/>
  <c r="BC37" i="14" s="1"/>
  <c r="BC104" i="14"/>
  <c r="BB210" i="11"/>
  <c r="BB95" i="11"/>
  <c r="BB92" i="11"/>
  <c r="BB213" i="11" s="1"/>
  <c r="BB211" i="11"/>
  <c r="BB119" i="11"/>
  <c r="BB240" i="11" s="1"/>
  <c r="BB96" i="11"/>
  <c r="BB217" i="11" s="1"/>
  <c r="BB212" i="11"/>
  <c r="BB122" i="11"/>
  <c r="BB243" i="11" s="1"/>
  <c r="BB99" i="11"/>
  <c r="BB220" i="11" s="1"/>
  <c r="BB132" i="14" s="1"/>
  <c r="BB258" i="14" s="1"/>
  <c r="BB259" i="14" s="1"/>
  <c r="BB142" i="14"/>
  <c r="BD136" i="11"/>
  <c r="BD40" i="5"/>
  <c r="BD39" i="5"/>
  <c r="BC70" i="11"/>
  <c r="BC191" i="11" s="1"/>
  <c r="BC182" i="11"/>
  <c r="BC204" i="11"/>
  <c r="BC97" i="11"/>
  <c r="BC98" i="11"/>
  <c r="BC205" i="11"/>
  <c r="BD23" i="5"/>
  <c r="BE21" i="5" s="1"/>
  <c r="BE17" i="5" s="1"/>
  <c r="BE9" i="5" s="1"/>
  <c r="BD12" i="4"/>
  <c r="BD139" i="11"/>
  <c r="BD138" i="11"/>
  <c r="BD134" i="11"/>
  <c r="BD133" i="11"/>
  <c r="BD140" i="11"/>
  <c r="BD137" i="11"/>
  <c r="BD132" i="11"/>
  <c r="BD135" i="11"/>
  <c r="BC202" i="11"/>
  <c r="BC104" i="11"/>
  <c r="BC105" i="11" a="1"/>
  <c r="BB158" i="14"/>
  <c r="BB232" i="14"/>
  <c r="BB117" i="3"/>
  <c r="BD48" i="11"/>
  <c r="BD169" i="11" s="1"/>
  <c r="BD167" i="11"/>
  <c r="BC69" i="4"/>
  <c r="BD22" i="4"/>
  <c r="BE8" i="5"/>
  <c r="BC93" i="4"/>
  <c r="BD90" i="4" s="1"/>
  <c r="BD92" i="4" s="1"/>
  <c r="BC86" i="4"/>
  <c r="BD83" i="4" s="1"/>
  <c r="BD85" i="4" s="1"/>
  <c r="BC79" i="4"/>
  <c r="BD76" i="4" s="1"/>
  <c r="BD78" i="4" s="1"/>
  <c r="BD65" i="3"/>
  <c r="BD106" i="3" s="1"/>
  <c r="BD78" i="3"/>
  <c r="BC352" i="14"/>
  <c r="BC285" i="14"/>
  <c r="BD40" i="4"/>
  <c r="BD38" i="4"/>
  <c r="BD41" i="4"/>
  <c r="BD39" i="4"/>
  <c r="BD131" i="11"/>
  <c r="BD32" i="4"/>
  <c r="BD168" i="11"/>
  <c r="BC136" i="14"/>
  <c r="BC261" i="14"/>
  <c r="BB115" i="11"/>
  <c r="BB224" i="11"/>
  <c r="BB236" i="11" s="1"/>
  <c r="BB118" i="11"/>
  <c r="BC13" i="14" l="1"/>
  <c r="BC55" i="11"/>
  <c r="BC176" i="11" s="1"/>
  <c r="BC10" i="14" s="1"/>
  <c r="BC228" i="11"/>
  <c r="BC106" i="11"/>
  <c r="BC227" i="11" s="1"/>
  <c r="BC206" i="11"/>
  <c r="BC86" i="11"/>
  <c r="BC75" i="5"/>
  <c r="BC58" i="3" s="1"/>
  <c r="BC59" i="3"/>
  <c r="BC116" i="3" s="1"/>
  <c r="BC57" i="3"/>
  <c r="BC114" i="3" s="1"/>
  <c r="BC54" i="3"/>
  <c r="BC107" i="3"/>
  <c r="BC111" i="3" s="1"/>
  <c r="BD46" i="5"/>
  <c r="BD42" i="11"/>
  <c r="BD163" i="11" s="1"/>
  <c r="BD37" i="3"/>
  <c r="BD94" i="3" s="1"/>
  <c r="BD48" i="5"/>
  <c r="BD47" i="5"/>
  <c r="BD65" i="5" s="1"/>
  <c r="BD32" i="11"/>
  <c r="BD153" i="11" s="1"/>
  <c r="BD254" i="14" s="1"/>
  <c r="BD42" i="5"/>
  <c r="BD41" i="11"/>
  <c r="BD162" i="11" s="1"/>
  <c r="BD45" i="5"/>
  <c r="BD41" i="5"/>
  <c r="BB216" i="11"/>
  <c r="BB129" i="14" s="1"/>
  <c r="BB133" i="14" s="1"/>
  <c r="BB100" i="11"/>
  <c r="BB221" i="11" s="1"/>
  <c r="BD40" i="11"/>
  <c r="BD161" i="11" s="1"/>
  <c r="BD34" i="3"/>
  <c r="BD35" i="3"/>
  <c r="BD92" i="3" s="1"/>
  <c r="BD36" i="3"/>
  <c r="BD93" i="3" s="1"/>
  <c r="BD59" i="5"/>
  <c r="BD60" i="5" s="1"/>
  <c r="BD57" i="5"/>
  <c r="BD58" i="5" s="1"/>
  <c r="BD33" i="4"/>
  <c r="BD59" i="4" s="1"/>
  <c r="BD61" i="4" s="1"/>
  <c r="BD62" i="4" s="1"/>
  <c r="BD14" i="4"/>
  <c r="BD38" i="11"/>
  <c r="BD159" i="11" s="1"/>
  <c r="BD63" i="11" a="1"/>
  <c r="BC110" i="11"/>
  <c r="BC111" i="11" a="1"/>
  <c r="BC218" i="11"/>
  <c r="BC130" i="14" s="1"/>
  <c r="BC113" i="11"/>
  <c r="BC114" i="11" a="1"/>
  <c r="BC219" i="11"/>
  <c r="BC131" i="14" s="1"/>
  <c r="BD68" i="11"/>
  <c r="BD36" i="11"/>
  <c r="BD65" i="11"/>
  <c r="BD35" i="11"/>
  <c r="BB119" i="3"/>
  <c r="BB264" i="14"/>
  <c r="BB265" i="14" s="1"/>
  <c r="BB139" i="14"/>
  <c r="BC71" i="4"/>
  <c r="BC226" i="11"/>
  <c r="BC94" i="4"/>
  <c r="BC87" i="4"/>
  <c r="BE24" i="5"/>
  <c r="BE12" i="5"/>
  <c r="BE13" i="5"/>
  <c r="BE18" i="5"/>
  <c r="BE10" i="5"/>
  <c r="BE11" i="5" s="1"/>
  <c r="BC80" i="4"/>
  <c r="BD90" i="3"/>
  <c r="BD43" i="4"/>
  <c r="BC262" i="14"/>
  <c r="BC137" i="14"/>
  <c r="BB239" i="11"/>
  <c r="BC89" i="11" l="1"/>
  <c r="BC91" i="11"/>
  <c r="BC207" i="11"/>
  <c r="BC90" i="11"/>
  <c r="BD26" i="11"/>
  <c r="BD62" i="11"/>
  <c r="BD34" i="11"/>
  <c r="BD59" i="11"/>
  <c r="BD180" i="11" s="1"/>
  <c r="BD60" i="11" a="1"/>
  <c r="BD25" i="11"/>
  <c r="BD53" i="3"/>
  <c r="BD110" i="3" s="1"/>
  <c r="BD257" i="14"/>
  <c r="BD28" i="11"/>
  <c r="BD69" i="11" a="1"/>
  <c r="BD66" i="11" a="1"/>
  <c r="BD27" i="11"/>
  <c r="BD61" i="11"/>
  <c r="BD52" i="4"/>
  <c r="BD54" i="4" s="1"/>
  <c r="BD35" i="4"/>
  <c r="BD66" i="4"/>
  <c r="BD68" i="4" s="1"/>
  <c r="BD69" i="4" s="1"/>
  <c r="BD91" i="3"/>
  <c r="BD95" i="3" s="1"/>
  <c r="BD38" i="3"/>
  <c r="BD70" i="5"/>
  <c r="BD69" i="5"/>
  <c r="BD71" i="5" s="1"/>
  <c r="BD43" i="3"/>
  <c r="BD100" i="3" s="1"/>
  <c r="BD41" i="3"/>
  <c r="BD98" i="3" s="1"/>
  <c r="BD45" i="3"/>
  <c r="BD102" i="3" s="1"/>
  <c r="BD42" i="3"/>
  <c r="BD99" i="3" s="1"/>
  <c r="BD44" i="3"/>
  <c r="BD101" i="3" s="1"/>
  <c r="BD63" i="5"/>
  <c r="BD64" i="5" s="1"/>
  <c r="BD81" i="11" s="1"/>
  <c r="BD184" i="11"/>
  <c r="BD108" i="11"/>
  <c r="BD229" i="11" s="1"/>
  <c r="BD157" i="11"/>
  <c r="BD156" i="11"/>
  <c r="BC231" i="11"/>
  <c r="BC121" i="11"/>
  <c r="BC242" i="11" s="1"/>
  <c r="BC234" i="11"/>
  <c r="BD84" i="11"/>
  <c r="BD83" i="11"/>
  <c r="BD189" i="11"/>
  <c r="BD186" i="11"/>
  <c r="BE16" i="11"/>
  <c r="BE17" i="11"/>
  <c r="BE13" i="11"/>
  <c r="BE12" i="11"/>
  <c r="BE51" i="5"/>
  <c r="BE52" i="5"/>
  <c r="BE35" i="5"/>
  <c r="BE36" i="5"/>
  <c r="BE31" i="5"/>
  <c r="BE32" i="5"/>
  <c r="BC115" i="3"/>
  <c r="BC60" i="3"/>
  <c r="BC20" i="14"/>
  <c r="BB287" i="14"/>
  <c r="BB267" i="14"/>
  <c r="BC225" i="11"/>
  <c r="BC103" i="11"/>
  <c r="BE50" i="5"/>
  <c r="BE34" i="5"/>
  <c r="BE28" i="5"/>
  <c r="BE29" i="5"/>
  <c r="BE46" i="11"/>
  <c r="BE33" i="5"/>
  <c r="BE49" i="3"/>
  <c r="BE33" i="3"/>
  <c r="BF16" i="5"/>
  <c r="BF8" i="5" s="1"/>
  <c r="BE22" i="5"/>
  <c r="BE50" i="14"/>
  <c r="BE49" i="5"/>
  <c r="BE17" i="4"/>
  <c r="BE128" i="11"/>
  <c r="BE10" i="11"/>
  <c r="BE15" i="11"/>
  <c r="BE177" i="14"/>
  <c r="BE28" i="4"/>
  <c r="BE47" i="11"/>
  <c r="BE298" i="14"/>
  <c r="BE14" i="11"/>
  <c r="BE19" i="4"/>
  <c r="BE11" i="4"/>
  <c r="BE20" i="3"/>
  <c r="BE65" i="3" s="1"/>
  <c r="BE18" i="11"/>
  <c r="BE19" i="11"/>
  <c r="BE30" i="5"/>
  <c r="BE11" i="11"/>
  <c r="BE27" i="5"/>
  <c r="BE65" i="4"/>
  <c r="BE58" i="4"/>
  <c r="BC96" i="4"/>
  <c r="BD77" i="4"/>
  <c r="BD84" i="4"/>
  <c r="BD91" i="4"/>
  <c r="BD93" i="4" s="1"/>
  <c r="BD94" i="4" s="1"/>
  <c r="BD284" i="14"/>
  <c r="BE39" i="5"/>
  <c r="BE32" i="11" s="1"/>
  <c r="BE90" i="4"/>
  <c r="BC263" i="14"/>
  <c r="BC138" i="14"/>
  <c r="BC92" i="11" l="1"/>
  <c r="BC213" i="11" s="1"/>
  <c r="BC210" i="11"/>
  <c r="BC95" i="11"/>
  <c r="BC122" i="11"/>
  <c r="BC243" i="11" s="1"/>
  <c r="BC99" i="11"/>
  <c r="BC220" i="11" s="1"/>
  <c r="BC132" i="14" s="1"/>
  <c r="BC258" i="14" s="1"/>
  <c r="BC259" i="14" s="1"/>
  <c r="BC212" i="11"/>
  <c r="BC119" i="11"/>
  <c r="BC240" i="11" s="1"/>
  <c r="BC211" i="11"/>
  <c r="BC96" i="11"/>
  <c r="BC217" i="11" s="1"/>
  <c r="BD82" i="11"/>
  <c r="BD203" i="11" s="1"/>
  <c r="BD147" i="11"/>
  <c r="BD52" i="11"/>
  <c r="BD173" i="11" s="1"/>
  <c r="BD128" i="14" s="1"/>
  <c r="BD107" i="11"/>
  <c r="BD183" i="11"/>
  <c r="BD155" i="11"/>
  <c r="BD255" i="14" s="1"/>
  <c r="BD256" i="14" s="1"/>
  <c r="BD43" i="11"/>
  <c r="BD164" i="11" s="1"/>
  <c r="BD181" i="11"/>
  <c r="BD58" i="11"/>
  <c r="BD70" i="11" s="1"/>
  <c r="BD191" i="11" s="1"/>
  <c r="BD55" i="4"/>
  <c r="BD71" i="4" s="1"/>
  <c r="BD20" i="14" s="1"/>
  <c r="BD31" i="14" s="1"/>
  <c r="BE51" i="4"/>
  <c r="BE53" i="4" s="1"/>
  <c r="BE135" i="11"/>
  <c r="BD29" i="11"/>
  <c r="BD51" i="11"/>
  <c r="BD172" i="11" s="1"/>
  <c r="BD146" i="11"/>
  <c r="BD53" i="11"/>
  <c r="BD174" i="11" s="1"/>
  <c r="BD148" i="11"/>
  <c r="BD149" i="11"/>
  <c r="BD54" i="11"/>
  <c r="BD175" i="11" s="1"/>
  <c r="BD74" i="11"/>
  <c r="BD195" i="11" s="1"/>
  <c r="BD182" i="11"/>
  <c r="BD104" i="14"/>
  <c r="BD36" i="14"/>
  <c r="BD37" i="14" s="1"/>
  <c r="BD231" i="14"/>
  <c r="BD163" i="14"/>
  <c r="BD164" i="14" s="1"/>
  <c r="BD46" i="3"/>
  <c r="BD51" i="3"/>
  <c r="BD108" i="3" s="1"/>
  <c r="BD52" i="3"/>
  <c r="BD109" i="3" s="1"/>
  <c r="BD50" i="3"/>
  <c r="BE40" i="5"/>
  <c r="BD85" i="11"/>
  <c r="BD74" i="5"/>
  <c r="BD75" i="5" s="1"/>
  <c r="BD228" i="11"/>
  <c r="BD106" i="11"/>
  <c r="BD227" i="11" s="1"/>
  <c r="BD13" i="14"/>
  <c r="BC142" i="14"/>
  <c r="BD98" i="11"/>
  <c r="BD205" i="11"/>
  <c r="BD204" i="11"/>
  <c r="BD97" i="11"/>
  <c r="BE42" i="11"/>
  <c r="BE163" i="11" s="1"/>
  <c r="BE46" i="5"/>
  <c r="BE23" i="5"/>
  <c r="BF21" i="5" s="1"/>
  <c r="BF17" i="5" s="1"/>
  <c r="BE12" i="4"/>
  <c r="BE48" i="5"/>
  <c r="BE42" i="5"/>
  <c r="BE40" i="11"/>
  <c r="BE161" i="11" s="1"/>
  <c r="BE45" i="5"/>
  <c r="BE41" i="5"/>
  <c r="BE41" i="11"/>
  <c r="BE162" i="11" s="1"/>
  <c r="BE47" i="5"/>
  <c r="BE136" i="11"/>
  <c r="BE134" i="11"/>
  <c r="BE137" i="11"/>
  <c r="BE138" i="11"/>
  <c r="BE133" i="11"/>
  <c r="BE139" i="11"/>
  <c r="BE140" i="11"/>
  <c r="BE132" i="11"/>
  <c r="BD104" i="11"/>
  <c r="BD105" i="11" a="1"/>
  <c r="BE57" i="5"/>
  <c r="BE58" i="5" s="1"/>
  <c r="BE59" i="5"/>
  <c r="BE60" i="5" s="1"/>
  <c r="BC117" i="3"/>
  <c r="BD136" i="14"/>
  <c r="BE92" i="4"/>
  <c r="BD261" i="14"/>
  <c r="BD352" i="14"/>
  <c r="BE131" i="11"/>
  <c r="BC31" i="14"/>
  <c r="BC105" i="14"/>
  <c r="BB270" i="14"/>
  <c r="BD79" i="4"/>
  <c r="BE76" i="4" s="1"/>
  <c r="BE78" i="4" s="1"/>
  <c r="BD86" i="4"/>
  <c r="BE83" i="4" s="1"/>
  <c r="BE85" i="4" s="1"/>
  <c r="BE37" i="3"/>
  <c r="BE94" i="3" s="1"/>
  <c r="BE36" i="3"/>
  <c r="BE93" i="3" s="1"/>
  <c r="BE35" i="3"/>
  <c r="BE92" i="3" s="1"/>
  <c r="BE34" i="3"/>
  <c r="BC115" i="11"/>
  <c r="BC118" i="11"/>
  <c r="BC224" i="11"/>
  <c r="BC236" i="11" s="1"/>
  <c r="BE38" i="4"/>
  <c r="BE60" i="4"/>
  <c r="BE67" i="4"/>
  <c r="BE32" i="4"/>
  <c r="BE40" i="4"/>
  <c r="BE78" i="3"/>
  <c r="BC147" i="14"/>
  <c r="BC268" i="14"/>
  <c r="BC279" i="14" s="1"/>
  <c r="BD285" i="14"/>
  <c r="BD103" i="3"/>
  <c r="BE48" i="11"/>
  <c r="BE169" i="11" s="1"/>
  <c r="BE167" i="11"/>
  <c r="BE39" i="4"/>
  <c r="BE41" i="4"/>
  <c r="BE106" i="3"/>
  <c r="BE168" i="11"/>
  <c r="BE22" i="4"/>
  <c r="BE153" i="11"/>
  <c r="BE254" i="14" s="1"/>
  <c r="BE90" i="3"/>
  <c r="BD202" i="11"/>
  <c r="BC216" i="11" l="1"/>
  <c r="BC129" i="14" s="1"/>
  <c r="BC133" i="14" s="1"/>
  <c r="BC100" i="11"/>
  <c r="BC221" i="11" s="1"/>
  <c r="BD73" i="11"/>
  <c r="BD194" i="11" s="1"/>
  <c r="BD179" i="11"/>
  <c r="BD55" i="11"/>
  <c r="BD176" i="11" s="1"/>
  <c r="BD10" i="14" s="1"/>
  <c r="BD150" i="11"/>
  <c r="BD86" i="11"/>
  <c r="BD206" i="11"/>
  <c r="BE33" i="4"/>
  <c r="BE14" i="4"/>
  <c r="BE69" i="11" a="1"/>
  <c r="BE28" i="11"/>
  <c r="BE149" i="11" s="1"/>
  <c r="BD54" i="3"/>
  <c r="BD107" i="3"/>
  <c r="BD111" i="3" s="1"/>
  <c r="BD57" i="3"/>
  <c r="BD114" i="3" s="1"/>
  <c r="BD59" i="3"/>
  <c r="BD116" i="3" s="1"/>
  <c r="BE26" i="11"/>
  <c r="BE63" i="11" a="1"/>
  <c r="BE60" i="11" a="1"/>
  <c r="BE181" i="11" s="1"/>
  <c r="BE59" i="11"/>
  <c r="BE34" i="11"/>
  <c r="BE155" i="11" s="1"/>
  <c r="BE53" i="3"/>
  <c r="BE110" i="3" s="1"/>
  <c r="BE25" i="11"/>
  <c r="BE66" i="11" a="1"/>
  <c r="BE27" i="11"/>
  <c r="BD114" i="11" a="1"/>
  <c r="BD113" i="11"/>
  <c r="BD219" i="11"/>
  <c r="BD131" i="14" s="1"/>
  <c r="BD218" i="11"/>
  <c r="BD130" i="14" s="1"/>
  <c r="BD110" i="11"/>
  <c r="BD111" i="11" a="1"/>
  <c r="BE36" i="11"/>
  <c r="BE68" i="11"/>
  <c r="BE65" i="5"/>
  <c r="BE35" i="11"/>
  <c r="BE65" i="11"/>
  <c r="BE62" i="11"/>
  <c r="BE38" i="11"/>
  <c r="BC158" i="14"/>
  <c r="BC232" i="14"/>
  <c r="BE70" i="5"/>
  <c r="BE69" i="5"/>
  <c r="BE71" i="5" s="1"/>
  <c r="BE41" i="3"/>
  <c r="BE98" i="3" s="1"/>
  <c r="BE43" i="3"/>
  <c r="BE100" i="3" s="1"/>
  <c r="BF9" i="5"/>
  <c r="BF10" i="5" s="1"/>
  <c r="BF24" i="5"/>
  <c r="BF18" i="5"/>
  <c r="BE38" i="3"/>
  <c r="BE91" i="3"/>
  <c r="BE95" i="3" s="1"/>
  <c r="BC139" i="14"/>
  <c r="BC119" i="3"/>
  <c r="BC264" i="14"/>
  <c r="BC265" i="14" s="1"/>
  <c r="BD58" i="3"/>
  <c r="BD80" i="4"/>
  <c r="BD87" i="4"/>
  <c r="BD105" i="14"/>
  <c r="BD137" i="14"/>
  <c r="BD262" i="14"/>
  <c r="BE45" i="3"/>
  <c r="BE102" i="3" s="1"/>
  <c r="BE44" i="3"/>
  <c r="BE101" i="3" s="1"/>
  <c r="BE42" i="3"/>
  <c r="BE99" i="3" s="1"/>
  <c r="BF13" i="5"/>
  <c r="BF12" i="5"/>
  <c r="BC239" i="11"/>
  <c r="BD226" i="11"/>
  <c r="BE257" i="14"/>
  <c r="BE63" i="5"/>
  <c r="BE64" i="5" s="1"/>
  <c r="BE81" i="11" s="1"/>
  <c r="BE43" i="4"/>
  <c r="BD89" i="11" l="1"/>
  <c r="BD90" i="11"/>
  <c r="BE66" i="4"/>
  <c r="BE68" i="4" s="1"/>
  <c r="BE59" i="4"/>
  <c r="BE61" i="4" s="1"/>
  <c r="BD91" i="11"/>
  <c r="BD207" i="11"/>
  <c r="BE35" i="4"/>
  <c r="BE52" i="4"/>
  <c r="BE54" i="4" s="1"/>
  <c r="BE55" i="4" s="1"/>
  <c r="BE53" i="11"/>
  <c r="BE174" i="11" s="1"/>
  <c r="BE147" i="11"/>
  <c r="BE82" i="11"/>
  <c r="BE203" i="11" s="1"/>
  <c r="BE184" i="11"/>
  <c r="BE108" i="11"/>
  <c r="BE229" i="11" s="1"/>
  <c r="BE180" i="11"/>
  <c r="BE58" i="11"/>
  <c r="BE146" i="11"/>
  <c r="BE51" i="11"/>
  <c r="BE172" i="11" s="1"/>
  <c r="BE189" i="11"/>
  <c r="BE148" i="11"/>
  <c r="BE29" i="11"/>
  <c r="BE159" i="11"/>
  <c r="BE52" i="11"/>
  <c r="BE173" i="11" s="1"/>
  <c r="BE128" i="14" s="1"/>
  <c r="BE157" i="11"/>
  <c r="BE54" i="11"/>
  <c r="BE175" i="11" s="1"/>
  <c r="BD234" i="11"/>
  <c r="BD121" i="11"/>
  <c r="BD242" i="11" s="1"/>
  <c r="BD231" i="11"/>
  <c r="BE84" i="11"/>
  <c r="BE83" i="11"/>
  <c r="BE43" i="11"/>
  <c r="BE164" i="11" s="1"/>
  <c r="BE156" i="11"/>
  <c r="BE186" i="11"/>
  <c r="BE107" i="11"/>
  <c r="BE183" i="11"/>
  <c r="BE61" i="11"/>
  <c r="BE104" i="11"/>
  <c r="BE105" i="11" a="1"/>
  <c r="BF16" i="11"/>
  <c r="BF17" i="11"/>
  <c r="BF13" i="11"/>
  <c r="BF12" i="11"/>
  <c r="BF51" i="5"/>
  <c r="BF52" i="5"/>
  <c r="BF35" i="5"/>
  <c r="BF36" i="5"/>
  <c r="BF31" i="5"/>
  <c r="BF32" i="5"/>
  <c r="BE51" i="3"/>
  <c r="BE108" i="3" s="1"/>
  <c r="BE50" i="3"/>
  <c r="BE107" i="3" s="1"/>
  <c r="BE85" i="11"/>
  <c r="BF11" i="11"/>
  <c r="BF30" i="5"/>
  <c r="BF50" i="14"/>
  <c r="BF33" i="5"/>
  <c r="BF19" i="11"/>
  <c r="BF34" i="5"/>
  <c r="BF14" i="11"/>
  <c r="BF17" i="4"/>
  <c r="BF90" i="4"/>
  <c r="BF92" i="4" s="1"/>
  <c r="BE52" i="3"/>
  <c r="BE74" i="5"/>
  <c r="BF33" i="3"/>
  <c r="BF49" i="3"/>
  <c r="BF28" i="4"/>
  <c r="BF20" i="3"/>
  <c r="BF28" i="5"/>
  <c r="BF298" i="14"/>
  <c r="BF50" i="5"/>
  <c r="BF10" i="11"/>
  <c r="BF177" i="14"/>
  <c r="BF29" i="5"/>
  <c r="BF128" i="11"/>
  <c r="BF19" i="4"/>
  <c r="BF49" i="5"/>
  <c r="BF27" i="5"/>
  <c r="BF39" i="5" s="1"/>
  <c r="BF18" i="11"/>
  <c r="BF47" i="11"/>
  <c r="BF51" i="4"/>
  <c r="BF53" i="4" s="1"/>
  <c r="BF15" i="11"/>
  <c r="BF11" i="4"/>
  <c r="BF46" i="11"/>
  <c r="BF22" i="5"/>
  <c r="BG16" i="5"/>
  <c r="BC287" i="14"/>
  <c r="BC267" i="14"/>
  <c r="BD60" i="3"/>
  <c r="BD115" i="3"/>
  <c r="BE77" i="4"/>
  <c r="BD96" i="4"/>
  <c r="BD263" i="14"/>
  <c r="BD138" i="14"/>
  <c r="BE202" i="11"/>
  <c r="BE46" i="3"/>
  <c r="BD103" i="11"/>
  <c r="BD225" i="11"/>
  <c r="BF11" i="5"/>
  <c r="BE284" i="14"/>
  <c r="BE91" i="4"/>
  <c r="BE93" i="4" s="1"/>
  <c r="BE94" i="4" s="1"/>
  <c r="BE84" i="4"/>
  <c r="BE86" i="4" s="1"/>
  <c r="BF83" i="4" s="1"/>
  <c r="BF85" i="4" s="1"/>
  <c r="BE136" i="14"/>
  <c r="BE103" i="3"/>
  <c r="BE261" i="14"/>
  <c r="BF40" i="5" l="1"/>
  <c r="BD95" i="11"/>
  <c r="BD210" i="11"/>
  <c r="BD92" i="11"/>
  <c r="BD213" i="11" s="1"/>
  <c r="BD211" i="11"/>
  <c r="BD119" i="11"/>
  <c r="BD240" i="11" s="1"/>
  <c r="BD96" i="11"/>
  <c r="BD217" i="11" s="1"/>
  <c r="BD99" i="11"/>
  <c r="BD220" i="11" s="1"/>
  <c r="BD132" i="14" s="1"/>
  <c r="BD258" i="14" s="1"/>
  <c r="BD259" i="14" s="1"/>
  <c r="BD122" i="11"/>
  <c r="BD243" i="11" s="1"/>
  <c r="BD212" i="11"/>
  <c r="BE104" i="14"/>
  <c r="BE36" i="14"/>
  <c r="BE37" i="14" s="1"/>
  <c r="BE231" i="14"/>
  <c r="BE163" i="14"/>
  <c r="BE164" i="14" s="1"/>
  <c r="BE73" i="11"/>
  <c r="BE194" i="11" s="1"/>
  <c r="BE179" i="11"/>
  <c r="BE13" i="14"/>
  <c r="BE106" i="11"/>
  <c r="BE227" i="11" s="1"/>
  <c r="BE228" i="11"/>
  <c r="BE255" i="14"/>
  <c r="BE256" i="14" s="1"/>
  <c r="BE150" i="11"/>
  <c r="BE55" i="11"/>
  <c r="BE176" i="11" s="1"/>
  <c r="BE10" i="14" s="1"/>
  <c r="BD142" i="14"/>
  <c r="BE98" i="11"/>
  <c r="BE205" i="11"/>
  <c r="BE204" i="11"/>
  <c r="BE97" i="11"/>
  <c r="BE70" i="11"/>
  <c r="BE191" i="11" s="1"/>
  <c r="BE182" i="11"/>
  <c r="BE74" i="11"/>
  <c r="BE195" i="11" s="1"/>
  <c r="BF46" i="5"/>
  <c r="BF42" i="11"/>
  <c r="BF163" i="11" s="1"/>
  <c r="BF48" i="5"/>
  <c r="BF47" i="5"/>
  <c r="BF23" i="5"/>
  <c r="BG21" i="5" s="1"/>
  <c r="BG17" i="5" s="1"/>
  <c r="BG9" i="5" s="1"/>
  <c r="BF12" i="4"/>
  <c r="BE69" i="4"/>
  <c r="BF65" i="4"/>
  <c r="BF67" i="4" s="1"/>
  <c r="BE62" i="4"/>
  <c r="BF58" i="4"/>
  <c r="BF60" i="4" s="1"/>
  <c r="BF32" i="11"/>
  <c r="BF153" i="11" s="1"/>
  <c r="BF254" i="14" s="1"/>
  <c r="BF139" i="11"/>
  <c r="BF134" i="11"/>
  <c r="BF138" i="11"/>
  <c r="BF137" i="11"/>
  <c r="BF133" i="11"/>
  <c r="BF132" i="11"/>
  <c r="BF135" i="11"/>
  <c r="BF140" i="11"/>
  <c r="BF136" i="11"/>
  <c r="BF22" i="4"/>
  <c r="BE206" i="11"/>
  <c r="BE86" i="11"/>
  <c r="BE91" i="11" s="1"/>
  <c r="BF48" i="11"/>
  <c r="BF169" i="11" s="1"/>
  <c r="BG8" i="5"/>
  <c r="BF40" i="4"/>
  <c r="BE57" i="3"/>
  <c r="BE114" i="3" s="1"/>
  <c r="BE59" i="3"/>
  <c r="BE116" i="3" s="1"/>
  <c r="BE75" i="5"/>
  <c r="BE58" i="3" s="1"/>
  <c r="BF167" i="11"/>
  <c r="BF131" i="11"/>
  <c r="BF38" i="4"/>
  <c r="BF39" i="4"/>
  <c r="BF41" i="4"/>
  <c r="BF65" i="3"/>
  <c r="BF78" i="3"/>
  <c r="BE109" i="3"/>
  <c r="BE111" i="3" s="1"/>
  <c r="BE54" i="3"/>
  <c r="BF168" i="11"/>
  <c r="BF32" i="4"/>
  <c r="BD117" i="3"/>
  <c r="BD119" i="3" s="1"/>
  <c r="BC270" i="14"/>
  <c r="BE79" i="4"/>
  <c r="BF76" i="4" s="1"/>
  <c r="BF78" i="4" s="1"/>
  <c r="BD268" i="14"/>
  <c r="BD279" i="14" s="1"/>
  <c r="BD147" i="14"/>
  <c r="BD118" i="11"/>
  <c r="BD115" i="11"/>
  <c r="BD224" i="11"/>
  <c r="BD236" i="11" s="1"/>
  <c r="BE352" i="14"/>
  <c r="BE285" i="14"/>
  <c r="BE87" i="4"/>
  <c r="BE137" i="14"/>
  <c r="BE262" i="14"/>
  <c r="BF35" i="3"/>
  <c r="BF37" i="3"/>
  <c r="BF57" i="5"/>
  <c r="BF58" i="5" s="1"/>
  <c r="BF59" i="5"/>
  <c r="BF60" i="5" s="1"/>
  <c r="BF34" i="3"/>
  <c r="BF36" i="3"/>
  <c r="BF41" i="5"/>
  <c r="BF42" i="5"/>
  <c r="BF40" i="11"/>
  <c r="BF161" i="11" s="1"/>
  <c r="BF41" i="11"/>
  <c r="BF162" i="11" s="1"/>
  <c r="BF45" i="5"/>
  <c r="BD216" i="11" l="1"/>
  <c r="BD129" i="14" s="1"/>
  <c r="BD133" i="14" s="1"/>
  <c r="BD100" i="11"/>
  <c r="BD221" i="11" s="1"/>
  <c r="BF69" i="11" a="1"/>
  <c r="BF28" i="11"/>
  <c r="BF149" i="11" s="1"/>
  <c r="BF66" i="11" a="1"/>
  <c r="BF27" i="11"/>
  <c r="BF148" i="11" s="1"/>
  <c r="BF26" i="11"/>
  <c r="BF62" i="11"/>
  <c r="BF63" i="11" a="1"/>
  <c r="BF38" i="11"/>
  <c r="BF33" i="4"/>
  <c r="BF14" i="4"/>
  <c r="BE71" i="4"/>
  <c r="BE20" i="14" s="1"/>
  <c r="BE113" i="11"/>
  <c r="BE114" i="11" a="1"/>
  <c r="BE219" i="11"/>
  <c r="BE131" i="14" s="1"/>
  <c r="BE110" i="11"/>
  <c r="BE218" i="11"/>
  <c r="BE130" i="14" s="1"/>
  <c r="BE111" i="11" a="1"/>
  <c r="BF36" i="11"/>
  <c r="BF68" i="11"/>
  <c r="BF35" i="11"/>
  <c r="BF65" i="11"/>
  <c r="BF65" i="5"/>
  <c r="BE207" i="11"/>
  <c r="BE89" i="11"/>
  <c r="BE226" i="11"/>
  <c r="BE90" i="11"/>
  <c r="BE211" i="11" s="1"/>
  <c r="BG24" i="5"/>
  <c r="BG18" i="5"/>
  <c r="BH16" i="5" s="1"/>
  <c r="BG13" i="5"/>
  <c r="BG12" i="5"/>
  <c r="BG10" i="5"/>
  <c r="BG11" i="5" s="1"/>
  <c r="BF43" i="4"/>
  <c r="BF94" i="3"/>
  <c r="BD158" i="14"/>
  <c r="BD232" i="14"/>
  <c r="BF93" i="3"/>
  <c r="BE115" i="3"/>
  <c r="BE117" i="3" s="1"/>
  <c r="BE60" i="3"/>
  <c r="BE263" i="14"/>
  <c r="BE138" i="14"/>
  <c r="BF92" i="3"/>
  <c r="BF90" i="3"/>
  <c r="BF106" i="3"/>
  <c r="BD139" i="14"/>
  <c r="BD264" i="14"/>
  <c r="BD265" i="14" s="1"/>
  <c r="BE80" i="4"/>
  <c r="BE96" i="4" s="1"/>
  <c r="BD239" i="11"/>
  <c r="BE122" i="11"/>
  <c r="BE243" i="11" s="1"/>
  <c r="BE99" i="11"/>
  <c r="BE220" i="11" s="1"/>
  <c r="BE132" i="14" s="1"/>
  <c r="BE258" i="14" s="1"/>
  <c r="BE212" i="11"/>
  <c r="BF257" i="14"/>
  <c r="BF63" i="5"/>
  <c r="BF64" i="5" s="1"/>
  <c r="BF81" i="11" s="1"/>
  <c r="BF43" i="3"/>
  <c r="BF100" i="3" s="1"/>
  <c r="BF44" i="3"/>
  <c r="BF101" i="3" s="1"/>
  <c r="BF45" i="3"/>
  <c r="BF102" i="3" s="1"/>
  <c r="BF42" i="3"/>
  <c r="BF99" i="3" s="1"/>
  <c r="BF41" i="3"/>
  <c r="BF69" i="5"/>
  <c r="BF71" i="5" s="1"/>
  <c r="BF70" i="5"/>
  <c r="BF38" i="3"/>
  <c r="BF91" i="3"/>
  <c r="BF60" i="11" a="1"/>
  <c r="BF59" i="11"/>
  <c r="BF34" i="11"/>
  <c r="BF25" i="11"/>
  <c r="BF53" i="3"/>
  <c r="BF110" i="3" s="1"/>
  <c r="BF147" i="11" l="1"/>
  <c r="BF82" i="11"/>
  <c r="BF203" i="11" s="1"/>
  <c r="BF29" i="11"/>
  <c r="BF59" i="4"/>
  <c r="BF61" i="4" s="1"/>
  <c r="BF66" i="4"/>
  <c r="BF68" i="4" s="1"/>
  <c r="BF69" i="4" s="1"/>
  <c r="BF35" i="4"/>
  <c r="BF231" i="14" s="1"/>
  <c r="BF52" i="4"/>
  <c r="BF54" i="4" s="1"/>
  <c r="BF55" i="4" s="1"/>
  <c r="BF157" i="11"/>
  <c r="BF54" i="11"/>
  <c r="BF175" i="11" s="1"/>
  <c r="BF189" i="11"/>
  <c r="BF186" i="11"/>
  <c r="BF43" i="11"/>
  <c r="BF164" i="11" s="1"/>
  <c r="BF61" i="11"/>
  <c r="BF107" i="11"/>
  <c r="BF183" i="11"/>
  <c r="BF108" i="11"/>
  <c r="BF229" i="11" s="1"/>
  <c r="BF184" i="11"/>
  <c r="BF159" i="11"/>
  <c r="BF52" i="11"/>
  <c r="BF173" i="11" s="1"/>
  <c r="BF128" i="14" s="1"/>
  <c r="BE105" i="14"/>
  <c r="BE31" i="14"/>
  <c r="BE234" i="11"/>
  <c r="BE121" i="11"/>
  <c r="BE242" i="11" s="1"/>
  <c r="BE231" i="11"/>
  <c r="BF84" i="11"/>
  <c r="BF83" i="11"/>
  <c r="BF156" i="11"/>
  <c r="BF53" i="11"/>
  <c r="BF174" i="11" s="1"/>
  <c r="BF104" i="11"/>
  <c r="BF105" i="11" a="1"/>
  <c r="BF181" i="11"/>
  <c r="BG16" i="11"/>
  <c r="BG17" i="11"/>
  <c r="BG13" i="11"/>
  <c r="BG12" i="11"/>
  <c r="BG51" i="5"/>
  <c r="BG52" i="5"/>
  <c r="BG33" i="5"/>
  <c r="BG29" i="5"/>
  <c r="BG11" i="4"/>
  <c r="BG128" i="11"/>
  <c r="BG19" i="4"/>
  <c r="BG49" i="5"/>
  <c r="BG15" i="11"/>
  <c r="BG18" i="11"/>
  <c r="BG11" i="11"/>
  <c r="BG10" i="11"/>
  <c r="BG65" i="4"/>
  <c r="BG67" i="4" s="1"/>
  <c r="BG35" i="5"/>
  <c r="BG36" i="5"/>
  <c r="BG31" i="5"/>
  <c r="BG32" i="5"/>
  <c r="BG14" i="11"/>
  <c r="BG177" i="14"/>
  <c r="BG20" i="3"/>
  <c r="BG47" i="11"/>
  <c r="BG34" i="5"/>
  <c r="BG30" i="5"/>
  <c r="BG19" i="11"/>
  <c r="BG46" i="11"/>
  <c r="BG17" i="4"/>
  <c r="BG28" i="5"/>
  <c r="BG40" i="5" s="1"/>
  <c r="BG33" i="3"/>
  <c r="BG49" i="3"/>
  <c r="BG51" i="4"/>
  <c r="BG53" i="4" s="1"/>
  <c r="BG27" i="5"/>
  <c r="BG39" i="5" s="1"/>
  <c r="BG50" i="14"/>
  <c r="BG298" i="14"/>
  <c r="BG28" i="4"/>
  <c r="BG50" i="5"/>
  <c r="BE210" i="11"/>
  <c r="BE95" i="11"/>
  <c r="BE103" i="11"/>
  <c r="BE225" i="11"/>
  <c r="BE119" i="11"/>
  <c r="BE240" i="11" s="1"/>
  <c r="BE96" i="11"/>
  <c r="BE217" i="11" s="1"/>
  <c r="BE92" i="11"/>
  <c r="BE213" i="11" s="1"/>
  <c r="BG22" i="5"/>
  <c r="BF91" i="4"/>
  <c r="BF93" i="4" s="1"/>
  <c r="BF84" i="4"/>
  <c r="BF86" i="4" s="1"/>
  <c r="BG83" i="4" s="1"/>
  <c r="BG85" i="4" s="1"/>
  <c r="BF77" i="4"/>
  <c r="BF79" i="4" s="1"/>
  <c r="BG76" i="4" s="1"/>
  <c r="BF284" i="14"/>
  <c r="BE139" i="14"/>
  <c r="BE119" i="3"/>
  <c r="BE264" i="14"/>
  <c r="BE265" i="14" s="1"/>
  <c r="BD287" i="14"/>
  <c r="BD267" i="14"/>
  <c r="BE147" i="14"/>
  <c r="BE268" i="14"/>
  <c r="BE279" i="14" s="1"/>
  <c r="BE259" i="14"/>
  <c r="BH8" i="5"/>
  <c r="BF95" i="3"/>
  <c r="BF202" i="11"/>
  <c r="BF98" i="3"/>
  <c r="BF103" i="3" s="1"/>
  <c r="BF46" i="3"/>
  <c r="BF85" i="11"/>
  <c r="BF206" i="11" s="1"/>
  <c r="BF74" i="5"/>
  <c r="BF50" i="3"/>
  <c r="BF52" i="3"/>
  <c r="BF109" i="3" s="1"/>
  <c r="BF51" i="3"/>
  <c r="BF108" i="3" s="1"/>
  <c r="BF180" i="11"/>
  <c r="BF58" i="11"/>
  <c r="BF155" i="11"/>
  <c r="BF51" i="11"/>
  <c r="BF172" i="11" s="1"/>
  <c r="BF146" i="11"/>
  <c r="BF62" i="4" l="1"/>
  <c r="BG58" i="4"/>
  <c r="BG60" i="4" s="1"/>
  <c r="BF71" i="4"/>
  <c r="BF20" i="14" s="1"/>
  <c r="BF36" i="14"/>
  <c r="BF37" i="14" s="1"/>
  <c r="BF104" i="14"/>
  <c r="BF163" i="14"/>
  <c r="BF164" i="14" s="1"/>
  <c r="BF13" i="14"/>
  <c r="BF70" i="11"/>
  <c r="BF191" i="11" s="1"/>
  <c r="BG32" i="11"/>
  <c r="BG153" i="11" s="1"/>
  <c r="BG254" i="14" s="1"/>
  <c r="BF74" i="11"/>
  <c r="BF195" i="11" s="1"/>
  <c r="BF182" i="11"/>
  <c r="BF228" i="11"/>
  <c r="BF106" i="11"/>
  <c r="BF227" i="11" s="1"/>
  <c r="BF255" i="14"/>
  <c r="BF256" i="14" s="1"/>
  <c r="BE142" i="14"/>
  <c r="BF98" i="11"/>
  <c r="BF205" i="11"/>
  <c r="BF97" i="11"/>
  <c r="BF204" i="11"/>
  <c r="BG42" i="11"/>
  <c r="BG163" i="11" s="1"/>
  <c r="BG46" i="5"/>
  <c r="BG26" i="11" s="1"/>
  <c r="BG147" i="11" s="1"/>
  <c r="BG41" i="11"/>
  <c r="BG162" i="11" s="1"/>
  <c r="BG40" i="11"/>
  <c r="BG161" i="11" s="1"/>
  <c r="BG47" i="5"/>
  <c r="BG42" i="5"/>
  <c r="BG45" i="5"/>
  <c r="BG25" i="11" s="1"/>
  <c r="BG48" i="5"/>
  <c r="BG41" i="5"/>
  <c r="BG23" i="5"/>
  <c r="BH21" i="5" s="1"/>
  <c r="BH17" i="5" s="1"/>
  <c r="BG12" i="4"/>
  <c r="BG136" i="11"/>
  <c r="BG139" i="11"/>
  <c r="BG137" i="11"/>
  <c r="BG138" i="11"/>
  <c r="BG134" i="11"/>
  <c r="BG133" i="11"/>
  <c r="BG132" i="11"/>
  <c r="BG135" i="11"/>
  <c r="BG140" i="11"/>
  <c r="BF179" i="11"/>
  <c r="BG168" i="11"/>
  <c r="BG131" i="11"/>
  <c r="BG65" i="3"/>
  <c r="BG90" i="3" s="1"/>
  <c r="BG78" i="3"/>
  <c r="BG167" i="11"/>
  <c r="BG48" i="11"/>
  <c r="BG169" i="11" s="1"/>
  <c r="BE216" i="11"/>
  <c r="BE129" i="14" s="1"/>
  <c r="BE133" i="14" s="1"/>
  <c r="BE100" i="11"/>
  <c r="BE221" i="11" s="1"/>
  <c r="BE115" i="11"/>
  <c r="BE224" i="11"/>
  <c r="BE236" i="11" s="1"/>
  <c r="BE118" i="11"/>
  <c r="BG38" i="4"/>
  <c r="BG22" i="4"/>
  <c r="BG37" i="3"/>
  <c r="BG59" i="5"/>
  <c r="BG60" i="5" s="1"/>
  <c r="BG57" i="5"/>
  <c r="BG58" i="5" s="1"/>
  <c r="BG34" i="3"/>
  <c r="BG35" i="3"/>
  <c r="BG36" i="3"/>
  <c r="BG41" i="4"/>
  <c r="BG39" i="4"/>
  <c r="BG32" i="4"/>
  <c r="BG40" i="4"/>
  <c r="BG90" i="4"/>
  <c r="BG92" i="4" s="1"/>
  <c r="BF94" i="4"/>
  <c r="BF285" i="14"/>
  <c r="BF352" i="14"/>
  <c r="BE158" i="14"/>
  <c r="BE232" i="14"/>
  <c r="BD270" i="14"/>
  <c r="BE287" i="14"/>
  <c r="BE267" i="14"/>
  <c r="BF87" i="4"/>
  <c r="BF80" i="4"/>
  <c r="BF73" i="11"/>
  <c r="BF136" i="14"/>
  <c r="BF261" i="14"/>
  <c r="BG78" i="4"/>
  <c r="BF262" i="14"/>
  <c r="BF137" i="14"/>
  <c r="BF57" i="3"/>
  <c r="BF59" i="3"/>
  <c r="BF116" i="3" s="1"/>
  <c r="BF75" i="5"/>
  <c r="BF58" i="3" s="1"/>
  <c r="BF115" i="3" s="1"/>
  <c r="BF54" i="3"/>
  <c r="BF107" i="3"/>
  <c r="BF111" i="3" s="1"/>
  <c r="BF55" i="11"/>
  <c r="BF176" i="11" s="1"/>
  <c r="BF10" i="14" s="1"/>
  <c r="BF150" i="11"/>
  <c r="BF86" i="11"/>
  <c r="BF105" i="14" l="1"/>
  <c r="BF31" i="14"/>
  <c r="BG66" i="11" a="1"/>
  <c r="BG27" i="11"/>
  <c r="BG69" i="11" a="1"/>
  <c r="BG28" i="11"/>
  <c r="BG149" i="11" s="1"/>
  <c r="BG33" i="4"/>
  <c r="BG14" i="4"/>
  <c r="BF114" i="11" a="1"/>
  <c r="BF113" i="11"/>
  <c r="BF219" i="11"/>
  <c r="BF131" i="14" s="1"/>
  <c r="BF111" i="11" a="1"/>
  <c r="BF110" i="11"/>
  <c r="BF218" i="11"/>
  <c r="BF130" i="14" s="1"/>
  <c r="BG63" i="11" a="1"/>
  <c r="BG62" i="11"/>
  <c r="BG38" i="11"/>
  <c r="BG65" i="11"/>
  <c r="BG65" i="5"/>
  <c r="BG35" i="11"/>
  <c r="BG34" i="11"/>
  <c r="BG51" i="11" s="1"/>
  <c r="BG172" i="11" s="1"/>
  <c r="BG53" i="3"/>
  <c r="BG110" i="3" s="1"/>
  <c r="BG36" i="11"/>
  <c r="BG68" i="11"/>
  <c r="BG59" i="11"/>
  <c r="BG60" i="11" a="1"/>
  <c r="BG181" i="11" s="1"/>
  <c r="BH9" i="5"/>
  <c r="BH10" i="5" s="1"/>
  <c r="BH11" i="5" s="1"/>
  <c r="BH24" i="5"/>
  <c r="BH13" i="5"/>
  <c r="BH12" i="5"/>
  <c r="BH18" i="5"/>
  <c r="BG93" i="3"/>
  <c r="BG92" i="3"/>
  <c r="BG257" i="14"/>
  <c r="BG106" i="3"/>
  <c r="BE239" i="11"/>
  <c r="BG82" i="11"/>
  <c r="BG203" i="11" s="1"/>
  <c r="BG146" i="11"/>
  <c r="BG43" i="4"/>
  <c r="BG94" i="3"/>
  <c r="BG69" i="5"/>
  <c r="BG71" i="5" s="1"/>
  <c r="BG70" i="5"/>
  <c r="BG42" i="3"/>
  <c r="BG99" i="3" s="1"/>
  <c r="BG44" i="3"/>
  <c r="BG101" i="3" s="1"/>
  <c r="BG41" i="3"/>
  <c r="BG45" i="3"/>
  <c r="BG102" i="3" s="1"/>
  <c r="BG43" i="3"/>
  <c r="BG100" i="3" s="1"/>
  <c r="BG63" i="5"/>
  <c r="BG64" i="5" s="1"/>
  <c r="BG81" i="11" s="1"/>
  <c r="BG91" i="3"/>
  <c r="BG38" i="3"/>
  <c r="BE270" i="14"/>
  <c r="BF96" i="4"/>
  <c r="BF194" i="11"/>
  <c r="BF60" i="3"/>
  <c r="BF114" i="3"/>
  <c r="BF117" i="3" s="1"/>
  <c r="BF263" i="14"/>
  <c r="BF138" i="14"/>
  <c r="BF90" i="11"/>
  <c r="BF89" i="11"/>
  <c r="BF91" i="11"/>
  <c r="BF207" i="11"/>
  <c r="BF226" i="11"/>
  <c r="BG148" i="11" l="1"/>
  <c r="BG29" i="11"/>
  <c r="BG150" i="11" s="1"/>
  <c r="BG52" i="4"/>
  <c r="BG54" i="4" s="1"/>
  <c r="BG55" i="4" s="1"/>
  <c r="BG35" i="4"/>
  <c r="BG66" i="4"/>
  <c r="BG68" i="4" s="1"/>
  <c r="BG59" i="4"/>
  <c r="BG61" i="4" s="1"/>
  <c r="BG159" i="11"/>
  <c r="BG52" i="11"/>
  <c r="BG173" i="11" s="1"/>
  <c r="BG128" i="14" s="1"/>
  <c r="BH177" i="14"/>
  <c r="BH46" i="11"/>
  <c r="BH11" i="11"/>
  <c r="BH28" i="5"/>
  <c r="BH30" i="5"/>
  <c r="BH14" i="11"/>
  <c r="BH20" i="3"/>
  <c r="BH29" i="5"/>
  <c r="BH50" i="14"/>
  <c r="BG189" i="11"/>
  <c r="BH33" i="3"/>
  <c r="BH49" i="3"/>
  <c r="BH27" i="5"/>
  <c r="BH39" i="5" s="1"/>
  <c r="BH10" i="11"/>
  <c r="BH33" i="5"/>
  <c r="BG186" i="11"/>
  <c r="BF234" i="11"/>
  <c r="BF231" i="11"/>
  <c r="BF121" i="11"/>
  <c r="BF242" i="11" s="1"/>
  <c r="BG108" i="11"/>
  <c r="BG229" i="11" s="1"/>
  <c r="BG184" i="11"/>
  <c r="BG61" i="11"/>
  <c r="BG183" i="11"/>
  <c r="BG107" i="11"/>
  <c r="BG83" i="11"/>
  <c r="BG43" i="11"/>
  <c r="BG155" i="11"/>
  <c r="BG84" i="11"/>
  <c r="BG58" i="11"/>
  <c r="BG180" i="11"/>
  <c r="BG156" i="11"/>
  <c r="BG53" i="11"/>
  <c r="BG174" i="11" s="1"/>
  <c r="BG157" i="11"/>
  <c r="BG54" i="11"/>
  <c r="BG175" i="11" s="1"/>
  <c r="BH16" i="11"/>
  <c r="BH17" i="11"/>
  <c r="BH13" i="11"/>
  <c r="BH12" i="11"/>
  <c r="BH51" i="5"/>
  <c r="BH52" i="5"/>
  <c r="BH35" i="5"/>
  <c r="BH36" i="5"/>
  <c r="BH31" i="5"/>
  <c r="BH32" i="5"/>
  <c r="BH34" i="5"/>
  <c r="BH40" i="5" s="1"/>
  <c r="BH49" i="5"/>
  <c r="BH19" i="11"/>
  <c r="BH15" i="11"/>
  <c r="BH18" i="11"/>
  <c r="BH50" i="5"/>
  <c r="BH19" i="4"/>
  <c r="BH128" i="11"/>
  <c r="BH51" i="4"/>
  <c r="BH53" i="4" s="1"/>
  <c r="BH11" i="4"/>
  <c r="BH47" i="11"/>
  <c r="BH298" i="14"/>
  <c r="BH17" i="4"/>
  <c r="BH28" i="4"/>
  <c r="BH22" i="5"/>
  <c r="BI16" i="5"/>
  <c r="BI8" i="5" s="1"/>
  <c r="BG104" i="11"/>
  <c r="BG105" i="11" a="1"/>
  <c r="BG95" i="3"/>
  <c r="BG284" i="14"/>
  <c r="BG77" i="4"/>
  <c r="BG79" i="4" s="1"/>
  <c r="BG84" i="4"/>
  <c r="BG86" i="4" s="1"/>
  <c r="BH83" i="4" s="1"/>
  <c r="BH85" i="4" s="1"/>
  <c r="BG91" i="4"/>
  <c r="BG93" i="4" s="1"/>
  <c r="BG51" i="3"/>
  <c r="BG108" i="3" s="1"/>
  <c r="BG52" i="3"/>
  <c r="BG109" i="3" s="1"/>
  <c r="BG85" i="11"/>
  <c r="BG50" i="3"/>
  <c r="BG74" i="5"/>
  <c r="BG98" i="3"/>
  <c r="BG103" i="3" s="1"/>
  <c r="BG137" i="14" s="1"/>
  <c r="BG46" i="3"/>
  <c r="BG202" i="11"/>
  <c r="BF268" i="14"/>
  <c r="BF279" i="14" s="1"/>
  <c r="BF147" i="14"/>
  <c r="BF119" i="3"/>
  <c r="BF139" i="14"/>
  <c r="BF264" i="14"/>
  <c r="BF265" i="14" s="1"/>
  <c r="BF96" i="11"/>
  <c r="BF217" i="11" s="1"/>
  <c r="BF119" i="11"/>
  <c r="BF240" i="11" s="1"/>
  <c r="BF211" i="11"/>
  <c r="BF95" i="11"/>
  <c r="BF92" i="11"/>
  <c r="BF213" i="11" s="1"/>
  <c r="BF210" i="11"/>
  <c r="BF122" i="11"/>
  <c r="BF243" i="11" s="1"/>
  <c r="BF99" i="11"/>
  <c r="BF220" i="11" s="1"/>
  <c r="BF132" i="14" s="1"/>
  <c r="BF258" i="14" s="1"/>
  <c r="BF259" i="14" s="1"/>
  <c r="BF212" i="11"/>
  <c r="BF103" i="11"/>
  <c r="BF225" i="11"/>
  <c r="BG69" i="4" l="1"/>
  <c r="BH65" i="4"/>
  <c r="BH67" i="4" s="1"/>
  <c r="BG62" i="4"/>
  <c r="BG71" i="4" s="1"/>
  <c r="BG20" i="14" s="1"/>
  <c r="BH58" i="4"/>
  <c r="BH60" i="4" s="1"/>
  <c r="BH168" i="11"/>
  <c r="BG104" i="14"/>
  <c r="BG231" i="14"/>
  <c r="BG36" i="14"/>
  <c r="BG37" i="14" s="1"/>
  <c r="BG163" i="14"/>
  <c r="BG164" i="14" s="1"/>
  <c r="BG13" i="14"/>
  <c r="BH137" i="11"/>
  <c r="BG107" i="3"/>
  <c r="BG111" i="3" s="1"/>
  <c r="BG54" i="3"/>
  <c r="BH132" i="11"/>
  <c r="BH138" i="11"/>
  <c r="BH134" i="11"/>
  <c r="BH133" i="11"/>
  <c r="BH140" i="11"/>
  <c r="BH139" i="11"/>
  <c r="BH32" i="4"/>
  <c r="BH40" i="4"/>
  <c r="BF142" i="14"/>
  <c r="BH135" i="11"/>
  <c r="BH136" i="11"/>
  <c r="BH48" i="11"/>
  <c r="BH169" i="11" s="1"/>
  <c r="BH167" i="11"/>
  <c r="BH65" i="3"/>
  <c r="BH78" i="3"/>
  <c r="BH59" i="5"/>
  <c r="BH60" i="5" s="1"/>
  <c r="BH35" i="3"/>
  <c r="BH36" i="3"/>
  <c r="BH57" i="5"/>
  <c r="BH58" i="5" s="1"/>
  <c r="BH37" i="3"/>
  <c r="BH34" i="3"/>
  <c r="BH41" i="11"/>
  <c r="BH162" i="11" s="1"/>
  <c r="BH40" i="11"/>
  <c r="BH161" i="11" s="1"/>
  <c r="BH42" i="5"/>
  <c r="BH45" i="5"/>
  <c r="BH25" i="11" s="1"/>
  <c r="BH32" i="11"/>
  <c r="BH153" i="11" s="1"/>
  <c r="BH254" i="14" s="1"/>
  <c r="BH48" i="5"/>
  <c r="BH47" i="5"/>
  <c r="BH41" i="5"/>
  <c r="BH39" i="4"/>
  <c r="BH41" i="4"/>
  <c r="BG136" i="14"/>
  <c r="BG261" i="14"/>
  <c r="BG164" i="11"/>
  <c r="BG55" i="11"/>
  <c r="BG176" i="11" s="1"/>
  <c r="BG10" i="14" s="1"/>
  <c r="BH131" i="11"/>
  <c r="BG57" i="3"/>
  <c r="BG114" i="3" s="1"/>
  <c r="BG59" i="3"/>
  <c r="BG116" i="3" s="1"/>
  <c r="BG75" i="5"/>
  <c r="BG58" i="3" s="1"/>
  <c r="BG352" i="14"/>
  <c r="BG285" i="14"/>
  <c r="BG206" i="11"/>
  <c r="BG86" i="11"/>
  <c r="BH90" i="4"/>
  <c r="BH92" i="4" s="1"/>
  <c r="BG94" i="4"/>
  <c r="BH76" i="4"/>
  <c r="BH78" i="4" s="1"/>
  <c r="BG80" i="4"/>
  <c r="BH38" i="4"/>
  <c r="BH22" i="4"/>
  <c r="BG255" i="14"/>
  <c r="BG256" i="14" s="1"/>
  <c r="BG182" i="11"/>
  <c r="BG74" i="11"/>
  <c r="BG195" i="11" s="1"/>
  <c r="BG70" i="11"/>
  <c r="BG191" i="11" s="1"/>
  <c r="BG228" i="11"/>
  <c r="BG106" i="11"/>
  <c r="BG227" i="11" s="1"/>
  <c r="BG204" i="11"/>
  <c r="BG97" i="11"/>
  <c r="BG98" i="11"/>
  <c r="BG205" i="11"/>
  <c r="BG73" i="11"/>
  <c r="BG179" i="11"/>
  <c r="BH46" i="5"/>
  <c r="BH42" i="11"/>
  <c r="BH163" i="11" s="1"/>
  <c r="BH23" i="5"/>
  <c r="BI21" i="5" s="1"/>
  <c r="BI17" i="5" s="1"/>
  <c r="BH12" i="4"/>
  <c r="BF158" i="14"/>
  <c r="BF232" i="14"/>
  <c r="BG262" i="14"/>
  <c r="BG87" i="4"/>
  <c r="BG226" i="11"/>
  <c r="BG225" i="11"/>
  <c r="BF100" i="11"/>
  <c r="BF221" i="11" s="1"/>
  <c r="BF216" i="11"/>
  <c r="BF129" i="14" s="1"/>
  <c r="BF133" i="14" s="1"/>
  <c r="BF267" i="14"/>
  <c r="BF270" i="14" s="1"/>
  <c r="BF287" i="14"/>
  <c r="BF115" i="11"/>
  <c r="BF224" i="11"/>
  <c r="BF236" i="11" s="1"/>
  <c r="BF118" i="11"/>
  <c r="BH92" i="3" l="1"/>
  <c r="BH93" i="3"/>
  <c r="BH94" i="3"/>
  <c r="BH69" i="5"/>
  <c r="BH71" i="5" s="1"/>
  <c r="BH50" i="3" s="1"/>
  <c r="BH70" i="5"/>
  <c r="BH257" i="14"/>
  <c r="BH43" i="4"/>
  <c r="BH91" i="3"/>
  <c r="BH38" i="3"/>
  <c r="BH60" i="11" a="1"/>
  <c r="BH181" i="11" s="1"/>
  <c r="BH59" i="11"/>
  <c r="BH106" i="3"/>
  <c r="BH90" i="3"/>
  <c r="BH63" i="5"/>
  <c r="BH64" i="5" s="1"/>
  <c r="BH81" i="11" s="1"/>
  <c r="BH42" i="3"/>
  <c r="BH99" i="3" s="1"/>
  <c r="BH45" i="3"/>
  <c r="BH102" i="3" s="1"/>
  <c r="BH41" i="3"/>
  <c r="BH44" i="3"/>
  <c r="BH101" i="3" s="1"/>
  <c r="BH43" i="3"/>
  <c r="BH100" i="3" s="1"/>
  <c r="BH34" i="11"/>
  <c r="BH51" i="11" s="1"/>
  <c r="BH172" i="11" s="1"/>
  <c r="BH53" i="3"/>
  <c r="BH110" i="3" s="1"/>
  <c r="BH36" i="11"/>
  <c r="BH157" i="11" s="1"/>
  <c r="BH28" i="11"/>
  <c r="BH69" i="11" a="1"/>
  <c r="BH68" i="11"/>
  <c r="BH84" i="11"/>
  <c r="BH35" i="11"/>
  <c r="BH156" i="11" s="1"/>
  <c r="BH65" i="11"/>
  <c r="BH27" i="11"/>
  <c r="BH66" i="11" a="1"/>
  <c r="BH65" i="5"/>
  <c r="BH83" i="11" s="1"/>
  <c r="BG31" i="14"/>
  <c r="BG105" i="14"/>
  <c r="BH146" i="11"/>
  <c r="BG60" i="3"/>
  <c r="BG115" i="3"/>
  <c r="BG117" i="3" s="1"/>
  <c r="BG139" i="14" s="1"/>
  <c r="BG89" i="11"/>
  <c r="BG90" i="11"/>
  <c r="BG207" i="11"/>
  <c r="BG91" i="11"/>
  <c r="BG96" i="4"/>
  <c r="BG111" i="11" a="1"/>
  <c r="BG110" i="11"/>
  <c r="BG218" i="11"/>
  <c r="BG130" i="14" s="1"/>
  <c r="BG114" i="11" a="1"/>
  <c r="BG113" i="11"/>
  <c r="BG219" i="11"/>
  <c r="BG131" i="14" s="1"/>
  <c r="BG194" i="11"/>
  <c r="BH26" i="11"/>
  <c r="BH63" i="11" a="1"/>
  <c r="BH62" i="11"/>
  <c r="BH38" i="11"/>
  <c r="BH159" i="11" s="1"/>
  <c r="BI13" i="5"/>
  <c r="BI24" i="5"/>
  <c r="BI12" i="5"/>
  <c r="BI18" i="5"/>
  <c r="BI9" i="5"/>
  <c r="BI10" i="5" s="1"/>
  <c r="BI11" i="5" s="1"/>
  <c r="BH33" i="4"/>
  <c r="BH14" i="4"/>
  <c r="BG103" i="11"/>
  <c r="BG138" i="14"/>
  <c r="BG263" i="14"/>
  <c r="BF239" i="11"/>
  <c r="BH95" i="3" l="1"/>
  <c r="BH51" i="3"/>
  <c r="BH85" i="11"/>
  <c r="BH206" i="11" s="1"/>
  <c r="BH52" i="3"/>
  <c r="BH109" i="3" s="1"/>
  <c r="BH74" i="5"/>
  <c r="BH59" i="3" s="1"/>
  <c r="BH116" i="3" s="1"/>
  <c r="BH284" i="14"/>
  <c r="BH91" i="4"/>
  <c r="BH93" i="4" s="1"/>
  <c r="BH94" i="4" s="1"/>
  <c r="BH84" i="4"/>
  <c r="BH86" i="4" s="1"/>
  <c r="BH77" i="4"/>
  <c r="BH79" i="4" s="1"/>
  <c r="BH80" i="4" s="1"/>
  <c r="BH202" i="11"/>
  <c r="BH104" i="11"/>
  <c r="BH105" i="11" a="1"/>
  <c r="BH226" i="11" s="1"/>
  <c r="BH58" i="11"/>
  <c r="BH180" i="11"/>
  <c r="BH46" i="3"/>
  <c r="BH98" i="3"/>
  <c r="BH103" i="3" s="1"/>
  <c r="BH149" i="11"/>
  <c r="BH54" i="11"/>
  <c r="BH175" i="11" s="1"/>
  <c r="BH148" i="11"/>
  <c r="BH53" i="11"/>
  <c r="BH174" i="11" s="1"/>
  <c r="BH155" i="11"/>
  <c r="BH255" i="14" s="1"/>
  <c r="BH256" i="14" s="1"/>
  <c r="BH43" i="11"/>
  <c r="BH164" i="11" s="1"/>
  <c r="BH189" i="11"/>
  <c r="BH186" i="11"/>
  <c r="BG264" i="14"/>
  <c r="BG265" i="14" s="1"/>
  <c r="BG119" i="3"/>
  <c r="BG95" i="11"/>
  <c r="BG216" i="11" s="1"/>
  <c r="BG129" i="14" s="1"/>
  <c r="BG210" i="11"/>
  <c r="BG92" i="11"/>
  <c r="BG213" i="11" s="1"/>
  <c r="BG119" i="11"/>
  <c r="BG240" i="11" s="1"/>
  <c r="BG211" i="11"/>
  <c r="BG96" i="11"/>
  <c r="BG212" i="11"/>
  <c r="BG99" i="11"/>
  <c r="BG220" i="11" s="1"/>
  <c r="BG132" i="14" s="1"/>
  <c r="BG258" i="14" s="1"/>
  <c r="BG259" i="14" s="1"/>
  <c r="BG122" i="11"/>
  <c r="BG243" i="11" s="1"/>
  <c r="BG268" i="14"/>
  <c r="BG279" i="14" s="1"/>
  <c r="BG147" i="14"/>
  <c r="BH107" i="3"/>
  <c r="BG231" i="11"/>
  <c r="BG121" i="11"/>
  <c r="BG242" i="11" s="1"/>
  <c r="BG234" i="11"/>
  <c r="BH29" i="11"/>
  <c r="BH82" i="11"/>
  <c r="BH52" i="11"/>
  <c r="BH173" i="11" s="1"/>
  <c r="BH128" i="14" s="1"/>
  <c r="BH147" i="11"/>
  <c r="BH108" i="11"/>
  <c r="BH229" i="11" s="1"/>
  <c r="BH184" i="11"/>
  <c r="BH107" i="11"/>
  <c r="BH183" i="11"/>
  <c r="BH61" i="11"/>
  <c r="BH74" i="11" s="1"/>
  <c r="BH204" i="11"/>
  <c r="BH97" i="11"/>
  <c r="BH98" i="11"/>
  <c r="BH205" i="11"/>
  <c r="BI19" i="11"/>
  <c r="BI47" i="11"/>
  <c r="BI29" i="5"/>
  <c r="E29" i="5" s="1"/>
  <c r="BI18" i="11"/>
  <c r="BI32" i="5"/>
  <c r="E32" i="5" s="1"/>
  <c r="BI52" i="5"/>
  <c r="E52" i="5" s="1"/>
  <c r="BI13" i="11"/>
  <c r="BI30" i="5"/>
  <c r="E30" i="5" s="1"/>
  <c r="BI14" i="11"/>
  <c r="BI50" i="14"/>
  <c r="E50" i="14" s="1"/>
  <c r="BI19" i="4"/>
  <c r="BI49" i="5"/>
  <c r="E49" i="5" s="1"/>
  <c r="BI36" i="5"/>
  <c r="E36" i="5" s="1"/>
  <c r="BI51" i="5"/>
  <c r="E51" i="5" s="1"/>
  <c r="BI17" i="11"/>
  <c r="BI16" i="11"/>
  <c r="BI90" i="4"/>
  <c r="BI27" i="5"/>
  <c r="E27" i="5" s="1"/>
  <c r="BI17" i="4"/>
  <c r="BI46" i="11"/>
  <c r="BI298" i="14"/>
  <c r="E298" i="14" s="1"/>
  <c r="BI28" i="5"/>
  <c r="E28" i="5" s="1"/>
  <c r="BI33" i="5"/>
  <c r="BI50" i="5"/>
  <c r="E50" i="5" s="1"/>
  <c r="BI15" i="11"/>
  <c r="BI34" i="5"/>
  <c r="BI28" i="4"/>
  <c r="BI10" i="11"/>
  <c r="BI20" i="3"/>
  <c r="BI11" i="11"/>
  <c r="BI128" i="11"/>
  <c r="BI11" i="4"/>
  <c r="BI177" i="14"/>
  <c r="E177" i="14" s="1"/>
  <c r="BI49" i="3"/>
  <c r="BI33" i="3"/>
  <c r="BI31" i="5"/>
  <c r="E31" i="5" s="1"/>
  <c r="BI35" i="5"/>
  <c r="E35" i="5" s="1"/>
  <c r="BI12" i="11"/>
  <c r="BI22" i="5"/>
  <c r="E10" i="1"/>
  <c r="BH66" i="4"/>
  <c r="BH68" i="4" s="1"/>
  <c r="BH52" i="4"/>
  <c r="BH54" i="4" s="1"/>
  <c r="BH59" i="4"/>
  <c r="BH61" i="4" s="1"/>
  <c r="BH35" i="4"/>
  <c r="BI76" i="4"/>
  <c r="BG118" i="11"/>
  <c r="BG224" i="11"/>
  <c r="BG236" i="11" s="1"/>
  <c r="BG115" i="11"/>
  <c r="BH87" i="4" l="1"/>
  <c r="BH96" i="4" s="1"/>
  <c r="BI83" i="4"/>
  <c r="BH261" i="14"/>
  <c r="BH136" i="14"/>
  <c r="BH108" i="3"/>
  <c r="BH111" i="3" s="1"/>
  <c r="BH54" i="3"/>
  <c r="BH57" i="3"/>
  <c r="BH75" i="5"/>
  <c r="BH58" i="3" s="1"/>
  <c r="BH115" i="3" s="1"/>
  <c r="BH285" i="14"/>
  <c r="BH352" i="14"/>
  <c r="BH137" i="14"/>
  <c r="BH262" i="14"/>
  <c r="BH73" i="11"/>
  <c r="BH194" i="11" s="1"/>
  <c r="BH179" i="11"/>
  <c r="BH13" i="14"/>
  <c r="BG133" i="14"/>
  <c r="BG217" i="11"/>
  <c r="BG100" i="11"/>
  <c r="BG221" i="11" s="1"/>
  <c r="BG158" i="14"/>
  <c r="BG232" i="14"/>
  <c r="BH60" i="3"/>
  <c r="BH114" i="3"/>
  <c r="BH117" i="3" s="1"/>
  <c r="BH150" i="11"/>
  <c r="BH55" i="11"/>
  <c r="BH176" i="11" s="1"/>
  <c r="BH10" i="14" s="1"/>
  <c r="BH195" i="11"/>
  <c r="BH86" i="11"/>
  <c r="BH203" i="11"/>
  <c r="BH106" i="11"/>
  <c r="BH228" i="11"/>
  <c r="BH182" i="11"/>
  <c r="BH70" i="11"/>
  <c r="BH191" i="11" s="1"/>
  <c r="BH111" i="11" a="1"/>
  <c r="BH110" i="11"/>
  <c r="BH218" i="11"/>
  <c r="BH130" i="14" s="1"/>
  <c r="BH114" i="11" a="1"/>
  <c r="BH113" i="11"/>
  <c r="BH219" i="11"/>
  <c r="BH131" i="14" s="1"/>
  <c r="E19" i="11"/>
  <c r="BI140" i="11"/>
  <c r="E140" i="11" s="1"/>
  <c r="BI139" i="11"/>
  <c r="E139" i="11" s="1"/>
  <c r="E18" i="11"/>
  <c r="BI134" i="11"/>
  <c r="E134" i="11" s="1"/>
  <c r="E13" i="11"/>
  <c r="E14" i="11"/>
  <c r="BI135" i="11"/>
  <c r="E135" i="11" s="1"/>
  <c r="E19" i="4"/>
  <c r="BI40" i="4"/>
  <c r="E40" i="4" s="1"/>
  <c r="BI138" i="11"/>
  <c r="E138" i="11" s="1"/>
  <c r="E17" i="11"/>
  <c r="BI137" i="11"/>
  <c r="E137" i="11" s="1"/>
  <c r="E16" i="11"/>
  <c r="BI92" i="4"/>
  <c r="E92" i="4" s="1"/>
  <c r="E90" i="4"/>
  <c r="E17" i="4"/>
  <c r="BI38" i="4"/>
  <c r="BI22" i="4"/>
  <c r="E22" i="4" s="1"/>
  <c r="BI48" i="11"/>
  <c r="BI169" i="11" s="1"/>
  <c r="BI167" i="11"/>
  <c r="BI85" i="4"/>
  <c r="E85" i="4" s="1"/>
  <c r="E83" i="4"/>
  <c r="E15" i="11"/>
  <c r="BI136" i="11"/>
  <c r="E136" i="11" s="1"/>
  <c r="BI39" i="4"/>
  <c r="E39" i="4" s="1"/>
  <c r="BI41" i="4"/>
  <c r="E41" i="4" s="1"/>
  <c r="BI131" i="11"/>
  <c r="E131" i="11" s="1"/>
  <c r="E10" i="11"/>
  <c r="BI65" i="3"/>
  <c r="E20" i="3"/>
  <c r="BI78" i="3"/>
  <c r="E78" i="3" s="1"/>
  <c r="BI132" i="11"/>
  <c r="E132" i="11" s="1"/>
  <c r="E11" i="11"/>
  <c r="BI32" i="4"/>
  <c r="E11" i="4"/>
  <c r="E33" i="3"/>
  <c r="BI133" i="11"/>
  <c r="E133" i="11" s="1"/>
  <c r="E12" i="11"/>
  <c r="BC12" i="3"/>
  <c r="BG12" i="3"/>
  <c r="K13" i="3"/>
  <c r="R13" i="3"/>
  <c r="AB13" i="3"/>
  <c r="AK13" i="3"/>
  <c r="V15" i="3"/>
  <c r="AN15" i="3"/>
  <c r="BA15" i="3"/>
  <c r="O16" i="3"/>
  <c r="AE16" i="3"/>
  <c r="AW16" i="3"/>
  <c r="AX13" i="3"/>
  <c r="BF13" i="3"/>
  <c r="H14" i="3"/>
  <c r="O14" i="3"/>
  <c r="U14" i="3"/>
  <c r="AD14" i="3"/>
  <c r="AI14" i="3"/>
  <c r="AQ14" i="3"/>
  <c r="AW14" i="3"/>
  <c r="BH14" i="3"/>
  <c r="K15" i="3"/>
  <c r="P15" i="3"/>
  <c r="Z15" i="3"/>
  <c r="AO15" i="3"/>
  <c r="BF15" i="3"/>
  <c r="V16" i="3"/>
  <c r="AK16" i="3"/>
  <c r="BG16" i="3"/>
  <c r="DII75" i="14"/>
  <c r="CZL75" i="14"/>
  <c r="CIB75" i="14"/>
  <c r="BQD75" i="14"/>
  <c r="BEC75" i="14"/>
  <c r="AQX75" i="14"/>
  <c r="GTW75" i="14"/>
  <c r="GUC75" i="14"/>
  <c r="GUJ75" i="14"/>
  <c r="GUV75" i="14"/>
  <c r="GVC75" i="14"/>
  <c r="GVH75" i="14"/>
  <c r="GVO75" i="14"/>
  <c r="GVW75" i="14"/>
  <c r="GWK75" i="14"/>
  <c r="GWP75" i="14"/>
  <c r="GWU75" i="14"/>
  <c r="GXF75" i="14"/>
  <c r="GXN75" i="14"/>
  <c r="GXS75" i="14"/>
  <c r="GYA75" i="14"/>
  <c r="GYH75" i="14"/>
  <c r="UOF68" i="14"/>
  <c r="UMM68" i="14"/>
  <c r="ULJ68" i="14"/>
  <c r="UJB68" i="14"/>
  <c r="UFX68" i="14"/>
  <c r="UDG68" i="14"/>
  <c r="TYO68" i="14"/>
  <c r="TSE68" i="14"/>
  <c r="TPC68" i="14"/>
  <c r="JPQ68" i="14"/>
  <c r="JNV68" i="14"/>
  <c r="JEZ68" i="14"/>
  <c r="JDR68" i="14"/>
  <c r="EFR75" i="14"/>
  <c r="DZJ75" i="14"/>
  <c r="DDD75" i="14"/>
  <c r="BI194" i="14"/>
  <c r="FGH68" i="14"/>
  <c r="FCD68" i="14"/>
  <c r="EZA68" i="14"/>
  <c r="EWT68" i="14"/>
  <c r="EUY68" i="14"/>
  <c r="UMF68" i="14"/>
  <c r="TUG68" i="14"/>
  <c r="EQN68" i="14"/>
  <c r="EMX68" i="14"/>
  <c r="EJW68" i="14"/>
  <c r="EIG68" i="14"/>
  <c r="EGI68" i="14"/>
  <c r="EDR68" i="14"/>
  <c r="ECA68" i="14"/>
  <c r="DZA68" i="14"/>
  <c r="DXE68" i="14"/>
  <c r="LJJ75" i="14"/>
  <c r="LBV75" i="14"/>
  <c r="KZE75" i="14"/>
  <c r="KXY75" i="14"/>
  <c r="KXI75" i="14"/>
  <c r="KWD75" i="14"/>
  <c r="KVH75" i="14"/>
  <c r="KUE75" i="14"/>
  <c r="KTB75" i="14"/>
  <c r="KRW75" i="14"/>
  <c r="WYI68" i="14"/>
  <c r="UPE68" i="14"/>
  <c r="IVS75" i="14"/>
  <c r="KQU75" i="14"/>
  <c r="KQA75" i="14"/>
  <c r="KOY75" i="14"/>
  <c r="KNS75" i="14"/>
  <c r="KMU75" i="14"/>
  <c r="KLS75" i="14"/>
  <c r="QYC75" i="14"/>
  <c r="QRS75" i="14"/>
  <c r="QMU75" i="14"/>
  <c r="PYT75" i="14"/>
  <c r="PSK75" i="14"/>
  <c r="PJY75" i="14"/>
  <c r="OWY75" i="14"/>
  <c r="ORF75" i="14"/>
  <c r="OEI75" i="14"/>
  <c r="NZM75" i="14"/>
  <c r="NTA75" i="14"/>
  <c r="NJD75" i="14"/>
  <c r="ABV75" i="14"/>
  <c r="UXS68" i="14"/>
  <c r="IXB75" i="14"/>
  <c r="TZG68" i="14"/>
  <c r="AAT75" i="14"/>
  <c r="ZS75" i="14"/>
  <c r="YR75" i="14"/>
  <c r="XP75" i="14"/>
  <c r="WQ75" i="14"/>
  <c r="VJ75" i="14"/>
  <c r="UJ75" i="14"/>
  <c r="TC75" i="14"/>
  <c r="RO75" i="14"/>
  <c r="QV75" i="14"/>
  <c r="PV75" i="14"/>
  <c r="OM75" i="14"/>
  <c r="BU75" i="14"/>
  <c r="UNU75" i="14"/>
  <c r="UNZ75" i="14"/>
  <c r="UON75" i="14"/>
  <c r="UVM75" i="14"/>
  <c r="UVT75" i="14"/>
  <c r="UVX75" i="14"/>
  <c r="UWI75" i="14"/>
  <c r="UWM75" i="14"/>
  <c r="AU116" i="14"/>
  <c r="AF194" i="14"/>
  <c r="UUW68" i="14"/>
  <c r="IUI75" i="14"/>
  <c r="TYH68" i="14"/>
  <c r="TRT68" i="14"/>
  <c r="AFU75" i="14"/>
  <c r="AR315" i="14"/>
  <c r="VCT68" i="14"/>
  <c r="UDE68" i="14"/>
  <c r="ISV75" i="14"/>
  <c r="TRS68" i="14"/>
  <c r="JPK68" i="14"/>
  <c r="JNW68" i="14"/>
  <c r="JJO68" i="14"/>
  <c r="JBY68" i="14"/>
  <c r="IQT68" i="14"/>
  <c r="IKS68" i="14"/>
  <c r="IEL68" i="14"/>
  <c r="HZV68" i="14"/>
  <c r="HUK68" i="14"/>
  <c r="HRT68" i="14"/>
  <c r="GYS75" i="14"/>
  <c r="GZA75" i="14"/>
  <c r="GZM75" i="14"/>
  <c r="GZS75" i="14"/>
  <c r="HAC75" i="14"/>
  <c r="HAI75" i="14"/>
  <c r="UWU68" i="14"/>
  <c r="UVA68" i="14"/>
  <c r="UST68" i="14"/>
  <c r="UQU68" i="14"/>
  <c r="UPA68" i="14"/>
  <c r="CVP75" i="14"/>
  <c r="CRB75" i="14"/>
  <c r="CLQ75" i="14"/>
  <c r="CGV75" i="14"/>
  <c r="CBO75" i="14"/>
  <c r="BVP75" i="14"/>
  <c r="BNK75" i="14"/>
  <c r="BJP75" i="14"/>
  <c r="BER75" i="14"/>
  <c r="BAI75" i="14"/>
  <c r="APR75" i="14"/>
  <c r="AMK75" i="14"/>
  <c r="AIB75" i="14"/>
  <c r="ACH75" i="14"/>
  <c r="VA75" i="14"/>
  <c r="PZ75" i="14"/>
  <c r="AM113" i="14"/>
  <c r="BB315" i="14"/>
  <c r="DVK68" i="14"/>
  <c r="DTQ68" i="14"/>
  <c r="DRT68" i="14"/>
  <c r="DPX68" i="14"/>
  <c r="DOP68" i="14"/>
  <c r="DLU68" i="14"/>
  <c r="OXW75" i="14"/>
  <c r="ORV75" i="14"/>
  <c r="OKA75" i="14"/>
  <c r="OEY75" i="14"/>
  <c r="NYJ75" i="14"/>
  <c r="NSQ75" i="14"/>
  <c r="NOE75" i="14"/>
  <c r="NFZ75" i="14"/>
  <c r="NAV75" i="14"/>
  <c r="MXD75" i="14"/>
  <c r="MTK75" i="14"/>
  <c r="MMZ75" i="14"/>
  <c r="MGC75" i="14"/>
  <c r="LZK75" i="14"/>
  <c r="LUO75" i="14"/>
  <c r="KKQ75" i="14"/>
  <c r="KIY75" i="14"/>
  <c r="KHT75" i="14"/>
  <c r="KGJ75" i="14"/>
  <c r="KFL75" i="14"/>
  <c r="KEB75" i="14"/>
  <c r="KDH75" i="14"/>
  <c r="KCN75" i="14"/>
  <c r="KBP75" i="14"/>
  <c r="KAJ75" i="14"/>
  <c r="JZD75" i="14"/>
  <c r="JYN75" i="14"/>
  <c r="JXP75" i="14"/>
  <c r="JWV75" i="14"/>
  <c r="JVV75" i="14"/>
  <c r="JUH75" i="14"/>
  <c r="JTC75" i="14"/>
  <c r="JSE75" i="14"/>
  <c r="JQQ75" i="14"/>
  <c r="JPK75" i="14"/>
  <c r="JOQ75" i="14"/>
  <c r="JNV75" i="14"/>
  <c r="NGJ75" i="14"/>
  <c r="MXH75" i="14"/>
  <c r="MPI75" i="14"/>
  <c r="LLV75" i="14"/>
  <c r="LFU75" i="14"/>
  <c r="KZL75" i="14"/>
  <c r="KYF75" i="14"/>
  <c r="IHT75" i="14"/>
  <c r="IHN75" i="14"/>
  <c r="IHH75" i="14"/>
  <c r="IHD75" i="14"/>
  <c r="IGT75" i="14"/>
  <c r="IGM75" i="14"/>
  <c r="AFY75" i="14"/>
  <c r="AEW75" i="14"/>
  <c r="ADS75" i="14"/>
  <c r="HAP75" i="14"/>
  <c r="HAZ75" i="14"/>
  <c r="HBF75" i="14"/>
  <c r="HBN75" i="14"/>
  <c r="HBT75" i="14"/>
  <c r="HCE75" i="14"/>
  <c r="HCM75" i="14"/>
  <c r="UPA75" i="14"/>
  <c r="UPJ75" i="14"/>
  <c r="UPO75" i="14"/>
  <c r="UPX75" i="14"/>
  <c r="UQC75" i="14"/>
  <c r="UQG75" i="14"/>
  <c r="UQM75" i="14"/>
  <c r="UQR75" i="14"/>
  <c r="UQW75" i="14"/>
  <c r="URF75" i="14"/>
  <c r="URR75" i="14"/>
  <c r="URX75" i="14"/>
  <c r="USB75" i="14"/>
  <c r="USN75" i="14"/>
  <c r="USU75" i="14"/>
  <c r="WXR68" i="14"/>
  <c r="WWI68" i="14"/>
  <c r="WUY68" i="14"/>
  <c r="WTA68" i="14"/>
  <c r="WRL68" i="14"/>
  <c r="WPO68" i="14"/>
  <c r="WOB68" i="14"/>
  <c r="WMP68" i="14"/>
  <c r="WKV68" i="14"/>
  <c r="WJQ68" i="14"/>
  <c r="WHC68" i="14"/>
  <c r="WFO68" i="14"/>
  <c r="WEH68" i="14"/>
  <c r="WCK68" i="14"/>
  <c r="WAX68" i="14"/>
  <c r="VZL68" i="14"/>
  <c r="VXW68" i="14"/>
  <c r="VVW68" i="14"/>
  <c r="VUK68" i="14"/>
  <c r="VSF68" i="14"/>
  <c r="VQG68" i="14"/>
  <c r="VPD68" i="14"/>
  <c r="VNP68" i="14"/>
  <c r="VMQ68" i="14"/>
  <c r="VLE68" i="14"/>
  <c r="VKM68" i="14"/>
  <c r="VJD68" i="14"/>
  <c r="VGM68" i="14"/>
  <c r="VFD68" i="14"/>
  <c r="VDO68" i="14"/>
  <c r="VCI68" i="14"/>
  <c r="VAQ68" i="14"/>
  <c r="UZI68" i="14"/>
  <c r="UYC68" i="14"/>
  <c r="JCL68" i="14"/>
  <c r="JBF68" i="14"/>
  <c r="IZN68" i="14"/>
  <c r="IXT68" i="14"/>
  <c r="IWP68" i="14"/>
  <c r="IVL68" i="14"/>
  <c r="IUI68" i="14"/>
  <c r="ISN68" i="14"/>
  <c r="IQI68" i="14"/>
  <c r="IOR68" i="14"/>
  <c r="IND68" i="14"/>
  <c r="ILU68" i="14"/>
  <c r="IKB68" i="14"/>
  <c r="IJC68" i="14"/>
  <c r="IHG68" i="14"/>
  <c r="IFA68" i="14"/>
  <c r="IDI68" i="14"/>
  <c r="IBS68" i="14"/>
  <c r="HZL68" i="14"/>
  <c r="QTB75" i="14"/>
  <c r="QRR75" i="14"/>
  <c r="QPT75" i="14"/>
  <c r="QOP75" i="14"/>
  <c r="QLM75" i="14"/>
  <c r="QKB75" i="14"/>
  <c r="QJB75" i="14"/>
  <c r="QHZ75" i="14"/>
  <c r="QFQ75" i="14"/>
  <c r="QDP75" i="14"/>
  <c r="QBU75" i="14"/>
  <c r="QAM75" i="14"/>
  <c r="PYE75" i="14"/>
  <c r="PXC75" i="14"/>
  <c r="PWC75" i="14"/>
  <c r="PUR75" i="14"/>
  <c r="PTN75" i="14"/>
  <c r="PRR75" i="14"/>
  <c r="PQB75" i="14"/>
  <c r="POL75" i="14"/>
  <c r="PNJ75" i="14"/>
  <c r="PLM75" i="14"/>
  <c r="PKK75" i="14"/>
  <c r="PHZ75" i="14"/>
  <c r="PGZ75" i="14"/>
  <c r="OZS75" i="14"/>
  <c r="OWK75" i="14"/>
  <c r="ORY75" i="14"/>
  <c r="OMZ75" i="14"/>
  <c r="OII75" i="14"/>
  <c r="OFI75" i="14"/>
  <c r="OAN75" i="14"/>
  <c r="NUU75" i="14"/>
  <c r="NQX75" i="14"/>
  <c r="ETI75" i="14"/>
  <c r="ENS75" i="14"/>
  <c r="XDP68" i="14"/>
  <c r="WVJ68" i="14"/>
  <c r="UZY68" i="14"/>
  <c r="UUF68" i="14"/>
  <c r="UKD68" i="14"/>
  <c r="UFA68" i="14"/>
  <c r="UAA68" i="14"/>
  <c r="IXA75" i="14"/>
  <c r="IUV75" i="14"/>
  <c r="ITF75" i="14"/>
  <c r="NMJ75" i="14"/>
  <c r="NLG75" i="14"/>
  <c r="NJH75" i="14"/>
  <c r="NGV75" i="14"/>
  <c r="IDZ68" i="14"/>
  <c r="ICC68" i="14"/>
  <c r="HZT68" i="14"/>
  <c r="HYN68" i="14"/>
  <c r="HWZ68" i="14"/>
  <c r="HVY68" i="14"/>
  <c r="HTV68" i="14"/>
  <c r="HRE68" i="14"/>
  <c r="HNO68" i="14"/>
  <c r="HLS68" i="14"/>
  <c r="HJG68" i="14"/>
  <c r="HHX68" i="14"/>
  <c r="HFE68" i="14"/>
  <c r="HDS68" i="14"/>
  <c r="HCJ68" i="14"/>
  <c r="HAL68" i="14"/>
  <c r="GZB68" i="14"/>
  <c r="GVF68" i="14"/>
  <c r="GUH68" i="14"/>
  <c r="GSZ68" i="14"/>
  <c r="GQL68" i="14"/>
  <c r="GOW68" i="14"/>
  <c r="GNE68" i="14"/>
  <c r="GMA68" i="14"/>
  <c r="GLB68" i="14"/>
  <c r="GIT68" i="14"/>
  <c r="GGH68" i="14"/>
  <c r="GFM68" i="14"/>
  <c r="GEH68" i="14"/>
  <c r="GCI68" i="14"/>
  <c r="GAI68" i="14"/>
  <c r="FZJ68" i="14"/>
  <c r="FOV68" i="14"/>
  <c r="FLP68" i="14"/>
  <c r="FJJ68" i="14"/>
  <c r="FHU68" i="14"/>
  <c r="TVO75" i="14"/>
  <c r="TUN75" i="14"/>
  <c r="TTA75" i="14"/>
  <c r="TQJ75" i="14"/>
  <c r="TOJ75" i="14"/>
  <c r="TNC75" i="14"/>
  <c r="TMA75" i="14"/>
  <c r="TKT75" i="14"/>
  <c r="TJT75" i="14"/>
  <c r="THC75" i="14"/>
  <c r="TFW75" i="14"/>
  <c r="TCJ75" i="14"/>
  <c r="SLE75" i="14"/>
  <c r="SHC75" i="14"/>
  <c r="SCR75" i="14"/>
  <c r="RVX75" i="14"/>
  <c r="RRW75" i="14"/>
  <c r="RJS75" i="14"/>
  <c r="RBT75" i="14"/>
  <c r="QWB75" i="14"/>
  <c r="QPU75" i="14"/>
  <c r="QJS75" i="14"/>
  <c r="QCB75" i="14"/>
  <c r="PPX75" i="14"/>
  <c r="PMD75" i="14"/>
  <c r="PGP75" i="14"/>
  <c r="OZO75" i="14"/>
  <c r="JMH75" i="14"/>
  <c r="JLJ75" i="14"/>
  <c r="TAI68" i="14"/>
  <c r="SZJ68" i="14"/>
  <c r="SXV68" i="14"/>
  <c r="SWV68" i="14"/>
  <c r="SWG68" i="14"/>
  <c r="SVT68" i="14"/>
  <c r="RXU68" i="14"/>
  <c r="RWV68" i="14"/>
  <c r="RWI68" i="14"/>
  <c r="RVL68" i="14"/>
  <c r="RUK68" i="14"/>
  <c r="RTQ68" i="14"/>
  <c r="RTB68" i="14"/>
  <c r="RSF68" i="14"/>
  <c r="RQQ68" i="14"/>
  <c r="RPQ68" i="14"/>
  <c r="RPE68" i="14"/>
  <c r="ROP68" i="14"/>
  <c r="RNY68" i="14"/>
  <c r="RNJ68" i="14"/>
  <c r="RMM68" i="14"/>
  <c r="RLQ68" i="14"/>
  <c r="RKZ68" i="14"/>
  <c r="RKL68" i="14"/>
  <c r="KNF68" i="14"/>
  <c r="KNK68" i="14"/>
  <c r="KNR68" i="14"/>
  <c r="KNY68" i="14"/>
  <c r="KOE68" i="14"/>
  <c r="KOL68" i="14"/>
  <c r="KOR68" i="14"/>
  <c r="KOY68" i="14"/>
  <c r="KPE68" i="14"/>
  <c r="KPL68" i="14"/>
  <c r="KPR68" i="14"/>
  <c r="KQB68" i="14"/>
  <c r="KQJ68" i="14"/>
  <c r="KQQ68" i="14"/>
  <c r="KQW68" i="14"/>
  <c r="KRD68" i="14"/>
  <c r="KRJ68" i="14"/>
  <c r="KRP68" i="14"/>
  <c r="FL75" i="14"/>
  <c r="FS75" i="14"/>
  <c r="GG75" i="14"/>
  <c r="GN75" i="14"/>
  <c r="GT75" i="14"/>
  <c r="GZ75" i="14"/>
  <c r="HF75" i="14"/>
  <c r="HL75" i="14"/>
  <c r="HR75" i="14"/>
  <c r="FMW68" i="14"/>
  <c r="FLH68" i="14"/>
  <c r="FJW68" i="14"/>
  <c r="FHV68" i="14"/>
  <c r="FFS68" i="14"/>
  <c r="FCR68" i="14"/>
  <c r="EZN68" i="14"/>
  <c r="EWH68" i="14"/>
  <c r="ETE68" i="14"/>
  <c r="EQK68" i="14"/>
  <c r="ENO68" i="14"/>
  <c r="EJY68" i="14"/>
  <c r="ECW68" i="14"/>
  <c r="EAF68" i="14"/>
  <c r="DXY68" i="14"/>
  <c r="DUI68" i="14"/>
  <c r="TQH68" i="14"/>
  <c r="JPN68" i="14"/>
  <c r="JLK68" i="14"/>
  <c r="JHJ68" i="14"/>
  <c r="JCS68" i="14"/>
  <c r="IYJ68" i="14"/>
  <c r="IUP68" i="14"/>
  <c r="IQY68" i="14"/>
  <c r="IMC68" i="14"/>
  <c r="IFV68" i="14"/>
  <c r="HZG68" i="14"/>
  <c r="HMJ68" i="14"/>
  <c r="HEO68" i="14"/>
  <c r="GOE68" i="14"/>
  <c r="GFN68" i="14"/>
  <c r="FZM68" i="14"/>
  <c r="FJB68" i="14"/>
  <c r="EYZ68" i="14"/>
  <c r="EMI68" i="14"/>
  <c r="EGE68" i="14"/>
  <c r="DXB68" i="14"/>
  <c r="DLN68" i="14"/>
  <c r="TKW75" i="14"/>
  <c r="SWJ75" i="14"/>
  <c r="SNV75" i="14"/>
  <c r="SBX75" i="14"/>
  <c r="RUF75" i="14"/>
  <c r="RMD75" i="14"/>
  <c r="RDT75" i="14"/>
  <c r="QVO75" i="14"/>
  <c r="QMA75" i="14"/>
  <c r="PXS75" i="14"/>
  <c r="PPJ75" i="14"/>
  <c r="PIU75" i="14"/>
  <c r="OZA75" i="14"/>
  <c r="OOF75" i="14"/>
  <c r="OFF75" i="14"/>
  <c r="NSW75" i="14"/>
  <c r="NLQ75" i="14"/>
  <c r="MYY75" i="14"/>
  <c r="MHT75" i="14"/>
  <c r="LWB75" i="14"/>
  <c r="LOV75" i="14"/>
  <c r="LDJ75" i="14"/>
  <c r="FYC75" i="14"/>
  <c r="FTB75" i="14"/>
  <c r="FGW75" i="14"/>
  <c r="EZC75" i="14"/>
  <c r="DZO75" i="14"/>
  <c r="SXL75" i="14"/>
  <c r="LQG75" i="14"/>
  <c r="JUE75" i="14"/>
  <c r="JOH75" i="14"/>
  <c r="MRZ68" i="14"/>
  <c r="MQO68" i="14"/>
  <c r="MPK68" i="14"/>
  <c r="MOA68" i="14"/>
  <c r="MML68" i="14"/>
  <c r="MKW68" i="14"/>
  <c r="MJL68" i="14"/>
  <c r="MIK68" i="14"/>
  <c r="MHL68" i="14"/>
  <c r="MGF68" i="14"/>
  <c r="MEV68" i="14"/>
  <c r="MDP68" i="14"/>
  <c r="MCD68" i="14"/>
  <c r="MBA68" i="14"/>
  <c r="LZY68" i="14"/>
  <c r="LYG68" i="14"/>
  <c r="LWO68" i="14"/>
  <c r="LVA68" i="14"/>
  <c r="LOR68" i="14"/>
  <c r="LNB68" i="14"/>
  <c r="LLU68" i="14"/>
  <c r="LKG68" i="14"/>
  <c r="LIX68" i="14"/>
  <c r="LHB68" i="14"/>
  <c r="LFY68" i="14"/>
  <c r="LEG68" i="14"/>
  <c r="LCF68" i="14"/>
  <c r="LAD68" i="14"/>
  <c r="KYS68" i="14"/>
  <c r="KXU68" i="14"/>
  <c r="KWG68" i="14"/>
  <c r="KUG68" i="14"/>
  <c r="KSW68" i="14"/>
  <c r="JWT68" i="14"/>
  <c r="LOI75" i="14"/>
  <c r="LMZ75" i="14"/>
  <c r="LLH75" i="14"/>
  <c r="LJL75" i="14"/>
  <c r="LHZ75" i="14"/>
  <c r="LGW75" i="14"/>
  <c r="LFR75" i="14"/>
  <c r="LDS75" i="14"/>
  <c r="LAU75" i="14"/>
  <c r="GCG75" i="14"/>
  <c r="GBH75" i="14"/>
  <c r="GAM75" i="14"/>
  <c r="FZN75" i="14"/>
  <c r="FYG75" i="14"/>
  <c r="PDM68" i="14"/>
  <c r="PDF68" i="14"/>
  <c r="PDA68" i="14"/>
  <c r="PCU68" i="14"/>
  <c r="PCO68" i="14"/>
  <c r="PCH68" i="14"/>
  <c r="PBZ68" i="14"/>
  <c r="PBR68" i="14"/>
  <c r="PBK68" i="14"/>
  <c r="PBE68" i="14"/>
  <c r="PBA68" i="14"/>
  <c r="PAU68" i="14"/>
  <c r="PAO68" i="14"/>
  <c r="PAF68" i="14"/>
  <c r="OZZ68" i="14"/>
  <c r="OSV68" i="14"/>
  <c r="OSN68" i="14"/>
  <c r="OSE68" i="14"/>
  <c r="ORZ68" i="14"/>
  <c r="ORP68" i="14"/>
  <c r="ORJ68" i="14"/>
  <c r="ORC68" i="14"/>
  <c r="OQU68" i="14"/>
  <c r="OQN68" i="14"/>
  <c r="OQG68" i="14"/>
  <c r="OQA68" i="14"/>
  <c r="OPV68" i="14"/>
  <c r="OPR68" i="14"/>
  <c r="IZX75" i="14"/>
  <c r="IYX75" i="14"/>
  <c r="IXY75" i="14"/>
  <c r="IWJ75" i="14"/>
  <c r="IUE75" i="14"/>
  <c r="JWB68" i="14"/>
  <c r="JVT68" i="14"/>
  <c r="JVN68" i="14"/>
  <c r="JVI68" i="14"/>
  <c r="JVD68" i="14"/>
  <c r="JUW68" i="14"/>
  <c r="JUQ68" i="14"/>
  <c r="JUJ68" i="14"/>
  <c r="JUD68" i="14"/>
  <c r="JTW68" i="14"/>
  <c r="JTO68" i="14"/>
  <c r="JTH68" i="14"/>
  <c r="JTA68" i="14"/>
  <c r="JST68" i="14"/>
  <c r="JSL68" i="14"/>
  <c r="JSE68" i="14"/>
  <c r="JRX68" i="14"/>
  <c r="XEC68" i="14"/>
  <c r="VHH68" i="14"/>
  <c r="VFR68" i="14"/>
  <c r="VEH68" i="14"/>
  <c r="KRL75" i="14"/>
  <c r="KQJ75" i="14"/>
  <c r="KPL75" i="14"/>
  <c r="KON75" i="14"/>
  <c r="KNL75" i="14"/>
  <c r="KMN75" i="14"/>
  <c r="KLP75" i="14"/>
  <c r="KKJ75" i="14"/>
  <c r="KJL75" i="14"/>
  <c r="KIO75" i="14"/>
  <c r="KHQ75" i="14"/>
  <c r="KGW75" i="14"/>
  <c r="KGD75" i="14"/>
  <c r="KEY75" i="14"/>
  <c r="KEA75" i="14"/>
  <c r="KCY75" i="14"/>
  <c r="JCM75" i="14"/>
  <c r="S113" i="14"/>
  <c r="AO117" i="14"/>
  <c r="K117" i="14"/>
  <c r="AH116" i="14"/>
  <c r="ESN75" i="14"/>
  <c r="EBC75" i="14"/>
  <c r="DEH75" i="14"/>
  <c r="CPL75" i="14"/>
  <c r="CGJ75" i="14"/>
  <c r="BTV75" i="14"/>
  <c r="BFR75" i="14"/>
  <c r="ARR75" i="14"/>
  <c r="AEI75" i="14"/>
  <c r="BG117" i="14"/>
  <c r="XDT68" i="14"/>
  <c r="UVO68" i="14"/>
  <c r="TZV68" i="14"/>
  <c r="TZN68" i="14"/>
  <c r="TVW68" i="14"/>
  <c r="TQD68" i="14"/>
  <c r="JPG68" i="14"/>
  <c r="JNA68" i="14"/>
  <c r="TSF75" i="14"/>
  <c r="TQU75" i="14"/>
  <c r="TPB75" i="14"/>
  <c r="TNH75" i="14"/>
  <c r="TLW75" i="14"/>
  <c r="TKO75" i="14"/>
  <c r="TIL75" i="14"/>
  <c r="THE75" i="14"/>
  <c r="TFR75" i="14"/>
  <c r="TEU75" i="14"/>
  <c r="TDE75" i="14"/>
  <c r="TBS75" i="14"/>
  <c r="SZU75" i="14"/>
  <c r="SYD75" i="14"/>
  <c r="SVU75" i="14"/>
  <c r="SUN75" i="14"/>
  <c r="SRU75" i="14"/>
  <c r="SQM75" i="14"/>
  <c r="SPB75" i="14"/>
  <c r="SNM75" i="14"/>
  <c r="SLY75" i="14"/>
  <c r="SJQ75" i="14"/>
  <c r="FLX75" i="14"/>
  <c r="FKR75" i="14"/>
  <c r="CWL75" i="14"/>
  <c r="CQX75" i="14"/>
  <c r="CMN75" i="14"/>
  <c r="CHB75" i="14"/>
  <c r="CBJ75" i="14"/>
  <c r="BWU75" i="14"/>
  <c r="BSX75" i="14"/>
  <c r="BOJ75" i="14"/>
  <c r="BIV75" i="14"/>
  <c r="BDO75" i="14"/>
  <c r="AUW75" i="14"/>
  <c r="AQN75" i="14"/>
  <c r="ALD75" i="14"/>
  <c r="AGF75" i="14"/>
  <c r="AAC75" i="14"/>
  <c r="VR75" i="14"/>
  <c r="RW75" i="14"/>
  <c r="OS75" i="14"/>
  <c r="P117" i="14"/>
  <c r="AB315" i="14"/>
  <c r="OZO68" i="14"/>
  <c r="OZJ68" i="14"/>
  <c r="OZD68" i="14"/>
  <c r="OYW68" i="14"/>
  <c r="OXY68" i="14"/>
  <c r="OXT68" i="14"/>
  <c r="OXM68" i="14"/>
  <c r="OXF68" i="14"/>
  <c r="OWZ68" i="14"/>
  <c r="OWS68" i="14"/>
  <c r="OWN68" i="14"/>
  <c r="OWH68" i="14"/>
  <c r="OWC68" i="14"/>
  <c r="OVW68" i="14"/>
  <c r="OVR68" i="14"/>
  <c r="OVL68" i="14"/>
  <c r="OVF68" i="14"/>
  <c r="OVA68" i="14"/>
  <c r="OUU68" i="14"/>
  <c r="OUP68" i="14"/>
  <c r="OUI68" i="14"/>
  <c r="OUD68" i="14"/>
  <c r="OTV68" i="14"/>
  <c r="OTO68" i="14"/>
  <c r="OTH68" i="14"/>
  <c r="OTA68" i="14"/>
  <c r="KBN75" i="14"/>
  <c r="KAQ75" i="14"/>
  <c r="JZQ75" i="14"/>
  <c r="JYS75" i="14"/>
  <c r="JXU75" i="14"/>
  <c r="JWW75" i="14"/>
  <c r="JVY75" i="14"/>
  <c r="JUS75" i="14"/>
  <c r="JTL75" i="14"/>
  <c r="JSJ75" i="14"/>
  <c r="JRH75" i="14"/>
  <c r="JQB75" i="14"/>
  <c r="JPD75" i="14"/>
  <c r="JOF75" i="14"/>
  <c r="JNH75" i="14"/>
  <c r="JMF75" i="14"/>
  <c r="JKZ75" i="14"/>
  <c r="JKF75" i="14"/>
  <c r="JJL75" i="14"/>
  <c r="JIJ75" i="14"/>
  <c r="JHK75" i="14"/>
  <c r="JGI75" i="14"/>
  <c r="JFF75" i="14"/>
  <c r="JDT75" i="14"/>
  <c r="JCZ75" i="14"/>
  <c r="AU315" i="14"/>
  <c r="BC194" i="14"/>
  <c r="T194" i="14"/>
  <c r="AD67" i="14"/>
  <c r="XEQ68" i="14"/>
  <c r="XCN68" i="14"/>
  <c r="NVF75" i="14"/>
  <c r="NRG75" i="14"/>
  <c r="FIU75" i="14"/>
  <c r="FIH75" i="14"/>
  <c r="FHE75" i="14"/>
  <c r="FFX75" i="14"/>
  <c r="FFA75" i="14"/>
  <c r="FDO75" i="14"/>
  <c r="FCP75" i="14"/>
  <c r="FBO75" i="14"/>
  <c r="FAR75" i="14"/>
  <c r="EZT75" i="14"/>
  <c r="EYX75" i="14"/>
  <c r="BVB75" i="14"/>
  <c r="BTO75" i="14"/>
  <c r="BSQ75" i="14"/>
  <c r="BRS75" i="14"/>
  <c r="BQL75" i="14"/>
  <c r="BPO75" i="14"/>
  <c r="ANC75" i="14"/>
  <c r="ALX75" i="14"/>
  <c r="AIR75" i="14"/>
  <c r="AHL75" i="14"/>
  <c r="AGB75" i="14"/>
  <c r="AEU75" i="14"/>
  <c r="ADW75" i="14"/>
  <c r="ACK75" i="14"/>
  <c r="ABF75" i="14"/>
  <c r="EKX75" i="14"/>
  <c r="DLU75" i="14"/>
  <c r="CUZ75" i="14"/>
  <c r="CEZ75" i="14"/>
  <c r="BRA75" i="14"/>
  <c r="AYF75" i="14"/>
  <c r="AJM75" i="14"/>
  <c r="YG75" i="14"/>
  <c r="M117" i="14"/>
  <c r="WOO68" i="14"/>
  <c r="UQP68" i="14"/>
  <c r="TVQ68" i="14"/>
  <c r="UBN68" i="14"/>
  <c r="TWR68" i="14"/>
  <c r="TTB68" i="14"/>
  <c r="JQG68" i="14"/>
  <c r="JKK68" i="14"/>
  <c r="JFD68" i="14"/>
  <c r="IYV68" i="14"/>
  <c r="INN68" i="14"/>
  <c r="IHF68" i="14"/>
  <c r="IDH68" i="14"/>
  <c r="HYS68" i="14"/>
  <c r="ZL75" i="14"/>
  <c r="YO75" i="14"/>
  <c r="XL75" i="14"/>
  <c r="WF75" i="14"/>
  <c r="VC75" i="14"/>
  <c r="TY75" i="14"/>
  <c r="SY75" i="14"/>
  <c r="RV75" i="14"/>
  <c r="QS75" i="14"/>
  <c r="PO75" i="14"/>
  <c r="OQ75" i="14"/>
  <c r="NZ75" i="14"/>
  <c r="CD75" i="14"/>
  <c r="BE113" i="14"/>
  <c r="AC113" i="14"/>
  <c r="BE117" i="14"/>
  <c r="AB117" i="14"/>
  <c r="BG116" i="14"/>
  <c r="AI116" i="14"/>
  <c r="O116" i="14"/>
  <c r="AT315" i="14"/>
  <c r="BG194" i="14"/>
  <c r="AE194" i="14"/>
  <c r="AZ67" i="14"/>
  <c r="Z67" i="14"/>
  <c r="G67" i="14"/>
  <c r="XEL68" i="14"/>
  <c r="XCU68" i="14"/>
  <c r="XBT68" i="14"/>
  <c r="XAH68" i="14"/>
  <c r="WYK68" i="14"/>
  <c r="WWS68" i="14"/>
  <c r="WVV68" i="14"/>
  <c r="WUK68" i="14"/>
  <c r="WTH68" i="14"/>
  <c r="WRV68" i="14"/>
  <c r="WQK68" i="14"/>
  <c r="WOH68" i="14"/>
  <c r="WMO68" i="14"/>
  <c r="WLD68" i="14"/>
  <c r="WJB68" i="14"/>
  <c r="WHS68" i="14"/>
  <c r="WGI68" i="14"/>
  <c r="WFB68" i="14"/>
  <c r="WDC68" i="14"/>
  <c r="WBF68" i="14"/>
  <c r="WAA68" i="14"/>
  <c r="VZD68" i="14"/>
  <c r="VXC68" i="14"/>
  <c r="VWD68" i="14"/>
  <c r="VVA68" i="14"/>
  <c r="VTY68" i="14"/>
  <c r="VSX68" i="14"/>
  <c r="VRH68" i="14"/>
  <c r="VPY68" i="14"/>
  <c r="VOP68" i="14"/>
  <c r="VNM68" i="14"/>
  <c r="VML68" i="14"/>
  <c r="VKI68" i="14"/>
  <c r="VJH68" i="14"/>
  <c r="VIC68" i="14"/>
  <c r="VGZ68" i="14"/>
  <c r="VFW68" i="14"/>
  <c r="VES68" i="14"/>
  <c r="VDC68" i="14"/>
  <c r="VBS68" i="14"/>
  <c r="KWW68" i="14"/>
  <c r="KVV68" i="14"/>
  <c r="KTZ68" i="14"/>
  <c r="KST68" i="14"/>
  <c r="JYY68" i="14"/>
  <c r="JXJ68" i="14"/>
  <c r="WKJ68" i="14"/>
  <c r="JJK75" i="14"/>
  <c r="JIS75" i="14"/>
  <c r="JHQ75" i="14"/>
  <c r="JGO75" i="14"/>
  <c r="JFU75" i="14"/>
  <c r="JFA75" i="14"/>
  <c r="JDQ75" i="14"/>
  <c r="JCL75" i="14"/>
  <c r="JBM75" i="14"/>
  <c r="JAI75" i="14"/>
  <c r="IZG75" i="14"/>
  <c r="IYN75" i="14"/>
  <c r="IXP75" i="14"/>
  <c r="IVC75" i="14"/>
  <c r="RGP68" i="14"/>
  <c r="RGJ68" i="14"/>
  <c r="RGE68" i="14"/>
  <c r="RFY68" i="14"/>
  <c r="RFT68" i="14"/>
  <c r="RFO68" i="14"/>
  <c r="RFJ68" i="14"/>
  <c r="RET68" i="14"/>
  <c r="REL68" i="14"/>
  <c r="REF68" i="14"/>
  <c r="RDZ68" i="14"/>
  <c r="RDS68" i="14"/>
  <c r="RDL68" i="14"/>
  <c r="RDF68" i="14"/>
  <c r="RCZ68" i="14"/>
  <c r="RCR68" i="14"/>
  <c r="RCL68" i="14"/>
  <c r="RCC68" i="14"/>
  <c r="RBX68" i="14"/>
  <c r="RBR68" i="14"/>
  <c r="RBL68" i="14"/>
  <c r="RBF68" i="14"/>
  <c r="RAZ68" i="14"/>
  <c r="RAS68" i="14"/>
  <c r="RAJ68" i="14"/>
  <c r="RAE68" i="14"/>
  <c r="QZY68" i="14"/>
  <c r="QZN68" i="14"/>
  <c r="QZF68" i="14"/>
  <c r="QZA68" i="14"/>
  <c r="QYT68" i="14"/>
  <c r="QYO68" i="14"/>
  <c r="QYJ68" i="14"/>
  <c r="QYF68" i="14"/>
  <c r="QXZ68" i="14"/>
  <c r="QXU68" i="14"/>
  <c r="QXN68" i="14"/>
  <c r="QXI68" i="14"/>
  <c r="QXD68" i="14"/>
  <c r="QWY68" i="14"/>
  <c r="QWS68" i="14"/>
  <c r="QWL68" i="14"/>
  <c r="QWD68" i="14"/>
  <c r="QVY68" i="14"/>
  <c r="QVS68" i="14"/>
  <c r="QVM68" i="14"/>
  <c r="QVG68" i="14"/>
  <c r="QVB68" i="14"/>
  <c r="QUX68" i="14"/>
  <c r="QUS68" i="14"/>
  <c r="QUI68" i="14"/>
  <c r="QUD68" i="14"/>
  <c r="QTY68" i="14"/>
  <c r="QTU68" i="14"/>
  <c r="QTP68" i="14"/>
  <c r="QTI68" i="14"/>
  <c r="QTC68" i="14"/>
  <c r="QSW68" i="14"/>
  <c r="QSQ68" i="14"/>
  <c r="QSM68" i="14"/>
  <c r="QSF68" i="14"/>
  <c r="QRZ68" i="14"/>
  <c r="QRU68" i="14"/>
  <c r="QRN68" i="14"/>
  <c r="QRI68" i="14"/>
  <c r="QRC68" i="14"/>
  <c r="QQX68" i="14"/>
  <c r="QQS68" i="14"/>
  <c r="QQL68" i="14"/>
  <c r="QQF68" i="14"/>
  <c r="QPZ68" i="14"/>
  <c r="QPT68" i="14"/>
  <c r="QPM68" i="14"/>
  <c r="QPH68" i="14"/>
  <c r="QPB68" i="14"/>
  <c r="QOW68" i="14"/>
  <c r="QOP68" i="14"/>
  <c r="QOK68" i="14"/>
  <c r="QOF68" i="14"/>
  <c r="QOA68" i="14"/>
  <c r="QNU68" i="14"/>
  <c r="QNO68" i="14"/>
  <c r="QNJ68" i="14"/>
  <c r="QNE68" i="14"/>
  <c r="QMY68" i="14"/>
  <c r="DYE75" i="14"/>
  <c r="LFD75" i="14"/>
  <c r="LAV75" i="14"/>
  <c r="FZH75" i="14"/>
  <c r="FVC75" i="14"/>
  <c r="FQJ75" i="14"/>
  <c r="FMM75" i="14"/>
  <c r="FIF75" i="14"/>
  <c r="FEA75" i="14"/>
  <c r="EYD75" i="14"/>
  <c r="ETU75" i="14"/>
  <c r="EPH75" i="14"/>
  <c r="ELB75" i="14"/>
  <c r="EGK75" i="14"/>
  <c r="EBY75" i="14"/>
  <c r="DVX75" i="14"/>
  <c r="DSD75" i="14"/>
  <c r="DNY75" i="14"/>
  <c r="DJW75" i="14"/>
  <c r="DFV75" i="14"/>
  <c r="DBA75" i="14"/>
  <c r="CWR75" i="14"/>
  <c r="CTW75" i="14"/>
  <c r="CRH75" i="14"/>
  <c r="CMY75" i="14"/>
  <c r="CJP75" i="14"/>
  <c r="CGZ75" i="14"/>
  <c r="CCV75" i="14"/>
  <c r="BXZ75" i="14"/>
  <c r="BSU75" i="14"/>
  <c r="BOV75" i="14"/>
  <c r="BJY75" i="14"/>
  <c r="BAX75" i="14"/>
  <c r="AWZ75" i="14"/>
  <c r="ATA75" i="14"/>
  <c r="APO75" i="14"/>
  <c r="ALC75" i="14"/>
  <c r="CHE68" i="14"/>
  <c r="CGZ68" i="14"/>
  <c r="CGV68" i="14"/>
  <c r="CGQ68" i="14"/>
  <c r="CGK68" i="14"/>
  <c r="CGF68" i="14"/>
  <c r="CFZ68" i="14"/>
  <c r="CFV68" i="14"/>
  <c r="CFQ68" i="14"/>
  <c r="CFL68" i="14"/>
  <c r="CFG68" i="14"/>
  <c r="CFB68" i="14"/>
  <c r="CEV68" i="14"/>
  <c r="CER68" i="14"/>
  <c r="CEL68" i="14"/>
  <c r="CEG68" i="14"/>
  <c r="CEB68" i="14"/>
  <c r="CDW68" i="14"/>
  <c r="CDR68" i="14"/>
  <c r="CDM68" i="14"/>
  <c r="CDH68" i="14"/>
  <c r="CDC68" i="14"/>
  <c r="CCX68" i="14"/>
  <c r="CCR68" i="14"/>
  <c r="CCM68" i="14"/>
  <c r="CCH68" i="14"/>
  <c r="CCC68" i="14"/>
  <c r="CBX68" i="14"/>
  <c r="CBS68" i="14"/>
  <c r="CBN68" i="14"/>
  <c r="CBI68" i="14"/>
  <c r="CBC68" i="14"/>
  <c r="CAF68" i="14"/>
  <c r="CAA68" i="14"/>
  <c r="BZU68" i="14"/>
  <c r="BZO68" i="14"/>
  <c r="BZI68" i="14"/>
  <c r="BZD68" i="14"/>
  <c r="BYZ68" i="14"/>
  <c r="BYV68" i="14"/>
  <c r="BYQ68" i="14"/>
  <c r="BYN68" i="14"/>
  <c r="BYI68" i="14"/>
  <c r="BYD68" i="14"/>
  <c r="BXW68" i="14"/>
  <c r="BXQ68" i="14"/>
  <c r="BXL68" i="14"/>
  <c r="BXG68" i="14"/>
  <c r="BXB68" i="14"/>
  <c r="BWV68" i="14"/>
  <c r="BWQ68" i="14"/>
  <c r="BWL68" i="14"/>
  <c r="BWG68" i="14"/>
  <c r="BWB68" i="14"/>
  <c r="BVW68" i="14"/>
  <c r="BVR68" i="14"/>
  <c r="BVL68" i="14"/>
  <c r="BVH68" i="14"/>
  <c r="BVA68" i="14"/>
  <c r="BUU68" i="14"/>
  <c r="BUO68" i="14"/>
  <c r="BUJ68" i="14"/>
  <c r="BUE68" i="14"/>
  <c r="BTZ68" i="14"/>
  <c r="BTU68" i="14"/>
  <c r="BTQ68" i="14"/>
  <c r="BTL68" i="14"/>
  <c r="BTG68" i="14"/>
  <c r="BTB68" i="14"/>
  <c r="BSX68" i="14"/>
  <c r="BST68" i="14"/>
  <c r="BSO68" i="14"/>
  <c r="BSJ68" i="14"/>
  <c r="BSE68" i="14"/>
  <c r="BRZ68" i="14"/>
  <c r="BRU68" i="14"/>
  <c r="BRP68" i="14"/>
  <c r="BRJ68" i="14"/>
  <c r="BRE68" i="14"/>
  <c r="BQZ68" i="14"/>
  <c r="BQU68" i="14"/>
  <c r="BQQ68" i="14"/>
  <c r="BQM68" i="14"/>
  <c r="BQI68" i="14"/>
  <c r="BQE68" i="14"/>
  <c r="BQA68" i="14"/>
  <c r="BPV68" i="14"/>
  <c r="BPQ68" i="14"/>
  <c r="BPL68" i="14"/>
  <c r="BPG68" i="14"/>
  <c r="BPB68" i="14"/>
  <c r="BOW68" i="14"/>
  <c r="BOR68" i="14"/>
  <c r="BOL68" i="14"/>
  <c r="BOG68" i="14"/>
  <c r="BOA68" i="14"/>
  <c r="BNV68" i="14"/>
  <c r="BNP68" i="14"/>
  <c r="BNK68" i="14"/>
  <c r="BNF68" i="14"/>
  <c r="BNA68" i="14"/>
  <c r="BMV68" i="14"/>
  <c r="BMQ68" i="14"/>
  <c r="BML68" i="14"/>
  <c r="BMG68" i="14"/>
  <c r="BMB68" i="14"/>
  <c r="BLW68" i="14"/>
  <c r="BLR68" i="14"/>
  <c r="BLM68" i="14"/>
  <c r="BLF68" i="14"/>
  <c r="BLA68" i="14"/>
  <c r="BKV68" i="14"/>
  <c r="BKQ68" i="14"/>
  <c r="BKL68" i="14"/>
  <c r="BKG68" i="14"/>
  <c r="BKB68" i="14"/>
  <c r="BJW68" i="14"/>
  <c r="BJR68" i="14"/>
  <c r="BJL68" i="14"/>
  <c r="BJF68" i="14"/>
  <c r="BJA68" i="14"/>
  <c r="BIV68" i="14"/>
  <c r="BIP68" i="14"/>
  <c r="BIK68" i="14"/>
  <c r="BIF68" i="14"/>
  <c r="BHZ68" i="14"/>
  <c r="BHU68" i="14"/>
  <c r="BHP68" i="14"/>
  <c r="BHK68" i="14"/>
  <c r="BHF68" i="14"/>
  <c r="BHA68" i="14"/>
  <c r="BGV68" i="14"/>
  <c r="BGQ68" i="14"/>
  <c r="BGL68" i="14"/>
  <c r="BGG68" i="14"/>
  <c r="BGA68" i="14"/>
  <c r="BFU68" i="14"/>
  <c r="BFP68" i="14"/>
  <c r="BFL68" i="14"/>
  <c r="BFF68" i="14"/>
  <c r="BEZ68" i="14"/>
  <c r="BEU68" i="14"/>
  <c r="BEN68" i="14"/>
  <c r="BEG68" i="14"/>
  <c r="BEA68" i="14"/>
  <c r="BDU68" i="14"/>
  <c r="BDO68" i="14"/>
  <c r="BDI68" i="14"/>
  <c r="BDC68" i="14"/>
  <c r="BCW68" i="14"/>
  <c r="BCQ68" i="14"/>
  <c r="BCK68" i="14"/>
  <c r="BCE68" i="14"/>
  <c r="BBY68" i="14"/>
  <c r="BBS68" i="14"/>
  <c r="BBM68" i="14"/>
  <c r="BBE68" i="14"/>
  <c r="BAX68" i="14"/>
  <c r="BAS68" i="14"/>
  <c r="BAM68" i="14"/>
  <c r="BAH68" i="14"/>
  <c r="BAC68" i="14"/>
  <c r="AZX68" i="14"/>
  <c r="AZS68" i="14"/>
  <c r="AZL68" i="14"/>
  <c r="AZF68" i="14"/>
  <c r="AYZ68" i="14"/>
  <c r="AYU68" i="14"/>
  <c r="AYO68" i="14"/>
  <c r="AYI68" i="14"/>
  <c r="AYB68" i="14"/>
  <c r="AXV68" i="14"/>
  <c r="AXQ68" i="14"/>
  <c r="AXK68" i="14"/>
  <c r="AXD68" i="14"/>
  <c r="AWX68" i="14"/>
  <c r="AWQ68" i="14"/>
  <c r="AWJ68" i="14"/>
  <c r="AWB68" i="14"/>
  <c r="AVU68" i="14"/>
  <c r="AVL68" i="14"/>
  <c r="AVE68" i="14"/>
  <c r="AUY68" i="14"/>
  <c r="AUT68" i="14"/>
  <c r="AUN68" i="14"/>
  <c r="AUF68" i="14"/>
  <c r="ATY68" i="14"/>
  <c r="ATT68" i="14"/>
  <c r="ATN68" i="14"/>
  <c r="ATH68" i="14"/>
  <c r="ATB68" i="14"/>
  <c r="ASU68" i="14"/>
  <c r="ASN68" i="14"/>
  <c r="ASH68" i="14"/>
  <c r="ASB68" i="14"/>
  <c r="ARV68" i="14"/>
  <c r="ARO68" i="14"/>
  <c r="ARH68" i="14"/>
  <c r="ARC68" i="14"/>
  <c r="AQW68" i="14"/>
  <c r="AQQ68" i="14"/>
  <c r="AQK68" i="14"/>
  <c r="AQE68" i="14"/>
  <c r="APF68" i="14"/>
  <c r="APB68" i="14"/>
  <c r="AOU68" i="14"/>
  <c r="AON68" i="14"/>
  <c r="AOH68" i="14"/>
  <c r="AOB68" i="14"/>
  <c r="ANV68" i="14"/>
  <c r="ANP68" i="14"/>
  <c r="ANJ68" i="14"/>
  <c r="AND68" i="14"/>
  <c r="AMX68" i="14"/>
  <c r="AMP68" i="14"/>
  <c r="AMJ68" i="14"/>
  <c r="AMD68" i="14"/>
  <c r="ALX68" i="14"/>
  <c r="ALR68" i="14"/>
  <c r="ALM68" i="14"/>
  <c r="ALG68" i="14"/>
  <c r="AKZ68" i="14"/>
  <c r="AKT68" i="14"/>
  <c r="AKN68" i="14"/>
  <c r="AKH68" i="14"/>
  <c r="AKB68" i="14"/>
  <c r="AJV68" i="14"/>
  <c r="AJO68" i="14"/>
  <c r="AJH68" i="14"/>
  <c r="AJA68" i="14"/>
  <c r="AIU68" i="14"/>
  <c r="AIO68" i="14"/>
  <c r="AII68" i="14"/>
  <c r="AIB68" i="14"/>
  <c r="AHW68" i="14"/>
  <c r="AHQ68" i="14"/>
  <c r="AHL68" i="14"/>
  <c r="AHF68" i="14"/>
  <c r="AGZ68" i="14"/>
  <c r="AGT68" i="14"/>
  <c r="AGO68" i="14"/>
  <c r="AGH68" i="14"/>
  <c r="AGB68" i="14"/>
  <c r="AFV68" i="14"/>
  <c r="AFP68" i="14"/>
  <c r="AFK68" i="14"/>
  <c r="AFC68" i="14"/>
  <c r="AEW68" i="14"/>
  <c r="AER68" i="14"/>
  <c r="AEL68" i="14"/>
  <c r="AEF68" i="14"/>
  <c r="ADZ68" i="14"/>
  <c r="ADT68" i="14"/>
  <c r="ADN68" i="14"/>
  <c r="ADH68" i="14"/>
  <c r="ADA68" i="14"/>
  <c r="ACV68" i="14"/>
  <c r="ACO68" i="14"/>
  <c r="ACH68" i="14"/>
  <c r="ACB68" i="14"/>
  <c r="ABV68" i="14"/>
  <c r="ABP68" i="14"/>
  <c r="ABH68" i="14"/>
  <c r="ABA68" i="14"/>
  <c r="AAT68" i="14"/>
  <c r="AAN68" i="14"/>
  <c r="AAI68" i="14"/>
  <c r="AAC68" i="14"/>
  <c r="ZW68" i="14"/>
  <c r="ZQ68" i="14"/>
  <c r="ZG68" i="14"/>
  <c r="ZB68" i="14"/>
  <c r="YW68" i="14"/>
  <c r="YN68" i="14"/>
  <c r="YG68" i="14"/>
  <c r="YB68" i="14"/>
  <c r="XW68" i="14"/>
  <c r="XP68" i="14"/>
  <c r="XK68" i="14"/>
  <c r="XE68" i="14"/>
  <c r="WY68" i="14"/>
  <c r="WS68" i="14"/>
  <c r="WM68" i="14"/>
  <c r="WG68" i="14"/>
  <c r="VZ68" i="14"/>
  <c r="VU68" i="14"/>
  <c r="VO68" i="14"/>
  <c r="VJ68" i="14"/>
  <c r="VD68" i="14"/>
  <c r="UV68" i="14"/>
  <c r="UP68" i="14"/>
  <c r="UJ68" i="14"/>
  <c r="UD68" i="14"/>
  <c r="TX68" i="14"/>
  <c r="TR68" i="14"/>
  <c r="TL68" i="14"/>
  <c r="TC68" i="14"/>
  <c r="SV68" i="14"/>
  <c r="SP68" i="14"/>
  <c r="SJ68" i="14"/>
  <c r="SD68" i="14"/>
  <c r="RV68" i="14"/>
  <c r="RO68" i="14"/>
  <c r="RH68" i="14"/>
  <c r="RB68" i="14"/>
  <c r="QU68" i="14"/>
  <c r="DSY75" i="14"/>
  <c r="LCF75" i="14"/>
  <c r="GAH75" i="14"/>
  <c r="FXB75" i="14"/>
  <c r="FRO75" i="14"/>
  <c r="FLO75" i="14"/>
  <c r="FHM75" i="14"/>
  <c r="FDU75" i="14"/>
  <c r="FAK75" i="14"/>
  <c r="EVQ75" i="14"/>
  <c r="EOD75" i="14"/>
  <c r="EJT75" i="14"/>
  <c r="EEA75" i="14"/>
  <c r="DZF75" i="14"/>
  <c r="DRN75" i="14"/>
  <c r="DLR75" i="14"/>
  <c r="DHK75" i="14"/>
  <c r="DCP75" i="14"/>
  <c r="CYH75" i="14"/>
  <c r="CUG75" i="14"/>
  <c r="CPI75" i="14"/>
  <c r="CKW75" i="14"/>
  <c r="CEQ75" i="14"/>
  <c r="BZR75" i="14"/>
  <c r="BUP75" i="14"/>
  <c r="BPV75" i="14"/>
  <c r="BLQ75" i="14"/>
  <c r="BIH75" i="14"/>
  <c r="BED75" i="14"/>
  <c r="BAO75" i="14"/>
  <c r="AVX75" i="14"/>
  <c r="ARK75" i="14"/>
  <c r="AMZ75" i="14"/>
  <c r="AJX75" i="14"/>
  <c r="AFA75" i="14"/>
  <c r="ZB75" i="14"/>
  <c r="UO75" i="14"/>
  <c r="QD75" i="14"/>
  <c r="T117" i="14"/>
  <c r="BA194" i="14"/>
  <c r="AB67" i="14"/>
  <c r="WYW68" i="14"/>
  <c r="WPT68" i="14"/>
  <c r="WLM68" i="14"/>
  <c r="WCB68" i="14"/>
  <c r="VXH68" i="14"/>
  <c r="VRO68" i="14"/>
  <c r="VMI68" i="14"/>
  <c r="GPT68" i="14"/>
  <c r="GMT68" i="14"/>
  <c r="GJI68" i="14"/>
  <c r="GGU68" i="14"/>
  <c r="GDD68" i="14"/>
  <c r="GAT68" i="14"/>
  <c r="FXH68" i="14"/>
  <c r="FUR68" i="14"/>
  <c r="FRU68" i="14"/>
  <c r="FPF68" i="14"/>
  <c r="FMI68" i="14"/>
  <c r="FJS68" i="14"/>
  <c r="FHQ68" i="14"/>
  <c r="FEV68" i="14"/>
  <c r="FBC68" i="14"/>
  <c r="EXF68" i="14"/>
  <c r="EUJ68" i="14"/>
  <c r="KN68" i="14"/>
  <c r="JP68" i="14"/>
  <c r="DJM75" i="14"/>
  <c r="CQK75" i="14"/>
  <c r="BUF75" i="14"/>
  <c r="BBL75" i="14"/>
  <c r="WQH68" i="14"/>
  <c r="WKK68" i="14"/>
  <c r="WFQ68" i="14"/>
  <c r="BBV75" i="14"/>
  <c r="AXI75" i="14"/>
  <c r="NVV75" i="14"/>
  <c r="NQN75" i="14"/>
  <c r="NQA68" i="14"/>
  <c r="NOV68" i="14"/>
  <c r="NNX68" i="14"/>
  <c r="NN68" i="14"/>
  <c r="MH68" i="14"/>
  <c r="HXH68" i="14"/>
  <c r="HNK68" i="14"/>
  <c r="HHP68" i="14"/>
  <c r="HAW68" i="14"/>
  <c r="GPE68" i="14"/>
  <c r="GIC68" i="14"/>
  <c r="FWL68" i="14"/>
  <c r="FLZ68" i="14"/>
  <c r="FCE68" i="14"/>
  <c r="ESY68" i="14"/>
  <c r="EJK68" i="14"/>
  <c r="DYT68" i="14"/>
  <c r="DMF68" i="14"/>
  <c r="TPF75" i="14"/>
  <c r="TIS75" i="14"/>
  <c r="TBF75" i="14"/>
  <c r="STS75" i="14"/>
  <c r="SIG75" i="14"/>
  <c r="SAB75" i="14"/>
  <c r="RRI75" i="14"/>
  <c r="RHL75" i="14"/>
  <c r="QZI75" i="14"/>
  <c r="QQW75" i="14"/>
  <c r="QIU75" i="14"/>
  <c r="QBN75" i="14"/>
  <c r="PSC75" i="14"/>
  <c r="PJK75" i="14"/>
  <c r="OWX75" i="14"/>
  <c r="OPN75" i="14"/>
  <c r="OFO75" i="14"/>
  <c r="NOX75" i="14"/>
  <c r="NFH75" i="14"/>
  <c r="MSO75" i="14"/>
  <c r="MHI75" i="14"/>
  <c r="LVO75" i="14"/>
  <c r="LLT75" i="14"/>
  <c r="LBS75" i="14"/>
  <c r="FVN75" i="14"/>
  <c r="FMV75" i="14"/>
  <c r="FFK75" i="14"/>
  <c r="EWL75" i="14"/>
  <c r="DYA75" i="14"/>
  <c r="SZR75" i="14"/>
  <c r="LNJ75" i="14"/>
  <c r="JRV75" i="14"/>
  <c r="JNS75" i="14"/>
  <c r="MQX68" i="14"/>
  <c r="MPB68" i="14"/>
  <c r="MNL68" i="14"/>
  <c r="MMB68" i="14"/>
  <c r="MKK68" i="14"/>
  <c r="MIZ68" i="14"/>
  <c r="MHS68" i="14"/>
  <c r="MGD68" i="14"/>
  <c r="MEG68" i="14"/>
  <c r="MCY68" i="14"/>
  <c r="MBL68" i="14"/>
  <c r="LZW68" i="14"/>
  <c r="LXV68" i="14"/>
  <c r="LWQ68" i="14"/>
  <c r="LVC68" i="14"/>
  <c r="LSQ68" i="14"/>
  <c r="LRP68" i="14"/>
  <c r="LPT68" i="14"/>
  <c r="LOE68" i="14"/>
  <c r="LMA68" i="14"/>
  <c r="LKT68" i="14"/>
  <c r="LJM68" i="14"/>
  <c r="LHX68" i="14"/>
  <c r="LFW68" i="14"/>
  <c r="LEE68" i="14"/>
  <c r="LCB68" i="14"/>
  <c r="LAM68" i="14"/>
  <c r="KZI68" i="14"/>
  <c r="KVK68" i="14"/>
  <c r="KTR68" i="14"/>
  <c r="KSI68" i="14"/>
  <c r="JYN68" i="14"/>
  <c r="JWR68" i="14"/>
  <c r="VKU68" i="14"/>
  <c r="VFT68" i="14"/>
  <c r="UYZ68" i="14"/>
  <c r="UPX68" i="14"/>
  <c r="UJP68" i="14"/>
  <c r="XFB75" i="14"/>
  <c r="XEW75" i="14"/>
  <c r="XEQ75" i="14"/>
  <c r="XEK75" i="14"/>
  <c r="XEC75" i="14"/>
  <c r="XDW75" i="14"/>
  <c r="XDR75" i="14"/>
  <c r="WZD75" i="14"/>
  <c r="WYX75" i="14"/>
  <c r="WYR75" i="14"/>
  <c r="WYL75" i="14"/>
  <c r="WYF75" i="14"/>
  <c r="WXZ75" i="14"/>
  <c r="WXT75" i="14"/>
  <c r="WXM75" i="14"/>
  <c r="WXE75" i="14"/>
  <c r="WWX75" i="14"/>
  <c r="WWR75" i="14"/>
  <c r="WWL75" i="14"/>
  <c r="WWE75" i="14"/>
  <c r="WVX75" i="14"/>
  <c r="WVR75" i="14"/>
  <c r="WVL75" i="14"/>
  <c r="WVE75" i="14"/>
  <c r="WVA75" i="14"/>
  <c r="WUV75" i="14"/>
  <c r="WUP75" i="14"/>
  <c r="WUJ75" i="14"/>
  <c r="WUD75" i="14"/>
  <c r="WTX75" i="14"/>
  <c r="WTS75" i="14"/>
  <c r="WTM75" i="14"/>
  <c r="WTG75" i="14"/>
  <c r="WTB75" i="14"/>
  <c r="WSW75" i="14"/>
  <c r="WSR75" i="14"/>
  <c r="WSM75" i="14"/>
  <c r="WSG75" i="14"/>
  <c r="WSA75" i="14"/>
  <c r="WRU75" i="14"/>
  <c r="WRN75" i="14"/>
  <c r="WRH75" i="14"/>
  <c r="WRA75" i="14"/>
  <c r="WQT75" i="14"/>
  <c r="WQM75" i="14"/>
  <c r="WQF75" i="14"/>
  <c r="WPZ75" i="14"/>
  <c r="WPU75" i="14"/>
  <c r="WPO75" i="14"/>
  <c r="WPJ75" i="14"/>
  <c r="WPE75" i="14"/>
  <c r="WOW75" i="14"/>
  <c r="WOQ75" i="14"/>
  <c r="WOL75" i="14"/>
  <c r="WOJ75" i="14"/>
  <c r="WOD75" i="14"/>
  <c r="WNV75" i="14"/>
  <c r="WNP75" i="14"/>
  <c r="WNJ75" i="14"/>
  <c r="WNE75" i="14"/>
  <c r="WMW75" i="14"/>
  <c r="WMQ75" i="14"/>
  <c r="WMK75" i="14"/>
  <c r="WME75" i="14"/>
  <c r="WLY75" i="14"/>
  <c r="WLR75" i="14"/>
  <c r="WLJ75" i="14"/>
  <c r="WLC75" i="14"/>
  <c r="WKW75" i="14"/>
  <c r="WKQ75" i="14"/>
  <c r="WKK75" i="14"/>
  <c r="WJF75" i="14"/>
  <c r="WIZ75" i="14"/>
  <c r="WIT75" i="14"/>
  <c r="WIO75" i="14"/>
  <c r="WIJ75" i="14"/>
  <c r="WID75" i="14"/>
  <c r="WHX75" i="14"/>
  <c r="WHR75" i="14"/>
  <c r="WHJ75" i="14"/>
  <c r="WHE75" i="14"/>
  <c r="WGY75" i="14"/>
  <c r="WGT75" i="14"/>
  <c r="WGM75" i="14"/>
  <c r="WGD75" i="14"/>
  <c r="WFW75" i="14"/>
  <c r="WFR75" i="14"/>
  <c r="WFL75" i="14"/>
  <c r="WFF75" i="14"/>
  <c r="WFA75" i="14"/>
  <c r="WEW75" i="14"/>
  <c r="WER75" i="14"/>
  <c r="WEM75" i="14"/>
  <c r="WEJ75" i="14"/>
  <c r="WEE75" i="14"/>
  <c r="WDZ75" i="14"/>
  <c r="WDU75" i="14"/>
  <c r="WDP75" i="14"/>
  <c r="WDJ75" i="14"/>
  <c r="WDE75" i="14"/>
  <c r="WCY75" i="14"/>
  <c r="WCT75" i="14"/>
  <c r="WCN75" i="14"/>
  <c r="WCJ75" i="14"/>
  <c r="WCE75" i="14"/>
  <c r="WBY75" i="14"/>
  <c r="WBT75" i="14"/>
  <c r="WBP75" i="14"/>
  <c r="WBI75" i="14"/>
  <c r="WBE75" i="14"/>
  <c r="WAZ75" i="14"/>
  <c r="WAV75" i="14"/>
  <c r="WAP75" i="14"/>
  <c r="WAK75" i="14"/>
  <c r="WAE75" i="14"/>
  <c r="WAA75" i="14"/>
  <c r="VZV75" i="14"/>
  <c r="VZP75" i="14"/>
  <c r="VZK75" i="14"/>
  <c r="VZF75" i="14"/>
  <c r="VZA75" i="14"/>
  <c r="VYV75" i="14"/>
  <c r="VYQ75" i="14"/>
  <c r="VYL75" i="14"/>
  <c r="VYG75" i="14"/>
  <c r="VXZ75" i="14"/>
  <c r="VXU75" i="14"/>
  <c r="VXP75" i="14"/>
  <c r="VXJ75" i="14"/>
  <c r="VXF75" i="14"/>
  <c r="VXA75" i="14"/>
  <c r="VWV75" i="14"/>
  <c r="VWP75" i="14"/>
  <c r="VWK75" i="14"/>
  <c r="VWG75" i="14"/>
  <c r="VWB75" i="14"/>
  <c r="VVV75" i="14"/>
  <c r="VVO75" i="14"/>
  <c r="VVI75" i="14"/>
  <c r="VVD75" i="14"/>
  <c r="VUY75" i="14"/>
  <c r="VUT75" i="14"/>
  <c r="VUP75" i="14"/>
  <c r="VUI75" i="14"/>
  <c r="VUC75" i="14"/>
  <c r="VTX75" i="14"/>
  <c r="VTT75" i="14"/>
  <c r="VTO75" i="14"/>
  <c r="VTJ75" i="14"/>
  <c r="VTD75" i="14"/>
  <c r="VSY75" i="14"/>
  <c r="VST75" i="14"/>
  <c r="VSP75" i="14"/>
  <c r="VSK75" i="14"/>
  <c r="VSF75" i="14"/>
  <c r="VSA75" i="14"/>
  <c r="VRW75" i="14"/>
  <c r="VRR75" i="14"/>
  <c r="VRM75" i="14"/>
  <c r="VRG75" i="14"/>
  <c r="VRB75" i="14"/>
  <c r="VQX75" i="14"/>
  <c r="VQT75" i="14"/>
  <c r="VQP75" i="14"/>
  <c r="VQK75" i="14"/>
  <c r="VQF75" i="14"/>
  <c r="VQA75" i="14"/>
  <c r="VPV75" i="14"/>
  <c r="VPQ75" i="14"/>
  <c r="VPL75" i="14"/>
  <c r="VPG75" i="14"/>
  <c r="VPC75" i="14"/>
  <c r="VOX75" i="14"/>
  <c r="VOS75" i="14"/>
  <c r="VON75" i="14"/>
  <c r="VOI75" i="14"/>
  <c r="VOD75" i="14"/>
  <c r="VNX75" i="14"/>
  <c r="VNP75" i="14"/>
  <c r="VNJ75" i="14"/>
  <c r="VND75" i="14"/>
  <c r="VMX75" i="14"/>
  <c r="VMR75" i="14"/>
  <c r="VML75" i="14"/>
  <c r="VMF75" i="14"/>
  <c r="VLZ75" i="14"/>
  <c r="VLR75" i="14"/>
  <c r="VLL75" i="14"/>
  <c r="VLE75" i="14"/>
  <c r="VKY75" i="14"/>
  <c r="VKS75" i="14"/>
  <c r="VKM75" i="14"/>
  <c r="VKG75" i="14"/>
  <c r="VKA75" i="14"/>
  <c r="VJU75" i="14"/>
  <c r="VJO75" i="14"/>
  <c r="VJK75" i="14"/>
  <c r="VJE75" i="14"/>
  <c r="VIY75" i="14"/>
  <c r="VIS75" i="14"/>
  <c r="VIN75" i="14"/>
  <c r="VIH75" i="14"/>
  <c r="VIB75" i="14"/>
  <c r="VHV75" i="14"/>
  <c r="VHP75" i="14"/>
  <c r="VHI75" i="14"/>
  <c r="VHD75" i="14"/>
  <c r="VGX75" i="14"/>
  <c r="VGQ75" i="14"/>
  <c r="VGJ75" i="14"/>
  <c r="VGB75" i="14"/>
  <c r="VFW75" i="14"/>
  <c r="VFR75" i="14"/>
  <c r="VFL75" i="14"/>
  <c r="ULC75" i="14"/>
  <c r="UKY75" i="14"/>
  <c r="UKS75" i="14"/>
  <c r="UKO75" i="14"/>
  <c r="UKK75" i="14"/>
  <c r="UKG75" i="14"/>
  <c r="UKA75" i="14"/>
  <c r="UJU75" i="14"/>
  <c r="UJO75" i="14"/>
  <c r="UJI75" i="14"/>
  <c r="UJC75" i="14"/>
  <c r="UIW75" i="14"/>
  <c r="UIQ75" i="14"/>
  <c r="UIK75" i="14"/>
  <c r="UIE75" i="14"/>
  <c r="UHX75" i="14"/>
  <c r="UHR75" i="14"/>
  <c r="UHL75" i="14"/>
  <c r="UHE75" i="14"/>
  <c r="UGY75" i="14"/>
  <c r="UGP75" i="14"/>
  <c r="UGI75" i="14"/>
  <c r="UGD75" i="14"/>
  <c r="UFX75" i="14"/>
  <c r="UFR75" i="14"/>
  <c r="UFL75" i="14"/>
  <c r="UFF75" i="14"/>
  <c r="UEY75" i="14"/>
  <c r="UDW75" i="14"/>
  <c r="UDO75" i="14"/>
  <c r="UDH75" i="14"/>
  <c r="UDC75" i="14"/>
  <c r="UCU75" i="14"/>
  <c r="UCN75" i="14"/>
  <c r="UCG75" i="14"/>
  <c r="UCB75" i="14"/>
  <c r="UBU75" i="14"/>
  <c r="UBO75" i="14"/>
  <c r="UBI75" i="14"/>
  <c r="UBC75" i="14"/>
  <c r="UAW75" i="14"/>
  <c r="UAQ75" i="14"/>
  <c r="UAI75" i="14"/>
  <c r="UAB75" i="14"/>
  <c r="TZT75" i="14"/>
  <c r="TZN75" i="14"/>
  <c r="TZH75" i="14"/>
  <c r="TZC75" i="14"/>
  <c r="TYW75" i="14"/>
  <c r="TYQ75" i="14"/>
  <c r="TYK75" i="14"/>
  <c r="TYE75" i="14"/>
  <c r="TXY75" i="14"/>
  <c r="TXS75" i="14"/>
  <c r="TXM75" i="14"/>
  <c r="TXG75" i="14"/>
  <c r="XEO68" i="14"/>
  <c r="XCE68" i="14"/>
  <c r="XBH68" i="14"/>
  <c r="WZI68" i="14"/>
  <c r="WXV68" i="14"/>
  <c r="WVW68" i="14"/>
  <c r="WTX68" i="14"/>
  <c r="WSF68" i="14"/>
  <c r="WRB68" i="14"/>
  <c r="WPW68" i="14"/>
  <c r="WMK68" i="14"/>
  <c r="WKB68" i="14"/>
  <c r="WHO68" i="14"/>
  <c r="WAG68" i="14"/>
  <c r="VXB68" i="14"/>
  <c r="VVE68" i="14"/>
  <c r="VRY68" i="14"/>
  <c r="VQE68" i="14"/>
  <c r="VNY68" i="14"/>
  <c r="VMB68" i="14"/>
  <c r="VJU68" i="14"/>
  <c r="VHD68" i="14"/>
  <c r="VDU68" i="14"/>
  <c r="VBC68" i="14"/>
  <c r="UWV68" i="14"/>
  <c r="UTE68" i="14"/>
  <c r="UPZ68" i="14"/>
  <c r="UMI68" i="14"/>
  <c r="UJC68" i="14"/>
  <c r="UGD68" i="14"/>
  <c r="UCX68" i="14"/>
  <c r="UAU68" i="14"/>
  <c r="TYD68" i="14"/>
  <c r="TUJ68" i="14"/>
  <c r="TQS68" i="14"/>
  <c r="JQO68" i="14"/>
  <c r="JMR68" i="14"/>
  <c r="JJW68" i="14"/>
  <c r="JHC68" i="14"/>
  <c r="JBK68" i="14"/>
  <c r="IVT68" i="14"/>
  <c r="IPW68" i="14"/>
  <c r="IKM68" i="14"/>
  <c r="IGJ68" i="14"/>
  <c r="IBN68" i="14"/>
  <c r="HXB68" i="14"/>
  <c r="HSB68" i="14"/>
  <c r="HNJ68" i="14"/>
  <c r="HGF68" i="14"/>
  <c r="GYC68" i="14"/>
  <c r="FYB68" i="14"/>
  <c r="FTV68" i="14"/>
  <c r="FNO68" i="14"/>
  <c r="FGL68" i="14"/>
  <c r="EZC68" i="14"/>
  <c r="ERW68" i="14"/>
  <c r="EIF68" i="14"/>
  <c r="EBJ68" i="14"/>
  <c r="DUM68" i="14"/>
  <c r="DOV68" i="14"/>
  <c r="TVA75" i="14"/>
  <c r="TQZ75" i="14"/>
  <c r="TLM75" i="14"/>
  <c r="TGB75" i="14"/>
  <c r="TBP75" i="14"/>
  <c r="SVT75" i="14"/>
  <c r="SMT75" i="14"/>
  <c r="SID75" i="14"/>
  <c r="SDI75" i="14"/>
  <c r="RWT75" i="14"/>
  <c r="RRR75" i="14"/>
  <c r="RLJ75" i="14"/>
  <c r="RGJ75" i="14"/>
  <c r="RAI75" i="14"/>
  <c r="QUZ75" i="14"/>
  <c r="QOD75" i="14"/>
  <c r="QIX75" i="14"/>
  <c r="QED75" i="14"/>
  <c r="PZX75" i="14"/>
  <c r="PTX75" i="14"/>
  <c r="PNN75" i="14"/>
  <c r="PIT75" i="14"/>
  <c r="PDN75" i="14"/>
  <c r="OZC75" i="14"/>
  <c r="ORK75" i="14"/>
  <c r="OHX75" i="14"/>
  <c r="OEN75" i="14"/>
  <c r="OAK75" i="14"/>
  <c r="NVO75" i="14"/>
  <c r="NQP75" i="14"/>
  <c r="NLB75" i="14"/>
  <c r="NGP75" i="14"/>
  <c r="NAM75" i="14"/>
  <c r="MUV75" i="14"/>
  <c r="MOA75" i="14"/>
  <c r="MIH75" i="14"/>
  <c r="MDS75" i="14"/>
  <c r="LXV75" i="14"/>
  <c r="LQE75" i="14"/>
  <c r="LLP75" i="14"/>
  <c r="LJD75" i="14"/>
  <c r="LEO75" i="14"/>
  <c r="LBL75" i="14"/>
  <c r="KZN75" i="14"/>
  <c r="KYU75" i="14"/>
  <c r="KYA75" i="14"/>
  <c r="KXK75" i="14"/>
  <c r="KWM75" i="14"/>
  <c r="KVU75" i="14"/>
  <c r="KUZ75" i="14"/>
  <c r="KUF75" i="14"/>
  <c r="KTM75" i="14"/>
  <c r="KSS75" i="14"/>
  <c r="KSC75" i="14"/>
  <c r="KRI75" i="14"/>
  <c r="KQO75" i="14"/>
  <c r="KPQ75" i="14"/>
  <c r="KOO75" i="14"/>
  <c r="KNQ75" i="14"/>
  <c r="KMW75" i="14"/>
  <c r="KLY75" i="14"/>
  <c r="KKS75" i="14"/>
  <c r="KJY75" i="14"/>
  <c r="KJB75" i="14"/>
  <c r="KHZ75" i="14"/>
  <c r="KGY75" i="14"/>
  <c r="KGA75" i="14"/>
  <c r="KFF75" i="14"/>
  <c r="KED75" i="14"/>
  <c r="KDF75" i="14"/>
  <c r="KCL75" i="14"/>
  <c r="KBC75" i="14"/>
  <c r="KAL75" i="14"/>
  <c r="JZN75" i="14"/>
  <c r="JXV75" i="14"/>
  <c r="JXB75" i="14"/>
  <c r="JWD75" i="14"/>
  <c r="JVD75" i="14"/>
  <c r="JUB75" i="14"/>
  <c r="JSW75" i="14"/>
  <c r="JRY75" i="14"/>
  <c r="JQO75" i="14"/>
  <c r="JMG75" i="14"/>
  <c r="JLE75" i="14"/>
  <c r="JKG75" i="14"/>
  <c r="JJA75" i="14"/>
  <c r="JID75" i="14"/>
  <c r="JHJ75" i="14"/>
  <c r="JFV75" i="14"/>
  <c r="JEY75" i="14"/>
  <c r="JDZ75" i="14"/>
  <c r="JDD75" i="14"/>
  <c r="JCI75" i="14"/>
  <c r="JBJ75" i="14"/>
  <c r="JAM75" i="14"/>
  <c r="IZM75" i="14"/>
  <c r="IYL75" i="14"/>
  <c r="IXR75" i="14"/>
  <c r="IWF75" i="14"/>
  <c r="ITR75" i="14"/>
  <c r="HPJ68" i="14"/>
  <c r="HHK68" i="14"/>
  <c r="HCG68" i="14"/>
  <c r="GUM68" i="14"/>
  <c r="FWR68" i="14"/>
  <c r="FPR68" i="14"/>
  <c r="FJI68" i="14"/>
  <c r="FDC68" i="14"/>
  <c r="EYQ68" i="14"/>
  <c r="ERP68" i="14"/>
  <c r="EKJ68" i="14"/>
  <c r="EDU68" i="14"/>
  <c r="DWJ68" i="14"/>
  <c r="DQF68" i="14"/>
  <c r="TPX75" i="14"/>
  <c r="TLS75" i="14"/>
  <c r="HTF75" i="14"/>
  <c r="HSY75" i="14"/>
  <c r="HSS75" i="14"/>
  <c r="HSM75" i="14"/>
  <c r="HSF75" i="14"/>
  <c r="HRX75" i="14"/>
  <c r="HRR75" i="14"/>
  <c r="HRK75" i="14"/>
  <c r="HRD75" i="14"/>
  <c r="HQX75" i="14"/>
  <c r="HQR75" i="14"/>
  <c r="HQL75" i="14"/>
  <c r="HQF75" i="14"/>
  <c r="HPZ75" i="14"/>
  <c r="HPT75" i="14"/>
  <c r="HPM75" i="14"/>
  <c r="HPG75" i="14"/>
  <c r="HPB75" i="14"/>
  <c r="HOV75" i="14"/>
  <c r="HOP75" i="14"/>
  <c r="HOI75" i="14"/>
  <c r="HOC75" i="14"/>
  <c r="HNW75" i="14"/>
  <c r="HNP75" i="14"/>
  <c r="HNJ75" i="14"/>
  <c r="HND75" i="14"/>
  <c r="HMX75" i="14"/>
  <c r="HMS75" i="14"/>
  <c r="HMM75" i="14"/>
  <c r="HMG75" i="14"/>
  <c r="HMA75" i="14"/>
  <c r="HLT75" i="14"/>
  <c r="HLM75" i="14"/>
  <c r="HLF75" i="14"/>
  <c r="HKY75" i="14"/>
  <c r="HKS75" i="14"/>
  <c r="HKN75" i="14"/>
  <c r="HKH75" i="14"/>
  <c r="HKB75" i="14"/>
  <c r="HJV75" i="14"/>
  <c r="HJO75" i="14"/>
  <c r="HJI75" i="14"/>
  <c r="GTK75" i="14"/>
  <c r="GTE75" i="14"/>
  <c r="GSY75" i="14"/>
  <c r="GSS75" i="14"/>
  <c r="GSL75" i="14"/>
  <c r="GSF75" i="14"/>
  <c r="GRZ75" i="14"/>
  <c r="GRS75" i="14"/>
  <c r="GRM75" i="14"/>
  <c r="GRH75" i="14"/>
  <c r="GRB75" i="14"/>
  <c r="GQV75" i="14"/>
  <c r="GQQ75" i="14"/>
  <c r="GQG75" i="14"/>
  <c r="GQA75" i="14"/>
  <c r="GPU75" i="14"/>
  <c r="GPO75" i="14"/>
  <c r="GPI75" i="14"/>
  <c r="GPC75" i="14"/>
  <c r="GOW75" i="14"/>
  <c r="GOQ75" i="14"/>
  <c r="GOK75" i="14"/>
  <c r="GOE75" i="14"/>
  <c r="GNY75" i="14"/>
  <c r="GNS75" i="14"/>
  <c r="GNN75" i="14"/>
  <c r="GNH75" i="14"/>
  <c r="GNB75" i="14"/>
  <c r="GMU75" i="14"/>
  <c r="GMO75" i="14"/>
  <c r="GMI75" i="14"/>
  <c r="GMB75" i="14"/>
  <c r="GLW75" i="14"/>
  <c r="MOR75" i="14"/>
  <c r="MNN75" i="14"/>
  <c r="MMF75" i="14"/>
  <c r="MKU75" i="14"/>
  <c r="MJR75" i="14"/>
  <c r="MIL75" i="14"/>
  <c r="MHM75" i="14"/>
  <c r="MGN75" i="14"/>
  <c r="MFM75" i="14"/>
  <c r="MDV75" i="14"/>
  <c r="MCI75" i="14"/>
  <c r="MAW75" i="14"/>
  <c r="LZS75" i="14"/>
  <c r="LXW75" i="14"/>
  <c r="LWS75" i="14"/>
  <c r="LVD75" i="14"/>
  <c r="LUB75" i="14"/>
  <c r="LSU75" i="14"/>
  <c r="LQX75" i="14"/>
  <c r="LPQ75" i="14"/>
  <c r="LOS75" i="14"/>
  <c r="LNS75" i="14"/>
  <c r="LMP75" i="14"/>
  <c r="LLL75" i="14"/>
  <c r="LKI75" i="14"/>
  <c r="LJC75" i="14"/>
  <c r="LHY75" i="14"/>
  <c r="LGU75" i="14"/>
  <c r="LFM75" i="14"/>
  <c r="LEF75" i="14"/>
  <c r="LCR75" i="14"/>
  <c r="LBU75" i="14"/>
  <c r="LAJ75" i="14"/>
  <c r="GCP75" i="14"/>
  <c r="GCC75" i="14"/>
  <c r="GBB75" i="14"/>
  <c r="FZU75" i="14"/>
  <c r="FYU75" i="14"/>
  <c r="FXT75" i="14"/>
  <c r="FWU75" i="14"/>
  <c r="FVQ75" i="14"/>
  <c r="FUP75" i="14"/>
  <c r="FTP75" i="14"/>
  <c r="FSR75" i="14"/>
  <c r="FRS75" i="14"/>
  <c r="FQT75" i="14"/>
  <c r="FPU75" i="14"/>
  <c r="FON75" i="14"/>
  <c r="FNP75" i="14"/>
  <c r="FMO75" i="14"/>
  <c r="FLP75" i="14"/>
  <c r="FKO75" i="14"/>
  <c r="FJQ75" i="14"/>
  <c r="FIQ75" i="14"/>
  <c r="FHN75" i="14"/>
  <c r="FGP75" i="14"/>
  <c r="FFR75" i="14"/>
  <c r="FEQ75" i="14"/>
  <c r="FDN75" i="14"/>
  <c r="FCK75" i="14"/>
  <c r="FBI75" i="14"/>
  <c r="FAI75" i="14"/>
  <c r="EVB75" i="14"/>
  <c r="EUB75" i="14"/>
  <c r="ETF75" i="14"/>
  <c r="ESF75" i="14"/>
  <c r="ERF75" i="14"/>
  <c r="EQD75" i="14"/>
  <c r="EPG75" i="14"/>
  <c r="ENT75" i="14"/>
  <c r="ENA75" i="14"/>
  <c r="EMD75" i="14"/>
  <c r="ELC75" i="14"/>
  <c r="EKA75" i="14"/>
  <c r="EIW75" i="14"/>
  <c r="JAB68" i="14"/>
  <c r="IPK68" i="14"/>
  <c r="ILH68" i="14"/>
  <c r="IHK68" i="14"/>
  <c r="ICX68" i="14"/>
  <c r="HYM68" i="14"/>
  <c r="HUP68" i="14"/>
  <c r="HRZ68" i="14"/>
  <c r="HPQ68" i="14"/>
  <c r="HNZ68" i="14"/>
  <c r="HMH68" i="14"/>
  <c r="HKO68" i="14"/>
  <c r="HJH68" i="14"/>
  <c r="HHS68" i="14"/>
  <c r="HFQ68" i="14"/>
  <c r="HDG68" i="14"/>
  <c r="HCC68" i="14"/>
  <c r="HAU68" i="14"/>
  <c r="GZJ68" i="14"/>
  <c r="GYE68" i="14"/>
  <c r="GXD68" i="14"/>
  <c r="GVT68" i="14"/>
  <c r="GUG68" i="14"/>
  <c r="GSW68" i="14"/>
  <c r="GRW68" i="14"/>
  <c r="GQO68" i="14"/>
  <c r="GPF68" i="14"/>
  <c r="GNR68" i="14"/>
  <c r="GMI68" i="14"/>
  <c r="GKY68" i="14"/>
  <c r="GJX68" i="14"/>
  <c r="GIP68" i="14"/>
  <c r="GHP68" i="14"/>
  <c r="GGM68" i="14"/>
  <c r="GFG68" i="14"/>
  <c r="GDW68" i="14"/>
  <c r="GCS68" i="14"/>
  <c r="GBL68" i="14"/>
  <c r="FXO68" i="14"/>
  <c r="FWT68" i="14"/>
  <c r="FVF68" i="14"/>
  <c r="FUP68" i="14"/>
  <c r="FTN68" i="14"/>
  <c r="FSM68" i="14"/>
  <c r="FRM68" i="14"/>
  <c r="FQI68" i="14"/>
  <c r="FPG68" i="14"/>
  <c r="FOC68" i="14"/>
  <c r="FMX68" i="14"/>
  <c r="FLV68" i="14"/>
  <c r="FKH68" i="14"/>
  <c r="FIE68" i="14"/>
  <c r="FGM68" i="14"/>
  <c r="FEQ68" i="14"/>
  <c r="FDG68" i="14"/>
  <c r="FBS68" i="14"/>
  <c r="FAL68" i="14"/>
  <c r="EZL68" i="14"/>
  <c r="EYI68" i="14"/>
  <c r="EWW68" i="14"/>
  <c r="EVO68" i="14"/>
  <c r="ETX68" i="14"/>
  <c r="ESW68" i="14"/>
  <c r="ERN68" i="14"/>
  <c r="EQM68" i="14"/>
  <c r="EOX68" i="14"/>
  <c r="ENP68" i="14"/>
  <c r="EMC68" i="14"/>
  <c r="EKV68" i="14"/>
  <c r="EJH68" i="14"/>
  <c r="EGY68" i="14"/>
  <c r="EFU68" i="14"/>
  <c r="EEM68" i="14"/>
  <c r="EDO68" i="14"/>
  <c r="ECC68" i="14"/>
  <c r="EBF68" i="14"/>
  <c r="DZY68" i="14"/>
  <c r="DYU68" i="14"/>
  <c r="DXV68" i="14"/>
  <c r="DWP68" i="14"/>
  <c r="DVH68" i="14"/>
  <c r="DUA68" i="14"/>
  <c r="DST68" i="14"/>
  <c r="DRD68" i="14"/>
  <c r="DQK68" i="14"/>
  <c r="DPG68" i="14"/>
  <c r="DOC68" i="14"/>
  <c r="DNC68" i="14"/>
  <c r="DLW68" i="14"/>
  <c r="DKW68" i="14"/>
  <c r="TWT75" i="14"/>
  <c r="TVP75" i="14"/>
  <c r="TUQ75" i="14"/>
  <c r="TTH75" i="14"/>
  <c r="TSC75" i="14"/>
  <c r="TQL75" i="14"/>
  <c r="TPI75" i="14"/>
  <c r="TOA75" i="14"/>
  <c r="TNG75" i="14"/>
  <c r="TLX75" i="14"/>
  <c r="TKS75" i="14"/>
  <c r="TJS75" i="14"/>
  <c r="TIO75" i="14"/>
  <c r="THP75" i="14"/>
  <c r="TGQ75" i="14"/>
  <c r="TFS75" i="14"/>
  <c r="TEP75" i="14"/>
  <c r="TDO75" i="14"/>
  <c r="TCN75" i="14"/>
  <c r="TBG75" i="14"/>
  <c r="SZY75" i="14"/>
  <c r="SZB75" i="14"/>
  <c r="SXZ75" i="14"/>
  <c r="SXD75" i="14"/>
  <c r="SWG75" i="14"/>
  <c r="SVL75" i="14"/>
  <c r="SUP75" i="14"/>
  <c r="STM75" i="14"/>
  <c r="SSR75" i="14"/>
  <c r="SRY75" i="14"/>
  <c r="SRC75" i="14"/>
  <c r="SQG75" i="14"/>
  <c r="SPP75" i="14"/>
  <c r="SOZ75" i="14"/>
  <c r="SOI75" i="14"/>
  <c r="SNS75" i="14"/>
  <c r="SNF75" i="14"/>
  <c r="SML75" i="14"/>
  <c r="SLH75" i="14"/>
  <c r="SKT75" i="14"/>
  <c r="SKB75" i="14"/>
  <c r="SJM75" i="14"/>
  <c r="SIS75" i="14"/>
  <c r="SIC75" i="14"/>
  <c r="SHN75" i="14"/>
  <c r="SGT75" i="14"/>
  <c r="SGF75" i="14"/>
  <c r="SFO75" i="14"/>
  <c r="SEV75" i="14"/>
  <c r="SEF75" i="14"/>
  <c r="SDL75" i="14"/>
  <c r="SCV75" i="14"/>
  <c r="SCG75" i="14"/>
  <c r="SBD75" i="14"/>
  <c r="SAN75" i="14"/>
  <c r="RZW75" i="14"/>
  <c r="RZE75" i="14"/>
  <c r="RYJ75" i="14"/>
  <c r="RXK75" i="14"/>
  <c r="RWS75" i="14"/>
  <c r="RWD75" i="14"/>
  <c r="RVI75" i="14"/>
  <c r="RUJ75" i="14"/>
  <c r="QAQ75" i="14"/>
  <c r="PZO75" i="14"/>
  <c r="PYK75" i="14"/>
  <c r="PXL75" i="14"/>
  <c r="PWB75" i="14"/>
  <c r="PUZ75" i="14"/>
  <c r="PTQ75" i="14"/>
  <c r="PSJ75" i="14"/>
  <c r="PRD75" i="14"/>
  <c r="PQK75" i="14"/>
  <c r="PPF75" i="14"/>
  <c r="POG75" i="14"/>
  <c r="PNF75" i="14"/>
  <c r="PMJ75" i="14"/>
  <c r="PLE75" i="14"/>
  <c r="PKF75" i="14"/>
  <c r="PIX75" i="14"/>
  <c r="PHT75" i="14"/>
  <c r="PGS75" i="14"/>
  <c r="PFT75" i="14"/>
  <c r="PEO75" i="14"/>
  <c r="PDV75" i="14"/>
  <c r="PDA75" i="14"/>
  <c r="PBV75" i="14"/>
  <c r="PAZ75" i="14"/>
  <c r="PAA75" i="14"/>
  <c r="OZB75" i="14"/>
  <c r="OXZ75" i="14"/>
  <c r="OXG75" i="14"/>
  <c r="OWN75" i="14"/>
  <c r="OVR75" i="14"/>
  <c r="OUW75" i="14"/>
  <c r="OTW75" i="14"/>
  <c r="OSV75" i="14"/>
  <c r="OSC75" i="14"/>
  <c r="ORG75" i="14"/>
  <c r="OQL75" i="14"/>
  <c r="OPH75" i="14"/>
  <c r="OON75" i="14"/>
  <c r="ONR75" i="14"/>
  <c r="OMX75" i="14"/>
  <c r="OMC75" i="14"/>
  <c r="OLJ75" i="14"/>
  <c r="OKU75" i="14"/>
  <c r="OJU75" i="14"/>
  <c r="OIV75" i="14"/>
  <c r="OIA75" i="14"/>
  <c r="OHL75" i="14"/>
  <c r="OGU75" i="14"/>
  <c r="OFW75" i="14"/>
  <c r="OFC75" i="14"/>
  <c r="OEM75" i="14"/>
  <c r="ODM75" i="14"/>
  <c r="OBZ75" i="14"/>
  <c r="OBK75" i="14"/>
  <c r="OAQ75" i="14"/>
  <c r="NZX75" i="14"/>
  <c r="NZD75" i="14"/>
  <c r="NYQ75" i="14"/>
  <c r="NYC75" i="14"/>
  <c r="NXJ75" i="14"/>
  <c r="NWL75" i="14"/>
  <c r="NVP75" i="14"/>
  <c r="NUV75" i="14"/>
  <c r="NUC75" i="14"/>
  <c r="NTI75" i="14"/>
  <c r="NSN75" i="14"/>
  <c r="NRT75" i="14"/>
  <c r="NQY75" i="14"/>
  <c r="NQF75" i="14"/>
  <c r="NPK75" i="14"/>
  <c r="NON75" i="14"/>
  <c r="NNT75" i="14"/>
  <c r="NNC75" i="14"/>
  <c r="NMK75" i="14"/>
  <c r="NLJ75" i="14"/>
  <c r="NKM75" i="14"/>
  <c r="NJM75" i="14"/>
  <c r="NIV75" i="14"/>
  <c r="NHX75" i="14"/>
  <c r="NHE75" i="14"/>
  <c r="NGM75" i="14"/>
  <c r="NFW75" i="14"/>
  <c r="NFD75" i="14"/>
  <c r="NEK75" i="14"/>
  <c r="NDW75" i="14"/>
  <c r="NDH75" i="14"/>
  <c r="NCW75" i="14"/>
  <c r="NCH75" i="14"/>
  <c r="NBT75" i="14"/>
  <c r="NAX75" i="14"/>
  <c r="NAL75" i="14"/>
  <c r="NAC75" i="14"/>
  <c r="MZO75" i="14"/>
  <c r="MUB75" i="14"/>
  <c r="MTI75" i="14"/>
  <c r="MSQ75" i="14"/>
  <c r="MSF75" i="14"/>
  <c r="MRF75" i="14"/>
  <c r="MPS75" i="14"/>
  <c r="MOH75" i="14"/>
  <c r="MMS75" i="14"/>
  <c r="MLX75" i="14"/>
  <c r="MLA75" i="14"/>
  <c r="MKB75" i="14"/>
  <c r="MIX75" i="14"/>
  <c r="MHV75" i="14"/>
  <c r="MGP75" i="14"/>
  <c r="MFN75" i="14"/>
  <c r="MEQ75" i="14"/>
  <c r="MDQ75" i="14"/>
  <c r="MCN75" i="14"/>
  <c r="MBS75" i="14"/>
  <c r="MAK75" i="14"/>
  <c r="LZM75" i="14"/>
  <c r="LYS75" i="14"/>
  <c r="LXP75" i="14"/>
  <c r="LWR75" i="14"/>
  <c r="LVS75" i="14"/>
  <c r="LUV75" i="14"/>
  <c r="LTW75" i="14"/>
  <c r="LST75" i="14"/>
  <c r="LRS75" i="14"/>
  <c r="LQS75" i="14"/>
  <c r="LPR75" i="14"/>
  <c r="LOO75" i="14"/>
  <c r="LNL75" i="14"/>
  <c r="LMO75" i="14"/>
  <c r="LMA75" i="14"/>
  <c r="LLD75" i="14"/>
  <c r="LJV75" i="14"/>
  <c r="LIS75" i="14"/>
  <c r="LHP75" i="14"/>
  <c r="LGP75" i="14"/>
  <c r="LFH75" i="14"/>
  <c r="LEE75" i="14"/>
  <c r="LDA75" i="14"/>
  <c r="LBW75" i="14"/>
  <c r="LAT75" i="14"/>
  <c r="GCY75" i="14"/>
  <c r="GCA75" i="14"/>
  <c r="GBE75" i="14"/>
  <c r="GAG75" i="14"/>
  <c r="FZC75" i="14"/>
  <c r="FYA75" i="14"/>
  <c r="FXA75" i="14"/>
  <c r="FWH75" i="14"/>
  <c r="FVA75" i="14"/>
  <c r="FUC75" i="14"/>
  <c r="FTD75" i="14"/>
  <c r="FSF75" i="14"/>
  <c r="FRG75" i="14"/>
  <c r="FQH75" i="14"/>
  <c r="FPJ75" i="14"/>
  <c r="FOM75" i="14"/>
  <c r="FNO75" i="14"/>
  <c r="FMS75" i="14"/>
  <c r="FLS75" i="14"/>
  <c r="FKU75" i="14"/>
  <c r="FJX75" i="14"/>
  <c r="FJA75" i="14"/>
  <c r="FIA75" i="14"/>
  <c r="FHC75" i="14"/>
  <c r="FGE75" i="14"/>
  <c r="FFH75" i="14"/>
  <c r="FEL75" i="14"/>
  <c r="FDQ75" i="14"/>
  <c r="FCU75" i="14"/>
  <c r="FBY75" i="14"/>
  <c r="FBD75" i="14"/>
  <c r="FAH75" i="14"/>
  <c r="EZI75" i="14"/>
  <c r="EYB75" i="14"/>
  <c r="EXI75" i="14"/>
  <c r="EWJ75" i="14"/>
  <c r="EVN75" i="14"/>
  <c r="EUO75" i="14"/>
  <c r="ETS75" i="14"/>
  <c r="ESS75" i="14"/>
  <c r="ERT75" i="14"/>
  <c r="ERB75" i="14"/>
  <c r="EQF75" i="14"/>
  <c r="EPJ75" i="14"/>
  <c r="EOJ75" i="14"/>
  <c r="ENH75" i="14"/>
  <c r="EMN75" i="14"/>
  <c r="ELQ75" i="14"/>
  <c r="EKV75" i="14"/>
  <c r="EJX75" i="14"/>
  <c r="EJF75" i="14"/>
  <c r="EIC75" i="14"/>
  <c r="EHC75" i="14"/>
  <c r="EGC75" i="14"/>
  <c r="EFG75" i="14"/>
  <c r="EEE75" i="14"/>
  <c r="EDC75" i="14"/>
  <c r="ECB75" i="14"/>
  <c r="EBB75" i="14"/>
  <c r="EAF75" i="14"/>
  <c r="DZH75" i="14"/>
  <c r="DYI75" i="14"/>
  <c r="DXP75" i="14"/>
  <c r="DWX75" i="14"/>
  <c r="DWE75" i="14"/>
  <c r="DVG75" i="14"/>
  <c r="DUF75" i="14"/>
  <c r="DTG75" i="14"/>
  <c r="DSI75" i="14"/>
  <c r="DRJ75" i="14"/>
  <c r="DQM75" i="14"/>
  <c r="DPP75" i="14"/>
  <c r="DOT75" i="14"/>
  <c r="DOA75" i="14"/>
  <c r="DND75" i="14"/>
  <c r="DLT75" i="14"/>
  <c r="DLA75" i="14"/>
  <c r="DKI75" i="14"/>
  <c r="DJK75" i="14"/>
  <c r="DIG75" i="14"/>
  <c r="DHJ75" i="14"/>
  <c r="DGJ75" i="14"/>
  <c r="DFI75" i="14"/>
  <c r="DEJ75" i="14"/>
  <c r="DDN75" i="14"/>
  <c r="DCU75" i="14"/>
  <c r="DCB75" i="14"/>
  <c r="DBI75" i="14"/>
  <c r="DAL75" i="14"/>
  <c r="CZP75" i="14"/>
  <c r="CYQ75" i="14"/>
  <c r="CXO75" i="14"/>
  <c r="CVA75" i="14"/>
  <c r="CUC75" i="14"/>
  <c r="CTL75" i="14"/>
  <c r="CSI75" i="14"/>
  <c r="CRF75" i="14"/>
  <c r="CQI75" i="14"/>
  <c r="CPO75" i="14"/>
  <c r="COW75" i="14"/>
  <c r="CNU75" i="14"/>
  <c r="CMW75" i="14"/>
  <c r="CLT75" i="14"/>
  <c r="CKY75" i="14"/>
  <c r="CJZ75" i="14"/>
  <c r="CJA75" i="14"/>
  <c r="CID75" i="14"/>
  <c r="CHH75" i="14"/>
  <c r="CGI75" i="14"/>
  <c r="CFM75" i="14"/>
  <c r="CEO75" i="14"/>
  <c r="CDQ75" i="14"/>
  <c r="CCX75" i="14"/>
  <c r="CBY75" i="14"/>
  <c r="CBB75" i="14"/>
  <c r="CAF75" i="14"/>
  <c r="BZK75" i="14"/>
  <c r="BYJ75" i="14"/>
  <c r="BXG75" i="14"/>
  <c r="BWH75" i="14"/>
  <c r="BVQ75" i="14"/>
  <c r="BUV75" i="14"/>
  <c r="BUB75" i="14"/>
  <c r="BTF75" i="14"/>
  <c r="BSN75" i="14"/>
  <c r="BRU75" i="14"/>
  <c r="BQZ75" i="14"/>
  <c r="BQF75" i="14"/>
  <c r="BPG75" i="14"/>
  <c r="BOC75" i="14"/>
  <c r="BNH75" i="14"/>
  <c r="BMM75" i="14"/>
  <c r="BLP75" i="14"/>
  <c r="BKP75" i="14"/>
  <c r="BJQ75" i="14"/>
  <c r="BIS75" i="14"/>
  <c r="BHU75" i="14"/>
  <c r="BGZ75" i="14"/>
  <c r="BGE75" i="14"/>
  <c r="BEW75" i="14"/>
  <c r="BDU75" i="14"/>
  <c r="BCX75" i="14"/>
  <c r="BBY75" i="14"/>
  <c r="BBA75" i="14"/>
  <c r="BAC75" i="14"/>
  <c r="AZE75" i="14"/>
  <c r="AYM75" i="14"/>
  <c r="AXQ75" i="14"/>
  <c r="AWT75" i="14"/>
  <c r="AVR75" i="14"/>
  <c r="AUO75" i="14"/>
  <c r="ATS75" i="14"/>
  <c r="ASY75" i="14"/>
  <c r="ARZ75" i="14"/>
  <c r="AQZ75" i="14"/>
  <c r="APZ75" i="14"/>
  <c r="AOT75" i="14"/>
  <c r="AOB75" i="14"/>
  <c r="ANF75" i="14"/>
  <c r="AML75" i="14"/>
  <c r="ALA75" i="14"/>
  <c r="AKE75" i="14"/>
  <c r="AJL75" i="14"/>
  <c r="AIL75" i="14"/>
  <c r="AHR75" i="14"/>
  <c r="AGQ75" i="14"/>
  <c r="AFS75" i="14"/>
  <c r="AEZ75" i="14"/>
  <c r="ADZ75" i="14"/>
  <c r="ADC75" i="14"/>
  <c r="ACF75" i="14"/>
  <c r="ABK75" i="14"/>
  <c r="AAJ75" i="14"/>
  <c r="ZQ75" i="14"/>
  <c r="YU75" i="14"/>
  <c r="XZ75" i="14"/>
  <c r="XI75" i="14"/>
  <c r="WN75" i="14"/>
  <c r="VQ75" i="14"/>
  <c r="UW75" i="14"/>
  <c r="UD75" i="14"/>
  <c r="TE75" i="14"/>
  <c r="SH75" i="14"/>
  <c r="RK75" i="14"/>
  <c r="QP75" i="14"/>
  <c r="PR75" i="14"/>
  <c r="OT75" i="14"/>
  <c r="NX75" i="14"/>
  <c r="CH75" i="14"/>
  <c r="BD113" i="14"/>
  <c r="AD113" i="14"/>
  <c r="BD117" i="14"/>
  <c r="AC117" i="14"/>
  <c r="H117" i="14"/>
  <c r="AP116" i="14"/>
  <c r="BA315" i="14"/>
  <c r="AF315" i="14"/>
  <c r="U315" i="14"/>
  <c r="AY194" i="14"/>
  <c r="Q194" i="14"/>
  <c r="AY67" i="14"/>
  <c r="Q67" i="14"/>
  <c r="H67" i="14"/>
  <c r="HCV75" i="14"/>
  <c r="HDA75" i="14"/>
  <c r="HDF75" i="14"/>
  <c r="HDK75" i="14"/>
  <c r="HDP75" i="14"/>
  <c r="HDT75" i="14"/>
  <c r="HDY75" i="14"/>
  <c r="HED75" i="14"/>
  <c r="HEI75" i="14"/>
  <c r="HEM75" i="14"/>
  <c r="HES75" i="14"/>
  <c r="HEX75" i="14"/>
  <c r="HFC75" i="14"/>
  <c r="HFH75" i="14"/>
  <c r="HFM75" i="14"/>
  <c r="HFS75" i="14"/>
  <c r="HFX75" i="14"/>
  <c r="EYJ75" i="14"/>
  <c r="EXM75" i="14"/>
  <c r="EWM75" i="14"/>
  <c r="EVM75" i="14"/>
  <c r="EUL75" i="14"/>
  <c r="ETL75" i="14"/>
  <c r="ESL75" i="14"/>
  <c r="ERH75" i="14"/>
  <c r="EQK75" i="14"/>
  <c r="EPK75" i="14"/>
  <c r="EOO75" i="14"/>
  <c r="CBX75" i="14"/>
  <c r="CBD75" i="14"/>
  <c r="CAM75" i="14"/>
  <c r="BZL75" i="14"/>
  <c r="BYK75" i="14"/>
  <c r="BXV75" i="14"/>
  <c r="BWT75" i="14"/>
  <c r="SUC75" i="14"/>
  <c r="SSS75" i="14"/>
  <c r="SRN75" i="14"/>
  <c r="SQN75" i="14"/>
  <c r="MES75" i="14"/>
  <c r="MDP75" i="14"/>
  <c r="MCL75" i="14"/>
  <c r="MBD75" i="14"/>
  <c r="LZY75" i="14"/>
  <c r="LYU75" i="14"/>
  <c r="LXM75" i="14"/>
  <c r="LWK75" i="14"/>
  <c r="LVK75" i="14"/>
  <c r="LUF75" i="14"/>
  <c r="LTC75" i="14"/>
  <c r="LRU75" i="14"/>
  <c r="LQT75" i="14"/>
  <c r="GNL68" i="14"/>
  <c r="GMD68" i="14"/>
  <c r="GLG68" i="14"/>
  <c r="GKE68" i="14"/>
  <c r="GIZ68" i="14"/>
  <c r="FGN68" i="14"/>
  <c r="FFQ68" i="14"/>
  <c r="FEF68" i="14"/>
  <c r="FCQ68" i="14"/>
  <c r="FBI68" i="14"/>
  <c r="EZQ68" i="14"/>
  <c r="EXW68" i="14"/>
  <c r="EWV68" i="14"/>
  <c r="EVN68" i="14"/>
  <c r="EUM68" i="14"/>
  <c r="ETM68" i="14"/>
  <c r="XDN75" i="14"/>
  <c r="XDI75" i="14"/>
  <c r="XDD75" i="14"/>
  <c r="XCY75" i="14"/>
  <c r="XCT75" i="14"/>
  <c r="NLE68" i="14"/>
  <c r="NKU68" i="14"/>
  <c r="NKL68" i="14"/>
  <c r="NJZ68" i="14"/>
  <c r="NJM68" i="14"/>
  <c r="NJC68" i="14"/>
  <c r="JDI68" i="14"/>
  <c r="JAE68" i="14"/>
  <c r="IXW68" i="14"/>
  <c r="IVD68" i="14"/>
  <c r="ITE68" i="14"/>
  <c r="IQV68" i="14"/>
  <c r="IOH68" i="14"/>
  <c r="ILQ68" i="14"/>
  <c r="IJE68" i="14"/>
  <c r="IGO68" i="14"/>
  <c r="IDK68" i="14"/>
  <c r="IAN68" i="14"/>
  <c r="KU68" i="14"/>
  <c r="KA68" i="14"/>
  <c r="JF68" i="14"/>
  <c r="II68" i="14"/>
  <c r="HO68" i="14"/>
  <c r="GW68" i="14"/>
  <c r="GE68" i="14"/>
  <c r="DKF75" i="14"/>
  <c r="CWG75" i="14"/>
  <c r="CFE75" i="14"/>
  <c r="BOK75" i="14"/>
  <c r="WVX68" i="14"/>
  <c r="WQL68" i="14"/>
  <c r="WMD68" i="14"/>
  <c r="WHQ68" i="14"/>
  <c r="WDZ68" i="14"/>
  <c r="BCF75" i="14"/>
  <c r="AYK75" i="14"/>
  <c r="NXV75" i="14"/>
  <c r="NTF75" i="14"/>
  <c r="NQR68" i="14"/>
  <c r="NPW68" i="14"/>
  <c r="NPD68" i="14"/>
  <c r="NOK68" i="14"/>
  <c r="OF68" i="14"/>
  <c r="NJ68" i="14"/>
  <c r="MQ68" i="14"/>
  <c r="LT68" i="14"/>
  <c r="HXA68" i="14"/>
  <c r="HRU68" i="14"/>
  <c r="HJO68" i="14"/>
  <c r="HCI68" i="14"/>
  <c r="GUF68" i="14"/>
  <c r="GOU68" i="14"/>
  <c r="GGP68" i="14"/>
  <c r="GAM68" i="14"/>
  <c r="FTS68" i="14"/>
  <c r="FJX68" i="14"/>
  <c r="FEP68" i="14"/>
  <c r="EXN68" i="14"/>
  <c r="EQI68" i="14"/>
  <c r="EHQ68" i="14"/>
  <c r="ECP68" i="14"/>
  <c r="DTK68" i="14"/>
  <c r="DNP68" i="14"/>
  <c r="TOZ75" i="14"/>
  <c r="TFO75" i="14"/>
  <c r="SZP75" i="14"/>
  <c r="SQO75" i="14"/>
  <c r="SGD75" i="14"/>
  <c r="RXS75" i="14"/>
  <c r="RQD75" i="14"/>
  <c r="RGQ75" i="14"/>
  <c r="QYS75" i="14"/>
  <c r="QQQ75" i="14"/>
  <c r="QHE75" i="14"/>
  <c r="PYJ75" i="14"/>
  <c r="PRW75" i="14"/>
  <c r="PHS75" i="14"/>
  <c r="OZQ75" i="14"/>
  <c r="OPX75" i="14"/>
  <c r="OHH75" i="14"/>
  <c r="NWY75" i="14"/>
  <c r="NPZ75" i="14"/>
  <c r="NFM75" i="14"/>
  <c r="MZZ75" i="14"/>
  <c r="MQK75" i="14"/>
  <c r="MJQ75" i="14"/>
  <c r="MAU75" i="14"/>
  <c r="LSH75" i="14"/>
  <c r="LJB75" i="14"/>
  <c r="GBA75" i="14"/>
  <c r="FRR75" i="14"/>
  <c r="FLG75" i="14"/>
  <c r="FEI75" i="14"/>
  <c r="EXD75" i="14"/>
  <c r="EID75" i="14"/>
  <c r="DJI75" i="14"/>
  <c r="SXQ75" i="14"/>
  <c r="LLW75" i="14"/>
  <c r="JTR75" i="14"/>
  <c r="JOP75" i="14"/>
  <c r="MSB68" i="14"/>
  <c r="MQV68" i="14"/>
  <c r="MPS68" i="14"/>
  <c r="MOL68" i="14"/>
  <c r="MNH68" i="14"/>
  <c r="MLK68" i="14"/>
  <c r="MKH68" i="14"/>
  <c r="MJK68" i="14"/>
  <c r="MIF68" i="14"/>
  <c r="MGR68" i="14"/>
  <c r="MFS68" i="14"/>
  <c r="MEM68" i="14"/>
  <c r="MDH68" i="14"/>
  <c r="MBZ68" i="14"/>
  <c r="MAU68" i="14"/>
  <c r="LZZ68" i="14"/>
  <c r="LYH68" i="14"/>
  <c r="LXA68" i="14"/>
  <c r="LVV68" i="14"/>
  <c r="LUP68" i="14"/>
  <c r="LSW68" i="14"/>
  <c r="LRU68" i="14"/>
  <c r="LQX68" i="14"/>
  <c r="LPN68" i="14"/>
  <c r="LOI68" i="14"/>
  <c r="LNE68" i="14"/>
  <c r="LMB68" i="14"/>
  <c r="LLE68" i="14"/>
  <c r="LJU68" i="14"/>
  <c r="LIW68" i="14"/>
  <c r="LHI68" i="14"/>
  <c r="LGI68" i="14"/>
  <c r="LFC68" i="14"/>
  <c r="LDX68" i="14"/>
  <c r="LCX68" i="14"/>
  <c r="LBM68" i="14"/>
  <c r="LAB68" i="14"/>
  <c r="KZA68" i="14"/>
  <c r="KYD68" i="14"/>
  <c r="KWQ68" i="14"/>
  <c r="KVG68" i="14"/>
  <c r="KUD68" i="14"/>
  <c r="KSM68" i="14"/>
  <c r="JYT68" i="14"/>
  <c r="JXT68" i="14"/>
  <c r="JWH68" i="14"/>
  <c r="XCS75" i="14"/>
  <c r="XCN75" i="14"/>
  <c r="XCI75" i="14"/>
  <c r="XCD75" i="14"/>
  <c r="XBW75" i="14"/>
  <c r="XBR75" i="14"/>
  <c r="XBM75" i="14"/>
  <c r="XBH75" i="14"/>
  <c r="XBC75" i="14"/>
  <c r="XAX75" i="14"/>
  <c r="XAS75" i="14"/>
  <c r="XAN75" i="14"/>
  <c r="XAJ75" i="14"/>
  <c r="XAE75" i="14"/>
  <c r="XAA75" i="14"/>
  <c r="WZV75" i="14"/>
  <c r="WZR75" i="14"/>
  <c r="WZM75" i="14"/>
  <c r="IGK75" i="14"/>
  <c r="IGF75" i="14"/>
  <c r="IGB75" i="14"/>
  <c r="IFU75" i="14"/>
  <c r="IFP75" i="14"/>
  <c r="IFK75" i="14"/>
  <c r="HWR75" i="14"/>
  <c r="HWM75" i="14"/>
  <c r="HWH75" i="14"/>
  <c r="HWC75" i="14"/>
  <c r="HVX75" i="14"/>
  <c r="HVR75" i="14"/>
  <c r="HVM75" i="14"/>
  <c r="HVI75" i="14"/>
  <c r="HVC75" i="14"/>
  <c r="HUY75" i="14"/>
  <c r="HUT75" i="14"/>
  <c r="HUO75" i="14"/>
  <c r="HUJ75" i="14"/>
  <c r="HUC75" i="14"/>
  <c r="HTX75" i="14"/>
  <c r="ENI75" i="14"/>
  <c r="EMK75" i="14"/>
  <c r="ELH75" i="14"/>
  <c r="EKJ75" i="14"/>
  <c r="EJL75" i="14"/>
  <c r="EII75" i="14"/>
  <c r="EHH75" i="14"/>
  <c r="EGJ75" i="14"/>
  <c r="EFF75" i="14"/>
  <c r="DBJ75" i="14"/>
  <c r="DAG75" i="14"/>
  <c r="CZF75" i="14"/>
  <c r="CHQ75" i="14"/>
  <c r="CGT75" i="14"/>
  <c r="CFV75" i="14"/>
  <c r="CFB75" i="14"/>
  <c r="CED75" i="14"/>
  <c r="CDF75" i="14"/>
  <c r="CCB75" i="14"/>
  <c r="SPM75" i="14"/>
  <c r="RBZ75" i="14"/>
  <c r="RAZ75" i="14"/>
  <c r="QZS75" i="14"/>
  <c r="QYF75" i="14"/>
  <c r="PPC75" i="14"/>
  <c r="PNT75" i="14"/>
  <c r="PMM75" i="14"/>
  <c r="PLJ75" i="14"/>
  <c r="PKH75" i="14"/>
  <c r="PJF75" i="14"/>
  <c r="MPE75" i="14"/>
  <c r="MOF75" i="14"/>
  <c r="MNC75" i="14"/>
  <c r="MMG75" i="14"/>
  <c r="MKX75" i="14"/>
  <c r="MJY75" i="14"/>
  <c r="MIO75" i="14"/>
  <c r="MHO75" i="14"/>
  <c r="MGS75" i="14"/>
  <c r="GHQ68" i="14"/>
  <c r="GGR68" i="14"/>
  <c r="GFT68" i="14"/>
  <c r="GET68" i="14"/>
  <c r="GDS68" i="14"/>
  <c r="GCQ68" i="14"/>
  <c r="GBR68" i="14"/>
  <c r="GAQ68" i="14"/>
  <c r="FZV68" i="14"/>
  <c r="FZC68" i="14"/>
  <c r="FXA68" i="14"/>
  <c r="FVE68" i="14"/>
  <c r="FTY68" i="14"/>
  <c r="FSU68" i="14"/>
  <c r="FRT68" i="14"/>
  <c r="FQO68" i="14"/>
  <c r="FPJ68" i="14"/>
  <c r="FOF68" i="14"/>
  <c r="FMV68" i="14"/>
  <c r="FLI68" i="14"/>
  <c r="FJZ68" i="14"/>
  <c r="FIO68" i="14"/>
  <c r="IFI75" i="14"/>
  <c r="ICB75" i="14"/>
  <c r="IBX75" i="14"/>
  <c r="IBT75" i="14"/>
  <c r="IBN75" i="14"/>
  <c r="IBJ75" i="14"/>
  <c r="IBF75" i="14"/>
  <c r="IBA75" i="14"/>
  <c r="IAX75" i="14"/>
  <c r="IAU75" i="14"/>
  <c r="IAR75" i="14"/>
  <c r="IAO75" i="14"/>
  <c r="IAL75" i="14"/>
  <c r="IAI75" i="14"/>
  <c r="IAE75" i="14"/>
  <c r="IAA75" i="14"/>
  <c r="HZX75" i="14"/>
  <c r="HZU75" i="14"/>
  <c r="HZQ75" i="14"/>
  <c r="HZM75" i="14"/>
  <c r="HZI75" i="14"/>
  <c r="HZE75" i="14"/>
  <c r="EEC75" i="14"/>
  <c r="ECW75" i="14"/>
  <c r="ECC75" i="14"/>
  <c r="EBD75" i="14"/>
  <c r="EAL75" i="14"/>
  <c r="DZN75" i="14"/>
  <c r="DYQ75" i="14"/>
  <c r="DXT75" i="14"/>
  <c r="DWZ75" i="14"/>
  <c r="DWB75" i="14"/>
  <c r="DUS75" i="14"/>
  <c r="DTT75" i="14"/>
  <c r="DSV75" i="14"/>
  <c r="DRW75" i="14"/>
  <c r="DDM75" i="14"/>
  <c r="DCC75" i="14"/>
  <c r="SOU75" i="14"/>
  <c r="SNH75" i="14"/>
  <c r="SMH75" i="14"/>
  <c r="SKY75" i="14"/>
  <c r="SJU75" i="14"/>
  <c r="SIR75" i="14"/>
  <c r="SHK75" i="14"/>
  <c r="SGH75" i="14"/>
  <c r="SFC75" i="14"/>
  <c r="SDY75" i="14"/>
  <c r="SCT75" i="14"/>
  <c r="SBE75" i="14"/>
  <c r="SAF75" i="14"/>
  <c r="RFO75" i="14"/>
  <c r="REM75" i="14"/>
  <c r="RDJ75" i="14"/>
  <c r="ODP68" i="14"/>
  <c r="ODJ68" i="14"/>
  <c r="ODE68" i="14"/>
  <c r="ODA68" i="14"/>
  <c r="OCW68" i="14"/>
  <c r="OCS68" i="14"/>
  <c r="OCP68" i="14"/>
  <c r="OCM68" i="14"/>
  <c r="OCJ68" i="14"/>
  <c r="OCG68" i="14"/>
  <c r="OCD68" i="14"/>
  <c r="OCA68" i="14"/>
  <c r="OBX68" i="14"/>
  <c r="OBU68" i="14"/>
  <c r="OBR68" i="14"/>
  <c r="OBO68" i="14"/>
  <c r="NBF68" i="14"/>
  <c r="NBC68" i="14"/>
  <c r="NAY68" i="14"/>
  <c r="NAV68" i="14"/>
  <c r="NAR68" i="14"/>
  <c r="NAN68" i="14"/>
  <c r="NAI68" i="14"/>
  <c r="TSX68" i="14"/>
  <c r="IFB75" i="14"/>
  <c r="IEX75" i="14"/>
  <c r="IES75" i="14"/>
  <c r="SZC68" i="14"/>
  <c r="SYI68" i="14"/>
  <c r="SXR68" i="14"/>
  <c r="IEF75" i="14"/>
  <c r="IEA75" i="14"/>
  <c r="IDU75" i="14"/>
  <c r="IDQ75" i="14"/>
  <c r="IDL75" i="14"/>
  <c r="IDE75" i="14"/>
  <c r="ICZ75" i="14"/>
  <c r="ICU75" i="14"/>
  <c r="ICP75" i="14"/>
  <c r="ICK75" i="14"/>
  <c r="ICF75" i="14"/>
  <c r="DQQ75" i="14"/>
  <c r="DPS75" i="14"/>
  <c r="DOW75" i="14"/>
  <c r="DOD75" i="14"/>
  <c r="DMY75" i="14"/>
  <c r="DMB75" i="14"/>
  <c r="DLG75" i="14"/>
  <c r="DKN75" i="14"/>
  <c r="DJT75" i="14"/>
  <c r="DJC75" i="14"/>
  <c r="DIE75" i="14"/>
  <c r="DHG75" i="14"/>
  <c r="DFX75" i="14"/>
  <c r="DEY75" i="14"/>
  <c r="DEB75" i="14"/>
  <c r="RYU75" i="14"/>
  <c r="RXW75" i="14"/>
  <c r="RWQ75" i="14"/>
  <c r="RVH75" i="14"/>
  <c r="RTX75" i="14"/>
  <c r="RSX75" i="14"/>
  <c r="RRG75" i="14"/>
  <c r="RQI75" i="14"/>
  <c r="RPA75" i="14"/>
  <c r="RNR75" i="14"/>
  <c r="RMI75" i="14"/>
  <c r="RLB75" i="14"/>
  <c r="RJN75" i="14"/>
  <c r="RIK75" i="14"/>
  <c r="RHO75" i="14"/>
  <c r="RGF75" i="14"/>
  <c r="OBI68" i="14"/>
  <c r="OBD68" i="14"/>
  <c r="OAU68" i="14"/>
  <c r="OAO68" i="14"/>
  <c r="OAJ68" i="14"/>
  <c r="OAE68" i="14"/>
  <c r="NZY68" i="14"/>
  <c r="NZU68" i="14"/>
  <c r="NZN68" i="14"/>
  <c r="NZI68" i="14"/>
  <c r="NZE68" i="14"/>
  <c r="NYZ68" i="14"/>
  <c r="NYU68" i="14"/>
  <c r="NYP68" i="14"/>
  <c r="NYK68" i="14"/>
  <c r="NYF68" i="14"/>
  <c r="NFC68" i="14"/>
  <c r="NEV68" i="14"/>
  <c r="NEQ68" i="14"/>
  <c r="JOH68" i="14"/>
  <c r="JNG68" i="14"/>
  <c r="JMF68" i="14"/>
  <c r="JLB68" i="14"/>
  <c r="JJV68" i="14"/>
  <c r="JIZ68" i="14"/>
  <c r="JHX68" i="14"/>
  <c r="JGW68" i="14"/>
  <c r="JFU68" i="14"/>
  <c r="HYH68" i="14"/>
  <c r="HXQ68" i="14"/>
  <c r="HWS68" i="14"/>
  <c r="GVP68" i="14"/>
  <c r="SHY75" i="14"/>
  <c r="RTL75" i="14"/>
  <c r="QYN75" i="14"/>
  <c r="QLI75" i="14"/>
  <c r="HZN68" i="14"/>
  <c r="HLJ68" i="14"/>
  <c r="GXX68" i="14"/>
  <c r="FXC68" i="14"/>
  <c r="FNF68" i="14"/>
  <c r="LO68" i="14"/>
  <c r="CN68" i="14"/>
  <c r="CI68" i="14"/>
  <c r="CD68" i="14"/>
  <c r="BY68" i="14"/>
  <c r="FBB75" i="14"/>
  <c r="ESD75" i="14"/>
  <c r="ENK75" i="14"/>
  <c r="EIM75" i="14"/>
  <c r="EEL75" i="14"/>
  <c r="TGX68" i="14"/>
  <c r="TGD68" i="14"/>
  <c r="TFI68" i="14"/>
  <c r="TDY68" i="14"/>
  <c r="TDC68" i="14"/>
  <c r="TCI68" i="14"/>
  <c r="TBI68" i="14"/>
  <c r="TAQ68" i="14"/>
  <c r="TAB68" i="14"/>
  <c r="XAT68" i="14"/>
  <c r="WZS68" i="14"/>
  <c r="UES68" i="14"/>
  <c r="UDN68" i="14"/>
  <c r="UCE68" i="14"/>
  <c r="PEU75" i="14"/>
  <c r="PCA75" i="14"/>
  <c r="OYW75" i="14"/>
  <c r="OVB75" i="14"/>
  <c r="OSE75" i="14"/>
  <c r="OOL75" i="14"/>
  <c r="OLF75" i="14"/>
  <c r="OHP75" i="14"/>
  <c r="OEW75" i="14"/>
  <c r="OCD75" i="14"/>
  <c r="NZT75" i="14"/>
  <c r="NXX75" i="14"/>
  <c r="QXF75" i="14"/>
  <c r="QWQ75" i="14"/>
  <c r="QWA75" i="14"/>
  <c r="QVJ75" i="14"/>
  <c r="QCX75" i="14"/>
  <c r="QBQ75" i="14"/>
  <c r="QAK75" i="14"/>
  <c r="PZC75" i="14"/>
  <c r="PXZ75" i="14"/>
  <c r="PWJ75" i="14"/>
  <c r="PUX75" i="14"/>
  <c r="PTY75" i="14"/>
  <c r="PST75" i="14"/>
  <c r="PRN75" i="14"/>
  <c r="PQI75" i="14"/>
  <c r="NEN68" i="14"/>
  <c r="NEI68" i="14"/>
  <c r="NED68" i="14"/>
  <c r="NDY68" i="14"/>
  <c r="NDT68" i="14"/>
  <c r="NDO68" i="14"/>
  <c r="NDI68" i="14"/>
  <c r="NDD68" i="14"/>
  <c r="NCY68" i="14"/>
  <c r="NCT68" i="14"/>
  <c r="NCO68" i="14"/>
  <c r="NCJ68" i="14"/>
  <c r="NCE68" i="14"/>
  <c r="NBZ68" i="14"/>
  <c r="NBU68" i="14"/>
  <c r="NBP68" i="14"/>
  <c r="NBL68" i="14"/>
  <c r="HQM68" i="14"/>
  <c r="HOS68" i="14"/>
  <c r="HNL68" i="14"/>
  <c r="HMI68" i="14"/>
  <c r="HLE68" i="14"/>
  <c r="HJY68" i="14"/>
  <c r="HIR68" i="14"/>
  <c r="HHN68" i="14"/>
  <c r="HGE68" i="14"/>
  <c r="HER68" i="14"/>
  <c r="HDE68" i="14"/>
  <c r="HBU68" i="14"/>
  <c r="HAT68" i="14"/>
  <c r="GZM68" i="14"/>
  <c r="GYH68" i="14"/>
  <c r="GXC68" i="14"/>
  <c r="FR68" i="14"/>
  <c r="FM68" i="14"/>
  <c r="FH68" i="14"/>
  <c r="FC68" i="14"/>
  <c r="EX68" i="14"/>
  <c r="ES68" i="14"/>
  <c r="EN68" i="14"/>
  <c r="EI68" i="14"/>
  <c r="ED68" i="14"/>
  <c r="DX68" i="14"/>
  <c r="DR68" i="14"/>
  <c r="DM68" i="14"/>
  <c r="DH68" i="14"/>
  <c r="DE68" i="14"/>
  <c r="CZ68" i="14"/>
  <c r="CU68" i="14"/>
  <c r="CR68" i="14"/>
  <c r="EAD75" i="14"/>
  <c r="DUG75" i="14"/>
  <c r="DOH75" i="14"/>
  <c r="AWU75" i="14"/>
  <c r="ASI75" i="14"/>
  <c r="AMF75" i="14"/>
  <c r="AIS75" i="14"/>
  <c r="TMV68" i="14"/>
  <c r="TLY68" i="14"/>
  <c r="TLD68" i="14"/>
  <c r="TKK68" i="14"/>
  <c r="TJM68" i="14"/>
  <c r="TIQ68" i="14"/>
  <c r="THS68" i="14"/>
  <c r="THE68" i="14"/>
  <c r="WYZ68" i="14"/>
  <c r="WXS68" i="14"/>
  <c r="WWW68" i="14"/>
  <c r="WBY68" i="14"/>
  <c r="WAT68" i="14"/>
  <c r="USI68" i="14"/>
  <c r="URE68" i="14"/>
  <c r="UPO68" i="14"/>
  <c r="UNP68" i="14"/>
  <c r="UMB68" i="14"/>
  <c r="UKR68" i="14"/>
  <c r="UIP68" i="14"/>
  <c r="UHM68" i="14"/>
  <c r="CYF75" i="14"/>
  <c r="CXF75" i="14"/>
  <c r="CWK75" i="14"/>
  <c r="CTN75" i="14"/>
  <c r="CSO75" i="14"/>
  <c r="CRP75" i="14"/>
  <c r="CQS75" i="14"/>
  <c r="CPK75" i="14"/>
  <c r="COG75" i="14"/>
  <c r="CNI75" i="14"/>
  <c r="CMM75" i="14"/>
  <c r="CLD75" i="14"/>
  <c r="CKE75" i="14"/>
  <c r="CJF75" i="14"/>
  <c r="CIK75" i="14"/>
  <c r="QTY75" i="14"/>
  <c r="QSR75" i="14"/>
  <c r="QRP75" i="14"/>
  <c r="QPW75" i="14"/>
  <c r="QOT75" i="14"/>
  <c r="QNS75" i="14"/>
  <c r="QMI75" i="14"/>
  <c r="QKX75" i="14"/>
  <c r="QJV75" i="14"/>
  <c r="QIR75" i="14"/>
  <c r="QHQ75" i="14"/>
  <c r="QGH75" i="14"/>
  <c r="QFE75" i="14"/>
  <c r="QDX75" i="14"/>
  <c r="NYA68" i="14"/>
  <c r="NXV68" i="14"/>
  <c r="NXQ68" i="14"/>
  <c r="NXL68" i="14"/>
  <c r="NXG68" i="14"/>
  <c r="NXC68" i="14"/>
  <c r="NWX68" i="14"/>
  <c r="NWS68" i="14"/>
  <c r="NWN68" i="14"/>
  <c r="NWI68" i="14"/>
  <c r="NWD68" i="14"/>
  <c r="NVY68" i="14"/>
  <c r="NVU68" i="14"/>
  <c r="NVQ68" i="14"/>
  <c r="NVL68" i="14"/>
  <c r="NVH68" i="14"/>
  <c r="NFN68" i="14"/>
  <c r="NFI68" i="14"/>
  <c r="NFE68" i="14"/>
  <c r="FAN68" i="14"/>
  <c r="ERK68" i="14"/>
  <c r="QS68" i="14"/>
  <c r="QN68" i="14"/>
  <c r="QG68" i="14"/>
  <c r="QB68" i="14"/>
  <c r="PW68" i="14"/>
  <c r="PR68" i="14"/>
  <c r="PM68" i="14"/>
  <c r="PH68" i="14"/>
  <c r="PC68" i="14"/>
  <c r="OX68" i="14"/>
  <c r="OS68" i="14"/>
  <c r="OO68" i="14"/>
  <c r="IEO75" i="14"/>
  <c r="IEK75" i="14"/>
  <c r="EBV75" i="14"/>
  <c r="LHT75" i="14"/>
  <c r="LDF75" i="14"/>
  <c r="FHW75" i="14"/>
  <c r="FET75" i="14"/>
  <c r="PIE75" i="14"/>
  <c r="PGV75" i="14"/>
  <c r="PFW75" i="14"/>
  <c r="PEW75" i="14"/>
  <c r="PDP75" i="14"/>
  <c r="PCK75" i="14"/>
  <c r="PBI75" i="14"/>
  <c r="PAF75" i="14"/>
  <c r="OZD75" i="14"/>
  <c r="OYE75" i="14"/>
  <c r="OWR75" i="14"/>
  <c r="OVO75" i="14"/>
  <c r="OUI75" i="14"/>
  <c r="OTB75" i="14"/>
  <c r="ORJ75" i="14"/>
  <c r="OQF75" i="14"/>
  <c r="OPA75" i="14"/>
  <c r="OOG75" i="14"/>
  <c r="ONH75" i="14"/>
  <c r="OMW75" i="14"/>
  <c r="OME75" i="14"/>
  <c r="NCP75" i="14"/>
  <c r="NCD75" i="14"/>
  <c r="NBO75" i="14"/>
  <c r="NAZ75" i="14"/>
  <c r="NAK75" i="14"/>
  <c r="MZW75" i="14"/>
  <c r="MZI75" i="14"/>
  <c r="MYW75" i="14"/>
  <c r="MYG75" i="14"/>
  <c r="MXY75" i="14"/>
  <c r="MXM75" i="14"/>
  <c r="MXB75" i="14"/>
  <c r="MWP75" i="14"/>
  <c r="MWA75" i="14"/>
  <c r="MVO75" i="14"/>
  <c r="MUZ75" i="14"/>
  <c r="MUJ75" i="14"/>
  <c r="MTT75" i="14"/>
  <c r="MTD75" i="14"/>
  <c r="MSE75" i="14"/>
  <c r="MRI75" i="14"/>
  <c r="MQI75" i="14"/>
  <c r="NVD68" i="14"/>
  <c r="NUY68" i="14"/>
  <c r="NUT68" i="14"/>
  <c r="NUN68" i="14"/>
  <c r="NUI68" i="14"/>
  <c r="NUD68" i="14"/>
  <c r="NTX68" i="14"/>
  <c r="NTT68" i="14"/>
  <c r="NTN68" i="14"/>
  <c r="NTI68" i="14"/>
  <c r="NTD68" i="14"/>
  <c r="NSY68" i="14"/>
  <c r="NST68" i="14"/>
  <c r="NSO68" i="14"/>
  <c r="NSK68" i="14"/>
  <c r="NSF68" i="14"/>
  <c r="NSA68" i="14"/>
  <c r="NRV68" i="14"/>
  <c r="NRQ68" i="14"/>
  <c r="NRL68" i="14"/>
  <c r="NIZ68" i="14"/>
  <c r="NIU68" i="14"/>
  <c r="NIO68" i="14"/>
  <c r="NIJ68" i="14"/>
  <c r="NIE68" i="14"/>
  <c r="NHZ68" i="14"/>
  <c r="NHU68" i="14"/>
  <c r="NHP68" i="14"/>
  <c r="NHK68" i="14"/>
  <c r="NHF68" i="14"/>
  <c r="NHA68" i="14"/>
  <c r="NGV68" i="14"/>
  <c r="NGQ68" i="14"/>
  <c r="NGL68" i="14"/>
  <c r="NGG68" i="14"/>
  <c r="NGA68" i="14"/>
  <c r="NFU68" i="14"/>
  <c r="NFQ68" i="14"/>
  <c r="AEB75" i="14"/>
  <c r="YV75" i="14"/>
  <c r="UF75" i="14"/>
  <c r="RY75" i="14"/>
  <c r="OE75" i="14"/>
  <c r="AE116" i="14"/>
  <c r="AL194" i="14"/>
  <c r="AA67" i="14"/>
  <c r="WZB68" i="14"/>
  <c r="WUU68" i="14"/>
  <c r="WOF68" i="14"/>
  <c r="WIY68" i="14"/>
  <c r="WDJ68" i="14"/>
  <c r="VXY68" i="14"/>
  <c r="VSM68" i="14"/>
  <c r="VOA68" i="14"/>
  <c r="VJE68" i="14"/>
  <c r="VDP68" i="14"/>
  <c r="UWA68" i="14"/>
  <c r="UPR68" i="14"/>
  <c r="UIO68" i="14"/>
  <c r="UBL68" i="14"/>
  <c r="TVO68" i="14"/>
  <c r="TPT68" i="14"/>
  <c r="TOL68" i="14"/>
  <c r="TNV68" i="14"/>
  <c r="TMZ68" i="14"/>
  <c r="VZA68" i="14"/>
  <c r="VXV68" i="14"/>
  <c r="VWO68" i="14"/>
  <c r="VVQ68" i="14"/>
  <c r="VUM68" i="14"/>
  <c r="VTK68" i="14"/>
  <c r="VSK68" i="14"/>
  <c r="VRI68" i="14"/>
  <c r="VQK68" i="14"/>
  <c r="VPG68" i="14"/>
  <c r="VOI68" i="14"/>
  <c r="VNK68" i="14"/>
  <c r="VMN68" i="14"/>
  <c r="VLU68" i="14"/>
  <c r="VKO68" i="14"/>
  <c r="VJQ68" i="14"/>
  <c r="VIO68" i="14"/>
  <c r="VHS68" i="14"/>
  <c r="VGS68" i="14"/>
  <c r="VFK68" i="14"/>
  <c r="VEP68" i="14"/>
  <c r="VDM68" i="14"/>
  <c r="VCK68" i="14"/>
  <c r="VAT68" i="14"/>
  <c r="UZQ68" i="14"/>
  <c r="UYM68" i="14"/>
  <c r="UXH68" i="14"/>
  <c r="UWE68" i="14"/>
  <c r="UUZ68" i="14"/>
  <c r="UTW68" i="14"/>
  <c r="BNS75" i="14"/>
  <c r="BMR75" i="14"/>
  <c r="BLS75" i="14"/>
  <c r="BKW75" i="14"/>
  <c r="BJZ75" i="14"/>
  <c r="BJD75" i="14"/>
  <c r="BIB75" i="14"/>
  <c r="BHI75" i="14"/>
  <c r="BGS75" i="14"/>
  <c r="BFT75" i="14"/>
  <c r="BFC75" i="14"/>
  <c r="AWF75" i="14"/>
  <c r="AVM75" i="14"/>
  <c r="AUP75" i="14"/>
  <c r="ATX75" i="14"/>
  <c r="AST75" i="14"/>
  <c r="ASA75" i="14"/>
  <c r="ARH75" i="14"/>
  <c r="AQP75" i="14"/>
  <c r="APS75" i="14"/>
  <c r="AOZ75" i="14"/>
  <c r="AOD75" i="14"/>
  <c r="OLB75" i="14"/>
  <c r="OKC75" i="14"/>
  <c r="OJC75" i="14"/>
  <c r="OEJ75" i="14"/>
  <c r="ODT75" i="14"/>
  <c r="ODD75" i="14"/>
  <c r="OCM75" i="14"/>
  <c r="OBJ75" i="14"/>
  <c r="OAO75" i="14"/>
  <c r="NMG75" i="14"/>
  <c r="NLD75" i="14"/>
  <c r="NKA75" i="14"/>
  <c r="NIZ75" i="14"/>
  <c r="NHW75" i="14"/>
  <c r="NGS75" i="14"/>
  <c r="NFS75" i="14"/>
  <c r="NET75" i="14"/>
  <c r="NDF75" i="14"/>
  <c r="NRF68" i="14"/>
  <c r="NRA68" i="14"/>
  <c r="NQT68" i="14"/>
  <c r="NNS68" i="14"/>
  <c r="NNN68" i="14"/>
  <c r="NNI68" i="14"/>
  <c r="NND68" i="14"/>
  <c r="NMY68" i="14"/>
  <c r="NMT68" i="14"/>
  <c r="NMO68" i="14"/>
  <c r="NMJ68" i="14"/>
  <c r="NME68" i="14"/>
  <c r="NMA68" i="14"/>
  <c r="NLW68" i="14"/>
  <c r="NLR68" i="14"/>
  <c r="NLL68" i="14"/>
  <c r="NLB68" i="14"/>
  <c r="NKP68" i="14"/>
  <c r="NKE68" i="14"/>
  <c r="NJS68" i="14"/>
  <c r="NJF68" i="14"/>
  <c r="JDZ68" i="14"/>
  <c r="JCF68" i="14"/>
  <c r="IZU68" i="14"/>
  <c r="IXQ68" i="14"/>
  <c r="IVU68" i="14"/>
  <c r="ITU68" i="14"/>
  <c r="IRM68" i="14"/>
  <c r="IPM68" i="14"/>
  <c r="INZ68" i="14"/>
  <c r="IMB68" i="14"/>
  <c r="IIJ68" i="14"/>
  <c r="IGG68" i="14"/>
  <c r="IDW68" i="14"/>
  <c r="IBT68" i="14"/>
  <c r="LI68" i="14"/>
  <c r="KS68" i="14"/>
  <c r="KC68" i="14"/>
  <c r="JO68" i="14"/>
  <c r="IW68" i="14"/>
  <c r="ID68" i="14"/>
  <c r="HJ68" i="14"/>
  <c r="GQ68" i="14"/>
  <c r="DKX75" i="14"/>
  <c r="CVT75" i="14"/>
  <c r="CHT75" i="14"/>
  <c r="BSO75" i="14"/>
  <c r="BCD75" i="14"/>
  <c r="WRQ68" i="14"/>
  <c r="WPN68" i="14"/>
  <c r="WKP68" i="14"/>
  <c r="WGF68" i="14"/>
  <c r="BEA75" i="14"/>
  <c r="BAM75" i="14"/>
  <c r="AWX75" i="14"/>
  <c r="NVC75" i="14"/>
  <c r="NRE75" i="14"/>
  <c r="NQC68" i="14"/>
  <c r="NPJ68" i="14"/>
  <c r="NOP68" i="14"/>
  <c r="OK68" i="14"/>
  <c r="NL68" i="14"/>
  <c r="MO68" i="14"/>
  <c r="LV68" i="14"/>
  <c r="HVI68" i="14"/>
  <c r="HIO68" i="14"/>
  <c r="GXY68" i="14"/>
  <c r="GTC68" i="14"/>
  <c r="GKD68" i="14"/>
  <c r="GDQ68" i="14"/>
  <c r="FZA68" i="14"/>
  <c r="FSS68" i="14"/>
  <c r="FHT68" i="14"/>
  <c r="FBW68" i="14"/>
  <c r="EWM68" i="14"/>
  <c r="ESL68" i="14"/>
  <c r="TUX75" i="14"/>
  <c r="TJI75" i="14"/>
  <c r="TBL75" i="14"/>
  <c r="SST75" i="14"/>
  <c r="SHE75" i="14"/>
  <c r="SBF75" i="14"/>
  <c r="RRZ75" i="14"/>
  <c r="RJU75" i="14"/>
  <c r="QYJ75" i="14"/>
  <c r="QLQ75" i="14"/>
  <c r="QBA75" i="14"/>
  <c r="PSU75" i="14"/>
  <c r="PIQ75" i="14"/>
  <c r="PCW75" i="14"/>
  <c r="OUK75" i="14"/>
  <c r="ONU75" i="14"/>
  <c r="OEQ75" i="14"/>
  <c r="NTV75" i="14"/>
  <c r="NIJ75" i="14"/>
  <c r="NBF75" i="14"/>
  <c r="MOY75" i="14"/>
  <c r="MJA75" i="14"/>
  <c r="LWG75" i="14"/>
  <c r="LKZ75" i="14"/>
  <c r="LBM75" i="14"/>
  <c r="FWX75" i="14"/>
  <c r="FPN75" i="14"/>
  <c r="FJP75" i="14"/>
  <c r="EXK75" i="14"/>
  <c r="ECL75" i="14"/>
  <c r="SZA75" i="14"/>
  <c r="JUU75" i="14"/>
  <c r="JNC75" i="14"/>
  <c r="MRB68" i="14"/>
  <c r="MOS68" i="14"/>
  <c r="MNC68" i="14"/>
  <c r="MLQ68" i="14"/>
  <c r="MKT68" i="14"/>
  <c r="MJS68" i="14"/>
  <c r="MIW68" i="14"/>
  <c r="MHK68" i="14"/>
  <c r="MFZ68" i="14"/>
  <c r="MEZ68" i="14"/>
  <c r="MDN68" i="14"/>
  <c r="MBY68" i="14"/>
  <c r="MAT68" i="14"/>
  <c r="LZF68" i="14"/>
  <c r="LWW68" i="14"/>
  <c r="LUY68" i="14"/>
  <c r="LTW68" i="14"/>
  <c r="LSC68" i="14"/>
  <c r="LPX68" i="14"/>
  <c r="LOP68" i="14"/>
  <c r="LMW68" i="14"/>
  <c r="LLO68" i="14"/>
  <c r="LJO68" i="14"/>
  <c r="LHV68" i="14"/>
  <c r="LGT68" i="14"/>
  <c r="LDZ68" i="14"/>
  <c r="LCQ68" i="14"/>
  <c r="LBR68" i="14"/>
  <c r="KZV68" i="14"/>
  <c r="KYR68" i="14"/>
  <c r="KXS68" i="14"/>
  <c r="KVW68" i="14"/>
  <c r="KUO68" i="14"/>
  <c r="KTD68" i="14"/>
  <c r="JZC68" i="14"/>
  <c r="JXV68" i="14"/>
  <c r="JWP68" i="14"/>
  <c r="WJH68" i="14"/>
  <c r="G230" i="14"/>
  <c r="G233" i="14" s="1"/>
  <c r="AZ12" i="3"/>
  <c r="BI12" i="3"/>
  <c r="L13" i="3"/>
  <c r="V13" i="3"/>
  <c r="AD13" i="3"/>
  <c r="AN13" i="3"/>
  <c r="AE15" i="3"/>
  <c r="AR15" i="3"/>
  <c r="BI15" i="3"/>
  <c r="Q16" i="3"/>
  <c r="AG16" i="3"/>
  <c r="AQ16" i="3"/>
  <c r="BC16" i="3"/>
  <c r="AS13" i="3"/>
  <c r="AZ13" i="3"/>
  <c r="BD13" i="3"/>
  <c r="G14" i="3"/>
  <c r="P14" i="3"/>
  <c r="V14" i="3"/>
  <c r="AA14" i="3"/>
  <c r="AF14" i="3"/>
  <c r="AP14" i="3"/>
  <c r="BC14" i="3"/>
  <c r="M15" i="3"/>
  <c r="AU15" i="3"/>
  <c r="L16" i="3"/>
  <c r="Z16" i="3"/>
  <c r="AM16" i="3"/>
  <c r="BB16" i="3"/>
  <c r="EJW75" i="14"/>
  <c r="DMN75" i="14"/>
  <c r="CXE75" i="14"/>
  <c r="CKN75" i="14"/>
  <c r="BNT75" i="14"/>
  <c r="BBX75" i="14"/>
  <c r="GTN75" i="14"/>
  <c r="GTS75" i="14"/>
  <c r="GTY75" i="14"/>
  <c r="GUF75" i="14"/>
  <c r="GUO75" i="14"/>
  <c r="GUY75" i="14"/>
  <c r="GVG75" i="14"/>
  <c r="GVN75" i="14"/>
  <c r="GVV75" i="14"/>
  <c r="GWE75" i="14"/>
  <c r="GWJ75" i="14"/>
  <c r="GWQ75" i="14"/>
  <c r="GWW75" i="14"/>
  <c r="GXC75" i="14"/>
  <c r="GXL75" i="14"/>
  <c r="GXW75" i="14"/>
  <c r="GYE75" i="14"/>
  <c r="GYL75" i="14"/>
  <c r="UNJ68" i="14"/>
  <c r="ULA68" i="14"/>
  <c r="UKB68" i="14"/>
  <c r="UIH68" i="14"/>
  <c r="UEH68" i="14"/>
  <c r="UCG68" i="14"/>
  <c r="TVG68" i="14"/>
  <c r="JQQ68" i="14"/>
  <c r="JPA68" i="14"/>
  <c r="JMP68" i="14"/>
  <c r="JEO68" i="14"/>
  <c r="EKN75" i="14"/>
  <c r="EDY75" i="14"/>
  <c r="DVK75" i="14"/>
  <c r="DRA75" i="14"/>
  <c r="DJN75" i="14"/>
  <c r="DEM75" i="14"/>
  <c r="Y315" i="14"/>
  <c r="FFI68" i="14"/>
  <c r="FDH68" i="14"/>
  <c r="FCJ68" i="14"/>
  <c r="EZX68" i="14"/>
  <c r="EXA68" i="14"/>
  <c r="EVM68" i="14"/>
  <c r="ETB68" i="14"/>
  <c r="ESA68" i="14"/>
  <c r="VAY68" i="14"/>
  <c r="TWU68" i="14"/>
  <c r="ISX75" i="14"/>
  <c r="EPM68" i="14"/>
  <c r="ENY68" i="14"/>
  <c r="ELY68" i="14"/>
  <c r="EKY68" i="14"/>
  <c r="EIV68" i="14"/>
  <c r="EGW68" i="14"/>
  <c r="EFJ68" i="14"/>
  <c r="EDH68" i="14"/>
  <c r="EBH68" i="14"/>
  <c r="DZL68" i="14"/>
  <c r="LRO75" i="14"/>
  <c r="LHQ75" i="14"/>
  <c r="LDH75" i="14"/>
  <c r="KZQ75" i="14"/>
  <c r="KYS75" i="14"/>
  <c r="KXV75" i="14"/>
  <c r="KWW75" i="14"/>
  <c r="KWB75" i="14"/>
  <c r="KVC75" i="14"/>
  <c r="KUA75" i="14"/>
  <c r="KSY75" i="14"/>
  <c r="KSA75" i="14"/>
  <c r="ITM75" i="14"/>
  <c r="TRE68" i="14"/>
  <c r="KQI75" i="14"/>
  <c r="KPK75" i="14"/>
  <c r="KOI75" i="14"/>
  <c r="KMY75" i="14"/>
  <c r="KLO75" i="14"/>
  <c r="QXG75" i="14"/>
  <c r="QSQ75" i="14"/>
  <c r="QNN75" i="14"/>
  <c r="QDZ75" i="14"/>
  <c r="PTL75" i="14"/>
  <c r="PFZ75" i="14"/>
  <c r="OZV75" i="14"/>
  <c r="OUZ75" i="14"/>
  <c r="ONO75" i="14"/>
  <c r="OHO75" i="14"/>
  <c r="OCR75" i="14"/>
  <c r="NXZ75" i="14"/>
  <c r="NRS75" i="14"/>
  <c r="NMH75" i="14"/>
  <c r="ABY75" i="14"/>
  <c r="XBX68" i="14"/>
  <c r="UAO68" i="14"/>
  <c r="TUW68" i="14"/>
  <c r="AAD75" i="14"/>
  <c r="ZA75" i="14"/>
  <c r="XU75" i="14"/>
  <c r="WM75" i="14"/>
  <c r="UZ75" i="14"/>
  <c r="TN75" i="14"/>
  <c r="RU75" i="14"/>
  <c r="QA75" i="14"/>
  <c r="OR75" i="14"/>
  <c r="CN75" i="14"/>
  <c r="UNM75" i="14"/>
  <c r="UNR75" i="14"/>
  <c r="UOA75" i="14"/>
  <c r="UOM75" i="14"/>
  <c r="UVL75" i="14"/>
  <c r="UVS75" i="14"/>
  <c r="UWC75" i="14"/>
  <c r="UWK75" i="14"/>
  <c r="J116" i="14"/>
  <c r="WZW68" i="14"/>
  <c r="IWV75" i="14"/>
  <c r="TTS68" i="14"/>
  <c r="AAZ75" i="14"/>
  <c r="PU75" i="14"/>
  <c r="J194" i="14"/>
  <c r="UTQ68" i="14"/>
  <c r="UAS68" i="14"/>
  <c r="TYF68" i="14"/>
  <c r="JQW68" i="14"/>
  <c r="JLU68" i="14"/>
  <c r="JGE68" i="14"/>
  <c r="IZX68" i="14"/>
  <c r="IMO68" i="14"/>
  <c r="IGA68" i="14"/>
  <c r="IBV68" i="14"/>
  <c r="HWI68" i="14"/>
  <c r="HTF68" i="14"/>
  <c r="HPV68" i="14"/>
  <c r="GYU75" i="14"/>
  <c r="GZD75" i="14"/>
  <c r="GZL75" i="14"/>
  <c r="GZT75" i="14"/>
  <c r="GZZ75" i="14"/>
  <c r="HAH75" i="14"/>
  <c r="UWZ68" i="14"/>
  <c r="UVL68" i="14"/>
  <c r="UTJ68" i="14"/>
  <c r="URU68" i="14"/>
  <c r="UPN68" i="14"/>
  <c r="CSC75" i="14"/>
  <c r="CMK75" i="14"/>
  <c r="CIM75" i="14"/>
  <c r="CDW75" i="14"/>
  <c r="BWL75" i="14"/>
  <c r="BRF75" i="14"/>
  <c r="BMS75" i="14"/>
  <c r="BGV75" i="14"/>
  <c r="BBT75" i="14"/>
  <c r="AWW75" i="14"/>
  <c r="ARD75" i="14"/>
  <c r="AIX75" i="14"/>
  <c r="AAQ75" i="14"/>
  <c r="WT75" i="14"/>
  <c r="NT75" i="14"/>
  <c r="BI116" i="14"/>
  <c r="DWB68" i="14"/>
  <c r="DTX68" i="14"/>
  <c r="DQB68" i="14"/>
  <c r="DNQ68" i="14"/>
  <c r="DKI68" i="14"/>
  <c r="OUT75" i="14"/>
  <c r="OPD75" i="14"/>
  <c r="OHD75" i="14"/>
  <c r="NZW75" i="14"/>
  <c r="NTK75" i="14"/>
  <c r="NKL75" i="14"/>
  <c r="NDG75" i="14"/>
  <c r="MYH75" i="14"/>
  <c r="MRH75" i="14"/>
  <c r="MLO75" i="14"/>
  <c r="MFC75" i="14"/>
  <c r="MAI75" i="14"/>
  <c r="LSL75" i="14"/>
  <c r="KJO75" i="14"/>
  <c r="KIF75" i="14"/>
  <c r="KHD75" i="14"/>
  <c r="KGN75" i="14"/>
  <c r="KFH75" i="14"/>
  <c r="KEJ75" i="14"/>
  <c r="KDD75" i="14"/>
  <c r="KCJ75" i="14"/>
  <c r="KBH75" i="14"/>
  <c r="KAB75" i="14"/>
  <c r="JYV75" i="14"/>
  <c r="JXX75" i="14"/>
  <c r="JWR75" i="14"/>
  <c r="JVF75" i="14"/>
  <c r="JTW75" i="14"/>
  <c r="JSI75" i="14"/>
  <c r="JRM75" i="14"/>
  <c r="JQI75" i="14"/>
  <c r="JNR75" i="14"/>
  <c r="MVI75" i="14"/>
  <c r="MMH75" i="14"/>
  <c r="MGU75" i="14"/>
  <c r="LYV75" i="14"/>
  <c r="LRY75" i="14"/>
  <c r="LJY75" i="14"/>
  <c r="LDU75" i="14"/>
  <c r="KZH75" i="14"/>
  <c r="KYJ75" i="14"/>
  <c r="IHZ75" i="14"/>
  <c r="IHK75" i="14"/>
  <c r="IGZ75" i="14"/>
  <c r="IGS75" i="14"/>
  <c r="AGI75" i="14"/>
  <c r="AER75" i="14"/>
  <c r="HAN75" i="14"/>
  <c r="HAV75" i="14"/>
  <c r="HBA75" i="14"/>
  <c r="HBH75" i="14"/>
  <c r="HBO75" i="14"/>
  <c r="HBW75" i="14"/>
  <c r="HCB75" i="14"/>
  <c r="HCJ75" i="14"/>
  <c r="HCR75" i="14"/>
  <c r="UPD75" i="14"/>
  <c r="UPI75" i="14"/>
  <c r="UPN75" i="14"/>
  <c r="UPV75" i="14"/>
  <c r="UQD75" i="14"/>
  <c r="UQL75" i="14"/>
  <c r="UQZ75" i="14"/>
  <c r="URG75" i="14"/>
  <c r="URJ75" i="14"/>
  <c r="URU75" i="14"/>
  <c r="USC75" i="14"/>
  <c r="USH75" i="14"/>
  <c r="USO75" i="14"/>
  <c r="USV75" i="14"/>
  <c r="WXM68" i="14"/>
  <c r="WWF68" i="14"/>
  <c r="WTG68" i="14"/>
  <c r="WRG68" i="14"/>
  <c r="WQD68" i="14"/>
  <c r="WJE68" i="14"/>
  <c r="WHP68" i="14"/>
  <c r="WEC68" i="14"/>
  <c r="VZY68" i="14"/>
  <c r="VXQ68" i="14"/>
  <c r="VWE68" i="14"/>
  <c r="VTX68" i="14"/>
  <c r="VQU68" i="14"/>
  <c r="VOX68" i="14"/>
  <c r="VMM68" i="14"/>
  <c r="VKV68" i="14"/>
  <c r="VIW68" i="14"/>
  <c r="VHK68" i="14"/>
  <c r="VGA68" i="14"/>
  <c r="VEJ68" i="14"/>
  <c r="VCV68" i="14"/>
  <c r="VBH68" i="14"/>
  <c r="UYU68" i="14"/>
  <c r="JBM68" i="14"/>
  <c r="IZV68" i="14"/>
  <c r="IXY68" i="14"/>
  <c r="IVA68" i="14"/>
  <c r="ITR68" i="14"/>
  <c r="ISF68" i="14"/>
  <c r="IRC68" i="14"/>
  <c r="IPE68" i="14"/>
  <c r="INU68" i="14"/>
  <c r="ILX68" i="14"/>
  <c r="IKO68" i="14"/>
  <c r="IJH68" i="14"/>
  <c r="IHT68" i="14"/>
  <c r="IFY68" i="14"/>
  <c r="IEP68" i="14"/>
  <c r="ICR68" i="14"/>
  <c r="IAP68" i="14"/>
  <c r="QTG75" i="14"/>
  <c r="QRJ75" i="14"/>
  <c r="QQP75" i="14"/>
  <c r="QOZ75" i="14"/>
  <c r="QNR75" i="14"/>
  <c r="QMF75" i="14"/>
  <c r="QJQ75" i="14"/>
  <c r="QHN75" i="14"/>
  <c r="QGK75" i="14"/>
  <c r="QEV75" i="14"/>
  <c r="QDL75" i="14"/>
  <c r="QCA75" i="14"/>
  <c r="PZV75" i="14"/>
  <c r="PXY75" i="14"/>
  <c r="PWT75" i="14"/>
  <c r="PVH75" i="14"/>
  <c r="PSS75" i="14"/>
  <c r="PRH75" i="14"/>
  <c r="POZ75" i="14"/>
  <c r="PNV75" i="14"/>
  <c r="PME75" i="14"/>
  <c r="PLH75" i="14"/>
  <c r="PIK75" i="14"/>
  <c r="PHF75" i="14"/>
  <c r="PEK75" i="14"/>
  <c r="OWZ75" i="14"/>
  <c r="OTD75" i="14"/>
  <c r="OOH75" i="14"/>
  <c r="OHU75" i="14"/>
  <c r="OCJ75" i="14"/>
  <c r="NXN75" i="14"/>
  <c r="NTR75" i="14"/>
  <c r="NPP75" i="14"/>
  <c r="EQU75" i="14"/>
  <c r="ELA75" i="14"/>
  <c r="WUE68" i="14"/>
  <c r="VCA68" i="14"/>
  <c r="UQJ68" i="14"/>
  <c r="UIQ68" i="14"/>
  <c r="UCY68" i="14"/>
  <c r="IVE75" i="14"/>
  <c r="NNG75" i="14"/>
  <c r="NKO75" i="14"/>
  <c r="NIW75" i="14"/>
  <c r="NHA75" i="14"/>
  <c r="IEG68" i="14"/>
  <c r="IBF68" i="14"/>
  <c r="HZD68" i="14"/>
  <c r="HXR68" i="14"/>
  <c r="HWE68" i="14"/>
  <c r="HUZ68" i="14"/>
  <c r="HRM68" i="14"/>
  <c r="HND68" i="14"/>
  <c r="HKQ68" i="14"/>
  <c r="HIQ68" i="14"/>
  <c r="HGJ68" i="14"/>
  <c r="HDH68" i="14"/>
  <c r="HAE68" i="14"/>
  <c r="GZG68" i="14"/>
  <c r="GXV68" i="14"/>
  <c r="GUZ68" i="14"/>
  <c r="GTM68" i="14"/>
  <c r="GSI68" i="14"/>
  <c r="GQX68" i="14"/>
  <c r="GPO68" i="14"/>
  <c r="GNU68" i="14"/>
  <c r="GMP68" i="14"/>
  <c r="GKB68" i="14"/>
  <c r="GIY68" i="14"/>
  <c r="GHT68" i="14"/>
  <c r="GGS68" i="14"/>
  <c r="GFB68" i="14"/>
  <c r="GBO68" i="14"/>
  <c r="GAB68" i="14"/>
  <c r="FZK68" i="14"/>
  <c r="FYW68" i="14"/>
  <c r="FYN68" i="14"/>
  <c r="FQT68" i="14"/>
  <c r="FPI68" i="14"/>
  <c r="FNK68" i="14"/>
  <c r="FLK68" i="14"/>
  <c r="FJU68" i="14"/>
  <c r="TTG75" i="14"/>
  <c r="TRQ75" i="14"/>
  <c r="TPS75" i="14"/>
  <c r="TOD75" i="14"/>
  <c r="TMQ75" i="14"/>
  <c r="TKF75" i="14"/>
  <c r="THI75" i="14"/>
  <c r="TFQ75" i="14"/>
  <c r="TDM75" i="14"/>
  <c r="PKT68" i="14"/>
  <c r="PKO68" i="14"/>
  <c r="SEY75" i="14"/>
  <c r="RWY75" i="14"/>
  <c r="RRA75" i="14"/>
  <c r="RIV75" i="14"/>
  <c r="RDQ75" i="14"/>
  <c r="QTK75" i="14"/>
  <c r="QMN75" i="14"/>
  <c r="QHR75" i="14"/>
  <c r="QAF75" i="14"/>
  <c r="PWO75" i="14"/>
  <c r="PQV75" i="14"/>
  <c r="PJM75" i="14"/>
  <c r="PFC75" i="14"/>
  <c r="JMT75" i="14"/>
  <c r="JLN75" i="14"/>
  <c r="TAC68" i="14"/>
  <c r="SYS68" i="14"/>
  <c r="SXG68" i="14"/>
  <c r="SWK68" i="14"/>
  <c r="SVR68" i="14"/>
  <c r="RWS68" i="14"/>
  <c r="RWD68" i="14"/>
  <c r="RVG68" i="14"/>
  <c r="RTH68" i="14"/>
  <c r="RSM68" i="14"/>
  <c r="RRF68" i="14"/>
  <c r="RQO68" i="14"/>
  <c r="RPG68" i="14"/>
  <c r="RNG68" i="14"/>
  <c r="RMP68" i="14"/>
  <c r="RLU68" i="14"/>
  <c r="RLC68" i="14"/>
  <c r="KNE68" i="14"/>
  <c r="KNM68" i="14"/>
  <c r="KNU68" i="14"/>
  <c r="KOB68" i="14"/>
  <c r="KOI68" i="14"/>
  <c r="KOT68" i="14"/>
  <c r="KPA68" i="14"/>
  <c r="KPI68" i="14"/>
  <c r="KPP68" i="14"/>
  <c r="KPX68" i="14"/>
  <c r="KQF68" i="14"/>
  <c r="KRG68" i="14"/>
  <c r="KRO68" i="14"/>
  <c r="FM75" i="14"/>
  <c r="FU75" i="14"/>
  <c r="FZ75" i="14"/>
  <c r="GF75" i="14"/>
  <c r="GL75" i="14"/>
  <c r="GV75" i="14"/>
  <c r="HB75" i="14"/>
  <c r="HH75" i="14"/>
  <c r="HO75" i="14"/>
  <c r="HW75" i="14"/>
  <c r="FLW68" i="14"/>
  <c r="FKI68" i="14"/>
  <c r="FIP68" i="14"/>
  <c r="FGB68" i="14"/>
  <c r="FDJ68" i="14"/>
  <c r="FAO68" i="14"/>
  <c r="EXZ68" i="14"/>
  <c r="ETW68" i="14"/>
  <c r="EQB68" i="14"/>
  <c r="EMU68" i="14"/>
  <c r="EJJ68" i="14"/>
  <c r="EGF68" i="14"/>
  <c r="ECJ68" i="14"/>
  <c r="DZK68" i="14"/>
  <c r="DVE68" i="14"/>
  <c r="JDK68" i="14"/>
  <c r="IXK68" i="14"/>
  <c r="ISX68" i="14"/>
  <c r="IOJ68" i="14"/>
  <c r="IHW68" i="14"/>
  <c r="HRP68" i="14"/>
  <c r="HGN68" i="14"/>
  <c r="GXK68" i="14"/>
  <c r="GMO68" i="14"/>
  <c r="GDJ68" i="14"/>
  <c r="FWB68" i="14"/>
  <c r="FKQ68" i="14"/>
  <c r="FBE68" i="14"/>
  <c r="EKB68" i="14"/>
  <c r="EBX68" i="14"/>
  <c r="DPF68" i="14"/>
  <c r="TND75" i="14"/>
  <c r="TCG75" i="14"/>
  <c r="SQH75" i="14"/>
  <c r="SEH75" i="14"/>
  <c r="RVQ75" i="14"/>
  <c r="RIW75" i="14"/>
  <c r="QZC75" i="14"/>
  <c r="QNU75" i="14"/>
  <c r="QGN75" i="14"/>
  <c r="PTH75" i="14"/>
  <c r="PKN75" i="14"/>
  <c r="OZW75" i="14"/>
  <c r="OSX75" i="14"/>
  <c r="OJY75" i="14"/>
  <c r="NUG75" i="14"/>
  <c r="NJZ75" i="14"/>
  <c r="MZP75" i="14"/>
  <c r="MRE75" i="14"/>
  <c r="MEC75" i="14"/>
  <c r="LXQ75" i="14"/>
  <c r="LLE75" i="14"/>
  <c r="GBZ75" i="14"/>
  <c r="FUU75" i="14"/>
  <c r="FNW75" i="14"/>
  <c r="FDY75" i="14"/>
  <c r="EVC75" i="14"/>
  <c r="DLZ75" i="14"/>
  <c r="SWY75" i="14"/>
  <c r="JTF75" i="14"/>
  <c r="JMI75" i="14"/>
  <c r="MQT68" i="14"/>
  <c r="MPG68" i="14"/>
  <c r="MNN68" i="14"/>
  <c r="MLU68" i="14"/>
  <c r="MJX68" i="14"/>
  <c r="MIU68" i="14"/>
  <c r="MHQ68" i="14"/>
  <c r="MGK68" i="14"/>
  <c r="MEY68" i="14"/>
  <c r="MCZ68" i="14"/>
  <c r="MBF68" i="14"/>
  <c r="LZN68" i="14"/>
  <c r="LXX68" i="14"/>
  <c r="LWF68" i="14"/>
  <c r="LTI68" i="14"/>
  <c r="LSF68" i="14"/>
  <c r="LQS68" i="14"/>
  <c r="LPM68" i="14"/>
  <c r="LNQ68" i="14"/>
  <c r="LML68" i="14"/>
  <c r="LKU68" i="14"/>
  <c r="LJE68" i="14"/>
  <c r="LHH68" i="14"/>
  <c r="LFO68" i="14"/>
  <c r="LEC68" i="14"/>
  <c r="LBY68" i="14"/>
  <c r="LAH68" i="14"/>
  <c r="KYC68" i="14"/>
  <c r="KWK68" i="14"/>
  <c r="KUR68" i="14"/>
  <c r="KTC68" i="14"/>
  <c r="JYV68" i="14"/>
  <c r="JXH68" i="14"/>
  <c r="WIL68" i="14"/>
  <c r="LNK75" i="14"/>
  <c r="LLR75" i="14"/>
  <c r="LKF75" i="14"/>
  <c r="LHS75" i="14"/>
  <c r="LGB75" i="14"/>
  <c r="LEK75" i="14"/>
  <c r="LCN75" i="14"/>
  <c r="LBO75" i="14"/>
  <c r="LAE75" i="14"/>
  <c r="GBQ75" i="14"/>
  <c r="GAR75" i="14"/>
  <c r="FZB75" i="14"/>
  <c r="FXW75" i="14"/>
  <c r="PDK68" i="14"/>
  <c r="PDD68" i="14"/>
  <c r="PCX68" i="14"/>
  <c r="PCP68" i="14"/>
  <c r="PCJ68" i="14"/>
  <c r="PCC68" i="14"/>
  <c r="PBX68" i="14"/>
  <c r="PBQ68" i="14"/>
  <c r="PBJ68" i="14"/>
  <c r="PBB68" i="14"/>
  <c r="PAT68" i="14"/>
  <c r="PAK68" i="14"/>
  <c r="OZV68" i="14"/>
  <c r="OSQ68" i="14"/>
  <c r="OSJ68" i="14"/>
  <c r="OSA68" i="14"/>
  <c r="ORT68" i="14"/>
  <c r="ORM68" i="14"/>
  <c r="ORE68" i="14"/>
  <c r="OQX68" i="14"/>
  <c r="OQP68" i="14"/>
  <c r="OQH68" i="14"/>
  <c r="OQB68" i="14"/>
  <c r="OPT68" i="14"/>
  <c r="IZT75" i="14"/>
  <c r="IYK75" i="14"/>
  <c r="IWY75" i="14"/>
  <c r="IUK75" i="14"/>
  <c r="JWA68" i="14"/>
  <c r="JVS68" i="14"/>
  <c r="JVK68" i="14"/>
  <c r="JVC68" i="14"/>
  <c r="JUS68" i="14"/>
  <c r="JUL68" i="14"/>
  <c r="JUE68" i="14"/>
  <c r="JTT68" i="14"/>
  <c r="JTK68" i="14"/>
  <c r="JTB68" i="14"/>
  <c r="JSU68" i="14"/>
  <c r="JSO68" i="14"/>
  <c r="JSH68" i="14"/>
  <c r="JSA68" i="14"/>
  <c r="XEM68" i="14"/>
  <c r="VHN68" i="14"/>
  <c r="VGJ68" i="14"/>
  <c r="VEV68" i="14"/>
  <c r="KRT75" i="14"/>
  <c r="KQN75" i="14"/>
  <c r="KPD75" i="14"/>
  <c r="KOJ75" i="14"/>
  <c r="KND75" i="14"/>
  <c r="KHI75" i="14"/>
  <c r="KGL75" i="14"/>
  <c r="KFS75" i="14"/>
  <c r="KEU75" i="14"/>
  <c r="KDW75" i="14"/>
  <c r="KCM75" i="14"/>
  <c r="JBV75" i="14"/>
  <c r="AZ117" i="14"/>
  <c r="Q117" i="14"/>
  <c r="AN116" i="14"/>
  <c r="ETR75" i="14"/>
  <c r="EPR75" i="14"/>
  <c r="CXY75" i="14"/>
  <c r="CEF75" i="14"/>
  <c r="BRV75" i="14"/>
  <c r="BAV75" i="14"/>
  <c r="ANV75" i="14"/>
  <c r="XM75" i="14"/>
  <c r="BI67" i="14"/>
  <c r="WWB68" i="14"/>
  <c r="UOX68" i="14"/>
  <c r="IWW75" i="14"/>
  <c r="UAW68" i="14"/>
  <c r="TVK68" i="14"/>
  <c r="TRN68" i="14"/>
  <c r="JOL68" i="14"/>
  <c r="TSX75" i="14"/>
  <c r="TRF75" i="14"/>
  <c r="TPR75" i="14"/>
  <c r="TNU75" i="14"/>
  <c r="TMH75" i="14"/>
  <c r="TKU75" i="14"/>
  <c r="TJG75" i="14"/>
  <c r="THY75" i="14"/>
  <c r="TGD75" i="14"/>
  <c r="TEA75" i="14"/>
  <c r="TCO75" i="14"/>
  <c r="TAG75" i="14"/>
  <c r="SYH75" i="14"/>
  <c r="SWL75" i="14"/>
  <c r="SVG75" i="14"/>
  <c r="STX75" i="14"/>
  <c r="SRJ75" i="14"/>
  <c r="SPZ75" i="14"/>
  <c r="SNU75" i="14"/>
  <c r="SMS75" i="14"/>
  <c r="SKR75" i="14"/>
  <c r="FMG75" i="14"/>
  <c r="FLB75" i="14"/>
  <c r="FJS75" i="14"/>
  <c r="CUR75" i="14"/>
  <c r="CQC75" i="14"/>
  <c r="CLV75" i="14"/>
  <c r="CGF75" i="14"/>
  <c r="CBE75" i="14"/>
  <c r="BWP75" i="14"/>
  <c r="BSF75" i="14"/>
  <c r="BMV75" i="14"/>
  <c r="BFI75" i="14"/>
  <c r="AYV75" i="14"/>
  <c r="ARW75" i="14"/>
  <c r="AMG75" i="14"/>
  <c r="AGY75" i="14"/>
  <c r="ABR75" i="14"/>
  <c r="YC75" i="14"/>
  <c r="TM75" i="14"/>
  <c r="BR75" i="14"/>
  <c r="BE116" i="14"/>
  <c r="AZ194" i="14"/>
  <c r="OZL68" i="14"/>
  <c r="OZE68" i="14"/>
  <c r="OYV68" i="14"/>
  <c r="OYO68" i="14"/>
  <c r="OYJ68" i="14"/>
  <c r="OYF68" i="14"/>
  <c r="OYA68" i="14"/>
  <c r="OXV68" i="14"/>
  <c r="OXN68" i="14"/>
  <c r="OXD68" i="14"/>
  <c r="OWV68" i="14"/>
  <c r="OWP68" i="14"/>
  <c r="OWJ68" i="14"/>
  <c r="OWD68" i="14"/>
  <c r="OVV68" i="14"/>
  <c r="OVK68" i="14"/>
  <c r="OVE68" i="14"/>
  <c r="OUX68" i="14"/>
  <c r="OUL68" i="14"/>
  <c r="OUF68" i="14"/>
  <c r="OTX68" i="14"/>
  <c r="OTQ68" i="14"/>
  <c r="OTI68" i="14"/>
  <c r="OTB68" i="14"/>
  <c r="KBJ75" i="14"/>
  <c r="KAC75" i="14"/>
  <c r="JYG75" i="14"/>
  <c r="JXE75" i="14"/>
  <c r="JWC75" i="14"/>
  <c r="JVA75" i="14"/>
  <c r="JTY75" i="14"/>
  <c r="JSR75" i="14"/>
  <c r="JRT75" i="14"/>
  <c r="JQJ75" i="14"/>
  <c r="JPH75" i="14"/>
  <c r="JOB75" i="14"/>
  <c r="JMR75" i="14"/>
  <c r="JLP75" i="14"/>
  <c r="JKN75" i="14"/>
  <c r="JJP75" i="14"/>
  <c r="JIR75" i="14"/>
  <c r="JHO75" i="14"/>
  <c r="JGQ75" i="14"/>
  <c r="JFR75" i="14"/>
  <c r="JEK75" i="14"/>
  <c r="JDH75" i="14"/>
  <c r="AZ315" i="14"/>
  <c r="AR194" i="14"/>
  <c r="H194" i="14"/>
  <c r="R67" i="14"/>
  <c r="XDL68" i="14"/>
  <c r="NVX75" i="14"/>
  <c r="NRW75" i="14"/>
  <c r="FJF75" i="14"/>
  <c r="FHK75" i="14"/>
  <c r="FGC75" i="14"/>
  <c r="FEJ75" i="14"/>
  <c r="FCY75" i="14"/>
  <c r="FBX75" i="14"/>
  <c r="EZX75" i="14"/>
  <c r="EYS75" i="14"/>
  <c r="BUR75" i="14"/>
  <c r="BTJ75" i="14"/>
  <c r="BRW75" i="14"/>
  <c r="BQT75" i="14"/>
  <c r="BPS75" i="14"/>
  <c r="BOM75" i="14"/>
  <c r="ANP75" i="14"/>
  <c r="AMQ75" i="14"/>
  <c r="ALN75" i="14"/>
  <c r="AJE75" i="14"/>
  <c r="AID75" i="14"/>
  <c r="AGM75" i="14"/>
  <c r="AFE75" i="14"/>
  <c r="AEF75" i="14"/>
  <c r="ACS75" i="14"/>
  <c r="ABL75" i="14"/>
  <c r="AAF75" i="14"/>
  <c r="DQN75" i="14"/>
  <c r="DCZ75" i="14"/>
  <c r="CNC75" i="14"/>
  <c r="BTH75" i="14"/>
  <c r="BFE75" i="14"/>
  <c r="ALM75" i="14"/>
  <c r="WC75" i="14"/>
  <c r="V116" i="14"/>
  <c r="VDV68" i="14"/>
  <c r="UNU68" i="14"/>
  <c r="IWD75" i="14"/>
  <c r="UAC68" i="14"/>
  <c r="TUY68" i="14"/>
  <c r="TQQ68" i="14"/>
  <c r="JMG68" i="14"/>
  <c r="JIE68" i="14"/>
  <c r="JCD68" i="14"/>
  <c r="IPY68" i="14"/>
  <c r="IJT68" i="14"/>
  <c r="IFL68" i="14"/>
  <c r="IAW68" i="14"/>
  <c r="ZY75" i="14"/>
  <c r="XB75" i="14"/>
  <c r="QIF75" i="14"/>
  <c r="PVN75" i="14"/>
  <c r="POX75" i="14"/>
  <c r="PES75" i="14"/>
  <c r="OYF75" i="14"/>
  <c r="OQK75" i="14"/>
  <c r="OGQ75" i="14"/>
  <c r="NUB75" i="14"/>
  <c r="NMY75" i="14"/>
  <c r="NCN75" i="14"/>
  <c r="MXA75" i="14"/>
  <c r="MQW75" i="14"/>
  <c r="MLP75" i="14"/>
  <c r="MGL75" i="14"/>
  <c r="LVT75" i="14"/>
  <c r="LPA75" i="14"/>
  <c r="LIK75" i="14"/>
  <c r="GBF75" i="14"/>
  <c r="FQW75" i="14"/>
  <c r="FLQ75" i="14"/>
  <c r="FEN75" i="14"/>
  <c r="EVO75" i="14"/>
  <c r="EAJ75" i="14"/>
  <c r="DBH75" i="14"/>
  <c r="SVR75" i="14"/>
  <c r="LLI75" i="14"/>
  <c r="JOL75" i="14"/>
  <c r="MRC68" i="14"/>
  <c r="MPF68" i="14"/>
  <c r="MOB68" i="14"/>
  <c r="MMO68" i="14"/>
  <c r="MKU68" i="14"/>
  <c r="MJI68" i="14"/>
  <c r="MID68" i="14"/>
  <c r="MGV68" i="14"/>
  <c r="MFA68" i="14"/>
  <c r="MDX68" i="14"/>
  <c r="MCR68" i="14"/>
  <c r="MAF68" i="14"/>
  <c r="LYN68" i="14"/>
  <c r="LXF68" i="14"/>
  <c r="LWC68" i="14"/>
  <c r="LUT68" i="14"/>
  <c r="LTX68" i="14"/>
  <c r="LSN68" i="14"/>
  <c r="LRD68" i="14"/>
  <c r="LQJ68" i="14"/>
  <c r="LOM68" i="14"/>
  <c r="LMX68" i="14"/>
  <c r="LJY68" i="14"/>
  <c r="LIK68" i="14"/>
  <c r="LGZ68" i="14"/>
  <c r="LFA68" i="14"/>
  <c r="LDW68" i="14"/>
  <c r="LCT68" i="14"/>
  <c r="LBE68" i="14"/>
  <c r="KZQ68" i="14"/>
  <c r="KXN68" i="14"/>
  <c r="KWN68" i="14"/>
  <c r="KVH68" i="14"/>
  <c r="KTE68" i="14"/>
  <c r="KSK68" i="14"/>
  <c r="JYP68" i="14"/>
  <c r="JWF68" i="14"/>
  <c r="JJW75" i="14"/>
  <c r="JIY75" i="14"/>
  <c r="JHY75" i="14"/>
  <c r="JGW75" i="14"/>
  <c r="JFM75" i="14"/>
  <c r="JEJ75" i="14"/>
  <c r="JDI75" i="14"/>
  <c r="JCG75" i="14"/>
  <c r="JBE75" i="14"/>
  <c r="JAE75" i="14"/>
  <c r="IZC75" i="14"/>
  <c r="IYF75" i="14"/>
  <c r="IWL75" i="14"/>
  <c r="ITO75" i="14"/>
  <c r="RGO68" i="14"/>
  <c r="RGI68" i="14"/>
  <c r="RFZ68" i="14"/>
  <c r="RFR68" i="14"/>
  <c r="RFK68" i="14"/>
  <c r="RFD68" i="14"/>
  <c r="REY68" i="14"/>
  <c r="RER68" i="14"/>
  <c r="REJ68" i="14"/>
  <c r="REB68" i="14"/>
  <c r="RDU68" i="14"/>
  <c r="RDN68" i="14"/>
  <c r="RDA68" i="14"/>
  <c r="RCT68" i="14"/>
  <c r="RCM68" i="14"/>
  <c r="RCF68" i="14"/>
  <c r="RBW68" i="14"/>
  <c r="RBO68" i="14"/>
  <c r="RBI68" i="14"/>
  <c r="RBB68" i="14"/>
  <c r="RAT68" i="14"/>
  <c r="RAN68" i="14"/>
  <c r="RAG68" i="14"/>
  <c r="RAA68" i="14"/>
  <c r="QZS68" i="14"/>
  <c r="QZL68" i="14"/>
  <c r="QZD68" i="14"/>
  <c r="QYX68" i="14"/>
  <c r="QYR68" i="14"/>
  <c r="QYL68" i="14"/>
  <c r="QXY68" i="14"/>
  <c r="QXS68" i="14"/>
  <c r="QXL68" i="14"/>
  <c r="QXG68" i="14"/>
  <c r="QWW68" i="14"/>
  <c r="QWQ68" i="14"/>
  <c r="QWJ68" i="14"/>
  <c r="QWE68" i="14"/>
  <c r="QVW68" i="14"/>
  <c r="QVP68" i="14"/>
  <c r="QVJ68" i="14"/>
  <c r="QVD68" i="14"/>
  <c r="QUW68" i="14"/>
  <c r="QUP68" i="14"/>
  <c r="QUK68" i="14"/>
  <c r="QUF68" i="14"/>
  <c r="QUA68" i="14"/>
  <c r="QTV68" i="14"/>
  <c r="QTQ68" i="14"/>
  <c r="QTK68" i="14"/>
  <c r="QTE68" i="14"/>
  <c r="QSY68" i="14"/>
  <c r="QSR68" i="14"/>
  <c r="QSK68" i="14"/>
  <c r="QSE68" i="14"/>
  <c r="QRY68" i="14"/>
  <c r="QRS68" i="14"/>
  <c r="QRL68" i="14"/>
  <c r="QRD68" i="14"/>
  <c r="QQY68" i="14"/>
  <c r="QQQ68" i="14"/>
  <c r="QQK68" i="14"/>
  <c r="QQE68" i="14"/>
  <c r="QPX68" i="14"/>
  <c r="QPR68" i="14"/>
  <c r="QPL68" i="14"/>
  <c r="QPF68" i="14"/>
  <c r="QOY68" i="14"/>
  <c r="QOS68" i="14"/>
  <c r="QOM68" i="14"/>
  <c r="QOG68" i="14"/>
  <c r="QNZ68" i="14"/>
  <c r="QNS68" i="14"/>
  <c r="QNN68" i="14"/>
  <c r="QNH68" i="14"/>
  <c r="QNA68" i="14"/>
  <c r="LII75" i="14"/>
  <c r="LDQ75" i="14"/>
  <c r="GCD75" i="14"/>
  <c r="FXU75" i="14"/>
  <c r="FSS75" i="14"/>
  <c r="FNC75" i="14"/>
  <c r="FHG75" i="14"/>
  <c r="FCJ75" i="14"/>
  <c r="EWP75" i="14"/>
  <c r="ETD75" i="14"/>
  <c r="EOU75" i="14"/>
  <c r="EKH75" i="14"/>
  <c r="EFQ75" i="14"/>
  <c r="EBE75" i="14"/>
  <c r="DVE75" i="14"/>
  <c r="DRI75" i="14"/>
  <c r="DMP75" i="14"/>
  <c r="DIF75" i="14"/>
  <c r="DDO75" i="14"/>
  <c r="CYO75" i="14"/>
  <c r="CVE75" i="14"/>
  <c r="CPT75" i="14"/>
  <c r="BWN75" i="14"/>
  <c r="BRG75" i="14"/>
  <c r="BLV75" i="14"/>
  <c r="BBP75" i="14"/>
  <c r="AWG75" i="14"/>
  <c r="ARF75" i="14"/>
  <c r="ALP75" i="14"/>
  <c r="CHF68" i="14"/>
  <c r="CHA68" i="14"/>
  <c r="CGU68" i="14"/>
  <c r="CGP68" i="14"/>
  <c r="CGL68" i="14"/>
  <c r="CGG68" i="14"/>
  <c r="CGB68" i="14"/>
  <c r="CFW68" i="14"/>
  <c r="CFR68" i="14"/>
  <c r="CFM68" i="14"/>
  <c r="CFH68" i="14"/>
  <c r="CFD68" i="14"/>
  <c r="CEZ68" i="14"/>
  <c r="CEU68" i="14"/>
  <c r="CEP68" i="14"/>
  <c r="CEK68" i="14"/>
  <c r="CEF68" i="14"/>
  <c r="CEA68" i="14"/>
  <c r="CDU68" i="14"/>
  <c r="CDP68" i="14"/>
  <c r="CDJ68" i="14"/>
  <c r="CDE68" i="14"/>
  <c r="CCY68" i="14"/>
  <c r="CCT68" i="14"/>
  <c r="CCO68" i="14"/>
  <c r="CCI68" i="14"/>
  <c r="CCD68" i="14"/>
  <c r="CBY68" i="14"/>
  <c r="CBT68" i="14"/>
  <c r="CBO68" i="14"/>
  <c r="CBK68" i="14"/>
  <c r="CBE68" i="14"/>
  <c r="CAZ68" i="14"/>
  <c r="CAV68" i="14"/>
  <c r="CAP68" i="14"/>
  <c r="CAK68" i="14"/>
  <c r="CAG68" i="14"/>
  <c r="CAB68" i="14"/>
  <c r="BZW68" i="14"/>
  <c r="BZR68" i="14"/>
  <c r="BZL68" i="14"/>
  <c r="BZG68" i="14"/>
  <c r="BZB68" i="14"/>
  <c r="BYW68" i="14"/>
  <c r="BYS68" i="14"/>
  <c r="BYM68" i="14"/>
  <c r="BYH68" i="14"/>
  <c r="BYE68" i="14"/>
  <c r="BXZ68" i="14"/>
  <c r="BXU68" i="14"/>
  <c r="BXP68" i="14"/>
  <c r="BXI68" i="14"/>
  <c r="BXD68" i="14"/>
  <c r="BWX68" i="14"/>
  <c r="BWS68" i="14"/>
  <c r="BWN68" i="14"/>
  <c r="BWH68" i="14"/>
  <c r="BWC68" i="14"/>
  <c r="BVX68" i="14"/>
  <c r="BVS68" i="14"/>
  <c r="BVP68" i="14"/>
  <c r="BVJ68" i="14"/>
  <c r="BVD68" i="14"/>
  <c r="BUY68" i="14"/>
  <c r="BUV68" i="14"/>
  <c r="BUR68" i="14"/>
  <c r="BUN68" i="14"/>
  <c r="BUI68" i="14"/>
  <c r="BUA68" i="14"/>
  <c r="BTV68" i="14"/>
  <c r="BTP68" i="14"/>
  <c r="BTK68" i="14"/>
  <c r="BTF68" i="14"/>
  <c r="BTA68" i="14"/>
  <c r="BSW68" i="14"/>
  <c r="BSR68" i="14"/>
  <c r="BSL68" i="14"/>
  <c r="BSF68" i="14"/>
  <c r="BSB68" i="14"/>
  <c r="BRW68" i="14"/>
  <c r="BRR68" i="14"/>
  <c r="BRM68" i="14"/>
  <c r="BRG68" i="14"/>
  <c r="BRC68" i="14"/>
  <c r="BQW68" i="14"/>
  <c r="BQT68" i="14"/>
  <c r="BQP68" i="14"/>
  <c r="BQK68" i="14"/>
  <c r="BQF68" i="14"/>
  <c r="BQB68" i="14"/>
  <c r="BPW68" i="14"/>
  <c r="BPR68" i="14"/>
  <c r="BPM68" i="14"/>
  <c r="BPH68" i="14"/>
  <c r="BPC68" i="14"/>
  <c r="BOX68" i="14"/>
  <c r="BOS68" i="14"/>
  <c r="BOO68" i="14"/>
  <c r="BOJ68" i="14"/>
  <c r="BOD68" i="14"/>
  <c r="BNY68" i="14"/>
  <c r="BNT68" i="14"/>
  <c r="BNN68" i="14"/>
  <c r="BNJ68" i="14"/>
  <c r="BNE68" i="14"/>
  <c r="BMZ68" i="14"/>
  <c r="BMT68" i="14"/>
  <c r="BMM68" i="14"/>
  <c r="BMH68" i="14"/>
  <c r="BMC68" i="14"/>
  <c r="BLY68" i="14"/>
  <c r="BLS68" i="14"/>
  <c r="BLN68" i="14"/>
  <c r="BLJ68" i="14"/>
  <c r="BLD68" i="14"/>
  <c r="BKX68" i="14"/>
  <c r="BKS68" i="14"/>
  <c r="BKO68" i="14"/>
  <c r="BKJ68" i="14"/>
  <c r="BKE68" i="14"/>
  <c r="BJZ68" i="14"/>
  <c r="BJV68" i="14"/>
  <c r="BJQ68" i="14"/>
  <c r="BJM68" i="14"/>
  <c r="BJH68" i="14"/>
  <c r="BJC68" i="14"/>
  <c r="BIX68" i="14"/>
  <c r="BIS68" i="14"/>
  <c r="BIM68" i="14"/>
  <c r="BIH68" i="14"/>
  <c r="BIC68" i="14"/>
  <c r="BHX68" i="14"/>
  <c r="BHT68" i="14"/>
  <c r="BHO68" i="14"/>
  <c r="BHJ68" i="14"/>
  <c r="BHE68" i="14"/>
  <c r="BGZ68" i="14"/>
  <c r="BGU68" i="14"/>
  <c r="BGO68" i="14"/>
  <c r="BGI68" i="14"/>
  <c r="BGD68" i="14"/>
  <c r="BFY68" i="14"/>
  <c r="BFS68" i="14"/>
  <c r="BFN68" i="14"/>
  <c r="BFI68" i="14"/>
  <c r="BFC68" i="14"/>
  <c r="BEV68" i="14"/>
  <c r="BEP68" i="14"/>
  <c r="BEJ68" i="14"/>
  <c r="BEC68" i="14"/>
  <c r="BDS68" i="14"/>
  <c r="BDN68" i="14"/>
  <c r="BDH68" i="14"/>
  <c r="BDB68" i="14"/>
  <c r="BCU68" i="14"/>
  <c r="BCP68" i="14"/>
  <c r="BCJ68" i="14"/>
  <c r="BCC68" i="14"/>
  <c r="BBW68" i="14"/>
  <c r="BBQ68" i="14"/>
  <c r="BBK68" i="14"/>
  <c r="BBF68" i="14"/>
  <c r="BAZ68" i="14"/>
  <c r="BAR68" i="14"/>
  <c r="AZN68" i="14"/>
  <c r="AZI68" i="14"/>
  <c r="AZA68" i="14"/>
  <c r="AYT68" i="14"/>
  <c r="AYN68" i="14"/>
  <c r="AYF68" i="14"/>
  <c r="AYA68" i="14"/>
  <c r="AXT68" i="14"/>
  <c r="AXO68" i="14"/>
  <c r="AXI68" i="14"/>
  <c r="AXB68" i="14"/>
  <c r="AWU68" i="14"/>
  <c r="AWN68" i="14"/>
  <c r="AWH68" i="14"/>
  <c r="AVX68" i="14"/>
  <c r="AVQ68" i="14"/>
  <c r="AVK68" i="14"/>
  <c r="AVG68" i="14"/>
  <c r="AVA68" i="14"/>
  <c r="AUS68" i="14"/>
  <c r="AUM68" i="14"/>
  <c r="AUI68" i="14"/>
  <c r="AUC68" i="14"/>
  <c r="ATV68" i="14"/>
  <c r="ATO68" i="14"/>
  <c r="ATI68" i="14"/>
  <c r="ATC68" i="14"/>
  <c r="ASW68" i="14"/>
  <c r="ASP68" i="14"/>
  <c r="ASK68" i="14"/>
  <c r="ASE68" i="14"/>
  <c r="ARY68" i="14"/>
  <c r="ARR68" i="14"/>
  <c r="ARL68" i="14"/>
  <c r="ARF68" i="14"/>
  <c r="AQZ68" i="14"/>
  <c r="AQT68" i="14"/>
  <c r="AQO68" i="14"/>
  <c r="AQI68" i="14"/>
  <c r="AQC68" i="14"/>
  <c r="APX68" i="14"/>
  <c r="APS68" i="14"/>
  <c r="APN68" i="14"/>
  <c r="APK68" i="14"/>
  <c r="APH68" i="14"/>
  <c r="APD68" i="14"/>
  <c r="AOY68" i="14"/>
  <c r="AOS68" i="14"/>
  <c r="AOK68" i="14"/>
  <c r="AOG68" i="14"/>
  <c r="AOA68" i="14"/>
  <c r="ANU68" i="14"/>
  <c r="ANN68" i="14"/>
  <c r="ANG68" i="14"/>
  <c r="ANB68" i="14"/>
  <c r="AMT68" i="14"/>
  <c r="AMN68" i="14"/>
  <c r="AMF68" i="14"/>
  <c r="ALY68" i="14"/>
  <c r="ALS68" i="14"/>
  <c r="ALL68" i="14"/>
  <c r="ALE68" i="14"/>
  <c r="AKY68" i="14"/>
  <c r="AKS68" i="14"/>
  <c r="AKM68" i="14"/>
  <c r="AKF68" i="14"/>
  <c r="AJZ68" i="14"/>
  <c r="AJT68" i="14"/>
  <c r="AJN68" i="14"/>
  <c r="AJI68" i="14"/>
  <c r="AJC68" i="14"/>
  <c r="AIV68" i="14"/>
  <c r="AIP68" i="14"/>
  <c r="AIJ68" i="14"/>
  <c r="AIE68" i="14"/>
  <c r="AHY68" i="14"/>
  <c r="AHS68" i="14"/>
  <c r="AHM68" i="14"/>
  <c r="AHG68" i="14"/>
  <c r="AHA68" i="14"/>
  <c r="AGU68" i="14"/>
  <c r="AGN68" i="14"/>
  <c r="AGI68" i="14"/>
  <c r="AGD68" i="14"/>
  <c r="AFY68" i="14"/>
  <c r="AFT68" i="14"/>
  <c r="AFO68" i="14"/>
  <c r="AFG68" i="14"/>
  <c r="AFA68" i="14"/>
  <c r="AEV68" i="14"/>
  <c r="AEN68" i="14"/>
  <c r="AEG68" i="14"/>
  <c r="AEA68" i="14"/>
  <c r="ADU68" i="14"/>
  <c r="ADO68" i="14"/>
  <c r="ADI68" i="14"/>
  <c r="ADC68" i="14"/>
  <c r="ACW68" i="14"/>
  <c r="ACR68" i="14"/>
  <c r="ACL68" i="14"/>
  <c r="ACG68" i="14"/>
  <c r="ABZ68" i="14"/>
  <c r="ABS68" i="14"/>
  <c r="ABM68" i="14"/>
  <c r="ABG68" i="14"/>
  <c r="AAX68" i="14"/>
  <c r="AAO68" i="14"/>
  <c r="AAH68" i="14"/>
  <c r="AAB68" i="14"/>
  <c r="ZV68" i="14"/>
  <c r="ZP68" i="14"/>
  <c r="ZJ68" i="14"/>
  <c r="ZD68" i="14"/>
  <c r="YV68" i="14"/>
  <c r="YP68" i="14"/>
  <c r="YJ68" i="14"/>
  <c r="YE68" i="14"/>
  <c r="XY68" i="14"/>
  <c r="XR68" i="14"/>
  <c r="XJ68" i="14"/>
  <c r="XD68" i="14"/>
  <c r="WX68" i="14"/>
  <c r="WR68" i="14"/>
  <c r="WK68" i="14"/>
  <c r="WC68" i="14"/>
  <c r="VV68" i="14"/>
  <c r="VP68" i="14"/>
  <c r="VH68" i="14"/>
  <c r="VB68" i="14"/>
  <c r="UU68" i="14"/>
  <c r="UN68" i="14"/>
  <c r="UI68" i="14"/>
  <c r="UC68" i="14"/>
  <c r="TV68" i="14"/>
  <c r="TM68" i="14"/>
  <c r="TG68" i="14"/>
  <c r="TA68" i="14"/>
  <c r="SU68" i="14"/>
  <c r="SM68" i="14"/>
  <c r="SF68" i="14"/>
  <c r="RZ68" i="14"/>
  <c r="RU68" i="14"/>
  <c r="RP68" i="14"/>
  <c r="RJ68" i="14"/>
  <c r="RE68" i="14"/>
  <c r="QX68" i="14"/>
  <c r="EJI75" i="14"/>
  <c r="LFI75" i="14"/>
  <c r="GBC75" i="14"/>
  <c r="FUM75" i="14"/>
  <c r="FPG75" i="14"/>
  <c r="FJW75" i="14"/>
  <c r="FGR75" i="14"/>
  <c r="FCS75" i="14"/>
  <c r="EZJ75" i="14"/>
  <c r="EUU75" i="14"/>
  <c r="EKL75" i="14"/>
  <c r="EEW75" i="14"/>
  <c r="EAH75" i="14"/>
  <c r="DUA75" i="14"/>
  <c r="DOO75" i="14"/>
  <c r="DJQ75" i="14"/>
  <c r="DGQ75" i="14"/>
  <c r="DBW75" i="14"/>
  <c r="CXC75" i="14"/>
  <c r="CSN75" i="14"/>
  <c r="CMO75" i="14"/>
  <c r="CIH75" i="14"/>
  <c r="CDU75" i="14"/>
  <c r="BYE75" i="14"/>
  <c r="BTA75" i="14"/>
  <c r="AZQ75" i="14"/>
  <c r="AVH75" i="14"/>
  <c r="APY75" i="14"/>
  <c r="ALY75" i="14"/>
  <c r="AHK75" i="14"/>
  <c r="ACA75" i="14"/>
  <c r="WP75" i="14"/>
  <c r="SE75" i="14"/>
  <c r="J113" i="14"/>
  <c r="AJ315" i="14"/>
  <c r="AQ67" i="14"/>
  <c r="XBS68" i="14"/>
  <c r="WVS68" i="14"/>
  <c r="WOA68" i="14"/>
  <c r="WHK68" i="14"/>
  <c r="WBJ68" i="14"/>
  <c r="VVH68" i="14"/>
  <c r="VPZ68" i="14"/>
  <c r="GRR68" i="14"/>
  <c r="GNW68" i="14"/>
  <c r="GKL68" i="14"/>
  <c r="GHE68" i="14"/>
  <c r="GEG68" i="14"/>
  <c r="GBK68" i="14"/>
  <c r="FXT68" i="14"/>
  <c r="FTI68" i="14"/>
  <c r="FQP68" i="14"/>
  <c r="FNR68" i="14"/>
  <c r="FKE68" i="14"/>
  <c r="FIH68" i="14"/>
  <c r="FFW68" i="14"/>
  <c r="FDE68" i="14"/>
  <c r="EZM68" i="14"/>
  <c r="EVL68" i="14"/>
  <c r="KV68" i="14"/>
  <c r="JL68" i="14"/>
  <c r="IO68" i="14"/>
  <c r="HP68" i="14"/>
  <c r="GR68" i="14"/>
  <c r="FW68" i="14"/>
  <c r="CSR75" i="14"/>
  <c r="CAD75" i="14"/>
  <c r="BDS75" i="14"/>
  <c r="WRE68" i="14"/>
  <c r="WLJ68" i="14"/>
  <c r="WGL68" i="14"/>
  <c r="BDM75" i="14"/>
  <c r="AYO75" i="14"/>
  <c r="NYK75" i="14"/>
  <c r="NSR75" i="14"/>
  <c r="NQI68" i="14"/>
  <c r="NPK68" i="14"/>
  <c r="NON68" i="14"/>
  <c r="OE68" i="14"/>
  <c r="NB68" i="14"/>
  <c r="MD68" i="14"/>
  <c r="IDC68" i="14"/>
  <c r="HRY68" i="14"/>
  <c r="HJJ68" i="14"/>
  <c r="GYZ68" i="14"/>
  <c r="GNZ68" i="14"/>
  <c r="GFD68" i="14"/>
  <c r="FUL68" i="14"/>
  <c r="FKG68" i="14"/>
  <c r="FDD68" i="14"/>
  <c r="EUZ68" i="14"/>
  <c r="EIJ68" i="14"/>
  <c r="DTP68" i="14"/>
  <c r="TTO75" i="14"/>
  <c r="TNQ75" i="14"/>
  <c r="TGZ75" i="14"/>
  <c r="SZV75" i="14"/>
  <c r="SSE75" i="14"/>
  <c r="SFW75" i="14"/>
  <c r="RWG75" i="14"/>
  <c r="RNN75" i="14"/>
  <c r="RFZ75" i="14"/>
  <c r="QXL75" i="14"/>
  <c r="QPK75" i="14"/>
  <c r="QEQ75" i="14"/>
  <c r="PTM75" i="14"/>
  <c r="PKS75" i="14"/>
  <c r="OZF75" i="14"/>
  <c r="OQP75" i="14"/>
  <c r="OHR75" i="14"/>
  <c r="NSH75" i="14"/>
  <c r="NGW75" i="14"/>
  <c r="MTM75" i="14"/>
  <c r="MKY75" i="14"/>
  <c r="MCZ75" i="14"/>
  <c r="LSN75" i="14"/>
  <c r="LEH75" i="14"/>
  <c r="FWS75" i="14"/>
  <c r="FNR75" i="14"/>
  <c r="FED75" i="14"/>
  <c r="EUX75" i="14"/>
  <c r="DMS75" i="14"/>
  <c r="SXE75" i="14"/>
  <c r="LKS75" i="14"/>
  <c r="JQH75" i="14"/>
  <c r="JLW75" i="14"/>
  <c r="MRA68" i="14"/>
  <c r="MPY68" i="14"/>
  <c r="MOC68" i="14"/>
  <c r="MMI68" i="14"/>
  <c r="MKS68" i="14"/>
  <c r="MJE68" i="14"/>
  <c r="MHW68" i="14"/>
  <c r="MGO68" i="14"/>
  <c r="MFG68" i="14"/>
  <c r="MDK68" i="14"/>
  <c r="MCB68" i="14"/>
  <c r="MAQ68" i="14"/>
  <c r="LYT68" i="14"/>
  <c r="LXG68" i="14"/>
  <c r="LVP68" i="14"/>
  <c r="LSY68" i="14"/>
  <c r="LQT68" i="14"/>
  <c r="LOS68" i="14"/>
  <c r="LNK68" i="14"/>
  <c r="LLV68" i="14"/>
  <c r="LKI68" i="14"/>
  <c r="LIY68" i="14"/>
  <c r="LHM68" i="14"/>
  <c r="LFQ68" i="14"/>
  <c r="LEA68" i="14"/>
  <c r="LCG68" i="14"/>
  <c r="LBA68" i="14"/>
  <c r="KZN68" i="14"/>
  <c r="KWT68" i="14"/>
  <c r="KVE68" i="14"/>
  <c r="KTN68" i="14"/>
  <c r="JZE68" i="14"/>
  <c r="JXG68" i="14"/>
  <c r="WLH68" i="14"/>
  <c r="VHZ68" i="14"/>
  <c r="VBO68" i="14"/>
  <c r="UTN68" i="14"/>
  <c r="UNB68" i="14"/>
  <c r="XFD75" i="14"/>
  <c r="XEV75" i="14"/>
  <c r="XEP75" i="14"/>
  <c r="XEI75" i="14"/>
  <c r="XED75" i="14"/>
  <c r="XDX75" i="14"/>
  <c r="XDQ75" i="14"/>
  <c r="WZC75" i="14"/>
  <c r="WYV75" i="14"/>
  <c r="WYQ75" i="14"/>
  <c r="WYK75" i="14"/>
  <c r="WYE75" i="14"/>
  <c r="WXX75" i="14"/>
  <c r="WXR75" i="14"/>
  <c r="WXL75" i="14"/>
  <c r="WXG75" i="14"/>
  <c r="WXA75" i="14"/>
  <c r="WWU75" i="14"/>
  <c r="WWM75" i="14"/>
  <c r="WWG75" i="14"/>
  <c r="WVZ75" i="14"/>
  <c r="WVQ75" i="14"/>
  <c r="WVJ75" i="14"/>
  <c r="WVC75" i="14"/>
  <c r="WUU75" i="14"/>
  <c r="WUO75" i="14"/>
  <c r="WUI75" i="14"/>
  <c r="WUC75" i="14"/>
  <c r="WTW75" i="14"/>
  <c r="WTP75" i="14"/>
  <c r="WTJ75" i="14"/>
  <c r="WSJ75" i="14"/>
  <c r="WSD75" i="14"/>
  <c r="WRX75" i="14"/>
  <c r="WRR75" i="14"/>
  <c r="WRL75" i="14"/>
  <c r="WRE75" i="14"/>
  <c r="WQX75" i="14"/>
  <c r="WQR75" i="14"/>
  <c r="WQN75" i="14"/>
  <c r="WQI75" i="14"/>
  <c r="WQC75" i="14"/>
  <c r="WPT75" i="14"/>
  <c r="WPN75" i="14"/>
  <c r="WPF75" i="14"/>
  <c r="WPA75" i="14"/>
  <c r="WOU75" i="14"/>
  <c r="WOP75" i="14"/>
  <c r="WOK75" i="14"/>
  <c r="WOH75" i="14"/>
  <c r="WOE75" i="14"/>
  <c r="WNZ75" i="14"/>
  <c r="WNU75" i="14"/>
  <c r="WNO75" i="14"/>
  <c r="WNI75" i="14"/>
  <c r="WNC75" i="14"/>
  <c r="WMX75" i="14"/>
  <c r="WMR75" i="14"/>
  <c r="WML75" i="14"/>
  <c r="WMF75" i="14"/>
  <c r="WLZ75" i="14"/>
  <c r="WLT75" i="14"/>
  <c r="WLN75" i="14"/>
  <c r="WLG75" i="14"/>
  <c r="WLA75" i="14"/>
  <c r="WKV75" i="14"/>
  <c r="WKN75" i="14"/>
  <c r="WKG75" i="14"/>
  <c r="WKB75" i="14"/>
  <c r="WJE75" i="14"/>
  <c r="WIX75" i="14"/>
  <c r="WIR75" i="14"/>
  <c r="WIH75" i="14"/>
  <c r="WHZ75" i="14"/>
  <c r="WHT75" i="14"/>
  <c r="WHN75" i="14"/>
  <c r="WHG75" i="14"/>
  <c r="WHA75" i="14"/>
  <c r="WGU75" i="14"/>
  <c r="WGN75" i="14"/>
  <c r="WGH75" i="14"/>
  <c r="WGB75" i="14"/>
  <c r="WFT75" i="14"/>
  <c r="WFP75" i="14"/>
  <c r="WFK75" i="14"/>
  <c r="WFG75" i="14"/>
  <c r="WFB75" i="14"/>
  <c r="WET75" i="14"/>
  <c r="WEO75" i="14"/>
  <c r="WEI75" i="14"/>
  <c r="WEB75" i="14"/>
  <c r="WDV75" i="14"/>
  <c r="WDQ75" i="14"/>
  <c r="WDL75" i="14"/>
  <c r="WDG75" i="14"/>
  <c r="WDB75" i="14"/>
  <c r="WCV75" i="14"/>
  <c r="WCQ75" i="14"/>
  <c r="WCM75" i="14"/>
  <c r="WCH75" i="14"/>
  <c r="WCC75" i="14"/>
  <c r="WBX75" i="14"/>
  <c r="WBQ75" i="14"/>
  <c r="WBL75" i="14"/>
  <c r="WBG75" i="14"/>
  <c r="WBA75" i="14"/>
  <c r="WAW75" i="14"/>
  <c r="WAR75" i="14"/>
  <c r="WAL75" i="14"/>
  <c r="WAH75" i="14"/>
  <c r="WAC75" i="14"/>
  <c r="VZY75" i="14"/>
  <c r="VZT75" i="14"/>
  <c r="VZO75" i="14"/>
  <c r="VZJ75" i="14"/>
  <c r="VZE75" i="14"/>
  <c r="VYZ75" i="14"/>
  <c r="VYS75" i="14"/>
  <c r="VYN75" i="14"/>
  <c r="VYH75" i="14"/>
  <c r="VYC75" i="14"/>
  <c r="VXX75" i="14"/>
  <c r="VXS75" i="14"/>
  <c r="VXN75" i="14"/>
  <c r="VXI75" i="14"/>
  <c r="VXD75" i="14"/>
  <c r="VWY75" i="14"/>
  <c r="VWT75" i="14"/>
  <c r="VWO75" i="14"/>
  <c r="VWJ75" i="14"/>
  <c r="VWE75" i="14"/>
  <c r="VVY75" i="14"/>
  <c r="VVS75" i="14"/>
  <c r="VVN75" i="14"/>
  <c r="VVJ75" i="14"/>
  <c r="VVE75" i="14"/>
  <c r="VUZ75" i="14"/>
  <c r="VUV75" i="14"/>
  <c r="VUQ75" i="14"/>
  <c r="VUL75" i="14"/>
  <c r="VUF75" i="14"/>
  <c r="VUB75" i="14"/>
  <c r="VTW75" i="14"/>
  <c r="VTP75" i="14"/>
  <c r="VTK75" i="14"/>
  <c r="VTF75" i="14"/>
  <c r="VTB75" i="14"/>
  <c r="VSV75" i="14"/>
  <c r="VSN75" i="14"/>
  <c r="VSI75" i="14"/>
  <c r="VSD75" i="14"/>
  <c r="VRX75" i="14"/>
  <c r="VRS75" i="14"/>
  <c r="VRN75" i="14"/>
  <c r="VRJ75" i="14"/>
  <c r="VRE75" i="14"/>
  <c r="VQV75" i="14"/>
  <c r="VQO75" i="14"/>
  <c r="VQJ75" i="14"/>
  <c r="VQE75" i="14"/>
  <c r="VPZ75" i="14"/>
  <c r="VPU75" i="14"/>
  <c r="VPP75" i="14"/>
  <c r="VPK75" i="14"/>
  <c r="VPF75" i="14"/>
  <c r="VPA75" i="14"/>
  <c r="VOT75" i="14"/>
  <c r="VOO75" i="14"/>
  <c r="VOJ75" i="14"/>
  <c r="VOE75" i="14"/>
  <c r="VNZ75" i="14"/>
  <c r="VNU75" i="14"/>
  <c r="VNK75" i="14"/>
  <c r="VNE75" i="14"/>
  <c r="VMY75" i="14"/>
  <c r="VMS75" i="14"/>
  <c r="VMM75" i="14"/>
  <c r="VMG75" i="14"/>
  <c r="VMC75" i="14"/>
  <c r="VLW75" i="14"/>
  <c r="VLQ75" i="14"/>
  <c r="VLJ75" i="14"/>
  <c r="VLD75" i="14"/>
  <c r="VKX75" i="14"/>
  <c r="VKR75" i="14"/>
  <c r="VKL75" i="14"/>
  <c r="VKF75" i="14"/>
  <c r="VJZ75" i="14"/>
  <c r="VJS75" i="14"/>
  <c r="VJI75" i="14"/>
  <c r="VJC75" i="14"/>
  <c r="VIW75" i="14"/>
  <c r="VIQ75" i="14"/>
  <c r="VIK75" i="14"/>
  <c r="VIC75" i="14"/>
  <c r="VHW75" i="14"/>
  <c r="VHQ75" i="14"/>
  <c r="VHK75" i="14"/>
  <c r="VHE75" i="14"/>
  <c r="VGY75" i="14"/>
  <c r="VGR75" i="14"/>
  <c r="VGL75" i="14"/>
  <c r="ULA75" i="14"/>
  <c r="UKV75" i="14"/>
  <c r="UKR75" i="14"/>
  <c r="UKN75" i="14"/>
  <c r="UKJ75" i="14"/>
  <c r="UKF75" i="14"/>
  <c r="UJZ75" i="14"/>
  <c r="UJT75" i="14"/>
  <c r="UJM75" i="14"/>
  <c r="UJH75" i="14"/>
  <c r="UJB75" i="14"/>
  <c r="UIV75" i="14"/>
  <c r="UIO75" i="14"/>
  <c r="UII75" i="14"/>
  <c r="UIC75" i="14"/>
  <c r="UHW75" i="14"/>
  <c r="UHP75" i="14"/>
  <c r="UHI75" i="14"/>
  <c r="UHB75" i="14"/>
  <c r="UGU75" i="14"/>
  <c r="UGM75" i="14"/>
  <c r="UGG75" i="14"/>
  <c r="UFZ75" i="14"/>
  <c r="UFS75" i="14"/>
  <c r="UFM75" i="14"/>
  <c r="UFG75" i="14"/>
  <c r="UFA75" i="14"/>
  <c r="UET75" i="14"/>
  <c r="UEO75" i="14"/>
  <c r="UEI75" i="14"/>
  <c r="UEB75" i="14"/>
  <c r="UDU75" i="14"/>
  <c r="UDP75" i="14"/>
  <c r="UDJ75" i="14"/>
  <c r="UDD75" i="14"/>
  <c r="UCX75" i="14"/>
  <c r="UCO75" i="14"/>
  <c r="UCI75" i="14"/>
  <c r="UBZ75" i="14"/>
  <c r="UBT75" i="14"/>
  <c r="UBN75" i="14"/>
  <c r="UBG75" i="14"/>
  <c r="UAX75" i="14"/>
  <c r="UAR75" i="14"/>
  <c r="UAL75" i="14"/>
  <c r="UAF75" i="14"/>
  <c r="TZY75" i="14"/>
  <c r="TZS75" i="14"/>
  <c r="TZL75" i="14"/>
  <c r="TZB75" i="14"/>
  <c r="TYT75" i="14"/>
  <c r="TYN75" i="14"/>
  <c r="TYH75" i="14"/>
  <c r="TYB75" i="14"/>
  <c r="TXV75" i="14"/>
  <c r="TXP75" i="14"/>
  <c r="TXJ75" i="14"/>
  <c r="TXE75" i="14"/>
  <c r="XDW68" i="14"/>
  <c r="XCK68" i="14"/>
  <c r="XAM68" i="14"/>
  <c r="WYO68" i="14"/>
  <c r="WXD68" i="14"/>
  <c r="WVL68" i="14"/>
  <c r="WTS68" i="14"/>
  <c r="WSK68" i="14"/>
  <c r="WRH68" i="14"/>
  <c r="WQA68" i="14"/>
  <c r="WOI68" i="14"/>
  <c r="WLN68" i="14"/>
  <c r="WIS68" i="14"/>
  <c r="WGR68" i="14"/>
  <c r="WEM68" i="14"/>
  <c r="VZN68" i="14"/>
  <c r="VXR68" i="14"/>
  <c r="VVO68" i="14"/>
  <c r="VSR68" i="14"/>
  <c r="VQI68" i="14"/>
  <c r="VOM68" i="14"/>
  <c r="VMX68" i="14"/>
  <c r="VLC68" i="14"/>
  <c r="VIB68" i="14"/>
  <c r="VFE68" i="14"/>
  <c r="VBZ68" i="14"/>
  <c r="UZP68" i="14"/>
  <c r="UVD68" i="14"/>
  <c r="URY68" i="14"/>
  <c r="UPI68" i="14"/>
  <c r="UNH68" i="14"/>
  <c r="UIM68" i="14"/>
  <c r="UFV68" i="14"/>
  <c r="UCC68" i="14"/>
  <c r="TYQ68" i="14"/>
  <c r="TVB68" i="14"/>
  <c r="TSP68" i="14"/>
  <c r="TPE68" i="14"/>
  <c r="JOU68" i="14"/>
  <c r="JLN68" i="14"/>
  <c r="JJM68" i="14"/>
  <c r="JGA68" i="14"/>
  <c r="IXV68" i="14"/>
  <c r="ITP68" i="14"/>
  <c r="IPB68" i="14"/>
  <c r="ILC68" i="14"/>
  <c r="IEX68" i="14"/>
  <c r="HZI68" i="14"/>
  <c r="HUU68" i="14"/>
  <c r="HMC68" i="14"/>
  <c r="HDF68" i="14"/>
  <c r="GWG68" i="14"/>
  <c r="FWN68" i="14"/>
  <c r="FRR68" i="14"/>
  <c r="FMN68" i="14"/>
  <c r="FFJ68" i="14"/>
  <c r="ETY68" i="14"/>
  <c r="EOC68" i="14"/>
  <c r="EKD68" i="14"/>
  <c r="EDJ68" i="14"/>
  <c r="DVP68" i="14"/>
  <c r="DQA68" i="14"/>
  <c r="DLT68" i="14"/>
  <c r="TRP75" i="14"/>
  <c r="TMJ75" i="14"/>
  <c r="THB75" i="14"/>
  <c r="TEG75" i="14"/>
  <c r="SWI75" i="14"/>
  <c r="SRG75" i="14"/>
  <c r="SNL75" i="14"/>
  <c r="SKA75" i="14"/>
  <c r="SGE75" i="14"/>
  <c r="RYT75" i="14"/>
  <c r="RTG75" i="14"/>
  <c r="ROD75" i="14"/>
  <c r="RJG75" i="14"/>
  <c r="RCF75" i="14"/>
  <c r="QWM75" i="14"/>
  <c r="QQL75" i="14"/>
  <c r="QMB75" i="14"/>
  <c r="QHL75" i="14"/>
  <c r="QBO75" i="14"/>
  <c r="PWG75" i="14"/>
  <c r="PQL75" i="14"/>
  <c r="PLN75" i="14"/>
  <c r="PEQ75" i="14"/>
  <c r="OYG75" i="14"/>
  <c r="OTF75" i="14"/>
  <c r="ONG75" i="14"/>
  <c r="OGO75" i="14"/>
  <c r="OBD75" i="14"/>
  <c r="NXK75" i="14"/>
  <c r="NSL75" i="14"/>
  <c r="NLX75" i="14"/>
  <c r="NHK75" i="14"/>
  <c r="NBZ75" i="14"/>
  <c r="MXL75" i="14"/>
  <c r="MSY75" i="14"/>
  <c r="MNE75" i="14"/>
  <c r="MGM75" i="14"/>
  <c r="LZP75" i="14"/>
  <c r="LTV75" i="14"/>
  <c r="LOE75" i="14"/>
  <c r="LJT75" i="14"/>
  <c r="LGO75" i="14"/>
  <c r="LDD75" i="14"/>
  <c r="KZY75" i="14"/>
  <c r="KZC75" i="14"/>
  <c r="KYE75" i="14"/>
  <c r="KXG75" i="14"/>
  <c r="KWJ75" i="14"/>
  <c r="KVO75" i="14"/>
  <c r="KUN75" i="14"/>
  <c r="KQS75" i="14"/>
  <c r="KPU75" i="14"/>
  <c r="KOW75" i="14"/>
  <c r="KNY75" i="14"/>
  <c r="KNA75" i="14"/>
  <c r="KMC75" i="14"/>
  <c r="KLE75" i="14"/>
  <c r="KKG75" i="14"/>
  <c r="KJE75" i="14"/>
  <c r="KIH75" i="14"/>
  <c r="KHK75" i="14"/>
  <c r="KGI75" i="14"/>
  <c r="KFN75" i="14"/>
  <c r="KEL75" i="14"/>
  <c r="KDN75" i="14"/>
  <c r="KCD75" i="14"/>
  <c r="KBO75" i="14"/>
  <c r="KAO75" i="14"/>
  <c r="JZV75" i="14"/>
  <c r="JYT75" i="14"/>
  <c r="JXZ75" i="14"/>
  <c r="JWX75" i="14"/>
  <c r="JVW75" i="14"/>
  <c r="JUV75" i="14"/>
  <c r="JTP75" i="14"/>
  <c r="JSO75" i="14"/>
  <c r="JRD75" i="14"/>
  <c r="JQC75" i="14"/>
  <c r="JPE75" i="14"/>
  <c r="JOK75" i="14"/>
  <c r="JNQ75" i="14"/>
  <c r="JMW75" i="14"/>
  <c r="JLY75" i="14"/>
  <c r="JLA75" i="14"/>
  <c r="JJQ75" i="14"/>
  <c r="JIQ75" i="14"/>
  <c r="JHV75" i="14"/>
  <c r="JGT75" i="14"/>
  <c r="JFZ75" i="14"/>
  <c r="JFC75" i="14"/>
  <c r="JED75" i="14"/>
  <c r="JDG75" i="14"/>
  <c r="JCJ75" i="14"/>
  <c r="JBO75" i="14"/>
  <c r="JAQ75" i="14"/>
  <c r="IZQ75" i="14"/>
  <c r="IYS75" i="14"/>
  <c r="IXV75" i="14"/>
  <c r="IWM75" i="14"/>
  <c r="ITZ75" i="14"/>
  <c r="HTI68" i="14"/>
  <c r="HLU68" i="14"/>
  <c r="HFL68" i="14"/>
  <c r="GXH68" i="14"/>
  <c r="GSS68" i="14"/>
  <c r="FUO68" i="14"/>
  <c r="FNW68" i="14"/>
  <c r="FHM68" i="14"/>
  <c r="FAU68" i="14"/>
  <c r="ESN68" i="14"/>
  <c r="EMB68" i="14"/>
  <c r="EES68" i="14"/>
  <c r="DXH68" i="14"/>
  <c r="DSH68" i="14"/>
  <c r="DLJ68" i="14"/>
  <c r="TMP75" i="14"/>
  <c r="TIJ75" i="14"/>
  <c r="HTC75" i="14"/>
  <c r="HSW75" i="14"/>
  <c r="HSP75" i="14"/>
  <c r="HSJ75" i="14"/>
  <c r="HSB75" i="14"/>
  <c r="HRU75" i="14"/>
  <c r="HRO75" i="14"/>
  <c r="HRI75" i="14"/>
  <c r="HRC75" i="14"/>
  <c r="HQW75" i="14"/>
  <c r="HQP75" i="14"/>
  <c r="HQI75" i="14"/>
  <c r="HQB75" i="14"/>
  <c r="HPV75" i="14"/>
  <c r="HPP75" i="14"/>
  <c r="HPJ75" i="14"/>
  <c r="HPD75" i="14"/>
  <c r="HOX75" i="14"/>
  <c r="HOR75" i="14"/>
  <c r="HOM75" i="14"/>
  <c r="HOF75" i="14"/>
  <c r="HOA75" i="14"/>
  <c r="HNT75" i="14"/>
  <c r="HNN75" i="14"/>
  <c r="HNH75" i="14"/>
  <c r="HNA75" i="14"/>
  <c r="HMT75" i="14"/>
  <c r="HMN75" i="14"/>
  <c r="HMH75" i="14"/>
  <c r="HMC75" i="14"/>
  <c r="HLV75" i="14"/>
  <c r="HLP75" i="14"/>
  <c r="HLK75" i="14"/>
  <c r="HLE75" i="14"/>
  <c r="HKX75" i="14"/>
  <c r="HKR75" i="14"/>
  <c r="HKK75" i="14"/>
  <c r="HKE75" i="14"/>
  <c r="HJY75" i="14"/>
  <c r="HJS75" i="14"/>
  <c r="HJM75" i="14"/>
  <c r="HJG75" i="14"/>
  <c r="GTJ75" i="14"/>
  <c r="GTD75" i="14"/>
  <c r="GSX75" i="14"/>
  <c r="GSQ75" i="14"/>
  <c r="GSK75" i="14"/>
  <c r="GSD75" i="14"/>
  <c r="GRX75" i="14"/>
  <c r="GRQ75" i="14"/>
  <c r="GRK75" i="14"/>
  <c r="GRC75" i="14"/>
  <c r="GQW75" i="14"/>
  <c r="GQP75" i="14"/>
  <c r="GQK75" i="14"/>
  <c r="GQE75" i="14"/>
  <c r="GPX75" i="14"/>
  <c r="GPQ75" i="14"/>
  <c r="GPL75" i="14"/>
  <c r="GPE75" i="14"/>
  <c r="GOX75" i="14"/>
  <c r="GOR75" i="14"/>
  <c r="GOL75" i="14"/>
  <c r="GOF75" i="14"/>
  <c r="GNZ75" i="14"/>
  <c r="GNR75" i="14"/>
  <c r="GNL75" i="14"/>
  <c r="GNF75" i="14"/>
  <c r="GMZ75" i="14"/>
  <c r="GMP75" i="14"/>
  <c r="GMJ75" i="14"/>
  <c r="GMD75" i="14"/>
  <c r="GLY75" i="14"/>
  <c r="MPA75" i="14"/>
  <c r="MNU75" i="14"/>
  <c r="MMR75" i="14"/>
  <c r="MKZ75" i="14"/>
  <c r="MJW75" i="14"/>
  <c r="MIT75" i="14"/>
  <c r="MHZ75" i="14"/>
  <c r="MGT75" i="14"/>
  <c r="MFU75" i="14"/>
  <c r="MEJ75" i="14"/>
  <c r="MCY75" i="14"/>
  <c r="MBP75" i="14"/>
  <c r="MAL75" i="14"/>
  <c r="LZA75" i="14"/>
  <c r="LXR75" i="14"/>
  <c r="LWI75" i="14"/>
  <c r="LUY75" i="14"/>
  <c r="LTN75" i="14"/>
  <c r="LSC75" i="14"/>
  <c r="LQL75" i="14"/>
  <c r="LPK75" i="14"/>
  <c r="LOF75" i="14"/>
  <c r="LNF75" i="14"/>
  <c r="LLS75" i="14"/>
  <c r="LKU75" i="14"/>
  <c r="LJN75" i="14"/>
  <c r="LIE75" i="14"/>
  <c r="LGZ75" i="14"/>
  <c r="LFT75" i="14"/>
  <c r="LDR75" i="14"/>
  <c r="GBG75" i="14"/>
  <c r="GAP75" i="14"/>
  <c r="FZO75" i="14"/>
  <c r="FYP75" i="14"/>
  <c r="FXJ75" i="14"/>
  <c r="FWK75" i="14"/>
  <c r="FVK75" i="14"/>
  <c r="FUE75" i="14"/>
  <c r="FTF75" i="14"/>
  <c r="FSH75" i="14"/>
  <c r="FRI75" i="14"/>
  <c r="FQK75" i="14"/>
  <c r="FPK75" i="14"/>
  <c r="FOJ75" i="14"/>
  <c r="FNJ75" i="14"/>
  <c r="FMK75" i="14"/>
  <c r="FLK75" i="14"/>
  <c r="FKJ75" i="14"/>
  <c r="FJL75" i="14"/>
  <c r="FIK75" i="14"/>
  <c r="FHI75" i="14"/>
  <c r="FGB75" i="14"/>
  <c r="FFC75" i="14"/>
  <c r="FEC75" i="14"/>
  <c r="FDF75" i="14"/>
  <c r="FCF75" i="14"/>
  <c r="FBC75" i="14"/>
  <c r="FAD75" i="14"/>
  <c r="EYW75" i="14"/>
  <c r="EXW75" i="14"/>
  <c r="EWY75" i="14"/>
  <c r="EWC75" i="14"/>
  <c r="EVG75" i="14"/>
  <c r="EUH75" i="14"/>
  <c r="ETK75" i="14"/>
  <c r="ESK75" i="14"/>
  <c r="ERK75" i="14"/>
  <c r="EQH75" i="14"/>
  <c r="EPL75" i="14"/>
  <c r="EOM75" i="14"/>
  <c r="ENF75" i="14"/>
  <c r="EMH75" i="14"/>
  <c r="ELO75" i="14"/>
  <c r="EKK75" i="14"/>
  <c r="EJH75" i="14"/>
  <c r="JBO68" i="14"/>
  <c r="IRB68" i="14"/>
  <c r="INA68" i="14"/>
  <c r="IJB68" i="14"/>
  <c r="IFC68" i="14"/>
  <c r="IAR68" i="14"/>
  <c r="HWR68" i="14"/>
  <c r="HUG68" i="14"/>
  <c r="HRN68" i="14"/>
  <c r="HPM68" i="14"/>
  <c r="HNS68" i="14"/>
  <c r="HMN68" i="14"/>
  <c r="HKA68" i="14"/>
  <c r="HII68" i="14"/>
  <c r="HGM68" i="14"/>
  <c r="HEI68" i="14"/>
  <c r="HCO68" i="14"/>
  <c r="HBC68" i="14"/>
  <c r="GZP68" i="14"/>
  <c r="GXZ68" i="14"/>
  <c r="GWR68" i="14"/>
  <c r="GVO68" i="14"/>
  <c r="GTY68" i="14"/>
  <c r="GSO68" i="14"/>
  <c r="GRO68" i="14"/>
  <c r="GQU68" i="14"/>
  <c r="GPR68" i="14"/>
  <c r="GOL68" i="14"/>
  <c r="GNF68" i="14"/>
  <c r="GLW68" i="14"/>
  <c r="GKS68" i="14"/>
  <c r="GJP68" i="14"/>
  <c r="GIK68" i="14"/>
  <c r="GHK68" i="14"/>
  <c r="GGA68" i="14"/>
  <c r="GEO68" i="14"/>
  <c r="GDM68" i="14"/>
  <c r="GCF68" i="14"/>
  <c r="GAX68" i="14"/>
  <c r="FWM68" i="14"/>
  <c r="FVK68" i="14"/>
  <c r="FUF68" i="14"/>
  <c r="FSW68" i="14"/>
  <c r="FRS68" i="14"/>
  <c r="FQC68" i="14"/>
  <c r="FOU68" i="14"/>
  <c r="FNP68" i="14"/>
  <c r="FMJ68" i="14"/>
  <c r="FLG68" i="14"/>
  <c r="FJE68" i="14"/>
  <c r="FHD68" i="14"/>
  <c r="FFF68" i="14"/>
  <c r="FDO68" i="14"/>
  <c r="FCH68" i="14"/>
  <c r="FAP68" i="14"/>
  <c r="EZP68" i="14"/>
  <c r="EYS68" i="14"/>
  <c r="EXT68" i="14"/>
  <c r="EWL68" i="14"/>
  <c r="EVB68" i="14"/>
  <c r="ETS68" i="14"/>
  <c r="ESS68" i="14"/>
  <c r="ERJ68" i="14"/>
  <c r="EPZ68" i="14"/>
  <c r="EOR68" i="14"/>
  <c r="ENG68" i="14"/>
  <c r="EMK68" i="14"/>
  <c r="ELA68" i="14"/>
  <c r="EJN68" i="14"/>
  <c r="EHU68" i="14"/>
  <c r="EGP68" i="14"/>
  <c r="EFB68" i="14"/>
  <c r="ECY68" i="14"/>
  <c r="EBK68" i="14"/>
  <c r="EAK68" i="14"/>
  <c r="DZC68" i="14"/>
  <c r="DYB68" i="14"/>
  <c r="DWV68" i="14"/>
  <c r="DVT68" i="14"/>
  <c r="DUG68" i="14"/>
  <c r="DSY68" i="14"/>
  <c r="DRP68" i="14"/>
  <c r="DQD68" i="14"/>
  <c r="DOY68" i="14"/>
  <c r="DNX68" i="14"/>
  <c r="DMU68" i="14"/>
  <c r="DLP68" i="14"/>
  <c r="TWY75" i="14"/>
  <c r="TVW75" i="14"/>
  <c r="TUV75" i="14"/>
  <c r="TTS75" i="14"/>
  <c r="TSQ75" i="14"/>
  <c r="TRK75" i="14"/>
  <c r="TQF75" i="14"/>
  <c r="TPD75" i="14"/>
  <c r="TNV75" i="14"/>
  <c r="TMW75" i="14"/>
  <c r="TLR75" i="14"/>
  <c r="TKN75" i="14"/>
  <c r="TJB75" i="14"/>
  <c r="TIB75" i="14"/>
  <c r="THA75" i="14"/>
  <c r="TFX75" i="14"/>
  <c r="TEV75" i="14"/>
  <c r="TDT75" i="14"/>
  <c r="TCP75" i="14"/>
  <c r="TBV75" i="14"/>
  <c r="TAW75" i="14"/>
  <c r="SZT75" i="14"/>
  <c r="SZN75" i="14"/>
  <c r="SYN75" i="14"/>
  <c r="SXU75" i="14"/>
  <c r="SWR75" i="14"/>
  <c r="SVW75" i="14"/>
  <c r="SVD75" i="14"/>
  <c r="SUA75" i="14"/>
  <c r="SSU75" i="14"/>
  <c r="SSD75" i="14"/>
  <c r="SRH75" i="14"/>
  <c r="SQL75" i="14"/>
  <c r="QSH75" i="14"/>
  <c r="QRI75" i="14"/>
  <c r="QQJ75" i="14"/>
  <c r="QPM75" i="14"/>
  <c r="QOM75" i="14"/>
  <c r="QNO75" i="14"/>
  <c r="QMT75" i="14"/>
  <c r="QLY75" i="14"/>
  <c r="QLE75" i="14"/>
  <c r="QKK75" i="14"/>
  <c r="QJR75" i="14"/>
  <c r="QID75" i="14"/>
  <c r="QHO75" i="14"/>
  <c r="QGR75" i="14"/>
  <c r="QFT75" i="14"/>
  <c r="QEY75" i="14"/>
  <c r="QEA75" i="14"/>
  <c r="QDK75" i="14"/>
  <c r="QCC75" i="14"/>
  <c r="QBH75" i="14"/>
  <c r="QAC75" i="14"/>
  <c r="PZE75" i="14"/>
  <c r="PYA75" i="14"/>
  <c r="PWX75" i="14"/>
  <c r="PVV75" i="14"/>
  <c r="PTV75" i="14"/>
  <c r="PSV75" i="14"/>
  <c r="PRV75" i="14"/>
  <c r="PQY75" i="14"/>
  <c r="PQA75" i="14"/>
  <c r="PPA75" i="14"/>
  <c r="POB75" i="14"/>
  <c r="PMZ75" i="14"/>
  <c r="PLV75" i="14"/>
  <c r="PKL75" i="14"/>
  <c r="PJC75" i="14"/>
  <c r="PIB75" i="14"/>
  <c r="PGY75" i="14"/>
  <c r="PGA75" i="14"/>
  <c r="PFE75" i="14"/>
  <c r="PED75" i="14"/>
  <c r="PDL75" i="14"/>
  <c r="PCO75" i="14"/>
  <c r="PBR75" i="14"/>
  <c r="PAS75" i="14"/>
  <c r="OZT75" i="14"/>
  <c r="OYX75" i="14"/>
  <c r="OXT75" i="14"/>
  <c r="OXB75" i="14"/>
  <c r="OWJ75" i="14"/>
  <c r="OVL75" i="14"/>
  <c r="OUR75" i="14"/>
  <c r="OTQ75" i="14"/>
  <c r="OSR75" i="14"/>
  <c r="ORX75" i="14"/>
  <c r="ORB75" i="14"/>
  <c r="OQI75" i="14"/>
  <c r="OPQ75" i="14"/>
  <c r="OOS75" i="14"/>
  <c r="ONZ75" i="14"/>
  <c r="OND75" i="14"/>
  <c r="OMH75" i="14"/>
  <c r="OLO75" i="14"/>
  <c r="OKP75" i="14"/>
  <c r="OJP75" i="14"/>
  <c r="OIZ75" i="14"/>
  <c r="OIF75" i="14"/>
  <c r="OHQ75" i="14"/>
  <c r="OGY75" i="14"/>
  <c r="OGF75" i="14"/>
  <c r="OFL75" i="14"/>
  <c r="OES75" i="14"/>
  <c r="ODV75" i="14"/>
  <c r="OCO75" i="14"/>
  <c r="OBP75" i="14"/>
  <c r="OAV75" i="14"/>
  <c r="OAC75" i="14"/>
  <c r="NZN75" i="14"/>
  <c r="NYL75" i="14"/>
  <c r="NXO75" i="14"/>
  <c r="NWP75" i="14"/>
  <c r="NVW75" i="14"/>
  <c r="NVE75" i="14"/>
  <c r="NUM75" i="14"/>
  <c r="NTS75" i="14"/>
  <c r="NSY75" i="14"/>
  <c r="NSE75" i="14"/>
  <c r="NRK75" i="14"/>
  <c r="NQO75" i="14"/>
  <c r="NQA75" i="14"/>
  <c r="NPE75" i="14"/>
  <c r="NOC75" i="14"/>
  <c r="NNN75" i="14"/>
  <c r="NMQ75" i="14"/>
  <c r="NLR75" i="14"/>
  <c r="NKW75" i="14"/>
  <c r="NJX75" i="14"/>
  <c r="NJG75" i="14"/>
  <c r="NIH75" i="14"/>
  <c r="NHS75" i="14"/>
  <c r="NGZ75" i="14"/>
  <c r="NGH75" i="14"/>
  <c r="NFP75" i="14"/>
  <c r="NEQ75" i="14"/>
  <c r="NEB75" i="14"/>
  <c r="NDM75" i="14"/>
  <c r="NCR75" i="14"/>
  <c r="NCC75" i="14"/>
  <c r="NBN75" i="14"/>
  <c r="NBC75" i="14"/>
  <c r="NAP75" i="14"/>
  <c r="MZX75" i="14"/>
  <c r="MUT75" i="14"/>
  <c r="MUG75" i="14"/>
  <c r="MTO75" i="14"/>
  <c r="MSX75" i="14"/>
  <c r="MSM75" i="14"/>
  <c r="MRL75" i="14"/>
  <c r="MQG75" i="14"/>
  <c r="MPG75" i="14"/>
  <c r="MOC75" i="14"/>
  <c r="MNB75" i="14"/>
  <c r="MLR75" i="14"/>
  <c r="MKR75" i="14"/>
  <c r="MJO75" i="14"/>
  <c r="MIS75" i="14"/>
  <c r="MHC75" i="14"/>
  <c r="MGJ75" i="14"/>
  <c r="MFH75" i="14"/>
  <c r="MEE75" i="14"/>
  <c r="MDG75" i="14"/>
  <c r="MCE75" i="14"/>
  <c r="MAY75" i="14"/>
  <c r="LZW75" i="14"/>
  <c r="LYO75" i="14"/>
  <c r="LXJ75" i="14"/>
  <c r="LWO75" i="14"/>
  <c r="LVM75" i="14"/>
  <c r="LUM75" i="14"/>
  <c r="LTM75" i="14"/>
  <c r="LSK75" i="14"/>
  <c r="LRH75" i="14"/>
  <c r="LQF75" i="14"/>
  <c r="LOR75" i="14"/>
  <c r="LNQ75" i="14"/>
  <c r="LMK75" i="14"/>
  <c r="LLU75" i="14"/>
  <c r="LKR75" i="14"/>
  <c r="LJI75" i="14"/>
  <c r="LIF75" i="14"/>
  <c r="LHG75" i="14"/>
  <c r="LGD75" i="14"/>
  <c r="LEW75" i="14"/>
  <c r="LDT75" i="14"/>
  <c r="LCO75" i="14"/>
  <c r="LBJ75" i="14"/>
  <c r="LAI75" i="14"/>
  <c r="GCO75" i="14"/>
  <c r="GBS75" i="14"/>
  <c r="GAU75" i="14"/>
  <c r="FZM75" i="14"/>
  <c r="FYN75" i="14"/>
  <c r="FXR75" i="14"/>
  <c r="FWQ75" i="14"/>
  <c r="FVS75" i="14"/>
  <c r="FUV75" i="14"/>
  <c r="FTW75" i="14"/>
  <c r="FSY75" i="14"/>
  <c r="FSA75" i="14"/>
  <c r="FRB75" i="14"/>
  <c r="FQD75" i="14"/>
  <c r="FPE75" i="14"/>
  <c r="FOH75" i="14"/>
  <c r="FNK75" i="14"/>
  <c r="FMX75" i="14"/>
  <c r="FLW75" i="14"/>
  <c r="FLA75" i="14"/>
  <c r="FKD75" i="14"/>
  <c r="FJE75" i="14"/>
  <c r="FIE75" i="14"/>
  <c r="FHH75" i="14"/>
  <c r="FFY75" i="14"/>
  <c r="FFD75" i="14"/>
  <c r="FEF75" i="14"/>
  <c r="FDM75" i="14"/>
  <c r="FCQ75" i="14"/>
  <c r="FBM75" i="14"/>
  <c r="FAQ75" i="14"/>
  <c r="EZS75" i="14"/>
  <c r="EYU75" i="14"/>
  <c r="EXX75" i="14"/>
  <c r="EXA75" i="14"/>
  <c r="EWF75" i="14"/>
  <c r="EVH75" i="14"/>
  <c r="EUJ75" i="14"/>
  <c r="ETM75" i="14"/>
  <c r="ESM75" i="14"/>
  <c r="ERM75" i="14"/>
  <c r="EQN75" i="14"/>
  <c r="EPO75" i="14"/>
  <c r="EON75" i="14"/>
  <c r="ENL75" i="14"/>
  <c r="EMI75" i="14"/>
  <c r="ELM75" i="14"/>
  <c r="EKR75" i="14"/>
  <c r="EJU75" i="14"/>
  <c r="EIU75" i="14"/>
  <c r="EHR75" i="14"/>
  <c r="EGN75" i="14"/>
  <c r="EFK75" i="14"/>
  <c r="EES75" i="14"/>
  <c r="EDS75" i="14"/>
  <c r="ECT75" i="14"/>
  <c r="EBS75" i="14"/>
  <c r="EAT75" i="14"/>
  <c r="EAA75" i="14"/>
  <c r="DZD75" i="14"/>
  <c r="DYC75" i="14"/>
  <c r="DXM75" i="14"/>
  <c r="DWT75" i="14"/>
  <c r="DWA75" i="14"/>
  <c r="DVC75" i="14"/>
  <c r="DUJ75" i="14"/>
  <c r="DTK75" i="14"/>
  <c r="DSN75" i="14"/>
  <c r="DRO75" i="14"/>
  <c r="DQS75" i="14"/>
  <c r="DPT75" i="14"/>
  <c r="DOY75" i="14"/>
  <c r="DOF75" i="14"/>
  <c r="DNI75" i="14"/>
  <c r="DML75" i="14"/>
  <c r="DLL75" i="14"/>
  <c r="DKU75" i="14"/>
  <c r="DJZ75" i="14"/>
  <c r="DIQ75" i="14"/>
  <c r="DHS75" i="14"/>
  <c r="DGW75" i="14"/>
  <c r="DGA75" i="14"/>
  <c r="DFD75" i="14"/>
  <c r="DEE75" i="14"/>
  <c r="DDK75" i="14"/>
  <c r="DCM75" i="14"/>
  <c r="DBU75" i="14"/>
  <c r="DAZ75" i="14"/>
  <c r="DAD75" i="14"/>
  <c r="CZE75" i="14"/>
  <c r="CYG75" i="14"/>
  <c r="CXK75" i="14"/>
  <c r="CUS75" i="14"/>
  <c r="CTV75" i="14"/>
  <c r="CST75" i="14"/>
  <c r="CRT75" i="14"/>
  <c r="CQV75" i="14"/>
  <c r="CPZ75" i="14"/>
  <c r="CPE75" i="14"/>
  <c r="COF75" i="14"/>
  <c r="CNG75" i="14"/>
  <c r="CMG75" i="14"/>
  <c r="CLJ75" i="14"/>
  <c r="CKO75" i="14"/>
  <c r="CJQ75" i="14"/>
  <c r="CIR75" i="14"/>
  <c r="CHV75" i="14"/>
  <c r="CGY75" i="14"/>
  <c r="CFZ75" i="14"/>
  <c r="CEY75" i="14"/>
  <c r="CDZ75" i="14"/>
  <c r="CDB75" i="14"/>
  <c r="CCD75" i="14"/>
  <c r="CBF75" i="14"/>
  <c r="CAJ75" i="14"/>
  <c r="BZO75" i="14"/>
  <c r="BYR75" i="14"/>
  <c r="BXW75" i="14"/>
  <c r="BWW75" i="14"/>
  <c r="BWD75" i="14"/>
  <c r="BVK75" i="14"/>
  <c r="BUQ75" i="14"/>
  <c r="BTR75" i="14"/>
  <c r="BSR75" i="14"/>
  <c r="BRY75" i="14"/>
  <c r="BRE75" i="14"/>
  <c r="BQQ75" i="14"/>
  <c r="BPW75" i="14"/>
  <c r="BOU75" i="14"/>
  <c r="BNY75" i="14"/>
  <c r="BNC75" i="14"/>
  <c r="BMD75" i="14"/>
  <c r="BLG75" i="14"/>
  <c r="BKF75" i="14"/>
  <c r="BJH75" i="14"/>
  <c r="BIG75" i="14"/>
  <c r="BHK75" i="14"/>
  <c r="BGQ75" i="14"/>
  <c r="BFV75" i="14"/>
  <c r="BFF75" i="14"/>
  <c r="BEI75" i="14"/>
  <c r="BDL75" i="14"/>
  <c r="BCL75" i="14"/>
  <c r="BBN75" i="14"/>
  <c r="BAS75" i="14"/>
  <c r="AZX75" i="14"/>
  <c r="AYZ75" i="14"/>
  <c r="AYD75" i="14"/>
  <c r="AXD75" i="14"/>
  <c r="AWI75" i="14"/>
  <c r="AVN75" i="14"/>
  <c r="AUV75" i="14"/>
  <c r="ATW75" i="14"/>
  <c r="ATC75" i="14"/>
  <c r="ASF75" i="14"/>
  <c r="ARE75" i="14"/>
  <c r="AQI75" i="14"/>
  <c r="APL75" i="14"/>
  <c r="AOK75" i="14"/>
  <c r="ANS75" i="14"/>
  <c r="AMX75" i="14"/>
  <c r="AKU75" i="14"/>
  <c r="AJW75" i="14"/>
  <c r="AIZ75" i="14"/>
  <c r="AIA75" i="14"/>
  <c r="AGZ75" i="14"/>
  <c r="AGC75" i="14"/>
  <c r="AEP75" i="14"/>
  <c r="ADN75" i="14"/>
  <c r="ACJ75" i="14"/>
  <c r="ABO75" i="14"/>
  <c r="AAN75" i="14"/>
  <c r="ZT75" i="14"/>
  <c r="YY75" i="14"/>
  <c r="XV75" i="14"/>
  <c r="WZ75" i="14"/>
  <c r="VT75" i="14"/>
  <c r="VB75" i="14"/>
  <c r="TX75" i="14"/>
  <c r="SZ75" i="14"/>
  <c r="RX75" i="14"/>
  <c r="QY75" i="14"/>
  <c r="QB75" i="14"/>
  <c r="PD75" i="14"/>
  <c r="OG75" i="14"/>
  <c r="CL75" i="14"/>
  <c r="BL75" i="14"/>
  <c r="AP113" i="14"/>
  <c r="I113" i="14"/>
  <c r="AP117" i="14"/>
  <c r="R117" i="14"/>
  <c r="BD116" i="14"/>
  <c r="AF116" i="14"/>
  <c r="AL315" i="14"/>
  <c r="F295" i="14"/>
  <c r="AJ194" i="14"/>
  <c r="K194" i="14"/>
  <c r="AX67" i="14"/>
  <c r="N67" i="14"/>
  <c r="HCS75" i="14"/>
  <c r="HCX75" i="14"/>
  <c r="HDC75" i="14"/>
  <c r="HDI75" i="14"/>
  <c r="HDN75" i="14"/>
  <c r="HDR75" i="14"/>
  <c r="HDW75" i="14"/>
  <c r="HEB75" i="14"/>
  <c r="HEG75" i="14"/>
  <c r="HEL75" i="14"/>
  <c r="HEQ75" i="14"/>
  <c r="HEV75" i="14"/>
  <c r="HFA75" i="14"/>
  <c r="HFF75" i="14"/>
  <c r="HFL75" i="14"/>
  <c r="HFP75" i="14"/>
  <c r="HFU75" i="14"/>
  <c r="HFZ75" i="14"/>
  <c r="EYA75" i="14"/>
  <c r="EXB75" i="14"/>
  <c r="EWD75" i="14"/>
  <c r="EVE75" i="14"/>
  <c r="EUG75" i="14"/>
  <c r="ETG75" i="14"/>
  <c r="ESB75" i="14"/>
  <c r="EQT75" i="14"/>
  <c r="EPU75" i="14"/>
  <c r="EOX75" i="14"/>
  <c r="ENW75" i="14"/>
  <c r="CAV75" i="14"/>
  <c r="BZS75" i="14"/>
  <c r="BYP75" i="14"/>
  <c r="BYB75" i="14"/>
  <c r="BXC75" i="14"/>
  <c r="BWG75" i="14"/>
  <c r="STD75" i="14"/>
  <c r="SRX75" i="14"/>
  <c r="SQT75" i="14"/>
  <c r="MFD75" i="14"/>
  <c r="MEA75" i="14"/>
  <c r="MCP75" i="14"/>
  <c r="MBO75" i="14"/>
  <c r="MAN75" i="14"/>
  <c r="LZE75" i="14"/>
  <c r="LYF75" i="14"/>
  <c r="LWA75" i="14"/>
  <c r="LUK75" i="14"/>
  <c r="LTG75" i="14"/>
  <c r="LSE75" i="14"/>
  <c r="LQY75" i="14"/>
  <c r="GNQ68" i="14"/>
  <c r="GMM68" i="14"/>
  <c r="GLM68" i="14"/>
  <c r="GKJ68" i="14"/>
  <c r="GJJ68" i="14"/>
  <c r="FGZ68" i="14"/>
  <c r="FFZ68" i="14"/>
  <c r="FES68" i="14"/>
  <c r="FDF68" i="14"/>
  <c r="FBX68" i="14"/>
  <c r="FAJ68" i="14"/>
  <c r="EYY68" i="14"/>
  <c r="EXQ68" i="14"/>
  <c r="EWN68" i="14"/>
  <c r="EVG68" i="14"/>
  <c r="EUB68" i="14"/>
  <c r="ESM68" i="14"/>
  <c r="XDM75" i="14"/>
  <c r="XDH75" i="14"/>
  <c r="XCZ75" i="14"/>
  <c r="XCU75" i="14"/>
  <c r="NLG68" i="14"/>
  <c r="NKW68" i="14"/>
  <c r="NKN68" i="14"/>
  <c r="NKD68" i="14"/>
  <c r="NJT68" i="14"/>
  <c r="NJK68" i="14"/>
  <c r="JFB68" i="14"/>
  <c r="JCJ68" i="14"/>
  <c r="IZA68" i="14"/>
  <c r="IWZ68" i="14"/>
  <c r="IUR68" i="14"/>
  <c r="ISS68" i="14"/>
  <c r="IQG68" i="14"/>
  <c r="INT68" i="14"/>
  <c r="ILA68" i="14"/>
  <c r="IIO68" i="14"/>
  <c r="IEQ68" i="14"/>
  <c r="ICG68" i="14"/>
  <c r="LJ68" i="14"/>
  <c r="KQ68" i="14"/>
  <c r="JR68" i="14"/>
  <c r="IQ68" i="14"/>
  <c r="HW68" i="14"/>
  <c r="HD68" i="14"/>
  <c r="GI68" i="14"/>
  <c r="FV68" i="14"/>
  <c r="DAA75" i="14"/>
  <c r="CKF75" i="14"/>
  <c r="BUY75" i="14"/>
  <c r="BEH75" i="14"/>
  <c r="WRX68" i="14"/>
  <c r="WMX68" i="14"/>
  <c r="WIO68" i="14"/>
  <c r="WDM68" i="14"/>
  <c r="BBM75" i="14"/>
  <c r="AXC75" i="14"/>
  <c r="NWJ75" i="14"/>
  <c r="NRU75" i="14"/>
  <c r="NQJ68" i="14"/>
  <c r="NPO68" i="14"/>
  <c r="NOW68" i="14"/>
  <c r="NOC68" i="14"/>
  <c r="NW68" i="14"/>
  <c r="NC68" i="14"/>
  <c r="ME68" i="14"/>
  <c r="HYW68" i="14"/>
  <c r="HSH68" i="14"/>
  <c r="HLK68" i="14"/>
  <c r="HEK68" i="14"/>
  <c r="GYP68" i="14"/>
  <c r="GSP68" i="14"/>
  <c r="GJS68" i="14"/>
  <c r="GDE68" i="14"/>
  <c r="FZD68" i="14"/>
  <c r="FQU68" i="14"/>
  <c r="FIS68" i="14"/>
  <c r="FCW68" i="14"/>
  <c r="EVD68" i="14"/>
  <c r="EMN68" i="14"/>
  <c r="EFL68" i="14"/>
  <c r="DZS68" i="14"/>
  <c r="DQT68" i="14"/>
  <c r="TTW75" i="14"/>
  <c r="TLU75" i="14"/>
  <c r="TEQ75" i="14"/>
  <c r="TAT75" i="14"/>
  <c r="STC75" i="14"/>
  <c r="SJT75" i="14"/>
  <c r="SAL75" i="14"/>
  <c r="RVW75" i="14"/>
  <c r="RNC75" i="14"/>
  <c r="RFQ75" i="14"/>
  <c r="QZT75" i="14"/>
  <c r="QUI75" i="14"/>
  <c r="QMM75" i="14"/>
  <c r="QFM75" i="14"/>
  <c r="PXO75" i="14"/>
  <c r="PPD75" i="14"/>
  <c r="PEX75" i="14"/>
  <c r="OXI75" i="14"/>
  <c r="OOJ75" i="14"/>
  <c r="OIG75" i="14"/>
  <c r="OCA75" i="14"/>
  <c r="NRH75" i="14"/>
  <c r="NML75" i="14"/>
  <c r="NCZ75" i="14"/>
  <c r="MYF75" i="14"/>
  <c r="MPD75" i="14"/>
  <c r="MFB75" i="14"/>
  <c r="LXB75" i="14"/>
  <c r="LMD75" i="14"/>
  <c r="LEZ75" i="14"/>
  <c r="FYH75" i="14"/>
  <c r="FTQ75" i="14"/>
  <c r="FNA75" i="14"/>
  <c r="FFE75" i="14"/>
  <c r="EYL75" i="14"/>
  <c r="EMR75" i="14"/>
  <c r="DPU75" i="14"/>
  <c r="TAJ75" i="14"/>
  <c r="SVE75" i="14"/>
  <c r="LJQ75" i="14"/>
  <c r="JRN75" i="14"/>
  <c r="JLS75" i="14"/>
  <c r="MRI68" i="14"/>
  <c r="MQE68" i="14"/>
  <c r="MPL68" i="14"/>
  <c r="MOH68" i="14"/>
  <c r="MNB68" i="14"/>
  <c r="MLG68" i="14"/>
  <c r="MKB68" i="14"/>
  <c r="MJG68" i="14"/>
  <c r="MIA68" i="14"/>
  <c r="MHC68" i="14"/>
  <c r="MFX68" i="14"/>
  <c r="MEX68" i="14"/>
  <c r="MDU68" i="14"/>
  <c r="MCO68" i="14"/>
  <c r="MBM68" i="14"/>
  <c r="MAD68" i="14"/>
  <c r="LYV68" i="14"/>
  <c r="LXS68" i="14"/>
  <c r="LWP68" i="14"/>
  <c r="LVE68" i="14"/>
  <c r="LTV68" i="14"/>
  <c r="LSS68" i="14"/>
  <c r="LRF68" i="14"/>
  <c r="LPW68" i="14"/>
  <c r="LON68" i="14"/>
  <c r="LNN68" i="14"/>
  <c r="LMF68" i="14"/>
  <c r="LLK68" i="14"/>
  <c r="LKN68" i="14"/>
  <c r="LJG68" i="14"/>
  <c r="LIG68" i="14"/>
  <c r="LGV68" i="14"/>
  <c r="LFR68" i="14"/>
  <c r="LED68" i="14"/>
  <c r="LDE68" i="14"/>
  <c r="LCH68" i="14"/>
  <c r="LBF68" i="14"/>
  <c r="KZX68" i="14"/>
  <c r="KYU68" i="14"/>
  <c r="KXQ68" i="14"/>
  <c r="KWM68" i="14"/>
  <c r="KVL68" i="14"/>
  <c r="KTM68" i="14"/>
  <c r="KSH68" i="14"/>
  <c r="JYK68" i="14"/>
  <c r="JXL68" i="14"/>
  <c r="WNJ68" i="14"/>
  <c r="XCO75" i="14"/>
  <c r="XCK75" i="14"/>
  <c r="XCF75" i="14"/>
  <c r="XCA75" i="14"/>
  <c r="XBV75" i="14"/>
  <c r="XBQ75" i="14"/>
  <c r="XBL75" i="14"/>
  <c r="XBG75" i="14"/>
  <c r="XAZ75" i="14"/>
  <c r="XAU75" i="14"/>
  <c r="XAP75" i="14"/>
  <c r="XAK75" i="14"/>
  <c r="XAF75" i="14"/>
  <c r="WZZ75" i="14"/>
  <c r="WZU75" i="14"/>
  <c r="WZP75" i="14"/>
  <c r="WZK75" i="14"/>
  <c r="IGI75" i="14"/>
  <c r="IGD75" i="14"/>
  <c r="IFY75" i="14"/>
  <c r="IFT75" i="14"/>
  <c r="IFO75" i="14"/>
  <c r="IFJ75" i="14"/>
  <c r="HWP75" i="14"/>
  <c r="HWK75" i="14"/>
  <c r="HWF75" i="14"/>
  <c r="HWA75" i="14"/>
  <c r="HVV75" i="14"/>
  <c r="HVQ75" i="14"/>
  <c r="HVH75" i="14"/>
  <c r="HVE75" i="14"/>
  <c r="HUZ75" i="14"/>
  <c r="HUU75" i="14"/>
  <c r="HUP75" i="14"/>
  <c r="HUK75" i="14"/>
  <c r="HUF75" i="14"/>
  <c r="HUA75" i="14"/>
  <c r="HTW75" i="14"/>
  <c r="EMP75" i="14"/>
  <c r="ELN75" i="14"/>
  <c r="EKO75" i="14"/>
  <c r="EJP75" i="14"/>
  <c r="EIO75" i="14"/>
  <c r="EHQ75" i="14"/>
  <c r="EGT75" i="14"/>
  <c r="EFW75" i="14"/>
  <c r="EEV75" i="14"/>
  <c r="DBN75" i="14"/>
  <c r="DAM75" i="14"/>
  <c r="CZO75" i="14"/>
  <c r="CYS75" i="14"/>
  <c r="CHC75" i="14"/>
  <c r="CGA75" i="14"/>
  <c r="CFF75" i="14"/>
  <c r="CEI75" i="14"/>
  <c r="CDK75" i="14"/>
  <c r="CCL75" i="14"/>
  <c r="SPX75" i="14"/>
  <c r="RCS75" i="14"/>
  <c r="RBM75" i="14"/>
  <c r="RAK75" i="14"/>
  <c r="QZG75" i="14"/>
  <c r="QYA75" i="14"/>
  <c r="PPI75" i="14"/>
  <c r="POC75" i="14"/>
  <c r="PNC75" i="14"/>
  <c r="PMB75" i="14"/>
  <c r="PKY75" i="14"/>
  <c r="PJS75" i="14"/>
  <c r="MOZ75" i="14"/>
  <c r="MOB75" i="14"/>
  <c r="MMW75" i="14"/>
  <c r="MLQ75" i="14"/>
  <c r="MKO75" i="14"/>
  <c r="MJN75" i="14"/>
  <c r="MHU75" i="14"/>
  <c r="MGO75" i="14"/>
  <c r="GHM68" i="14"/>
  <c r="GGE68" i="14"/>
  <c r="GFA68" i="14"/>
  <c r="GDN68" i="14"/>
  <c r="GCH68" i="14"/>
  <c r="GBD68" i="14"/>
  <c r="GAD68" i="14"/>
  <c r="FZL68" i="14"/>
  <c r="FYV68" i="14"/>
  <c r="FWE68" i="14"/>
  <c r="FUX68" i="14"/>
  <c r="FTR68" i="14"/>
  <c r="FSP68" i="14"/>
  <c r="FRN68" i="14"/>
  <c r="FQB68" i="14"/>
  <c r="FOW68" i="14"/>
  <c r="FNS68" i="14"/>
  <c r="FMA68" i="14"/>
  <c r="FKF68" i="14"/>
  <c r="FJM68" i="14"/>
  <c r="FHP68" i="14"/>
  <c r="ICD75" i="14"/>
  <c r="IBY75" i="14"/>
  <c r="IBU75" i="14"/>
  <c r="IBQ75" i="14"/>
  <c r="IBM75" i="14"/>
  <c r="IBI75" i="14"/>
  <c r="IBD75" i="14"/>
  <c r="HYL75" i="14"/>
  <c r="HYH75" i="14"/>
  <c r="HYD75" i="14"/>
  <c r="HXZ75" i="14"/>
  <c r="HXV75" i="14"/>
  <c r="HXR75" i="14"/>
  <c r="HXN75" i="14"/>
  <c r="HXJ75" i="14"/>
  <c r="HXF75" i="14"/>
  <c r="HXB75" i="14"/>
  <c r="HWW75" i="14"/>
  <c r="EDT75" i="14"/>
  <c r="ECR75" i="14"/>
  <c r="EBN75" i="14"/>
  <c r="EAP75" i="14"/>
  <c r="DZS75" i="14"/>
  <c r="DYU75" i="14"/>
  <c r="DXX75" i="14"/>
  <c r="DXD75" i="14"/>
  <c r="DWJ75" i="14"/>
  <c r="DVL75" i="14"/>
  <c r="DUI75" i="14"/>
  <c r="DTL75" i="14"/>
  <c r="DSL75" i="14"/>
  <c r="DDE75" i="14"/>
  <c r="DBZ75" i="14"/>
  <c r="SOP75" i="14"/>
  <c r="SNA75" i="14"/>
  <c r="SMA75" i="14"/>
  <c r="SKS75" i="14"/>
  <c r="SJP75" i="14"/>
  <c r="SIB75" i="14"/>
  <c r="SGX75" i="14"/>
  <c r="SFU75" i="14"/>
  <c r="SET75" i="14"/>
  <c r="SDM75" i="14"/>
  <c r="SCE75" i="14"/>
  <c r="SAZ75" i="14"/>
  <c r="SAK75" i="14"/>
  <c r="RFT75" i="14"/>
  <c r="RER75" i="14"/>
  <c r="RDS75" i="14"/>
  <c r="ODQ68" i="14"/>
  <c r="ODL68" i="14"/>
  <c r="ODG68" i="14"/>
  <c r="ODB68" i="14"/>
  <c r="OCX68" i="14"/>
  <c r="OCT68" i="14"/>
  <c r="OCQ68" i="14"/>
  <c r="OCN68" i="14"/>
  <c r="OCK68" i="14"/>
  <c r="OCH68" i="14"/>
  <c r="OCE68" i="14"/>
  <c r="OCB68" i="14"/>
  <c r="OBY68" i="14"/>
  <c r="OBV68" i="14"/>
  <c r="OBS68" i="14"/>
  <c r="OBP68" i="14"/>
  <c r="NBG68" i="14"/>
  <c r="NBD68" i="14"/>
  <c r="NAZ68" i="14"/>
  <c r="NAU68" i="14"/>
  <c r="NAO68" i="14"/>
  <c r="NAK68" i="14"/>
  <c r="TTC68" i="14"/>
  <c r="IFC75" i="14"/>
  <c r="IEW75" i="14"/>
  <c r="SZT68" i="14"/>
  <c r="SYY68" i="14"/>
  <c r="SYE68" i="14"/>
  <c r="SXH68" i="14"/>
  <c r="IED75" i="14"/>
  <c r="IDY75" i="14"/>
  <c r="IDS75" i="14"/>
  <c r="IDN75" i="14"/>
  <c r="IDI75" i="14"/>
  <c r="IDD75" i="14"/>
  <c r="ICY75" i="14"/>
  <c r="ICT75" i="14"/>
  <c r="ICO75" i="14"/>
  <c r="ICJ75" i="14"/>
  <c r="DRH75" i="14"/>
  <c r="DQB75" i="14"/>
  <c r="DPA75" i="14"/>
  <c r="DOI75" i="14"/>
  <c r="DNG75" i="14"/>
  <c r="DMI75" i="14"/>
  <c r="DLK75" i="14"/>
  <c r="DKR75" i="14"/>
  <c r="DJX75" i="14"/>
  <c r="DIX75" i="14"/>
  <c r="DIA75" i="14"/>
  <c r="DGU75" i="14"/>
  <c r="DFT75" i="14"/>
  <c r="DEU75" i="14"/>
  <c r="DDW75" i="14"/>
  <c r="RYZ75" i="14"/>
  <c r="RXT75" i="14"/>
  <c r="RWE75" i="14"/>
  <c r="RUU75" i="14"/>
  <c r="RTP75" i="14"/>
  <c r="RSK75" i="14"/>
  <c r="RQZ75" i="14"/>
  <c r="RPF75" i="14"/>
  <c r="ROC75" i="14"/>
  <c r="RNG75" i="14"/>
  <c r="RLZ75" i="14"/>
  <c r="RKU75" i="14"/>
  <c r="RJH75" i="14"/>
  <c r="RIF75" i="14"/>
  <c r="RHD75" i="14"/>
  <c r="OBL68" i="14"/>
  <c r="OBF68" i="14"/>
  <c r="OBA68" i="14"/>
  <c r="OAW68" i="14"/>
  <c r="OAQ68" i="14"/>
  <c r="OAK68" i="14"/>
  <c r="OAF68" i="14"/>
  <c r="OAA68" i="14"/>
  <c r="NZV68" i="14"/>
  <c r="NZQ68" i="14"/>
  <c r="NZL68" i="14"/>
  <c r="NZH68" i="14"/>
  <c r="NZC68" i="14"/>
  <c r="NYX68" i="14"/>
  <c r="NYS68" i="14"/>
  <c r="NYN68" i="14"/>
  <c r="NYI68" i="14"/>
  <c r="NYD68" i="14"/>
  <c r="NFA68" i="14"/>
  <c r="NEW68" i="14"/>
  <c r="NER68" i="14"/>
  <c r="JOM68" i="14"/>
  <c r="JNM68" i="14"/>
  <c r="JMI68" i="14"/>
  <c r="JLM68" i="14"/>
  <c r="JKL68" i="14"/>
  <c r="JJI68" i="14"/>
  <c r="JIL68" i="14"/>
  <c r="JHI68" i="14"/>
  <c r="JGF68" i="14"/>
  <c r="HYR68" i="14"/>
  <c r="HXC68" i="14"/>
  <c r="HWH68" i="14"/>
  <c r="HVE68" i="14"/>
  <c r="HUF68" i="14"/>
  <c r="HTM68" i="14"/>
  <c r="HSS68" i="14"/>
  <c r="HRS68" i="14"/>
  <c r="GWT68" i="14"/>
  <c r="SRL75" i="14"/>
  <c r="SCI75" i="14"/>
  <c r="RNK75" i="14"/>
  <c r="QQZ75" i="14"/>
  <c r="ICV68" i="14"/>
  <c r="HTR68" i="14"/>
  <c r="HHZ68" i="14"/>
  <c r="GWQ68" i="14"/>
  <c r="FVN68" i="14"/>
  <c r="FLF68" i="14"/>
  <c r="LM68" i="14"/>
  <c r="CK68" i="14"/>
  <c r="CF68" i="14"/>
  <c r="CA68" i="14"/>
  <c r="EYT75" i="14"/>
  <c r="ESY75" i="14"/>
  <c r="EOY75" i="14"/>
  <c r="EKQ75" i="14"/>
  <c r="EFH75" i="14"/>
  <c r="EBO75" i="14"/>
  <c r="TGH68" i="14"/>
  <c r="TFM68" i="14"/>
  <c r="TEC68" i="14"/>
  <c r="TDF68" i="14"/>
  <c r="TCM68" i="14"/>
  <c r="TBP68" i="14"/>
  <c r="TAT68" i="14"/>
  <c r="TAE68" i="14"/>
  <c r="XBJ68" i="14"/>
  <c r="XAF68" i="14"/>
  <c r="UGA68" i="14"/>
  <c r="UEK68" i="14"/>
  <c r="UCR68" i="14"/>
  <c r="PGO75" i="14"/>
  <c r="PCZ75" i="14"/>
  <c r="OZX75" i="14"/>
  <c r="OWQ75" i="14"/>
  <c r="OSU75" i="14"/>
  <c r="OPO75" i="14"/>
  <c r="OMO75" i="14"/>
  <c r="OJV75" i="14"/>
  <c r="OHA75" i="14"/>
  <c r="OEF75" i="14"/>
  <c r="OBM75" i="14"/>
  <c r="QAZ75" i="14"/>
  <c r="PZZ75" i="14"/>
  <c r="PYS75" i="14"/>
  <c r="PXG75" i="14"/>
  <c r="PVZ75" i="14"/>
  <c r="PUK75" i="14"/>
  <c r="PTO75" i="14"/>
  <c r="PSG75" i="14"/>
  <c r="PRJ75" i="14"/>
  <c r="PQD75" i="14"/>
  <c r="NEM68" i="14"/>
  <c r="NEH68" i="14"/>
  <c r="NEC68" i="14"/>
  <c r="NDW68" i="14"/>
  <c r="NDR68" i="14"/>
  <c r="NDM68" i="14"/>
  <c r="NDH68" i="14"/>
  <c r="NDC68" i="14"/>
  <c r="NCV68" i="14"/>
  <c r="NCP68" i="14"/>
  <c r="NCK68" i="14"/>
  <c r="NCF68" i="14"/>
  <c r="NCA68" i="14"/>
  <c r="NBV68" i="14"/>
  <c r="NBR68" i="14"/>
  <c r="NBM68" i="14"/>
  <c r="HQT68" i="14"/>
  <c r="HPB68" i="14"/>
  <c r="HNV68" i="14"/>
  <c r="HMQ68" i="14"/>
  <c r="HLI68" i="14"/>
  <c r="HKF68" i="14"/>
  <c r="HIX68" i="14"/>
  <c r="HHR68" i="14"/>
  <c r="HGY68" i="14"/>
  <c r="HFJ68" i="14"/>
  <c r="HEH68" i="14"/>
  <c r="HCS68" i="14"/>
  <c r="HBK68" i="14"/>
  <c r="HAH68" i="14"/>
  <c r="GYW68" i="14"/>
  <c r="GXW68" i="14"/>
  <c r="FU68" i="14"/>
  <c r="FQ68" i="14"/>
  <c r="FL68" i="14"/>
  <c r="FF68" i="14"/>
  <c r="FA68" i="14"/>
  <c r="EV68" i="14"/>
  <c r="EQ68" i="14"/>
  <c r="EL68" i="14"/>
  <c r="EF68" i="14"/>
  <c r="DY68" i="14"/>
  <c r="DT68" i="14"/>
  <c r="DO68" i="14"/>
  <c r="DJ68" i="14"/>
  <c r="DA68" i="14"/>
  <c r="CW68" i="14"/>
  <c r="CP68" i="14"/>
  <c r="DYP75" i="14"/>
  <c r="DRX75" i="14"/>
  <c r="DNO75" i="14"/>
  <c r="AWB75" i="14"/>
  <c r="ARO75" i="14"/>
  <c r="ANO75" i="14"/>
  <c r="AIC75" i="14"/>
  <c r="TME68" i="14"/>
  <c r="TLH68" i="14"/>
  <c r="TKO68" i="14"/>
  <c r="TJU68" i="14"/>
  <c r="TJA68" i="14"/>
  <c r="THX68" i="14"/>
  <c r="THH68" i="14"/>
  <c r="WYT68" i="14"/>
  <c r="WXJ68" i="14"/>
  <c r="WCJ68" i="14"/>
  <c r="WBI68" i="14"/>
  <c r="USU68" i="14"/>
  <c r="URS68" i="14"/>
  <c r="UQI68" i="14"/>
  <c r="UON68" i="14"/>
  <c r="UMX68" i="14"/>
  <c r="ULO68" i="14"/>
  <c r="UKL68" i="14"/>
  <c r="UIC68" i="14"/>
  <c r="UGX68" i="14"/>
  <c r="CXP75" i="14"/>
  <c r="CWS75" i="14"/>
  <c r="CUB75" i="14"/>
  <c r="CTE75" i="14"/>
  <c r="CSJ75" i="14"/>
  <c r="CRL75" i="14"/>
  <c r="CQJ75" i="14"/>
  <c r="CPW75" i="14"/>
  <c r="COV75" i="14"/>
  <c r="CNX75" i="14"/>
  <c r="CND75" i="14"/>
  <c r="CMH75" i="14"/>
  <c r="CLR75" i="14"/>
  <c r="CKQ75" i="14"/>
  <c r="CJO75" i="14"/>
  <c r="CIS75" i="14"/>
  <c r="QUJ75" i="14"/>
  <c r="QTO75" i="14"/>
  <c r="QRV75" i="14"/>
  <c r="QQH75" i="14"/>
  <c r="QPE75" i="14"/>
  <c r="QOB75" i="14"/>
  <c r="QMV75" i="14"/>
  <c r="QLL75" i="14"/>
  <c r="QKM75" i="14"/>
  <c r="QJJ75" i="14"/>
  <c r="QIG75" i="14"/>
  <c r="QGO75" i="14"/>
  <c r="QFJ75" i="14"/>
  <c r="QEK75" i="14"/>
  <c r="QDI75" i="14"/>
  <c r="NXY68" i="14"/>
  <c r="NXT68" i="14"/>
  <c r="NXP68" i="14"/>
  <c r="NXK68" i="14"/>
  <c r="NXD68" i="14"/>
  <c r="NXA68" i="14"/>
  <c r="NWU68" i="14"/>
  <c r="NWQ68" i="14"/>
  <c r="NWJ68" i="14"/>
  <c r="NWE68" i="14"/>
  <c r="NVZ68" i="14"/>
  <c r="NVV68" i="14"/>
  <c r="NVR68" i="14"/>
  <c r="NVN68" i="14"/>
  <c r="NVJ68" i="14"/>
  <c r="NVF68" i="14"/>
  <c r="NFL68" i="14"/>
  <c r="NFH68" i="14"/>
  <c r="FEX68" i="14"/>
  <c r="ETF68" i="14"/>
  <c r="EHT68" i="14"/>
  <c r="QO68" i="14"/>
  <c r="QJ68" i="14"/>
  <c r="QE68" i="14"/>
  <c r="PZ68" i="14"/>
  <c r="PU68" i="14"/>
  <c r="PP68" i="14"/>
  <c r="PK68" i="14"/>
  <c r="PF68" i="14"/>
  <c r="PA68" i="14"/>
  <c r="OV68" i="14"/>
  <c r="LBK75" i="14"/>
  <c r="GAX75" i="14"/>
  <c r="FXZ75" i="14"/>
  <c r="FUW75" i="14"/>
  <c r="FRT75" i="14"/>
  <c r="FOQ75" i="14"/>
  <c r="FLI75" i="14"/>
  <c r="FIN75" i="14"/>
  <c r="FFG75" i="14"/>
  <c r="FCE75" i="14"/>
  <c r="PHJ75" i="14"/>
  <c r="PGM75" i="14"/>
  <c r="PFL75" i="14"/>
  <c r="PEG75" i="14"/>
  <c r="PDD75" i="14"/>
  <c r="PBZ75" i="14"/>
  <c r="PAY75" i="14"/>
  <c r="OZU75" i="14"/>
  <c r="OYU75" i="14"/>
  <c r="OXP75" i="14"/>
  <c r="OVZ75" i="14"/>
  <c r="OUO75" i="14"/>
  <c r="OTL75" i="14"/>
  <c r="OSG75" i="14"/>
  <c r="ORE75" i="14"/>
  <c r="OQA75" i="14"/>
  <c r="OOK75" i="14"/>
  <c r="ONS75" i="14"/>
  <c r="OMQ75" i="14"/>
  <c r="OLZ75" i="14"/>
  <c r="NCI75" i="14"/>
  <c r="NBS75" i="14"/>
  <c r="NBH75" i="14"/>
  <c r="NAO75" i="14"/>
  <c r="NAB75" i="14"/>
  <c r="MZL75" i="14"/>
  <c r="MZA75" i="14"/>
  <c r="MYO75" i="14"/>
  <c r="MYC75" i="14"/>
  <c r="MXQ75" i="14"/>
  <c r="MXF75" i="14"/>
  <c r="MWT75" i="14"/>
  <c r="MWH75" i="14"/>
  <c r="MVR75" i="14"/>
  <c r="MVF75" i="14"/>
  <c r="MUP75" i="14"/>
  <c r="MTX75" i="14"/>
  <c r="MTJ75" i="14"/>
  <c r="MSJ75" i="14"/>
  <c r="MRO75" i="14"/>
  <c r="MQO75" i="14"/>
  <c r="MPM75" i="14"/>
  <c r="NUZ68" i="14"/>
  <c r="NUU68" i="14"/>
  <c r="NUP68" i="14"/>
  <c r="NUK68" i="14"/>
  <c r="NUG68" i="14"/>
  <c r="NUB68" i="14"/>
  <c r="NTW68" i="14"/>
  <c r="NTR68" i="14"/>
  <c r="NTM68" i="14"/>
  <c r="NTH68" i="14"/>
  <c r="NTC68" i="14"/>
  <c r="NSX68" i="14"/>
  <c r="NSS68" i="14"/>
  <c r="NSN68" i="14"/>
  <c r="NSI68" i="14"/>
  <c r="NSE68" i="14"/>
  <c r="NRZ68" i="14"/>
  <c r="NRU68" i="14"/>
  <c r="NRN68" i="14"/>
  <c r="NJA68" i="14"/>
  <c r="NIV68" i="14"/>
  <c r="NIQ68" i="14"/>
  <c r="NIL68" i="14"/>
  <c r="NIG68" i="14"/>
  <c r="NIB68" i="14"/>
  <c r="NHW68" i="14"/>
  <c r="NHR68" i="14"/>
  <c r="NHN68" i="14"/>
  <c r="NHI68" i="14"/>
  <c r="NHD68" i="14"/>
  <c r="NGY68" i="14"/>
  <c r="NGT68" i="14"/>
  <c r="NGO68" i="14"/>
  <c r="NGH68" i="14"/>
  <c r="NGC68" i="14"/>
  <c r="NFX68" i="14"/>
  <c r="NFS68" i="14"/>
  <c r="AEV75" i="14"/>
  <c r="ABC75" i="14"/>
  <c r="WX75" i="14"/>
  <c r="SS75" i="14"/>
  <c r="OU75" i="14"/>
  <c r="AN117" i="14"/>
  <c r="R315" i="14"/>
  <c r="AT67" i="14"/>
  <c r="XBO68" i="14"/>
  <c r="WVB68" i="14"/>
  <c r="WPZ68" i="14"/>
  <c r="WKE68" i="14"/>
  <c r="WFF68" i="14"/>
  <c r="VYY68" i="14"/>
  <c r="VTH68" i="14"/>
  <c r="VOU68" i="14"/>
  <c r="VKG68" i="14"/>
  <c r="VGE68" i="14"/>
  <c r="UYK68" i="14"/>
  <c r="UQS68" i="14"/>
  <c r="ULS68" i="14"/>
  <c r="UFJ68" i="14"/>
  <c r="TYV68" i="14"/>
  <c r="TTJ68" i="14"/>
  <c r="TOV68" i="14"/>
  <c r="TOF68" i="14"/>
  <c r="TNM68" i="14"/>
  <c r="VZU68" i="14"/>
  <c r="VZF68" i="14"/>
  <c r="VXZ68" i="14"/>
  <c r="VWY68" i="14"/>
  <c r="VVU68" i="14"/>
  <c r="VUR68" i="14"/>
  <c r="VTU68" i="14"/>
  <c r="VST68" i="14"/>
  <c r="VRT68" i="14"/>
  <c r="VQV68" i="14"/>
  <c r="VPQ68" i="14"/>
  <c r="VOS68" i="14"/>
  <c r="VNU68" i="14"/>
  <c r="VMR68" i="14"/>
  <c r="VLO68" i="14"/>
  <c r="VKT68" i="14"/>
  <c r="VJV68" i="14"/>
  <c r="VIY68" i="14"/>
  <c r="VIA68" i="14"/>
  <c r="VHB68" i="14"/>
  <c r="VGD68" i="14"/>
  <c r="VEK68" i="14"/>
  <c r="VDD68" i="14"/>
  <c r="VBY68" i="14"/>
  <c r="VAI68" i="14"/>
  <c r="UZK68" i="14"/>
  <c r="UYH68" i="14"/>
  <c r="UWW68" i="14"/>
  <c r="UVP68" i="14"/>
  <c r="UUA68" i="14"/>
  <c r="UTB68" i="14"/>
  <c r="BMX75" i="14"/>
  <c r="BLX75" i="14"/>
  <c r="BLB75" i="14"/>
  <c r="BKI75" i="14"/>
  <c r="BJI75" i="14"/>
  <c r="BIJ75" i="14"/>
  <c r="BHS75" i="14"/>
  <c r="BGK75" i="14"/>
  <c r="BFL75" i="14"/>
  <c r="BEO75" i="14"/>
  <c r="AVY75" i="14"/>
  <c r="AVD75" i="14"/>
  <c r="ATR75" i="14"/>
  <c r="ATE75" i="14"/>
  <c r="ASJ75" i="14"/>
  <c r="ARQ75" i="14"/>
  <c r="AQY75" i="14"/>
  <c r="AQF75" i="14"/>
  <c r="APM75" i="14"/>
  <c r="AOU75" i="14"/>
  <c r="OLH75" i="14"/>
  <c r="OKM75" i="14"/>
  <c r="OJS75" i="14"/>
  <c r="OIU75" i="14"/>
  <c r="NOA75" i="14"/>
  <c r="NNE75" i="14"/>
  <c r="NMA75" i="14"/>
  <c r="NKS75" i="14"/>
  <c r="NJO75" i="14"/>
  <c r="NIP75" i="14"/>
  <c r="NHH75" i="14"/>
  <c r="NGI75" i="14"/>
  <c r="NFN75" i="14"/>
  <c r="NEI75" i="14"/>
  <c r="NDA75" i="14"/>
  <c r="NRE68" i="14"/>
  <c r="NQX68" i="14"/>
  <c r="NNW68" i="14"/>
  <c r="NNR68" i="14"/>
  <c r="NNM68" i="14"/>
  <c r="NNH68" i="14"/>
  <c r="NNC68" i="14"/>
  <c r="NMX68" i="14"/>
  <c r="NMS68" i="14"/>
  <c r="NMN68" i="14"/>
  <c r="NMI68" i="14"/>
  <c r="NMD68" i="14"/>
  <c r="NLY68" i="14"/>
  <c r="NLU68" i="14"/>
  <c r="NLQ68" i="14"/>
  <c r="NLM68" i="14"/>
  <c r="NLF68" i="14"/>
  <c r="NKX68" i="14"/>
  <c r="NKM68" i="14"/>
  <c r="NKC68" i="14"/>
  <c r="NJU68" i="14"/>
  <c r="NJJ68" i="14"/>
  <c r="JEV68" i="14"/>
  <c r="JDN68" i="14"/>
  <c r="JAV68" i="14"/>
  <c r="IYN68" i="14"/>
  <c r="IWT68" i="14"/>
  <c r="IVI68" i="14"/>
  <c r="ITJ68" i="14"/>
  <c r="IRX68" i="14"/>
  <c r="IPV68" i="14"/>
  <c r="IOO68" i="14"/>
  <c r="IMP68" i="14"/>
  <c r="IKF68" i="14"/>
  <c r="IJI68" i="14"/>
  <c r="IHD68" i="14"/>
  <c r="IFE68" i="14"/>
  <c r="IDD68" i="14"/>
  <c r="IAT68" i="14"/>
  <c r="LE68" i="14"/>
  <c r="KP68" i="14"/>
  <c r="JZ68" i="14"/>
  <c r="JK68" i="14"/>
  <c r="IS68" i="14"/>
  <c r="HZ68" i="14"/>
  <c r="HF68" i="14"/>
  <c r="GM68" i="14"/>
  <c r="DCE75" i="14"/>
  <c r="COO75" i="14"/>
  <c r="BYQ75" i="14"/>
  <c r="BIP75" i="14"/>
  <c r="WUL68" i="14"/>
  <c r="WLY68" i="14"/>
  <c r="WHD68" i="14"/>
  <c r="WDB68" i="14"/>
  <c r="BBH75" i="14"/>
  <c r="AXN75" i="14"/>
  <c r="NWV75" i="14"/>
  <c r="NSV75" i="14"/>
  <c r="NQH68" i="14"/>
  <c r="NPM68" i="14"/>
  <c r="NOU68" i="14"/>
  <c r="NOD68" i="14"/>
  <c r="NY68" i="14"/>
  <c r="ND68" i="14"/>
  <c r="MG68" i="14"/>
  <c r="HZB68" i="14"/>
  <c r="HRF68" i="14"/>
  <c r="HBT68" i="14"/>
  <c r="GSK68" i="14"/>
  <c r="GIH68" i="14"/>
  <c r="GCW68" i="14"/>
  <c r="FVH68" i="14"/>
  <c r="FIN68" i="14"/>
  <c r="DVJ68" i="14"/>
  <c r="DNE68" i="14"/>
  <c r="TSW75" i="14"/>
  <c r="TKG75" i="14"/>
  <c r="TDG75" i="14"/>
  <c r="STW75" i="14"/>
  <c r="SJC75" i="14"/>
  <c r="RZD75" i="14"/>
  <c r="RQW75" i="14"/>
  <c r="REE75" i="14"/>
  <c r="QPV75" i="14"/>
  <c r="QDN75" i="14"/>
  <c r="PWP75" i="14"/>
  <c r="PLG75" i="14"/>
  <c r="PFS75" i="14"/>
  <c r="OXO75" i="14"/>
  <c r="OSD75" i="14"/>
  <c r="OLD75" i="14"/>
  <c r="NWT75" i="14"/>
  <c r="NJS75" i="14"/>
  <c r="NDP75" i="14"/>
  <c r="MTS75" i="14"/>
  <c r="MLE75" i="14"/>
  <c r="MCK75" i="14"/>
  <c r="LVJ75" i="14"/>
  <c r="LJX75" i="14"/>
  <c r="LDP75" i="14"/>
  <c r="FTV75" i="14"/>
  <c r="FMP75" i="14"/>
  <c r="FFO75" i="14"/>
  <c r="EUT75" i="14"/>
  <c r="DTR75" i="14"/>
  <c r="LIY75" i="14"/>
  <c r="JPV75" i="14"/>
  <c r="MRJ68" i="14"/>
  <c r="MPJ68" i="14"/>
  <c r="MNT68" i="14"/>
  <c r="MMJ68" i="14"/>
  <c r="MLJ68" i="14"/>
  <c r="MKC68" i="14"/>
  <c r="MJB68" i="14"/>
  <c r="MHR68" i="14"/>
  <c r="MGL68" i="14"/>
  <c r="MES68" i="14"/>
  <c r="MDR68" i="14"/>
  <c r="MCI68" i="14"/>
  <c r="MAW68" i="14"/>
  <c r="LZK68" i="14"/>
  <c r="LXH68" i="14"/>
  <c r="LVI68" i="14"/>
  <c r="LTP68" i="14"/>
  <c r="LRN68" i="14"/>
  <c r="LPG68" i="14"/>
  <c r="LNY68" i="14"/>
  <c r="LMS68" i="14"/>
  <c r="LLI68" i="14"/>
  <c r="LIZ68" i="14"/>
  <c r="LHJ68" i="14"/>
  <c r="LGA68" i="14"/>
  <c r="LDD68" i="14"/>
  <c r="LCA68" i="14"/>
  <c r="LAW68" i="14"/>
  <c r="KZK68" i="14"/>
  <c r="KYJ68" i="14"/>
  <c r="KWX68" i="14"/>
  <c r="KVF68" i="14"/>
  <c r="KUB68" i="14"/>
  <c r="KSX68" i="14"/>
  <c r="JYU68" i="14"/>
  <c r="JXI68" i="14"/>
  <c r="JWK68" i="14"/>
  <c r="WDO68" i="14"/>
  <c r="AY12" i="3"/>
  <c r="BE12" i="3"/>
  <c r="O13" i="3"/>
  <c r="X13" i="3"/>
  <c r="AC13" i="3"/>
  <c r="AI13" i="3"/>
  <c r="AQ13" i="3"/>
  <c r="AA15" i="3"/>
  <c r="AV15" i="3"/>
  <c r="Y16" i="3"/>
  <c r="AU16" i="3"/>
  <c r="F16" i="3"/>
  <c r="BA13" i="3"/>
  <c r="I14" i="3"/>
  <c r="X14" i="3"/>
  <c r="AO14" i="3"/>
  <c r="AV14" i="3"/>
  <c r="BF14" i="3"/>
  <c r="J15" i="3"/>
  <c r="X15" i="3"/>
  <c r="AI15" i="3"/>
  <c r="AW15" i="3"/>
  <c r="R16" i="3"/>
  <c r="AF16" i="3"/>
  <c r="AV16" i="3"/>
  <c r="F13" i="3"/>
  <c r="DDP75" i="14"/>
  <c r="CAO75" i="14"/>
  <c r="GTM75" i="14"/>
  <c r="GTU75" i="14"/>
  <c r="GUD75" i="14"/>
  <c r="GUL75" i="14"/>
  <c r="GUT75" i="14"/>
  <c r="GVB75" i="14"/>
  <c r="GVI75" i="14"/>
  <c r="GVQ75" i="14"/>
  <c r="GVX75" i="14"/>
  <c r="GWF75" i="14"/>
  <c r="GWS75" i="14"/>
  <c r="GWX75" i="14"/>
  <c r="GXB75" i="14"/>
  <c r="GXK75" i="14"/>
  <c r="GXP75" i="14"/>
  <c r="GXY75" i="14"/>
  <c r="GYG75" i="14"/>
  <c r="UNF68" i="14"/>
  <c r="ULX68" i="14"/>
  <c r="UKH68" i="14"/>
  <c r="UHI68" i="14"/>
  <c r="UEN68" i="14"/>
  <c r="UCQ68" i="14"/>
  <c r="TPW68" i="14"/>
  <c r="JOB68" i="14"/>
  <c r="JMK68" i="14"/>
  <c r="JEK68" i="14"/>
  <c r="EIS75" i="14"/>
  <c r="EDA75" i="14"/>
  <c r="DXU75" i="14"/>
  <c r="DSJ75" i="14"/>
  <c r="DMC75" i="14"/>
  <c r="CYD75" i="14"/>
  <c r="FHN68" i="14"/>
  <c r="FFA68" i="14"/>
  <c r="FDT68" i="14"/>
  <c r="FAY68" i="14"/>
  <c r="EXO68" i="14"/>
  <c r="EWE68" i="14"/>
  <c r="EUE68" i="14"/>
  <c r="ESV68" i="14"/>
  <c r="ERU68" i="14"/>
  <c r="UWS68" i="14"/>
  <c r="UCO68" i="14"/>
  <c r="IVA75" i="14"/>
  <c r="ERH68" i="14"/>
  <c r="EPB68" i="14"/>
  <c r="EML68" i="14"/>
  <c r="EKL68" i="14"/>
  <c r="EIA68" i="14"/>
  <c r="EFA68" i="14"/>
  <c r="ECN68" i="14"/>
  <c r="EAO68" i="14"/>
  <c r="DYI68" i="14"/>
  <c r="LPS75" i="14"/>
  <c r="LKE75" i="14"/>
  <c r="LFA75" i="14"/>
  <c r="KZA75" i="14"/>
  <c r="KXA75" i="14"/>
  <c r="KVY75" i="14"/>
  <c r="KUY75" i="14"/>
  <c r="KTW75" i="14"/>
  <c r="KSU75" i="14"/>
  <c r="KRK75" i="14"/>
  <c r="WTQ68" i="14"/>
  <c r="UKY68" i="14"/>
  <c r="IWQ75" i="14"/>
  <c r="TTA68" i="14"/>
  <c r="KQM75" i="14"/>
  <c r="KOU75" i="14"/>
  <c r="KNW75" i="14"/>
  <c r="KME75" i="14"/>
  <c r="KLG75" i="14"/>
  <c r="QWH75" i="14"/>
  <c r="QPC75" i="14"/>
  <c r="PUJ75" i="14"/>
  <c r="PIC75" i="14"/>
  <c r="OYV75" i="14"/>
  <c r="OSY75" i="14"/>
  <c r="OMP75" i="14"/>
  <c r="OFY75" i="14"/>
  <c r="OAZ75" i="14"/>
  <c r="NVI75" i="14"/>
  <c r="NOW75" i="14"/>
  <c r="NKV75" i="14"/>
  <c r="WRZ68" i="14"/>
  <c r="UDT68" i="14"/>
  <c r="TVY68" i="14"/>
  <c r="YN75" i="14"/>
  <c r="XA75" i="14"/>
  <c r="VO75" i="14"/>
  <c r="UE75" i="14"/>
  <c r="SJ75" i="14"/>
  <c r="OA75" i="14"/>
  <c r="UNK75" i="14"/>
  <c r="UNV75" i="14"/>
  <c r="UOF75" i="14"/>
  <c r="UOP75" i="14"/>
  <c r="UVQ75" i="14"/>
  <c r="UWD75" i="14"/>
  <c r="UWL75" i="14"/>
  <c r="UWR75" i="14"/>
  <c r="U67" i="14"/>
  <c r="IVO75" i="14"/>
  <c r="TYU68" i="14"/>
  <c r="TUN68" i="14"/>
  <c r="TQG68" i="14"/>
  <c r="AM117" i="14"/>
  <c r="XCX68" i="14"/>
  <c r="UVZ68" i="14"/>
  <c r="ITU75" i="14"/>
  <c r="TRC68" i="14"/>
  <c r="JKV68" i="14"/>
  <c r="JGQ68" i="14"/>
  <c r="JBD68" i="14"/>
  <c r="IOK68" i="14"/>
  <c r="IHP68" i="14"/>
  <c r="ICQ68" i="14"/>
  <c r="HXO68" i="14"/>
  <c r="HTO68" i="14"/>
  <c r="HQS68" i="14"/>
  <c r="GYT75" i="14"/>
  <c r="GZB75" i="14"/>
  <c r="GZJ75" i="14"/>
  <c r="GZV75" i="14"/>
  <c r="HAD75" i="14"/>
  <c r="HAL75" i="14"/>
  <c r="UWG68" i="14"/>
  <c r="UUL68" i="14"/>
  <c r="USM68" i="14"/>
  <c r="URB68" i="14"/>
  <c r="UOT68" i="14"/>
  <c r="CNL75" i="14"/>
  <c r="CDG75" i="14"/>
  <c r="BXJ75" i="14"/>
  <c r="BPM75" i="14"/>
  <c r="BKU75" i="14"/>
  <c r="BCZ75" i="14"/>
  <c r="AZA75" i="14"/>
  <c r="AMC75" i="14"/>
  <c r="CC75" i="14"/>
  <c r="DVO68" i="14"/>
  <c r="DSF68" i="14"/>
  <c r="DQW68" i="14"/>
  <c r="DOU68" i="14"/>
  <c r="DMT68" i="14"/>
  <c r="OWO75" i="14"/>
  <c r="ONY75" i="14"/>
  <c r="NWU75" i="14"/>
  <c r="NJN75" i="14"/>
  <c r="NBP75" i="14"/>
  <c r="MSG75" i="14"/>
  <c r="MHW75" i="14"/>
  <c r="MBE75" i="14"/>
  <c r="LWD75" i="14"/>
  <c r="KKU75" i="14"/>
  <c r="KKE75" i="14"/>
  <c r="KJF75" i="14"/>
  <c r="KHX75" i="14"/>
  <c r="KGU75" i="14"/>
  <c r="KEZ75" i="14"/>
  <c r="KDT75" i="14"/>
  <c r="KCR75" i="14"/>
  <c r="KBX75" i="14"/>
  <c r="KAN75" i="14"/>
  <c r="JZH75" i="14"/>
  <c r="JYJ75" i="14"/>
  <c r="JWN75" i="14"/>
  <c r="JVR75" i="14"/>
  <c r="JUL75" i="14"/>
  <c r="JTK75" i="14"/>
  <c r="JSM75" i="14"/>
  <c r="JRI75" i="14"/>
  <c r="JQE75" i="14"/>
  <c r="JPC75" i="14"/>
  <c r="JOI75" i="14"/>
  <c r="NFT75" i="14"/>
  <c r="NBD75" i="14"/>
  <c r="MWS75" i="14"/>
  <c r="MKP75" i="14"/>
  <c r="MEW75" i="14"/>
  <c r="LYB75" i="14"/>
  <c r="LPC75" i="14"/>
  <c r="LIX75" i="14"/>
  <c r="LCC75" i="14"/>
  <c r="KZD75" i="14"/>
  <c r="KYB75" i="14"/>
  <c r="IHY75" i="14"/>
  <c r="IHS75" i="14"/>
  <c r="IHL75" i="14"/>
  <c r="IGY75" i="14"/>
  <c r="IGQ75" i="14"/>
  <c r="HTU75" i="14"/>
  <c r="AFT75" i="14"/>
  <c r="ADX75" i="14"/>
  <c r="HAR75" i="14"/>
  <c r="HBB75" i="14"/>
  <c r="HBI75" i="14"/>
  <c r="HBM75" i="14"/>
  <c r="HBS75" i="14"/>
  <c r="HCC75" i="14"/>
  <c r="HCI75" i="14"/>
  <c r="HCO75" i="14"/>
  <c r="UOS75" i="14"/>
  <c r="UOX75" i="14"/>
  <c r="UPE75" i="14"/>
  <c r="UPL75" i="14"/>
  <c r="UPT75" i="14"/>
  <c r="UQK75" i="14"/>
  <c r="URE75" i="14"/>
  <c r="URK75" i="14"/>
  <c r="URP75" i="14"/>
  <c r="URZ75" i="14"/>
  <c r="USK75" i="14"/>
  <c r="USW75" i="14"/>
  <c r="WXI68" i="14"/>
  <c r="WUJ68" i="14"/>
  <c r="WSM68" i="14"/>
  <c r="WQW68" i="14"/>
  <c r="WOS68" i="14"/>
  <c r="WNO68" i="14"/>
  <c r="WLK68" i="14"/>
  <c r="WKA68" i="14"/>
  <c r="WIT68" i="14"/>
  <c r="WHI68" i="14"/>
  <c r="WFY68" i="14"/>
  <c r="WEN68" i="14"/>
  <c r="WDL68" i="14"/>
  <c r="WCR68" i="14"/>
  <c r="WBG68" i="14"/>
  <c r="VZB68" i="14"/>
  <c r="VXF68" i="14"/>
  <c r="VWK68" i="14"/>
  <c r="VTR68" i="14"/>
  <c r="VPR68" i="14"/>
  <c r="VON68" i="14"/>
  <c r="VNL68" i="14"/>
  <c r="VLT68" i="14"/>
  <c r="VKH68" i="14"/>
  <c r="VIM68" i="14"/>
  <c r="VHE68" i="14"/>
  <c r="VFU68" i="14"/>
  <c r="VEC68" i="14"/>
  <c r="VCB68" i="14"/>
  <c r="VAC68" i="14"/>
  <c r="UXU68" i="14"/>
  <c r="JAR68" i="14"/>
  <c r="IXB68" i="14"/>
  <c r="IUC68" i="14"/>
  <c r="IRI68" i="14"/>
  <c r="ION68" i="14"/>
  <c r="IMD68" i="14"/>
  <c r="IKW68" i="14"/>
  <c r="IIH68" i="14"/>
  <c r="IGD68" i="14"/>
  <c r="IDU68" i="14"/>
  <c r="IBX68" i="14"/>
  <c r="HZF68" i="14"/>
  <c r="QSC75" i="14"/>
  <c r="QQD75" i="14"/>
  <c r="QNL75" i="14"/>
  <c r="QLZ75" i="14"/>
  <c r="QJG75" i="14"/>
  <c r="QHS75" i="14"/>
  <c r="QGF75" i="14"/>
  <c r="QEH75" i="14"/>
  <c r="QCV75" i="14"/>
  <c r="QAX75" i="14"/>
  <c r="PZI75" i="14"/>
  <c r="PVB75" i="14"/>
  <c r="PSW75" i="14"/>
  <c r="PRL75" i="14"/>
  <c r="PPW75" i="14"/>
  <c r="PND75" i="14"/>
  <c r="PJZ75" i="14"/>
  <c r="PIZ75" i="14"/>
  <c r="PHV75" i="14"/>
  <c r="PDF75" i="14"/>
  <c r="OYJ75" i="14"/>
  <c r="ORH75" i="14"/>
  <c r="ONQ75" i="14"/>
  <c r="OIY75" i="14"/>
  <c r="NZY75" i="14"/>
  <c r="NRL75" i="14"/>
  <c r="ERN75" i="14"/>
  <c r="EMA75" i="14"/>
  <c r="XCS68" i="14"/>
  <c r="WRD68" i="14"/>
  <c r="ULL68" i="14"/>
  <c r="TXN68" i="14"/>
  <c r="IWR75" i="14"/>
  <c r="IUM75" i="14"/>
  <c r="NNL75" i="14"/>
  <c r="NME75" i="14"/>
  <c r="NKX75" i="14"/>
  <c r="NJY75" i="14"/>
  <c r="NII75" i="14"/>
  <c r="NHI75" i="14"/>
  <c r="IFO68" i="14"/>
  <c r="IDN68" i="14"/>
  <c r="ICI68" i="14"/>
  <c r="IAH68" i="14"/>
  <c r="HYT68" i="14"/>
  <c r="HWU68" i="14"/>
  <c r="HTC68" i="14"/>
  <c r="HOJ68" i="14"/>
  <c r="HKJ68" i="14"/>
  <c r="HIG68" i="14"/>
  <c r="HGQ68" i="14"/>
  <c r="HFK68" i="14"/>
  <c r="GVX68" i="14"/>
  <c r="GUP68" i="14"/>
  <c r="GTF68" i="14"/>
  <c r="GRI68" i="14"/>
  <c r="GQH68" i="14"/>
  <c r="GNY68" i="14"/>
  <c r="GMG68" i="14"/>
  <c r="GKX68" i="14"/>
  <c r="GJN68" i="14"/>
  <c r="GIO68" i="14"/>
  <c r="GHO68" i="14"/>
  <c r="GGC68" i="14"/>
  <c r="GEC68" i="14"/>
  <c r="GAN68" i="14"/>
  <c r="FZN68" i="14"/>
  <c r="FYT68" i="14"/>
  <c r="FYH68" i="14"/>
  <c r="FQH68" i="14"/>
  <c r="FON68" i="14"/>
  <c r="FMO68" i="14"/>
  <c r="FKR68" i="14"/>
  <c r="FIB68" i="14"/>
  <c r="TVI75" i="14"/>
  <c r="TSS75" i="14"/>
  <c r="TRC75" i="14"/>
  <c r="TPY75" i="14"/>
  <c r="TNY75" i="14"/>
  <c r="TMK75" i="14"/>
  <c r="TLN75" i="14"/>
  <c r="TKA75" i="14"/>
  <c r="TIC75" i="14"/>
  <c r="TES75" i="14"/>
  <c r="TDR75" i="14"/>
  <c r="TBY75" i="14"/>
  <c r="SJF75" i="14"/>
  <c r="SFT75" i="14"/>
  <c r="RZA75" i="14"/>
  <c r="RQB75" i="14"/>
  <c r="RFS75" i="14"/>
  <c r="QWZ75" i="14"/>
  <c r="QRM75" i="14"/>
  <c r="QKH75" i="14"/>
  <c r="QFV75" i="14"/>
  <c r="PVP75" i="14"/>
  <c r="POO75" i="14"/>
  <c r="PIN75" i="14"/>
  <c r="PCG75" i="14"/>
  <c r="JLZ75" i="14"/>
  <c r="TAL68" i="14"/>
  <c r="SZM68" i="14"/>
  <c r="SYH68" i="14"/>
  <c r="SWM68" i="14"/>
  <c r="SVP68" i="14"/>
  <c r="RYL68" i="14"/>
  <c r="RXN68" i="14"/>
  <c r="RWM68" i="14"/>
  <c r="RVU68" i="14"/>
  <c r="RUR68" i="14"/>
  <c r="RUC68" i="14"/>
  <c r="RTN68" i="14"/>
  <c r="RSV68" i="14"/>
  <c r="RRL68" i="14"/>
  <c r="RQT68" i="14"/>
  <c r="RPZ68" i="14"/>
  <c r="RPK68" i="14"/>
  <c r="ROS68" i="14"/>
  <c r="ROB68" i="14"/>
  <c r="RNA68" i="14"/>
  <c r="RMG68" i="14"/>
  <c r="RLL68" i="14"/>
  <c r="RKT68" i="14"/>
  <c r="KND68" i="14"/>
  <c r="KNI68" i="14"/>
  <c r="KNQ68" i="14"/>
  <c r="KNW68" i="14"/>
  <c r="KOC68" i="14"/>
  <c r="KOK68" i="14"/>
  <c r="KOQ68" i="14"/>
  <c r="KOW68" i="14"/>
  <c r="KPF68" i="14"/>
  <c r="KPM68" i="14"/>
  <c r="KPU68" i="14"/>
  <c r="KPZ68" i="14"/>
  <c r="KQG68" i="14"/>
  <c r="KQM68" i="14"/>
  <c r="KQS68" i="14"/>
  <c r="KQY68" i="14"/>
  <c r="KRE68" i="14"/>
  <c r="KRL68" i="14"/>
  <c r="KRR68" i="14"/>
  <c r="FQ75" i="14"/>
  <c r="FY75" i="14"/>
  <c r="GD75" i="14"/>
  <c r="GR75" i="14"/>
  <c r="GX75" i="14"/>
  <c r="HE75" i="14"/>
  <c r="HK75" i="14"/>
  <c r="HS75" i="14"/>
  <c r="HY75" i="14"/>
  <c r="FMC68" i="14"/>
  <c r="FKD68" i="14"/>
  <c r="FIJ68" i="14"/>
  <c r="FFB68" i="14"/>
  <c r="FBN68" i="14"/>
  <c r="EXM68" i="14"/>
  <c r="ERY68" i="14"/>
  <c r="EPE68" i="14"/>
  <c r="ELU68" i="14"/>
  <c r="EGQ68" i="14"/>
  <c r="EDS68" i="14"/>
  <c r="EAR68" i="14"/>
  <c r="DXI68" i="14"/>
  <c r="DTW68" i="14"/>
  <c r="JRT68" i="14"/>
  <c r="JNE68" i="14"/>
  <c r="JJQ68" i="14"/>
  <c r="JFO68" i="14"/>
  <c r="JAO68" i="14"/>
  <c r="IWR68" i="14"/>
  <c r="IRP68" i="14"/>
  <c r="IKY68" i="14"/>
  <c r="IHE68" i="14"/>
  <c r="IAB68" i="14"/>
  <c r="HPP68" i="14"/>
  <c r="HHV68" i="14"/>
  <c r="GVZ68" i="14"/>
  <c r="GJA68" i="14"/>
  <c r="FTX68" i="14"/>
  <c r="FHB68" i="14"/>
  <c r="EUN68" i="14"/>
  <c r="EIE68" i="14"/>
  <c r="DTZ68" i="14"/>
  <c r="TRI75" i="14"/>
  <c r="TFU75" i="14"/>
  <c r="SVF75" i="14"/>
  <c r="SHR75" i="14"/>
  <c r="RZV75" i="14"/>
  <c r="RRN75" i="14"/>
  <c r="RHS75" i="14"/>
  <c r="QZX75" i="14"/>
  <c r="QSL75" i="14"/>
  <c r="QHM75" i="14"/>
  <c r="PZA75" i="14"/>
  <c r="PRG75" i="14"/>
  <c r="PFD75" i="14"/>
  <c r="OXU75" i="14"/>
  <c r="OIS75" i="14"/>
  <c r="NVH75" i="14"/>
  <c r="NQT75" i="14"/>
  <c r="NHV75" i="14"/>
  <c r="NAJ75" i="14"/>
  <c r="MSC75" i="14"/>
  <c r="MGB75" i="14"/>
  <c r="LYW75" i="14"/>
  <c r="LQI75" i="14"/>
  <c r="LIW75" i="14"/>
  <c r="LAA75" i="14"/>
  <c r="FSB75" i="14"/>
  <c r="FJC75" i="14"/>
  <c r="FBS75" i="14"/>
  <c r="EFI75" i="14"/>
  <c r="TAS75" i="14"/>
  <c r="SVZ75" i="14"/>
  <c r="LJK75" i="14"/>
  <c r="JPN75" i="14"/>
  <c r="MRM68" i="14"/>
  <c r="MQI68" i="14"/>
  <c r="MOE68" i="14"/>
  <c r="MME68" i="14"/>
  <c r="MKE68" i="14"/>
  <c r="MIH68" i="14"/>
  <c r="MAR68" i="14"/>
  <c r="LYM68" i="14"/>
  <c r="LWX68" i="14"/>
  <c r="LVF68" i="14"/>
  <c r="LTF68" i="14"/>
  <c r="LRX68" i="14"/>
  <c r="LQA68" i="14"/>
  <c r="LOJ68" i="14"/>
  <c r="LMR68" i="14"/>
  <c r="LLA68" i="14"/>
  <c r="LJR68" i="14"/>
  <c r="LIC68" i="14"/>
  <c r="LGK68" i="14"/>
  <c r="LEV68" i="14"/>
  <c r="LDR68" i="14"/>
  <c r="LBP68" i="14"/>
  <c r="KYO68" i="14"/>
  <c r="KWP68" i="14"/>
  <c r="KVI68" i="14"/>
  <c r="KTK68" i="14"/>
  <c r="KRY68" i="14"/>
  <c r="JYB68" i="14"/>
  <c r="JWM68" i="14"/>
  <c r="LOD75" i="14"/>
  <c r="LMV75" i="14"/>
  <c r="LLN75" i="14"/>
  <c r="LJZ75" i="14"/>
  <c r="LIT75" i="14"/>
  <c r="LGL75" i="14"/>
  <c r="LFB75" i="14"/>
  <c r="LDC75" i="14"/>
  <c r="LCD75" i="14"/>
  <c r="LAZ75" i="14"/>
  <c r="GCV75" i="14"/>
  <c r="GBM75" i="14"/>
  <c r="FZS75" i="14"/>
  <c r="FYB75" i="14"/>
  <c r="PDL68" i="14"/>
  <c r="PDG68" i="14"/>
  <c r="PCZ68" i="14"/>
  <c r="PCS68" i="14"/>
  <c r="PCK68" i="14"/>
  <c r="PCE68" i="14"/>
  <c r="PBT68" i="14"/>
  <c r="PBN68" i="14"/>
  <c r="PBD68" i="14"/>
  <c r="PAZ68" i="14"/>
  <c r="PAN68" i="14"/>
  <c r="PAG68" i="14"/>
  <c r="PAA68" i="14"/>
  <c r="OZU68" i="14"/>
  <c r="OSU68" i="14"/>
  <c r="OSP68" i="14"/>
  <c r="OSL68" i="14"/>
  <c r="OSG68" i="14"/>
  <c r="ORW68" i="14"/>
  <c r="ORQ68" i="14"/>
  <c r="ORK68" i="14"/>
  <c r="ORD68" i="14"/>
  <c r="OQV68" i="14"/>
  <c r="OQL68" i="14"/>
  <c r="OQF68" i="14"/>
  <c r="OPW68" i="14"/>
  <c r="OPP68" i="14"/>
  <c r="IZP75" i="14"/>
  <c r="IYO75" i="14"/>
  <c r="IXJ75" i="14"/>
  <c r="IVI75" i="14"/>
  <c r="ISZ75" i="14"/>
  <c r="JVY68" i="14"/>
  <c r="JVQ68" i="14"/>
  <c r="JVM68" i="14"/>
  <c r="JVH68" i="14"/>
  <c r="JUX68" i="14"/>
  <c r="JUP68" i="14"/>
  <c r="JUK68" i="14"/>
  <c r="JUC68" i="14"/>
  <c r="JTX68" i="14"/>
  <c r="JTR68" i="14"/>
  <c r="JTJ68" i="14"/>
  <c r="JTD68" i="14"/>
  <c r="JSX68" i="14"/>
  <c r="JSS68" i="14"/>
  <c r="JSN68" i="14"/>
  <c r="JSG68" i="14"/>
  <c r="JRZ68" i="14"/>
  <c r="XCW68" i="14"/>
  <c r="VGC68" i="14"/>
  <c r="VEM68" i="14"/>
  <c r="KRP75" i="14"/>
  <c r="KQR75" i="14"/>
  <c r="KPP75" i="14"/>
  <c r="KNX75" i="14"/>
  <c r="KMZ75" i="14"/>
  <c r="KMF75" i="14"/>
  <c r="KLH75" i="14"/>
  <c r="KKN75" i="14"/>
  <c r="KJP75" i="14"/>
  <c r="KIS75" i="14"/>
  <c r="KHU75" i="14"/>
  <c r="KGP75" i="14"/>
  <c r="KFO75" i="14"/>
  <c r="KEQ75" i="14"/>
  <c r="KDS75" i="14"/>
  <c r="KCQ75" i="14"/>
  <c r="Y113" i="14"/>
  <c r="AT117" i="14"/>
  <c r="F116" i="14"/>
  <c r="AC116" i="14"/>
  <c r="EFN75" i="14"/>
  <c r="DJD75" i="14"/>
  <c r="CRX75" i="14"/>
  <c r="BYY75" i="14"/>
  <c r="AXG75" i="14"/>
  <c r="AIT75" i="14"/>
  <c r="SW75" i="14"/>
  <c r="BA116" i="14"/>
  <c r="WRT68" i="14"/>
  <c r="UIG68" i="14"/>
  <c r="IVB75" i="14"/>
  <c r="TYP68" i="14"/>
  <c r="TTI68" i="14"/>
  <c r="TPD68" i="14"/>
  <c r="JOZ68" i="14"/>
  <c r="TTD75" i="14"/>
  <c r="TSA75" i="14"/>
  <c r="TRA75" i="14"/>
  <c r="TOW75" i="14"/>
  <c r="TMB75" i="14"/>
  <c r="TKI75" i="14"/>
  <c r="TIZ75" i="14"/>
  <c r="TGY75" i="14"/>
  <c r="TFM75" i="14"/>
  <c r="TDU75" i="14"/>
  <c r="TBX75" i="14"/>
  <c r="TAU75" i="14"/>
  <c r="SZD75" i="14"/>
  <c r="SXN75" i="14"/>
  <c r="SWA75" i="14"/>
  <c r="SUR75" i="14"/>
  <c r="SQS75" i="14"/>
  <c r="SPO75" i="14"/>
  <c r="SNQ75" i="14"/>
  <c r="SMK75" i="14"/>
  <c r="SKZ75" i="14"/>
  <c r="SJD75" i="14"/>
  <c r="FKC75" i="14"/>
  <c r="CWA75" i="14"/>
  <c r="CSZ75" i="14"/>
  <c r="COR75" i="14"/>
  <c r="CJM75" i="14"/>
  <c r="CEB75" i="14"/>
  <c r="BZP75" i="14"/>
  <c r="BRN75" i="14"/>
  <c r="BMJ75" i="14"/>
  <c r="BHH75" i="14"/>
  <c r="BBI75" i="14"/>
  <c r="AUD75" i="14"/>
  <c r="ANH75" i="14"/>
  <c r="AIK75" i="14"/>
  <c r="ADD75" i="14"/>
  <c r="YQ75" i="14"/>
  <c r="UG75" i="14"/>
  <c r="PL75" i="14"/>
  <c r="AS117" i="14"/>
  <c r="R116" i="14"/>
  <c r="OZR68" i="14"/>
  <c r="OZK68" i="14"/>
  <c r="OZC68" i="14"/>
  <c r="OYU68" i="14"/>
  <c r="OYP68" i="14"/>
  <c r="OXR68" i="14"/>
  <c r="OXI68" i="14"/>
  <c r="OXB68" i="14"/>
  <c r="OWR68" i="14"/>
  <c r="OWL68" i="14"/>
  <c r="OWF68" i="14"/>
  <c r="OVX68" i="14"/>
  <c r="OVT68" i="14"/>
  <c r="OVN68" i="14"/>
  <c r="OVC68" i="14"/>
  <c r="OUW68" i="14"/>
  <c r="OUR68" i="14"/>
  <c r="OUJ68" i="14"/>
  <c r="OTZ68" i="14"/>
  <c r="OTR68" i="14"/>
  <c r="OTK68" i="14"/>
  <c r="OTD68" i="14"/>
  <c r="KBW75" i="14"/>
  <c r="KAU75" i="14"/>
  <c r="JZM75" i="14"/>
  <c r="JYO75" i="14"/>
  <c r="JXQ75" i="14"/>
  <c r="JWK75" i="14"/>
  <c r="JVE75" i="14"/>
  <c r="JUG75" i="14"/>
  <c r="JSZ75" i="14"/>
  <c r="JRQ75" i="14"/>
  <c r="JQR75" i="14"/>
  <c r="JPT75" i="14"/>
  <c r="JOR75" i="14"/>
  <c r="JNP75" i="14"/>
  <c r="JMN75" i="14"/>
  <c r="JLL75" i="14"/>
  <c r="JJT75" i="14"/>
  <c r="JIV75" i="14"/>
  <c r="JHG75" i="14"/>
  <c r="JGD75" i="14"/>
  <c r="JEX75" i="14"/>
  <c r="JEB75" i="14"/>
  <c r="M116" i="14"/>
  <c r="X315" i="14"/>
  <c r="AX194" i="14"/>
  <c r="O194" i="14"/>
  <c r="Y67" i="14"/>
  <c r="XEJ68" i="14"/>
  <c r="XCI68" i="14"/>
  <c r="NUP75" i="14"/>
  <c r="NPJ75" i="14"/>
  <c r="FIP75" i="14"/>
  <c r="FGZ75" i="14"/>
  <c r="FFJ75" i="14"/>
  <c r="FDZ75" i="14"/>
  <c r="FCT75" i="14"/>
  <c r="FBT75" i="14"/>
  <c r="FAV75" i="14"/>
  <c r="BWB75" i="14"/>
  <c r="BUM75" i="14"/>
  <c r="BTE75" i="14"/>
  <c r="BSG75" i="14"/>
  <c r="BRJ75" i="14"/>
  <c r="BPF75" i="14"/>
  <c r="BOH75" i="14"/>
  <c r="ANG75" i="14"/>
  <c r="AMM75" i="14"/>
  <c r="ALR75" i="14"/>
  <c r="AKP75" i="14"/>
  <c r="AHC75" i="14"/>
  <c r="AFW75" i="14"/>
  <c r="ADP75" i="14"/>
  <c r="ACO75" i="14"/>
  <c r="ABB75" i="14"/>
  <c r="AAB75" i="14"/>
  <c r="DFB75" i="14"/>
  <c r="CQG75" i="14"/>
  <c r="BKB75" i="14"/>
  <c r="ASZ75" i="14"/>
  <c r="AHH75" i="14"/>
  <c r="PB75" i="14"/>
  <c r="WXY68" i="14"/>
  <c r="UUQ68" i="14"/>
  <c r="TYR68" i="14"/>
  <c r="ITP75" i="14"/>
  <c r="TYB68" i="14"/>
  <c r="TUI68" i="14"/>
  <c r="TPV68" i="14"/>
  <c r="JLD68" i="14"/>
  <c r="JFW68" i="14"/>
  <c r="JAG68" i="14"/>
  <c r="IMF68" i="14"/>
  <c r="IGH68" i="14"/>
  <c r="ZU75" i="14"/>
  <c r="YS75" i="14"/>
  <c r="XQ75" i="14"/>
  <c r="WJ75" i="14"/>
  <c r="VH75" i="14"/>
  <c r="UI75" i="14"/>
  <c r="TH75" i="14"/>
  <c r="SF75" i="14"/>
  <c r="QX75" i="14"/>
  <c r="QC75" i="14"/>
  <c r="PF75" i="14"/>
  <c r="OK75" i="14"/>
  <c r="NQ75" i="14"/>
  <c r="CA75" i="14"/>
  <c r="AZ113" i="14"/>
  <c r="X113" i="14"/>
  <c r="BA117" i="14"/>
  <c r="X117" i="14"/>
  <c r="BC116" i="14"/>
  <c r="AD116" i="14"/>
  <c r="H116" i="14"/>
  <c r="AQ315" i="14"/>
  <c r="BB194" i="14"/>
  <c r="Y194" i="14"/>
  <c r="AP67" i="14"/>
  <c r="V67" i="14"/>
  <c r="F67" i="14"/>
  <c r="XDZ68" i="14"/>
  <c r="XCH68" i="14"/>
  <c r="XBC68" i="14"/>
  <c r="WZL68" i="14"/>
  <c r="WXG68" i="14"/>
  <c r="WVQ68" i="14"/>
  <c r="WUG68" i="14"/>
  <c r="WSP68" i="14"/>
  <c r="WRO68" i="14"/>
  <c r="WPP68" i="14"/>
  <c r="WNW68" i="14"/>
  <c r="WMC68" i="14"/>
  <c r="WKS68" i="14"/>
  <c r="WJK68" i="14"/>
  <c r="WID68" i="14"/>
  <c r="WGZ68" i="14"/>
  <c r="WFK68" i="14"/>
  <c r="WCT68" i="14"/>
  <c r="WBN68" i="14"/>
  <c r="VZR68" i="14"/>
  <c r="VYK68" i="14"/>
  <c r="VWW68" i="14"/>
  <c r="VVK68" i="14"/>
  <c r="VUP68" i="14"/>
  <c r="VTO68" i="14"/>
  <c r="VSJ68" i="14"/>
  <c r="VRB68" i="14"/>
  <c r="VPT68" i="14"/>
  <c r="VOK68" i="14"/>
  <c r="VNH68" i="14"/>
  <c r="VMH68" i="14"/>
  <c r="VLB68" i="14"/>
  <c r="VKD68" i="14"/>
  <c r="VIQ68" i="14"/>
  <c r="VHR68" i="14"/>
  <c r="VGB68" i="14"/>
  <c r="VEX68" i="14"/>
  <c r="VDJ68" i="14"/>
  <c r="VBM68" i="14"/>
  <c r="VAO68" i="14"/>
  <c r="UZF68" i="14"/>
  <c r="UYD68" i="14"/>
  <c r="UXB68" i="14"/>
  <c r="UVV68" i="14"/>
  <c r="UUX68" i="14"/>
  <c r="TXV68" i="14"/>
  <c r="TXD68" i="14"/>
  <c r="TVA68" i="14"/>
  <c r="TUD68" i="14"/>
  <c r="TSV68" i="14"/>
  <c r="TPX68" i="14"/>
  <c r="JPH68" i="14"/>
  <c r="JML68" i="14"/>
  <c r="JIO75" i="14"/>
  <c r="JHI75" i="14"/>
  <c r="JGG75" i="14"/>
  <c r="JFE75" i="14"/>
  <c r="JEC75" i="14"/>
  <c r="JDA75" i="14"/>
  <c r="JBY75" i="14"/>
  <c r="JAW75" i="14"/>
  <c r="IZW75" i="14"/>
  <c r="IYZ75" i="14"/>
  <c r="IXT75" i="14"/>
  <c r="IVQ75" i="14"/>
  <c r="ITJ75" i="14"/>
  <c r="RGH68" i="14"/>
  <c r="RGB68" i="14"/>
  <c r="RFW68" i="14"/>
  <c r="RFL68" i="14"/>
  <c r="RFF68" i="14"/>
  <c r="REZ68" i="14"/>
  <c r="REP68" i="14"/>
  <c r="REI68" i="14"/>
  <c r="RDY68" i="14"/>
  <c r="RDR68" i="14"/>
  <c r="RDH68" i="14"/>
  <c r="RDB68" i="14"/>
  <c r="RCU68" i="14"/>
  <c r="RCK68" i="14"/>
  <c r="RCD68" i="14"/>
  <c r="RBV68" i="14"/>
  <c r="RBP68" i="14"/>
  <c r="RBH68" i="14"/>
  <c r="RAW68" i="14"/>
  <c r="RAQ68" i="14"/>
  <c r="RAK68" i="14"/>
  <c r="RAC68" i="14"/>
  <c r="QZU68" i="14"/>
  <c r="QZM68" i="14"/>
  <c r="QZG68" i="14"/>
  <c r="QYY68" i="14"/>
  <c r="QYS68" i="14"/>
  <c r="QYM68" i="14"/>
  <c r="QYG68" i="14"/>
  <c r="QYA68" i="14"/>
  <c r="QXT68" i="14"/>
  <c r="QXM68" i="14"/>
  <c r="QXH68" i="14"/>
  <c r="QWZ68" i="14"/>
  <c r="QWP68" i="14"/>
  <c r="QWF68" i="14"/>
  <c r="QWA68" i="14"/>
  <c r="QVU68" i="14"/>
  <c r="QVN68" i="14"/>
  <c r="QVI68" i="14"/>
  <c r="QVA68" i="14"/>
  <c r="QUT68" i="14"/>
  <c r="QUN68" i="14"/>
  <c r="QUJ68" i="14"/>
  <c r="QUE68" i="14"/>
  <c r="QTZ68" i="14"/>
  <c r="QTT68" i="14"/>
  <c r="QTO68" i="14"/>
  <c r="QTJ68" i="14"/>
  <c r="QTD68" i="14"/>
  <c r="QSX68" i="14"/>
  <c r="QSS68" i="14"/>
  <c r="QSL68" i="14"/>
  <c r="QSI68" i="14"/>
  <c r="QSC68" i="14"/>
  <c r="QRW68" i="14"/>
  <c r="QRR68" i="14"/>
  <c r="QRM68" i="14"/>
  <c r="QRH68" i="14"/>
  <c r="QRB68" i="14"/>
  <c r="QQW68" i="14"/>
  <c r="QQR68" i="14"/>
  <c r="QQM68" i="14"/>
  <c r="QQG68" i="14"/>
  <c r="QQA68" i="14"/>
  <c r="QPU68" i="14"/>
  <c r="QPP68" i="14"/>
  <c r="QPK68" i="14"/>
  <c r="QPE68" i="14"/>
  <c r="QOZ68" i="14"/>
  <c r="QOT68" i="14"/>
  <c r="QOO68" i="14"/>
  <c r="QOJ68" i="14"/>
  <c r="QOE68" i="14"/>
  <c r="QNY68" i="14"/>
  <c r="QNR68" i="14"/>
  <c r="QNM68" i="14"/>
  <c r="QNF68" i="14"/>
  <c r="QMZ68" i="14"/>
  <c r="ENG75" i="14"/>
  <c r="LHO75" i="14"/>
  <c r="LCU75" i="14"/>
  <c r="GBI75" i="14"/>
  <c r="FWR75" i="14"/>
  <c r="FRY75" i="14"/>
  <c r="FOA75" i="14"/>
  <c r="FKB75" i="14"/>
  <c r="FFS75" i="14"/>
  <c r="FCW75" i="14"/>
  <c r="EYZ75" i="14"/>
  <c r="EUP75" i="14"/>
  <c r="ERA75" i="14"/>
  <c r="ENE75" i="14"/>
  <c r="EIZ75" i="14"/>
  <c r="EEF75" i="14"/>
  <c r="EAM75" i="14"/>
  <c r="DTO75" i="14"/>
  <c r="DOS75" i="14"/>
  <c r="DLF75" i="14"/>
  <c r="DEK75" i="14"/>
  <c r="DAF75" i="14"/>
  <c r="CWC75" i="14"/>
  <c r="CQP75" i="14"/>
  <c r="CMD75" i="14"/>
  <c r="CHY75" i="14"/>
  <c r="CFW75" i="14"/>
  <c r="CCF75" i="14"/>
  <c r="BXD75" i="14"/>
  <c r="BRZ75" i="14"/>
  <c r="BNG75" i="14"/>
  <c r="BIL75" i="14"/>
  <c r="AXW75" i="14"/>
  <c r="ASD75" i="14"/>
  <c r="AOE75" i="14"/>
  <c r="AJT75" i="14"/>
  <c r="CHC68" i="14"/>
  <c r="CGW68" i="14"/>
  <c r="CGS68" i="14"/>
  <c r="CGN68" i="14"/>
  <c r="CGI68" i="14"/>
  <c r="CGC68" i="14"/>
  <c r="CFX68" i="14"/>
  <c r="CFT68" i="14"/>
  <c r="CFP68" i="14"/>
  <c r="CFK68" i="14"/>
  <c r="CFF68" i="14"/>
  <c r="CFA68" i="14"/>
  <c r="CEX68" i="14"/>
  <c r="CET68" i="14"/>
  <c r="CEO68" i="14"/>
  <c r="CEI68" i="14"/>
  <c r="CEE68" i="14"/>
  <c r="CDZ68" i="14"/>
  <c r="CDV68" i="14"/>
  <c r="CDQ68" i="14"/>
  <c r="CDL68" i="14"/>
  <c r="CDF68" i="14"/>
  <c r="CDA68" i="14"/>
  <c r="CCU68" i="14"/>
  <c r="CCQ68" i="14"/>
  <c r="CCK68" i="14"/>
  <c r="CCF68" i="14"/>
  <c r="CCA68" i="14"/>
  <c r="CBV68" i="14"/>
  <c r="CBP68" i="14"/>
  <c r="CBL68" i="14"/>
  <c r="CBG68" i="14"/>
  <c r="CBB68" i="14"/>
  <c r="CAX68" i="14"/>
  <c r="CAT68" i="14"/>
  <c r="CAQ68" i="14"/>
  <c r="CAN68" i="14"/>
  <c r="CAJ68" i="14"/>
  <c r="CAD68" i="14"/>
  <c r="BZY68" i="14"/>
  <c r="BZT68" i="14"/>
  <c r="BZP68" i="14"/>
  <c r="BZK68" i="14"/>
  <c r="BZF68" i="14"/>
  <c r="BYY68" i="14"/>
  <c r="BYT68" i="14"/>
  <c r="BYA68" i="14"/>
  <c r="BXV68" i="14"/>
  <c r="BXS68" i="14"/>
  <c r="BXN68" i="14"/>
  <c r="BXK68" i="14"/>
  <c r="BXE68" i="14"/>
  <c r="BWZ68" i="14"/>
  <c r="BWU68" i="14"/>
  <c r="BWP68" i="14"/>
  <c r="BWK68" i="14"/>
  <c r="BWF68" i="14"/>
  <c r="BWA68" i="14"/>
  <c r="BVV68" i="14"/>
  <c r="BVN68" i="14"/>
  <c r="BVI68" i="14"/>
  <c r="BVE68" i="14"/>
  <c r="BUZ68" i="14"/>
  <c r="BUT68" i="14"/>
  <c r="BUP68" i="14"/>
  <c r="BUK68" i="14"/>
  <c r="BUF68" i="14"/>
  <c r="BUB68" i="14"/>
  <c r="BTW68" i="14"/>
  <c r="BTS68" i="14"/>
  <c r="BTN68" i="14"/>
  <c r="BTJ68" i="14"/>
  <c r="BTE68" i="14"/>
  <c r="BSZ68" i="14"/>
  <c r="BSU68" i="14"/>
  <c r="BSP68" i="14"/>
  <c r="BSK68" i="14"/>
  <c r="BSG68" i="14"/>
  <c r="BSC68" i="14"/>
  <c r="BRY68" i="14"/>
  <c r="BRT68" i="14"/>
  <c r="BRO68" i="14"/>
  <c r="BRK68" i="14"/>
  <c r="BRF68" i="14"/>
  <c r="BRB68" i="14"/>
  <c r="BQX68" i="14"/>
  <c r="BQR68" i="14"/>
  <c r="BQN68" i="14"/>
  <c r="BQJ68" i="14"/>
  <c r="BQG68" i="14"/>
  <c r="BQC68" i="14"/>
  <c r="BPX68" i="14"/>
  <c r="BPS68" i="14"/>
  <c r="BPO68" i="14"/>
  <c r="BPI68" i="14"/>
  <c r="BPE68" i="14"/>
  <c r="BOZ68" i="14"/>
  <c r="BOU68" i="14"/>
  <c r="BOP68" i="14"/>
  <c r="BOK68" i="14"/>
  <c r="BOF68" i="14"/>
  <c r="BOB68" i="14"/>
  <c r="BNW68" i="14"/>
  <c r="BNR68" i="14"/>
  <c r="BNL68" i="14"/>
  <c r="BNH68" i="14"/>
  <c r="BNB68" i="14"/>
  <c r="BMW68" i="14"/>
  <c r="BMR68" i="14"/>
  <c r="BMN68" i="14"/>
  <c r="BMI68" i="14"/>
  <c r="BMD68" i="14"/>
  <c r="BLX68" i="14"/>
  <c r="BLT68" i="14"/>
  <c r="BLP68" i="14"/>
  <c r="BLL68" i="14"/>
  <c r="BLH68" i="14"/>
  <c r="BLC68" i="14"/>
  <c r="BKY68" i="14"/>
  <c r="BKT68" i="14"/>
  <c r="BKM68" i="14"/>
  <c r="BKH68" i="14"/>
  <c r="BKD68" i="14"/>
  <c r="BJY68" i="14"/>
  <c r="BJU68" i="14"/>
  <c r="BJP68" i="14"/>
  <c r="BJK68" i="14"/>
  <c r="BJG68" i="14"/>
  <c r="BJB68" i="14"/>
  <c r="BIY68" i="14"/>
  <c r="BIT68" i="14"/>
  <c r="BIO68" i="14"/>
  <c r="BIJ68" i="14"/>
  <c r="BIE68" i="14"/>
  <c r="BIB68" i="14"/>
  <c r="BHW68" i="14"/>
  <c r="BHR68" i="14"/>
  <c r="BHN68" i="14"/>
  <c r="BHI68" i="14"/>
  <c r="BHC68" i="14"/>
  <c r="BGY68" i="14"/>
  <c r="BGT68" i="14"/>
  <c r="BGP68" i="14"/>
  <c r="BGK68" i="14"/>
  <c r="BGF68" i="14"/>
  <c r="BGB68" i="14"/>
  <c r="BFW68" i="14"/>
  <c r="BFR68" i="14"/>
  <c r="BFM68" i="14"/>
  <c r="BFH68" i="14"/>
  <c r="BFA68" i="14"/>
  <c r="BER68" i="14"/>
  <c r="BEL68" i="14"/>
  <c r="BEF68" i="14"/>
  <c r="BDY68" i="14"/>
  <c r="BDT68" i="14"/>
  <c r="BDM68" i="14"/>
  <c r="BDF68" i="14"/>
  <c r="BCY68" i="14"/>
  <c r="BCT68" i="14"/>
  <c r="BCL68" i="14"/>
  <c r="BCG68" i="14"/>
  <c r="BCA68" i="14"/>
  <c r="BBT68" i="14"/>
  <c r="BBN68" i="14"/>
  <c r="BBJ68" i="14"/>
  <c r="BBC68" i="14"/>
  <c r="BAU68" i="14"/>
  <c r="BAO68" i="14"/>
  <c r="BAJ68" i="14"/>
  <c r="BAD68" i="14"/>
  <c r="AZY68" i="14"/>
  <c r="AZT68" i="14"/>
  <c r="AZO68" i="14"/>
  <c r="AZH68" i="14"/>
  <c r="AZC68" i="14"/>
  <c r="AYX68" i="14"/>
  <c r="AYQ68" i="14"/>
  <c r="AYL68" i="14"/>
  <c r="AYG68" i="14"/>
  <c r="AXX68" i="14"/>
  <c r="AXL68" i="14"/>
  <c r="AXF68" i="14"/>
  <c r="AXA68" i="14"/>
  <c r="AWV68" i="14"/>
  <c r="AWP68" i="14"/>
  <c r="AWK68" i="14"/>
  <c r="AWF68" i="14"/>
  <c r="AWA68" i="14"/>
  <c r="AVV68" i="14"/>
  <c r="AVP68" i="14"/>
  <c r="AVF68" i="14"/>
  <c r="AUZ68" i="14"/>
  <c r="AUU68" i="14"/>
  <c r="AUO68" i="14"/>
  <c r="AUJ68" i="14"/>
  <c r="AUD68" i="14"/>
  <c r="ATX68" i="14"/>
  <c r="ATR68" i="14"/>
  <c r="ATL68" i="14"/>
  <c r="ATF68" i="14"/>
  <c r="ASY68" i="14"/>
  <c r="ASR68" i="14"/>
  <c r="ASL68" i="14"/>
  <c r="ASG68" i="14"/>
  <c r="ARZ68" i="14"/>
  <c r="ARU68" i="14"/>
  <c r="ARP68" i="14"/>
  <c r="ARK68" i="14"/>
  <c r="ARE68" i="14"/>
  <c r="AQX68" i="14"/>
  <c r="AQS68" i="14"/>
  <c r="AQN68" i="14"/>
  <c r="AQH68" i="14"/>
  <c r="AQB68" i="14"/>
  <c r="APW68" i="14"/>
  <c r="AOZ68" i="14"/>
  <c r="AOT68" i="14"/>
  <c r="AOP68" i="14"/>
  <c r="AOJ68" i="14"/>
  <c r="AOF68" i="14"/>
  <c r="ANZ68" i="14"/>
  <c r="ANT68" i="14"/>
  <c r="ANL68" i="14"/>
  <c r="ANF68" i="14"/>
  <c r="AMZ68" i="14"/>
  <c r="AMU68" i="14"/>
  <c r="AMO68" i="14"/>
  <c r="AMI68" i="14"/>
  <c r="AMB68" i="14"/>
  <c r="ALU68" i="14"/>
  <c r="ALP68" i="14"/>
  <c r="ALH68" i="14"/>
  <c r="ALB68" i="14"/>
  <c r="AKU68" i="14"/>
  <c r="AKO68" i="14"/>
  <c r="AKI68" i="14"/>
  <c r="AKC68" i="14"/>
  <c r="AJW68" i="14"/>
  <c r="AJQ68" i="14"/>
  <c r="AJJ68" i="14"/>
  <c r="AJD68" i="14"/>
  <c r="AIY68" i="14"/>
  <c r="AIT68" i="14"/>
  <c r="AIM68" i="14"/>
  <c r="AIH68" i="14"/>
  <c r="AIC68" i="14"/>
  <c r="AHX68" i="14"/>
  <c r="AHR68" i="14"/>
  <c r="AHJ68" i="14"/>
  <c r="AHD68" i="14"/>
  <c r="AGY68" i="14"/>
  <c r="AGS68" i="14"/>
  <c r="AGM68" i="14"/>
  <c r="AGF68" i="14"/>
  <c r="AGA68" i="14"/>
  <c r="AFW68" i="14"/>
  <c r="AFR68" i="14"/>
  <c r="AFM68" i="14"/>
  <c r="AFH68" i="14"/>
  <c r="AFB68" i="14"/>
  <c r="AEU68" i="14"/>
  <c r="AEP68" i="14"/>
  <c r="AEJ68" i="14"/>
  <c r="AED68" i="14"/>
  <c r="ADY68" i="14"/>
  <c r="ADS68" i="14"/>
  <c r="ADM68" i="14"/>
  <c r="ADG68" i="14"/>
  <c r="ADB68" i="14"/>
  <c r="ACU68" i="14"/>
  <c r="ACP68" i="14"/>
  <c r="ACJ68" i="14"/>
  <c r="ACD68" i="14"/>
  <c r="ABX68" i="14"/>
  <c r="ABR68" i="14"/>
  <c r="ABK68" i="14"/>
  <c r="ABE68" i="14"/>
  <c r="AAZ68" i="14"/>
  <c r="AAU68" i="14"/>
  <c r="AAP68" i="14"/>
  <c r="AAK68" i="14"/>
  <c r="AAF68" i="14"/>
  <c r="ZZ68" i="14"/>
  <c r="ZT68" i="14"/>
  <c r="ZN68" i="14"/>
  <c r="ZI68" i="14"/>
  <c r="ZC68" i="14"/>
  <c r="YX68" i="14"/>
  <c r="YR68" i="14"/>
  <c r="YM68" i="14"/>
  <c r="YH68" i="14"/>
  <c r="YD68" i="14"/>
  <c r="XX68" i="14"/>
  <c r="XS68" i="14"/>
  <c r="XM68" i="14"/>
  <c r="XG68" i="14"/>
  <c r="WZ68" i="14"/>
  <c r="WT68" i="14"/>
  <c r="WN68" i="14"/>
  <c r="WI68" i="14"/>
  <c r="WB68" i="14"/>
  <c r="VW68" i="14"/>
  <c r="VQ68" i="14"/>
  <c r="VL68" i="14"/>
  <c r="VG68" i="14"/>
  <c r="VA68" i="14"/>
  <c r="UW68" i="14"/>
  <c r="UQ68" i="14"/>
  <c r="UL68" i="14"/>
  <c r="UF68" i="14"/>
  <c r="TY68" i="14"/>
  <c r="TS68" i="14"/>
  <c r="TN68" i="14"/>
  <c r="TH68" i="14"/>
  <c r="TB68" i="14"/>
  <c r="SW68" i="14"/>
  <c r="SQ68" i="14"/>
  <c r="SK68" i="14"/>
  <c r="SE68" i="14"/>
  <c r="RY68" i="14"/>
  <c r="RQ68" i="14"/>
  <c r="RK68" i="14"/>
  <c r="RD68" i="14"/>
  <c r="QY68" i="14"/>
  <c r="EMM75" i="14"/>
  <c r="LHI75" i="14"/>
  <c r="LAH75" i="14"/>
  <c r="FZD75" i="14"/>
  <c r="FWD75" i="14"/>
  <c r="FSD75" i="14"/>
  <c r="FNQ75" i="14"/>
  <c r="FJH75" i="14"/>
  <c r="FEX75" i="14"/>
  <c r="FBG75" i="14"/>
  <c r="EXC75" i="14"/>
  <c r="EPS75" i="14"/>
  <c r="EMV75" i="14"/>
  <c r="EIH75" i="14"/>
  <c r="EDG75" i="14"/>
  <c r="DZP75" i="14"/>
  <c r="DTJ75" i="14"/>
  <c r="DPD75" i="14"/>
  <c r="DLB75" i="14"/>
  <c r="DDX75" i="14"/>
  <c r="CYU75" i="14"/>
  <c r="CUX75" i="14"/>
  <c r="CQY75" i="14"/>
  <c r="CLS75" i="14"/>
  <c r="CGQ75" i="14"/>
  <c r="CDA75" i="14"/>
  <c r="BYZ75" i="14"/>
  <c r="BTU75" i="14"/>
  <c r="BPA75" i="14"/>
  <c r="BKX75" i="14"/>
  <c r="BHP75" i="14"/>
  <c r="BDN75" i="14"/>
  <c r="AZB75" i="14"/>
  <c r="AUN75" i="14"/>
  <c r="AQQ75" i="14"/>
  <c r="ALH75" i="14"/>
  <c r="AHT75" i="14"/>
  <c r="AEG75" i="14"/>
  <c r="YH75" i="14"/>
  <c r="TV75" i="14"/>
  <c r="PE75" i="14"/>
  <c r="AR117" i="14"/>
  <c r="BC315" i="14"/>
  <c r="F194" i="14"/>
  <c r="XEA68" i="14"/>
  <c r="WXZ68" i="14"/>
  <c r="WST68" i="14"/>
  <c r="WMG68" i="14"/>
  <c r="WIE68" i="14"/>
  <c r="WDD68" i="14"/>
  <c r="VYD68" i="14"/>
  <c r="VSG68" i="14"/>
  <c r="VOL68" i="14"/>
  <c r="GQN68" i="14"/>
  <c r="GOH68" i="14"/>
  <c r="GLJ68" i="14"/>
  <c r="GIE68" i="14"/>
  <c r="GFC68" i="14"/>
  <c r="GCE68" i="14"/>
  <c r="FZY68" i="14"/>
  <c r="FWJ68" i="14"/>
  <c r="FTW68" i="14"/>
  <c r="FFL68" i="14"/>
  <c r="FCI68" i="14"/>
  <c r="EYD68" i="14"/>
  <c r="LH68" i="14"/>
  <c r="KJ68" i="14"/>
  <c r="JT68" i="14"/>
  <c r="IT68" i="14"/>
  <c r="HY68" i="14"/>
  <c r="HB68" i="14"/>
  <c r="GF68" i="14"/>
  <c r="DAU75" i="14"/>
  <c r="CEG75" i="14"/>
  <c r="BKH75" i="14"/>
  <c r="WUH68" i="14"/>
  <c r="WOD68" i="14"/>
  <c r="WIU68" i="14"/>
  <c r="WEV68" i="14"/>
  <c r="BCO75" i="14"/>
  <c r="AYB75" i="14"/>
  <c r="NWQ75" i="14"/>
  <c r="NRZ75" i="14"/>
  <c r="NQM68" i="14"/>
  <c r="NPT68" i="14"/>
  <c r="NOJ68" i="14"/>
  <c r="NR68" i="14"/>
  <c r="MP68" i="14"/>
  <c r="LS68" i="14"/>
  <c r="HZS68" i="14"/>
  <c r="HLO68" i="14"/>
  <c r="HEY68" i="14"/>
  <c r="GXG68" i="14"/>
  <c r="GMW68" i="14"/>
  <c r="FZW68" i="14"/>
  <c r="FQK68" i="14"/>
  <c r="FGJ68" i="14"/>
  <c r="EXE68" i="14"/>
  <c r="ELF68" i="14"/>
  <c r="EBQ68" i="14"/>
  <c r="DPT68" i="14"/>
  <c r="TVR75" i="14"/>
  <c r="TKM75" i="14"/>
  <c r="TEF75" i="14"/>
  <c r="SWE75" i="14"/>
  <c r="SOS75" i="14"/>
  <c r="SEM75" i="14"/>
  <c r="RVL75" i="14"/>
  <c r="ROM75" i="14"/>
  <c r="RKA75" i="14"/>
  <c r="RCH75" i="14"/>
  <c r="QRT75" i="14"/>
  <c r="QHU75" i="14"/>
  <c r="PYD75" i="14"/>
  <c r="PQU75" i="14"/>
  <c r="PFX75" i="14"/>
  <c r="OWA75" i="14"/>
  <c r="OMG75" i="14"/>
  <c r="OCX75" i="14"/>
  <c r="NQE75" i="14"/>
  <c r="NEA75" i="14"/>
  <c r="MRR75" i="14"/>
  <c r="MEU75" i="14"/>
  <c r="LZB75" i="14"/>
  <c r="LQU75" i="14"/>
  <c r="LGS75" i="14"/>
  <c r="FXX75" i="14"/>
  <c r="FOK75" i="14"/>
  <c r="FHV75" i="14"/>
  <c r="EYV75" i="14"/>
  <c r="EHN75" i="14"/>
  <c r="TAY75" i="14"/>
  <c r="LOB75" i="14"/>
  <c r="JSP75" i="14"/>
  <c r="JOD75" i="14"/>
  <c r="MRS68" i="14"/>
  <c r="MQN68" i="14"/>
  <c r="MPO68" i="14"/>
  <c r="MNU68" i="14"/>
  <c r="MMV68" i="14"/>
  <c r="MLA68" i="14"/>
  <c r="MJR68" i="14"/>
  <c r="MIB68" i="14"/>
  <c r="MHF68" i="14"/>
  <c r="MFU68" i="14"/>
  <c r="MDZ68" i="14"/>
  <c r="MCN68" i="14"/>
  <c r="MBR68" i="14"/>
  <c r="MAJ68" i="14"/>
  <c r="LYX68" i="14"/>
  <c r="LXN68" i="14"/>
  <c r="LVU68" i="14"/>
  <c r="LTN68" i="14"/>
  <c r="LSH68" i="14"/>
  <c r="LQO68" i="14"/>
  <c r="LPO68" i="14"/>
  <c r="LNZ68" i="14"/>
  <c r="LMK68" i="14"/>
  <c r="LLB68" i="14"/>
  <c r="LKD68" i="14"/>
  <c r="LIO68" i="14"/>
  <c r="LGM68" i="14"/>
  <c r="LEM68" i="14"/>
  <c r="LCK68" i="14"/>
  <c r="LBJ68" i="14"/>
  <c r="KZU68" i="14"/>
  <c r="KXL68" i="14"/>
  <c r="KVZ68" i="14"/>
  <c r="KUT68" i="14"/>
  <c r="KTB68" i="14"/>
  <c r="KSA68" i="14"/>
  <c r="JXS68" i="14"/>
  <c r="JWE68" i="14"/>
  <c r="VJO68" i="14"/>
  <c r="VEU68" i="14"/>
  <c r="UXN68" i="14"/>
  <c r="UQZ68" i="14"/>
  <c r="ULZ68" i="14"/>
  <c r="UIJ68" i="14"/>
  <c r="XEY75" i="14"/>
  <c r="XES75" i="14"/>
  <c r="XEM75" i="14"/>
  <c r="XEF75" i="14"/>
  <c r="XEA75" i="14"/>
  <c r="XDS75" i="14"/>
  <c r="WZF75" i="14"/>
  <c r="WYZ75" i="14"/>
  <c r="WYS75" i="14"/>
  <c r="WYN75" i="14"/>
  <c r="WYI75" i="14"/>
  <c r="WYB75" i="14"/>
  <c r="WXV75" i="14"/>
  <c r="WXP75" i="14"/>
  <c r="WXI75" i="14"/>
  <c r="WXC75" i="14"/>
  <c r="WWW75" i="14"/>
  <c r="WWQ75" i="14"/>
  <c r="WWK75" i="14"/>
  <c r="WWF75" i="14"/>
  <c r="WWA75" i="14"/>
  <c r="WVW75" i="14"/>
  <c r="WVS75" i="14"/>
  <c r="WVM75" i="14"/>
  <c r="WVH75" i="14"/>
  <c r="WUY75" i="14"/>
  <c r="WUR75" i="14"/>
  <c r="WUL75" i="14"/>
  <c r="WUG75" i="14"/>
  <c r="WUA75" i="14"/>
  <c r="WTT75" i="14"/>
  <c r="WTN75" i="14"/>
  <c r="WTI75" i="14"/>
  <c r="WTD75" i="14"/>
  <c r="WSY75" i="14"/>
  <c r="WST75" i="14"/>
  <c r="WSO75" i="14"/>
  <c r="WSI75" i="14"/>
  <c r="WSC75" i="14"/>
  <c r="WRW75" i="14"/>
  <c r="WRP75" i="14"/>
  <c r="WRJ75" i="14"/>
  <c r="WRD75" i="14"/>
  <c r="WQY75" i="14"/>
  <c r="WQS75" i="14"/>
  <c r="WQL75" i="14"/>
  <c r="WQG75" i="14"/>
  <c r="WQB75" i="14"/>
  <c r="WPW75" i="14"/>
  <c r="WPQ75" i="14"/>
  <c r="WPM75" i="14"/>
  <c r="WPH75" i="14"/>
  <c r="WPB75" i="14"/>
  <c r="WOV75" i="14"/>
  <c r="WOB75" i="14"/>
  <c r="WNW75" i="14"/>
  <c r="WNR75" i="14"/>
  <c r="WNL75" i="14"/>
  <c r="WNF75" i="14"/>
  <c r="WNA75" i="14"/>
  <c r="WMV75" i="14"/>
  <c r="WMP75" i="14"/>
  <c r="WMJ75" i="14"/>
  <c r="WMB75" i="14"/>
  <c r="WLV75" i="14"/>
  <c r="WLQ75" i="14"/>
  <c r="WLM75" i="14"/>
  <c r="WLH75" i="14"/>
  <c r="WLB75" i="14"/>
  <c r="WKT75" i="14"/>
  <c r="WKO75" i="14"/>
  <c r="WKI75" i="14"/>
  <c r="WKD75" i="14"/>
  <c r="WJY75" i="14"/>
  <c r="WJU75" i="14"/>
  <c r="WJQ75" i="14"/>
  <c r="WJN75" i="14"/>
  <c r="WJJ75" i="14"/>
  <c r="WJA75" i="14"/>
  <c r="WIU75" i="14"/>
  <c r="WIN75" i="14"/>
  <c r="WII75" i="14"/>
  <c r="WIC75" i="14"/>
  <c r="WHV75" i="14"/>
  <c r="WHP75" i="14"/>
  <c r="WHL75" i="14"/>
  <c r="WHF75" i="14"/>
  <c r="WGZ75" i="14"/>
  <c r="WGS75" i="14"/>
  <c r="WGO75" i="14"/>
  <c r="WGI75" i="14"/>
  <c r="WGE75" i="14"/>
  <c r="WFZ75" i="14"/>
  <c r="WFU75" i="14"/>
  <c r="WFO75" i="14"/>
  <c r="WFJ75" i="14"/>
  <c r="WFE75" i="14"/>
  <c r="WEZ75" i="14"/>
  <c r="WES75" i="14"/>
  <c r="WEN75" i="14"/>
  <c r="WEK75" i="14"/>
  <c r="WEF75" i="14"/>
  <c r="WEA75" i="14"/>
  <c r="WDX75" i="14"/>
  <c r="WDS75" i="14"/>
  <c r="WDN75" i="14"/>
  <c r="WDH75" i="14"/>
  <c r="WDC75" i="14"/>
  <c r="WCX75" i="14"/>
  <c r="WCS75" i="14"/>
  <c r="WCO75" i="14"/>
  <c r="WCI75" i="14"/>
  <c r="WCD75" i="14"/>
  <c r="WBZ75" i="14"/>
  <c r="WBU75" i="14"/>
  <c r="WBO75" i="14"/>
  <c r="WBK75" i="14"/>
  <c r="WBF75" i="14"/>
  <c r="WBB75" i="14"/>
  <c r="WAU75" i="14"/>
  <c r="WAQ75" i="14"/>
  <c r="WAM75" i="14"/>
  <c r="WAD75" i="14"/>
  <c r="VZW75" i="14"/>
  <c r="VZS75" i="14"/>
  <c r="VZM75" i="14"/>
  <c r="VZI75" i="14"/>
  <c r="VZD75" i="14"/>
  <c r="VYY75" i="14"/>
  <c r="VYR75" i="14"/>
  <c r="VYM75" i="14"/>
  <c r="VYI75" i="14"/>
  <c r="VYD75" i="14"/>
  <c r="VXY75" i="14"/>
  <c r="VXT75" i="14"/>
  <c r="VXO75" i="14"/>
  <c r="VXK75" i="14"/>
  <c r="VXE75" i="14"/>
  <c r="VWZ75" i="14"/>
  <c r="VWU75" i="14"/>
  <c r="VWQ75" i="14"/>
  <c r="VWL75" i="14"/>
  <c r="VWF75" i="14"/>
  <c r="VWA75" i="14"/>
  <c r="VVW75" i="14"/>
  <c r="VVR75" i="14"/>
  <c r="VVL75" i="14"/>
  <c r="VVG75" i="14"/>
  <c r="VVB75" i="14"/>
  <c r="VUU75" i="14"/>
  <c r="VUO75" i="14"/>
  <c r="VUK75" i="14"/>
  <c r="VUG75" i="14"/>
  <c r="VUA75" i="14"/>
  <c r="VTV75" i="14"/>
  <c r="VTR75" i="14"/>
  <c r="VTN75" i="14"/>
  <c r="VTG75" i="14"/>
  <c r="VTC75" i="14"/>
  <c r="VSX75" i="14"/>
  <c r="VSS75" i="14"/>
  <c r="VSL75" i="14"/>
  <c r="VSH75" i="14"/>
  <c r="VSB75" i="14"/>
  <c r="VRT75" i="14"/>
  <c r="VRO75" i="14"/>
  <c r="VRL75" i="14"/>
  <c r="VRH75" i="14"/>
  <c r="VRC75" i="14"/>
  <c r="VQY75" i="14"/>
  <c r="VQS75" i="14"/>
  <c r="VQN75" i="14"/>
  <c r="VQI75" i="14"/>
  <c r="VQD75" i="14"/>
  <c r="VPW75" i="14"/>
  <c r="VPR75" i="14"/>
  <c r="VPM75" i="14"/>
  <c r="VPH75" i="14"/>
  <c r="VPB75" i="14"/>
  <c r="VOW75" i="14"/>
  <c r="VOR75" i="14"/>
  <c r="VOL75" i="14"/>
  <c r="VOF75" i="14"/>
  <c r="VOA75" i="14"/>
  <c r="VNV75" i="14"/>
  <c r="VNR75" i="14"/>
  <c r="VNM75" i="14"/>
  <c r="VNF75" i="14"/>
  <c r="VMZ75" i="14"/>
  <c r="VMT75" i="14"/>
  <c r="VMN75" i="14"/>
  <c r="VMH75" i="14"/>
  <c r="VLY75" i="14"/>
  <c r="VLT75" i="14"/>
  <c r="VLN75" i="14"/>
  <c r="VLH75" i="14"/>
  <c r="VKZ75" i="14"/>
  <c r="VKT75" i="14"/>
  <c r="VKN75" i="14"/>
  <c r="VKH75" i="14"/>
  <c r="VKB75" i="14"/>
  <c r="VJV75" i="14"/>
  <c r="VJR75" i="14"/>
  <c r="VJN75" i="14"/>
  <c r="VJH75" i="14"/>
  <c r="VJB75" i="14"/>
  <c r="VIU75" i="14"/>
  <c r="VIO75" i="14"/>
  <c r="VII75" i="14"/>
  <c r="VID75" i="14"/>
  <c r="VHX75" i="14"/>
  <c r="VHR75" i="14"/>
  <c r="VHM75" i="14"/>
  <c r="VHG75" i="14"/>
  <c r="VGZ75" i="14"/>
  <c r="VGT75" i="14"/>
  <c r="VGP75" i="14"/>
  <c r="VGK75" i="14"/>
  <c r="VGF75" i="14"/>
  <c r="VGA75" i="14"/>
  <c r="VFU75" i="14"/>
  <c r="VFP75" i="14"/>
  <c r="VFK75" i="14"/>
  <c r="ULB75" i="14"/>
  <c r="UKE75" i="14"/>
  <c r="UJY75" i="14"/>
  <c r="UJR75" i="14"/>
  <c r="UJL75" i="14"/>
  <c r="UJG75" i="14"/>
  <c r="UIY75" i="14"/>
  <c r="UIS75" i="14"/>
  <c r="UIL75" i="14"/>
  <c r="UIF75" i="14"/>
  <c r="UHZ75" i="14"/>
  <c r="UHT75" i="14"/>
  <c r="UHM75" i="14"/>
  <c r="UHG75" i="14"/>
  <c r="UHA75" i="14"/>
  <c r="UGV75" i="14"/>
  <c r="UGQ75" i="14"/>
  <c r="UGL75" i="14"/>
  <c r="UGF75" i="14"/>
  <c r="UGA75" i="14"/>
  <c r="UFU75" i="14"/>
  <c r="UFP75" i="14"/>
  <c r="UFH75" i="14"/>
  <c r="UFB75" i="14"/>
  <c r="UEW75" i="14"/>
  <c r="UES75" i="14"/>
  <c r="UEN75" i="14"/>
  <c r="UEJ75" i="14"/>
  <c r="UEE75" i="14"/>
  <c r="UDZ75" i="14"/>
  <c r="UDS75" i="14"/>
  <c r="UDL75" i="14"/>
  <c r="UDG75" i="14"/>
  <c r="UDA75" i="14"/>
  <c r="UCV75" i="14"/>
  <c r="UCQ75" i="14"/>
  <c r="UCL75" i="14"/>
  <c r="UCH75" i="14"/>
  <c r="UCC75" i="14"/>
  <c r="UBW75" i="14"/>
  <c r="UBP75" i="14"/>
  <c r="UBK75" i="14"/>
  <c r="UBE75" i="14"/>
  <c r="UAY75" i="14"/>
  <c r="UAS75" i="14"/>
  <c r="UAM75" i="14"/>
  <c r="UAG75" i="14"/>
  <c r="UAA75" i="14"/>
  <c r="TZW75" i="14"/>
  <c r="TZQ75" i="14"/>
  <c r="TZK75" i="14"/>
  <c r="TZF75" i="14"/>
  <c r="TYZ75" i="14"/>
  <c r="TYU75" i="14"/>
  <c r="TYO75" i="14"/>
  <c r="TYI75" i="14"/>
  <c r="TYC75" i="14"/>
  <c r="TXX75" i="14"/>
  <c r="TXR75" i="14"/>
  <c r="TXK75" i="14"/>
  <c r="XFC68" i="14"/>
  <c r="XDF68" i="14"/>
  <c r="XBQ68" i="14"/>
  <c r="XAB68" i="14"/>
  <c r="WYX68" i="14"/>
  <c r="WWP68" i="14"/>
  <c r="WUW68" i="14"/>
  <c r="WTB68" i="14"/>
  <c r="WSA68" i="14"/>
  <c r="WQQ68" i="14"/>
  <c r="WOU68" i="14"/>
  <c r="WLS68" i="14"/>
  <c r="WJT68" i="14"/>
  <c r="WFS68" i="14"/>
  <c r="WDT68" i="14"/>
  <c r="VYZ68" i="14"/>
  <c r="VWN68" i="14"/>
  <c r="VUN68" i="14"/>
  <c r="VSI68" i="14"/>
  <c r="VQP68" i="14"/>
  <c r="VPF68" i="14"/>
  <c r="VNN68" i="14"/>
  <c r="VLQ68" i="14"/>
  <c r="VKE68" i="14"/>
  <c r="VIK68" i="14"/>
  <c r="VGK68" i="14"/>
  <c r="VCS68" i="14"/>
  <c r="VAD68" i="14"/>
  <c r="UXL68" i="14"/>
  <c r="UUN68" i="14"/>
  <c r="URQ68" i="14"/>
  <c r="UOW68" i="14"/>
  <c r="UMW68" i="14"/>
  <c r="UJT68" i="14"/>
  <c r="UGR68" i="14"/>
  <c r="UDR68" i="14"/>
  <c r="UBB68" i="14"/>
  <c r="TYY68" i="14"/>
  <c r="TUU68" i="14"/>
  <c r="TRZ68" i="14"/>
  <c r="JRS68" i="14"/>
  <c r="JPM68" i="14"/>
  <c r="JME68" i="14"/>
  <c r="JIT68" i="14"/>
  <c r="JDY68" i="14"/>
  <c r="IZH68" i="14"/>
  <c r="IUJ68" i="14"/>
  <c r="IQQ68" i="14"/>
  <c r="ILZ68" i="14"/>
  <c r="IIG68" i="14"/>
  <c r="ICP68" i="14"/>
  <c r="HYE68" i="14"/>
  <c r="HUA68" i="14"/>
  <c r="HQB68" i="14"/>
  <c r="HIE68" i="14"/>
  <c r="HBN68" i="14"/>
  <c r="GVJ68" i="14"/>
  <c r="GRG68" i="14"/>
  <c r="FVB68" i="14"/>
  <c r="FPY68" i="14"/>
  <c r="FIQ68" i="14"/>
  <c r="FBA68" i="14"/>
  <c r="EWP68" i="14"/>
  <c r="EPX68" i="14"/>
  <c r="EJB68" i="14"/>
  <c r="ECM68" i="14"/>
  <c r="DYV68" i="14"/>
  <c r="DRX68" i="14"/>
  <c r="TWZ75" i="14"/>
  <c r="TTR75" i="14"/>
  <c r="TOX75" i="14"/>
  <c r="TKV75" i="14"/>
  <c r="TDI75" i="14"/>
  <c r="SYV75" i="14"/>
  <c r="STR75" i="14"/>
  <c r="SQP75" i="14"/>
  <c r="SLJ75" i="14"/>
  <c r="SIU75" i="14"/>
  <c r="SEL75" i="14"/>
  <c r="RXV75" i="14"/>
  <c r="RQS75" i="14"/>
  <c r="RMG75" i="14"/>
  <c r="RHJ75" i="14"/>
  <c r="RBH75" i="14"/>
  <c r="QVW75" i="14"/>
  <c r="QSE75" i="14"/>
  <c r="QKU75" i="14"/>
  <c r="QFB75" i="14"/>
  <c r="PYZ75" i="14"/>
  <c r="PUN75" i="14"/>
  <c r="POW75" i="14"/>
  <c r="PJR75" i="14"/>
  <c r="PFN75" i="14"/>
  <c r="PBC75" i="14"/>
  <c r="OUF75" i="14"/>
  <c r="OOQ75" i="14"/>
  <c r="OKL75" i="14"/>
  <c r="OFB75" i="14"/>
  <c r="NZR75" i="14"/>
  <c r="NUS75" i="14"/>
  <c r="NOR75" i="14"/>
  <c r="NJR75" i="14"/>
  <c r="NES75" i="14"/>
  <c r="MYN75" i="14"/>
  <c r="MVN75" i="14"/>
  <c r="MQV75" i="14"/>
  <c r="MJB75" i="14"/>
  <c r="MFP75" i="14"/>
  <c r="MAP75" i="14"/>
  <c r="LUU75" i="14"/>
  <c r="LQZ75" i="14"/>
  <c r="LNN75" i="14"/>
  <c r="KWQ75" i="14"/>
  <c r="KWA75" i="14"/>
  <c r="KVD75" i="14"/>
  <c r="KUJ75" i="14"/>
  <c r="KTQ75" i="14"/>
  <c r="KSW75" i="14"/>
  <c r="KRY75" i="14"/>
  <c r="KRE75" i="14"/>
  <c r="KPY75" i="14"/>
  <c r="KPA75" i="14"/>
  <c r="KOC75" i="14"/>
  <c r="KNE75" i="14"/>
  <c r="KMG75" i="14"/>
  <c r="KLM75" i="14"/>
  <c r="KKK75" i="14"/>
  <c r="KJQ75" i="14"/>
  <c r="KIT75" i="14"/>
  <c r="KHN75" i="14"/>
  <c r="KGR75" i="14"/>
  <c r="KEX75" i="14"/>
  <c r="KDZ75" i="14"/>
  <c r="KDB75" i="14"/>
  <c r="KBR75" i="14"/>
  <c r="KAW75" i="14"/>
  <c r="JZR75" i="14"/>
  <c r="JYX75" i="14"/>
  <c r="JYD75" i="14"/>
  <c r="JXF75" i="14"/>
  <c r="JWL75" i="14"/>
  <c r="JVL75" i="14"/>
  <c r="JUJ75" i="14"/>
  <c r="JTM75" i="14"/>
  <c r="JSK75" i="14"/>
  <c r="JRJ75" i="14"/>
  <c r="JQK75" i="14"/>
  <c r="JPQ75" i="14"/>
  <c r="JOS75" i="14"/>
  <c r="JNY75" i="14"/>
  <c r="JNE75" i="14"/>
  <c r="JMK75" i="14"/>
  <c r="JLM75" i="14"/>
  <c r="JKO75" i="14"/>
  <c r="JJU75" i="14"/>
  <c r="JIW75" i="14"/>
  <c r="JIA75" i="14"/>
  <c r="JHB75" i="14"/>
  <c r="JGL75" i="14"/>
  <c r="JFN75" i="14"/>
  <c r="JEP75" i="14"/>
  <c r="JDW75" i="14"/>
  <c r="JCY75" i="14"/>
  <c r="JCE75" i="14"/>
  <c r="JBG75" i="14"/>
  <c r="IZU75" i="14"/>
  <c r="IZA75" i="14"/>
  <c r="IYD75" i="14"/>
  <c r="IXC75" i="14"/>
  <c r="IVM75" i="14"/>
  <c r="ITK75" i="14"/>
  <c r="HSG68" i="14"/>
  <c r="HKW68" i="14"/>
  <c r="HEL68" i="14"/>
  <c r="GWL68" i="14"/>
  <c r="FYA68" i="14"/>
  <c r="FTQ68" i="14"/>
  <c r="FOX68" i="14"/>
  <c r="FIC68" i="14"/>
  <c r="FBZ68" i="14"/>
  <c r="EVH68" i="14"/>
  <c r="ENX68" i="14"/>
  <c r="EHO68" i="14"/>
  <c r="DYR68" i="14"/>
  <c r="DRK68" i="14"/>
  <c r="TQT75" i="14"/>
  <c r="TJM75" i="14"/>
  <c r="HTE75" i="14"/>
  <c r="HTA75" i="14"/>
  <c r="HST75" i="14"/>
  <c r="HSN75" i="14"/>
  <c r="HSH75" i="14"/>
  <c r="HSC75" i="14"/>
  <c r="HRY75" i="14"/>
  <c r="HRT75" i="14"/>
  <c r="HRN75" i="14"/>
  <c r="HRH75" i="14"/>
  <c r="HQZ75" i="14"/>
  <c r="HQT75" i="14"/>
  <c r="HQM75" i="14"/>
  <c r="HQG75" i="14"/>
  <c r="HQA75" i="14"/>
  <c r="HPS75" i="14"/>
  <c r="HPN75" i="14"/>
  <c r="HPH75" i="14"/>
  <c r="HOY75" i="14"/>
  <c r="HOT75" i="14"/>
  <c r="HON75" i="14"/>
  <c r="HOH75" i="14"/>
  <c r="HNX75" i="14"/>
  <c r="HNS75" i="14"/>
  <c r="HNM75" i="14"/>
  <c r="HNG75" i="14"/>
  <c r="HNB75" i="14"/>
  <c r="HMV75" i="14"/>
  <c r="HMQ75" i="14"/>
  <c r="HMJ75" i="14"/>
  <c r="HMD75" i="14"/>
  <c r="HLY75" i="14"/>
  <c r="HLQ75" i="14"/>
  <c r="HLL75" i="14"/>
  <c r="HLG75" i="14"/>
  <c r="HLA75" i="14"/>
  <c r="HKT75" i="14"/>
  <c r="HKO75" i="14"/>
  <c r="HKJ75" i="14"/>
  <c r="HKC75" i="14"/>
  <c r="HJX75" i="14"/>
  <c r="HJQ75" i="14"/>
  <c r="HJL75" i="14"/>
  <c r="HJF75" i="14"/>
  <c r="GTG75" i="14"/>
  <c r="GTA75" i="14"/>
  <c r="GSU75" i="14"/>
  <c r="GSN75" i="14"/>
  <c r="GSH75" i="14"/>
  <c r="GSA75" i="14"/>
  <c r="GRV75" i="14"/>
  <c r="GRO75" i="14"/>
  <c r="GRI75" i="14"/>
  <c r="GRD75" i="14"/>
  <c r="GQX75" i="14"/>
  <c r="GQR75" i="14"/>
  <c r="GQL75" i="14"/>
  <c r="GQF75" i="14"/>
  <c r="GPZ75" i="14"/>
  <c r="GPS75" i="14"/>
  <c r="GPN75" i="14"/>
  <c r="GPG75" i="14"/>
  <c r="GPB75" i="14"/>
  <c r="GOV75" i="14"/>
  <c r="GOP75" i="14"/>
  <c r="GOI75" i="14"/>
  <c r="GOC75" i="14"/>
  <c r="GNV75" i="14"/>
  <c r="GNO75" i="14"/>
  <c r="GNI75" i="14"/>
  <c r="GNC75" i="14"/>
  <c r="GMW75" i="14"/>
  <c r="GMR75" i="14"/>
  <c r="GML75" i="14"/>
  <c r="GME75" i="14"/>
  <c r="GLX75" i="14"/>
  <c r="MOG75" i="14"/>
  <c r="MMX75" i="14"/>
  <c r="MLS75" i="14"/>
  <c r="MKI75" i="14"/>
  <c r="MJE75" i="14"/>
  <c r="MIF75" i="14"/>
  <c r="MHF75" i="14"/>
  <c r="MGH75" i="14"/>
  <c r="MFF75" i="14"/>
  <c r="MEB75" i="14"/>
  <c r="MCS75" i="14"/>
  <c r="MBJ75" i="14"/>
  <c r="MAE75" i="14"/>
  <c r="LYT75" i="14"/>
  <c r="LXE75" i="14"/>
  <c r="LVP75" i="14"/>
  <c r="LUG75" i="14"/>
  <c r="LTA75" i="14"/>
  <c r="LRK75" i="14"/>
  <c r="LPY75" i="14"/>
  <c r="LKC75" i="14"/>
  <c r="LIV75" i="14"/>
  <c r="LHR75" i="14"/>
  <c r="LGN75" i="14"/>
  <c r="LEX75" i="14"/>
  <c r="LDE75" i="14"/>
  <c r="LCE75" i="14"/>
  <c r="LBH75" i="14"/>
  <c r="LAC75" i="14"/>
  <c r="GCL75" i="14"/>
  <c r="GBL75" i="14"/>
  <c r="GAE75" i="14"/>
  <c r="FZE75" i="14"/>
  <c r="FYD75" i="14"/>
  <c r="FXE75" i="14"/>
  <c r="FWF75" i="14"/>
  <c r="FVE75" i="14"/>
  <c r="FUJ75" i="14"/>
  <c r="FTA75" i="14"/>
  <c r="FSC75" i="14"/>
  <c r="FRD75" i="14"/>
  <c r="FQF75" i="14"/>
  <c r="FPF75" i="14"/>
  <c r="FNU75" i="14"/>
  <c r="FMT75" i="14"/>
  <c r="FLU75" i="14"/>
  <c r="FKV75" i="14"/>
  <c r="FKA75" i="14"/>
  <c r="FJB75" i="14"/>
  <c r="FHR75" i="14"/>
  <c r="FGT75" i="14"/>
  <c r="FFV75" i="14"/>
  <c r="FEW75" i="14"/>
  <c r="FDX75" i="14"/>
  <c r="FDA75" i="14"/>
  <c r="FCA75" i="14"/>
  <c r="FAW75" i="14"/>
  <c r="EZW75" i="14"/>
  <c r="EZH75" i="14"/>
  <c r="EYM75" i="14"/>
  <c r="EXQ75" i="14"/>
  <c r="EWT75" i="14"/>
  <c r="EVU75" i="14"/>
  <c r="EUW75" i="14"/>
  <c r="ETX75" i="14"/>
  <c r="ETA75" i="14"/>
  <c r="ERV75" i="14"/>
  <c r="EQM75" i="14"/>
  <c r="EPP75" i="14"/>
  <c r="EOQ75" i="14"/>
  <c r="ENP75" i="14"/>
  <c r="EMQ75" i="14"/>
  <c r="ELY75" i="14"/>
  <c r="EKU75" i="14"/>
  <c r="EJN75" i="14"/>
  <c r="EIR75" i="14"/>
  <c r="IZL68" i="14"/>
  <c r="INW68" i="14"/>
  <c r="IIF68" i="14"/>
  <c r="IDR68" i="14"/>
  <c r="HZK68" i="14"/>
  <c r="HWC68" i="14"/>
  <c r="HTJ68" i="14"/>
  <c r="HQA68" i="14"/>
  <c r="HOG68" i="14"/>
  <c r="HNA68" i="14"/>
  <c r="HKX68" i="14"/>
  <c r="HJW68" i="14"/>
  <c r="HIN68" i="14"/>
  <c r="HGR68" i="14"/>
  <c r="HEV68" i="14"/>
  <c r="HDC68" i="14"/>
  <c r="HBW68" i="14"/>
  <c r="HAN68" i="14"/>
  <c r="GYV68" i="14"/>
  <c r="GXR68" i="14"/>
  <c r="GWI68" i="14"/>
  <c r="GUL68" i="14"/>
  <c r="GTK68" i="14"/>
  <c r="GSE68" i="14"/>
  <c r="GRK68" i="14"/>
  <c r="GQI68" i="14"/>
  <c r="GPM68" i="14"/>
  <c r="GOF68" i="14"/>
  <c r="GMR68" i="14"/>
  <c r="GLP68" i="14"/>
  <c r="GKN68" i="14"/>
  <c r="GJB68" i="14"/>
  <c r="GIA68" i="14"/>
  <c r="GGQ68" i="14"/>
  <c r="GFK68" i="14"/>
  <c r="GEJ68" i="14"/>
  <c r="GDF68" i="14"/>
  <c r="GBU68" i="14"/>
  <c r="FXR68" i="14"/>
  <c r="FXD68" i="14"/>
  <c r="FVS68" i="14"/>
  <c r="FUZ68" i="14"/>
  <c r="FTZ68" i="14"/>
  <c r="FTH68" i="14"/>
  <c r="FSG68" i="14"/>
  <c r="FRI68" i="14"/>
  <c r="FPW68" i="14"/>
  <c r="FOO68" i="14"/>
  <c r="FND68" i="14"/>
  <c r="FMB68" i="14"/>
  <c r="FKP68" i="14"/>
  <c r="FIU68" i="14"/>
  <c r="FHR68" i="14"/>
  <c r="FGA68" i="14"/>
  <c r="FDZ68" i="14"/>
  <c r="FCT68" i="14"/>
  <c r="FAZ68" i="14"/>
  <c r="EZU68" i="14"/>
  <c r="EYO68" i="14"/>
  <c r="EXK68" i="14"/>
  <c r="EWC68" i="14"/>
  <c r="EUR68" i="14"/>
  <c r="ETN68" i="14"/>
  <c r="ERZ68" i="14"/>
  <c r="EQR68" i="14"/>
  <c r="EPT68" i="14"/>
  <c r="EOL68" i="14"/>
  <c r="ENC68" i="14"/>
  <c r="ELH68" i="14"/>
  <c r="EJU68" i="14"/>
  <c r="EIC68" i="14"/>
  <c r="EGU68" i="14"/>
  <c r="EFN68" i="14"/>
  <c r="EEI68" i="14"/>
  <c r="EDE68" i="14"/>
  <c r="EBY68" i="14"/>
  <c r="EAS68" i="14"/>
  <c r="DZT68" i="14"/>
  <c r="DYQ68" i="14"/>
  <c r="DXL68" i="14"/>
  <c r="DWD68" i="14"/>
  <c r="DUO68" i="14"/>
  <c r="DTD68" i="14"/>
  <c r="DRW68" i="14"/>
  <c r="DQP68" i="14"/>
  <c r="DPM68" i="14"/>
  <c r="DOK68" i="14"/>
  <c r="DNH68" i="14"/>
  <c r="DMH68" i="14"/>
  <c r="DLK68" i="14"/>
  <c r="DKR68" i="14"/>
  <c r="TWO75" i="14"/>
  <c r="TVL75" i="14"/>
  <c r="TUI75" i="14"/>
  <c r="TTN75" i="14"/>
  <c r="TSH75" i="14"/>
  <c r="TRG75" i="14"/>
  <c r="TQA75" i="14"/>
  <c r="TOV75" i="14"/>
  <c r="TNL75" i="14"/>
  <c r="TML75" i="14"/>
  <c r="TLE75" i="14"/>
  <c r="TJW75" i="14"/>
  <c r="TIU75" i="14"/>
  <c r="THV75" i="14"/>
  <c r="TGU75" i="14"/>
  <c r="TFN75" i="14"/>
  <c r="TDZ75" i="14"/>
  <c r="TCU75" i="14"/>
  <c r="TBQ75" i="14"/>
  <c r="TAM75" i="14"/>
  <c r="RBO75" i="14"/>
  <c r="RAQ75" i="14"/>
  <c r="QZR75" i="14"/>
  <c r="QZB75" i="14"/>
  <c r="QYL75" i="14"/>
  <c r="QXN75" i="14"/>
  <c r="QWW75" i="14"/>
  <c r="QWC75" i="14"/>
  <c r="QVN75" i="14"/>
  <c r="QUS75" i="14"/>
  <c r="QTX75" i="14"/>
  <c r="QTH75" i="14"/>
  <c r="QSM75" i="14"/>
  <c r="QRO75" i="14"/>
  <c r="QQX75" i="14"/>
  <c r="QQE75" i="14"/>
  <c r="QPD75" i="14"/>
  <c r="QOF75" i="14"/>
  <c r="QNK75" i="14"/>
  <c r="QMP75" i="14"/>
  <c r="QLT75" i="14"/>
  <c r="QKZ75" i="14"/>
  <c r="QJY75" i="14"/>
  <c r="QIY75" i="14"/>
  <c r="QHY75" i="14"/>
  <c r="QHI75" i="14"/>
  <c r="QGA75" i="14"/>
  <c r="QFD75" i="14"/>
  <c r="QEG75" i="14"/>
  <c r="QDO75" i="14"/>
  <c r="QCU75" i="14"/>
  <c r="QBX75" i="14"/>
  <c r="QBD75" i="14"/>
  <c r="PZY75" i="14"/>
  <c r="PYX75" i="14"/>
  <c r="PXU75" i="14"/>
  <c r="PWM75" i="14"/>
  <c r="PVJ75" i="14"/>
  <c r="PUF75" i="14"/>
  <c r="PSZ75" i="14"/>
  <c r="PSA75" i="14"/>
  <c r="PQS75" i="14"/>
  <c r="PPU75" i="14"/>
  <c r="POR75" i="14"/>
  <c r="PNL75" i="14"/>
  <c r="PMC75" i="14"/>
  <c r="PKX75" i="14"/>
  <c r="PJT75" i="14"/>
  <c r="PIS75" i="14"/>
  <c r="PHP75" i="14"/>
  <c r="PFO75" i="14"/>
  <c r="PEZ75" i="14"/>
  <c r="PDZ75" i="14"/>
  <c r="PDG75" i="14"/>
  <c r="PCH75" i="14"/>
  <c r="PBM75" i="14"/>
  <c r="PAK75" i="14"/>
  <c r="OZG75" i="14"/>
  <c r="OYH75" i="14"/>
  <c r="OXL75" i="14"/>
  <c r="OWS75" i="14"/>
  <c r="OWB75" i="14"/>
  <c r="OVA75" i="14"/>
  <c r="OUD75" i="14"/>
  <c r="OTJ75" i="14"/>
  <c r="OSH75" i="14"/>
  <c r="ORM75" i="14"/>
  <c r="OQV75" i="14"/>
  <c r="OQC75" i="14"/>
  <c r="OPC75" i="14"/>
  <c r="OOE75" i="14"/>
  <c r="ONL75" i="14"/>
  <c r="OMS75" i="14"/>
  <c r="OLX75" i="14"/>
  <c r="OKZ75" i="14"/>
  <c r="OKB75" i="14"/>
  <c r="OJE75" i="14"/>
  <c r="OIJ75" i="14"/>
  <c r="OHV75" i="14"/>
  <c r="OHC75" i="14"/>
  <c r="OGK75" i="14"/>
  <c r="OFR75" i="14"/>
  <c r="OEX75" i="14"/>
  <c r="OEA75" i="14"/>
  <c r="OCV75" i="14"/>
  <c r="OBU75" i="14"/>
  <c r="OBF75" i="14"/>
  <c r="OAL75" i="14"/>
  <c r="NZI75" i="14"/>
  <c r="NYV75" i="14"/>
  <c r="NXY75" i="14"/>
  <c r="NXD75" i="14"/>
  <c r="NWF75" i="14"/>
  <c r="NVJ75" i="14"/>
  <c r="NUQ75" i="14"/>
  <c r="NTX75" i="14"/>
  <c r="NTC75" i="14"/>
  <c r="NSJ75" i="14"/>
  <c r="NRP75" i="14"/>
  <c r="NQU75" i="14"/>
  <c r="NPV75" i="14"/>
  <c r="NOT75" i="14"/>
  <c r="NNX75" i="14"/>
  <c r="NMW75" i="14"/>
  <c r="NMD75" i="14"/>
  <c r="NLC75" i="14"/>
  <c r="NKC75" i="14"/>
  <c r="NJB75" i="14"/>
  <c r="NIC75" i="14"/>
  <c r="NHL75" i="14"/>
  <c r="NGU75" i="14"/>
  <c r="NGB75" i="14"/>
  <c r="NFJ75" i="14"/>
  <c r="NEW75" i="14"/>
  <c r="NEF75" i="14"/>
  <c r="NDR75" i="14"/>
  <c r="NDC75" i="14"/>
  <c r="NCL75" i="14"/>
  <c r="NBX75" i="14"/>
  <c r="NBG75" i="14"/>
  <c r="NAU75" i="14"/>
  <c r="NAG75" i="14"/>
  <c r="MZT75" i="14"/>
  <c r="MUO75" i="14"/>
  <c r="MTU75" i="14"/>
  <c r="MTC75" i="14"/>
  <c r="MSA75" i="14"/>
  <c r="MQZ75" i="14"/>
  <c r="MQB75" i="14"/>
  <c r="MPB75" i="14"/>
  <c r="MNG75" i="14"/>
  <c r="MMD75" i="14"/>
  <c r="MLD75" i="14"/>
  <c r="MJV75" i="14"/>
  <c r="MIA75" i="14"/>
  <c r="MGV75" i="14"/>
  <c r="MFR75" i="14"/>
  <c r="MEK75" i="14"/>
  <c r="MDA75" i="14"/>
  <c r="MBL75" i="14"/>
  <c r="MAG75" i="14"/>
  <c r="LZH75" i="14"/>
  <c r="LXZ75" i="14"/>
  <c r="LXC75" i="14"/>
  <c r="LVZ75" i="14"/>
  <c r="LUR75" i="14"/>
  <c r="LTQ75" i="14"/>
  <c r="LSP75" i="14"/>
  <c r="LRN75" i="14"/>
  <c r="LQJ75" i="14"/>
  <c r="LPL75" i="14"/>
  <c r="LOJ75" i="14"/>
  <c r="LNG75" i="14"/>
  <c r="LKX75" i="14"/>
  <c r="LJP75" i="14"/>
  <c r="LIO75" i="14"/>
  <c r="LHM75" i="14"/>
  <c r="LGK75" i="14"/>
  <c r="LFC75" i="14"/>
  <c r="LDY75" i="14"/>
  <c r="LCT75" i="14"/>
  <c r="LBP75" i="14"/>
  <c r="LAO75" i="14"/>
  <c r="GCT75" i="14"/>
  <c r="GBW75" i="14"/>
  <c r="GAY75" i="14"/>
  <c r="GAB75" i="14"/>
  <c r="FZG75" i="14"/>
  <c r="FYJ75" i="14"/>
  <c r="FXK75" i="14"/>
  <c r="FWM75" i="14"/>
  <c r="FVO75" i="14"/>
  <c r="FUQ75" i="14"/>
  <c r="FTR75" i="14"/>
  <c r="FSU75" i="14"/>
  <c r="FRV75" i="14"/>
  <c r="FQX75" i="14"/>
  <c r="FPT75" i="14"/>
  <c r="FOV75" i="14"/>
  <c r="FNX75" i="14"/>
  <c r="FMN75" i="14"/>
  <c r="FLN75" i="14"/>
  <c r="FKM75" i="14"/>
  <c r="FJN75" i="14"/>
  <c r="FIO75" i="14"/>
  <c r="FHO75" i="14"/>
  <c r="FGQ75" i="14"/>
  <c r="FFL75" i="14"/>
  <c r="FEP75" i="14"/>
  <c r="FDT75" i="14"/>
  <c r="FCZ75" i="14"/>
  <c r="FCC75" i="14"/>
  <c r="FBH75" i="14"/>
  <c r="FAL75" i="14"/>
  <c r="EZN75" i="14"/>
  <c r="EYQ75" i="14"/>
  <c r="EXS75" i="14"/>
  <c r="EWS75" i="14"/>
  <c r="EVX75" i="14"/>
  <c r="EUY75" i="14"/>
  <c r="ETV75" i="14"/>
  <c r="ESX75" i="14"/>
  <c r="ERY75" i="14"/>
  <c r="EQW75" i="14"/>
  <c r="EPV75" i="14"/>
  <c r="EOT75" i="14"/>
  <c r="EOB75" i="14"/>
  <c r="END75" i="14"/>
  <c r="ELX75" i="14"/>
  <c r="ELE75" i="14"/>
  <c r="EKB75" i="14"/>
  <c r="EJB75" i="14"/>
  <c r="EHX75" i="14"/>
  <c r="EGX75" i="14"/>
  <c r="EFT75" i="14"/>
  <c r="EEN75" i="14"/>
  <c r="EDM75" i="14"/>
  <c r="ECO75" i="14"/>
  <c r="EBM75" i="14"/>
  <c r="EAO75" i="14"/>
  <c r="DZW75" i="14"/>
  <c r="DYX75" i="14"/>
  <c r="DXZ75" i="14"/>
  <c r="DXI75" i="14"/>
  <c r="DWP75" i="14"/>
  <c r="DVV75" i="14"/>
  <c r="DUO75" i="14"/>
  <c r="DTP75" i="14"/>
  <c r="DST75" i="14"/>
  <c r="DRT75" i="14"/>
  <c r="DQV75" i="14"/>
  <c r="DQD75" i="14"/>
  <c r="DPC75" i="14"/>
  <c r="DNM75" i="14"/>
  <c r="DMQ75" i="14"/>
  <c r="DLP75" i="14"/>
  <c r="DKW75" i="14"/>
  <c r="DKD75" i="14"/>
  <c r="DJF75" i="14"/>
  <c r="DIM75" i="14"/>
  <c r="DHO75" i="14"/>
  <c r="DGR75" i="14"/>
  <c r="DFW75" i="14"/>
  <c r="DEZ75" i="14"/>
  <c r="DDV75" i="14"/>
  <c r="DDC75" i="14"/>
  <c r="DCJ75" i="14"/>
  <c r="DBQ75" i="14"/>
  <c r="DAV75" i="14"/>
  <c r="CZY75" i="14"/>
  <c r="CYV75" i="14"/>
  <c r="CYB75" i="14"/>
  <c r="CWV75" i="14"/>
  <c r="CUL75" i="14"/>
  <c r="CTH75" i="14"/>
  <c r="CSM75" i="14"/>
  <c r="CRO75" i="14"/>
  <c r="CQQ75" i="14"/>
  <c r="CPU75" i="14"/>
  <c r="COZ75" i="14"/>
  <c r="COB75" i="14"/>
  <c r="CNB75" i="14"/>
  <c r="CMB75" i="14"/>
  <c r="CLG75" i="14"/>
  <c r="CKD75" i="14"/>
  <c r="CJG75" i="14"/>
  <c r="CII75" i="14"/>
  <c r="CHL75" i="14"/>
  <c r="CGN75" i="14"/>
  <c r="CFQ75" i="14"/>
  <c r="CET75" i="14"/>
  <c r="CDV75" i="14"/>
  <c r="CCR75" i="14"/>
  <c r="CBT75" i="14"/>
  <c r="CAW75" i="14"/>
  <c r="BZT75" i="14"/>
  <c r="BYW75" i="14"/>
  <c r="BYA75" i="14"/>
  <c r="BXB75" i="14"/>
  <c r="BQJ75" i="14"/>
  <c r="BPN75" i="14"/>
  <c r="BOL75" i="14"/>
  <c r="BNR75" i="14"/>
  <c r="BMT75" i="14"/>
  <c r="BLZ75" i="14"/>
  <c r="BKZ75" i="14"/>
  <c r="BKA75" i="14"/>
  <c r="BJC75" i="14"/>
  <c r="BHY75" i="14"/>
  <c r="BHC75" i="14"/>
  <c r="BGI75" i="14"/>
  <c r="BFK75" i="14"/>
  <c r="BEN75" i="14"/>
  <c r="BDQ75" i="14"/>
  <c r="BCS75" i="14"/>
  <c r="BBS75" i="14"/>
  <c r="BAW75" i="14"/>
  <c r="AZO75" i="14"/>
  <c r="AYQ75" i="14"/>
  <c r="AXU75" i="14"/>
  <c r="AWY75" i="14"/>
  <c r="AWE75" i="14"/>
  <c r="AVJ75" i="14"/>
  <c r="AUJ75" i="14"/>
  <c r="ATO75" i="14"/>
  <c r="ASO75" i="14"/>
  <c r="ARJ75" i="14"/>
  <c r="AQD75" i="14"/>
  <c r="APG75" i="14"/>
  <c r="AOP75" i="14"/>
  <c r="ANN75" i="14"/>
  <c r="AMT75" i="14"/>
  <c r="AMD75" i="14"/>
  <c r="AKM75" i="14"/>
  <c r="AJS75" i="14"/>
  <c r="AIQ75" i="14"/>
  <c r="AHN75" i="14"/>
  <c r="AGH75" i="14"/>
  <c r="AFJ75" i="14"/>
  <c r="AET75" i="14"/>
  <c r="ADV75" i="14"/>
  <c r="ACY75" i="14"/>
  <c r="ACB75" i="14"/>
  <c r="ABG75" i="14"/>
  <c r="AAA75" i="14"/>
  <c r="ZH75" i="14"/>
  <c r="YF75" i="14"/>
  <c r="XD75" i="14"/>
  <c r="WI75" i="14"/>
  <c r="VK75" i="14"/>
  <c r="UN75" i="14"/>
  <c r="TO75" i="14"/>
  <c r="SL75" i="14"/>
  <c r="RP75" i="14"/>
  <c r="QT75" i="14"/>
  <c r="PW75" i="14"/>
  <c r="OY75" i="14"/>
  <c r="OB75" i="14"/>
  <c r="BT75" i="14"/>
  <c r="AY113" i="14"/>
  <c r="Z113" i="14"/>
  <c r="AU117" i="14"/>
  <c r="V117" i="14"/>
  <c r="BH116" i="14"/>
  <c r="AL116" i="14"/>
  <c r="AX315" i="14"/>
  <c r="AI315" i="14"/>
  <c r="W315" i="14"/>
  <c r="BD194" i="14"/>
  <c r="AD194" i="14"/>
  <c r="BG67" i="14"/>
  <c r="AH67" i="14"/>
  <c r="L67" i="14"/>
  <c r="HCT75" i="14"/>
  <c r="HCZ75" i="14"/>
  <c r="HDE75" i="14"/>
  <c r="HDJ75" i="14"/>
  <c r="HDO75" i="14"/>
  <c r="HDU75" i="14"/>
  <c r="HDZ75" i="14"/>
  <c r="HEF75" i="14"/>
  <c r="HEK75" i="14"/>
  <c r="HEP75" i="14"/>
  <c r="HEU75" i="14"/>
  <c r="HEZ75" i="14"/>
  <c r="HFE75" i="14"/>
  <c r="HFJ75" i="14"/>
  <c r="HFO75" i="14"/>
  <c r="HFT75" i="14"/>
  <c r="HFY75" i="14"/>
  <c r="EYE75" i="14"/>
  <c r="EXG75" i="14"/>
  <c r="EWH75" i="14"/>
  <c r="EVI75" i="14"/>
  <c r="EUQ75" i="14"/>
  <c r="ETQ75" i="14"/>
  <c r="ESR75" i="14"/>
  <c r="ERL75" i="14"/>
  <c r="EQO75" i="14"/>
  <c r="EPQ75" i="14"/>
  <c r="EOS75" i="14"/>
  <c r="EOA75" i="14"/>
  <c r="CBI75" i="14"/>
  <c r="CAC75" i="14"/>
  <c r="BZB75" i="14"/>
  <c r="BYG75" i="14"/>
  <c r="BXH75" i="14"/>
  <c r="BWJ75" i="14"/>
  <c r="STJ75" i="14"/>
  <c r="SSH75" i="14"/>
  <c r="SQZ75" i="14"/>
  <c r="MFJ75" i="14"/>
  <c r="MEG75" i="14"/>
  <c r="MDB75" i="14"/>
  <c r="MBZ75" i="14"/>
  <c r="MAX75" i="14"/>
  <c r="LZO75" i="14"/>
  <c r="LYA75" i="14"/>
  <c r="LXA75" i="14"/>
  <c r="LVV75" i="14"/>
  <c r="LUZ75" i="14"/>
  <c r="LTU75" i="14"/>
  <c r="LSJ75" i="14"/>
  <c r="LRJ75" i="14"/>
  <c r="GOB68" i="14"/>
  <c r="GMV68" i="14"/>
  <c r="GLX68" i="14"/>
  <c r="GKV68" i="14"/>
  <c r="GJT68" i="14"/>
  <c r="FHL68" i="14"/>
  <c r="FGE68" i="14"/>
  <c r="FFD68" i="14"/>
  <c r="FEA68" i="14"/>
  <c r="FCY68" i="14"/>
  <c r="FBP68" i="14"/>
  <c r="FAD68" i="14"/>
  <c r="EYR68" i="14"/>
  <c r="EXC68" i="14"/>
  <c r="EVT68" i="14"/>
  <c r="EUS68" i="14"/>
  <c r="ETR68" i="14"/>
  <c r="XDO75" i="14"/>
  <c r="XDJ75" i="14"/>
  <c r="XDE75" i="14"/>
  <c r="XDA75" i="14"/>
  <c r="XCV75" i="14"/>
  <c r="NLI68" i="14"/>
  <c r="NKY68" i="14"/>
  <c r="NKO68" i="14"/>
  <c r="NKF68" i="14"/>
  <c r="NJV68" i="14"/>
  <c r="NJO68" i="14"/>
  <c r="NJE68" i="14"/>
  <c r="JDT68" i="14"/>
  <c r="JBC68" i="14"/>
  <c r="IYU68" i="14"/>
  <c r="IWN68" i="14"/>
  <c r="IUE68" i="14"/>
  <c r="ISG68" i="14"/>
  <c r="ISC68" i="14"/>
  <c r="IPS68" i="14"/>
  <c r="INH68" i="14"/>
  <c r="IKJ68" i="14"/>
  <c r="IHJ68" i="14"/>
  <c r="IFI68" i="14"/>
  <c r="ICZ68" i="14"/>
  <c r="HZZ68" i="14"/>
  <c r="KY68" i="14"/>
  <c r="KE68" i="14"/>
  <c r="JJ68" i="14"/>
  <c r="IU68" i="14"/>
  <c r="IA68" i="14"/>
  <c r="HH68" i="14"/>
  <c r="GS68" i="14"/>
  <c r="FX68" i="14"/>
  <c r="DBO75" i="14"/>
  <c r="CRD75" i="14"/>
  <c r="BXU75" i="14"/>
  <c r="BHV75" i="14"/>
  <c r="WUA68" i="14"/>
  <c r="WPR68" i="14"/>
  <c r="WLE68" i="14"/>
  <c r="WGA68" i="14"/>
  <c r="BDR75" i="14"/>
  <c r="AZW75" i="14"/>
  <c r="NZP75" i="14"/>
  <c r="NVG75" i="14"/>
  <c r="NSM75" i="14"/>
  <c r="NQN68" i="14"/>
  <c r="NPS68" i="14"/>
  <c r="NOZ68" i="14"/>
  <c r="NOG68" i="14"/>
  <c r="OB68" i="14"/>
  <c r="NG68" i="14"/>
  <c r="MM68" i="14"/>
  <c r="LP68" i="14"/>
  <c r="HWF68" i="14"/>
  <c r="HQY68" i="14"/>
  <c r="HHF68" i="14"/>
  <c r="HDD68" i="14"/>
  <c r="GWJ68" i="14"/>
  <c r="GRA68" i="14"/>
  <c r="GHS68" i="14"/>
  <c r="GCN68" i="14"/>
  <c r="FYU68" i="14"/>
  <c r="FOR68" i="14"/>
  <c r="FHZ68" i="14"/>
  <c r="FDL68" i="14"/>
  <c r="EWG68" i="14"/>
  <c r="ENJ68" i="14"/>
  <c r="EGJ68" i="14"/>
  <c r="EAN68" i="14"/>
  <c r="DUE68" i="14"/>
  <c r="DMX68" i="14"/>
  <c r="TRZ75" i="14"/>
  <c r="TJR75" i="14"/>
  <c r="SYA75" i="14"/>
  <c r="SRZ75" i="14"/>
  <c r="SLX75" i="14"/>
  <c r="SCS75" i="14"/>
  <c r="RUR75" i="14"/>
  <c r="RLR75" i="14"/>
  <c r="RCB75" i="14"/>
  <c r="QSX75" i="14"/>
  <c r="QKS75" i="14"/>
  <c r="QAJ75" i="14"/>
  <c r="PUI75" i="14"/>
  <c r="PLU75" i="14"/>
  <c r="PDE75" i="14"/>
  <c r="OVQ75" i="14"/>
  <c r="OLU75" i="14"/>
  <c r="OEK75" i="14"/>
  <c r="NTQ75" i="14"/>
  <c r="NLA75" i="14"/>
  <c r="NBB75" i="14"/>
  <c r="MVU75" i="14"/>
  <c r="MLK75" i="14"/>
  <c r="MBU75" i="14"/>
  <c r="LUW75" i="14"/>
  <c r="LNI75" i="14"/>
  <c r="LGM75" i="14"/>
  <c r="FZF75" i="14"/>
  <c r="FVD75" i="14"/>
  <c r="FOP75" i="14"/>
  <c r="FIG75" i="14"/>
  <c r="EZP75" i="14"/>
  <c r="EQG75" i="14"/>
  <c r="DUK75" i="14"/>
  <c r="CYI75" i="14"/>
  <c r="LOM75" i="14"/>
  <c r="JVG75" i="14"/>
  <c r="JSH75" i="14"/>
  <c r="JMQ75" i="14"/>
  <c r="MRQ68" i="14"/>
  <c r="MQQ68" i="14"/>
  <c r="MOW68" i="14"/>
  <c r="MNX68" i="14"/>
  <c r="MMD68" i="14"/>
  <c r="MKR68" i="14"/>
  <c r="MJP68" i="14"/>
  <c r="MIL68" i="14"/>
  <c r="MHI68" i="14"/>
  <c r="MGN68" i="14"/>
  <c r="MFD68" i="14"/>
  <c r="MEA68" i="14"/>
  <c r="MCX68" i="14"/>
  <c r="MBQ68" i="14"/>
  <c r="MAP68" i="14"/>
  <c r="LZL68" i="14"/>
  <c r="LYL68" i="14"/>
  <c r="LXE68" i="14"/>
  <c r="LWE68" i="14"/>
  <c r="LUS68" i="14"/>
  <c r="LTS68" i="14"/>
  <c r="LSM68" i="14"/>
  <c r="LRQ68" i="14"/>
  <c r="LQK68" i="14"/>
  <c r="LPC68" i="14"/>
  <c r="LOC68" i="14"/>
  <c r="LMV68" i="14"/>
  <c r="LLP68" i="14"/>
  <c r="LKV68" i="14"/>
  <c r="LJL68" i="14"/>
  <c r="LIB68" i="14"/>
  <c r="LHF68" i="14"/>
  <c r="LGE68" i="14"/>
  <c r="LEW68" i="14"/>
  <c r="LDP68" i="14"/>
  <c r="LDA68" i="14"/>
  <c r="LCD68" i="14"/>
  <c r="LAT68" i="14"/>
  <c r="KZT68" i="14"/>
  <c r="KYQ68" i="14"/>
  <c r="KXJ68" i="14"/>
  <c r="KWF68" i="14"/>
  <c r="KVC68" i="14"/>
  <c r="KUN68" i="14"/>
  <c r="KSZ68" i="14"/>
  <c r="KRV68" i="14"/>
  <c r="JYD68" i="14"/>
  <c r="JWZ68" i="14"/>
  <c r="WCU68" i="14"/>
  <c r="XCP75" i="14"/>
  <c r="XCJ75" i="14"/>
  <c r="XCG75" i="14"/>
  <c r="XCB75" i="14"/>
  <c r="XBX75" i="14"/>
  <c r="XBS75" i="14"/>
  <c r="XBN75" i="14"/>
  <c r="XBI75" i="14"/>
  <c r="XBD75" i="14"/>
  <c r="XAY75" i="14"/>
  <c r="XAT75" i="14"/>
  <c r="XAO75" i="14"/>
  <c r="XAI75" i="14"/>
  <c r="XAC75" i="14"/>
  <c r="WZW75" i="14"/>
  <c r="WZQ75" i="14"/>
  <c r="WZL75" i="14"/>
  <c r="IGJ75" i="14"/>
  <c r="IGE75" i="14"/>
  <c r="IFZ75" i="14"/>
  <c r="IFV75" i="14"/>
  <c r="IFQ75" i="14"/>
  <c r="IFM75" i="14"/>
  <c r="HWT75" i="14"/>
  <c r="HWO75" i="14"/>
  <c r="HWJ75" i="14"/>
  <c r="HWE75" i="14"/>
  <c r="HVZ75" i="14"/>
  <c r="HVU75" i="14"/>
  <c r="HVP75" i="14"/>
  <c r="HVL75" i="14"/>
  <c r="HVF75" i="14"/>
  <c r="HVB75" i="14"/>
  <c r="HUW75" i="14"/>
  <c r="HUR75" i="14"/>
  <c r="HUL75" i="14"/>
  <c r="HUG75" i="14"/>
  <c r="HUB75" i="14"/>
  <c r="HTV75" i="14"/>
  <c r="ENC75" i="14"/>
  <c r="ELU75" i="14"/>
  <c r="EKT75" i="14"/>
  <c r="EJV75" i="14"/>
  <c r="EIT75" i="14"/>
  <c r="EHV75" i="14"/>
  <c r="EGY75" i="14"/>
  <c r="EGB75" i="14"/>
  <c r="EFA75" i="14"/>
  <c r="EEM75" i="14"/>
  <c r="DAT75" i="14"/>
  <c r="CZS75" i="14"/>
  <c r="CYW75" i="14"/>
  <c r="CHM75" i="14"/>
  <c r="CGP75" i="14"/>
  <c r="CFR75" i="14"/>
  <c r="CES75" i="14"/>
  <c r="CDP75" i="14"/>
  <c r="CCP75" i="14"/>
  <c r="SQD75" i="14"/>
  <c r="RCG75" i="14"/>
  <c r="RBF75" i="14"/>
  <c r="RAE75" i="14"/>
  <c r="QYU75" i="14"/>
  <c r="QXV75" i="14"/>
  <c r="POP75" i="14"/>
  <c r="PNO75" i="14"/>
  <c r="PMH75" i="14"/>
  <c r="PLD75" i="14"/>
  <c r="PJL75" i="14"/>
  <c r="MOU75" i="14"/>
  <c r="MNV75" i="14"/>
  <c r="MMY75" i="14"/>
  <c r="MLW75" i="14"/>
  <c r="MKT75" i="14"/>
  <c r="MJT75" i="14"/>
  <c r="MII75" i="14"/>
  <c r="MHJ75" i="14"/>
  <c r="MGE75" i="14"/>
  <c r="GHA68" i="14"/>
  <c r="GFX68" i="14"/>
  <c r="GFE68" i="14"/>
  <c r="GDY68" i="14"/>
  <c r="GCV68" i="14"/>
  <c r="GBV68" i="14"/>
  <c r="GAV68" i="14"/>
  <c r="FZZ68" i="14"/>
  <c r="FZI68" i="14"/>
  <c r="FXF68" i="14"/>
  <c r="FWA68" i="14"/>
  <c r="FUT68" i="14"/>
  <c r="FTF68" i="14"/>
  <c r="FSC68" i="14"/>
  <c r="FQY68" i="14"/>
  <c r="FPX68" i="14"/>
  <c r="FOQ68" i="14"/>
  <c r="FNG68" i="14"/>
  <c r="FMF68" i="14"/>
  <c r="FKY68" i="14"/>
  <c r="FIV68" i="14"/>
  <c r="IFH75" i="14"/>
  <c r="ICC75" i="14"/>
  <c r="HZT75" i="14"/>
  <c r="HZP75" i="14"/>
  <c r="HZL75" i="14"/>
  <c r="HZH75" i="14"/>
  <c r="HZD75" i="14"/>
  <c r="HZA75" i="14"/>
  <c r="HYX75" i="14"/>
  <c r="HYU75" i="14"/>
  <c r="HYR75" i="14"/>
  <c r="HYO75" i="14"/>
  <c r="HYK75" i="14"/>
  <c r="HYG75" i="14"/>
  <c r="HYA75" i="14"/>
  <c r="HXW75" i="14"/>
  <c r="HXS75" i="14"/>
  <c r="HXO75" i="14"/>
  <c r="HXK75" i="14"/>
  <c r="HXG75" i="14"/>
  <c r="HXC75" i="14"/>
  <c r="HWY75" i="14"/>
  <c r="EEI75" i="14"/>
  <c r="EDH75" i="14"/>
  <c r="ECF75" i="14"/>
  <c r="EBH75" i="14"/>
  <c r="EAG75" i="14"/>
  <c r="DZI75" i="14"/>
  <c r="DYL75" i="14"/>
  <c r="DXH75" i="14"/>
  <c r="DWO75" i="14"/>
  <c r="DVR75" i="14"/>
  <c r="DUW75" i="14"/>
  <c r="DTX75" i="14"/>
  <c r="DTB75" i="14"/>
  <c r="DSB75" i="14"/>
  <c r="DDI75" i="14"/>
  <c r="DCO75" i="14"/>
  <c r="DBV75" i="14"/>
  <c r="SNX75" i="14"/>
  <c r="SMP75" i="14"/>
  <c r="SLN75" i="14"/>
  <c r="SKH75" i="14"/>
  <c r="SIW75" i="14"/>
  <c r="SHV75" i="14"/>
  <c r="SGN75" i="14"/>
  <c r="SFH75" i="14"/>
  <c r="SED75" i="14"/>
  <c r="SDC75" i="14"/>
  <c r="SBR75" i="14"/>
  <c r="SAV75" i="14"/>
  <c r="RFX75" i="14"/>
  <c r="REW75" i="14"/>
  <c r="RDX75" i="14"/>
  <c r="ODS68" i="14"/>
  <c r="ODM68" i="14"/>
  <c r="ODI68" i="14"/>
  <c r="ODC68" i="14"/>
  <c r="OCY68" i="14"/>
  <c r="OCU68" i="14"/>
  <c r="OCR68" i="14"/>
  <c r="OCO68" i="14"/>
  <c r="OCL68" i="14"/>
  <c r="OCI68" i="14"/>
  <c r="OCF68" i="14"/>
  <c r="OCC68" i="14"/>
  <c r="OBZ68" i="14"/>
  <c r="OBW68" i="14"/>
  <c r="OBT68" i="14"/>
  <c r="OBQ68" i="14"/>
  <c r="OBN68" i="14"/>
  <c r="NBE68" i="14"/>
  <c r="NBB68" i="14"/>
  <c r="NAX68" i="14"/>
  <c r="NAT68" i="14"/>
  <c r="NAP68" i="14"/>
  <c r="NAJ68" i="14"/>
  <c r="TTW68" i="14"/>
  <c r="IFF75" i="14"/>
  <c r="IFA75" i="14"/>
  <c r="IEV75" i="14"/>
  <c r="SZL68" i="14"/>
  <c r="SYQ68" i="14"/>
  <c r="SXD68" i="14"/>
  <c r="IEC75" i="14"/>
  <c r="IDX75" i="14"/>
  <c r="IDR75" i="14"/>
  <c r="IDM75" i="14"/>
  <c r="IDH75" i="14"/>
  <c r="IDC75" i="14"/>
  <c r="ICX75" i="14"/>
  <c r="ICS75" i="14"/>
  <c r="ICN75" i="14"/>
  <c r="ICI75" i="14"/>
  <c r="DRC75" i="14"/>
  <c r="DQL75" i="14"/>
  <c r="DPO75" i="14"/>
  <c r="DOR75" i="14"/>
  <c r="DNN75" i="14"/>
  <c r="DMR75" i="14"/>
  <c r="DLX75" i="14"/>
  <c r="DLD75" i="14"/>
  <c r="DKC75" i="14"/>
  <c r="DJP75" i="14"/>
  <c r="DIO75" i="14"/>
  <c r="DHP75" i="14"/>
  <c r="DGP75" i="14"/>
  <c r="DFO75" i="14"/>
  <c r="DEL75" i="14"/>
  <c r="RZH75" i="14"/>
  <c r="RYD75" i="14"/>
  <c r="RWX75" i="14"/>
  <c r="RVO75" i="14"/>
  <c r="RUD75" i="14"/>
  <c r="RTC75" i="14"/>
  <c r="RSB75" i="14"/>
  <c r="RQN75" i="14"/>
  <c r="RPQ75" i="14"/>
  <c r="ROI75" i="14"/>
  <c r="RNA75" i="14"/>
  <c r="RLU75" i="14"/>
  <c r="RJW75" i="14"/>
  <c r="RIP75" i="14"/>
  <c r="RHI75" i="14"/>
  <c r="OBM68" i="14"/>
  <c r="OBH68" i="14"/>
  <c r="OBB68" i="14"/>
  <c r="OAX68" i="14"/>
  <c r="OAS68" i="14"/>
  <c r="OAM68" i="14"/>
  <c r="OAH68" i="14"/>
  <c r="OAC68" i="14"/>
  <c r="NZX68" i="14"/>
  <c r="NZR68" i="14"/>
  <c r="NZM68" i="14"/>
  <c r="NZG68" i="14"/>
  <c r="NZB68" i="14"/>
  <c r="NYW68" i="14"/>
  <c r="NYR68" i="14"/>
  <c r="NYM68" i="14"/>
  <c r="NYH68" i="14"/>
  <c r="NYC68" i="14"/>
  <c r="NEY68" i="14"/>
  <c r="NET68" i="14"/>
  <c r="NBH68" i="14"/>
  <c r="JNR68" i="14"/>
  <c r="JMO68" i="14"/>
  <c r="JLH68" i="14"/>
  <c r="JKG68" i="14"/>
  <c r="JIU68" i="14"/>
  <c r="JHM68" i="14"/>
  <c r="JGM68" i="14"/>
  <c r="JFG68" i="14"/>
  <c r="HXV68" i="14"/>
  <c r="HWX68" i="14"/>
  <c r="HVU68" i="14"/>
  <c r="HUV68" i="14"/>
  <c r="HTY68" i="14"/>
  <c r="HSZ68" i="14"/>
  <c r="HSA68" i="14"/>
  <c r="HRI68" i="14"/>
  <c r="GVW68" i="14"/>
  <c r="SJO75" i="14"/>
  <c r="RWC75" i="14"/>
  <c r="QZP75" i="14"/>
  <c r="QNH75" i="14"/>
  <c r="IBE68" i="14"/>
  <c r="HRW68" i="14"/>
  <c r="HFU68" i="14"/>
  <c r="GUD68" i="14"/>
  <c r="FRK68" i="14"/>
  <c r="OM68" i="14"/>
  <c r="LK68" i="14"/>
  <c r="CJ68" i="14"/>
  <c r="CE68" i="14"/>
  <c r="BZ68" i="14"/>
  <c r="FBP75" i="14"/>
  <c r="EXH75" i="14"/>
  <c r="EQV75" i="14"/>
  <c r="EMO75" i="14"/>
  <c r="EHU75" i="14"/>
  <c r="EDP75" i="14"/>
  <c r="TGT68" i="14"/>
  <c r="TFZ68" i="14"/>
  <c r="TEV68" i="14"/>
  <c r="TDL68" i="14"/>
  <c r="TCQ68" i="14"/>
  <c r="TBT68" i="14"/>
  <c r="TAX68" i="14"/>
  <c r="TAH68" i="14"/>
  <c r="XCA68" i="14"/>
  <c r="XAK68" i="14"/>
  <c r="UGG68" i="14"/>
  <c r="UEZ68" i="14"/>
  <c r="UDI68" i="14"/>
  <c r="UCA68" i="14"/>
  <c r="PDS75" i="14"/>
  <c r="PAN75" i="14"/>
  <c r="OXF75" i="14"/>
  <c r="OTV75" i="14"/>
  <c r="OQY75" i="14"/>
  <c r="ONV75" i="14"/>
  <c r="OKO75" i="14"/>
  <c r="OIE75" i="14"/>
  <c r="OFX75" i="14"/>
  <c r="OCU75" i="14"/>
  <c r="OAY75" i="14"/>
  <c r="NZE75" i="14"/>
  <c r="NXH75" i="14"/>
  <c r="QXA75" i="14"/>
  <c r="QWL75" i="14"/>
  <c r="QVP75" i="14"/>
  <c r="QUU75" i="14"/>
  <c r="QCN75" i="14"/>
  <c r="QBW75" i="14"/>
  <c r="QAU75" i="14"/>
  <c r="PZU75" i="14"/>
  <c r="PYN75" i="14"/>
  <c r="PWS75" i="14"/>
  <c r="PVM75" i="14"/>
  <c r="PTJ75" i="14"/>
  <c r="PSB75" i="14"/>
  <c r="PRB75" i="14"/>
  <c r="PPY75" i="14"/>
  <c r="NEL68" i="14"/>
  <c r="NEG68" i="14"/>
  <c r="NEA68" i="14"/>
  <c r="NDV68" i="14"/>
  <c r="NDQ68" i="14"/>
  <c r="NDL68" i="14"/>
  <c r="NDG68" i="14"/>
  <c r="NDB68" i="14"/>
  <c r="NCX68" i="14"/>
  <c r="NCS68" i="14"/>
  <c r="NCN68" i="14"/>
  <c r="NCI68" i="14"/>
  <c r="NCD68" i="14"/>
  <c r="NBW68" i="14"/>
  <c r="NBQ68" i="14"/>
  <c r="NBK68" i="14"/>
  <c r="HQG68" i="14"/>
  <c r="HOO68" i="14"/>
  <c r="HNQ68" i="14"/>
  <c r="HMF68" i="14"/>
  <c r="HKT68" i="14"/>
  <c r="HJN68" i="14"/>
  <c r="HHY68" i="14"/>
  <c r="HHC68" i="14"/>
  <c r="HFW68" i="14"/>
  <c r="HEM68" i="14"/>
  <c r="HDA68" i="14"/>
  <c r="HBO68" i="14"/>
  <c r="HAM68" i="14"/>
  <c r="GZF68" i="14"/>
  <c r="GYD68" i="14"/>
  <c r="GWX68" i="14"/>
  <c r="FN68" i="14"/>
  <c r="FJ68" i="14"/>
  <c r="FD68" i="14"/>
  <c r="EY68" i="14"/>
  <c r="ET68" i="14"/>
  <c r="EO68" i="14"/>
  <c r="EJ68" i="14"/>
  <c r="EE68" i="14"/>
  <c r="EA68" i="14"/>
  <c r="DV68" i="14"/>
  <c r="DP68" i="14"/>
  <c r="DK68" i="14"/>
  <c r="DF68" i="14"/>
  <c r="DB68" i="14"/>
  <c r="CV68" i="14"/>
  <c r="EAV75" i="14"/>
  <c r="DUZ75" i="14"/>
  <c r="DQC75" i="14"/>
  <c r="DMA75" i="14"/>
  <c r="ATQ75" i="14"/>
  <c r="APT75" i="14"/>
  <c r="AMV75" i="14"/>
  <c r="AKB75" i="14"/>
  <c r="AGN75" i="14"/>
  <c r="TMI68" i="14"/>
  <c r="TLM68" i="14"/>
  <c r="TKR68" i="14"/>
  <c r="TJY68" i="14"/>
  <c r="TJE68" i="14"/>
  <c r="TIN68" i="14"/>
  <c r="THP68" i="14"/>
  <c r="THB68" i="14"/>
  <c r="WYN68" i="14"/>
  <c r="WXO68" i="14"/>
  <c r="WWR68" i="14"/>
  <c r="WBT68" i="14"/>
  <c r="WAM68" i="14"/>
  <c r="URZ68" i="14"/>
  <c r="UQQ68" i="14"/>
  <c r="UOY68" i="14"/>
  <c r="UNE68" i="14"/>
  <c r="ULW68" i="14"/>
  <c r="UKE68" i="14"/>
  <c r="UIZ68" i="14"/>
  <c r="UHT68" i="14"/>
  <c r="UGP68" i="14"/>
  <c r="CXL75" i="14"/>
  <c r="CWN75" i="14"/>
  <c r="CTX75" i="14"/>
  <c r="CTB75" i="14"/>
  <c r="CSF75" i="14"/>
  <c r="CRG75" i="14"/>
  <c r="CQN75" i="14"/>
  <c r="CPP75" i="14"/>
  <c r="COQ75" i="14"/>
  <c r="CNS75" i="14"/>
  <c r="CMV75" i="14"/>
  <c r="CLW75" i="14"/>
  <c r="CKV75" i="14"/>
  <c r="CJY75" i="14"/>
  <c r="CJB75" i="14"/>
  <c r="CIF75" i="14"/>
  <c r="QTS75" i="14"/>
  <c r="QSN75" i="14"/>
  <c r="QRH75" i="14"/>
  <c r="QQB75" i="14"/>
  <c r="QPA75" i="14"/>
  <c r="QNV75" i="14"/>
  <c r="QMO75" i="14"/>
  <c r="QLG75" i="14"/>
  <c r="QKF75" i="14"/>
  <c r="QJD75" i="14"/>
  <c r="QIB75" i="14"/>
  <c r="QHD75" i="14"/>
  <c r="QFW75" i="14"/>
  <c r="QEU75" i="14"/>
  <c r="QDM75" i="14"/>
  <c r="NXZ68" i="14"/>
  <c r="NXU68" i="14"/>
  <c r="NXM68" i="14"/>
  <c r="NXH68" i="14"/>
  <c r="NXB68" i="14"/>
  <c r="NWW68" i="14"/>
  <c r="NWR68" i="14"/>
  <c r="NWM68" i="14"/>
  <c r="NWH68" i="14"/>
  <c r="NWC68" i="14"/>
  <c r="EOU68" i="14"/>
  <c r="QR68" i="14"/>
  <c r="QM68" i="14"/>
  <c r="QI68" i="14"/>
  <c r="QD68" i="14"/>
  <c r="PV68" i="14"/>
  <c r="PQ68" i="14"/>
  <c r="PL68" i="14"/>
  <c r="PG68" i="14"/>
  <c r="PB68" i="14"/>
  <c r="OW68" i="14"/>
  <c r="OR68" i="14"/>
  <c r="IER75" i="14"/>
  <c r="IEN75" i="14"/>
  <c r="IEJ75" i="14"/>
  <c r="EHA75" i="14"/>
  <c r="DOZ75" i="14"/>
  <c r="LES75" i="14"/>
  <c r="LAQ75" i="14"/>
  <c r="GAD75" i="14"/>
  <c r="FXG75" i="14"/>
  <c r="FTJ75" i="14"/>
  <c r="FPL75" i="14"/>
  <c r="FMH75" i="14"/>
  <c r="FJM75" i="14"/>
  <c r="FGA75" i="14"/>
  <c r="FDB75" i="14"/>
  <c r="PHU75" i="14"/>
  <c r="PGR75" i="14"/>
  <c r="PFR75" i="14"/>
  <c r="PER75" i="14"/>
  <c r="PDJ75" i="14"/>
  <c r="PCE75" i="14"/>
  <c r="PBD75" i="14"/>
  <c r="OZZ75" i="14"/>
  <c r="OYY75" i="14"/>
  <c r="OXY75" i="14"/>
  <c r="OWL75" i="14"/>
  <c r="OVI75" i="14"/>
  <c r="OTX75" i="14"/>
  <c r="OST75" i="14"/>
  <c r="ORT75" i="14"/>
  <c r="OQT75" i="14"/>
  <c r="OOU75" i="14"/>
  <c r="ONX75" i="14"/>
  <c r="ONC75" i="14"/>
  <c r="OMK75" i="14"/>
  <c r="OLR75" i="14"/>
  <c r="NBY75" i="14"/>
  <c r="NBK75" i="14"/>
  <c r="NAS75" i="14"/>
  <c r="NAF75" i="14"/>
  <c r="MZQ75" i="14"/>
  <c r="MZE75" i="14"/>
  <c r="MYS75" i="14"/>
  <c r="MYL75" i="14"/>
  <c r="MXU75" i="14"/>
  <c r="MXJ75" i="14"/>
  <c r="MWX75" i="14"/>
  <c r="MWL75" i="14"/>
  <c r="MVW75" i="14"/>
  <c r="MVK75" i="14"/>
  <c r="MUU75" i="14"/>
  <c r="MUE75" i="14"/>
  <c r="MTP75" i="14"/>
  <c r="MSW75" i="14"/>
  <c r="MRZ75" i="14"/>
  <c r="MQT75" i="14"/>
  <c r="MPR75" i="14"/>
  <c r="NVA68" i="14"/>
  <c r="NUV68" i="14"/>
  <c r="NUQ68" i="14"/>
  <c r="NUL68" i="14"/>
  <c r="NUF68" i="14"/>
  <c r="NUA68" i="14"/>
  <c r="NTU68" i="14"/>
  <c r="NTQ68" i="14"/>
  <c r="NTL68" i="14"/>
  <c r="NTG68" i="14"/>
  <c r="NTB68" i="14"/>
  <c r="NSW68" i="14"/>
  <c r="NSQ68" i="14"/>
  <c r="NSJ68" i="14"/>
  <c r="NSD68" i="14"/>
  <c r="NRW68" i="14"/>
  <c r="NRR68" i="14"/>
  <c r="NRM68" i="14"/>
  <c r="NRI68" i="14"/>
  <c r="NIW68" i="14"/>
  <c r="NIR68" i="14"/>
  <c r="NIN68" i="14"/>
  <c r="NII68" i="14"/>
  <c r="NID68" i="14"/>
  <c r="NHY68" i="14"/>
  <c r="NHT68" i="14"/>
  <c r="NHO68" i="14"/>
  <c r="NHJ68" i="14"/>
  <c r="NHE68" i="14"/>
  <c r="NGZ68" i="14"/>
  <c r="NGU68" i="14"/>
  <c r="NGP68" i="14"/>
  <c r="NGK68" i="14"/>
  <c r="NGE68" i="14"/>
  <c r="NFZ68" i="14"/>
  <c r="NFV68" i="14"/>
  <c r="NFO68" i="14"/>
  <c r="ABW75" i="14"/>
  <c r="WB75" i="14"/>
  <c r="PP75" i="14"/>
  <c r="AS116" i="14"/>
  <c r="AG315" i="14"/>
  <c r="BB67" i="14"/>
  <c r="XDB68" i="14"/>
  <c r="WXK68" i="14"/>
  <c r="WSY68" i="14"/>
  <c r="WMB68" i="14"/>
  <c r="WGU68" i="14"/>
  <c r="WCG68" i="14"/>
  <c r="VWR68" i="14"/>
  <c r="VRS68" i="14"/>
  <c r="VLD68" i="14"/>
  <c r="VGW68" i="14"/>
  <c r="VAS68" i="14"/>
  <c r="UUO68" i="14"/>
  <c r="UOD68" i="14"/>
  <c r="UHD68" i="14"/>
  <c r="TZS68" i="14"/>
  <c r="TUT68" i="14"/>
  <c r="TOY68" i="14"/>
  <c r="TOI68" i="14"/>
  <c r="TNR68" i="14"/>
  <c r="WAB68" i="14"/>
  <c r="VYO68" i="14"/>
  <c r="VXD68" i="14"/>
  <c r="VWC68" i="14"/>
  <c r="VUY68" i="14"/>
  <c r="VTZ68" i="14"/>
  <c r="VSY68" i="14"/>
  <c r="VRZ68" i="14"/>
  <c r="VQZ68" i="14"/>
  <c r="VQA68" i="14"/>
  <c r="VPB68" i="14"/>
  <c r="VNZ68" i="14"/>
  <c r="VNB68" i="14"/>
  <c r="VMF68" i="14"/>
  <c r="VLF68" i="14"/>
  <c r="VKF68" i="14"/>
  <c r="VJG68" i="14"/>
  <c r="VIJ68" i="14"/>
  <c r="VHM68" i="14"/>
  <c r="VGH68" i="14"/>
  <c r="VFA68" i="14"/>
  <c r="VDX68" i="14"/>
  <c r="UYS68" i="14"/>
  <c r="UXP68" i="14"/>
  <c r="UWJ68" i="14"/>
  <c r="UVE68" i="14"/>
  <c r="UTR68" i="14"/>
  <c r="BNI75" i="14"/>
  <c r="BML75" i="14"/>
  <c r="BLO75" i="14"/>
  <c r="BKR75" i="14"/>
  <c r="BJR75" i="14"/>
  <c r="BIO75" i="14"/>
  <c r="BHN75" i="14"/>
  <c r="BGW75" i="14"/>
  <c r="BGD75" i="14"/>
  <c r="BFH75" i="14"/>
  <c r="BEJ75" i="14"/>
  <c r="AVU75" i="14"/>
  <c r="AUY75" i="14"/>
  <c r="OBE75" i="14"/>
  <c r="OAJ75" i="14"/>
  <c r="NZU75" i="14"/>
  <c r="NPA75" i="14"/>
  <c r="NOF75" i="14"/>
  <c r="NMT75" i="14"/>
  <c r="NLO75" i="14"/>
  <c r="NKK75" i="14"/>
  <c r="NJK75" i="14"/>
  <c r="NIL75" i="14"/>
  <c r="NHO75" i="14"/>
  <c r="NGN75" i="14"/>
  <c r="NEN75" i="14"/>
  <c r="NDL75" i="14"/>
  <c r="NRG68" i="14"/>
  <c r="NRB68" i="14"/>
  <c r="NQW68" i="14"/>
  <c r="NNV68" i="14"/>
  <c r="NNQ68" i="14"/>
  <c r="NNL68" i="14"/>
  <c r="NNE68" i="14"/>
  <c r="NNA68" i="14"/>
  <c r="NMV68" i="14"/>
  <c r="NMQ68" i="14"/>
  <c r="NMK68" i="14"/>
  <c r="NMF68" i="14"/>
  <c r="NMC68" i="14"/>
  <c r="NLX68" i="14"/>
  <c r="NLT68" i="14"/>
  <c r="NLP68" i="14"/>
  <c r="NLJ68" i="14"/>
  <c r="NKZ68" i="14"/>
  <c r="NKT68" i="14"/>
  <c r="NKJ68" i="14"/>
  <c r="NJW68" i="14"/>
  <c r="NJL68" i="14"/>
  <c r="NJB68" i="14"/>
  <c r="JDB68" i="14"/>
  <c r="JBI68" i="14"/>
  <c r="IZJ68" i="14"/>
  <c r="IXF68" i="14"/>
  <c r="IUX68" i="14"/>
  <c r="ISY68" i="14"/>
  <c r="IRA68" i="14"/>
  <c r="IPI68" i="14"/>
  <c r="INC68" i="14"/>
  <c r="IKU68" i="14"/>
  <c r="IIW68" i="14"/>
  <c r="IGV68" i="14"/>
  <c r="IEF68" i="14"/>
  <c r="ICS68" i="14"/>
  <c r="IAE68" i="14"/>
  <c r="LA68" i="14"/>
  <c r="KL68" i="14"/>
  <c r="JS68" i="14"/>
  <c r="JE68" i="14"/>
  <c r="IL68" i="14"/>
  <c r="HV68" i="14"/>
  <c r="GU68" i="14"/>
  <c r="FY68" i="14"/>
  <c r="CYL75" i="14"/>
  <c r="CLE75" i="14"/>
  <c r="BVT75" i="14"/>
  <c r="BEV75" i="14"/>
  <c r="WTC68" i="14"/>
  <c r="WOL68" i="14"/>
  <c r="WJR68" i="14"/>
  <c r="WFE68" i="14"/>
  <c r="BCA75" i="14"/>
  <c r="AYG75" i="14"/>
  <c r="NXM75" i="14"/>
  <c r="NTJ75" i="14"/>
  <c r="NQI75" i="14"/>
  <c r="NPZ68" i="14"/>
  <c r="NPC68" i="14"/>
  <c r="NOH68" i="14"/>
  <c r="OC68" i="14"/>
  <c r="NH68" i="14"/>
  <c r="MS68" i="14"/>
  <c r="LY68" i="14"/>
  <c r="HXU68" i="14"/>
  <c r="HMP68" i="14"/>
  <c r="GZV68" i="14"/>
  <c r="GUO68" i="14"/>
  <c r="GLN68" i="14"/>
  <c r="EYB68" i="14"/>
  <c r="EPR68" i="14"/>
  <c r="EIT68" i="14"/>
  <c r="EAA68" i="14"/>
  <c r="DQZ68" i="14"/>
  <c r="TVX75" i="14"/>
  <c r="TLO75" i="14"/>
  <c r="TFC75" i="14"/>
  <c r="SZC75" i="14"/>
  <c r="SNO75" i="14"/>
  <c r="SEB75" i="14"/>
  <c r="RVE75" i="14"/>
  <c r="RLW75" i="14"/>
  <c r="RAD75" i="14"/>
  <c r="QOX75" i="14"/>
  <c r="QFX75" i="14"/>
  <c r="PYP75" i="14"/>
  <c r="PMS75" i="14"/>
  <c r="PBJ75" i="14"/>
  <c r="OVK75" i="14"/>
  <c r="OHM75" i="14"/>
  <c r="OBT75" i="14"/>
  <c r="NPH75" i="14"/>
  <c r="NGG75" i="14"/>
  <c r="MXX75" i="14"/>
  <c r="MQD75" i="14"/>
  <c r="MKF75" i="14"/>
  <c r="LYQ75" i="14"/>
  <c r="LMN75" i="14"/>
  <c r="LET75" i="14"/>
  <c r="FYL75" i="14"/>
  <c r="FSW75" i="14"/>
  <c r="FLL75" i="14"/>
  <c r="FCR75" i="14"/>
  <c r="ENM75" i="14"/>
  <c r="DAO75" i="14"/>
  <c r="LKY75" i="14"/>
  <c r="JRC75" i="14"/>
  <c r="MRW68" i="14"/>
  <c r="MPP68" i="14"/>
  <c r="MNZ68" i="14"/>
  <c r="MMR68" i="14"/>
  <c r="MKO68" i="14"/>
  <c r="MJN68" i="14"/>
  <c r="MIN68" i="14"/>
  <c r="MGP68" i="14"/>
  <c r="MFF68" i="14"/>
  <c r="MDY68" i="14"/>
  <c r="MCC68" i="14"/>
  <c r="MBC68" i="14"/>
  <c r="LZT68" i="14"/>
  <c r="LYB68" i="14"/>
  <c r="LWG68" i="14"/>
  <c r="LUA68" i="14"/>
  <c r="LSX68" i="14"/>
  <c r="LQU68" i="14"/>
  <c r="LPB68" i="14"/>
  <c r="LNT68" i="14"/>
  <c r="LMH68" i="14"/>
  <c r="LKO68" i="14"/>
  <c r="LHZ68" i="14"/>
  <c r="LGX68" i="14"/>
  <c r="LFN68" i="14"/>
  <c r="LDH68" i="14"/>
  <c r="LBH68" i="14"/>
  <c r="LAJ68" i="14"/>
  <c r="KZC68" i="14"/>
  <c r="KXZ68" i="14"/>
  <c r="KWC68" i="14"/>
  <c r="KUU68" i="14"/>
  <c r="KTP68" i="14"/>
  <c r="JYJ68" i="14"/>
  <c r="AW12" i="3"/>
  <c r="BB12" i="3"/>
  <c r="H13" i="3"/>
  <c r="N13" i="3"/>
  <c r="U13" i="3"/>
  <c r="AA13" i="3"/>
  <c r="AG13" i="3"/>
  <c r="AM13" i="3"/>
  <c r="U15" i="3"/>
  <c r="AF15" i="3"/>
  <c r="AT15" i="3"/>
  <c r="BG15" i="3"/>
  <c r="S16" i="3"/>
  <c r="AJ16" i="3"/>
  <c r="AS16" i="3"/>
  <c r="F14" i="3"/>
  <c r="AY13" i="3"/>
  <c r="BH13" i="3"/>
  <c r="N14" i="3"/>
  <c r="S14" i="3"/>
  <c r="Y14" i="3"/>
  <c r="AH14" i="3"/>
  <c r="AM14" i="3"/>
  <c r="AT14" i="3"/>
  <c r="BA14" i="3"/>
  <c r="H15" i="3"/>
  <c r="O15" i="3"/>
  <c r="AB15" i="3"/>
  <c r="AM15" i="3"/>
  <c r="G16" i="3"/>
  <c r="AB16" i="3"/>
  <c r="AX16" i="3"/>
  <c r="EED75" i="14"/>
  <c r="CMA75" i="14"/>
  <c r="BUO75" i="14"/>
  <c r="BGJ75" i="14"/>
  <c r="ASL75" i="14"/>
  <c r="GTO75" i="14"/>
  <c r="GTV75" i="14"/>
  <c r="GUB75" i="14"/>
  <c r="GUE75" i="14"/>
  <c r="GUM75" i="14"/>
  <c r="GUS75" i="14"/>
  <c r="GUZ75" i="14"/>
  <c r="GVF75" i="14"/>
  <c r="GVM75" i="14"/>
  <c r="GVT75" i="14"/>
  <c r="GVZ75" i="14"/>
  <c r="GWL75" i="14"/>
  <c r="GWZ75" i="14"/>
  <c r="GXI75" i="14"/>
  <c r="GXU75" i="14"/>
  <c r="GYD75" i="14"/>
  <c r="GYN75" i="14"/>
  <c r="UMZ68" i="14"/>
  <c r="UKT68" i="14"/>
  <c r="UJK68" i="14"/>
  <c r="UHN68" i="14"/>
  <c r="UGC68" i="14"/>
  <c r="UER68" i="14"/>
  <c r="UDC68" i="14"/>
  <c r="UAF68" i="14"/>
  <c r="TRM68" i="14"/>
  <c r="JPY68" i="14"/>
  <c r="JNI68" i="14"/>
  <c r="JDW68" i="14"/>
  <c r="EHY75" i="14"/>
  <c r="EBG75" i="14"/>
  <c r="DVY75" i="14"/>
  <c r="DRU75" i="14"/>
  <c r="DMW75" i="14"/>
  <c r="DGC75" i="14"/>
  <c r="DCN75" i="14"/>
  <c r="CYT75" i="14"/>
  <c r="FHI68" i="14"/>
  <c r="FET68" i="14"/>
  <c r="FDN68" i="14"/>
  <c r="FBY68" i="14"/>
  <c r="EZO68" i="14"/>
  <c r="EYN68" i="14"/>
  <c r="ETL68" i="14"/>
  <c r="ESF68" i="14"/>
  <c r="UFH68" i="14"/>
  <c r="IXL75" i="14"/>
  <c r="TYZ68" i="14"/>
  <c r="TTG68" i="14"/>
  <c r="EQS68" i="14"/>
  <c r="EOQ68" i="14"/>
  <c r="ENM68" i="14"/>
  <c r="ELD68" i="14"/>
  <c r="EJP68" i="14"/>
  <c r="EIQ68" i="14"/>
  <c r="EFX68" i="14"/>
  <c r="EDM68" i="14"/>
  <c r="EBA68" i="14"/>
  <c r="DYO68" i="14"/>
  <c r="LQM75" i="14"/>
  <c r="LLK75" i="14"/>
  <c r="LED75" i="14"/>
  <c r="KZU75" i="14"/>
  <c r="KZI75" i="14"/>
  <c r="KYG75" i="14"/>
  <c r="KVP75" i="14"/>
  <c r="KUI75" i="14"/>
  <c r="KTF75" i="14"/>
  <c r="KSE75" i="14"/>
  <c r="KRG75" i="14"/>
  <c r="UHF68" i="14"/>
  <c r="KPW75" i="14"/>
  <c r="KOQ75" i="14"/>
  <c r="KMI75" i="14"/>
  <c r="RBD75" i="14"/>
  <c r="QQO75" i="14"/>
  <c r="QET75" i="14"/>
  <c r="PXW75" i="14"/>
  <c r="PRM75" i="14"/>
  <c r="PKW75" i="14"/>
  <c r="PEC75" i="14"/>
  <c r="OOD75" i="14"/>
  <c r="OIK75" i="14"/>
  <c r="NYT75" i="14"/>
  <c r="NTT75" i="14"/>
  <c r="NNY75" i="14"/>
  <c r="NIM75" i="14"/>
  <c r="ABM75" i="14"/>
  <c r="VCM68" i="14"/>
  <c r="IWA75" i="14"/>
  <c r="AAI75" i="14"/>
  <c r="ZI75" i="14"/>
  <c r="YD75" i="14"/>
  <c r="VU75" i="14"/>
  <c r="SU75" i="14"/>
  <c r="QZ75" i="14"/>
  <c r="OX75" i="14"/>
  <c r="NR75" i="14"/>
  <c r="UNN75" i="14"/>
  <c r="UNS75" i="14"/>
  <c r="UOC75" i="14"/>
  <c r="UOI75" i="14"/>
  <c r="UVN75" i="14"/>
  <c r="UVV75" i="14"/>
  <c r="UWA75" i="14"/>
  <c r="UWH75" i="14"/>
  <c r="AA116" i="14"/>
  <c r="AU67" i="14"/>
  <c r="UYT68" i="14"/>
  <c r="UBC68" i="14"/>
  <c r="TVU68" i="14"/>
  <c r="AKT75" i="14"/>
  <c r="YZ75" i="14"/>
  <c r="AB113" i="14"/>
  <c r="WUO68" i="14"/>
  <c r="UGN68" i="14"/>
  <c r="IVZ75" i="14"/>
  <c r="UBD68" i="14"/>
  <c r="TST68" i="14"/>
  <c r="JPD68" i="14"/>
  <c r="JHZ68" i="14"/>
  <c r="JAN68" i="14"/>
  <c r="IPR68" i="14"/>
  <c r="IJN68" i="14"/>
  <c r="IAL68" i="14"/>
  <c r="HVF68" i="14"/>
  <c r="HSJ68" i="14"/>
  <c r="GYQ75" i="14"/>
  <c r="GYY75" i="14"/>
  <c r="GZG75" i="14"/>
  <c r="GZN75" i="14"/>
  <c r="GZU75" i="14"/>
  <c r="HAB75" i="14"/>
  <c r="HAM75" i="14"/>
  <c r="UQG68" i="14"/>
  <c r="CXJ75" i="14"/>
  <c r="CTP75" i="14"/>
  <c r="CPQ75" i="14"/>
  <c r="CFG75" i="14"/>
  <c r="CAT75" i="14"/>
  <c r="BST75" i="14"/>
  <c r="BLM75" i="14"/>
  <c r="BGF75" i="14"/>
  <c r="AXY75" i="14"/>
  <c r="ASB75" i="14"/>
  <c r="AKY75" i="14"/>
  <c r="AEN75" i="14"/>
  <c r="ZE75" i="14"/>
  <c r="TG75" i="14"/>
  <c r="Q113" i="14"/>
  <c r="AK116" i="14"/>
  <c r="DVU68" i="14"/>
  <c r="DUN68" i="14"/>
  <c r="DSZ68" i="14"/>
  <c r="DRE68" i="14"/>
  <c r="DPL68" i="14"/>
  <c r="DMN68" i="14"/>
  <c r="DKT68" i="14"/>
  <c r="OSS75" i="14"/>
  <c r="ONB75" i="14"/>
  <c r="OGJ75" i="14"/>
  <c r="OBI75" i="14"/>
  <c r="NUY75" i="14"/>
  <c r="NGY75" i="14"/>
  <c r="NAA75" i="14"/>
  <c r="MVV75" i="14"/>
  <c r="MJZ75" i="14"/>
  <c r="MDH75" i="14"/>
  <c r="KKI75" i="14"/>
  <c r="KJJ75" i="14"/>
  <c r="KHP75" i="14"/>
  <c r="KGQ75" i="14"/>
  <c r="KFT75" i="14"/>
  <c r="KEV75" i="14"/>
  <c r="KEF75" i="14"/>
  <c r="KBL75" i="14"/>
  <c r="KAR75" i="14"/>
  <c r="JZL75" i="14"/>
  <c r="JXD75" i="14"/>
  <c r="JVN75" i="14"/>
  <c r="JTZ75" i="14"/>
  <c r="JTG75" i="14"/>
  <c r="JRS75" i="14"/>
  <c r="JQX75" i="14"/>
  <c r="JPG75" i="14"/>
  <c r="JNJ75" i="14"/>
  <c r="NBV75" i="14"/>
  <c r="MXV75" i="14"/>
  <c r="MRM75" i="14"/>
  <c r="MJH75" i="14"/>
  <c r="MDY75" i="14"/>
  <c r="LVX75" i="14"/>
  <c r="LPZ75" i="14"/>
  <c r="LEU75" i="14"/>
  <c r="KZT75" i="14"/>
  <c r="KXT75" i="14"/>
  <c r="IHV75" i="14"/>
  <c r="IHO75" i="14"/>
  <c r="IHG75" i="14"/>
  <c r="IHB75" i="14"/>
  <c r="IGW75" i="14"/>
  <c r="IGL75" i="14"/>
  <c r="AFF75" i="14"/>
  <c r="AEC75" i="14"/>
  <c r="ADF75" i="14"/>
  <c r="ACI75" i="14"/>
  <c r="HAU75" i="14"/>
  <c r="HBC75" i="14"/>
  <c r="HBP75" i="14"/>
  <c r="HBU75" i="14"/>
  <c r="HCD75" i="14"/>
  <c r="HCL75" i="14"/>
  <c r="UOR75" i="14"/>
  <c r="UOW75" i="14"/>
  <c r="UPB75" i="14"/>
  <c r="UPP75" i="14"/>
  <c r="UPU75" i="14"/>
  <c r="UQA75" i="14"/>
  <c r="UQO75" i="14"/>
  <c r="UQU75" i="14"/>
  <c r="URB75" i="14"/>
  <c r="URM75" i="14"/>
  <c r="URT75" i="14"/>
  <c r="URY75" i="14"/>
  <c r="USE75" i="14"/>
  <c r="USI75" i="14"/>
  <c r="USX75" i="14"/>
  <c r="WVZ68" i="14"/>
  <c r="WTW68" i="14"/>
  <c r="WRP68" i="14"/>
  <c r="WPI68" i="14"/>
  <c r="WOG68" i="14"/>
  <c r="WMJ68" i="14"/>
  <c r="WKQ68" i="14"/>
  <c r="WIH68" i="14"/>
  <c r="WGS68" i="14"/>
  <c r="WFD68" i="14"/>
  <c r="WDH68" i="14"/>
  <c r="WCA68" i="14"/>
  <c r="WAR68" i="14"/>
  <c r="VYQ68" i="14"/>
  <c r="VWT68" i="14"/>
  <c r="VVB68" i="14"/>
  <c r="VTL68" i="14"/>
  <c r="VSL68" i="14"/>
  <c r="VRK68" i="14"/>
  <c r="VOT68" i="14"/>
  <c r="VME68" i="14"/>
  <c r="VJW68" i="14"/>
  <c r="VIR68" i="14"/>
  <c r="VHQ68" i="14"/>
  <c r="VEW68" i="14"/>
  <c r="VDW68" i="14"/>
  <c r="VCO68" i="14"/>
  <c r="VAK68" i="14"/>
  <c r="JCR68" i="14"/>
  <c r="JAJ68" i="14"/>
  <c r="IYK68" i="14"/>
  <c r="IWJ68" i="14"/>
  <c r="ITF68" i="14"/>
  <c r="IQM68" i="14"/>
  <c r="IOG68" i="14"/>
  <c r="IMW68" i="14"/>
  <c r="ILO68" i="14"/>
  <c r="IKI68" i="14"/>
  <c r="IIT68" i="14"/>
  <c r="IFM68" i="14"/>
  <c r="IDQ68" i="14"/>
  <c r="IBH68" i="14"/>
  <c r="HZW68" i="14"/>
  <c r="QRW75" i="14"/>
  <c r="QRA75" i="14"/>
  <c r="QOH75" i="14"/>
  <c r="QMW75" i="14"/>
  <c r="QLH75" i="14"/>
  <c r="QJW75" i="14"/>
  <c r="QHH75" i="14"/>
  <c r="QFZ75" i="14"/>
  <c r="QCP75" i="14"/>
  <c r="QAR75" i="14"/>
  <c r="PZD75" i="14"/>
  <c r="PVR75" i="14"/>
  <c r="PTW75" i="14"/>
  <c r="PSD75" i="14"/>
  <c r="PQN75" i="14"/>
  <c r="POS75" i="14"/>
  <c r="PMK75" i="14"/>
  <c r="PJU75" i="14"/>
  <c r="PIO75" i="14"/>
  <c r="PGT75" i="14"/>
  <c r="PAV75" i="14"/>
  <c r="OUL75" i="14"/>
  <c r="OLA75" i="14"/>
  <c r="OGR75" i="14"/>
  <c r="OBR75" i="14"/>
  <c r="NWG75" i="14"/>
  <c r="NSO75" i="14"/>
  <c r="EUE75" i="14"/>
  <c r="EPI75" i="14"/>
  <c r="WYE68" i="14"/>
  <c r="VDB68" i="14"/>
  <c r="UVC68" i="14"/>
  <c r="UNN68" i="14"/>
  <c r="UEA68" i="14"/>
  <c r="TWP68" i="14"/>
  <c r="NKD75" i="14"/>
  <c r="IEM68" i="14"/>
  <c r="ICN68" i="14"/>
  <c r="IAU68" i="14"/>
  <c r="HXW68" i="14"/>
  <c r="HVG68" i="14"/>
  <c r="HTK68" i="14"/>
  <c r="HPX68" i="14"/>
  <c r="HOW68" i="14"/>
  <c r="HMT68" i="14"/>
  <c r="HJB68" i="14"/>
  <c r="HEN68" i="14"/>
  <c r="HCY68" i="14"/>
  <c r="HAS68" i="14"/>
  <c r="GZK68" i="14"/>
  <c r="GWN68" i="14"/>
  <c r="GUV68" i="14"/>
  <c r="GST68" i="14"/>
  <c r="GPK68" i="14"/>
  <c r="GOD68" i="14"/>
  <c r="GLU68" i="14"/>
  <c r="GKO68" i="14"/>
  <c r="GJE68" i="14"/>
  <c r="GHI68" i="14"/>
  <c r="GFF68" i="14"/>
  <c r="GCA68" i="14"/>
  <c r="FZU68" i="14"/>
  <c r="FYZ68" i="14"/>
  <c r="FYM68" i="14"/>
  <c r="FYF68" i="14"/>
  <c r="FOE68" i="14"/>
  <c r="FMH68" i="14"/>
  <c r="FKJ68" i="14"/>
  <c r="FIR68" i="14"/>
  <c r="TWF75" i="14"/>
  <c r="TVE75" i="14"/>
  <c r="TSI75" i="14"/>
  <c r="TQX75" i="14"/>
  <c r="TPG75" i="14"/>
  <c r="TNJ75" i="14"/>
  <c r="TKZ75" i="14"/>
  <c r="TJL75" i="14"/>
  <c r="THX75" i="14"/>
  <c r="TGN75" i="14"/>
  <c r="TEY75" i="14"/>
  <c r="TDH75" i="14"/>
  <c r="PKS68" i="14"/>
  <c r="SJV75" i="14"/>
  <c r="SBC75" i="14"/>
  <c r="RUY75" i="14"/>
  <c r="RNP75" i="14"/>
  <c r="QYV75" i="14"/>
  <c r="QGZ75" i="14"/>
  <c r="PXP75" i="14"/>
  <c r="POJ75" i="14"/>
  <c r="PLI75" i="14"/>
  <c r="PDC75" i="14"/>
  <c r="JMX75" i="14"/>
  <c r="JLR75" i="14"/>
  <c r="SZY68" i="14"/>
  <c r="SYD68" i="14"/>
  <c r="SWT68" i="14"/>
  <c r="RYO68" i="14"/>
  <c r="RYA68" i="14"/>
  <c r="RWY68" i="14"/>
  <c r="RVD68" i="14"/>
  <c r="RUO68" i="14"/>
  <c r="RTT68" i="14"/>
  <c r="RSP68" i="14"/>
  <c r="RRC68" i="14"/>
  <c r="RQL68" i="14"/>
  <c r="RPW68" i="14"/>
  <c r="ROM68" i="14"/>
  <c r="RNM68" i="14"/>
  <c r="RMU68" i="14"/>
  <c r="RMA68" i="14"/>
  <c r="RLF68" i="14"/>
  <c r="KNA68" i="14"/>
  <c r="KNL68" i="14"/>
  <c r="KNS68" i="14"/>
  <c r="KNZ68" i="14"/>
  <c r="KOH68" i="14"/>
  <c r="KON68" i="14"/>
  <c r="KOV68" i="14"/>
  <c r="KPC68" i="14"/>
  <c r="KPH68" i="14"/>
  <c r="KPO68" i="14"/>
  <c r="KPW68" i="14"/>
  <c r="KQE68" i="14"/>
  <c r="KQL68" i="14"/>
  <c r="KQR68" i="14"/>
  <c r="KQX68" i="14"/>
  <c r="KRC68" i="14"/>
  <c r="KRH68" i="14"/>
  <c r="KRN68" i="14"/>
  <c r="KRU68" i="14"/>
  <c r="FR75" i="14"/>
  <c r="FX75" i="14"/>
  <c r="GC75" i="14"/>
  <c r="GJ75" i="14"/>
  <c r="GQ75" i="14"/>
  <c r="GW75" i="14"/>
  <c r="HD75" i="14"/>
  <c r="HJ75" i="14"/>
  <c r="HP75" i="14"/>
  <c r="HX75" i="14"/>
  <c r="FMR68" i="14"/>
  <c r="FKW68" i="14"/>
  <c r="FJG68" i="14"/>
  <c r="FGY68" i="14"/>
  <c r="FFH68" i="14"/>
  <c r="FBV68" i="14"/>
  <c r="EWX68" i="14"/>
  <c r="ETK68" i="14"/>
  <c r="EOG68" i="14"/>
  <c r="ELE68" i="14"/>
  <c r="EHL68" i="14"/>
  <c r="EEZ68" i="14"/>
  <c r="DZU68" i="14"/>
  <c r="DWU68" i="14"/>
  <c r="DTN68" i="14"/>
  <c r="TPQ68" i="14"/>
  <c r="JNZ68" i="14"/>
  <c r="JKH68" i="14"/>
  <c r="JGH68" i="14"/>
  <c r="JBH68" i="14"/>
  <c r="ITT68" i="14"/>
  <c r="INO68" i="14"/>
  <c r="IJA68" i="14"/>
  <c r="IBD68" i="14"/>
  <c r="HJC68" i="14"/>
  <c r="HBJ68" i="14"/>
  <c r="GTZ68" i="14"/>
  <c r="GKI68" i="14"/>
  <c r="GCJ68" i="14"/>
  <c r="FWQ68" i="14"/>
  <c r="FNT68" i="14"/>
  <c r="FCK68" i="14"/>
  <c r="ENT68" i="14"/>
  <c r="EFH68" i="14"/>
  <c r="DVX68" i="14"/>
  <c r="TWK75" i="14"/>
  <c r="THG75" i="14"/>
  <c r="SSO75" i="14"/>
  <c r="SGQ75" i="14"/>
  <c r="RYE75" i="14"/>
  <c r="RQJ75" i="14"/>
  <c r="RGY75" i="14"/>
  <c r="QXR75" i="14"/>
  <c r="QOR75" i="14"/>
  <c r="QDG75" i="14"/>
  <c r="PWE75" i="14"/>
  <c r="PNK75" i="14"/>
  <c r="PBT75" i="14"/>
  <c r="OVE75" i="14"/>
  <c r="OMU75" i="14"/>
  <c r="OCI75" i="14"/>
  <c r="NRM75" i="14"/>
  <c r="NNO75" i="14"/>
  <c r="NCK75" i="14"/>
  <c r="MUM75" i="14"/>
  <c r="MFG75" i="14"/>
  <c r="LSR75" i="14"/>
  <c r="LHU75" i="14"/>
  <c r="FZA75" i="14"/>
  <c r="FQM75" i="14"/>
  <c r="FFZ75" i="14"/>
  <c r="EWQ75" i="14"/>
  <c r="DQR75" i="14"/>
  <c r="LOW75" i="14"/>
  <c r="MOT68" i="14"/>
  <c r="MMT68" i="14"/>
  <c r="MLF68" i="14"/>
  <c r="MIC68" i="14"/>
  <c r="MGU68" i="14"/>
  <c r="MFI68" i="14"/>
  <c r="MDW68" i="14"/>
  <c r="MCL68" i="14"/>
  <c r="MBJ68" i="14"/>
  <c r="MAC68" i="14"/>
  <c r="LXR68" i="14"/>
  <c r="LVO68" i="14"/>
  <c r="LTO68" i="14"/>
  <c r="LSK68" i="14"/>
  <c r="LQY68" i="14"/>
  <c r="LPQ68" i="14"/>
  <c r="LMY68" i="14"/>
  <c r="LLG68" i="14"/>
  <c r="LJZ68" i="14"/>
  <c r="LIF68" i="14"/>
  <c r="LGU68" i="14"/>
  <c r="LFJ68" i="14"/>
  <c r="LEK68" i="14"/>
  <c r="LCU68" i="14"/>
  <c r="LBD68" i="14"/>
  <c r="KZM68" i="14"/>
  <c r="KXM68" i="14"/>
  <c r="KVA68" i="14"/>
  <c r="KTQ68" i="14"/>
  <c r="JZA68" i="14"/>
  <c r="JXR68" i="14"/>
  <c r="WLX68" i="14"/>
  <c r="LNP75" i="14"/>
  <c r="LML75" i="14"/>
  <c r="LKV75" i="14"/>
  <c r="LIH75" i="14"/>
  <c r="LGR75" i="14"/>
  <c r="LFL75" i="14"/>
  <c r="LEG75" i="14"/>
  <c r="LDG75" i="14"/>
  <c r="LCI75" i="14"/>
  <c r="LBE75" i="14"/>
  <c r="GDA75" i="14"/>
  <c r="GCB75" i="14"/>
  <c r="GAI75" i="14"/>
  <c r="FYW75" i="14"/>
  <c r="PDJ68" i="14"/>
  <c r="PDC68" i="14"/>
  <c r="PCW68" i="14"/>
  <c r="PCQ68" i="14"/>
  <c r="PCI68" i="14"/>
  <c r="PCB68" i="14"/>
  <c r="PBV68" i="14"/>
  <c r="PBM68" i="14"/>
  <c r="PBG68" i="14"/>
  <c r="PAW68" i="14"/>
  <c r="PAR68" i="14"/>
  <c r="PAL68" i="14"/>
  <c r="PAE68" i="14"/>
  <c r="OZY68" i="14"/>
  <c r="OSZ68" i="14"/>
  <c r="OST68" i="14"/>
  <c r="OSI68" i="14"/>
  <c r="OSC68" i="14"/>
  <c r="ORU68" i="14"/>
  <c r="ORN68" i="14"/>
  <c r="ORG68" i="14"/>
  <c r="OQY68" i="14"/>
  <c r="OQR68" i="14"/>
  <c r="OQK68" i="14"/>
  <c r="OPZ68" i="14"/>
  <c r="OPQ68" i="14"/>
  <c r="IZL75" i="14"/>
  <c r="IXU75" i="14"/>
  <c r="IWE75" i="14"/>
  <c r="ITC75" i="14"/>
  <c r="JVX68" i="14"/>
  <c r="JVO68" i="14"/>
  <c r="JVB68" i="14"/>
  <c r="JUV68" i="14"/>
  <c r="JUO68" i="14"/>
  <c r="JUF68" i="14"/>
  <c r="JUA68" i="14"/>
  <c r="JTS68" i="14"/>
  <c r="JTM68" i="14"/>
  <c r="JTI68" i="14"/>
  <c r="JTC68" i="14"/>
  <c r="JSW68" i="14"/>
  <c r="JSI68" i="14"/>
  <c r="JSC68" i="14"/>
  <c r="XER68" i="14"/>
  <c r="VHC68" i="14"/>
  <c r="VFY68" i="14"/>
  <c r="VEB68" i="14"/>
  <c r="KRH75" i="14"/>
  <c r="KQF75" i="14"/>
  <c r="KPH75" i="14"/>
  <c r="KOF75" i="14"/>
  <c r="KNH75" i="14"/>
  <c r="KMJ75" i="14"/>
  <c r="KLL75" i="14"/>
  <c r="KKV75" i="14"/>
  <c r="KJX75" i="14"/>
  <c r="KJA75" i="14"/>
  <c r="KIC75" i="14"/>
  <c r="KHA75" i="14"/>
  <c r="KFV75" i="14"/>
  <c r="KFC75" i="14"/>
  <c r="KEE75" i="14"/>
  <c r="KDC75" i="14"/>
  <c r="JBZ75" i="14"/>
  <c r="G113" i="14"/>
  <c r="W117" i="14"/>
  <c r="AT116" i="14"/>
  <c r="ETE75" i="14"/>
  <c r="EOW75" i="14"/>
  <c r="DGS75" i="14"/>
  <c r="CUJ75" i="14"/>
  <c r="CCC75" i="14"/>
  <c r="BPI75" i="14"/>
  <c r="BDJ75" i="14"/>
  <c r="AKC75" i="14"/>
  <c r="VG75" i="14"/>
  <c r="O315" i="14"/>
  <c r="WNE68" i="14"/>
  <c r="UMA68" i="14"/>
  <c r="IVN75" i="14"/>
  <c r="UBI68" i="14"/>
  <c r="TWG68" i="14"/>
  <c r="TSD68" i="14"/>
  <c r="JRB68" i="14"/>
  <c r="JNN68" i="14"/>
  <c r="TSM75" i="14"/>
  <c r="TPM75" i="14"/>
  <c r="TOM75" i="14"/>
  <c r="TMT75" i="14"/>
  <c r="TLF75" i="14"/>
  <c r="TJY75" i="14"/>
  <c r="TIT75" i="14"/>
  <c r="THU75" i="14"/>
  <c r="TGP75" i="14"/>
  <c r="TFH75" i="14"/>
  <c r="TDQ75" i="14"/>
  <c r="TCI75" i="14"/>
  <c r="TAO75" i="14"/>
  <c r="SYX75" i="14"/>
  <c r="SXF75" i="14"/>
  <c r="SUX75" i="14"/>
  <c r="STO75" i="14"/>
  <c r="SPU75" i="14"/>
  <c r="SOJ75" i="14"/>
  <c r="SMX75" i="14"/>
  <c r="SLO75" i="14"/>
  <c r="SJX75" i="14"/>
  <c r="FMB75" i="14"/>
  <c r="FKW75" i="14"/>
  <c r="FJY75" i="14"/>
  <c r="CVG75" i="14"/>
  <c r="CRS75" i="14"/>
  <c r="CNH75" i="14"/>
  <c r="CIQ75" i="14"/>
  <c r="CCH75" i="14"/>
  <c r="BXE75" i="14"/>
  <c r="BTQ75" i="14"/>
  <c r="BNO75" i="14"/>
  <c r="BID75" i="14"/>
  <c r="BCE75" i="14"/>
  <c r="AXB75" i="14"/>
  <c r="APN75" i="14"/>
  <c r="AKK75" i="14"/>
  <c r="ADY75" i="14"/>
  <c r="OZS68" i="14"/>
  <c r="OZN68" i="14"/>
  <c r="OZH68" i="14"/>
  <c r="OZA68" i="14"/>
  <c r="OYT68" i="14"/>
  <c r="OYK68" i="14"/>
  <c r="OYH68" i="14"/>
  <c r="OYD68" i="14"/>
  <c r="OXZ68" i="14"/>
  <c r="OXU68" i="14"/>
  <c r="OXP68" i="14"/>
  <c r="OXJ68" i="14"/>
  <c r="OXE68" i="14"/>
  <c r="OWX68" i="14"/>
  <c r="OWQ68" i="14"/>
  <c r="OWG68" i="14"/>
  <c r="OVZ68" i="14"/>
  <c r="OVQ68" i="14"/>
  <c r="OVJ68" i="14"/>
  <c r="OVB68" i="14"/>
  <c r="OUT68" i="14"/>
  <c r="OUO68" i="14"/>
  <c r="OUG68" i="14"/>
  <c r="OUB68" i="14"/>
  <c r="OTU68" i="14"/>
  <c r="OTM68" i="14"/>
  <c r="OTF68" i="14"/>
  <c r="KCI75" i="14"/>
  <c r="KAX75" i="14"/>
  <c r="JZY75" i="14"/>
  <c r="JZA75" i="14"/>
  <c r="JYC75" i="14"/>
  <c r="JXI75" i="14"/>
  <c r="JWG75" i="14"/>
  <c r="JVI75" i="14"/>
  <c r="JUK75" i="14"/>
  <c r="JTH75" i="14"/>
  <c r="JSN75" i="14"/>
  <c r="JRL75" i="14"/>
  <c r="JQN75" i="14"/>
  <c r="JPL75" i="14"/>
  <c r="JOJ75" i="14"/>
  <c r="JND75" i="14"/>
  <c r="JLX75" i="14"/>
  <c r="JLD75" i="14"/>
  <c r="JKJ75" i="14"/>
  <c r="JHW75" i="14"/>
  <c r="JGU75" i="14"/>
  <c r="JFO75" i="14"/>
  <c r="JEO75" i="14"/>
  <c r="JDP75" i="14"/>
  <c r="I116" i="14"/>
  <c r="I315" i="14"/>
  <c r="AC194" i="14"/>
  <c r="AO67" i="14"/>
  <c r="T67" i="14"/>
  <c r="XDS68" i="14"/>
  <c r="NSX75" i="14"/>
  <c r="FJO75" i="14"/>
  <c r="FIC75" i="14"/>
  <c r="FGS75" i="14"/>
  <c r="FFT75" i="14"/>
  <c r="FER75" i="14"/>
  <c r="FDE75" i="14"/>
  <c r="FBK75" i="14"/>
  <c r="FAB75" i="14"/>
  <c r="EZA75" i="14"/>
  <c r="BVM75" i="14"/>
  <c r="BTX75" i="14"/>
  <c r="BSZ75" i="14"/>
  <c r="BQC75" i="14"/>
  <c r="BOW75" i="14"/>
  <c r="BNX75" i="14"/>
  <c r="AMU75" i="14"/>
  <c r="ALV75" i="14"/>
  <c r="AKV75" i="14"/>
  <c r="AIN75" i="14"/>
  <c r="AGX75" i="14"/>
  <c r="AFM75" i="14"/>
  <c r="AEA75" i="14"/>
  <c r="ACW75" i="14"/>
  <c r="ABP75" i="14"/>
  <c r="AAO75" i="14"/>
  <c r="EGH75" i="14"/>
  <c r="DHM75" i="14"/>
  <c r="CSQ75" i="14"/>
  <c r="CCW75" i="14"/>
  <c r="BOO75" i="14"/>
  <c r="BAE75" i="14"/>
  <c r="ANA75" i="14"/>
  <c r="TR75" i="14"/>
  <c r="AE315" i="14"/>
  <c r="VAL68" i="14"/>
  <c r="UEL68" i="14"/>
  <c r="IUS75" i="14"/>
  <c r="TYW68" i="14"/>
  <c r="TTM68" i="14"/>
  <c r="JRU68" i="14"/>
  <c r="JJU68" i="14"/>
  <c r="JDS68" i="14"/>
  <c r="IQH68" i="14"/>
  <c r="IKX68" i="14"/>
  <c r="IEV68" i="14"/>
  <c r="IAF68" i="14"/>
  <c r="ZP75" i="14"/>
  <c r="YK75" i="14"/>
  <c r="XG75" i="14"/>
  <c r="WA75" i="14"/>
  <c r="UX75" i="14"/>
  <c r="TU75" i="14"/>
  <c r="SP75" i="14"/>
  <c r="RM75" i="14"/>
  <c r="QG75" i="14"/>
  <c r="PJ75" i="14"/>
  <c r="OO75" i="14"/>
  <c r="NU75" i="14"/>
  <c r="BW75" i="14"/>
  <c r="AU113" i="14"/>
  <c r="T113" i="14"/>
  <c r="AV117" i="14"/>
  <c r="O117" i="14"/>
  <c r="AV116" i="14"/>
  <c r="U116" i="14"/>
  <c r="BD315" i="14"/>
  <c r="Q315" i="14"/>
  <c r="AS194" i="14"/>
  <c r="P194" i="14"/>
  <c r="AL67" i="14"/>
  <c r="M67" i="14"/>
  <c r="XEZ68" i="14"/>
  <c r="XDH68" i="14"/>
  <c r="XBY68" i="14"/>
  <c r="XAP68" i="14"/>
  <c r="WYR68" i="14"/>
  <c r="WWZ68" i="14"/>
  <c r="WVH68" i="14"/>
  <c r="WUB68" i="14"/>
  <c r="WSU68" i="14"/>
  <c r="WQX68" i="14"/>
  <c r="WPH68" i="14"/>
  <c r="WNK68" i="14"/>
  <c r="WLL68" i="14"/>
  <c r="WJU68" i="14"/>
  <c r="WIV68" i="14"/>
  <c r="WHN68" i="14"/>
  <c r="WGD68" i="14"/>
  <c r="WEW68" i="14"/>
  <c r="WCM68" i="14"/>
  <c r="WAZ68" i="14"/>
  <c r="VZH68" i="14"/>
  <c r="VXU68" i="14"/>
  <c r="VWP68" i="14"/>
  <c r="VVT68" i="14"/>
  <c r="VUG68" i="14"/>
  <c r="VTJ68" i="14"/>
  <c r="VRW68" i="14"/>
  <c r="VQS68" i="14"/>
  <c r="VPH68" i="14"/>
  <c r="VOB68" i="14"/>
  <c r="VMZ68" i="14"/>
  <c r="VLS68" i="14"/>
  <c r="VKX68" i="14"/>
  <c r="VJT68" i="14"/>
  <c r="VIL68" i="14"/>
  <c r="VHL68" i="14"/>
  <c r="VGI68" i="14"/>
  <c r="VFC68" i="14"/>
  <c r="VDT68" i="14"/>
  <c r="VCQ68" i="14"/>
  <c r="VBI68" i="14"/>
  <c r="UZX68" i="14"/>
  <c r="TWF68" i="14"/>
  <c r="TUV68" i="14"/>
  <c r="TTT68" i="14"/>
  <c r="TSO68" i="14"/>
  <c r="TRK68" i="14"/>
  <c r="JQB68" i="14"/>
  <c r="JLV68" i="14"/>
  <c r="JIH68" i="14"/>
  <c r="JFY68" i="14"/>
  <c r="JDH68" i="14"/>
  <c r="JAD68" i="14"/>
  <c r="IXE68" i="14"/>
  <c r="IVB68" i="14"/>
  <c r="ISQ68" i="14"/>
  <c r="IQN68" i="14"/>
  <c r="IMZ68" i="14"/>
  <c r="IJK68" i="14"/>
  <c r="IFP68" i="14"/>
  <c r="IAM68" i="14"/>
  <c r="HUX68" i="14"/>
  <c r="HMW68" i="14"/>
  <c r="HHA68" i="14"/>
  <c r="GWV68" i="14"/>
  <c r="GQV68" i="14"/>
  <c r="GLT68" i="14"/>
  <c r="GGY68" i="14"/>
  <c r="GAW68" i="14"/>
  <c r="FUQ68" i="14"/>
  <c r="FKC68" i="14"/>
  <c r="FGD68" i="14"/>
  <c r="EXH68" i="14"/>
  <c r="EQY68" i="14"/>
  <c r="EIB68" i="14"/>
  <c r="ECI68" i="14"/>
  <c r="DXO68" i="14"/>
  <c r="DTT68" i="14"/>
  <c r="DOL68" i="14"/>
  <c r="TPZ75" i="14"/>
  <c r="THM75" i="14"/>
  <c r="SZJ75" i="14"/>
  <c r="SUO75" i="14"/>
  <c r="SOF75" i="14"/>
  <c r="SGI75" i="14"/>
  <c r="SAX75" i="14"/>
  <c r="RTF75" i="14"/>
  <c r="RJC75" i="14"/>
  <c r="RDZ75" i="14"/>
  <c r="QYY75" i="14"/>
  <c r="QSB75" i="14"/>
  <c r="QLF75" i="14"/>
  <c r="QBT75" i="14"/>
  <c r="PRA75" i="14"/>
  <c r="PKG75" i="14"/>
  <c r="PAU75" i="14"/>
  <c r="ORW75" i="14"/>
  <c r="OJR75" i="14"/>
  <c r="NWI75" i="14"/>
  <c r="NQM75" i="14"/>
  <c r="NKF75" i="14"/>
  <c r="MYJ75" i="14"/>
  <c r="MUX75" i="14"/>
  <c r="MMV75" i="14"/>
  <c r="MIB75" i="14"/>
  <c r="MBG75" i="14"/>
  <c r="LRB75" i="14"/>
  <c r="LKT75" i="14"/>
  <c r="LBC75" i="14"/>
  <c r="FXN75" i="14"/>
  <c r="FQI75" i="14"/>
  <c r="FHF75" i="14"/>
  <c r="EWG75" i="14"/>
  <c r="EGD75" i="14"/>
  <c r="DES75" i="14"/>
  <c r="SYU75" i="14"/>
  <c r="LNV75" i="14"/>
  <c r="JPB75" i="14"/>
  <c r="MSE68" i="14"/>
  <c r="MQS68" i="14"/>
  <c r="MOZ68" i="14"/>
  <c r="MNV68" i="14"/>
  <c r="MMK68" i="14"/>
  <c r="MLB68" i="14"/>
  <c r="MJD68" i="14"/>
  <c r="MHX68" i="14"/>
  <c r="MGI68" i="14"/>
  <c r="MET68" i="14"/>
  <c r="MDM68" i="14"/>
  <c r="MCE68" i="14"/>
  <c r="MAK68" i="14"/>
  <c r="LZE68" i="14"/>
  <c r="LXQ68" i="14"/>
  <c r="LWN68" i="14"/>
  <c r="LVL68" i="14"/>
  <c r="LUF68" i="14"/>
  <c r="LTQ68" i="14"/>
  <c r="LSG68" i="14"/>
  <c r="LQZ68" i="14"/>
  <c r="LQC68" i="14"/>
  <c r="LOA68" i="14"/>
  <c r="LKR68" i="14"/>
  <c r="LJA68" i="14"/>
  <c r="LHW68" i="14"/>
  <c r="LGD68" i="14"/>
  <c r="LFG68" i="14"/>
  <c r="LEF68" i="14"/>
  <c r="LDB68" i="14"/>
  <c r="LBT68" i="14"/>
  <c r="LAC68" i="14"/>
  <c r="KYA68" i="14"/>
  <c r="KWB68" i="14"/>
  <c r="KUX68" i="14"/>
  <c r="KTS68" i="14"/>
  <c r="KSO68" i="14"/>
  <c r="JYS68" i="14"/>
  <c r="JXF68" i="14"/>
  <c r="WEQ68" i="14"/>
  <c r="JJO75" i="14"/>
  <c r="JIK75" i="14"/>
  <c r="JHM75" i="14"/>
  <c r="JGK75" i="14"/>
  <c r="JFI75" i="14"/>
  <c r="JEF75" i="14"/>
  <c r="JDE75" i="14"/>
  <c r="JCC75" i="14"/>
  <c r="JBA75" i="14"/>
  <c r="JAA75" i="14"/>
  <c r="IYV75" i="14"/>
  <c r="IYB75" i="14"/>
  <c r="IVX75" i="14"/>
  <c r="ISR75" i="14"/>
  <c r="RGM68" i="14"/>
  <c r="RGC68" i="14"/>
  <c r="RFS68" i="14"/>
  <c r="RFM68" i="14"/>
  <c r="RFG68" i="14"/>
  <c r="RFA68" i="14"/>
  <c r="REV68" i="14"/>
  <c r="REO68" i="14"/>
  <c r="REH68" i="14"/>
  <c r="REC68" i="14"/>
  <c r="RDW68" i="14"/>
  <c r="RDP68" i="14"/>
  <c r="RDJ68" i="14"/>
  <c r="RDD68" i="14"/>
  <c r="RCX68" i="14"/>
  <c r="RCQ68" i="14"/>
  <c r="RCH68" i="14"/>
  <c r="RBZ68" i="14"/>
  <c r="RBU68" i="14"/>
  <c r="RBN68" i="14"/>
  <c r="RBE68" i="14"/>
  <c r="RAX68" i="14"/>
  <c r="RAP68" i="14"/>
  <c r="RAH68" i="14"/>
  <c r="QZZ68" i="14"/>
  <c r="QZT68" i="14"/>
  <c r="QZO68" i="14"/>
  <c r="QZH68" i="14"/>
  <c r="QZB68" i="14"/>
  <c r="QYV68" i="14"/>
  <c r="QYQ68" i="14"/>
  <c r="QYK68" i="14"/>
  <c r="QYE68" i="14"/>
  <c r="QXX68" i="14"/>
  <c r="QXQ68" i="14"/>
  <c r="QXK68" i="14"/>
  <c r="QXF68" i="14"/>
  <c r="QXA68" i="14"/>
  <c r="QWT68" i="14"/>
  <c r="QWK68" i="14"/>
  <c r="BYR68" i="14"/>
  <c r="BYO68" i="14"/>
  <c r="BYK68" i="14"/>
  <c r="BYG68" i="14"/>
  <c r="BYB68" i="14"/>
  <c r="BXX68" i="14"/>
  <c r="BXT68" i="14"/>
  <c r="BXO68" i="14"/>
  <c r="BXJ68" i="14"/>
  <c r="BXF68" i="14"/>
  <c r="BXA68" i="14"/>
  <c r="BWW68" i="14"/>
  <c r="BWR68" i="14"/>
  <c r="BWM68" i="14"/>
  <c r="BWI68" i="14"/>
  <c r="BWD68" i="14"/>
  <c r="BVY68" i="14"/>
  <c r="BVT68" i="14"/>
  <c r="BVO68" i="14"/>
  <c r="BVK68" i="14"/>
  <c r="BVF68" i="14"/>
  <c r="BVB68" i="14"/>
  <c r="BUX68" i="14"/>
  <c r="BUQ68" i="14"/>
  <c r="BUL68" i="14"/>
  <c r="BUG68" i="14"/>
  <c r="BUC68" i="14"/>
  <c r="BTY68" i="14"/>
  <c r="BTR68" i="14"/>
  <c r="BTM68" i="14"/>
  <c r="BTH68" i="14"/>
  <c r="BTD68" i="14"/>
  <c r="BSV68" i="14"/>
  <c r="BSQ68" i="14"/>
  <c r="BSM68" i="14"/>
  <c r="BSH68" i="14"/>
  <c r="BSD68" i="14"/>
  <c r="BRX68" i="14"/>
  <c r="BRS68" i="14"/>
  <c r="BRN68" i="14"/>
  <c r="BRI68" i="14"/>
  <c r="BRA68" i="14"/>
  <c r="BQV68" i="14"/>
  <c r="BQS68" i="14"/>
  <c r="BQO68" i="14"/>
  <c r="BQL68" i="14"/>
  <c r="BQH68" i="14"/>
  <c r="BQD68" i="14"/>
  <c r="BPZ68" i="14"/>
  <c r="BPU68" i="14"/>
  <c r="BPP68" i="14"/>
  <c r="BPK68" i="14"/>
  <c r="BPF68" i="14"/>
  <c r="BPA68" i="14"/>
  <c r="BOV68" i="14"/>
  <c r="BOQ68" i="14"/>
  <c r="BOM68" i="14"/>
  <c r="BOH68" i="14"/>
  <c r="BOC68" i="14"/>
  <c r="BNX68" i="14"/>
  <c r="BNS68" i="14"/>
  <c r="BNO68" i="14"/>
  <c r="BNI68" i="14"/>
  <c r="BND68" i="14"/>
  <c r="BMY68" i="14"/>
  <c r="BMU68" i="14"/>
  <c r="BMP68" i="14"/>
  <c r="BMJ68" i="14"/>
  <c r="BME68" i="14"/>
  <c r="BMA68" i="14"/>
  <c r="BLV68" i="14"/>
  <c r="BLO68" i="14"/>
  <c r="BLI68" i="14"/>
  <c r="BLE68" i="14"/>
  <c r="BKZ68" i="14"/>
  <c r="BKU68" i="14"/>
  <c r="BKP68" i="14"/>
  <c r="BKK68" i="14"/>
  <c r="BKF68" i="14"/>
  <c r="BKA68" i="14"/>
  <c r="BJT68" i="14"/>
  <c r="BJN68" i="14"/>
  <c r="BJI68" i="14"/>
  <c r="BJD68" i="14"/>
  <c r="BIW68" i="14"/>
  <c r="BIR68" i="14"/>
  <c r="BIN68" i="14"/>
  <c r="BII68" i="14"/>
  <c r="BID68" i="14"/>
  <c r="BHY68" i="14"/>
  <c r="BHQ68" i="14"/>
  <c r="BHM68" i="14"/>
  <c r="BHH68" i="14"/>
  <c r="BHD68" i="14"/>
  <c r="BGX68" i="14"/>
  <c r="BGR68" i="14"/>
  <c r="BGM68" i="14"/>
  <c r="BGH68" i="14"/>
  <c r="BGC68" i="14"/>
  <c r="BFX68" i="14"/>
  <c r="BFT68" i="14"/>
  <c r="BFO68" i="14"/>
  <c r="BFJ68" i="14"/>
  <c r="BFD68" i="14"/>
  <c r="BEY68" i="14"/>
  <c r="BET68" i="14"/>
  <c r="BEO68" i="14"/>
  <c r="BEI68" i="14"/>
  <c r="BED68" i="14"/>
  <c r="BDX68" i="14"/>
  <c r="BDR68" i="14"/>
  <c r="BDL68" i="14"/>
  <c r="BDG68" i="14"/>
  <c r="BDA68" i="14"/>
  <c r="BCV68" i="14"/>
  <c r="BCO68" i="14"/>
  <c r="BCI68" i="14"/>
  <c r="BCD68" i="14"/>
  <c r="BBX68" i="14"/>
  <c r="BBP68" i="14"/>
  <c r="BBH68" i="14"/>
  <c r="BBA68" i="14"/>
  <c r="BAW68" i="14"/>
  <c r="BAQ68" i="14"/>
  <c r="BAK68" i="14"/>
  <c r="BAF68" i="14"/>
  <c r="BAA68" i="14"/>
  <c r="AZV68" i="14"/>
  <c r="AZP68" i="14"/>
  <c r="AZJ68" i="14"/>
  <c r="AZE68" i="14"/>
  <c r="AYY68" i="14"/>
  <c r="AYS68" i="14"/>
  <c r="AYM68" i="14"/>
  <c r="AYH68" i="14"/>
  <c r="AYC68" i="14"/>
  <c r="AXW68" i="14"/>
  <c r="AXR68" i="14"/>
  <c r="AXM68" i="14"/>
  <c r="AXG68" i="14"/>
  <c r="AWZ68" i="14"/>
  <c r="AWT68" i="14"/>
  <c r="AWO68" i="14"/>
  <c r="AWI68" i="14"/>
  <c r="AWD68" i="14"/>
  <c r="AVY68" i="14"/>
  <c r="AVS68" i="14"/>
  <c r="AVN68" i="14"/>
  <c r="AVI68" i="14"/>
  <c r="AVB68" i="14"/>
  <c r="AUW68" i="14"/>
  <c r="AUR68" i="14"/>
  <c r="AUH68" i="14"/>
  <c r="AUA68" i="14"/>
  <c r="ATS68" i="14"/>
  <c r="ATJ68" i="14"/>
  <c r="ATD68" i="14"/>
  <c r="ASX68" i="14"/>
  <c r="ASS68" i="14"/>
  <c r="ASM68" i="14"/>
  <c r="ASF68" i="14"/>
  <c r="ASA68" i="14"/>
  <c r="ART68" i="14"/>
  <c r="ARN68" i="14"/>
  <c r="ARI68" i="14"/>
  <c r="ARD68" i="14"/>
  <c r="AQY68" i="14"/>
  <c r="AQR68" i="14"/>
  <c r="AQL68" i="14"/>
  <c r="AQG68" i="14"/>
  <c r="AQA68" i="14"/>
  <c r="APV68" i="14"/>
  <c r="APT68" i="14"/>
  <c r="APP68" i="14"/>
  <c r="AOW68" i="14"/>
  <c r="AOR68" i="14"/>
  <c r="AOM68" i="14"/>
  <c r="AOD68" i="14"/>
  <c r="ANY68" i="14"/>
  <c r="ANS68" i="14"/>
  <c r="ANO68" i="14"/>
  <c r="ANI68" i="14"/>
  <c r="ANC68" i="14"/>
  <c r="AMW68" i="14"/>
  <c r="AMS68" i="14"/>
  <c r="AMM68" i="14"/>
  <c r="AMH68" i="14"/>
  <c r="AMC68" i="14"/>
  <c r="ALT68" i="14"/>
  <c r="ALO68" i="14"/>
  <c r="ALJ68" i="14"/>
  <c r="ALD68" i="14"/>
  <c r="AKX68" i="14"/>
  <c r="AKQ68" i="14"/>
  <c r="AKJ68" i="14"/>
  <c r="AKD68" i="14"/>
  <c r="AJY68" i="14"/>
  <c r="AJS68" i="14"/>
  <c r="AJL68" i="14"/>
  <c r="AJG68" i="14"/>
  <c r="AIX68" i="14"/>
  <c r="AIR68" i="14"/>
  <c r="AIK68" i="14"/>
  <c r="AID68" i="14"/>
  <c r="AHV68" i="14"/>
  <c r="AHO68" i="14"/>
  <c r="AHI68" i="14"/>
  <c r="AHB68" i="14"/>
  <c r="AGW68" i="14"/>
  <c r="AGQ68" i="14"/>
  <c r="AGJ68" i="14"/>
  <c r="AGE68" i="14"/>
  <c r="AFZ68" i="14"/>
  <c r="AFU68" i="14"/>
  <c r="AFQ68" i="14"/>
  <c r="AFL68" i="14"/>
  <c r="AFF68" i="14"/>
  <c r="AEY68" i="14"/>
  <c r="AET68" i="14"/>
  <c r="AEO68" i="14"/>
  <c r="AEH68" i="14"/>
  <c r="AEB68" i="14"/>
  <c r="ADV68" i="14"/>
  <c r="ADP68" i="14"/>
  <c r="ADJ68" i="14"/>
  <c r="ADD68" i="14"/>
  <c r="ACX68" i="14"/>
  <c r="ACS68" i="14"/>
  <c r="ACM68" i="14"/>
  <c r="ACF68" i="14"/>
  <c r="ACA68" i="14"/>
  <c r="ABU68" i="14"/>
  <c r="ABO68" i="14"/>
  <c r="ABI68" i="14"/>
  <c r="ABC68" i="14"/>
  <c r="AAW68" i="14"/>
  <c r="AAQ68" i="14"/>
  <c r="AAJ68" i="14"/>
  <c r="AAD68" i="14"/>
  <c r="ZY68" i="14"/>
  <c r="ZS68" i="14"/>
  <c r="ZL68" i="14"/>
  <c r="ZH68" i="14"/>
  <c r="ZA68" i="14"/>
  <c r="YU68" i="14"/>
  <c r="YQ68" i="14"/>
  <c r="YK68" i="14"/>
  <c r="XZ68" i="14"/>
  <c r="XU68" i="14"/>
  <c r="XN68" i="14"/>
  <c r="XH68" i="14"/>
  <c r="XB68" i="14"/>
  <c r="WU68" i="14"/>
  <c r="WP68" i="14"/>
  <c r="WH68" i="14"/>
  <c r="WD68" i="14"/>
  <c r="VY68" i="14"/>
  <c r="VT68" i="14"/>
  <c r="VN68" i="14"/>
  <c r="VI68" i="14"/>
  <c r="VC68" i="14"/>
  <c r="UX68" i="14"/>
  <c r="UR68" i="14"/>
  <c r="UK68" i="14"/>
  <c r="UE68" i="14"/>
  <c r="TZ68" i="14"/>
  <c r="TU68" i="14"/>
  <c r="TO68" i="14"/>
  <c r="TI68" i="14"/>
  <c r="TD68" i="14"/>
  <c r="SX68" i="14"/>
  <c r="SS68" i="14"/>
  <c r="SN68" i="14"/>
  <c r="SH68" i="14"/>
  <c r="SC68" i="14"/>
  <c r="RX68" i="14"/>
  <c r="RT68" i="14"/>
  <c r="RN68" i="14"/>
  <c r="RI68" i="14"/>
  <c r="RC68" i="14"/>
  <c r="QW68" i="14"/>
  <c r="ECV75" i="14"/>
  <c r="LGC75" i="14"/>
  <c r="LBF75" i="14"/>
  <c r="FZQ75" i="14"/>
  <c r="FVH75" i="14"/>
  <c r="FQO75" i="14"/>
  <c r="FMW75" i="14"/>
  <c r="FIT75" i="14"/>
  <c r="FEK75" i="14"/>
  <c r="FBW75" i="14"/>
  <c r="EXP75" i="14"/>
  <c r="EQQ75" i="14"/>
  <c r="ELG75" i="14"/>
  <c r="EGP75" i="14"/>
  <c r="EBT75" i="14"/>
  <c r="DVO75" i="14"/>
  <c r="DPW75" i="14"/>
  <c r="DMK75" i="14"/>
  <c r="DHZ75" i="14"/>
  <c r="DDF75" i="14"/>
  <c r="CZN75" i="14"/>
  <c r="CVN75" i="14"/>
  <c r="CQF75" i="14"/>
  <c r="CKA75" i="14"/>
  <c r="CGC75" i="14"/>
  <c r="CCK75" i="14"/>
  <c r="BXK75" i="14"/>
  <c r="BSD75" i="14"/>
  <c r="BOE75" i="14"/>
  <c r="BKC75" i="14"/>
  <c r="BFU75" i="14"/>
  <c r="BCR75" i="14"/>
  <c r="AYC75" i="14"/>
  <c r="ATV75" i="14"/>
  <c r="APF75" i="14"/>
  <c r="AMJ75" i="14"/>
  <c r="AJG75" i="14"/>
  <c r="AGE75" i="14"/>
  <c r="ABI75" i="14"/>
  <c r="VI75" i="14"/>
  <c r="QW75" i="14"/>
  <c r="W113" i="14"/>
  <c r="G315" i="14"/>
  <c r="AC67" i="14"/>
  <c r="XAS68" i="14"/>
  <c r="WUP68" i="14"/>
  <c r="WOW68" i="14"/>
  <c r="WGB68" i="14"/>
  <c r="WAK68" i="14"/>
  <c r="VWG68" i="14"/>
  <c r="VQN68" i="14"/>
  <c r="VLR68" i="14"/>
  <c r="GPG68" i="14"/>
  <c r="GLV68" i="14"/>
  <c r="GIN68" i="14"/>
  <c r="GGB68" i="14"/>
  <c r="GDV68" i="14"/>
  <c r="GAY68" i="14"/>
  <c r="FXQ68" i="14"/>
  <c r="FVJ68" i="14"/>
  <c r="FSE68" i="14"/>
  <c r="FOS68" i="14"/>
  <c r="FLX68" i="14"/>
  <c r="FAB68" i="14"/>
  <c r="EWQ68" i="14"/>
  <c r="KZ68" i="14"/>
  <c r="KF68" i="14"/>
  <c r="JG68" i="14"/>
  <c r="IK68" i="14"/>
  <c r="HU68" i="14"/>
  <c r="GV68" i="14"/>
  <c r="GA68" i="14"/>
  <c r="CXR75" i="14"/>
  <c r="CJK75" i="14"/>
  <c r="BNQ75" i="14"/>
  <c r="AYN75" i="14"/>
  <c r="WPE68" i="14"/>
  <c r="WJM68" i="14"/>
  <c r="WEE68" i="14"/>
  <c r="BAY75" i="14"/>
  <c r="NZF75" i="14"/>
  <c r="NUX75" i="14"/>
  <c r="NRJ75" i="14"/>
  <c r="NQE68" i="14"/>
  <c r="NPG68" i="14"/>
  <c r="NOB68" i="14"/>
  <c r="NV68" i="14"/>
  <c r="MY68" i="14"/>
  <c r="LZ68" i="14"/>
  <c r="IAX68" i="14"/>
  <c r="HPU68" i="14"/>
  <c r="HKY68" i="14"/>
  <c r="HCB68" i="14"/>
  <c r="GVM68" i="14"/>
  <c r="GLI68" i="14"/>
  <c r="GDU68" i="14"/>
  <c r="FSO68" i="14"/>
  <c r="FII68" i="14"/>
  <c r="FAR68" i="14"/>
  <c r="ENE68" i="14"/>
  <c r="EHA68" i="14"/>
  <c r="DVD68" i="14"/>
  <c r="DKS68" i="14"/>
  <c r="TQR75" i="14"/>
  <c r="TLH75" i="14"/>
  <c r="TCZ75" i="14"/>
  <c r="SUZ75" i="14"/>
  <c r="SLA75" i="14"/>
  <c r="SBT75" i="14"/>
  <c r="RUA75" i="14"/>
  <c r="RMP75" i="14"/>
  <c r="REV75" i="14"/>
  <c r="QUP75" i="14"/>
  <c r="QOG75" i="14"/>
  <c r="QHA75" i="14"/>
  <c r="PVT75" i="14"/>
  <c r="POQ75" i="14"/>
  <c r="PCD75" i="14"/>
  <c r="OSQ75" i="14"/>
  <c r="OKY75" i="14"/>
  <c r="NVB75" i="14"/>
  <c r="NOB75" i="14"/>
  <c r="MXE75" i="14"/>
  <c r="MIW75" i="14"/>
  <c r="MBB75" i="14"/>
  <c r="LWW75" i="14"/>
  <c r="LOG75" i="14"/>
  <c r="LCV75" i="14"/>
  <c r="FYV75" i="14"/>
  <c r="FPW75" i="14"/>
  <c r="FIW75" i="14"/>
  <c r="FAJ75" i="14"/>
  <c r="EOG75" i="14"/>
  <c r="DHC75" i="14"/>
  <c r="SWK75" i="14"/>
  <c r="JVC75" i="14"/>
  <c r="JPR75" i="14"/>
  <c r="MRV68" i="14"/>
  <c r="MQH68" i="14"/>
  <c r="MOV68" i="14"/>
  <c r="MMZ68" i="14"/>
  <c r="MLR68" i="14"/>
  <c r="MKD68" i="14"/>
  <c r="MIM68" i="14"/>
  <c r="MGT68" i="14"/>
  <c r="MFB68" i="14"/>
  <c r="MDG68" i="14"/>
  <c r="MCF68" i="14"/>
  <c r="MBD68" i="14"/>
  <c r="LZG68" i="14"/>
  <c r="LXY68" i="14"/>
  <c r="LWM68" i="14"/>
  <c r="LUH68" i="14"/>
  <c r="LSL68" i="14"/>
  <c r="LRA68" i="14"/>
  <c r="LPH68" i="14"/>
  <c r="LNO68" i="14"/>
  <c r="LME68" i="14"/>
  <c r="LKW68" i="14"/>
  <c r="LJT68" i="14"/>
  <c r="LIH68" i="14"/>
  <c r="LGQ68" i="14"/>
  <c r="LER68" i="14"/>
  <c r="LDT68" i="14"/>
  <c r="LBW68" i="14"/>
  <c r="LAI68" i="14"/>
  <c r="KZF68" i="14"/>
  <c r="KWL68" i="14"/>
  <c r="KUC68" i="14"/>
  <c r="KSQ68" i="14"/>
  <c r="JYX68" i="14"/>
  <c r="JXB68" i="14"/>
  <c r="WFH68" i="14"/>
  <c r="VHG68" i="14"/>
  <c r="VCZ68" i="14"/>
  <c r="UVB68" i="14"/>
  <c r="UNX68" i="14"/>
  <c r="UJJ68" i="14"/>
  <c r="XFA75" i="14"/>
  <c r="XEU75" i="14"/>
  <c r="XEN75" i="14"/>
  <c r="XEH75" i="14"/>
  <c r="XDY75" i="14"/>
  <c r="XDT75" i="14"/>
  <c r="WZE75" i="14"/>
  <c r="WYY75" i="14"/>
  <c r="WYU75" i="14"/>
  <c r="WYP75" i="14"/>
  <c r="WYJ75" i="14"/>
  <c r="WYD75" i="14"/>
  <c r="WXY75" i="14"/>
  <c r="WXS75" i="14"/>
  <c r="WXN75" i="14"/>
  <c r="WXH75" i="14"/>
  <c r="WXB75" i="14"/>
  <c r="WWV75" i="14"/>
  <c r="WWP75" i="14"/>
  <c r="WWI75" i="14"/>
  <c r="WWD75" i="14"/>
  <c r="WVY75" i="14"/>
  <c r="WVT75" i="14"/>
  <c r="WVO75" i="14"/>
  <c r="WVG75" i="14"/>
  <c r="WVB75" i="14"/>
  <c r="WUW75" i="14"/>
  <c r="WUQ75" i="14"/>
  <c r="WUK75" i="14"/>
  <c r="WUE75" i="14"/>
  <c r="WTZ75" i="14"/>
  <c r="WTU75" i="14"/>
  <c r="WTO75" i="14"/>
  <c r="WTH75" i="14"/>
  <c r="WTC75" i="14"/>
  <c r="WSX75" i="14"/>
  <c r="WSS75" i="14"/>
  <c r="WSN75" i="14"/>
  <c r="WSH75" i="14"/>
  <c r="WSB75" i="14"/>
  <c r="WRV75" i="14"/>
  <c r="WRQ75" i="14"/>
  <c r="WRK75" i="14"/>
  <c r="WRF75" i="14"/>
  <c r="WQZ75" i="14"/>
  <c r="WQU75" i="14"/>
  <c r="WQO75" i="14"/>
  <c r="WQK75" i="14"/>
  <c r="WQE75" i="14"/>
  <c r="WPY75" i="14"/>
  <c r="WPS75" i="14"/>
  <c r="WPI75" i="14"/>
  <c r="WPC75" i="14"/>
  <c r="WOX75" i="14"/>
  <c r="WOS75" i="14"/>
  <c r="WOO75" i="14"/>
  <c r="WNQ75" i="14"/>
  <c r="WNK75" i="14"/>
  <c r="WND75" i="14"/>
  <c r="WMY75" i="14"/>
  <c r="WMS75" i="14"/>
  <c r="WMM75" i="14"/>
  <c r="WMG75" i="14"/>
  <c r="WMC75" i="14"/>
  <c r="WLX75" i="14"/>
  <c r="WLS75" i="14"/>
  <c r="WLL75" i="14"/>
  <c r="WLF75" i="14"/>
  <c r="WKZ75" i="14"/>
  <c r="WKU75" i="14"/>
  <c r="WKP75" i="14"/>
  <c r="WKJ75" i="14"/>
  <c r="WKF75" i="14"/>
  <c r="WKA75" i="14"/>
  <c r="WJW75" i="14"/>
  <c r="WJS75" i="14"/>
  <c r="WJO75" i="14"/>
  <c r="WJK75" i="14"/>
  <c r="WJG75" i="14"/>
  <c r="WJB75" i="14"/>
  <c r="WIW75" i="14"/>
  <c r="WIQ75" i="14"/>
  <c r="WIL75" i="14"/>
  <c r="WIF75" i="14"/>
  <c r="WIA75" i="14"/>
  <c r="WHU75" i="14"/>
  <c r="WHO75" i="14"/>
  <c r="WHI75" i="14"/>
  <c r="WHD75" i="14"/>
  <c r="WGX75" i="14"/>
  <c r="WGR75" i="14"/>
  <c r="WGL75" i="14"/>
  <c r="WGG75" i="14"/>
  <c r="WFY75" i="14"/>
  <c r="WFS75" i="14"/>
  <c r="WFN75" i="14"/>
  <c r="WFI75" i="14"/>
  <c r="WFD75" i="14"/>
  <c r="WEX75" i="14"/>
  <c r="WEU75" i="14"/>
  <c r="WEP75" i="14"/>
  <c r="WEH75" i="14"/>
  <c r="WED75" i="14"/>
  <c r="WDW75" i="14"/>
  <c r="WDR75" i="14"/>
  <c r="WDM75" i="14"/>
  <c r="WDI75" i="14"/>
  <c r="WDD75" i="14"/>
  <c r="WCZ75" i="14"/>
  <c r="WCU75" i="14"/>
  <c r="WCP75" i="14"/>
  <c r="WCL75" i="14"/>
  <c r="WCG75" i="14"/>
  <c r="WCB75" i="14"/>
  <c r="WBW75" i="14"/>
  <c r="WBS75" i="14"/>
  <c r="WBN75" i="14"/>
  <c r="WBJ75" i="14"/>
  <c r="WBD75" i="14"/>
  <c r="WAY75" i="14"/>
  <c r="WAT75" i="14"/>
  <c r="WAO75" i="14"/>
  <c r="WAJ75" i="14"/>
  <c r="WAG75" i="14"/>
  <c r="WAB75" i="14"/>
  <c r="VZX75" i="14"/>
  <c r="VZR75" i="14"/>
  <c r="VZN75" i="14"/>
  <c r="VZG75" i="14"/>
  <c r="VZB75" i="14"/>
  <c r="VYX75" i="14"/>
  <c r="VYU75" i="14"/>
  <c r="VYP75" i="14"/>
  <c r="VYK75" i="14"/>
  <c r="VYF75" i="14"/>
  <c r="VYB75" i="14"/>
  <c r="VXW75" i="14"/>
  <c r="VXR75" i="14"/>
  <c r="VXL75" i="14"/>
  <c r="VXH75" i="14"/>
  <c r="VXC75" i="14"/>
  <c r="VWX75" i="14"/>
  <c r="VWR75" i="14"/>
  <c r="VWN75" i="14"/>
  <c r="VWH75" i="14"/>
  <c r="VWC75" i="14"/>
  <c r="VVX75" i="14"/>
  <c r="VVT75" i="14"/>
  <c r="VVP75" i="14"/>
  <c r="VVK75" i="14"/>
  <c r="VVF75" i="14"/>
  <c r="VVA75" i="14"/>
  <c r="VUW75" i="14"/>
  <c r="VUS75" i="14"/>
  <c r="VUM75" i="14"/>
  <c r="VUH75" i="14"/>
  <c r="VUD75" i="14"/>
  <c r="VTZ75" i="14"/>
  <c r="VTU75" i="14"/>
  <c r="VTQ75" i="14"/>
  <c r="VTL75" i="14"/>
  <c r="VTH75" i="14"/>
  <c r="VTA75" i="14"/>
  <c r="VSW75" i="14"/>
  <c r="VSR75" i="14"/>
  <c r="VSO75" i="14"/>
  <c r="VSJ75" i="14"/>
  <c r="VSE75" i="14"/>
  <c r="VRY75" i="14"/>
  <c r="VRV75" i="14"/>
  <c r="VRQ75" i="14"/>
  <c r="VRK75" i="14"/>
  <c r="VRF75" i="14"/>
  <c r="VRA75" i="14"/>
  <c r="VQW75" i="14"/>
  <c r="VQR75" i="14"/>
  <c r="VQM75" i="14"/>
  <c r="VQH75" i="14"/>
  <c r="VQC75" i="14"/>
  <c r="VPY75" i="14"/>
  <c r="VPT75" i="14"/>
  <c r="VPO75" i="14"/>
  <c r="VPJ75" i="14"/>
  <c r="VPE75" i="14"/>
  <c r="VOZ75" i="14"/>
  <c r="VOV75" i="14"/>
  <c r="VOQ75" i="14"/>
  <c r="VOM75" i="14"/>
  <c r="VOH75" i="14"/>
  <c r="VOC75" i="14"/>
  <c r="VNY75" i="14"/>
  <c r="VNS75" i="14"/>
  <c r="VNN75" i="14"/>
  <c r="VNI75" i="14"/>
  <c r="VNA75" i="14"/>
  <c r="VMU75" i="14"/>
  <c r="VMP75" i="14"/>
  <c r="VMJ75" i="14"/>
  <c r="VMB75" i="14"/>
  <c r="VLU75" i="14"/>
  <c r="VLO75" i="14"/>
  <c r="VLI75" i="14"/>
  <c r="VLC75" i="14"/>
  <c r="VKW75" i="14"/>
  <c r="VKQ75" i="14"/>
  <c r="VKK75" i="14"/>
  <c r="VKD75" i="14"/>
  <c r="VJX75" i="14"/>
  <c r="VJQ75" i="14"/>
  <c r="VJL75" i="14"/>
  <c r="VJG75" i="14"/>
  <c r="VIZ75" i="14"/>
  <c r="VIT75" i="14"/>
  <c r="VIL75" i="14"/>
  <c r="VIF75" i="14"/>
  <c r="VHY75" i="14"/>
  <c r="VHT75" i="14"/>
  <c r="VHN75" i="14"/>
  <c r="VHH75" i="14"/>
  <c r="VHA75" i="14"/>
  <c r="VGU75" i="14"/>
  <c r="VGN75" i="14"/>
  <c r="VGH75" i="14"/>
  <c r="VGD75" i="14"/>
  <c r="VFY75" i="14"/>
  <c r="VFT75" i="14"/>
  <c r="VFO75" i="14"/>
  <c r="UKD75" i="14"/>
  <c r="UJX75" i="14"/>
  <c r="UJS75" i="14"/>
  <c r="UJN75" i="14"/>
  <c r="UJD75" i="14"/>
  <c r="UIX75" i="14"/>
  <c r="UIR75" i="14"/>
  <c r="UIM75" i="14"/>
  <c r="UIG75" i="14"/>
  <c r="UIA75" i="14"/>
  <c r="UHV75" i="14"/>
  <c r="UHQ75" i="14"/>
  <c r="UHK75" i="14"/>
  <c r="UHF75" i="14"/>
  <c r="UGZ75" i="14"/>
  <c r="UGT75" i="14"/>
  <c r="UGO75" i="14"/>
  <c r="UGJ75" i="14"/>
  <c r="UGE75" i="14"/>
  <c r="UFY75" i="14"/>
  <c r="UFT75" i="14"/>
  <c r="UFN75" i="14"/>
  <c r="UFI75" i="14"/>
  <c r="UFC75" i="14"/>
  <c r="UEV75" i="14"/>
  <c r="UEP75" i="14"/>
  <c r="UEL75" i="14"/>
  <c r="UEG75" i="14"/>
  <c r="UEC75" i="14"/>
  <c r="UDX75" i="14"/>
  <c r="UDR75" i="14"/>
  <c r="UDM75" i="14"/>
  <c r="UDF75" i="14"/>
  <c r="UCY75" i="14"/>
  <c r="UCT75" i="14"/>
  <c r="UCP75" i="14"/>
  <c r="UCJ75" i="14"/>
  <c r="UCE75" i="14"/>
  <c r="UBX75" i="14"/>
  <c r="UBR75" i="14"/>
  <c r="UBL75" i="14"/>
  <c r="UBF75" i="14"/>
  <c r="UBB75" i="14"/>
  <c r="UAV75" i="14"/>
  <c r="UAO75" i="14"/>
  <c r="UAJ75" i="14"/>
  <c r="UAD75" i="14"/>
  <c r="TZX75" i="14"/>
  <c r="TZR75" i="14"/>
  <c r="TZM75" i="14"/>
  <c r="TZG75" i="14"/>
  <c r="TZA75" i="14"/>
  <c r="TYV75" i="14"/>
  <c r="TYP75" i="14"/>
  <c r="TYJ75" i="14"/>
  <c r="TYD75" i="14"/>
  <c r="TXW75" i="14"/>
  <c r="TXQ75" i="14"/>
  <c r="TXL75" i="14"/>
  <c r="TXF75" i="14"/>
  <c r="XEH68" i="14"/>
  <c r="XCP68" i="14"/>
  <c r="XBM68" i="14"/>
  <c r="WZU68" i="14"/>
  <c r="WYG68" i="14"/>
  <c r="WWX68" i="14"/>
  <c r="WVE68" i="14"/>
  <c r="WTM68" i="14"/>
  <c r="WRW68" i="14"/>
  <c r="WQY68" i="14"/>
  <c r="WPS68" i="14"/>
  <c r="WND68" i="14"/>
  <c r="WKN68" i="14"/>
  <c r="WIF68" i="14"/>
  <c r="WFC68" i="14"/>
  <c r="WDE68" i="14"/>
  <c r="VYT68" i="14"/>
  <c r="VVZ68" i="14"/>
  <c r="VTG68" i="14"/>
  <c r="VRC68" i="14"/>
  <c r="VOV68" i="14"/>
  <c r="VNC68" i="14"/>
  <c r="VLM68" i="14"/>
  <c r="VJJ68" i="14"/>
  <c r="VHO68" i="14"/>
  <c r="VEY68" i="14"/>
  <c r="VCG68" i="14"/>
  <c r="UZD68" i="14"/>
  <c r="UWD68" i="14"/>
  <c r="UTS68" i="14"/>
  <c r="UQN68" i="14"/>
  <c r="UNR68" i="14"/>
  <c r="UKO68" i="14"/>
  <c r="UHE68" i="14"/>
  <c r="UEE68" i="14"/>
  <c r="UBJ68" i="14"/>
  <c r="TZJ68" i="14"/>
  <c r="TVZ68" i="14"/>
  <c r="TRL68" i="14"/>
  <c r="JRE68" i="14"/>
  <c r="JOF68" i="14"/>
  <c r="JKZ68" i="14"/>
  <c r="JIY68" i="14"/>
  <c r="JFF68" i="14"/>
  <c r="JAX68" i="14"/>
  <c r="IWK68" i="14"/>
  <c r="ISR68" i="14"/>
  <c r="IOI68" i="14"/>
  <c r="IJD68" i="14"/>
  <c r="IFK68" i="14"/>
  <c r="IAY68" i="14"/>
  <c r="HVL68" i="14"/>
  <c r="HQX68" i="14"/>
  <c r="HKN68" i="14"/>
  <c r="HFG68" i="14"/>
  <c r="GXA68" i="14"/>
  <c r="GSH68" i="14"/>
  <c r="FVY68" i="14"/>
  <c r="FOP68" i="14"/>
  <c r="FHH68" i="14"/>
  <c r="FAA68" i="14"/>
  <c r="EST68" i="14"/>
  <c r="EMF68" i="14"/>
  <c r="EFQ68" i="14"/>
  <c r="DWO68" i="14"/>
  <c r="DRC68" i="14"/>
  <c r="DKO68" i="14"/>
  <c r="TUL75" i="14"/>
  <c r="TQE75" i="14"/>
  <c r="TJX75" i="14"/>
  <c r="TFD75" i="14"/>
  <c r="TAQ75" i="14"/>
  <c r="SXC75" i="14"/>
  <c r="SSB75" i="14"/>
  <c r="SOC75" i="14"/>
  <c r="SLB75" i="14"/>
  <c r="SGW75" i="14"/>
  <c r="SAW75" i="14"/>
  <c r="RVS75" i="14"/>
  <c r="RSL75" i="14"/>
  <c r="RNE75" i="14"/>
  <c r="RIJ75" i="14"/>
  <c r="RDE75" i="14"/>
  <c r="QYG75" i="14"/>
  <c r="QRG75" i="14"/>
  <c r="QNB75" i="14"/>
  <c r="QJM75" i="14"/>
  <c r="QGI75" i="14"/>
  <c r="QAY75" i="14"/>
  <c r="PVK75" i="14"/>
  <c r="PPM75" i="14"/>
  <c r="PKO75" i="14"/>
  <c r="PFU75" i="14"/>
  <c r="PAB75" i="14"/>
  <c r="OVG75" i="14"/>
  <c r="OPP75" i="14"/>
  <c r="OIW75" i="14"/>
  <c r="OCW75" i="14"/>
  <c r="NWK75" i="14"/>
  <c r="NRN75" i="14"/>
  <c r="NMS75" i="14"/>
  <c r="NIG75" i="14"/>
  <c r="NCO75" i="14"/>
  <c r="MXZ75" i="14"/>
  <c r="MTW75" i="14"/>
  <c r="MOX75" i="14"/>
  <c r="MKH75" i="14"/>
  <c r="MER75" i="14"/>
  <c r="LYP75" i="14"/>
  <c r="LSQ75" i="14"/>
  <c r="KZJ75" i="14"/>
  <c r="KYQ75" i="14"/>
  <c r="KXW75" i="14"/>
  <c r="KXC75" i="14"/>
  <c r="KWG75" i="14"/>
  <c r="KVS75" i="14"/>
  <c r="KUV75" i="14"/>
  <c r="KUB75" i="14"/>
  <c r="KTI75" i="14"/>
  <c r="KSO75" i="14"/>
  <c r="KRU75" i="14"/>
  <c r="KRA75" i="14"/>
  <c r="KQK75" i="14"/>
  <c r="KPM75" i="14"/>
  <c r="KOS75" i="14"/>
  <c r="KNU75" i="14"/>
  <c r="KMS75" i="14"/>
  <c r="KLI75" i="14"/>
  <c r="KKO75" i="14"/>
  <c r="KJU75" i="14"/>
  <c r="KIX75" i="14"/>
  <c r="KID75" i="14"/>
  <c r="KHG75" i="14"/>
  <c r="KGV75" i="14"/>
  <c r="KFW75" i="14"/>
  <c r="KEP75" i="14"/>
  <c r="KDR75" i="14"/>
  <c r="KCX75" i="14"/>
  <c r="KCH75" i="14"/>
  <c r="KBK75" i="14"/>
  <c r="KAS75" i="14"/>
  <c r="JZZ75" i="14"/>
  <c r="JZF75" i="14"/>
  <c r="JYL75" i="14"/>
  <c r="JXN75" i="14"/>
  <c r="JWT75" i="14"/>
  <c r="JWA75" i="14"/>
  <c r="JVH75" i="14"/>
  <c r="JUN75" i="14"/>
  <c r="JTT75" i="14"/>
  <c r="JTA75" i="14"/>
  <c r="JSC75" i="14"/>
  <c r="JQZ75" i="14"/>
  <c r="JQG75" i="14"/>
  <c r="JPM75" i="14"/>
  <c r="JPA75" i="14"/>
  <c r="JOG75" i="14"/>
  <c r="JNI75" i="14"/>
  <c r="JMS75" i="14"/>
  <c r="JLQ75" i="14"/>
  <c r="JKS75" i="14"/>
  <c r="JJY75" i="14"/>
  <c r="JJE75" i="14"/>
  <c r="JIH75" i="14"/>
  <c r="JHF75" i="14"/>
  <c r="JGE75" i="14"/>
  <c r="JFG75" i="14"/>
  <c r="JEH75" i="14"/>
  <c r="JDK75" i="14"/>
  <c r="JCR75" i="14"/>
  <c r="JBS75" i="14"/>
  <c r="JAY75" i="14"/>
  <c r="JAD75" i="14"/>
  <c r="IZI75" i="14"/>
  <c r="IYP75" i="14"/>
  <c r="IXO75" i="14"/>
  <c r="IUZ75" i="14"/>
  <c r="ITD75" i="14"/>
  <c r="HRD68" i="14"/>
  <c r="HJM68" i="14"/>
  <c r="HDK68" i="14"/>
  <c r="GVN68" i="14"/>
  <c r="FXG68" i="14"/>
  <c r="FRY68" i="14"/>
  <c r="FMT68" i="14"/>
  <c r="FFO68" i="14"/>
  <c r="EZR68" i="14"/>
  <c r="ETO68" i="14"/>
  <c r="ENA68" i="14"/>
  <c r="EFZ68" i="14"/>
  <c r="EAC68" i="14"/>
  <c r="DTH68" i="14"/>
  <c r="DMP68" i="14"/>
  <c r="TNK75" i="14"/>
  <c r="THN75" i="14"/>
  <c r="HTD75" i="14"/>
  <c r="HSX75" i="14"/>
  <c r="HSR75" i="14"/>
  <c r="HSL75" i="14"/>
  <c r="HSG75" i="14"/>
  <c r="HSA75" i="14"/>
  <c r="HRV75" i="14"/>
  <c r="HRP75" i="14"/>
  <c r="HRJ75" i="14"/>
  <c r="HRF75" i="14"/>
  <c r="HRA75" i="14"/>
  <c r="HQV75" i="14"/>
  <c r="HQQ75" i="14"/>
  <c r="HQJ75" i="14"/>
  <c r="HQD75" i="14"/>
  <c r="HPX75" i="14"/>
  <c r="HPQ75" i="14"/>
  <c r="HPK75" i="14"/>
  <c r="HPF75" i="14"/>
  <c r="HOZ75" i="14"/>
  <c r="HOU75" i="14"/>
  <c r="HOO75" i="14"/>
  <c r="HOJ75" i="14"/>
  <c r="HOD75" i="14"/>
  <c r="HNY75" i="14"/>
  <c r="HNR75" i="14"/>
  <c r="HNL75" i="14"/>
  <c r="HNE75" i="14"/>
  <c r="HMY75" i="14"/>
  <c r="HMP75" i="14"/>
  <c r="HMI75" i="14"/>
  <c r="HMB75" i="14"/>
  <c r="HLX75" i="14"/>
  <c r="HLS75" i="14"/>
  <c r="HLN75" i="14"/>
  <c r="HLH75" i="14"/>
  <c r="HLB75" i="14"/>
  <c r="HKV75" i="14"/>
  <c r="HKQ75" i="14"/>
  <c r="HKM75" i="14"/>
  <c r="HKG75" i="14"/>
  <c r="HJZ75" i="14"/>
  <c r="HJU75" i="14"/>
  <c r="HJP75" i="14"/>
  <c r="HJJ75" i="14"/>
  <c r="HJD75" i="14"/>
  <c r="GTH75" i="14"/>
  <c r="GTB75" i="14"/>
  <c r="GSV75" i="14"/>
  <c r="GSP75" i="14"/>
  <c r="GSJ75" i="14"/>
  <c r="GSE75" i="14"/>
  <c r="GRY75" i="14"/>
  <c r="GRT75" i="14"/>
  <c r="GRN75" i="14"/>
  <c r="GRF75" i="14"/>
  <c r="GQZ75" i="14"/>
  <c r="GQU75" i="14"/>
  <c r="GQO75" i="14"/>
  <c r="GQJ75" i="14"/>
  <c r="GQD75" i="14"/>
  <c r="GPY75" i="14"/>
  <c r="GPT75" i="14"/>
  <c r="GPP75" i="14"/>
  <c r="GPJ75" i="14"/>
  <c r="GPD75" i="14"/>
  <c r="GOY75" i="14"/>
  <c r="GOS75" i="14"/>
  <c r="GOM75" i="14"/>
  <c r="GOG75" i="14"/>
  <c r="GOA75" i="14"/>
  <c r="GNU75" i="14"/>
  <c r="GNQ75" i="14"/>
  <c r="GNK75" i="14"/>
  <c r="GNE75" i="14"/>
  <c r="GMY75" i="14"/>
  <c r="GMT75" i="14"/>
  <c r="GMM75" i="14"/>
  <c r="GMG75" i="14"/>
  <c r="GMA75" i="14"/>
  <c r="GLT75" i="14"/>
  <c r="MNZ75" i="14"/>
  <c r="MNA75" i="14"/>
  <c r="MLZ75" i="14"/>
  <c r="MKN75" i="14"/>
  <c r="MJM75" i="14"/>
  <c r="MEY75" i="14"/>
  <c r="MDM75" i="14"/>
  <c r="MCC75" i="14"/>
  <c r="MBC75" i="14"/>
  <c r="LZZ75" i="14"/>
  <c r="LYH75" i="14"/>
  <c r="LXK75" i="14"/>
  <c r="LVW75" i="14"/>
  <c r="LUT75" i="14"/>
  <c r="LTT75" i="14"/>
  <c r="LSM75" i="14"/>
  <c r="LRE75" i="14"/>
  <c r="LQH75" i="14"/>
  <c r="LOZ75" i="14"/>
  <c r="LNZ75" i="14"/>
  <c r="LMX75" i="14"/>
  <c r="LLZ75" i="14"/>
  <c r="LLA75" i="14"/>
  <c r="LJS75" i="14"/>
  <c r="LIQ75" i="14"/>
  <c r="LHJ75" i="14"/>
  <c r="LGF75" i="14"/>
  <c r="LFE75" i="14"/>
  <c r="LEB75" i="14"/>
  <c r="LCY75" i="14"/>
  <c r="LBZ75" i="14"/>
  <c r="LAW75" i="14"/>
  <c r="GCZ75" i="14"/>
  <c r="GCH75" i="14"/>
  <c r="GBR75" i="14"/>
  <c r="GAJ75" i="14"/>
  <c r="FZI75" i="14"/>
  <c r="FYK75" i="14"/>
  <c r="FXO75" i="14"/>
  <c r="FWP75" i="14"/>
  <c r="FVU75" i="14"/>
  <c r="FUZ75" i="14"/>
  <c r="FTZ75" i="14"/>
  <c r="FTK75" i="14"/>
  <c r="FSM75" i="14"/>
  <c r="FRN75" i="14"/>
  <c r="FQP75" i="14"/>
  <c r="FPP75" i="14"/>
  <c r="FOT75" i="14"/>
  <c r="FNY75" i="14"/>
  <c r="FNE75" i="14"/>
  <c r="FMF75" i="14"/>
  <c r="FKZ75" i="14"/>
  <c r="FKE75" i="14"/>
  <c r="FJG75" i="14"/>
  <c r="FID75" i="14"/>
  <c r="FHD75" i="14"/>
  <c r="FGL75" i="14"/>
  <c r="FFN75" i="14"/>
  <c r="FEM75" i="14"/>
  <c r="FDR75" i="14"/>
  <c r="FCV75" i="14"/>
  <c r="FBQ75" i="14"/>
  <c r="FAN75" i="14"/>
  <c r="EZM75" i="14"/>
  <c r="EYR75" i="14"/>
  <c r="EYC75" i="14"/>
  <c r="EXJ75" i="14"/>
  <c r="EWI75" i="14"/>
  <c r="EVL75" i="14"/>
  <c r="EUM75" i="14"/>
  <c r="ETO75" i="14"/>
  <c r="ESP75" i="14"/>
  <c r="ERP75" i="14"/>
  <c r="EQS75" i="14"/>
  <c r="EPT75" i="14"/>
  <c r="EOV75" i="14"/>
  <c r="ENZ75" i="14"/>
  <c r="EMU75" i="14"/>
  <c r="ELJ75" i="14"/>
  <c r="EKP75" i="14"/>
  <c r="EJS75" i="14"/>
  <c r="EJA75" i="14"/>
  <c r="JAU68" i="14"/>
  <c r="IQC68" i="14"/>
  <c r="IMA68" i="14"/>
  <c r="IJW68" i="14"/>
  <c r="IGP68" i="14"/>
  <c r="ICA68" i="14"/>
  <c r="HZE68" i="14"/>
  <c r="HVN68" i="14"/>
  <c r="HTS68" i="14"/>
  <c r="HRB68" i="14"/>
  <c r="HOL68" i="14"/>
  <c r="HNM68" i="14"/>
  <c r="HLW68" i="14"/>
  <c r="HKI68" i="14"/>
  <c r="HJS68" i="14"/>
  <c r="HIA68" i="14"/>
  <c r="HFY68" i="14"/>
  <c r="HEB68" i="14"/>
  <c r="HCV68" i="14"/>
  <c r="HBH68" i="14"/>
  <c r="HAG68" i="14"/>
  <c r="GYY68" i="14"/>
  <c r="GXU68" i="14"/>
  <c r="GWY68" i="14"/>
  <c r="GVG68" i="14"/>
  <c r="GTQ68" i="14"/>
  <c r="GSJ68" i="14"/>
  <c r="GRS68" i="14"/>
  <c r="GRE68" i="14"/>
  <c r="GPX68" i="14"/>
  <c r="GOQ68" i="14"/>
  <c r="GNK68" i="14"/>
  <c r="GMN68" i="14"/>
  <c r="GLK68" i="14"/>
  <c r="GKC68" i="14"/>
  <c r="GIW68" i="14"/>
  <c r="GHV68" i="14"/>
  <c r="GGV68" i="14"/>
  <c r="GFU68" i="14"/>
  <c r="GES68" i="14"/>
  <c r="GDR68" i="14"/>
  <c r="GCL68" i="14"/>
  <c r="GBQ68" i="14"/>
  <c r="FXL68" i="14"/>
  <c r="FWY68" i="14"/>
  <c r="FVZ68" i="14"/>
  <c r="FVC68" i="14"/>
  <c r="FUK68" i="14"/>
  <c r="FSQ68" i="14"/>
  <c r="FRW68" i="14"/>
  <c r="FQQ68" i="14"/>
  <c r="FPK68" i="14"/>
  <c r="FOG68" i="14"/>
  <c r="FNI68" i="14"/>
  <c r="FME68" i="14"/>
  <c r="FKV68" i="14"/>
  <c r="FJR68" i="14"/>
  <c r="FHX68" i="14"/>
  <c r="FGG68" i="14"/>
  <c r="FEJ68" i="14"/>
  <c r="FCZ68" i="14"/>
  <c r="FBM68" i="14"/>
  <c r="EZY68" i="14"/>
  <c r="EYW68" i="14"/>
  <c r="EXY68" i="14"/>
  <c r="EWR68" i="14"/>
  <c r="EVF68" i="14"/>
  <c r="EUC68" i="14"/>
  <c r="ETC68" i="14"/>
  <c r="ERS68" i="14"/>
  <c r="EQU68" i="14"/>
  <c r="EPN68" i="14"/>
  <c r="EOE68" i="14"/>
  <c r="EMQ68" i="14"/>
  <c r="ELS68" i="14"/>
  <c r="EKK68" i="14"/>
  <c r="EIL68" i="14"/>
  <c r="EHH68" i="14"/>
  <c r="EGH68" i="14"/>
  <c r="EEW68" i="14"/>
  <c r="EDZ68" i="14"/>
  <c r="ECQ68" i="14"/>
  <c r="EBU68" i="14"/>
  <c r="EAZ68" i="14"/>
  <c r="DZO68" i="14"/>
  <c r="DYM68" i="14"/>
  <c r="DXA68" i="14"/>
  <c r="DVY68" i="14"/>
  <c r="DUT68" i="14"/>
  <c r="DTJ68" i="14"/>
  <c r="DSC68" i="14"/>
  <c r="DQV68" i="14"/>
  <c r="DPS68" i="14"/>
  <c r="DKF68" i="14"/>
  <c r="TWI75" i="14"/>
  <c r="TVB75" i="14"/>
  <c r="TUC75" i="14"/>
  <c r="TTC75" i="14"/>
  <c r="TRU75" i="14"/>
  <c r="TQV75" i="14"/>
  <c r="TPT75" i="14"/>
  <c r="TOQ75" i="14"/>
  <c r="TNP75" i="14"/>
  <c r="TMR75" i="14"/>
  <c r="TLL75" i="14"/>
  <c r="TKH75" i="14"/>
  <c r="TJK75" i="14"/>
  <c r="TIG75" i="14"/>
  <c r="THL75" i="14"/>
  <c r="TGK75" i="14"/>
  <c r="TFF75" i="14"/>
  <c r="TEK75" i="14"/>
  <c r="TDA75" i="14"/>
  <c r="TCA75" i="14"/>
  <c r="TBB75" i="14"/>
  <c r="TAE75" i="14"/>
  <c r="SZI75" i="14"/>
  <c r="SYE75" i="14"/>
  <c r="SXI75" i="14"/>
  <c r="SWM75" i="14"/>
  <c r="SVQ75" i="14"/>
  <c r="SUW75" i="14"/>
  <c r="STU75" i="14"/>
  <c r="STA75" i="14"/>
  <c r="SSN75" i="14"/>
  <c r="SRT75" i="14"/>
  <c r="SQW75" i="14"/>
  <c r="SQB75" i="14"/>
  <c r="SPF75" i="14"/>
  <c r="SON75" i="14"/>
  <c r="SOD75" i="14"/>
  <c r="SNN75" i="14"/>
  <c r="SMY75" i="14"/>
  <c r="SME75" i="14"/>
  <c r="SLS75" i="14"/>
  <c r="SLD75" i="14"/>
  <c r="SKM75" i="14"/>
  <c r="SJW75" i="14"/>
  <c r="SJE75" i="14"/>
  <c r="SIL75" i="14"/>
  <c r="SHS75" i="14"/>
  <c r="SHG75" i="14"/>
  <c r="SGO75" i="14"/>
  <c r="SFY75" i="14"/>
  <c r="SFI75" i="14"/>
  <c r="SEO75" i="14"/>
  <c r="SDZ75" i="14"/>
  <c r="SDG75" i="14"/>
  <c r="SCQ75" i="14"/>
  <c r="SCB75" i="14"/>
  <c r="SBP75" i="14"/>
  <c r="SAY75" i="14"/>
  <c r="SAI75" i="14"/>
  <c r="RZR75" i="14"/>
  <c r="RYX75" i="14"/>
  <c r="RYB75" i="14"/>
  <c r="RXO75" i="14"/>
  <c r="RWZ75" i="14"/>
  <c r="RWI75" i="14"/>
  <c r="RVR75" i="14"/>
  <c r="RUZ75" i="14"/>
  <c r="RUO75" i="14"/>
  <c r="RTY75" i="14"/>
  <c r="RTO75" i="14"/>
  <c r="RTE75" i="14"/>
  <c r="RSU75" i="14"/>
  <c r="RSI75" i="14"/>
  <c r="RRX75" i="14"/>
  <c r="RRO75" i="14"/>
  <c r="RRD75" i="14"/>
  <c r="RQT75" i="14"/>
  <c r="RQK75" i="14"/>
  <c r="RPX75" i="14"/>
  <c r="RPN75" i="14"/>
  <c r="RPD75" i="14"/>
  <c r="ROR75" i="14"/>
  <c r="ROE75" i="14"/>
  <c r="RNU75" i="14"/>
  <c r="RNJ75" i="14"/>
  <c r="RMX75" i="14"/>
  <c r="RMN75" i="14"/>
  <c r="RMC75" i="14"/>
  <c r="RLQ75" i="14"/>
  <c r="RLG75" i="14"/>
  <c r="RKX75" i="14"/>
  <c r="RKL75" i="14"/>
  <c r="RKD75" i="14"/>
  <c r="RJR75" i="14"/>
  <c r="RJD75" i="14"/>
  <c r="RIS75" i="14"/>
  <c r="RIG75" i="14"/>
  <c r="RHU75" i="14"/>
  <c r="RHG75" i="14"/>
  <c r="RGW75" i="14"/>
  <c r="RGN75" i="14"/>
  <c r="RGC75" i="14"/>
  <c r="RFN75" i="14"/>
  <c r="REZ75" i="14"/>
  <c r="REN75" i="14"/>
  <c r="REB75" i="14"/>
  <c r="RDR75" i="14"/>
  <c r="RDG75" i="14"/>
  <c r="RCV75" i="14"/>
  <c r="RCL75" i="14"/>
  <c r="RBY75" i="14"/>
  <c r="RBJ75" i="14"/>
  <c r="RAW75" i="14"/>
  <c r="RAF75" i="14"/>
  <c r="QZM75" i="14"/>
  <c r="QYQ75" i="14"/>
  <c r="QXT75" i="14"/>
  <c r="QXD75" i="14"/>
  <c r="QWR75" i="14"/>
  <c r="QVX75" i="14"/>
  <c r="QVB75" i="14"/>
  <c r="QUL75" i="14"/>
  <c r="QTR75" i="14"/>
  <c r="QSZ75" i="14"/>
  <c r="QRU75" i="14"/>
  <c r="QQR75" i="14"/>
  <c r="QPX75" i="14"/>
  <c r="QOS75" i="14"/>
  <c r="QNT75" i="14"/>
  <c r="QNE75" i="14"/>
  <c r="QMJ75" i="14"/>
  <c r="QLP75" i="14"/>
  <c r="QKV75" i="14"/>
  <c r="QKI75" i="14"/>
  <c r="QJK75" i="14"/>
  <c r="QIS75" i="14"/>
  <c r="QHT75" i="14"/>
  <c r="QGW75" i="14"/>
  <c r="QGG75" i="14"/>
  <c r="QFH75" i="14"/>
  <c r="QEO75" i="14"/>
  <c r="QDS75" i="14"/>
  <c r="QDA75" i="14"/>
  <c r="QCJ75" i="14"/>
  <c r="QBM75" i="14"/>
  <c r="QAI75" i="14"/>
  <c r="PZJ75" i="14"/>
  <c r="PYF75" i="14"/>
  <c r="PXF75" i="14"/>
  <c r="PWH75" i="14"/>
  <c r="PVD75" i="14"/>
  <c r="PUL75" i="14"/>
  <c r="PTD75" i="14"/>
  <c r="PSF75" i="14"/>
  <c r="PRI75" i="14"/>
  <c r="PQF75" i="14"/>
  <c r="PPK75" i="14"/>
  <c r="POM75" i="14"/>
  <c r="PNR75" i="14"/>
  <c r="PMO75" i="14"/>
  <c r="PLK75" i="14"/>
  <c r="PKQ75" i="14"/>
  <c r="PJO75" i="14"/>
  <c r="PIF75" i="14"/>
  <c r="PHD75" i="14"/>
  <c r="PGN75" i="14"/>
  <c r="MRU75" i="14"/>
  <c r="MQR75" i="14"/>
  <c r="MPW75" i="14"/>
  <c r="MOW75" i="14"/>
  <c r="MNX75" i="14"/>
  <c r="MMI75" i="14"/>
  <c r="MLH75" i="14"/>
  <c r="MKG75" i="14"/>
  <c r="MJJ75" i="14"/>
  <c r="MIN75" i="14"/>
  <c r="MHQ75" i="14"/>
  <c r="MFX75" i="14"/>
  <c r="MEV75" i="14"/>
  <c r="MDL75" i="14"/>
  <c r="MCJ75" i="14"/>
  <c r="MBH75" i="14"/>
  <c r="MAB75" i="14"/>
  <c r="LZD75" i="14"/>
  <c r="LYJ75" i="14"/>
  <c r="LXF75" i="14"/>
  <c r="LWJ75" i="14"/>
  <c r="LVB75" i="14"/>
  <c r="LUC75" i="14"/>
  <c r="LTE75" i="14"/>
  <c r="LRX75" i="14"/>
  <c r="LQW75" i="14"/>
  <c r="LPW75" i="14"/>
  <c r="LPB75" i="14"/>
  <c r="LNX75" i="14"/>
  <c r="LMU75" i="14"/>
  <c r="LLO75" i="14"/>
  <c r="LKD75" i="14"/>
  <c r="LJA75" i="14"/>
  <c r="LIB75" i="14"/>
  <c r="LHB75" i="14"/>
  <c r="LFS75" i="14"/>
  <c r="LEQ75" i="14"/>
  <c r="LDO75" i="14"/>
  <c r="LCB75" i="14"/>
  <c r="LAY75" i="14"/>
  <c r="GDC75" i="14"/>
  <c r="GCJ75" i="14"/>
  <c r="GBJ75" i="14"/>
  <c r="GAL75" i="14"/>
  <c r="FZR75" i="14"/>
  <c r="FYS75" i="14"/>
  <c r="FXV75" i="14"/>
  <c r="FWV75" i="14"/>
  <c r="FVY75" i="14"/>
  <c r="FVF75" i="14"/>
  <c r="FUH75" i="14"/>
  <c r="FTL75" i="14"/>
  <c r="FSP75" i="14"/>
  <c r="FRL75" i="14"/>
  <c r="FQN75" i="14"/>
  <c r="FPO75" i="14"/>
  <c r="FOR75" i="14"/>
  <c r="FNS75" i="14"/>
  <c r="FNB75" i="14"/>
  <c r="FMD75" i="14"/>
  <c r="FLE75" i="14"/>
  <c r="FKI75" i="14"/>
  <c r="FJI75" i="14"/>
  <c r="FIR75" i="14"/>
  <c r="FHT75" i="14"/>
  <c r="FGY75" i="14"/>
  <c r="FFU75" i="14"/>
  <c r="FEY75" i="14"/>
  <c r="FEB75" i="14"/>
  <c r="FDI75" i="14"/>
  <c r="FCM75" i="14"/>
  <c r="FBU75" i="14"/>
  <c r="FAY75" i="14"/>
  <c r="FAC75" i="14"/>
  <c r="EZE75" i="14"/>
  <c r="EYK75" i="14"/>
  <c r="EXF75" i="14"/>
  <c r="EWN75" i="14"/>
  <c r="EVS75" i="14"/>
  <c r="EUS75" i="14"/>
  <c r="ETZ75" i="14"/>
  <c r="ETH75" i="14"/>
  <c r="ESC75" i="14"/>
  <c r="ERG75" i="14"/>
  <c r="EQJ75" i="14"/>
  <c r="EPE75" i="14"/>
  <c r="EOF75" i="14"/>
  <c r="ENQ75" i="14"/>
  <c r="EMS75" i="14"/>
  <c r="ELT75" i="14"/>
  <c r="EKZ75" i="14"/>
  <c r="EKF75" i="14"/>
  <c r="EJK75" i="14"/>
  <c r="EIK75" i="14"/>
  <c r="EHG75" i="14"/>
  <c r="EGI75" i="14"/>
  <c r="EFO75" i="14"/>
  <c r="EEX75" i="14"/>
  <c r="EDZ75" i="14"/>
  <c r="ECY75" i="14"/>
  <c r="EBX75" i="14"/>
  <c r="EBI75" i="14"/>
  <c r="EAK75" i="14"/>
  <c r="DZM75" i="14"/>
  <c r="DYR75" i="14"/>
  <c r="DXW75" i="14"/>
  <c r="DXF75" i="14"/>
  <c r="DWI75" i="14"/>
  <c r="DVM75" i="14"/>
  <c r="DUT75" i="14"/>
  <c r="DUB75" i="14"/>
  <c r="DSX75" i="14"/>
  <c r="DSC75" i="14"/>
  <c r="DQZ75" i="14"/>
  <c r="DQH75" i="14"/>
  <c r="DPK75" i="14"/>
  <c r="DOJ75" i="14"/>
  <c r="DNS75" i="14"/>
  <c r="DMU75" i="14"/>
  <c r="DLY75" i="14"/>
  <c r="DLE75" i="14"/>
  <c r="DKQ75" i="14"/>
  <c r="DJV75" i="14"/>
  <c r="DIV75" i="14"/>
  <c r="DHX75" i="14"/>
  <c r="DHB75" i="14"/>
  <c r="DGF75" i="14"/>
  <c r="DFM75" i="14"/>
  <c r="DEN75" i="14"/>
  <c r="DDR75" i="14"/>
  <c r="DCY75" i="14"/>
  <c r="DCF75" i="14"/>
  <c r="DBM75" i="14"/>
  <c r="DAP75" i="14"/>
  <c r="CZT75" i="14"/>
  <c r="CYZ75" i="14"/>
  <c r="CXX75" i="14"/>
  <c r="CXG75" i="14"/>
  <c r="CUW75" i="14"/>
  <c r="CUH75" i="14"/>
  <c r="CTQ75" i="14"/>
  <c r="CSY75" i="14"/>
  <c r="CRY75" i="14"/>
  <c r="CRA75" i="14"/>
  <c r="CQD75" i="14"/>
  <c r="CPJ75" i="14"/>
  <c r="COK75" i="14"/>
  <c r="CNJ75" i="14"/>
  <c r="CML75" i="14"/>
  <c r="CLO75" i="14"/>
  <c r="CKT75" i="14"/>
  <c r="CJV75" i="14"/>
  <c r="CIV75" i="14"/>
  <c r="CHZ75" i="14"/>
  <c r="CHD75" i="14"/>
  <c r="CGD75" i="14"/>
  <c r="CFH75" i="14"/>
  <c r="CEJ75" i="14"/>
  <c r="CDH75" i="14"/>
  <c r="CCI75" i="14"/>
  <c r="CBK75" i="14"/>
  <c r="CAN75" i="14"/>
  <c r="BZX75" i="14"/>
  <c r="BZA75" i="14"/>
  <c r="BYF75" i="14"/>
  <c r="BXL75" i="14"/>
  <c r="BWR75" i="14"/>
  <c r="BVY75" i="14"/>
  <c r="BVF75" i="14"/>
  <c r="BUL75" i="14"/>
  <c r="BTW75" i="14"/>
  <c r="BTB75" i="14"/>
  <c r="BSI75" i="14"/>
  <c r="BRK75" i="14"/>
  <c r="BQN75" i="14"/>
  <c r="BPR75" i="14"/>
  <c r="BOP75" i="14"/>
  <c r="BNU75" i="14"/>
  <c r="BMY75" i="14"/>
  <c r="BMH75" i="14"/>
  <c r="BLL75" i="14"/>
  <c r="BKL75" i="14"/>
  <c r="BJM75" i="14"/>
  <c r="BIM75" i="14"/>
  <c r="BHQ75" i="14"/>
  <c r="BGU75" i="14"/>
  <c r="BFZ75" i="14"/>
  <c r="BFB75" i="14"/>
  <c r="BEE75" i="14"/>
  <c r="BDG75" i="14"/>
  <c r="BCC75" i="14"/>
  <c r="BBJ75" i="14"/>
  <c r="BAL75" i="14"/>
  <c r="AZS75" i="14"/>
  <c r="AYU75" i="14"/>
  <c r="AXZ75" i="14"/>
  <c r="AXH75" i="14"/>
  <c r="AWL75" i="14"/>
  <c r="AVV75" i="14"/>
  <c r="AUZ75" i="14"/>
  <c r="AUA75" i="14"/>
  <c r="ATG75" i="14"/>
  <c r="ASK75" i="14"/>
  <c r="ARP75" i="14"/>
  <c r="AQO75" i="14"/>
  <c r="APP75" i="14"/>
  <c r="AOY75" i="14"/>
  <c r="AOF75" i="14"/>
  <c r="ANI75" i="14"/>
  <c r="AMP75" i="14"/>
  <c r="ALE75" i="14"/>
  <c r="AKI75" i="14"/>
  <c r="AJP75" i="14"/>
  <c r="AIV75" i="14"/>
  <c r="AHV75" i="14"/>
  <c r="AGV75" i="14"/>
  <c r="AFX75" i="14"/>
  <c r="AFD75" i="14"/>
  <c r="AEE75" i="14"/>
  <c r="ADH75" i="14"/>
  <c r="ACN75" i="14"/>
  <c r="ABT75" i="14"/>
  <c r="AAV75" i="14"/>
  <c r="ZX75" i="14"/>
  <c r="ZD75" i="14"/>
  <c r="YJ75" i="14"/>
  <c r="XN75" i="14"/>
  <c r="WR75" i="14"/>
  <c r="VY75" i="14"/>
  <c r="US75" i="14"/>
  <c r="TT75" i="14"/>
  <c r="SV75" i="14"/>
  <c r="SC75" i="14"/>
  <c r="RC75" i="14"/>
  <c r="QH75" i="14"/>
  <c r="PI75" i="14"/>
  <c r="OJ75" i="14"/>
  <c r="NO75" i="14"/>
  <c r="BO75" i="14"/>
  <c r="AT113" i="14"/>
  <c r="U113" i="14"/>
  <c r="AY117" i="14"/>
  <c r="AG117" i="14"/>
  <c r="J117" i="14"/>
  <c r="AW116" i="14"/>
  <c r="W116" i="14"/>
  <c r="AP315" i="14"/>
  <c r="AA315" i="14"/>
  <c r="K315" i="14"/>
  <c r="AO194" i="14"/>
  <c r="Z194" i="14"/>
  <c r="BD67" i="14"/>
  <c r="W67" i="14"/>
  <c r="J67" i="14"/>
  <c r="HCU75" i="14"/>
  <c r="HCY75" i="14"/>
  <c r="HDD75" i="14"/>
  <c r="HDH75" i="14"/>
  <c r="HDL75" i="14"/>
  <c r="HDQ75" i="14"/>
  <c r="HDV75" i="14"/>
  <c r="HEA75" i="14"/>
  <c r="HEE75" i="14"/>
  <c r="HEJ75" i="14"/>
  <c r="HEO75" i="14"/>
  <c r="HET75" i="14"/>
  <c r="HEY75" i="14"/>
  <c r="HFD75" i="14"/>
  <c r="HFI75" i="14"/>
  <c r="HFN75" i="14"/>
  <c r="HFR75" i="14"/>
  <c r="HFW75" i="14"/>
  <c r="EYN75" i="14"/>
  <c r="EXV75" i="14"/>
  <c r="EWX75" i="14"/>
  <c r="EVT75" i="14"/>
  <c r="EUV75" i="14"/>
  <c r="ETW75" i="14"/>
  <c r="ESW75" i="14"/>
  <c r="ERU75" i="14"/>
  <c r="EQY75" i="14"/>
  <c r="EQA75" i="14"/>
  <c r="EPF75" i="14"/>
  <c r="EOI75" i="14"/>
  <c r="CBS75" i="14"/>
  <c r="CBA75" i="14"/>
  <c r="CAH75" i="14"/>
  <c r="BZF75" i="14"/>
  <c r="BXR75" i="14"/>
  <c r="BWX75" i="14"/>
  <c r="SUI75" i="14"/>
  <c r="SSX75" i="14"/>
  <c r="SSC75" i="14"/>
  <c r="SRF75" i="14"/>
  <c r="MFO75" i="14"/>
  <c r="MEL75" i="14"/>
  <c r="MDJ75" i="14"/>
  <c r="MCG75" i="14"/>
  <c r="MBI75" i="14"/>
  <c r="MAF75" i="14"/>
  <c r="LZJ75" i="14"/>
  <c r="LYM75" i="14"/>
  <c r="LXD75" i="14"/>
  <c r="LWF75" i="14"/>
  <c r="LVE75" i="14"/>
  <c r="LTZ75" i="14"/>
  <c r="LSV75" i="14"/>
  <c r="LRZ75" i="14"/>
  <c r="LRD75" i="14"/>
  <c r="GNV68" i="14"/>
  <c r="GMZ68" i="14"/>
  <c r="GLR68" i="14"/>
  <c r="GKQ68" i="14"/>
  <c r="GJO68" i="14"/>
  <c r="FHG68" i="14"/>
  <c r="FGI68" i="14"/>
  <c r="FFK68" i="14"/>
  <c r="FEL68" i="14"/>
  <c r="FDM68" i="14"/>
  <c r="FCB68" i="14"/>
  <c r="FAQ68" i="14"/>
  <c r="EZH68" i="14"/>
  <c r="EYA68" i="14"/>
  <c r="EWI68" i="14"/>
  <c r="EVJ68" i="14"/>
  <c r="EUI68" i="14"/>
  <c r="ESI68" i="14"/>
  <c r="XDL75" i="14"/>
  <c r="XDF75" i="14"/>
  <c r="XDB75" i="14"/>
  <c r="XCW75" i="14"/>
  <c r="NLK68" i="14"/>
  <c r="NLC68" i="14"/>
  <c r="NKQ68" i="14"/>
  <c r="NKH68" i="14"/>
  <c r="NJX68" i="14"/>
  <c r="NJQ68" i="14"/>
  <c r="NJG68" i="14"/>
  <c r="JEF68" i="14"/>
  <c r="JBU68" i="14"/>
  <c r="IZO68" i="14"/>
  <c r="IXL68" i="14"/>
  <c r="IVO68" i="14"/>
  <c r="ITO68" i="14"/>
  <c r="IRG68" i="14"/>
  <c r="IPC68" i="14"/>
  <c r="IMI68" i="14"/>
  <c r="IJM68" i="14"/>
  <c r="IGY68" i="14"/>
  <c r="IEA68" i="14"/>
  <c r="ICM68" i="14"/>
  <c r="LB68" i="14"/>
  <c r="KI68" i="14"/>
  <c r="JM68" i="14"/>
  <c r="IX68" i="14"/>
  <c r="IE68" i="14"/>
  <c r="HK68" i="14"/>
  <c r="GO68" i="14"/>
  <c r="GB68" i="14"/>
  <c r="DDJ75" i="14"/>
  <c r="CNT75" i="14"/>
  <c r="CBG75" i="14"/>
  <c r="BLC75" i="14"/>
  <c r="WUZ68" i="14"/>
  <c r="WRA68" i="14"/>
  <c r="WNU68" i="14"/>
  <c r="WKF68" i="14"/>
  <c r="WGW68" i="14"/>
  <c r="WCS68" i="14"/>
  <c r="BAR75" i="14"/>
  <c r="AXS75" i="14"/>
  <c r="NXI75" i="14"/>
  <c r="NTU75" i="14"/>
  <c r="NPY75" i="14"/>
  <c r="NQF68" i="14"/>
  <c r="NPH68" i="14"/>
  <c r="NOO68" i="14"/>
  <c r="OJ68" i="14"/>
  <c r="NO68" i="14"/>
  <c r="MU68" i="14"/>
  <c r="MA68" i="14"/>
  <c r="IBP68" i="14"/>
  <c r="HTP68" i="14"/>
  <c r="HNP68" i="14"/>
  <c r="HFM68" i="14"/>
  <c r="GXP68" i="14"/>
  <c r="GTJ68" i="14"/>
  <c r="GME68" i="14"/>
  <c r="GEQ68" i="14"/>
  <c r="FZT68" i="14"/>
  <c r="FSD68" i="14"/>
  <c r="FMP68" i="14"/>
  <c r="FHJ68" i="14"/>
  <c r="EZS68" i="14"/>
  <c r="ESQ68" i="14"/>
  <c r="EIO68" i="14"/>
  <c r="EER68" i="14"/>
  <c r="DXT68" i="14"/>
  <c r="DRY68" i="14"/>
  <c r="DKD68" i="14"/>
  <c r="TQW75" i="14"/>
  <c r="TIX75" i="14"/>
  <c r="TDS75" i="14"/>
  <c r="SWU75" i="14"/>
  <c r="SPI75" i="14"/>
  <c r="SIV75" i="14"/>
  <c r="RZI75" i="14"/>
  <c r="RSV75" i="14"/>
  <c r="RJO75" i="14"/>
  <c r="REJ75" i="14"/>
  <c r="QWU75" i="14"/>
  <c r="QOL75" i="14"/>
  <c r="QJO75" i="14"/>
  <c r="PZG75" i="14"/>
  <c r="PTC75" i="14"/>
  <c r="PIY75" i="14"/>
  <c r="PBY75" i="14"/>
  <c r="OSJ75" i="14"/>
  <c r="ONA75" i="14"/>
  <c r="OGC75" i="14"/>
  <c r="NWD75" i="14"/>
  <c r="NOG75" i="14"/>
  <c r="NGL75" i="14"/>
  <c r="NBW75" i="14"/>
  <c r="MWV75" i="14"/>
  <c r="MNS75" i="14"/>
  <c r="MHB75" i="14"/>
  <c r="LZG75" i="14"/>
  <c r="LTB75" i="14"/>
  <c r="LKN75" i="14"/>
  <c r="LAR75" i="14"/>
  <c r="GAA75" i="14"/>
  <c r="FWB75" i="14"/>
  <c r="FPI75" i="14"/>
  <c r="FJZ75" i="14"/>
  <c r="FBJ75" i="14"/>
  <c r="EWA75" i="14"/>
  <c r="DYS75" i="14"/>
  <c r="DDH75" i="14"/>
  <c r="SWT75" i="14"/>
  <c r="LNR75" i="14"/>
  <c r="JUQ75" i="14"/>
  <c r="JQD75" i="14"/>
  <c r="JKU75" i="14"/>
  <c r="MRE68" i="14"/>
  <c r="MQK68" i="14"/>
  <c r="MPD68" i="14"/>
  <c r="MOD68" i="14"/>
  <c r="MMU68" i="14"/>
  <c r="MKV68" i="14"/>
  <c r="MJW68" i="14"/>
  <c r="MIV68" i="14"/>
  <c r="MHT68" i="14"/>
  <c r="MGY68" i="14"/>
  <c r="MGC68" i="14"/>
  <c r="MFK68" i="14"/>
  <c r="MEI68" i="14"/>
  <c r="MDB68" i="14"/>
  <c r="MBV68" i="14"/>
  <c r="MBB68" i="14"/>
  <c r="MAI68" i="14"/>
  <c r="LZD68" i="14"/>
  <c r="LXZ68" i="14"/>
  <c r="LWU68" i="14"/>
  <c r="LVK68" i="14"/>
  <c r="LUI68" i="14"/>
  <c r="LTM68" i="14"/>
  <c r="LSI68" i="14"/>
  <c r="LRH68" i="14"/>
  <c r="LQF68" i="14"/>
  <c r="LPJ68" i="14"/>
  <c r="LNV68" i="14"/>
  <c r="LMO68" i="14"/>
  <c r="LLX68" i="14"/>
  <c r="LKJ68" i="14"/>
  <c r="LJC68" i="14"/>
  <c r="LIN68" i="14"/>
  <c r="LHQ68" i="14"/>
  <c r="LGL68" i="14"/>
  <c r="LFH68" i="14"/>
  <c r="LEH68" i="14"/>
  <c r="LDJ68" i="14"/>
  <c r="LCO68" i="14"/>
  <c r="LBQ68" i="14"/>
  <c r="LAG68" i="14"/>
  <c r="KZG68" i="14"/>
  <c r="KXV68" i="14"/>
  <c r="KWU68" i="14"/>
  <c r="KVY68" i="14"/>
  <c r="KUS68" i="14"/>
  <c r="KTV68" i="14"/>
  <c r="KSS68" i="14"/>
  <c r="JYZ68" i="14"/>
  <c r="JXX68" i="14"/>
  <c r="JWQ68" i="14"/>
  <c r="XCQ75" i="14"/>
  <c r="XCM75" i="14"/>
  <c r="XCH75" i="14"/>
  <c r="XCC75" i="14"/>
  <c r="XBY75" i="14"/>
  <c r="XBT75" i="14"/>
  <c r="XBO75" i="14"/>
  <c r="XBJ75" i="14"/>
  <c r="XBE75" i="14"/>
  <c r="XBA75" i="14"/>
  <c r="XAW75" i="14"/>
  <c r="XAR75" i="14"/>
  <c r="XAM75" i="14"/>
  <c r="XAH75" i="14"/>
  <c r="XAD75" i="14"/>
  <c r="WZX75" i="14"/>
  <c r="WZT75" i="14"/>
  <c r="WZO75" i="14"/>
  <c r="WZJ75" i="14"/>
  <c r="IGG75" i="14"/>
  <c r="IGC75" i="14"/>
  <c r="IFX75" i="14"/>
  <c r="IFS75" i="14"/>
  <c r="IFN75" i="14"/>
  <c r="HWU75" i="14"/>
  <c r="HWQ75" i="14"/>
  <c r="HWL75" i="14"/>
  <c r="HWG75" i="14"/>
  <c r="HWB75" i="14"/>
  <c r="HVW75" i="14"/>
  <c r="HVT75" i="14"/>
  <c r="HVO75" i="14"/>
  <c r="HVK75" i="14"/>
  <c r="HVD75" i="14"/>
  <c r="HUX75" i="14"/>
  <c r="HUS75" i="14"/>
  <c r="HUN75" i="14"/>
  <c r="HUI75" i="14"/>
  <c r="HUE75" i="14"/>
  <c r="HTY75" i="14"/>
  <c r="ENR75" i="14"/>
  <c r="EMX75" i="14"/>
  <c r="EMF75" i="14"/>
  <c r="ELD75" i="14"/>
  <c r="EJZ75" i="14"/>
  <c r="EIX75" i="14"/>
  <c r="EHZ75" i="14"/>
  <c r="EHD75" i="14"/>
  <c r="EGF75" i="14"/>
  <c r="EFL75" i="14"/>
  <c r="DAX75" i="14"/>
  <c r="DAB75" i="14"/>
  <c r="CZK75" i="14"/>
  <c r="CYJ75" i="14"/>
  <c r="CHG75" i="14"/>
  <c r="CGK75" i="14"/>
  <c r="CFK75" i="14"/>
  <c r="CEN75" i="14"/>
  <c r="CDT75" i="14"/>
  <c r="CCU75" i="14"/>
  <c r="SQI75" i="14"/>
  <c r="SPG75" i="14"/>
  <c r="RCM75" i="14"/>
  <c r="RAP75" i="14"/>
  <c r="QZL75" i="14"/>
  <c r="QYK75" i="14"/>
  <c r="PPN75" i="14"/>
  <c r="POI75" i="14"/>
  <c r="PNI75" i="14"/>
  <c r="PMR75" i="14"/>
  <c r="PLR75" i="14"/>
  <c r="PKM75" i="14"/>
  <c r="PJX75" i="14"/>
  <c r="PIP75" i="14"/>
  <c r="MOK75" i="14"/>
  <c r="MNH75" i="14"/>
  <c r="MML75" i="14"/>
  <c r="MLL75" i="14"/>
  <c r="MKJ75" i="14"/>
  <c r="MJI75" i="14"/>
  <c r="MID75" i="14"/>
  <c r="MGY75" i="14"/>
  <c r="GIR68" i="14"/>
  <c r="GGN68" i="14"/>
  <c r="GFO68" i="14"/>
  <c r="GEL68" i="14"/>
  <c r="GDI68" i="14"/>
  <c r="GCM68" i="14"/>
  <c r="GBM68" i="14"/>
  <c r="GAL68" i="14"/>
  <c r="FZS68" i="14"/>
  <c r="FZF68" i="14"/>
  <c r="FWS68" i="14"/>
  <c r="FVU68" i="14"/>
  <c r="FUN68" i="14"/>
  <c r="FTM68" i="14"/>
  <c r="FSJ68" i="14"/>
  <c r="FRE68" i="14"/>
  <c r="FQG68" i="14"/>
  <c r="FPB68" i="14"/>
  <c r="FNX68" i="14"/>
  <c r="FNC68" i="14"/>
  <c r="FLT68" i="14"/>
  <c r="FKS68" i="14"/>
  <c r="FJT68" i="14"/>
  <c r="FJC68" i="14"/>
  <c r="FIA68" i="14"/>
  <c r="ICE75" i="14"/>
  <c r="IBZ75" i="14"/>
  <c r="IBW75" i="14"/>
  <c r="IBR75" i="14"/>
  <c r="IBO75" i="14"/>
  <c r="IBK75" i="14"/>
  <c r="IBG75" i="14"/>
  <c r="IBC75" i="14"/>
  <c r="IAY75" i="14"/>
  <c r="IAV75" i="14"/>
  <c r="IAS75" i="14"/>
  <c r="IAP75" i="14"/>
  <c r="IAN75" i="14"/>
  <c r="IAK75" i="14"/>
  <c r="IAH75" i="14"/>
  <c r="IAF75" i="14"/>
  <c r="IAB75" i="14"/>
  <c r="HZZ75" i="14"/>
  <c r="HZV75" i="14"/>
  <c r="HZR75" i="14"/>
  <c r="HZO75" i="14"/>
  <c r="HZJ75" i="14"/>
  <c r="HZG75" i="14"/>
  <c r="HZB75" i="14"/>
  <c r="HYZ75" i="14"/>
  <c r="HYW75" i="14"/>
  <c r="HYT75" i="14"/>
  <c r="HYQ75" i="14"/>
  <c r="HYN75" i="14"/>
  <c r="HYJ75" i="14"/>
  <c r="HYF75" i="14"/>
  <c r="HYC75" i="14"/>
  <c r="HXY75" i="14"/>
  <c r="HXU75" i="14"/>
  <c r="HXQ75" i="14"/>
  <c r="HXL75" i="14"/>
  <c r="HXH75" i="14"/>
  <c r="HXE75" i="14"/>
  <c r="HXA75" i="14"/>
  <c r="HWX75" i="14"/>
  <c r="EDX75" i="14"/>
  <c r="EDD75" i="14"/>
  <c r="ECK75" i="14"/>
  <c r="EBW75" i="14"/>
  <c r="EAZ75" i="14"/>
  <c r="EAC75" i="14"/>
  <c r="DZE75" i="14"/>
  <c r="DYG75" i="14"/>
  <c r="DXQ75" i="14"/>
  <c r="DWV75" i="14"/>
  <c r="DWF75" i="14"/>
  <c r="DVH75" i="14"/>
  <c r="DUN75" i="14"/>
  <c r="DTQ75" i="14"/>
  <c r="DSQ75" i="14"/>
  <c r="DRM75" i="14"/>
  <c r="DCW75" i="14"/>
  <c r="DCK75" i="14"/>
  <c r="DBR75" i="14"/>
  <c r="SOG75" i="14"/>
  <c r="SMU75" i="14"/>
  <c r="SLU75" i="14"/>
  <c r="SKN75" i="14"/>
  <c r="SJJ75" i="14"/>
  <c r="SIM75" i="14"/>
  <c r="SHD75" i="14"/>
  <c r="SGA75" i="14"/>
  <c r="SEX75" i="14"/>
  <c r="SDR75" i="14"/>
  <c r="SCX75" i="14"/>
  <c r="SBW75" i="14"/>
  <c r="RZY75" i="14"/>
  <c r="RFH75" i="14"/>
  <c r="REH75" i="14"/>
  <c r="RDN75" i="14"/>
  <c r="ODR68" i="14"/>
  <c r="ODN68" i="14"/>
  <c r="ODH68" i="14"/>
  <c r="ODD68" i="14"/>
  <c r="OCZ68" i="14"/>
  <c r="OCV68" i="14"/>
  <c r="NBA68" i="14"/>
  <c r="NAW68" i="14"/>
  <c r="NAS68" i="14"/>
  <c r="NAQ68" i="14"/>
  <c r="NAM68" i="14"/>
  <c r="NAH68" i="14"/>
  <c r="TTF68" i="14"/>
  <c r="IFE75" i="14"/>
  <c r="IEY75" i="14"/>
  <c r="IET75" i="14"/>
  <c r="SZH68" i="14"/>
  <c r="SYM68" i="14"/>
  <c r="SXW68" i="14"/>
  <c r="SWY68" i="14"/>
  <c r="IEB75" i="14"/>
  <c r="IDW75" i="14"/>
  <c r="IDT75" i="14"/>
  <c r="IDO75" i="14"/>
  <c r="IDJ75" i="14"/>
  <c r="IDF75" i="14"/>
  <c r="IDA75" i="14"/>
  <c r="ICW75" i="14"/>
  <c r="ICQ75" i="14"/>
  <c r="ICM75" i="14"/>
  <c r="ICG75" i="14"/>
  <c r="DQU75" i="14"/>
  <c r="DPX75" i="14"/>
  <c r="DPF75" i="14"/>
  <c r="DNR75" i="14"/>
  <c r="DMM75" i="14"/>
  <c r="DLS75" i="14"/>
  <c r="DKZ75" i="14"/>
  <c r="DKJ75" i="14"/>
  <c r="DJL75" i="14"/>
  <c r="DIS75" i="14"/>
  <c r="DHU75" i="14"/>
  <c r="DHA75" i="14"/>
  <c r="DGD75" i="14"/>
  <c r="DFE75" i="14"/>
  <c r="DEG75" i="14"/>
  <c r="RZM75" i="14"/>
  <c r="RYI75" i="14"/>
  <c r="RXG75" i="14"/>
  <c r="RVV75" i="14"/>
  <c r="RUK75" i="14"/>
  <c r="RTI75" i="14"/>
  <c r="RSF75" i="14"/>
  <c r="RQU75" i="14"/>
  <c r="RPY75" i="14"/>
  <c r="ROO75" i="14"/>
  <c r="RNL75" i="14"/>
  <c r="RMO75" i="14"/>
  <c r="RLN75" i="14"/>
  <c r="RKO75" i="14"/>
  <c r="RIU75" i="14"/>
  <c r="RIA75" i="14"/>
  <c r="RGL75" i="14"/>
  <c r="OBJ68" i="14"/>
  <c r="OBE68" i="14"/>
  <c r="OAZ68" i="14"/>
  <c r="OAV68" i="14"/>
  <c r="OAR68" i="14"/>
  <c r="OAN68" i="14"/>
  <c r="OAI68" i="14"/>
  <c r="OAD68" i="14"/>
  <c r="NZZ68" i="14"/>
  <c r="NZT68" i="14"/>
  <c r="NZP68" i="14"/>
  <c r="NZJ68" i="14"/>
  <c r="NZD68" i="14"/>
  <c r="NYY68" i="14"/>
  <c r="NYT68" i="14"/>
  <c r="NYO68" i="14"/>
  <c r="NYJ68" i="14"/>
  <c r="NYE68" i="14"/>
  <c r="NFB68" i="14"/>
  <c r="NEX68" i="14"/>
  <c r="NES68" i="14"/>
  <c r="JOR68" i="14"/>
  <c r="JNY68" i="14"/>
  <c r="JNC68" i="14"/>
  <c r="JLS68" i="14"/>
  <c r="JKR68" i="14"/>
  <c r="JJP68" i="14"/>
  <c r="JIQ68" i="14"/>
  <c r="JHS68" i="14"/>
  <c r="JGS68" i="14"/>
  <c r="JFN68" i="14"/>
  <c r="HYC68" i="14"/>
  <c r="HXG68" i="14"/>
  <c r="HWL68" i="14"/>
  <c r="HVM68" i="14"/>
  <c r="HUO68" i="14"/>
  <c r="HTT68" i="14"/>
  <c r="HTD68" i="14"/>
  <c r="HSM68" i="14"/>
  <c r="HRO68" i="14"/>
  <c r="GWH68" i="14"/>
  <c r="SOR75" i="14"/>
  <c r="SFP75" i="14"/>
  <c r="RQH75" i="14"/>
  <c r="QVQ75" i="14"/>
  <c r="IEO68" i="14"/>
  <c r="HVR68" i="14"/>
  <c r="HOE68" i="14"/>
  <c r="HCT68" i="14"/>
  <c r="FXY68" i="14"/>
  <c r="FPM68" i="14"/>
  <c r="ON68" i="14"/>
  <c r="LL68" i="14"/>
  <c r="CL68" i="14"/>
  <c r="CH68" i="14"/>
  <c r="CC68" i="14"/>
  <c r="BX68" i="14"/>
  <c r="EZR75" i="14"/>
  <c r="EWK75" i="14"/>
  <c r="EPX75" i="14"/>
  <c r="ELW75" i="14"/>
  <c r="EJE75" i="14"/>
  <c r="EGE75" i="14"/>
  <c r="ECD75" i="14"/>
  <c r="TGL68" i="14"/>
  <c r="TFQ68" i="14"/>
  <c r="TFD68" i="14"/>
  <c r="TDQ68" i="14"/>
  <c r="TCU68" i="14"/>
  <c r="TCE68" i="14"/>
  <c r="TBE68" i="14"/>
  <c r="TAK68" i="14"/>
  <c r="XBU68" i="14"/>
  <c r="XAO68" i="14"/>
  <c r="WZO68" i="14"/>
  <c r="UFI68" i="14"/>
  <c r="UDZ68" i="14"/>
  <c r="UCN68" i="14"/>
  <c r="PFI75" i="14"/>
  <c r="PCJ75" i="14"/>
  <c r="OZM75" i="14"/>
  <c r="OVY75" i="14"/>
  <c r="OTK75" i="14"/>
  <c r="OQG75" i="14"/>
  <c r="ONE75" i="14"/>
  <c r="OIR75" i="14"/>
  <c r="OFN75" i="14"/>
  <c r="QUO75" i="14"/>
  <c r="QCI75" i="14"/>
  <c r="QBK75" i="14"/>
  <c r="QAO75" i="14"/>
  <c r="PZQ75" i="14"/>
  <c r="PYH75" i="14"/>
  <c r="PXB75" i="14"/>
  <c r="PVS75" i="14"/>
  <c r="PUQ75" i="14"/>
  <c r="PTT75" i="14"/>
  <c r="PSN75" i="14"/>
  <c r="PRS75" i="14"/>
  <c r="PQQ75" i="14"/>
  <c r="NEO68" i="14"/>
  <c r="NEJ68" i="14"/>
  <c r="NEE68" i="14"/>
  <c r="NDZ68" i="14"/>
  <c r="NDU68" i="14"/>
  <c r="NDP68" i="14"/>
  <c r="NDK68" i="14"/>
  <c r="NDF68" i="14"/>
  <c r="NDA68" i="14"/>
  <c r="NCW68" i="14"/>
  <c r="NCR68" i="14"/>
  <c r="NCM68" i="14"/>
  <c r="NCH68" i="14"/>
  <c r="NCC68" i="14"/>
  <c r="NBY68" i="14"/>
  <c r="NBS68" i="14"/>
  <c r="NBN68" i="14"/>
  <c r="NBI68" i="14"/>
  <c r="HPH68" i="14"/>
  <c r="HOC68" i="14"/>
  <c r="HMX68" i="14"/>
  <c r="HLV68" i="14"/>
  <c r="HKL68" i="14"/>
  <c r="HIH68" i="14"/>
  <c r="HHH68" i="14"/>
  <c r="HGL68" i="14"/>
  <c r="HFA68" i="14"/>
  <c r="HDO68" i="14"/>
  <c r="HBY68" i="14"/>
  <c r="HAX68" i="14"/>
  <c r="GZQ68" i="14"/>
  <c r="GYR68" i="14"/>
  <c r="GXQ68" i="14"/>
  <c r="FT68" i="14"/>
  <c r="FP68" i="14"/>
  <c r="FK68" i="14"/>
  <c r="FG68" i="14"/>
  <c r="FB68" i="14"/>
  <c r="EW68" i="14"/>
  <c r="ER68" i="14"/>
  <c r="EM68" i="14"/>
  <c r="EH68" i="14"/>
  <c r="EC68" i="14"/>
  <c r="DZ68" i="14"/>
  <c r="DU68" i="14"/>
  <c r="DQ68" i="14"/>
  <c r="DL68" i="14"/>
  <c r="DG68" i="14"/>
  <c r="DD68" i="14"/>
  <c r="CY68" i="14"/>
  <c r="CS68" i="14"/>
  <c r="CQ68" i="14"/>
  <c r="DZK75" i="14"/>
  <c r="DSW75" i="14"/>
  <c r="DPI75" i="14"/>
  <c r="AXP75" i="14"/>
  <c r="AUS75" i="14"/>
  <c r="APB75" i="14"/>
  <c r="ALL75" i="14"/>
  <c r="AJK75" i="14"/>
  <c r="TMR68" i="14"/>
  <c r="TLU68" i="14"/>
  <c r="TKZ68" i="14"/>
  <c r="TKG68" i="14"/>
  <c r="TJQ68" i="14"/>
  <c r="TIX68" i="14"/>
  <c r="TIA68" i="14"/>
  <c r="THJ68" i="14"/>
  <c r="WZJ68" i="14"/>
  <c r="WYD68" i="14"/>
  <c r="WXA68" i="14"/>
  <c r="WCE68" i="14"/>
  <c r="WBD68" i="14"/>
  <c r="USN68" i="14"/>
  <c r="URM68" i="14"/>
  <c r="UPV68" i="14"/>
  <c r="UOJ68" i="14"/>
  <c r="UMO68" i="14"/>
  <c r="ULD68" i="14"/>
  <c r="UJL68" i="14"/>
  <c r="UIK68" i="14"/>
  <c r="UHC68" i="14"/>
  <c r="CYA75" i="14"/>
  <c r="CWX75" i="14"/>
  <c r="CUF75" i="14"/>
  <c r="CTJ75" i="14"/>
  <c r="CSS75" i="14"/>
  <c r="CSA75" i="14"/>
  <c r="CRC75" i="14"/>
  <c r="CQE75" i="14"/>
  <c r="CPF75" i="14"/>
  <c r="COL75" i="14"/>
  <c r="CNK75" i="14"/>
  <c r="CMQ75" i="14"/>
  <c r="CLM75" i="14"/>
  <c r="CKM75" i="14"/>
  <c r="CJT75" i="14"/>
  <c r="CIX75" i="14"/>
  <c r="CIA75" i="14"/>
  <c r="QTF75" i="14"/>
  <c r="QSG75" i="14"/>
  <c r="QQM75" i="14"/>
  <c r="QPJ75" i="14"/>
  <c r="QOI75" i="14"/>
  <c r="QNF75" i="14"/>
  <c r="QLW75" i="14"/>
  <c r="QKR75" i="14"/>
  <c r="QJP75" i="14"/>
  <c r="QIM75" i="14"/>
  <c r="QHJ75" i="14"/>
  <c r="QGC75" i="14"/>
  <c r="QEZ75" i="14"/>
  <c r="QEE75" i="14"/>
  <c r="QDD75" i="14"/>
  <c r="NXX68" i="14"/>
  <c r="NXS68" i="14"/>
  <c r="NXO68" i="14"/>
  <c r="NXI68" i="14"/>
  <c r="NXE68" i="14"/>
  <c r="NWY68" i="14"/>
  <c r="NWT68" i="14"/>
  <c r="NWO68" i="14"/>
  <c r="NWK68" i="14"/>
  <c r="NWG68" i="14"/>
  <c r="NWB68" i="14"/>
  <c r="NVX68" i="14"/>
  <c r="NVT68" i="14"/>
  <c r="NVP68" i="14"/>
  <c r="NVM68" i="14"/>
  <c r="NVI68" i="14"/>
  <c r="NVE68" i="14"/>
  <c r="NFK68" i="14"/>
  <c r="NFG68" i="14"/>
  <c r="FHC68" i="14"/>
  <c r="EYH68" i="14"/>
  <c r="EJO68" i="14"/>
  <c r="QQ68" i="14"/>
  <c r="QL68" i="14"/>
  <c r="QH68" i="14"/>
  <c r="QC68" i="14"/>
  <c r="PY68" i="14"/>
  <c r="PS68" i="14"/>
  <c r="PN68" i="14"/>
  <c r="PI68" i="14"/>
  <c r="PE68" i="14"/>
  <c r="OY68" i="14"/>
  <c r="OT68" i="14"/>
  <c r="OP68" i="14"/>
  <c r="IEP75" i="14"/>
  <c r="IEL75" i="14"/>
  <c r="IEH75" i="14"/>
  <c r="EOC75" i="14"/>
  <c r="DUE75" i="14"/>
  <c r="LFP75" i="14"/>
  <c r="LCK75" i="14"/>
  <c r="GBY75" i="14"/>
  <c r="FYT75" i="14"/>
  <c r="FVT75" i="14"/>
  <c r="FSN75" i="14"/>
  <c r="FQE75" i="14"/>
  <c r="FNH75" i="14"/>
  <c r="FJR75" i="14"/>
  <c r="FHB75" i="14"/>
  <c r="FDP75" i="14"/>
  <c r="PHY75" i="14"/>
  <c r="PHB75" i="14"/>
  <c r="PGH75" i="14"/>
  <c r="PFB75" i="14"/>
  <c r="PDW75" i="14"/>
  <c r="PCR75" i="14"/>
  <c r="PBN75" i="14"/>
  <c r="PAL75" i="14"/>
  <c r="OZH75" i="14"/>
  <c r="OYO75" i="14"/>
  <c r="OXJ75" i="14"/>
  <c r="OWD75" i="14"/>
  <c r="OVC75" i="14"/>
  <c r="OUC75" i="14"/>
  <c r="OTG75" i="14"/>
  <c r="ORZ75" i="14"/>
  <c r="OQX75" i="14"/>
  <c r="OPS75" i="14"/>
  <c r="OOP75" i="14"/>
  <c r="ONM75" i="14"/>
  <c r="MQY75" i="14"/>
  <c r="MQA75" i="14"/>
  <c r="NVB68" i="14"/>
  <c r="NUW68" i="14"/>
  <c r="NUS68" i="14"/>
  <c r="NUO68" i="14"/>
  <c r="NUJ68" i="14"/>
  <c r="NUE68" i="14"/>
  <c r="NTZ68" i="14"/>
  <c r="NTV68" i="14"/>
  <c r="NTO68" i="14"/>
  <c r="NTK68" i="14"/>
  <c r="NTE68" i="14"/>
  <c r="NTA68" i="14"/>
  <c r="NSU68" i="14"/>
  <c r="NSP68" i="14"/>
  <c r="NSL68" i="14"/>
  <c r="NSG68" i="14"/>
  <c r="NSB68" i="14"/>
  <c r="NRX68" i="14"/>
  <c r="NRS68" i="14"/>
  <c r="NRO68" i="14"/>
  <c r="NRJ68" i="14"/>
  <c r="NIX68" i="14"/>
  <c r="NIS68" i="14"/>
  <c r="NIM68" i="14"/>
  <c r="NIH68" i="14"/>
  <c r="NIC68" i="14"/>
  <c r="NHX68" i="14"/>
  <c r="NHS68" i="14"/>
  <c r="NHM68" i="14"/>
  <c r="NHH68" i="14"/>
  <c r="NHC68" i="14"/>
  <c r="NGX68" i="14"/>
  <c r="NGR68" i="14"/>
  <c r="NGM68" i="14"/>
  <c r="NGI68" i="14"/>
  <c r="NGD68" i="14"/>
  <c r="NFY68" i="14"/>
  <c r="NFT68" i="14"/>
  <c r="NFP68" i="14"/>
  <c r="ADE75" i="14"/>
  <c r="AAH75" i="14"/>
  <c r="VE75" i="14"/>
  <c r="QI75" i="14"/>
  <c r="CF75" i="14"/>
  <c r="AO315" i="14"/>
  <c r="N194" i="14"/>
  <c r="XEN68" i="14"/>
  <c r="WYL68" i="14"/>
  <c r="WTT68" i="14"/>
  <c r="WMY68" i="14"/>
  <c r="WGJ68" i="14"/>
  <c r="WBC68" i="14"/>
  <c r="VUQ68" i="14"/>
  <c r="VPV68" i="14"/>
  <c r="VMA68" i="14"/>
  <c r="VHU68" i="14"/>
  <c r="VEQ68" i="14"/>
  <c r="UXD68" i="14"/>
  <c r="URP68" i="14"/>
  <c r="UKI68" i="14"/>
  <c r="UEB68" i="14"/>
  <c r="TXE68" i="14"/>
  <c r="TSJ68" i="14"/>
  <c r="TOR68" i="14"/>
  <c r="TOC68" i="14"/>
  <c r="TNH68" i="14"/>
  <c r="VZK68" i="14"/>
  <c r="VYV68" i="14"/>
  <c r="VXP68" i="14"/>
  <c r="VWU68" i="14"/>
  <c r="VVG68" i="14"/>
  <c r="VUD68" i="14"/>
  <c r="VTE68" i="14"/>
  <c r="VSE68" i="14"/>
  <c r="VRE68" i="14"/>
  <c r="VQF68" i="14"/>
  <c r="VPL68" i="14"/>
  <c r="VOO68" i="14"/>
  <c r="VNO68" i="14"/>
  <c r="VMW68" i="14"/>
  <c r="VLZ68" i="14"/>
  <c r="VKZ68" i="14"/>
  <c r="VKA68" i="14"/>
  <c r="VJC68" i="14"/>
  <c r="VIE68" i="14"/>
  <c r="VHI68" i="14"/>
  <c r="VGN68" i="14"/>
  <c r="VFF68" i="14"/>
  <c r="VEE68" i="14"/>
  <c r="VDI68" i="14"/>
  <c r="VCE68" i="14"/>
  <c r="VBJ68" i="14"/>
  <c r="VAB68" i="14"/>
  <c r="UZE68" i="14"/>
  <c r="UXC68" i="14"/>
  <c r="UVW68" i="14"/>
  <c r="UUS68" i="14"/>
  <c r="UTK68" i="14"/>
  <c r="BNN75" i="14"/>
  <c r="BMG75" i="14"/>
  <c r="BLJ75" i="14"/>
  <c r="BKM75" i="14"/>
  <c r="BJV75" i="14"/>
  <c r="BIZ75" i="14"/>
  <c r="BIF75" i="14"/>
  <c r="BHF75" i="14"/>
  <c r="BGO75" i="14"/>
  <c r="BFY75" i="14"/>
  <c r="BEY75" i="14"/>
  <c r="AWJ75" i="14"/>
  <c r="AVQ75" i="14"/>
  <c r="AUT75" i="14"/>
  <c r="AUG75" i="14"/>
  <c r="ATN75" i="14"/>
  <c r="ASX75" i="14"/>
  <c r="ASE75" i="14"/>
  <c r="ARL75" i="14"/>
  <c r="AQT75" i="14"/>
  <c r="AQA75" i="14"/>
  <c r="APH75" i="14"/>
  <c r="AOO75" i="14"/>
  <c r="ANZ75" i="14"/>
  <c r="OKW75" i="14"/>
  <c r="OKH75" i="14"/>
  <c r="OJM75" i="14"/>
  <c r="OEO75" i="14"/>
  <c r="ODX75" i="14"/>
  <c r="ODI75" i="14"/>
  <c r="OCS75" i="14"/>
  <c r="OCC75" i="14"/>
  <c r="OBV75" i="14"/>
  <c r="OAX75" i="14"/>
  <c r="OAE75" i="14"/>
  <c r="NPN75" i="14"/>
  <c r="NOV75" i="14"/>
  <c r="NOK75" i="14"/>
  <c r="NNP75" i="14"/>
  <c r="NMM75" i="14"/>
  <c r="NLI75" i="14"/>
  <c r="NKG75" i="14"/>
  <c r="NJF75" i="14"/>
  <c r="NIA75" i="14"/>
  <c r="NGX75" i="14"/>
  <c r="NFX75" i="14"/>
  <c r="NEY75" i="14"/>
  <c r="NDT75" i="14"/>
  <c r="NCU75" i="14"/>
  <c r="NRD68" i="14"/>
  <c r="NQZ68" i="14"/>
  <c r="NQV68" i="14"/>
  <c r="NNT68" i="14"/>
  <c r="NNP68" i="14"/>
  <c r="NNK68" i="14"/>
  <c r="NNG68" i="14"/>
  <c r="NNB68" i="14"/>
  <c r="NMW68" i="14"/>
  <c r="NMR68" i="14"/>
  <c r="NML68" i="14"/>
  <c r="NMH68" i="14"/>
  <c r="NLZ68" i="14"/>
  <c r="NLV68" i="14"/>
  <c r="NLS68" i="14"/>
  <c r="NLO68" i="14"/>
  <c r="NLH68" i="14"/>
  <c r="NKV68" i="14"/>
  <c r="NKK68" i="14"/>
  <c r="NKA68" i="14"/>
  <c r="NJP68" i="14"/>
  <c r="NJH68" i="14"/>
  <c r="JA68" i="14"/>
  <c r="IH68" i="14"/>
  <c r="HN68" i="14"/>
  <c r="GY68" i="14"/>
  <c r="GD68" i="14"/>
  <c r="DEF75" i="14"/>
  <c r="CUA75" i="14"/>
  <c r="CFP75" i="14"/>
  <c r="BPE75" i="14"/>
  <c r="AZG75" i="14"/>
  <c r="WQT68" i="14"/>
  <c r="WMM68" i="14"/>
  <c r="WIB68" i="14"/>
  <c r="WDU68" i="14"/>
  <c r="BDI75" i="14"/>
  <c r="AZR75" i="14"/>
  <c r="NYY75" i="14"/>
  <c r="NVR75" i="14"/>
  <c r="NSD75" i="14"/>
  <c r="NQL68" i="14"/>
  <c r="NPR68" i="14"/>
  <c r="NOY68" i="14"/>
  <c r="NNZ68" i="14"/>
  <c r="NU68" i="14"/>
  <c r="MV68" i="14"/>
  <c r="MC68" i="14"/>
  <c r="IAS68" i="14"/>
  <c r="HTG68" i="14"/>
  <c r="HDJ68" i="14"/>
  <c r="GXB68" i="14"/>
  <c r="GOP68" i="14"/>
  <c r="GFJ68" i="14"/>
  <c r="GAR68" i="14"/>
  <c r="FUG68" i="14"/>
  <c r="FMK68" i="14"/>
  <c r="FFC68" i="14"/>
  <c r="EZI68" i="14"/>
  <c r="ETP68" i="14"/>
  <c r="ELM68" i="14"/>
  <c r="EFR68" i="14"/>
  <c r="DXX68" i="14"/>
  <c r="DOT68" i="14"/>
  <c r="TWW75" i="14"/>
  <c r="TOU75" i="14"/>
  <c r="TGT75" i="14"/>
  <c r="SWP75" i="14"/>
  <c r="SLR75" i="14"/>
  <c r="SFJ75" i="14"/>
  <c r="RXH75" i="14"/>
  <c r="ROG75" i="14"/>
  <c r="RGK75" i="14"/>
  <c r="QTC75" i="14"/>
  <c r="QKN75" i="14"/>
  <c r="QBZ75" i="14"/>
  <c r="PXJ75" i="14"/>
  <c r="PNX75" i="14"/>
  <c r="PHC75" i="14"/>
  <c r="PAC75" i="14"/>
  <c r="OWG75" i="14"/>
  <c r="OQE75" i="14"/>
  <c r="OMM75" i="14"/>
  <c r="ODJ75" i="14"/>
  <c r="NSC75" i="14"/>
  <c r="NHJ75" i="14"/>
  <c r="NCT75" i="14"/>
  <c r="MRX75" i="14"/>
  <c r="MMP75" i="14"/>
  <c r="MFQ75" i="14"/>
  <c r="LXL75" i="14"/>
  <c r="LNU75" i="14"/>
  <c r="LFQ75" i="14"/>
  <c r="GAF75" i="14"/>
  <c r="FVR75" i="14"/>
  <c r="FRC75" i="14"/>
  <c r="FKP75" i="14"/>
  <c r="EZL75" i="14"/>
  <c r="EQX75" i="14"/>
  <c r="DXG75" i="14"/>
  <c r="SUM75" i="14"/>
  <c r="JST75" i="14"/>
  <c r="JLG75" i="14"/>
  <c r="MQU68" i="14"/>
  <c r="MPA68" i="14"/>
  <c r="MNM68" i="14"/>
  <c r="MMF68" i="14"/>
  <c r="MFL68" i="14"/>
  <c r="MEE68" i="14"/>
  <c r="MCW68" i="14"/>
  <c r="MCP68" i="14"/>
  <c r="MBU68" i="14"/>
  <c r="MAN68" i="14"/>
  <c r="LYZ68" i="14"/>
  <c r="LXT68" i="14"/>
  <c r="LVS68" i="14"/>
  <c r="LUO68" i="14"/>
  <c r="LTL68" i="14"/>
  <c r="LSJ68" i="14"/>
  <c r="LQQ68" i="14"/>
  <c r="LOT68" i="14"/>
  <c r="LNH68" i="14"/>
  <c r="LMM68" i="14"/>
  <c r="LLC68" i="14"/>
  <c r="LJI68" i="14"/>
  <c r="LHR68" i="14"/>
  <c r="LGP68" i="14"/>
  <c r="LET68" i="14"/>
  <c r="LCW68" i="14"/>
  <c r="LCI68" i="14"/>
  <c r="LAQ68" i="14"/>
  <c r="KYW68" i="14"/>
  <c r="KYE68" i="14"/>
  <c r="KWI68" i="14"/>
  <c r="KVB68" i="14"/>
  <c r="KTW68" i="14"/>
  <c r="KSL68" i="14"/>
  <c r="JYR68" i="14"/>
  <c r="JXP68" i="14"/>
  <c r="JWU68" i="14"/>
  <c r="WHF68" i="14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BH12" i="3"/>
  <c r="M13" i="3"/>
  <c r="S13" i="3"/>
  <c r="Z13" i="3"/>
  <c r="AF13" i="3"/>
  <c r="AP13" i="3"/>
  <c r="AJ15" i="3"/>
  <c r="AY15" i="3"/>
  <c r="H16" i="3"/>
  <c r="AA16" i="3"/>
  <c r="AN16" i="3"/>
  <c r="BA16" i="3"/>
  <c r="BH16" i="3"/>
  <c r="AV13" i="3"/>
  <c r="BB13" i="3"/>
  <c r="J14" i="3"/>
  <c r="Q14" i="3"/>
  <c r="W14" i="3"/>
  <c r="AC14" i="3"/>
  <c r="AJ14" i="3"/>
  <c r="AR14" i="3"/>
  <c r="BB14" i="3"/>
  <c r="BG14" i="3"/>
  <c r="R15" i="3"/>
  <c r="AZ15" i="3"/>
  <c r="J16" i="3"/>
  <c r="X16" i="3"/>
  <c r="AT16" i="3"/>
  <c r="F15" i="3"/>
  <c r="DSE75" i="14"/>
  <c r="CRI75" i="14"/>
  <c r="BSP75" i="14"/>
  <c r="AOQ75" i="14"/>
  <c r="GTQ75" i="14"/>
  <c r="GTX75" i="14"/>
  <c r="GUG75" i="14"/>
  <c r="GUP75" i="14"/>
  <c r="GVU75" i="14"/>
  <c r="GWC75" i="14"/>
  <c r="GWI75" i="14"/>
  <c r="GWN75" i="14"/>
  <c r="GWT75" i="14"/>
  <c r="GXD75" i="14"/>
  <c r="GXJ75" i="14"/>
  <c r="GXQ75" i="14"/>
  <c r="GXX75" i="14"/>
  <c r="GYF75" i="14"/>
  <c r="GYM75" i="14"/>
  <c r="ULQ68" i="14"/>
  <c r="UKW68" i="14"/>
  <c r="UJQ68" i="14"/>
  <c r="UEY68" i="14"/>
  <c r="UCB68" i="14"/>
  <c r="TWN68" i="14"/>
  <c r="TPN68" i="14"/>
  <c r="JQL68" i="14"/>
  <c r="JOP68" i="14"/>
  <c r="JMD68" i="14"/>
  <c r="JDC68" i="14"/>
  <c r="EET75" i="14"/>
  <c r="DXC75" i="14"/>
  <c r="DTU75" i="14"/>
  <c r="DOL75" i="14"/>
  <c r="DGX75" i="14"/>
  <c r="DBC75" i="14"/>
  <c r="AU194" i="14"/>
  <c r="FEN68" i="14"/>
  <c r="FDB68" i="14"/>
  <c r="FBL68" i="14"/>
  <c r="EXJ68" i="14"/>
  <c r="EVR68" i="14"/>
  <c r="ETZ68" i="14"/>
  <c r="ESK68" i="14"/>
  <c r="WUT68" i="14"/>
  <c r="UIL68" i="14"/>
  <c r="IVW75" i="14"/>
  <c r="TWT68" i="14"/>
  <c r="EPH68" i="14"/>
  <c r="ELR68" i="14"/>
  <c r="EKE68" i="14"/>
  <c r="EHE68" i="14"/>
  <c r="EEH68" i="14"/>
  <c r="EDB68" i="14"/>
  <c r="DZV68" i="14"/>
  <c r="LOQ75" i="14"/>
  <c r="LMB75" i="14"/>
  <c r="LAS75" i="14"/>
  <c r="KYW75" i="14"/>
  <c r="KYC75" i="14"/>
  <c r="KXE75" i="14"/>
  <c r="KWI75" i="14"/>
  <c r="KVL75" i="14"/>
  <c r="KUM75" i="14"/>
  <c r="KTJ75" i="14"/>
  <c r="KSI75" i="14"/>
  <c r="XDD68" i="14"/>
  <c r="UTY68" i="14"/>
  <c r="UAR68" i="14"/>
  <c r="KRC75" i="14"/>
  <c r="KPC75" i="14"/>
  <c r="KNO75" i="14"/>
  <c r="KMM75" i="14"/>
  <c r="QUQ75" i="14"/>
  <c r="QGV75" i="14"/>
  <c r="PZR75" i="14"/>
  <c r="OSA75" i="14"/>
  <c r="OLG75" i="14"/>
  <c r="OGS75" i="14"/>
  <c r="OBW75" i="14"/>
  <c r="NXF75" i="14"/>
  <c r="NQV75" i="14"/>
  <c r="NHP75" i="14"/>
  <c r="ABD75" i="14"/>
  <c r="UGH68" i="14"/>
  <c r="TXA68" i="14"/>
  <c r="ZV75" i="14"/>
  <c r="XY75" i="14"/>
  <c r="WU75" i="14"/>
  <c r="VD75" i="14"/>
  <c r="TZ75" i="14"/>
  <c r="RI75" i="14"/>
  <c r="PM75" i="14"/>
  <c r="OD75" i="14"/>
  <c r="CE75" i="14"/>
  <c r="UNO75" i="14"/>
  <c r="UNY75" i="14"/>
  <c r="UOD75" i="14"/>
  <c r="UOK75" i="14"/>
  <c r="UVK75" i="14"/>
  <c r="UWB75" i="14"/>
  <c r="UWN75" i="14"/>
  <c r="T315" i="14"/>
  <c r="WQV68" i="14"/>
  <c r="G103" i="14"/>
  <c r="G106" i="14" s="1"/>
  <c r="AMS75" i="14"/>
  <c r="WY75" i="14"/>
  <c r="BE194" i="14"/>
  <c r="UPY68" i="14"/>
  <c r="IXI75" i="14"/>
  <c r="TXQ68" i="14"/>
  <c r="TPO68" i="14"/>
  <c r="JMS68" i="14"/>
  <c r="JHK68" i="14"/>
  <c r="JEB68" i="14"/>
  <c r="IPD68" i="14"/>
  <c r="IKA68" i="14"/>
  <c r="IFH68" i="14"/>
  <c r="HYZ68" i="14"/>
  <c r="HST68" i="14"/>
  <c r="GYW75" i="14"/>
  <c r="GZC75" i="14"/>
  <c r="GZH75" i="14"/>
  <c r="GZP75" i="14"/>
  <c r="GZY75" i="14"/>
  <c r="HAJ75" i="14"/>
  <c r="UWR68" i="14"/>
  <c r="UVF68" i="14"/>
  <c r="UTP68" i="14"/>
  <c r="URN68" i="14"/>
  <c r="UPU68" i="14"/>
  <c r="CVD75" i="14"/>
  <c r="COE75" i="14"/>
  <c r="CKC75" i="14"/>
  <c r="CFY75" i="14"/>
  <c r="BZD75" i="14"/>
  <c r="BTL75" i="14"/>
  <c r="BOF75" i="14"/>
  <c r="BHX75" i="14"/>
  <c r="BDT75" i="14"/>
  <c r="AZU75" i="14"/>
  <c r="AUH75" i="14"/>
  <c r="AOA75" i="14"/>
  <c r="ALQ75" i="14"/>
  <c r="AHD75" i="14"/>
  <c r="ABE75" i="14"/>
  <c r="VW75" i="14"/>
  <c r="QU75" i="14"/>
  <c r="AI117" i="14"/>
  <c r="DWM68" i="14"/>
  <c r="DUU68" i="14"/>
  <c r="DSS68" i="14"/>
  <c r="DQO68" i="14"/>
  <c r="DOD68" i="14"/>
  <c r="DLC68" i="14"/>
  <c r="OIC75" i="14"/>
  <c r="OEB75" i="14"/>
  <c r="NZC75" i="14"/>
  <c r="NRB75" i="14"/>
  <c r="NLH75" i="14"/>
  <c r="NEZ75" i="14"/>
  <c r="MZM75" i="14"/>
  <c r="MVD75" i="14"/>
  <c r="MPP75" i="14"/>
  <c r="MGZ75" i="14"/>
  <c r="LXI75" i="14"/>
  <c r="KKY75" i="14"/>
  <c r="KKA75" i="14"/>
  <c r="KIN75" i="14"/>
  <c r="KGZ75" i="14"/>
  <c r="KGB75" i="14"/>
  <c r="KFD75" i="14"/>
  <c r="KCZ75" i="14"/>
  <c r="KCB75" i="14"/>
  <c r="KAF75" i="14"/>
  <c r="JYB75" i="14"/>
  <c r="JXL75" i="14"/>
  <c r="JWJ75" i="14"/>
  <c r="JUX75" i="14"/>
  <c r="JRB75" i="14"/>
  <c r="JQA75" i="14"/>
  <c r="JNZ75" i="14"/>
  <c r="MZR75" i="14"/>
  <c r="MUL75" i="14"/>
  <c r="MLJ75" i="14"/>
  <c r="MFW75" i="14"/>
  <c r="LZU75" i="14"/>
  <c r="LSX75" i="14"/>
  <c r="LGJ75" i="14"/>
  <c r="KZW75" i="14"/>
  <c r="KYN75" i="14"/>
  <c r="IHI75" i="14"/>
  <c r="IHE75" i="14"/>
  <c r="IGX75" i="14"/>
  <c r="IGR75" i="14"/>
  <c r="AFK75" i="14"/>
  <c r="AEH75" i="14"/>
  <c r="ACU75" i="14"/>
  <c r="HAO75" i="14"/>
  <c r="HAW75" i="14"/>
  <c r="HBD75" i="14"/>
  <c r="HBJ75" i="14"/>
  <c r="HBV75" i="14"/>
  <c r="HCA75" i="14"/>
  <c r="HCK75" i="14"/>
  <c r="UOV75" i="14"/>
  <c r="UOY75" i="14"/>
  <c r="UPG75" i="14"/>
  <c r="UPQ75" i="14"/>
  <c r="UPW75" i="14"/>
  <c r="UQH75" i="14"/>
  <c r="UQP75" i="14"/>
  <c r="UQV75" i="14"/>
  <c r="URA75" i="14"/>
  <c r="URI75" i="14"/>
  <c r="URN75" i="14"/>
  <c r="URV75" i="14"/>
  <c r="USG75" i="14"/>
  <c r="USL75" i="14"/>
  <c r="USR75" i="14"/>
  <c r="USZ75" i="14"/>
  <c r="WVU68" i="14"/>
  <c r="WTK68" i="14"/>
  <c r="WQJ68" i="14"/>
  <c r="WNX68" i="14"/>
  <c r="WLO68" i="14"/>
  <c r="WJV68" i="14"/>
  <c r="WIN68" i="14"/>
  <c r="WGX68" i="14"/>
  <c r="WET68" i="14"/>
  <c r="WBK68" i="14"/>
  <c r="VYW68" i="14"/>
  <c r="VXL68" i="14"/>
  <c r="VVR68" i="14"/>
  <c r="VUA68" i="14"/>
  <c r="VSP68" i="14"/>
  <c r="VRP68" i="14"/>
  <c r="VQL68" i="14"/>
  <c r="VPI68" i="14"/>
  <c r="VNT68" i="14"/>
  <c r="VLJ68" i="14"/>
  <c r="VJR68" i="14"/>
  <c r="VID68" i="14"/>
  <c r="VGT68" i="14"/>
  <c r="VFL68" i="14"/>
  <c r="VDA68" i="14"/>
  <c r="VBB68" i="14"/>
  <c r="UZA68" i="14"/>
  <c r="UXO68" i="14"/>
  <c r="JAY68" i="14"/>
  <c r="IYE68" i="14"/>
  <c r="IVX68" i="14"/>
  <c r="IUS68" i="14"/>
  <c r="IST68" i="14"/>
  <c r="IPN68" i="14"/>
  <c r="IMQ68" i="14"/>
  <c r="ILF68" i="14"/>
  <c r="IHZ68" i="14"/>
  <c r="IGK68" i="14"/>
  <c r="IEU68" i="14"/>
  <c r="ICF68" i="14"/>
  <c r="IAV68" i="14"/>
  <c r="QRD75" i="14"/>
  <c r="QPN75" i="14"/>
  <c r="QNG75" i="14"/>
  <c r="QKJ75" i="14"/>
  <c r="QIK75" i="14"/>
  <c r="QGX75" i="14"/>
  <c r="QFK75" i="14"/>
  <c r="QEC75" i="14"/>
  <c r="QDB75" i="14"/>
  <c r="QBP75" i="14"/>
  <c r="PYQ75" i="14"/>
  <c r="PXH75" i="14"/>
  <c r="PVW75" i="14"/>
  <c r="PUH75" i="14"/>
  <c r="PPQ75" i="14"/>
  <c r="PNQ75" i="14"/>
  <c r="PLT75" i="14"/>
  <c r="PJD75" i="14"/>
  <c r="PHR75" i="14"/>
  <c r="PFA75" i="14"/>
  <c r="PBU75" i="14"/>
  <c r="OXS75" i="14"/>
  <c r="OSP75" i="14"/>
  <c r="OOW75" i="14"/>
  <c r="OJQ75" i="14"/>
  <c r="OGB75" i="14"/>
  <c r="NYD75" i="14"/>
  <c r="NUF75" i="14"/>
  <c r="NQG75" i="14"/>
  <c r="ESE75" i="14"/>
  <c r="EMW75" i="14"/>
  <c r="WZQ68" i="14"/>
  <c r="WNY68" i="14"/>
  <c r="UXZ68" i="14"/>
  <c r="URL68" i="14"/>
  <c r="UGS68" i="14"/>
  <c r="IWK75" i="14"/>
  <c r="IUA75" i="14"/>
  <c r="NNZ75" i="14"/>
  <c r="NLY75" i="14"/>
  <c r="NKI75" i="14"/>
  <c r="NHZ75" i="14"/>
  <c r="NGQ75" i="14"/>
  <c r="IEW68" i="14"/>
  <c r="HZY68" i="14"/>
  <c r="HYG68" i="14"/>
  <c r="HXD68" i="14"/>
  <c r="HVK68" i="14"/>
  <c r="HSK68" i="14"/>
  <c r="HPA68" i="14"/>
  <c r="HNX68" i="14"/>
  <c r="HLZ68" i="14"/>
  <c r="HJP68" i="14"/>
  <c r="HGD68" i="14"/>
  <c r="HDY68" i="14"/>
  <c r="HBQ68" i="14"/>
  <c r="GZS68" i="14"/>
  <c r="GYI68" i="14"/>
  <c r="GTW68" i="14"/>
  <c r="GRC68" i="14"/>
  <c r="GPS68" i="14"/>
  <c r="GOR68" i="14"/>
  <c r="GNN68" i="14"/>
  <c r="GMK68" i="14"/>
  <c r="GJR68" i="14"/>
  <c r="GID68" i="14"/>
  <c r="GHF68" i="14"/>
  <c r="GDX68" i="14"/>
  <c r="GBI68" i="14"/>
  <c r="FZX68" i="14"/>
  <c r="FZB68" i="14"/>
  <c r="FYR68" i="14"/>
  <c r="FYK68" i="14"/>
  <c r="FQM68" i="14"/>
  <c r="FNQ68" i="14"/>
  <c r="FLA68" i="14"/>
  <c r="FIF68" i="14"/>
  <c r="TTM75" i="14"/>
  <c r="TSD75" i="14"/>
  <c r="TQN75" i="14"/>
  <c r="TPA75" i="14"/>
  <c r="TNT75" i="14"/>
  <c r="TLI75" i="14"/>
  <c r="THQ75" i="14"/>
  <c r="TGI75" i="14"/>
  <c r="TEJ75" i="14"/>
  <c r="TDC75" i="14"/>
  <c r="SLV75" i="14"/>
  <c r="RLP75" i="14"/>
  <c r="REQ75" i="14"/>
  <c r="QZV75" i="14"/>
  <c r="QUK75" i="14"/>
  <c r="QOW75" i="14"/>
  <c r="QIH75" i="14"/>
  <c r="QDQ75" i="14"/>
  <c r="PZF75" i="14"/>
  <c r="PSX75" i="14"/>
  <c r="PNH75" i="14"/>
  <c r="PGE75" i="14"/>
  <c r="JNB75" i="14"/>
  <c r="JLV75" i="14"/>
  <c r="TAF68" i="14"/>
  <c r="SZF68" i="14"/>
  <c r="SYL68" i="14"/>
  <c r="SXS68" i="14"/>
  <c r="SVX68" i="14"/>
  <c r="SVN68" i="14"/>
  <c r="RXQ68" i="14"/>
  <c r="RXE68" i="14"/>
  <c r="RWK68" i="14"/>
  <c r="RVO68" i="14"/>
  <c r="RUV68" i="14"/>
  <c r="RSS68" i="14"/>
  <c r="RQZ68" i="14"/>
  <c r="RPT68" i="14"/>
  <c r="RPB68" i="14"/>
  <c r="RND68" i="14"/>
  <c r="RMJ68" i="14"/>
  <c r="RKH68" i="14"/>
  <c r="RKB68" i="14"/>
  <c r="RJY68" i="14"/>
  <c r="RJV68" i="14"/>
  <c r="RJS68" i="14"/>
  <c r="RJP68" i="14"/>
  <c r="RJM68" i="14"/>
  <c r="RJJ68" i="14"/>
  <c r="RJG68" i="14"/>
  <c r="RJD68" i="14"/>
  <c r="RIZ68" i="14"/>
  <c r="RIW68" i="14"/>
  <c r="RIT68" i="14"/>
  <c r="RIQ68" i="14"/>
  <c r="RIN68" i="14"/>
  <c r="RIK68" i="14"/>
  <c r="RII68" i="14"/>
  <c r="RIE68" i="14"/>
  <c r="RIC68" i="14"/>
  <c r="RIA68" i="14"/>
  <c r="RHY68" i="14"/>
  <c r="RHW68" i="14"/>
  <c r="RHU68" i="14"/>
  <c r="RHR68" i="14"/>
  <c r="RHO68" i="14"/>
  <c r="RHL68" i="14"/>
  <c r="RHI68" i="14"/>
  <c r="RHF68" i="14"/>
  <c r="RHC68" i="14"/>
  <c r="RHB68" i="14"/>
  <c r="RGY68" i="14"/>
  <c r="RGV68" i="14"/>
  <c r="JGL68" i="14"/>
  <c r="JEI68" i="14"/>
  <c r="JBE68" i="14"/>
  <c r="IZC68" i="14"/>
  <c r="IWY68" i="14"/>
  <c r="IUQ68" i="14"/>
  <c r="ISE68" i="14"/>
  <c r="IPG68" i="14"/>
  <c r="IMN68" i="14"/>
  <c r="IKH68" i="14"/>
  <c r="IHU68" i="14"/>
  <c r="IED68" i="14"/>
  <c r="ICE68" i="14"/>
  <c r="IBJ68" i="14"/>
  <c r="HZU68" i="14"/>
  <c r="HWO68" i="14"/>
  <c r="HVC68" i="14"/>
  <c r="HRL68" i="14"/>
  <c r="HNT68" i="14"/>
  <c r="HJR68" i="14"/>
  <c r="HGW68" i="14"/>
  <c r="HDW68" i="14"/>
  <c r="GYS68" i="14"/>
  <c r="GVU68" i="14"/>
  <c r="GSC68" i="14"/>
  <c r="FXN68" i="14"/>
  <c r="FVG68" i="14"/>
  <c r="FTG68" i="14"/>
  <c r="FPE68" i="14"/>
  <c r="FLY68" i="14"/>
  <c r="FIY68" i="14"/>
  <c r="FFX68" i="14"/>
  <c r="FCF68" i="14"/>
  <c r="EZG68" i="14"/>
  <c r="EVV68" i="14"/>
  <c r="ESB68" i="14"/>
  <c r="EOJ68" i="14"/>
  <c r="EMV68" i="14"/>
  <c r="EJX68" i="14"/>
  <c r="EHY68" i="14"/>
  <c r="EFF68" i="14"/>
  <c r="ECZ68" i="14"/>
  <c r="EAQ68" i="14"/>
  <c r="DYA68" i="14"/>
  <c r="DUQ68" i="14"/>
  <c r="DRR68" i="14"/>
  <c r="DPV68" i="14"/>
  <c r="DLY68" i="14"/>
  <c r="TWU75" i="14"/>
  <c r="TUP75" i="14"/>
  <c r="TSK75" i="14"/>
  <c r="TRE75" i="14"/>
  <c r="TOL75" i="14"/>
  <c r="TME75" i="14"/>
  <c r="TIR75" i="14"/>
  <c r="TGG75" i="14"/>
  <c r="TDN75" i="14"/>
  <c r="TAV75" i="14"/>
  <c r="SYF75" i="14"/>
  <c r="SWN75" i="14"/>
  <c r="STY75" i="14"/>
  <c r="BV68" i="14"/>
  <c r="BU68" i="14"/>
  <c r="BT68" i="14"/>
  <c r="BS68" i="14"/>
  <c r="BR68" i="14"/>
  <c r="BQ68" i="14"/>
  <c r="BP68" i="14"/>
  <c r="BO68" i="14"/>
  <c r="BN68" i="14"/>
  <c r="BM68" i="14"/>
  <c r="BL68" i="14"/>
  <c r="BK68" i="14"/>
  <c r="TGR75" i="14"/>
  <c r="TFV75" i="14"/>
  <c r="TEX75" i="14"/>
  <c r="TEB75" i="14"/>
  <c r="TDB75" i="14"/>
  <c r="TCF75" i="14"/>
  <c r="TBH75" i="14"/>
  <c r="TAK75" i="14"/>
  <c r="SZL75" i="14"/>
  <c r="SYQ75" i="14"/>
  <c r="SXR75" i="14"/>
  <c r="SWX75" i="14"/>
  <c r="SWD75" i="14"/>
  <c r="SVI75" i="14"/>
  <c r="SUK75" i="14"/>
  <c r="STK75" i="14"/>
  <c r="SSP75" i="14"/>
  <c r="SRW75" i="14"/>
  <c r="SRB75" i="14"/>
  <c r="SQJ75" i="14"/>
  <c r="SPL75" i="14"/>
  <c r="SOM75" i="14"/>
  <c r="SNR75" i="14"/>
  <c r="SFZ75" i="14"/>
  <c r="SFD75" i="14"/>
  <c r="SEE75" i="14"/>
  <c r="SDA75" i="14"/>
  <c r="SBN75" i="14"/>
  <c r="SAO75" i="14"/>
  <c r="RZP75" i="14"/>
  <c r="RYN75" i="14"/>
  <c r="RXQ75" i="14"/>
  <c r="RWK75" i="14"/>
  <c r="RVK75" i="14"/>
  <c r="RUN75" i="14"/>
  <c r="RTW75" i="14"/>
  <c r="RTB75" i="14"/>
  <c r="RSG75" i="14"/>
  <c r="RRK75" i="14"/>
  <c r="RQM75" i="14"/>
  <c r="RPP75" i="14"/>
  <c r="ROP75" i="14"/>
  <c r="RNX75" i="14"/>
  <c r="RMZ75" i="14"/>
  <c r="RMB75" i="14"/>
  <c r="RLE75" i="14"/>
  <c r="RKJ75" i="14"/>
  <c r="RJM75" i="14"/>
  <c r="RIQ75" i="14"/>
  <c r="RHP75" i="14"/>
  <c r="RGV75" i="14"/>
  <c r="RFY75" i="14"/>
  <c r="REX75" i="14"/>
  <c r="RDV75" i="14"/>
  <c r="RCW75" i="14"/>
  <c r="HTT75" i="14"/>
  <c r="HTS75" i="14"/>
  <c r="HTR75" i="14"/>
  <c r="HTQ75" i="14"/>
  <c r="HTP75" i="14"/>
  <c r="HTO75" i="14"/>
  <c r="HTN75" i="14"/>
  <c r="HTM75" i="14"/>
  <c r="HTL75" i="14"/>
  <c r="HTK75" i="14"/>
  <c r="HTJ75" i="14"/>
  <c r="HTI75" i="14"/>
  <c r="EIJ75" i="14"/>
  <c r="EIF75" i="14"/>
  <c r="EIA75" i="14"/>
  <c r="EHW75" i="14"/>
  <c r="EHS75" i="14"/>
  <c r="EHO75" i="14"/>
  <c r="EHK75" i="14"/>
  <c r="EHF75" i="14"/>
  <c r="EHB75" i="14"/>
  <c r="EGV75" i="14"/>
  <c r="EGQ75" i="14"/>
  <c r="EGL75" i="14"/>
  <c r="DBB75" i="14"/>
  <c r="DAW75" i="14"/>
  <c r="DAR75" i="14"/>
  <c r="DAN75" i="14"/>
  <c r="DAI75" i="14"/>
  <c r="DAC75" i="14"/>
  <c r="CZW75" i="14"/>
  <c r="CZR75" i="14"/>
  <c r="CZM75" i="14"/>
  <c r="CZI75" i="14"/>
  <c r="CZC75" i="14"/>
  <c r="CYX75" i="14"/>
  <c r="CYR75" i="14"/>
  <c r="CYK75" i="14"/>
  <c r="CYE75" i="14"/>
  <c r="CXZ75" i="14"/>
  <c r="CXV75" i="14"/>
  <c r="CXQ75" i="14"/>
  <c r="CXI75" i="14"/>
  <c r="CXD75" i="14"/>
  <c r="CWY75" i="14"/>
  <c r="CWU75" i="14"/>
  <c r="CWQ75" i="14"/>
  <c r="CWM75" i="14"/>
  <c r="CWI75" i="14"/>
  <c r="CWE75" i="14"/>
  <c r="CWB75" i="14"/>
  <c r="CVX75" i="14"/>
  <c r="CVU75" i="14"/>
  <c r="CVR75" i="14"/>
  <c r="CVO75" i="14"/>
  <c r="CVL75" i="14"/>
  <c r="CVI75" i="14"/>
  <c r="CVF75" i="14"/>
  <c r="CVC75" i="14"/>
  <c r="CUY75" i="14"/>
  <c r="CUU75" i="14"/>
  <c r="CUQ75" i="14"/>
  <c r="CUM75" i="14"/>
  <c r="CUI75" i="14"/>
  <c r="CUD75" i="14"/>
  <c r="CTY75" i="14"/>
  <c r="CTT75" i="14"/>
  <c r="CTO75" i="14"/>
  <c r="CTI75" i="14"/>
  <c r="CTA75" i="14"/>
  <c r="CSV75" i="14"/>
  <c r="CSP75" i="14"/>
  <c r="CSK75" i="14"/>
  <c r="CSD75" i="14"/>
  <c r="CRZ75" i="14"/>
  <c r="CRU75" i="14"/>
  <c r="CRQ75" i="14"/>
  <c r="CRK75" i="14"/>
  <c r="CRE75" i="14"/>
  <c r="CQZ75" i="14"/>
  <c r="CQU75" i="14"/>
  <c r="CQO75" i="14"/>
  <c r="CQH75" i="14"/>
  <c r="CQA75" i="14"/>
  <c r="CPV75" i="14"/>
  <c r="CPR75" i="14"/>
  <c r="CPM75" i="14"/>
  <c r="CPH75" i="14"/>
  <c r="CPD75" i="14"/>
  <c r="COY75" i="14"/>
  <c r="COT75" i="14"/>
  <c r="COP75" i="14"/>
  <c r="COM75" i="14"/>
  <c r="COH75" i="14"/>
  <c r="COA75" i="14"/>
  <c r="CNW75" i="14"/>
  <c r="CNQ75" i="14"/>
  <c r="CNM75" i="14"/>
  <c r="CNF75" i="14"/>
  <c r="CMZ75" i="14"/>
  <c r="CMU75" i="14"/>
  <c r="CMP75" i="14"/>
  <c r="CMJ75" i="14"/>
  <c r="CME75" i="14"/>
  <c r="CLZ75" i="14"/>
  <c r="CLU75" i="14"/>
  <c r="CLP75" i="14"/>
  <c r="CLK75" i="14"/>
  <c r="CLF75" i="14"/>
  <c r="CLA75" i="14"/>
  <c r="CKU75" i="14"/>
  <c r="CKP75" i="14"/>
  <c r="CKL75" i="14"/>
  <c r="CKG75" i="14"/>
  <c r="CKB75" i="14"/>
  <c r="CJW75" i="14"/>
  <c r="CJR75" i="14"/>
  <c r="CJN75" i="14"/>
  <c r="CJI75" i="14"/>
  <c r="CJE75" i="14"/>
  <c r="CIY75" i="14"/>
  <c r="CIT75" i="14"/>
  <c r="CIO75" i="14"/>
  <c r="CIJ75" i="14"/>
  <c r="CIE75" i="14"/>
  <c r="CHX75" i="14"/>
  <c r="CHS75" i="14"/>
  <c r="CHN75" i="14"/>
  <c r="CHI75" i="14"/>
  <c r="CHA75" i="14"/>
  <c r="CGW75" i="14"/>
  <c r="CGR75" i="14"/>
  <c r="CGM75" i="14"/>
  <c r="CGG75" i="14"/>
  <c r="CGB75" i="14"/>
  <c r="CFX75" i="14"/>
  <c r="CFT75" i="14"/>
  <c r="CFO75" i="14"/>
  <c r="CFI75" i="14"/>
  <c r="CFD75" i="14"/>
  <c r="CFA75" i="14"/>
  <c r="CEV75" i="14"/>
  <c r="CER75" i="14"/>
  <c r="CEM75" i="14"/>
  <c r="CEH75" i="14"/>
  <c r="CEC75" i="14"/>
  <c r="CDX75" i="14"/>
  <c r="CDS75" i="14"/>
  <c r="CDO75" i="14"/>
  <c r="CDI75" i="14"/>
  <c r="CDD75" i="14"/>
  <c r="CCY75" i="14"/>
  <c r="CCT75" i="14"/>
  <c r="CCO75" i="14"/>
  <c r="CCJ75" i="14"/>
  <c r="CCE75" i="14"/>
  <c r="CBZ75" i="14"/>
  <c r="CBU75" i="14"/>
  <c r="CBQ75" i="14"/>
  <c r="CBM75" i="14"/>
  <c r="CBH75" i="14"/>
  <c r="CBC75" i="14"/>
  <c r="CAX75" i="14"/>
  <c r="CAR75" i="14"/>
  <c r="CAL75" i="14"/>
  <c r="CAG75" i="14"/>
  <c r="CAA75" i="14"/>
  <c r="BZV75" i="14"/>
  <c r="BZQ75" i="14"/>
  <c r="BZM75" i="14"/>
  <c r="BZH75" i="14"/>
  <c r="BZC75" i="14"/>
  <c r="BYX75" i="14"/>
  <c r="BYT75" i="14"/>
  <c r="BYO75" i="14"/>
  <c r="BYI75" i="14"/>
  <c r="BYD75" i="14"/>
  <c r="BXX75" i="14"/>
  <c r="BXS75" i="14"/>
  <c r="BXN75" i="14"/>
  <c r="BXI75" i="14"/>
  <c r="BXF75" i="14"/>
  <c r="BXA75" i="14"/>
  <c r="BWV75" i="14"/>
  <c r="BWQ75" i="14"/>
  <c r="BWK75" i="14"/>
  <c r="BWF75" i="14"/>
  <c r="BVZ75" i="14"/>
  <c r="BVS75" i="14"/>
  <c r="BVN75" i="14"/>
  <c r="BVI75" i="14"/>
  <c r="BVE75" i="14"/>
  <c r="BUZ75" i="14"/>
  <c r="BUU75" i="14"/>
  <c r="BUN75" i="14"/>
  <c r="BUI75" i="14"/>
  <c r="BUD75" i="14"/>
  <c r="BTY75" i="14"/>
  <c r="BTS75" i="14"/>
  <c r="BTM75" i="14"/>
  <c r="BTI75" i="14"/>
  <c r="BTD75" i="14"/>
  <c r="BSY75" i="14"/>
  <c r="BSS75" i="14"/>
  <c r="BSM75" i="14"/>
  <c r="BSH75" i="14"/>
  <c r="BSC75" i="14"/>
  <c r="BRX75" i="14"/>
  <c r="BRR75" i="14"/>
  <c r="BRM75" i="14"/>
  <c r="BRH75" i="14"/>
  <c r="BRC75" i="14"/>
  <c r="BQX75" i="14"/>
  <c r="BQS75" i="14"/>
  <c r="BQO75" i="14"/>
  <c r="BQI75" i="14"/>
  <c r="BQE75" i="14"/>
  <c r="BPZ75" i="14"/>
  <c r="BPU75" i="14"/>
  <c r="BPP75" i="14"/>
  <c r="BPL75" i="14"/>
  <c r="BPH75" i="14"/>
  <c r="BPC75" i="14"/>
  <c r="BOX75" i="14"/>
  <c r="BOT75" i="14"/>
  <c r="BON75" i="14"/>
  <c r="BOI75" i="14"/>
  <c r="BOB75" i="14"/>
  <c r="BNW75" i="14"/>
  <c r="BNP75" i="14"/>
  <c r="BNJ75" i="14"/>
  <c r="BNE75" i="14"/>
  <c r="BMZ75" i="14"/>
  <c r="BMU75" i="14"/>
  <c r="BMO75" i="14"/>
  <c r="BMI75" i="14"/>
  <c r="BMC75" i="14"/>
  <c r="BLW75" i="14"/>
  <c r="BLR75" i="14"/>
  <c r="BLN75" i="14"/>
  <c r="BLH75" i="14"/>
  <c r="BLD75" i="14"/>
  <c r="BKY75" i="14"/>
  <c r="BKS75" i="14"/>
  <c r="BKO75" i="14"/>
  <c r="BKJ75" i="14"/>
  <c r="BKD75" i="14"/>
  <c r="BJX75" i="14"/>
  <c r="BJS75" i="14"/>
  <c r="BJO75" i="14"/>
  <c r="BJG75" i="14"/>
  <c r="BJB75" i="14"/>
  <c r="BIW75" i="14"/>
  <c r="BIR75" i="14"/>
  <c r="BIN75" i="14"/>
  <c r="BII75" i="14"/>
  <c r="BIE75" i="14"/>
  <c r="BHZ75" i="14"/>
  <c r="BHT75" i="14"/>
  <c r="BHO75" i="14"/>
  <c r="BHJ75" i="14"/>
  <c r="BHE75" i="14"/>
  <c r="BHB75" i="14"/>
  <c r="BGX75" i="14"/>
  <c r="BGT75" i="14"/>
  <c r="BGP75" i="14"/>
  <c r="BGL75" i="14"/>
  <c r="BGG75" i="14"/>
  <c r="BGC75" i="14"/>
  <c r="BFX75" i="14"/>
  <c r="BFS75" i="14"/>
  <c r="BFM75" i="14"/>
  <c r="BFG75" i="14"/>
  <c r="BFA75" i="14"/>
  <c r="BEU75" i="14"/>
  <c r="BEP75" i="14"/>
  <c r="BEL75" i="14"/>
  <c r="BEG75" i="14"/>
  <c r="BEB75" i="14"/>
  <c r="BDW75" i="14"/>
  <c r="BDP75" i="14"/>
  <c r="BDK75" i="14"/>
  <c r="BDF75" i="14"/>
  <c r="BDA75" i="14"/>
  <c r="BCV75" i="14"/>
  <c r="BCQ75" i="14"/>
  <c r="BCM75" i="14"/>
  <c r="BCH75" i="14"/>
  <c r="BCB75" i="14"/>
  <c r="BBW75" i="14"/>
  <c r="BBQ75" i="14"/>
  <c r="BBK75" i="14"/>
  <c r="BBF75" i="14"/>
  <c r="BAZ75" i="14"/>
  <c r="BAU75" i="14"/>
  <c r="BAP75" i="14"/>
  <c r="BAK75" i="14"/>
  <c r="BAD75" i="14"/>
  <c r="AZY75" i="14"/>
  <c r="AZT75" i="14"/>
  <c r="AZN75" i="14"/>
  <c r="AZI75" i="14"/>
  <c r="AZD75" i="14"/>
  <c r="AYX75" i="14"/>
  <c r="AYT75" i="14"/>
  <c r="AYJ75" i="14"/>
  <c r="AYE75" i="14"/>
  <c r="AYA75" i="14"/>
  <c r="AXV75" i="14"/>
  <c r="AXR75" i="14"/>
  <c r="AXO75" i="14"/>
  <c r="AXJ75" i="14"/>
  <c r="AXE75" i="14"/>
  <c r="AXA75" i="14"/>
  <c r="AWV75" i="14"/>
  <c r="AWQ75" i="14"/>
  <c r="AWM75" i="14"/>
  <c r="AWH75" i="14"/>
  <c r="AWD75" i="14"/>
  <c r="AWA75" i="14"/>
  <c r="AVW75" i="14"/>
  <c r="AVS75" i="14"/>
  <c r="AVO75" i="14"/>
  <c r="AVK75" i="14"/>
  <c r="AVF75" i="14"/>
  <c r="AVB75" i="14"/>
  <c r="AUU75" i="14"/>
  <c r="AUQ75" i="14"/>
  <c r="AUL75" i="14"/>
  <c r="AUE75" i="14"/>
  <c r="ATZ75" i="14"/>
  <c r="ATU75" i="14"/>
  <c r="ATP75" i="14"/>
  <c r="ATL75" i="14"/>
  <c r="ATH75" i="14"/>
  <c r="ATB75" i="14"/>
  <c r="ASW75" i="14"/>
  <c r="ASR75" i="14"/>
  <c r="ASM75" i="14"/>
  <c r="ASH75" i="14"/>
  <c r="ASC75" i="14"/>
  <c r="ARX75" i="14"/>
  <c r="ARS75" i="14"/>
  <c r="ARN75" i="14"/>
  <c r="ARG75" i="14"/>
  <c r="FEU68" i="14"/>
  <c r="FEE68" i="14"/>
  <c r="FDP68" i="14"/>
  <c r="FDA68" i="14"/>
  <c r="FCM68" i="14"/>
  <c r="FBR68" i="14"/>
  <c r="FBG68" i="14"/>
  <c r="FAW68" i="14"/>
  <c r="FAH68" i="14"/>
  <c r="EZV68" i="14"/>
  <c r="EZE68" i="14"/>
  <c r="EYM68" i="14"/>
  <c r="EXV68" i="14"/>
  <c r="EXI68" i="14"/>
  <c r="EWO68" i="14"/>
  <c r="EWB68" i="14"/>
  <c r="EVK68" i="14"/>
  <c r="EUT68" i="14"/>
  <c r="EUH68" i="14"/>
  <c r="ETQ68" i="14"/>
  <c r="ESZ68" i="14"/>
  <c r="ESH68" i="14"/>
  <c r="ERT68" i="14"/>
  <c r="ERE68" i="14"/>
  <c r="EQO68" i="14"/>
  <c r="EQF68" i="14"/>
  <c r="EPU68" i="14"/>
  <c r="EPL68" i="14"/>
  <c r="EOO68" i="14"/>
  <c r="EOB68" i="14"/>
  <c r="ENK68" i="14"/>
  <c r="EMP68" i="14"/>
  <c r="ELZ68" i="14"/>
  <c r="ELP68" i="14"/>
  <c r="EKX68" i="14"/>
  <c r="EKI68" i="14"/>
  <c r="EJR68" i="14"/>
  <c r="EJC68" i="14"/>
  <c r="EIY68" i="14"/>
  <c r="EIH68" i="14"/>
  <c r="EHW68" i="14"/>
  <c r="EHG68" i="14"/>
  <c r="EGV68" i="14"/>
  <c r="EGL68" i="14"/>
  <c r="EFM68" i="14"/>
  <c r="EFG68" i="14"/>
  <c r="EET68" i="14"/>
  <c r="EDY68" i="14"/>
  <c r="EDL68" i="14"/>
  <c r="ECS68" i="14"/>
  <c r="ECD68" i="14"/>
  <c r="EBS68" i="14"/>
  <c r="EBI68" i="14"/>
  <c r="EAY68" i="14"/>
  <c r="EAJ68" i="14"/>
  <c r="DZZ68" i="14"/>
  <c r="DZP68" i="14"/>
  <c r="DZE68" i="14"/>
  <c r="DYP68" i="14"/>
  <c r="DYD68" i="14"/>
  <c r="DXP68" i="14"/>
  <c r="DWZ68" i="14"/>
  <c r="DWN68" i="14"/>
  <c r="DVZ68" i="14"/>
  <c r="DVI68" i="14"/>
  <c r="DUP68" i="14"/>
  <c r="DUD68" i="14"/>
  <c r="DTR68" i="14"/>
  <c r="DTE68" i="14"/>
  <c r="LON75" i="14"/>
  <c r="TQZ68" i="14"/>
  <c r="TQC68" i="14"/>
  <c r="TPL68" i="14"/>
  <c r="JRP68" i="14"/>
  <c r="JQM68" i="14"/>
  <c r="JPW68" i="14"/>
  <c r="JOX68" i="14"/>
  <c r="JOD68" i="14"/>
  <c r="JNL68" i="14"/>
  <c r="JMU68" i="14"/>
  <c r="JMH68" i="14"/>
  <c r="JLO68" i="14"/>
  <c r="JLF68" i="14"/>
  <c r="JKN68" i="14"/>
  <c r="JJX68" i="14"/>
  <c r="JJE68" i="14"/>
  <c r="JIN68" i="14"/>
  <c r="JGT68" i="14"/>
  <c r="JGD68" i="14"/>
  <c r="JFT68" i="14"/>
  <c r="JFE68" i="14"/>
  <c r="JEH68" i="14"/>
  <c r="JDQ68" i="14"/>
  <c r="JCZ68" i="14"/>
  <c r="JCM68" i="14"/>
  <c r="JBS68" i="14"/>
  <c r="JAZ68" i="14"/>
  <c r="JAI68" i="14"/>
  <c r="IZM68" i="14"/>
  <c r="IYS68" i="14"/>
  <c r="IXR68" i="14"/>
  <c r="IWX68" i="14"/>
  <c r="IWG68" i="14"/>
  <c r="IVP68" i="14"/>
  <c r="IUW68" i="14"/>
  <c r="IUG68" i="14"/>
  <c r="ITN68" i="14"/>
  <c r="ISM68" i="14"/>
  <c r="IRU68" i="14"/>
  <c r="IRJ68" i="14"/>
  <c r="IQS68" i="14"/>
  <c r="IPX68" i="14"/>
  <c r="IPA68" i="14"/>
  <c r="IOA68" i="14"/>
  <c r="INI68" i="14"/>
  <c r="IMM68" i="14"/>
  <c r="ILV68" i="14"/>
  <c r="IKL68" i="14"/>
  <c r="IJP68" i="14"/>
  <c r="IJG68" i="14"/>
  <c r="IIN68" i="14"/>
  <c r="IHM68" i="14"/>
  <c r="IGR68" i="14"/>
  <c r="IFZ68" i="14"/>
  <c r="IFJ68" i="14"/>
  <c r="IEK68" i="14"/>
  <c r="IDJ68" i="14"/>
  <c r="IBZ68" i="14"/>
  <c r="IAI68" i="14"/>
  <c r="HWK68" i="14"/>
  <c r="HVO68" i="14"/>
  <c r="HUS68" i="14"/>
  <c r="HTB68" i="14"/>
  <c r="HSD68" i="14"/>
  <c r="HQO68" i="14"/>
  <c r="HOR68" i="14"/>
  <c r="HNU68" i="14"/>
  <c r="HMA68" i="14"/>
  <c r="HLC68" i="14"/>
  <c r="HJZ68" i="14"/>
  <c r="HHJ68" i="14"/>
  <c r="HGH68" i="14"/>
  <c r="HFI68" i="14"/>
  <c r="HDP68" i="14"/>
  <c r="HBX68" i="14"/>
  <c r="GZO68" i="14"/>
  <c r="GWO68" i="14"/>
  <c r="GVS68" i="14"/>
  <c r="GSB68" i="14"/>
  <c r="GPJ68" i="14"/>
  <c r="GNP68" i="14"/>
  <c r="GLY68" i="14"/>
  <c r="GLE68" i="14"/>
  <c r="GHX68" i="14"/>
  <c r="GFZ68" i="14"/>
  <c r="GED68" i="14"/>
  <c r="GBJ68" i="14"/>
  <c r="GAA68" i="14"/>
  <c r="FVR68" i="14"/>
  <c r="FUC68" i="14"/>
  <c r="FSY68" i="14"/>
  <c r="FQZ68" i="14"/>
  <c r="FMZ68" i="14"/>
  <c r="FLJ68" i="14"/>
  <c r="FJQ68" i="14"/>
  <c r="FIX68" i="14"/>
  <c r="FHF68" i="14"/>
  <c r="FFY68" i="14"/>
  <c r="FDX68" i="14"/>
  <c r="FCA68" i="14"/>
  <c r="FAE68" i="14"/>
  <c r="EWZ68" i="14"/>
  <c r="EUU68" i="14"/>
  <c r="ETT68" i="14"/>
  <c r="ERX68" i="14"/>
  <c r="EQD68" i="14"/>
  <c r="EOY68" i="14"/>
  <c r="EMZ68" i="14"/>
  <c r="EMA68" i="14"/>
  <c r="EJT68" i="14"/>
  <c r="EGO68" i="14"/>
  <c r="EDW68" i="14"/>
  <c r="EDC68" i="14"/>
  <c r="ECB68" i="14"/>
  <c r="EBE68" i="14"/>
  <c r="DZB68" i="14"/>
  <c r="DUK68" i="14"/>
  <c r="DTA68" i="14"/>
  <c r="DSK68" i="14"/>
  <c r="DQM68" i="14"/>
  <c r="DMR68" i="14"/>
  <c r="DLV68" i="14"/>
  <c r="DKM68" i="14"/>
  <c r="TUM75" i="14"/>
  <c r="TSR75" i="14"/>
  <c r="TRN75" i="14"/>
  <c r="TPU75" i="14"/>
  <c r="TOI75" i="14"/>
  <c r="TMY75" i="14"/>
  <c r="TJZ75" i="14"/>
  <c r="TID75" i="14"/>
  <c r="TEW75" i="14"/>
  <c r="TCT75" i="14"/>
  <c r="TBR75" i="14"/>
  <c r="TAB75" i="14"/>
  <c r="SYR75" i="14"/>
  <c r="SXB75" i="14"/>
  <c r="SVY75" i="14"/>
  <c r="SUU75" i="14"/>
  <c r="STN75" i="14"/>
  <c r="SSJ75" i="14"/>
  <c r="SRA75" i="14"/>
  <c r="SPT75" i="14"/>
  <c r="SOK75" i="14"/>
  <c r="SMO75" i="14"/>
  <c r="SLL75" i="14"/>
  <c r="SJY75" i="14"/>
  <c r="SJH75" i="14"/>
  <c r="SHJ75" i="14"/>
  <c r="SFQ75" i="14"/>
  <c r="SDV75" i="14"/>
  <c r="SBO75" i="14"/>
  <c r="SAR75" i="14"/>
  <c r="RYS75" i="14"/>
  <c r="RXN75" i="14"/>
  <c r="RUX75" i="14"/>
  <c r="RTA75" i="14"/>
  <c r="RRU75" i="14"/>
  <c r="RQQ75" i="14"/>
  <c r="RPL75" i="14"/>
  <c r="ROA75" i="14"/>
  <c r="RLD75" i="14"/>
  <c r="RHE75" i="14"/>
  <c r="RFL75" i="14"/>
  <c r="RDA75" i="14"/>
  <c r="RAU75" i="14"/>
  <c r="QXY75" i="14"/>
  <c r="QWK75" i="14"/>
  <c r="QVD75" i="14"/>
  <c r="QTW75" i="14"/>
  <c r="QSS75" i="14"/>
  <c r="QRF75" i="14"/>
  <c r="QPQ75" i="14"/>
  <c r="QND75" i="14"/>
  <c r="QLV75" i="14"/>
  <c r="QKG75" i="14"/>
  <c r="QIO75" i="14"/>
  <c r="QGU75" i="14"/>
  <c r="QFR75" i="14"/>
  <c r="QFA75" i="14"/>
  <c r="QEB75" i="14"/>
  <c r="PZW75" i="14"/>
  <c r="PXX75" i="14"/>
  <c r="PWK75" i="14"/>
  <c r="PVA75" i="14"/>
  <c r="PTR75" i="14"/>
  <c r="PRP75" i="14"/>
  <c r="PPZ75" i="14"/>
  <c r="POK75" i="14"/>
  <c r="PNE75" i="14"/>
  <c r="PMF75" i="14"/>
  <c r="PKA75" i="14"/>
  <c r="PJE75" i="14"/>
  <c r="PHO75" i="14"/>
  <c r="PGW75" i="14"/>
  <c r="PEM75" i="14"/>
  <c r="PCQ75" i="14"/>
  <c r="PAH75" i="14"/>
  <c r="OZL75" i="14"/>
  <c r="OXC75" i="14"/>
  <c r="OTO75" i="14"/>
  <c r="OQU75" i="14"/>
  <c r="OPE75" i="14"/>
  <c r="OMA75" i="14"/>
  <c r="OKS75" i="14"/>
  <c r="OJD75" i="14"/>
  <c r="OIB75" i="14"/>
  <c r="OGV75" i="14"/>
  <c r="OFJ75" i="14"/>
  <c r="OEE75" i="14"/>
  <c r="OCN75" i="14"/>
  <c r="NXE75" i="14"/>
  <c r="NVY75" i="14"/>
  <c r="NUL75" i="14"/>
  <c r="NRV75" i="14"/>
  <c r="NPC75" i="14"/>
  <c r="NND75" i="14"/>
  <c r="NMF75" i="14"/>
  <c r="NKP75" i="14"/>
  <c r="NJE75" i="14"/>
  <c r="NID75" i="14"/>
  <c r="NDK75" i="14"/>
  <c r="NBM75" i="14"/>
  <c r="NAR75" i="14"/>
  <c r="MZU75" i="14"/>
  <c r="MYU75" i="14"/>
  <c r="MYB75" i="14"/>
  <c r="MXI75" i="14"/>
  <c r="MWD75" i="14"/>
  <c r="MVB75" i="14"/>
  <c r="MUF75" i="14"/>
  <c r="MTH75" i="14"/>
  <c r="MRK75" i="14"/>
  <c r="MPT75" i="14"/>
  <c r="MOI75" i="14"/>
  <c r="MLU75" i="14"/>
  <c r="MKS75" i="14"/>
  <c r="MKA75" i="14"/>
  <c r="MIK75" i="14"/>
  <c r="MGR75" i="14"/>
  <c r="MFV75" i="14"/>
  <c r="MEH75" i="14"/>
  <c r="MCO75" i="14"/>
  <c r="MBN75" i="14"/>
  <c r="MAO75" i="14"/>
  <c r="LYG75" i="14"/>
  <c r="LWP75" i="14"/>
  <c r="LTX75" i="14"/>
  <c r="LSW75" i="14"/>
  <c r="LRV75" i="14"/>
  <c r="LQN75" i="14"/>
  <c r="LPP75" i="14"/>
  <c r="LOA75" i="14"/>
  <c r="LNA75" i="14"/>
  <c r="LLM75" i="14"/>
  <c r="LKB75" i="14"/>
  <c r="LJG75" i="14"/>
  <c r="LFV75" i="14"/>
  <c r="LDW75" i="14"/>
  <c r="LDB75" i="14"/>
  <c r="LAX75" i="14"/>
  <c r="GCS75" i="14"/>
  <c r="GBP75" i="14"/>
  <c r="GAT75" i="14"/>
  <c r="FZP75" i="14"/>
  <c r="FXS75" i="14"/>
  <c r="FWL75" i="14"/>
  <c r="FVI75" i="14"/>
  <c r="FTM75" i="14"/>
  <c r="FRW75" i="14"/>
  <c r="FQR75" i="14"/>
  <c r="FOZ75" i="14"/>
  <c r="FNL75" i="14"/>
  <c r="FLC75" i="14"/>
  <c r="FKK75" i="14"/>
  <c r="FHQ75" i="14"/>
  <c r="FHA75" i="14"/>
  <c r="FEZ75" i="14"/>
  <c r="FDV75" i="14"/>
  <c r="FCX75" i="14"/>
  <c r="FBA75" i="14"/>
  <c r="EZU75" i="14"/>
  <c r="EYP75" i="14"/>
  <c r="EWZ75" i="14"/>
  <c r="EVR75" i="14"/>
  <c r="EUN75" i="14"/>
  <c r="ESV75" i="14"/>
  <c r="ELV75" i="14"/>
  <c r="EGR75" i="14"/>
  <c r="EDV75" i="14"/>
  <c r="DWQ75" i="14"/>
  <c r="DSO75" i="14"/>
  <c r="DNH75" i="14"/>
  <c r="DGH75" i="14"/>
  <c r="DDY75" i="14"/>
  <c r="TBD75" i="14"/>
  <c r="SYP75" i="14"/>
  <c r="SXW75" i="14"/>
  <c r="SXH75" i="14"/>
  <c r="SVJ75" i="14"/>
  <c r="LQA75" i="14"/>
  <c r="LOH75" i="14"/>
  <c r="LND75" i="14"/>
  <c r="LLQ75" i="14"/>
  <c r="LKG75" i="14"/>
  <c r="JUY75" i="14"/>
  <c r="JUA75" i="14"/>
  <c r="JTN75" i="14"/>
  <c r="JSL75" i="14"/>
  <c r="JRR75" i="14"/>
  <c r="JPZ75" i="14"/>
  <c r="JPF75" i="14"/>
  <c r="JNO75" i="14"/>
  <c r="JMM75" i="14"/>
  <c r="JMA75" i="14"/>
  <c r="JKY75" i="14"/>
  <c r="JKI75" i="14"/>
  <c r="MSA68" i="14"/>
  <c r="MRR68" i="14"/>
  <c r="MRN68" i="14"/>
  <c r="MRF68" i="14"/>
  <c r="MQL68" i="14"/>
  <c r="MQG68" i="14"/>
  <c r="MQD68" i="14"/>
  <c r="MPM68" i="14"/>
  <c r="MPE68" i="14"/>
  <c r="MOU68" i="14"/>
  <c r="MOK68" i="14"/>
  <c r="MOG68" i="14"/>
  <c r="MNW68" i="14"/>
  <c r="MNQ68" i="14"/>
  <c r="MNI68" i="14"/>
  <c r="MND68" i="14"/>
  <c r="MMN68" i="14"/>
  <c r="MMG68" i="14"/>
  <c r="MLY68" i="14"/>
  <c r="MLS68" i="14"/>
  <c r="MLN68" i="14"/>
  <c r="MLH68" i="14"/>
  <c r="MLD68" i="14"/>
  <c r="MKX68" i="14"/>
  <c r="MKQ68" i="14"/>
  <c r="MKL68" i="14"/>
  <c r="MJY68" i="14"/>
  <c r="MJU68" i="14"/>
  <c r="MJH68" i="14"/>
  <c r="MIY68" i="14"/>
  <c r="MIO68" i="14"/>
  <c r="MIJ68" i="14"/>
  <c r="MHU68" i="14"/>
  <c r="MHO68" i="14"/>
  <c r="MHG68" i="14"/>
  <c r="MHB68" i="14"/>
  <c r="MGW68" i="14"/>
  <c r="MGH68" i="14"/>
  <c r="MGB68" i="14"/>
  <c r="MFQ68" i="14"/>
  <c r="MFJ68" i="14"/>
  <c r="MFE68" i="14"/>
  <c r="MEW68" i="14"/>
  <c r="MEK68" i="14"/>
  <c r="MED68" i="14"/>
  <c r="MDV68" i="14"/>
  <c r="MDL68" i="14"/>
  <c r="MDA68" i="14"/>
  <c r="MCG68" i="14"/>
  <c r="MBW68" i="14"/>
  <c r="MBP68" i="14"/>
  <c r="MBG68" i="14"/>
  <c r="MAX68" i="14"/>
  <c r="MAL68" i="14"/>
  <c r="MAA68" i="14"/>
  <c r="LZU68" i="14"/>
  <c r="LZP68" i="14"/>
  <c r="LZI68" i="14"/>
  <c r="LZC68" i="14"/>
  <c r="LYY68" i="14"/>
  <c r="LYR68" i="14"/>
  <c r="LYK68" i="14"/>
  <c r="LYF68" i="14"/>
  <c r="LXW68" i="14"/>
  <c r="LXO68" i="14"/>
  <c r="LXK68" i="14"/>
  <c r="LWZ68" i="14"/>
  <c r="LWS68" i="14"/>
  <c r="LWK68" i="14"/>
  <c r="LWB68" i="14"/>
  <c r="LVX68" i="14"/>
  <c r="LVQ68" i="14"/>
  <c r="LVH68" i="14"/>
  <c r="LUZ68" i="14"/>
  <c r="LUV68" i="14"/>
  <c r="LUQ68" i="14"/>
  <c r="LUL68" i="14"/>
  <c r="LUD68" i="14"/>
  <c r="LTZ68" i="14"/>
  <c r="LTR68" i="14"/>
  <c r="LTG68" i="14"/>
  <c r="LTB68" i="14"/>
  <c r="LSP68" i="14"/>
  <c r="LSE68" i="14"/>
  <c r="LRZ68" i="14"/>
  <c r="LRT68" i="14"/>
  <c r="LRM68" i="14"/>
  <c r="LRJ68" i="14"/>
  <c r="LRC68" i="14"/>
  <c r="LQV68" i="14"/>
  <c r="LQP68" i="14"/>
  <c r="LQL68" i="14"/>
  <c r="LQH68" i="14"/>
  <c r="LQD68" i="14"/>
  <c r="LPZ68" i="14"/>
  <c r="LPP68" i="14"/>
  <c r="LPL68" i="14"/>
  <c r="LPE68" i="14"/>
  <c r="LOU68" i="14"/>
  <c r="LOO68" i="14"/>
  <c r="LOL68" i="14"/>
  <c r="LOH68" i="14"/>
  <c r="LOB68" i="14"/>
  <c r="LNX68" i="14"/>
  <c r="LNM68" i="14"/>
  <c r="LNG68" i="14"/>
  <c r="LNA68" i="14"/>
  <c r="LMG68" i="14"/>
  <c r="LMC68" i="14"/>
  <c r="LLR68" i="14"/>
  <c r="LLL68" i="14"/>
  <c r="LLF68" i="14"/>
  <c r="LKY68" i="14"/>
  <c r="LKS68" i="14"/>
  <c r="LKF68" i="14"/>
  <c r="LKA68" i="14"/>
  <c r="LJV68" i="14"/>
  <c r="LJP68" i="14"/>
  <c r="LJH68" i="14"/>
  <c r="LJD68" i="14"/>
  <c r="LIP68" i="14"/>
  <c r="LIL68" i="14"/>
  <c r="LIA68" i="14"/>
  <c r="LHS68" i="14"/>
  <c r="LHK68" i="14"/>
  <c r="LHC68" i="14"/>
  <c r="LGY68" i="14"/>
  <c r="LGS68" i="14"/>
  <c r="LGJ68" i="14"/>
  <c r="LGC68" i="14"/>
  <c r="LFV68" i="14"/>
  <c r="LFM68" i="14"/>
  <c r="LFI68" i="14"/>
  <c r="LEZ68" i="14"/>
  <c r="LEU68" i="14"/>
  <c r="LEO68" i="14"/>
  <c r="LEL68" i="14"/>
  <c r="LEB68" i="14"/>
  <c r="LDQ68" i="14"/>
  <c r="LDO68" i="14"/>
  <c r="LDI68" i="14"/>
  <c r="LCV68" i="14"/>
  <c r="LCP68" i="14"/>
  <c r="LCC68" i="14"/>
  <c r="LBX68" i="14"/>
  <c r="LBS68" i="14"/>
  <c r="LBL68" i="14"/>
  <c r="LBG68" i="14"/>
  <c r="LBB68" i="14"/>
  <c r="LAU68" i="14"/>
  <c r="LAP68" i="14"/>
  <c r="LAK68" i="14"/>
  <c r="KZY68" i="14"/>
  <c r="KZS68" i="14"/>
  <c r="KZO68" i="14"/>
  <c r="KYX68" i="14"/>
  <c r="KYP68" i="14"/>
  <c r="KYM68" i="14"/>
  <c r="KYG68" i="14"/>
  <c r="KXX68" i="14"/>
  <c r="KXT68" i="14"/>
  <c r="KXO68" i="14"/>
  <c r="KXK68" i="14"/>
  <c r="KXD68" i="14"/>
  <c r="KWZ68" i="14"/>
  <c r="KWR68" i="14"/>
  <c r="KWJ68" i="14"/>
  <c r="KWA68" i="14"/>
  <c r="KVU68" i="14"/>
  <c r="KVO68" i="14"/>
  <c r="KUV68" i="14"/>
  <c r="KUA68" i="14"/>
  <c r="KTU68" i="14"/>
  <c r="KTO68" i="14"/>
  <c r="KTH68" i="14"/>
  <c r="KSV68" i="14"/>
  <c r="KSR68" i="14"/>
  <c r="KSN68" i="14"/>
  <c r="KSG68" i="14"/>
  <c r="KRX68" i="14"/>
  <c r="JZB68" i="14"/>
  <c r="JYQ68" i="14"/>
  <c r="JYL68" i="14"/>
  <c r="JYG68" i="14"/>
  <c r="JXU68" i="14"/>
  <c r="JXO68" i="14"/>
  <c r="JXK68" i="14"/>
  <c r="JXE68" i="14"/>
  <c r="JWW68" i="14"/>
  <c r="JWS68" i="14"/>
  <c r="JWL68" i="14"/>
  <c r="WPL68" i="14"/>
  <c r="WJY68" i="14"/>
  <c r="WHV68" i="14"/>
  <c r="WCQ68" i="14"/>
  <c r="ARB75" i="14"/>
  <c r="AQW75" i="14"/>
  <c r="AQR75" i="14"/>
  <c r="AQL75" i="14"/>
  <c r="AQG75" i="14"/>
  <c r="AQB75" i="14"/>
  <c r="APV75" i="14"/>
  <c r="APQ75" i="14"/>
  <c r="APJ75" i="14"/>
  <c r="APD75" i="14"/>
  <c r="AOW75" i="14"/>
  <c r="AOR75" i="14"/>
  <c r="AOM75" i="14"/>
  <c r="AOH75" i="14"/>
  <c r="AOC75" i="14"/>
  <c r="ANX75" i="14"/>
  <c r="ANQ75" i="14"/>
  <c r="ANJ75" i="14"/>
  <c r="ANE75" i="14"/>
  <c r="ALS75" i="14"/>
  <c r="ALO75" i="14"/>
  <c r="ALK75" i="14"/>
  <c r="ALG75" i="14"/>
  <c r="ALB75" i="14"/>
  <c r="AKX75" i="14"/>
  <c r="AKR75" i="14"/>
  <c r="AKL75" i="14"/>
  <c r="AKH75" i="14"/>
  <c r="AKD75" i="14"/>
  <c r="AJZ75" i="14"/>
  <c r="AJV75" i="14"/>
  <c r="AJR75" i="14"/>
  <c r="AJN75" i="14"/>
  <c r="AJJ75" i="14"/>
  <c r="AJF75" i="14"/>
  <c r="AJA75" i="14"/>
  <c r="AIU75" i="14"/>
  <c r="AIM75" i="14"/>
  <c r="AII75" i="14"/>
  <c r="AIE75" i="14"/>
  <c r="AHZ75" i="14"/>
  <c r="AHU75" i="14"/>
  <c r="AHP75" i="14"/>
  <c r="AHJ75" i="14"/>
  <c r="AHE75" i="14"/>
  <c r="AHA75" i="14"/>
  <c r="AGU75" i="14"/>
  <c r="UWS75" i="14"/>
  <c r="UWT75" i="14"/>
  <c r="UWU75" i="14"/>
  <c r="UWV75" i="14"/>
  <c r="UWW75" i="14"/>
  <c r="UWX75" i="14"/>
  <c r="UWY75" i="14"/>
  <c r="UWZ75" i="14"/>
  <c r="UXA75" i="14"/>
  <c r="UXB75" i="14"/>
  <c r="UXC75" i="14"/>
  <c r="UXD75" i="14"/>
  <c r="UXE75" i="14"/>
  <c r="UXF75" i="14"/>
  <c r="UXG75" i="14"/>
  <c r="UXH75" i="14"/>
  <c r="UXI75" i="14"/>
  <c r="UXJ75" i="14"/>
  <c r="UXK75" i="14"/>
  <c r="UXL75" i="14"/>
  <c r="UXM75" i="14"/>
  <c r="UXN75" i="14"/>
  <c r="UXO75" i="14"/>
  <c r="UXP75" i="14"/>
  <c r="UXQ75" i="14"/>
  <c r="UXR75" i="14"/>
  <c r="UXS75" i="14"/>
  <c r="UXT75" i="14"/>
  <c r="UXU75" i="14"/>
  <c r="UXV75" i="14"/>
  <c r="UXW75" i="14"/>
  <c r="UXX75" i="14"/>
  <c r="UXY75" i="14"/>
  <c r="UXZ75" i="14"/>
  <c r="UYA75" i="14"/>
  <c r="UYB75" i="14"/>
  <c r="UYC75" i="14"/>
  <c r="UYD75" i="14"/>
  <c r="DC75" i="14"/>
  <c r="DD75" i="14"/>
  <c r="DE75" i="14"/>
  <c r="DF75" i="14"/>
  <c r="DG75" i="14"/>
  <c r="DH75" i="14"/>
  <c r="DI75" i="14"/>
  <c r="DJ75" i="14"/>
  <c r="DK75" i="14"/>
  <c r="DL75" i="14"/>
  <c r="DM75" i="14"/>
  <c r="DN75" i="14"/>
  <c r="DO75" i="14"/>
  <c r="DP75" i="14"/>
  <c r="DQ75" i="14"/>
  <c r="DR75" i="14"/>
  <c r="DS75" i="14"/>
  <c r="DT75" i="14"/>
  <c r="DU75" i="14"/>
  <c r="DV75" i="14"/>
  <c r="DW75" i="14"/>
  <c r="DX75" i="14"/>
  <c r="DY75" i="14"/>
  <c r="DZ75" i="14"/>
  <c r="EA75" i="14"/>
  <c r="EB75" i="14"/>
  <c r="EC75" i="14"/>
  <c r="ED75" i="14"/>
  <c r="EE75" i="14"/>
  <c r="EF75" i="14"/>
  <c r="EG75" i="14"/>
  <c r="EH75" i="14"/>
  <c r="EI75" i="14"/>
  <c r="EJ75" i="14"/>
  <c r="EK75" i="14"/>
  <c r="EL75" i="14"/>
  <c r="EM75" i="14"/>
  <c r="EN75" i="14"/>
  <c r="EO75" i="14"/>
  <c r="EP75" i="14"/>
  <c r="EQ75" i="14"/>
  <c r="ER75" i="14"/>
  <c r="ES75" i="14"/>
  <c r="ET75" i="14"/>
  <c r="EU75" i="14"/>
  <c r="EV75" i="14"/>
  <c r="EW75" i="14"/>
  <c r="EX75" i="14"/>
  <c r="EY75" i="14"/>
  <c r="EZ75" i="14"/>
  <c r="FA75" i="14"/>
  <c r="FB75" i="14"/>
  <c r="FC75" i="14"/>
  <c r="FD75" i="14"/>
  <c r="FE75" i="14"/>
  <c r="FF75" i="14"/>
  <c r="FG75" i="14"/>
  <c r="FH75" i="14"/>
  <c r="FI75" i="14"/>
  <c r="FJ75" i="14"/>
  <c r="FK75" i="14"/>
  <c r="PGJ75" i="14"/>
  <c r="PFQ75" i="14"/>
  <c r="PEP75" i="14"/>
  <c r="PEB75" i="14"/>
  <c r="PDM75" i="14"/>
  <c r="PCV75" i="14"/>
  <c r="PCF75" i="14"/>
  <c r="PBH75" i="14"/>
  <c r="PAR75" i="14"/>
  <c r="PAE75" i="14"/>
  <c r="OZI75" i="14"/>
  <c r="OYP75" i="14"/>
  <c r="OYD75" i="14"/>
  <c r="OXM75" i="14"/>
  <c r="OWV75" i="14"/>
  <c r="OWE75" i="14"/>
  <c r="OVN75" i="14"/>
  <c r="OUV75" i="14"/>
  <c r="OUG75" i="14"/>
  <c r="OTP75" i="14"/>
  <c r="OSZ75" i="14"/>
  <c r="OSK75" i="14"/>
  <c r="ORS75" i="14"/>
  <c r="ORC75" i="14"/>
  <c r="OQM75" i="14"/>
  <c r="OPU75" i="14"/>
  <c r="OPF75" i="14"/>
  <c r="OOR75" i="14"/>
  <c r="OOB75" i="14"/>
  <c r="ONJ75" i="14"/>
  <c r="OMT75" i="14"/>
  <c r="OMB75" i="14"/>
  <c r="OLL75" i="14"/>
  <c r="OKV75" i="14"/>
  <c r="OKE75" i="14"/>
  <c r="OJF75" i="14"/>
  <c r="OIM75" i="14"/>
  <c r="OHZ75" i="14"/>
  <c r="OHJ75" i="14"/>
  <c r="OGW75" i="14"/>
  <c r="OGG75" i="14"/>
  <c r="OFS75" i="14"/>
  <c r="OFD75" i="14"/>
  <c r="OEL75" i="14"/>
  <c r="ODR75" i="14"/>
  <c r="OCQ75" i="14"/>
  <c r="OBX75" i="14"/>
  <c r="OBH75" i="14"/>
  <c r="OAT75" i="14"/>
  <c r="OAD75" i="14"/>
  <c r="NZO75" i="14"/>
  <c r="NZA75" i="14"/>
  <c r="NYI75" i="14"/>
  <c r="NXT75" i="14"/>
  <c r="NXC75" i="14"/>
  <c r="NWN75" i="14"/>
  <c r="NVQ75" i="14"/>
  <c r="NUZ75" i="14"/>
  <c r="NUK75" i="14"/>
  <c r="NTW75" i="14"/>
  <c r="NTH75" i="14"/>
  <c r="NST75" i="14"/>
  <c r="NSF75" i="14"/>
  <c r="NRR75" i="14"/>
  <c r="NRC75" i="14"/>
  <c r="NQL75" i="14"/>
  <c r="NPU75" i="14"/>
  <c r="NPD75" i="14"/>
  <c r="ETY75" i="14"/>
  <c r="ESZ75" i="14"/>
  <c r="ESA75" i="14"/>
  <c r="ERI75" i="14"/>
  <c r="EQL75" i="14"/>
  <c r="EPN75" i="14"/>
  <c r="EOR75" i="14"/>
  <c r="ENX75" i="14"/>
  <c r="ENB75" i="14"/>
  <c r="EMG75" i="14"/>
  <c r="ELK75" i="14"/>
  <c r="EKS75" i="14"/>
  <c r="EKC75" i="14"/>
  <c r="EJC75" i="14"/>
  <c r="EIG75" i="14"/>
  <c r="EHT75" i="14"/>
  <c r="EGW75" i="14"/>
  <c r="EFY75" i="14"/>
  <c r="EFD75" i="14"/>
  <c r="EEH75" i="14"/>
  <c r="EDQ75" i="14"/>
  <c r="ECQ75" i="14"/>
  <c r="EBZ75" i="14"/>
  <c r="EBL75" i="14"/>
  <c r="EAW75" i="14"/>
  <c r="DZZ75" i="14"/>
  <c r="DZC75" i="14"/>
  <c r="DYJ75" i="14"/>
  <c r="DXO75" i="14"/>
  <c r="DWY75" i="14"/>
  <c r="DWK75" i="14"/>
  <c r="DVT75" i="14"/>
  <c r="DVB75" i="14"/>
  <c r="DTZ75" i="14"/>
  <c r="DSS75" i="14"/>
  <c r="DSA75" i="14"/>
  <c r="DRF75" i="14"/>
  <c r="DQJ75" i="14"/>
  <c r="DPM75" i="14"/>
  <c r="DOP75" i="14"/>
  <c r="DNV75" i="14"/>
  <c r="DNB75" i="14"/>
  <c r="DMH75" i="14"/>
  <c r="DJS75" i="14"/>
  <c r="DIY75" i="14"/>
  <c r="DID75" i="14"/>
  <c r="DHI75" i="14"/>
  <c r="DGM75" i="14"/>
  <c r="DFS75" i="14"/>
  <c r="DEW75" i="14"/>
  <c r="DEC75" i="14"/>
  <c r="DDL75" i="14"/>
  <c r="DCV75" i="14"/>
  <c r="DCD75" i="14"/>
  <c r="DBL75" i="14"/>
  <c r="DAS75" i="14"/>
  <c r="CZZ75" i="14"/>
  <c r="CZG75" i="14"/>
  <c r="CYM75" i="14"/>
  <c r="CXS75" i="14"/>
  <c r="CWZ75" i="14"/>
  <c r="CWH75" i="14"/>
  <c r="CVV75" i="14"/>
  <c r="CVJ75" i="14"/>
  <c r="CUV75" i="14"/>
  <c r="CUE75" i="14"/>
  <c r="CTF75" i="14"/>
  <c r="CSH75" i="14"/>
  <c r="CRM75" i="14"/>
  <c r="CQR75" i="14"/>
  <c r="CPX75" i="14"/>
  <c r="CPB75" i="14"/>
  <c r="COJ75" i="14"/>
  <c r="CNR75" i="14"/>
  <c r="CMX75" i="14"/>
  <c r="CMF75" i="14"/>
  <c r="CLL75" i="14"/>
  <c r="CKS75" i="14"/>
  <c r="CJX75" i="14"/>
  <c r="CJC75" i="14"/>
  <c r="CIG75" i="14"/>
  <c r="CHK75" i="14"/>
  <c r="CGO75" i="14"/>
  <c r="CFJ75" i="14"/>
  <c r="CEK75" i="14"/>
  <c r="CDR75" i="14"/>
  <c r="CCS75" i="14"/>
  <c r="CBW75" i="14"/>
  <c r="CAZ75" i="14"/>
  <c r="CAE75" i="14"/>
  <c r="BZI75" i="14"/>
  <c r="BYM75" i="14"/>
  <c r="BXT75" i="14"/>
  <c r="BWZ75" i="14"/>
  <c r="BWE75" i="14"/>
  <c r="BVL75" i="14"/>
  <c r="BUS75" i="14"/>
  <c r="BUA75" i="14"/>
  <c r="BTC75" i="14"/>
  <c r="BSK75" i="14"/>
  <c r="BRI75" i="14"/>
  <c r="BQP75" i="14"/>
  <c r="BPT75" i="14"/>
  <c r="BOS75" i="14"/>
  <c r="BOA75" i="14"/>
  <c r="BNF75" i="14"/>
  <c r="BMN75" i="14"/>
  <c r="BLT75" i="14"/>
  <c r="BLA75" i="14"/>
  <c r="BKG75" i="14"/>
  <c r="BJK75" i="14"/>
  <c r="BIQ75" i="14"/>
  <c r="BHR75" i="14"/>
  <c r="BGY75" i="14"/>
  <c r="BGN75" i="14"/>
  <c r="BFW75" i="14"/>
  <c r="BEX75" i="14"/>
  <c r="BDY75" i="14"/>
  <c r="BDE75" i="14"/>
  <c r="BCJ75" i="14"/>
  <c r="BBO75" i="14"/>
  <c r="BAQ75" i="14"/>
  <c r="AZZ75" i="14"/>
  <c r="AZF75" i="14"/>
  <c r="AYL75" i="14"/>
  <c r="AXL75" i="14"/>
  <c r="AWS75" i="14"/>
  <c r="AUR75" i="14"/>
  <c r="ATY75" i="14"/>
  <c r="ATD75" i="14"/>
  <c r="ASG75" i="14"/>
  <c r="ARM75" i="14"/>
  <c r="AQS75" i="14"/>
  <c r="APX75" i="14"/>
  <c r="APA75" i="14"/>
  <c r="AMW75" i="14"/>
  <c r="ALW75" i="14"/>
  <c r="ALI75" i="14"/>
  <c r="AKO75" i="14"/>
  <c r="AJY75" i="14"/>
  <c r="AJI75" i="14"/>
  <c r="AIP75" i="14"/>
  <c r="AIG75" i="14"/>
  <c r="AHM75" i="14"/>
  <c r="AGP75" i="14"/>
  <c r="AGA75" i="14"/>
  <c r="AEX75" i="14"/>
  <c r="AED75" i="14"/>
  <c r="ADI75" i="14"/>
  <c r="ACM75" i="14"/>
  <c r="ABJ75" i="14"/>
  <c r="AAG75" i="14"/>
  <c r="ZJ75" i="14"/>
  <c r="YT75" i="14"/>
  <c r="XX75" i="14"/>
  <c r="XC75" i="14"/>
  <c r="WH75" i="14"/>
  <c r="VM75" i="14"/>
  <c r="UQ75" i="14"/>
  <c r="TW75" i="14"/>
  <c r="TB75" i="14"/>
  <c r="SA75" i="14"/>
  <c r="RF75" i="14"/>
  <c r="QJ75" i="14"/>
  <c r="PQ75" i="14"/>
  <c r="OW75" i="14"/>
  <c r="CM75" i="14"/>
  <c r="BV75" i="14"/>
  <c r="BB113" i="14"/>
  <c r="AH113" i="14"/>
  <c r="M113" i="14"/>
  <c r="AX117" i="14"/>
  <c r="Z117" i="14"/>
  <c r="I117" i="14"/>
  <c r="UTA75" i="14"/>
  <c r="UTB75" i="14"/>
  <c r="UTC75" i="14"/>
  <c r="UTD75" i="14"/>
  <c r="UTE75" i="14"/>
  <c r="UTF75" i="14"/>
  <c r="UTG75" i="14"/>
  <c r="UTH75" i="14"/>
  <c r="UTI75" i="14"/>
  <c r="UTJ75" i="14"/>
  <c r="UTK75" i="14"/>
  <c r="UTL75" i="14"/>
  <c r="UTM75" i="14"/>
  <c r="UTN75" i="14"/>
  <c r="UTO75" i="14"/>
  <c r="UTP75" i="14"/>
  <c r="UTQ75" i="14"/>
  <c r="UTR75" i="14"/>
  <c r="UTS75" i="14"/>
  <c r="UTT75" i="14"/>
  <c r="UTU75" i="14"/>
  <c r="UTV75" i="14"/>
  <c r="UTW75" i="14"/>
  <c r="UTX75" i="14"/>
  <c r="UTY75" i="14"/>
  <c r="UTZ75" i="14"/>
  <c r="UUA75" i="14"/>
  <c r="UUB75" i="14"/>
  <c r="UUC75" i="14"/>
  <c r="UUD75" i="14"/>
  <c r="UUE75" i="14"/>
  <c r="UUF75" i="14"/>
  <c r="UUG75" i="14"/>
  <c r="UUH75" i="14"/>
  <c r="UUI75" i="14"/>
  <c r="UUJ75" i="14"/>
  <c r="UUK75" i="14"/>
  <c r="UUL75" i="14"/>
  <c r="UUM75" i="14"/>
  <c r="UUN75" i="14"/>
  <c r="UUO75" i="14"/>
  <c r="UUP75" i="14"/>
  <c r="UUQ75" i="14"/>
  <c r="UUR75" i="14"/>
  <c r="UUS75" i="14"/>
  <c r="UUT75" i="14"/>
  <c r="UUU75" i="14"/>
  <c r="UUV75" i="14"/>
  <c r="UUW75" i="14"/>
  <c r="UUX75" i="14"/>
  <c r="UUY75" i="14"/>
  <c r="UUZ75" i="14"/>
  <c r="UVA75" i="14"/>
  <c r="UVB75" i="14"/>
  <c r="UVC75" i="14"/>
  <c r="UVD75" i="14"/>
  <c r="UVE75" i="14"/>
  <c r="UVF75" i="14"/>
  <c r="UVG75" i="14"/>
  <c r="UVH75" i="14"/>
  <c r="UVI75" i="14"/>
  <c r="UVJ75" i="14"/>
  <c r="VAP75" i="14"/>
  <c r="VAQ75" i="14"/>
  <c r="VAR75" i="14"/>
  <c r="VAS75" i="14"/>
  <c r="VAT75" i="14"/>
  <c r="VAU75" i="14"/>
  <c r="VAV75" i="14"/>
  <c r="VAW75" i="14"/>
  <c r="VAX75" i="14"/>
  <c r="VAY75" i="14"/>
  <c r="VAZ75" i="14"/>
  <c r="VBA75" i="14"/>
  <c r="VBB75" i="14"/>
  <c r="VBC75" i="14"/>
  <c r="VBD75" i="14"/>
  <c r="VBE75" i="14"/>
  <c r="VBF75" i="14"/>
  <c r="VBG75" i="14"/>
  <c r="VBH75" i="14"/>
  <c r="VBI75" i="14"/>
  <c r="VBJ75" i="14"/>
  <c r="VBK75" i="14"/>
  <c r="VBL75" i="14"/>
  <c r="VBM75" i="14"/>
  <c r="VBN75" i="14"/>
  <c r="VBO75" i="14"/>
  <c r="VBP75" i="14"/>
  <c r="VBQ75" i="14"/>
  <c r="VBR75" i="14"/>
  <c r="VBS75" i="14"/>
  <c r="VBT75" i="14"/>
  <c r="VBU75" i="14"/>
  <c r="VBV75" i="14"/>
  <c r="VBW75" i="14"/>
  <c r="VBX75" i="14"/>
  <c r="VBY75" i="14"/>
  <c r="VBZ75" i="14"/>
  <c r="VCA75" i="14"/>
  <c r="VCB75" i="14"/>
  <c r="VCC75" i="14"/>
  <c r="VCD75" i="14"/>
  <c r="VCE75" i="14"/>
  <c r="VCF75" i="14"/>
  <c r="VCG75" i="14"/>
  <c r="VCH75" i="14"/>
  <c r="VCI75" i="14"/>
  <c r="VCJ75" i="14"/>
  <c r="VCK75" i="14"/>
  <c r="VCL75" i="14"/>
  <c r="VCM75" i="14"/>
  <c r="VCN75" i="14"/>
  <c r="VCO75" i="14"/>
  <c r="VCP75" i="14"/>
  <c r="VCQ75" i="14"/>
  <c r="VCR75" i="14"/>
  <c r="VCS75" i="14"/>
  <c r="VCT75" i="14"/>
  <c r="VCU75" i="14"/>
  <c r="VCV75" i="14"/>
  <c r="VCW75" i="14"/>
  <c r="VCX75" i="14"/>
  <c r="VCY75" i="14"/>
  <c r="VCZ75" i="14"/>
  <c r="VDA75" i="14"/>
  <c r="VDB75" i="14"/>
  <c r="VDC75" i="14"/>
  <c r="VDD75" i="14"/>
  <c r="VDE75" i="14"/>
  <c r="VDF75" i="14"/>
  <c r="VDG75" i="14"/>
  <c r="VDH75" i="14"/>
  <c r="LO75" i="14"/>
  <c r="LP75" i="14"/>
  <c r="LQ75" i="14"/>
  <c r="LR75" i="14"/>
  <c r="LS75" i="14"/>
  <c r="LT75" i="14"/>
  <c r="LU75" i="14"/>
  <c r="LV75" i="14"/>
  <c r="LW75" i="14"/>
  <c r="LX75" i="14"/>
  <c r="LY75" i="14"/>
  <c r="LZ75" i="14"/>
  <c r="MA75" i="14"/>
  <c r="MB75" i="14"/>
  <c r="MC75" i="14"/>
  <c r="MD75" i="14"/>
  <c r="ME75" i="14"/>
  <c r="MF75" i="14"/>
  <c r="MG75" i="14"/>
  <c r="MH75" i="14"/>
  <c r="MI75" i="14"/>
  <c r="MJ75" i="14"/>
  <c r="MK75" i="14"/>
  <c r="ML75" i="14"/>
  <c r="MM75" i="14"/>
  <c r="MN75" i="14"/>
  <c r="MO75" i="14"/>
  <c r="MP75" i="14"/>
  <c r="MQ75" i="14"/>
  <c r="MR75" i="14"/>
  <c r="MS75" i="14"/>
  <c r="MT75" i="14"/>
  <c r="MU75" i="14"/>
  <c r="MV75" i="14"/>
  <c r="MW75" i="14"/>
  <c r="MX75" i="14"/>
  <c r="MY75" i="14"/>
  <c r="MZ75" i="14"/>
  <c r="NA75" i="14"/>
  <c r="NB75" i="14"/>
  <c r="NC75" i="14"/>
  <c r="ND75" i="14"/>
  <c r="NE75" i="14"/>
  <c r="NF75" i="14"/>
  <c r="NG75" i="14"/>
  <c r="NH75" i="14"/>
  <c r="NI75" i="14"/>
  <c r="NJ75" i="14"/>
  <c r="NK75" i="14"/>
  <c r="NL75" i="14"/>
  <c r="NM75" i="14"/>
  <c r="XES68" i="14"/>
  <c r="XEF68" i="14"/>
  <c r="XEB68" i="14"/>
  <c r="XDV68" i="14"/>
  <c r="XDQ68" i="14"/>
  <c r="XDM68" i="14"/>
  <c r="XDJ68" i="14"/>
  <c r="XDE68" i="14"/>
  <c r="XCZ68" i="14"/>
  <c r="XCT68" i="14"/>
  <c r="XCO68" i="14"/>
  <c r="XCF68" i="14"/>
  <c r="XBV68" i="14"/>
  <c r="XBL68" i="14"/>
  <c r="XBE68" i="14"/>
  <c r="XAR68" i="14"/>
  <c r="XAN68" i="14"/>
  <c r="XAI68" i="14"/>
  <c r="XAE68" i="14"/>
  <c r="WZY68" i="14"/>
  <c r="WZR68" i="14"/>
  <c r="WZK68" i="14"/>
  <c r="WZF68" i="14"/>
  <c r="WYV68" i="14"/>
  <c r="WYP68" i="14"/>
  <c r="HYL68" i="14"/>
  <c r="HYF68" i="14"/>
  <c r="HYB68" i="14"/>
  <c r="HXN68" i="14"/>
  <c r="HXJ68" i="14"/>
  <c r="HWV68" i="14"/>
  <c r="HWP68" i="14"/>
  <c r="HWJ68" i="14"/>
  <c r="HWD68" i="14"/>
  <c r="HVZ68" i="14"/>
  <c r="HVT68" i="14"/>
  <c r="HVP68" i="14"/>
  <c r="HVH68" i="14"/>
  <c r="HVB68" i="14"/>
  <c r="HUT68" i="14"/>
  <c r="HUN68" i="14"/>
  <c r="HUI68" i="14"/>
  <c r="HUD68" i="14"/>
  <c r="HTW68" i="14"/>
  <c r="HTQ68" i="14"/>
  <c r="HTL68" i="14"/>
  <c r="HTH68" i="14"/>
  <c r="HSY68" i="14"/>
  <c r="HSU68" i="14"/>
  <c r="HSI68" i="14"/>
  <c r="HSC68" i="14"/>
  <c r="HRV68" i="14"/>
  <c r="HRQ68" i="14"/>
  <c r="HRG68" i="14"/>
  <c r="HQZ68" i="14"/>
  <c r="HQU68" i="14"/>
  <c r="HQP68" i="14"/>
  <c r="HQH68" i="14"/>
  <c r="HQC68" i="14"/>
  <c r="HPR68" i="14"/>
  <c r="HPN68" i="14"/>
  <c r="HPI68" i="14"/>
  <c r="HPC68" i="14"/>
  <c r="HOY68" i="14"/>
  <c r="HOT68" i="14"/>
  <c r="HOK68" i="14"/>
  <c r="HOB68" i="14"/>
  <c r="HNW68" i="14"/>
  <c r="HNN68" i="14"/>
  <c r="HNG68" i="14"/>
  <c r="HNB68" i="14"/>
  <c r="HMV68" i="14"/>
  <c r="HMO68" i="14"/>
  <c r="HMG68" i="14"/>
  <c r="HLX68" i="14"/>
  <c r="HLQ68" i="14"/>
  <c r="HLL68" i="14"/>
  <c r="HLF68" i="14"/>
  <c r="HLA68" i="14"/>
  <c r="HKV68" i="14"/>
  <c r="HKR68" i="14"/>
  <c r="HKG68" i="14"/>
  <c r="HKC68" i="14"/>
  <c r="HJX68" i="14"/>
  <c r="HJT68" i="14"/>
  <c r="HJK68" i="14"/>
  <c r="HJF68" i="14"/>
  <c r="HIZ68" i="14"/>
  <c r="HIS68" i="14"/>
  <c r="RTH75" i="14"/>
  <c r="RTD75" i="14"/>
  <c r="RSW75" i="14"/>
  <c r="RSS75" i="14"/>
  <c r="RSO75" i="14"/>
  <c r="RSA75" i="14"/>
  <c r="RRV75" i="14"/>
  <c r="RRP75" i="14"/>
  <c r="RRL75" i="14"/>
  <c r="RRE75" i="14"/>
  <c r="RQX75" i="14"/>
  <c r="RQR75" i="14"/>
  <c r="RQL75" i="14"/>
  <c r="RQF75" i="14"/>
  <c r="RQA75" i="14"/>
  <c r="RPT75" i="14"/>
  <c r="RPO75" i="14"/>
  <c r="RPK75" i="14"/>
  <c r="RPE75" i="14"/>
  <c r="ROX75" i="14"/>
  <c r="ROS75" i="14"/>
  <c r="RON75" i="14"/>
  <c r="ROH75" i="14"/>
  <c r="ROB75" i="14"/>
  <c r="RNW75" i="14"/>
  <c r="RNO75" i="14"/>
  <c r="RNI75" i="14"/>
  <c r="RNB75" i="14"/>
  <c r="RMW75" i="14"/>
  <c r="RMQ75" i="14"/>
  <c r="RMK75" i="14"/>
  <c r="RMF75" i="14"/>
  <c r="RLY75" i="14"/>
  <c r="RLS75" i="14"/>
  <c r="RLL75" i="14"/>
  <c r="RLF75" i="14"/>
  <c r="RKW75" i="14"/>
  <c r="RKN75" i="14"/>
  <c r="RKI75" i="14"/>
  <c r="RKE75" i="14"/>
  <c r="RJZ75" i="14"/>
  <c r="RJT75" i="14"/>
  <c r="RJP75" i="14"/>
  <c r="RJJ75" i="14"/>
  <c r="RJE75" i="14"/>
  <c r="RIX75" i="14"/>
  <c r="RIO75" i="14"/>
  <c r="RII75" i="14"/>
  <c r="RIC75" i="14"/>
  <c r="RHX75" i="14"/>
  <c r="RHR75" i="14"/>
  <c r="RHM75" i="14"/>
  <c r="RHH75" i="14"/>
  <c r="RHB75" i="14"/>
  <c r="RGX75" i="14"/>
  <c r="RGT75" i="14"/>
  <c r="RGM75" i="14"/>
  <c r="RGG75" i="14"/>
  <c r="RGA75" i="14"/>
  <c r="RFR75" i="14"/>
  <c r="RFM75" i="14"/>
  <c r="RFI75" i="14"/>
  <c r="RFD75" i="14"/>
  <c r="REY75" i="14"/>
  <c r="RET75" i="14"/>
  <c r="REL75" i="14"/>
  <c r="REG75" i="14"/>
  <c r="REC75" i="14"/>
  <c r="RDU75" i="14"/>
  <c r="RDO75" i="14"/>
  <c r="RDI75" i="14"/>
  <c r="RDD75" i="14"/>
  <c r="RCY75" i="14"/>
  <c r="RCT75" i="14"/>
  <c r="RCO75" i="14"/>
  <c r="RCI75" i="14"/>
  <c r="RCC75" i="14"/>
  <c r="RBX75" i="14"/>
  <c r="RBS75" i="14"/>
  <c r="RBL75" i="14"/>
  <c r="RBG75" i="14"/>
  <c r="RBA75" i="14"/>
  <c r="RAT75" i="14"/>
  <c r="RAO75" i="14"/>
  <c r="RAJ75" i="14"/>
  <c r="RAC75" i="14"/>
  <c r="QZW75" i="14"/>
  <c r="QZQ75" i="14"/>
  <c r="QZK75" i="14"/>
  <c r="QZF75" i="14"/>
  <c r="QZA75" i="14"/>
  <c r="QYX75" i="14"/>
  <c r="QYR75" i="14"/>
  <c r="QYM75" i="14"/>
  <c r="QYI75" i="14"/>
  <c r="QYD75" i="14"/>
  <c r="QXU75" i="14"/>
  <c r="QXO75" i="14"/>
  <c r="QXH75" i="14"/>
  <c r="QXC75" i="14"/>
  <c r="QWY75" i="14"/>
  <c r="QWS75" i="14"/>
  <c r="QWN75" i="14"/>
  <c r="QWJ75" i="14"/>
  <c r="QWD75" i="14"/>
  <c r="QVY75" i="14"/>
  <c r="QVT75" i="14"/>
  <c r="QVM75" i="14"/>
  <c r="QVH75" i="14"/>
  <c r="QVC75" i="14"/>
  <c r="QUX75" i="14"/>
  <c r="QUR75" i="14"/>
  <c r="QUM75" i="14"/>
  <c r="QUG75" i="14"/>
  <c r="QUC75" i="14"/>
  <c r="QTV75" i="14"/>
  <c r="QTM75" i="14"/>
  <c r="NGK75" i="14"/>
  <c r="NGF75" i="14"/>
  <c r="NFV75" i="14"/>
  <c r="NFQ75" i="14"/>
  <c r="NFK75" i="14"/>
  <c r="NFF75" i="14"/>
  <c r="NFB75" i="14"/>
  <c r="NEX75" i="14"/>
  <c r="NER75" i="14"/>
  <c r="NEL75" i="14"/>
  <c r="NEE75" i="14"/>
  <c r="NDZ75" i="14"/>
  <c r="NDU75" i="14"/>
  <c r="NDQ75" i="14"/>
  <c r="NDI75" i="14"/>
  <c r="NDD75" i="14"/>
  <c r="NCX75" i="14"/>
  <c r="NCQ75" i="14"/>
  <c r="MWM75" i="14"/>
  <c r="MWG75" i="14"/>
  <c r="MWC75" i="14"/>
  <c r="MVX75" i="14"/>
  <c r="MVS75" i="14"/>
  <c r="MVM75" i="14"/>
  <c r="MVH75" i="14"/>
  <c r="MVC75" i="14"/>
  <c r="MUW75" i="14"/>
  <c r="MUR75" i="14"/>
  <c r="MUN75" i="14"/>
  <c r="MUI75" i="14"/>
  <c r="MUC75" i="14"/>
  <c r="MTV75" i="14"/>
  <c r="MTN75" i="14"/>
  <c r="MTG75" i="14"/>
  <c r="MTA75" i="14"/>
  <c r="MSU75" i="14"/>
  <c r="MSP75" i="14"/>
  <c r="MSL75" i="14"/>
  <c r="MSH75" i="14"/>
  <c r="MSB75" i="14"/>
  <c r="MRV75" i="14"/>
  <c r="MRN75" i="14"/>
  <c r="JRD68" i="14"/>
  <c r="JQY68" i="14"/>
  <c r="JQS68" i="14"/>
  <c r="JQN68" i="14"/>
  <c r="JQJ68" i="14"/>
  <c r="JQE68" i="14"/>
  <c r="JPS68" i="14"/>
  <c r="JPO68" i="14"/>
  <c r="JPI68" i="14"/>
  <c r="JPB68" i="14"/>
  <c r="JOW68" i="14"/>
  <c r="JOK68" i="14"/>
  <c r="JOG68" i="14"/>
  <c r="JNT68" i="14"/>
  <c r="JNP68" i="14"/>
  <c r="JNJ68" i="14"/>
  <c r="JND68" i="14"/>
  <c r="JMX68" i="14"/>
  <c r="JMJ68" i="14"/>
  <c r="JMB68" i="14"/>
  <c r="JLR68" i="14"/>
  <c r="JLL68" i="14"/>
  <c r="JLG68" i="14"/>
  <c r="JLA68" i="14"/>
  <c r="JKO68" i="14"/>
  <c r="JKE68" i="14"/>
  <c r="JJY68" i="14"/>
  <c r="JJS68" i="14"/>
  <c r="JJL68" i="14"/>
  <c r="JJF68" i="14"/>
  <c r="JJA68" i="14"/>
  <c r="JIW68" i="14"/>
  <c r="JIP68" i="14"/>
  <c r="JIJ68" i="14"/>
  <c r="JID68" i="14"/>
  <c r="JIA68" i="14"/>
  <c r="JHW68" i="14"/>
  <c r="JHP68" i="14"/>
  <c r="JHL68" i="14"/>
  <c r="JHF68" i="14"/>
  <c r="JGZ68" i="14"/>
  <c r="JGU68" i="14"/>
  <c r="JGP68" i="14"/>
  <c r="JGI68" i="14"/>
  <c r="JGC68" i="14"/>
  <c r="JFX68" i="14"/>
  <c r="JFQ68" i="14"/>
  <c r="JFJ68" i="14"/>
  <c r="JFA68" i="14"/>
  <c r="JEU68" i="14"/>
  <c r="JEP68" i="14"/>
  <c r="JED68" i="14"/>
  <c r="JDV68" i="14"/>
  <c r="JDO68" i="14"/>
  <c r="JDJ68" i="14"/>
  <c r="JDE68" i="14"/>
  <c r="JCY68" i="14"/>
  <c r="JCT68" i="14"/>
  <c r="JCK68" i="14"/>
  <c r="JCA68" i="14"/>
  <c r="JBV68" i="14"/>
  <c r="JBP68" i="14"/>
  <c r="JBG68" i="14"/>
  <c r="JBB68" i="14"/>
  <c r="JAW68" i="14"/>
  <c r="JAQ68" i="14"/>
  <c r="JAL68" i="14"/>
  <c r="JAF68" i="14"/>
  <c r="IZY68" i="14"/>
  <c r="IZP68" i="14"/>
  <c r="IZI68" i="14"/>
  <c r="IZD68" i="14"/>
  <c r="IYZ68" i="14"/>
  <c r="IYR68" i="14"/>
  <c r="IYO68" i="14"/>
  <c r="IYG68" i="14"/>
  <c r="IYA68" i="14"/>
  <c r="IXU68" i="14"/>
  <c r="IXO68" i="14"/>
  <c r="IXI68" i="14"/>
  <c r="IXC68" i="14"/>
  <c r="IWW68" i="14"/>
  <c r="IWQ68" i="14"/>
  <c r="IWL68" i="14"/>
  <c r="IWE68" i="14"/>
  <c r="IVY68" i="14"/>
  <c r="IVS68" i="14"/>
  <c r="IVM68" i="14"/>
  <c r="IVG68" i="14"/>
  <c r="IUZ68" i="14"/>
  <c r="IUU68" i="14"/>
  <c r="IUO68" i="14"/>
  <c r="IUH68" i="14"/>
  <c r="IUB68" i="14"/>
  <c r="ITV68" i="14"/>
  <c r="ITQ68" i="14"/>
  <c r="ITK68" i="14"/>
  <c r="ITD68" i="14"/>
  <c r="ISV68" i="14"/>
  <c r="ISO68" i="14"/>
  <c r="ISI68" i="14"/>
  <c r="ISB68" i="14"/>
  <c r="IRV68" i="14"/>
  <c r="IRO68" i="14"/>
  <c r="IQZ68" i="14"/>
  <c r="IQR68" i="14"/>
  <c r="IQL68" i="14"/>
  <c r="IQE68" i="14"/>
  <c r="IPU68" i="14"/>
  <c r="IPL68" i="14"/>
  <c r="IPF68" i="14"/>
  <c r="IOZ68" i="14"/>
  <c r="IOU68" i="14"/>
  <c r="IOM68" i="14"/>
  <c r="IOE68" i="14"/>
  <c r="INV68" i="14"/>
  <c r="INL68" i="14"/>
  <c r="INF68" i="14"/>
  <c r="IMY68" i="14"/>
  <c r="IMS68" i="14"/>
  <c r="IML68" i="14"/>
  <c r="ILY68" i="14"/>
  <c r="ILS68" i="14"/>
  <c r="ILM68" i="14"/>
  <c r="ILI68" i="14"/>
  <c r="ILD68" i="14"/>
  <c r="IKP68" i="14"/>
  <c r="IKD68" i="14"/>
  <c r="IJU68" i="14"/>
  <c r="IJO68" i="14"/>
  <c r="IIY68" i="14"/>
  <c r="IIR68" i="14"/>
  <c r="III68" i="14"/>
  <c r="IIC68" i="14"/>
  <c r="IHV68" i="14"/>
  <c r="IHQ68" i="14"/>
  <c r="IHI68" i="14"/>
  <c r="IHA68" i="14"/>
  <c r="IGT68" i="14"/>
  <c r="IGN68" i="14"/>
  <c r="IGI68" i="14"/>
  <c r="IGC68" i="14"/>
  <c r="PKN68" i="14"/>
  <c r="PKM68" i="14"/>
  <c r="PKL68" i="14"/>
  <c r="PKK68" i="14"/>
  <c r="PKJ68" i="14"/>
  <c r="PKI68" i="14"/>
  <c r="PKH68" i="14"/>
  <c r="PKG68" i="14"/>
  <c r="PKF68" i="14"/>
  <c r="PKE68" i="14"/>
  <c r="PKD68" i="14"/>
  <c r="PKC68" i="14"/>
  <c r="PKB68" i="14"/>
  <c r="PKA68" i="14"/>
  <c r="PJZ68" i="14"/>
  <c r="PJY68" i="14"/>
  <c r="PJX68" i="14"/>
  <c r="PJW68" i="14"/>
  <c r="PJV68" i="14"/>
  <c r="PJU68" i="14"/>
  <c r="PJT68" i="14"/>
  <c r="PJS68" i="14"/>
  <c r="OHU68" i="14"/>
  <c r="OHT68" i="14"/>
  <c r="OHS68" i="14"/>
  <c r="OHR68" i="14"/>
  <c r="OHQ68" i="14"/>
  <c r="OHP68" i="14"/>
  <c r="OHO68" i="14"/>
  <c r="OHN68" i="14"/>
  <c r="OHM68" i="14"/>
  <c r="OHL68" i="14"/>
  <c r="OHK68" i="14"/>
  <c r="OHJ68" i="14"/>
  <c r="OHI68" i="14"/>
  <c r="OHH68" i="14"/>
  <c r="OHG68" i="14"/>
  <c r="OHF68" i="14"/>
  <c r="OHE68" i="14"/>
  <c r="OHD68" i="14"/>
  <c r="OHC68" i="14"/>
  <c r="OHB68" i="14"/>
  <c r="OHA68" i="14"/>
  <c r="OGZ68" i="14"/>
  <c r="OGY68" i="14"/>
  <c r="OGX68" i="14"/>
  <c r="OGW68" i="14"/>
  <c r="OGV68" i="14"/>
  <c r="OGU68" i="14"/>
  <c r="OGT68" i="14"/>
  <c r="OGS68" i="14"/>
  <c r="OGR68" i="14"/>
  <c r="OGQ68" i="14"/>
  <c r="OGP68" i="14"/>
  <c r="OGO68" i="14"/>
  <c r="OGN68" i="14"/>
  <c r="OGM68" i="14"/>
  <c r="OGL68" i="14"/>
  <c r="OGK68" i="14"/>
  <c r="OGJ68" i="14"/>
  <c r="OGI68" i="14"/>
  <c r="OGH68" i="14"/>
  <c r="OGG68" i="14"/>
  <c r="OGF68" i="14"/>
  <c r="OGE68" i="14"/>
  <c r="OGD68" i="14"/>
  <c r="OGC68" i="14"/>
  <c r="OGB68" i="14"/>
  <c r="OGA68" i="14"/>
  <c r="OFZ68" i="14"/>
  <c r="OFY68" i="14"/>
  <c r="OFX68" i="14"/>
  <c r="OFW68" i="14"/>
  <c r="OFV68" i="14"/>
  <c r="OFU68" i="14"/>
  <c r="OFT68" i="14"/>
  <c r="OFS68" i="14"/>
  <c r="OFR68" i="14"/>
  <c r="OFQ68" i="14"/>
  <c r="OFP68" i="14"/>
  <c r="OFO68" i="14"/>
  <c r="OFN68" i="14"/>
  <c r="OFM68" i="14"/>
  <c r="OFL68" i="14"/>
  <c r="OFK68" i="14"/>
  <c r="OFJ68" i="14"/>
  <c r="OFI68" i="14"/>
  <c r="OFH68" i="14"/>
  <c r="OFG68" i="14"/>
  <c r="OFF68" i="14"/>
  <c r="OFE68" i="14"/>
  <c r="OFD68" i="14"/>
  <c r="OFC68" i="14"/>
  <c r="OFB68" i="14"/>
  <c r="OFA68" i="14"/>
  <c r="OEZ68" i="14"/>
  <c r="OEY68" i="14"/>
  <c r="OEX68" i="14"/>
  <c r="OEW68" i="14"/>
  <c r="OEV68" i="14"/>
  <c r="OEU68" i="14"/>
  <c r="OET68" i="14"/>
  <c r="OES68" i="14"/>
  <c r="OER68" i="14"/>
  <c r="OEQ68" i="14"/>
  <c r="OEP68" i="14"/>
  <c r="OEO68" i="14"/>
  <c r="OEN68" i="14"/>
  <c r="OEM68" i="14"/>
  <c r="OEL68" i="14"/>
  <c r="OEK68" i="14"/>
  <c r="OEJ68" i="14"/>
  <c r="OEI68" i="14"/>
  <c r="OEH68" i="14"/>
  <c r="OEG68" i="14"/>
  <c r="OEF68" i="14"/>
  <c r="OEE68" i="14"/>
  <c r="OED68" i="14"/>
  <c r="OEC68" i="14"/>
  <c r="OEB68" i="14"/>
  <c r="OEA68" i="14"/>
  <c r="ODZ68" i="14"/>
  <c r="ODY68" i="14"/>
  <c r="ODX68" i="14"/>
  <c r="ODW68" i="14"/>
  <c r="ODV68" i="14"/>
  <c r="ODU68" i="14"/>
  <c r="NAF68" i="14"/>
  <c r="NAE68" i="14"/>
  <c r="NAD68" i="14"/>
  <c r="NAC68" i="14"/>
  <c r="NAB68" i="14"/>
  <c r="NAA68" i="14"/>
  <c r="MZZ68" i="14"/>
  <c r="MZY68" i="14"/>
  <c r="MZX68" i="14"/>
  <c r="MZW68" i="14"/>
  <c r="MZV68" i="14"/>
  <c r="MZU68" i="14"/>
  <c r="MZT68" i="14"/>
  <c r="MZS68" i="14"/>
  <c r="MZR68" i="14"/>
  <c r="MZQ68" i="14"/>
  <c r="MZP68" i="14"/>
  <c r="MZO68" i="14"/>
  <c r="MZN68" i="14"/>
  <c r="MZM68" i="14"/>
  <c r="MZL68" i="14"/>
  <c r="MZK68" i="14"/>
  <c r="MZJ68" i="14"/>
  <c r="MZI68" i="14"/>
  <c r="MZH68" i="14"/>
  <c r="MZG68" i="14"/>
  <c r="MZF68" i="14"/>
  <c r="MZE68" i="14"/>
  <c r="MZD68" i="14"/>
  <c r="MZC68" i="14"/>
  <c r="MZB68" i="14"/>
  <c r="MZA68" i="14"/>
  <c r="MYZ68" i="14"/>
  <c r="MYY68" i="14"/>
  <c r="MYX68" i="14"/>
  <c r="MYW68" i="14"/>
  <c r="MYV68" i="14"/>
  <c r="MYU68" i="14"/>
  <c r="MYT68" i="14"/>
  <c r="MYS68" i="14"/>
  <c r="MYR68" i="14"/>
  <c r="MYQ68" i="14"/>
  <c r="MYP68" i="14"/>
  <c r="MYO68" i="14"/>
  <c r="MYN68" i="14"/>
  <c r="MYM68" i="14"/>
  <c r="MYL68" i="14"/>
  <c r="MYK68" i="14"/>
  <c r="MYJ68" i="14"/>
  <c r="MYI68" i="14"/>
  <c r="MYH68" i="14"/>
  <c r="MYG68" i="14"/>
  <c r="MYF68" i="14"/>
  <c r="MYE68" i="14"/>
  <c r="MYD68" i="14"/>
  <c r="MYC68" i="14"/>
  <c r="MYB68" i="14"/>
  <c r="MYA68" i="14"/>
  <c r="TDV75" i="14"/>
  <c r="TCW75" i="14"/>
  <c r="TCC75" i="14"/>
  <c r="TBA75" i="14"/>
  <c r="TAF75" i="14"/>
  <c r="SZE75" i="14"/>
  <c r="SYL75" i="14"/>
  <c r="SXM75" i="14"/>
  <c r="SWS75" i="14"/>
  <c r="SVX75" i="14"/>
  <c r="SVB75" i="14"/>
  <c r="SUD75" i="14"/>
  <c r="STE75" i="14"/>
  <c r="SSL75" i="14"/>
  <c r="SRQ75" i="14"/>
  <c r="SQC75" i="14"/>
  <c r="SPE75" i="14"/>
  <c r="SOH75" i="14"/>
  <c r="SND75" i="14"/>
  <c r="SMN75" i="14"/>
  <c r="SVF68" i="14"/>
  <c r="SVC68" i="14"/>
  <c r="SVA68" i="14"/>
  <c r="SUV68" i="14"/>
  <c r="SUT68" i="14"/>
  <c r="SUP68" i="14"/>
  <c r="SUM68" i="14"/>
  <c r="SUK68" i="14"/>
  <c r="SUH68" i="14"/>
  <c r="SUE68" i="14"/>
  <c r="SUB68" i="14"/>
  <c r="STY68" i="14"/>
  <c r="STV68" i="14"/>
  <c r="STR68" i="14"/>
  <c r="STO68" i="14"/>
  <c r="STL68" i="14"/>
  <c r="STJ68" i="14"/>
  <c r="STG68" i="14"/>
  <c r="STD68" i="14"/>
  <c r="STA68" i="14"/>
  <c r="SSX68" i="14"/>
  <c r="SSU68" i="14"/>
  <c r="SSR68" i="14"/>
  <c r="SSO68" i="14"/>
  <c r="SSM68" i="14"/>
  <c r="SSJ68" i="14"/>
  <c r="SSF68" i="14"/>
  <c r="SSB68" i="14"/>
  <c r="SRY68" i="14"/>
  <c r="SRV68" i="14"/>
  <c r="SRT68" i="14"/>
  <c r="SRP68" i="14"/>
  <c r="SRM68" i="14"/>
  <c r="SRJ68" i="14"/>
  <c r="SRG68" i="14"/>
  <c r="SRD68" i="14"/>
  <c r="SRB68" i="14"/>
  <c r="SQY68" i="14"/>
  <c r="SQV68" i="14"/>
  <c r="SQS68" i="14"/>
  <c r="SQP68" i="14"/>
  <c r="SQM68" i="14"/>
  <c r="SQJ68" i="14"/>
  <c r="SQH68" i="14"/>
  <c r="SQF68" i="14"/>
  <c r="SQC68" i="14"/>
  <c r="SQA68" i="14"/>
  <c r="SPY68" i="14"/>
  <c r="SPW68" i="14"/>
  <c r="SPU68" i="14"/>
  <c r="SPS68" i="14"/>
  <c r="SPQ68" i="14"/>
  <c r="SPO68" i="14"/>
  <c r="SPM68" i="14"/>
  <c r="SPL68" i="14"/>
  <c r="SPI68" i="14"/>
  <c r="SPF68" i="14"/>
  <c r="SPC68" i="14"/>
  <c r="SOZ68" i="14"/>
  <c r="SOW68" i="14"/>
  <c r="SOT68" i="14"/>
  <c r="SOQ68" i="14"/>
  <c r="SON68" i="14"/>
  <c r="SOL68" i="14"/>
  <c r="SOJ68" i="14"/>
  <c r="SOF68" i="14"/>
  <c r="SOD68" i="14"/>
  <c r="SOA68" i="14"/>
  <c r="SNX68" i="14"/>
  <c r="SNV68" i="14"/>
  <c r="SNS68" i="14"/>
  <c r="SNP68" i="14"/>
  <c r="SNK68" i="14"/>
  <c r="SNH68" i="14"/>
  <c r="SNE68" i="14"/>
  <c r="SNB68" i="14"/>
  <c r="SMZ68" i="14"/>
  <c r="SMW68" i="14"/>
  <c r="SMT68" i="14"/>
  <c r="SMQ68" i="14"/>
  <c r="SMN68" i="14"/>
  <c r="SMK68" i="14"/>
  <c r="SMH68" i="14"/>
  <c r="SME68" i="14"/>
  <c r="SLN68" i="14"/>
  <c r="SLL68" i="14"/>
  <c r="SLI68" i="14"/>
  <c r="SLF68" i="14"/>
  <c r="SLC68" i="14"/>
  <c r="SLA68" i="14"/>
  <c r="SKW68" i="14"/>
  <c r="SKT68" i="14"/>
  <c r="SKQ68" i="14"/>
  <c r="SKN68" i="14"/>
  <c r="SKL68" i="14"/>
  <c r="SKI68" i="14"/>
  <c r="SKF68" i="14"/>
  <c r="SKB68" i="14"/>
  <c r="SJY68" i="14"/>
  <c r="SJV68" i="14"/>
  <c r="SJQ68" i="14"/>
  <c r="SJN68" i="14"/>
  <c r="SJK68" i="14"/>
  <c r="SJI68" i="14"/>
  <c r="SJF68" i="14"/>
  <c r="SJC68" i="14"/>
  <c r="SIX68" i="14"/>
  <c r="SIV68" i="14"/>
  <c r="SIS68" i="14"/>
  <c r="SIQ68" i="14"/>
  <c r="SIP68" i="14"/>
  <c r="SIM68" i="14"/>
  <c r="SIJ68" i="14"/>
  <c r="SIH68" i="14"/>
  <c r="SID68" i="14"/>
  <c r="SIA68" i="14"/>
  <c r="SHX68" i="14"/>
  <c r="SHU68" i="14"/>
  <c r="SHP68" i="14"/>
  <c r="SHM68" i="14"/>
  <c r="SHH68" i="14"/>
  <c r="SHE68" i="14"/>
  <c r="SHC68" i="14"/>
  <c r="SGX68" i="14"/>
  <c r="SGV68" i="14"/>
  <c r="SGR68" i="14"/>
  <c r="SGO68" i="14"/>
  <c r="SGL68" i="14"/>
  <c r="SGI68" i="14"/>
  <c r="SGD68" i="14"/>
  <c r="SGA68" i="14"/>
  <c r="SFX68" i="14"/>
  <c r="SFU68" i="14"/>
  <c r="SFQ68" i="14"/>
  <c r="SFM68" i="14"/>
  <c r="SFJ68" i="14"/>
  <c r="SFG68" i="14"/>
  <c r="SFD68" i="14"/>
  <c r="SEZ68" i="14"/>
  <c r="SEV68" i="14"/>
  <c r="SES68" i="14"/>
  <c r="SEP68" i="14"/>
  <c r="SEM68" i="14"/>
  <c r="SEJ68" i="14"/>
  <c r="SEG68" i="14"/>
  <c r="SED68" i="14"/>
  <c r="SEA68" i="14"/>
  <c r="SDX68" i="14"/>
  <c r="SDT68" i="14"/>
  <c r="SDQ68" i="14"/>
  <c r="SDN68" i="14"/>
  <c r="SDK68" i="14"/>
  <c r="SDJ68" i="14"/>
  <c r="SDG68" i="14"/>
  <c r="SDD68" i="14"/>
  <c r="SDA68" i="14"/>
  <c r="SCX68" i="14"/>
  <c r="SCU68" i="14"/>
  <c r="SCR68" i="14"/>
  <c r="SCP68" i="14"/>
  <c r="SCL68" i="14"/>
  <c r="SCI68" i="14"/>
  <c r="SCG68" i="14"/>
  <c r="SCC68" i="14"/>
  <c r="SCA68" i="14"/>
  <c r="SBY68" i="14"/>
  <c r="SBW68" i="14"/>
  <c r="SBU68" i="14"/>
  <c r="SBS68" i="14"/>
  <c r="SBQ68" i="14"/>
  <c r="SBO68" i="14"/>
  <c r="SBL68" i="14"/>
  <c r="SBI68" i="14"/>
  <c r="SBF68" i="14"/>
  <c r="SBB68" i="14"/>
  <c r="SAY68" i="14"/>
  <c r="SAV68" i="14"/>
  <c r="SAS68" i="14"/>
  <c r="SAP68" i="14"/>
  <c r="SAM68" i="14"/>
  <c r="SAJ68" i="14"/>
  <c r="SAG68" i="14"/>
  <c r="SAC68" i="14"/>
  <c r="RZY68" i="14"/>
  <c r="RZV68" i="14"/>
  <c r="RZT68" i="14"/>
  <c r="RZQ68" i="14"/>
  <c r="RZN68" i="14"/>
  <c r="RZK68" i="14"/>
  <c r="RZG68" i="14"/>
  <c r="RZD68" i="14"/>
  <c r="RZA68" i="14"/>
  <c r="RYX68" i="14"/>
  <c r="RYU68" i="14"/>
  <c r="RYR68" i="14"/>
  <c r="EGG75" i="14"/>
  <c r="EGA75" i="14"/>
  <c r="EFV75" i="14"/>
  <c r="EFP75" i="14"/>
  <c r="EFJ75" i="14"/>
  <c r="EFE75" i="14"/>
  <c r="EEZ75" i="14"/>
  <c r="EEU75" i="14"/>
  <c r="EEQ75" i="14"/>
  <c r="EEK75" i="14"/>
  <c r="EEG75" i="14"/>
  <c r="EEB75" i="14"/>
  <c r="EDW75" i="14"/>
  <c r="EDR75" i="14"/>
  <c r="EDN75" i="14"/>
  <c r="EDI75" i="14"/>
  <c r="EDE75" i="14"/>
  <c r="ECZ75" i="14"/>
  <c r="ECU75" i="14"/>
  <c r="ECP75" i="14"/>
  <c r="ECJ75" i="14"/>
  <c r="ECE75" i="14"/>
  <c r="ECA75" i="14"/>
  <c r="EBU75" i="14"/>
  <c r="EBP75" i="14"/>
  <c r="EBK75" i="14"/>
  <c r="EBF75" i="14"/>
  <c r="EAY75" i="14"/>
  <c r="EAS75" i="14"/>
  <c r="EAN75" i="14"/>
  <c r="EAI75" i="14"/>
  <c r="EAB75" i="14"/>
  <c r="DZU75" i="14"/>
  <c r="DZQ75" i="14"/>
  <c r="DZL75" i="14"/>
  <c r="DZG75" i="14"/>
  <c r="DZB75" i="14"/>
  <c r="DYY75" i="14"/>
  <c r="DYT75" i="14"/>
  <c r="DYN75" i="14"/>
  <c r="DYH75" i="14"/>
  <c r="DYD75" i="14"/>
  <c r="DXY75" i="14"/>
  <c r="DXV75" i="14"/>
  <c r="DXR75" i="14"/>
  <c r="DXN75" i="14"/>
  <c r="DXJ75" i="14"/>
  <c r="DXE75" i="14"/>
  <c r="DXA75" i="14"/>
  <c r="DWW75" i="14"/>
  <c r="DWS75" i="14"/>
  <c r="DWM75" i="14"/>
  <c r="DWH75" i="14"/>
  <c r="DWD75" i="14"/>
  <c r="DVZ75" i="14"/>
  <c r="DVU75" i="14"/>
  <c r="DVN75" i="14"/>
  <c r="DVI75" i="14"/>
  <c r="DVD75" i="14"/>
  <c r="DUY75" i="14"/>
  <c r="DUR75" i="14"/>
  <c r="DUM75" i="14"/>
  <c r="DUH75" i="14"/>
  <c r="DUC75" i="14"/>
  <c r="DTY75" i="14"/>
  <c r="DTS75" i="14"/>
  <c r="DTN75" i="14"/>
  <c r="DTI75" i="14"/>
  <c r="DTD75" i="14"/>
  <c r="DSZ75" i="14"/>
  <c r="DSU75" i="14"/>
  <c r="DSP75" i="14"/>
  <c r="DSK75" i="14"/>
  <c r="DSF75" i="14"/>
  <c r="DRZ75" i="14"/>
  <c r="DRV75" i="14"/>
  <c r="DRQ75" i="14"/>
  <c r="DRL75" i="14"/>
  <c r="DRG75" i="14"/>
  <c r="DRB75" i="14"/>
  <c r="DQW75" i="14"/>
  <c r="DQT75" i="14"/>
  <c r="DQO75" i="14"/>
  <c r="DQK75" i="14"/>
  <c r="DQF75" i="14"/>
  <c r="DQA75" i="14"/>
  <c r="DPV75" i="14"/>
  <c r="DPQ75" i="14"/>
  <c r="DPL75" i="14"/>
  <c r="DPH75" i="14"/>
  <c r="DPB75" i="14"/>
  <c r="DOV75" i="14"/>
  <c r="DOQ75" i="14"/>
  <c r="DOK75" i="14"/>
  <c r="DOE75" i="14"/>
  <c r="DNZ75" i="14"/>
  <c r="DNU75" i="14"/>
  <c r="DNP75" i="14"/>
  <c r="DNJ75" i="14"/>
  <c r="DNE75" i="14"/>
  <c r="DMX75" i="14"/>
  <c r="DMT75" i="14"/>
  <c r="DMO75" i="14"/>
  <c r="DMJ75" i="14"/>
  <c r="DMD75" i="14"/>
  <c r="DLV75" i="14"/>
  <c r="DLQ75" i="14"/>
  <c r="DLM75" i="14"/>
  <c r="DLI75" i="14"/>
  <c r="DLC75" i="14"/>
  <c r="DKY75" i="14"/>
  <c r="DKS75" i="14"/>
  <c r="DKP75" i="14"/>
  <c r="DKL75" i="14"/>
  <c r="DKH75" i="14"/>
  <c r="DKE75" i="14"/>
  <c r="DKB75" i="14"/>
  <c r="DJY75" i="14"/>
  <c r="DJU75" i="14"/>
  <c r="DJO75" i="14"/>
  <c r="DJJ75" i="14"/>
  <c r="DJE75" i="14"/>
  <c r="DJA75" i="14"/>
  <c r="DIW75" i="14"/>
  <c r="DIR75" i="14"/>
  <c r="DIL75" i="14"/>
  <c r="DIH75" i="14"/>
  <c r="DIC75" i="14"/>
  <c r="DHW75" i="14"/>
  <c r="DHR75" i="14"/>
  <c r="DHN75" i="14"/>
  <c r="DHH75" i="14"/>
  <c r="DHD75" i="14"/>
  <c r="DGY75" i="14"/>
  <c r="DGT75" i="14"/>
  <c r="DGO75" i="14"/>
  <c r="DGI75" i="14"/>
  <c r="DGE75" i="14"/>
  <c r="DFZ75" i="14"/>
  <c r="DFU75" i="14"/>
  <c r="DFP75" i="14"/>
  <c r="DFL75" i="14"/>
  <c r="DFH75" i="14"/>
  <c r="DFC75" i="14"/>
  <c r="DEX75" i="14"/>
  <c r="DET75" i="14"/>
  <c r="DEO75" i="14"/>
  <c r="DEI75" i="14"/>
  <c r="DED75" i="14"/>
  <c r="DDZ75" i="14"/>
  <c r="DDQ75" i="14"/>
  <c r="DBG75" i="14"/>
  <c r="UYE75" i="14"/>
  <c r="UYF75" i="14"/>
  <c r="UYG75" i="14"/>
  <c r="UYH75" i="14"/>
  <c r="UYI75" i="14"/>
  <c r="UYJ75" i="14"/>
  <c r="UYK75" i="14"/>
  <c r="UYL75" i="14"/>
  <c r="UYM75" i="14"/>
  <c r="UYN75" i="14"/>
  <c r="UYO75" i="14"/>
  <c r="UYP75" i="14"/>
  <c r="UYQ75" i="14"/>
  <c r="UYR75" i="14"/>
  <c r="UYS75" i="14"/>
  <c r="UYT75" i="14"/>
  <c r="UYU75" i="14"/>
  <c r="UYV75" i="14"/>
  <c r="UYW75" i="14"/>
  <c r="UYX75" i="14"/>
  <c r="UYY75" i="14"/>
  <c r="UYZ75" i="14"/>
  <c r="UZA75" i="14"/>
  <c r="UZB75" i="14"/>
  <c r="UZC75" i="14"/>
  <c r="UZD75" i="14"/>
  <c r="UZE75" i="14"/>
  <c r="UZF75" i="14"/>
  <c r="UZG75" i="14"/>
  <c r="UZH75" i="14"/>
  <c r="UZI75" i="14"/>
  <c r="UZJ75" i="14"/>
  <c r="UZK75" i="14"/>
  <c r="UZL75" i="14"/>
  <c r="UZM75" i="14"/>
  <c r="UZN75" i="14"/>
  <c r="UZO75" i="14"/>
  <c r="UZP75" i="14"/>
  <c r="UZQ75" i="14"/>
  <c r="UZR75" i="14"/>
  <c r="UZS75" i="14"/>
  <c r="UZT75" i="14"/>
  <c r="UZU75" i="14"/>
  <c r="UZV75" i="14"/>
  <c r="UZW75" i="14"/>
  <c r="UZX75" i="14"/>
  <c r="UZY75" i="14"/>
  <c r="UZZ75" i="14"/>
  <c r="VAA75" i="14"/>
  <c r="VAB75" i="14"/>
  <c r="VAC75" i="14"/>
  <c r="VAD75" i="14"/>
  <c r="VAE75" i="14"/>
  <c r="VAF75" i="14"/>
  <c r="VAG75" i="14"/>
  <c r="VAH75" i="14"/>
  <c r="VAI75" i="14"/>
  <c r="VAJ75" i="14"/>
  <c r="VAK75" i="14"/>
  <c r="VAL75" i="14"/>
  <c r="VAM75" i="14"/>
  <c r="VAN75" i="14"/>
  <c r="VAO75" i="14"/>
  <c r="KFW68" i="14"/>
  <c r="KFX68" i="14"/>
  <c r="KFY68" i="14"/>
  <c r="KFZ68" i="14"/>
  <c r="KGA68" i="14"/>
  <c r="KGB68" i="14"/>
  <c r="KGC68" i="14"/>
  <c r="KGD68" i="14"/>
  <c r="KGE68" i="14"/>
  <c r="KGF68" i="14"/>
  <c r="KGG68" i="14"/>
  <c r="KGH68" i="14"/>
  <c r="KGI68" i="14"/>
  <c r="KGJ68" i="14"/>
  <c r="KGK68" i="14"/>
  <c r="KGL68" i="14"/>
  <c r="KGM68" i="14"/>
  <c r="KGN68" i="14"/>
  <c r="KGO68" i="14"/>
  <c r="KGP68" i="14"/>
  <c r="KGQ68" i="14"/>
  <c r="KGR68" i="14"/>
  <c r="KGS68" i="14"/>
  <c r="KGT68" i="14"/>
  <c r="KGU68" i="14"/>
  <c r="KGV68" i="14"/>
  <c r="KGW68" i="14"/>
  <c r="KGX68" i="14"/>
  <c r="KGY68" i="14"/>
  <c r="KGZ68" i="14"/>
  <c r="KHA68" i="14"/>
  <c r="KHB68" i="14"/>
  <c r="KHC68" i="14"/>
  <c r="KHD68" i="14"/>
  <c r="KHE68" i="14"/>
  <c r="KHF68" i="14"/>
  <c r="KHG68" i="14"/>
  <c r="KHH68" i="14"/>
  <c r="KHI68" i="14"/>
  <c r="KHJ68" i="14"/>
  <c r="KHK68" i="14"/>
  <c r="KHL68" i="14"/>
  <c r="KHM68" i="14"/>
  <c r="KHN68" i="14"/>
  <c r="KHO68" i="14"/>
  <c r="KHP68" i="14"/>
  <c r="KHQ68" i="14"/>
  <c r="KHR68" i="14"/>
  <c r="KHS68" i="14"/>
  <c r="KHT68" i="14"/>
  <c r="KHU68" i="14"/>
  <c r="KHV68" i="14"/>
  <c r="KHW68" i="14"/>
  <c r="KHX68" i="14"/>
  <c r="KHY68" i="14"/>
  <c r="KHZ68" i="14"/>
  <c r="KIA68" i="14"/>
  <c r="KIB68" i="14"/>
  <c r="KIC68" i="14"/>
  <c r="KID68" i="14"/>
  <c r="KIE68" i="14"/>
  <c r="KIF68" i="14"/>
  <c r="KIG68" i="14"/>
  <c r="KIH68" i="14"/>
  <c r="KII68" i="14"/>
  <c r="KIJ68" i="14"/>
  <c r="KIK68" i="14"/>
  <c r="KIL68" i="14"/>
  <c r="KIM68" i="14"/>
  <c r="KIN68" i="14"/>
  <c r="KIO68" i="14"/>
  <c r="KIP68" i="14"/>
  <c r="KIQ68" i="14"/>
  <c r="KIR68" i="14"/>
  <c r="KIS68" i="14"/>
  <c r="KIT68" i="14"/>
  <c r="KIU68" i="14"/>
  <c r="KIV68" i="14"/>
  <c r="KIW68" i="14"/>
  <c r="KIX68" i="14"/>
  <c r="KIY68" i="14"/>
  <c r="KIZ68" i="14"/>
  <c r="KJA68" i="14"/>
  <c r="KJB68" i="14"/>
  <c r="KJC68" i="14"/>
  <c r="KJD68" i="14"/>
  <c r="KJE68" i="14"/>
  <c r="KJF68" i="14"/>
  <c r="KJG68" i="14"/>
  <c r="KJH68" i="14"/>
  <c r="KJI68" i="14"/>
  <c r="KJJ68" i="14"/>
  <c r="KJK68" i="14"/>
  <c r="KJL68" i="14"/>
  <c r="KJM68" i="14"/>
  <c r="KJN68" i="14"/>
  <c r="KJO68" i="14"/>
  <c r="KJP68" i="14"/>
  <c r="KJQ68" i="14"/>
  <c r="KJR68" i="14"/>
  <c r="KJS68" i="14"/>
  <c r="KJT68" i="14"/>
  <c r="KJU68" i="14"/>
  <c r="KJV68" i="14"/>
  <c r="KJW68" i="14"/>
  <c r="KJX68" i="14"/>
  <c r="KJY68" i="14"/>
  <c r="KJZ68" i="14"/>
  <c r="KKA68" i="14"/>
  <c r="KKB68" i="14"/>
  <c r="KKC68" i="14"/>
  <c r="KKD68" i="14"/>
  <c r="KKE68" i="14"/>
  <c r="KKF68" i="14"/>
  <c r="KKG68" i="14"/>
  <c r="KKH68" i="14"/>
  <c r="KKI68" i="14"/>
  <c r="KKJ68" i="14"/>
  <c r="KKK68" i="14"/>
  <c r="KKL68" i="14"/>
  <c r="KKM68" i="14"/>
  <c r="KKN68" i="14"/>
  <c r="KKO68" i="14"/>
  <c r="KKP68" i="14"/>
  <c r="KKQ68" i="14"/>
  <c r="KKR68" i="14"/>
  <c r="KKS68" i="14"/>
  <c r="CP75" i="14"/>
  <c r="CQ75" i="14"/>
  <c r="CR75" i="14"/>
  <c r="CS75" i="14"/>
  <c r="CT75" i="14"/>
  <c r="CU75" i="14"/>
  <c r="CV75" i="14"/>
  <c r="CW75" i="14"/>
  <c r="CX75" i="14"/>
  <c r="CY75" i="14"/>
  <c r="CZ75" i="14"/>
  <c r="DA75" i="14"/>
  <c r="DB75" i="14"/>
  <c r="VDI75" i="14"/>
  <c r="VDJ75" i="14"/>
  <c r="VDK75" i="14"/>
  <c r="VDL75" i="14"/>
  <c r="VDM75" i="14"/>
  <c r="VDN75" i="14"/>
  <c r="VDO75" i="14"/>
  <c r="VDP75" i="14"/>
  <c r="VDQ75" i="14"/>
  <c r="VDR75" i="14"/>
  <c r="VDS75" i="14"/>
  <c r="VDT75" i="14"/>
  <c r="VDU75" i="14"/>
  <c r="VDV75" i="14"/>
  <c r="VDW75" i="14"/>
  <c r="VDX75" i="14"/>
  <c r="VDY75" i="14"/>
  <c r="VDZ75" i="14"/>
  <c r="VEA75" i="14"/>
  <c r="VEB75" i="14"/>
  <c r="VEC75" i="14"/>
  <c r="VED75" i="14"/>
  <c r="VEE75" i="14"/>
  <c r="VEF75" i="14"/>
  <c r="VEG75" i="14"/>
  <c r="VEH75" i="14"/>
  <c r="VEI75" i="14"/>
  <c r="VEJ75" i="14"/>
  <c r="VEK75" i="14"/>
  <c r="VEL75" i="14"/>
  <c r="VEM75" i="14"/>
  <c r="VEN75" i="14"/>
  <c r="VEO75" i="14"/>
  <c r="VEP75" i="14"/>
  <c r="VEQ75" i="14"/>
  <c r="VER75" i="14"/>
  <c r="VES75" i="14"/>
  <c r="VET75" i="14"/>
  <c r="VEU75" i="14"/>
  <c r="VEV75" i="14"/>
  <c r="VEW75" i="14"/>
  <c r="VEX75" i="14"/>
  <c r="VEY75" i="14"/>
  <c r="VEZ75" i="14"/>
  <c r="VFA75" i="14"/>
  <c r="VFB75" i="14"/>
  <c r="VFC75" i="14"/>
  <c r="VFD75" i="14"/>
  <c r="VFE75" i="14"/>
  <c r="VFF75" i="14"/>
  <c r="VFG75" i="14"/>
  <c r="VFH75" i="14"/>
  <c r="VFI75" i="14"/>
  <c r="VFJ75" i="14"/>
  <c r="JZF68" i="14"/>
  <c r="JZG68" i="14"/>
  <c r="JZH68" i="14"/>
  <c r="JZI68" i="14"/>
  <c r="JZJ68" i="14"/>
  <c r="JZK68" i="14"/>
  <c r="JZL68" i="14"/>
  <c r="JZM68" i="14"/>
  <c r="JZN68" i="14"/>
  <c r="JZO68" i="14"/>
  <c r="JZP68" i="14"/>
  <c r="JZQ68" i="14"/>
  <c r="JZR68" i="14"/>
  <c r="JZS68" i="14"/>
  <c r="JZT68" i="14"/>
  <c r="JZU68" i="14"/>
  <c r="JZV68" i="14"/>
  <c r="JZW68" i="14"/>
  <c r="JZX68" i="14"/>
  <c r="JZY68" i="14"/>
  <c r="JZZ68" i="14"/>
  <c r="KAA68" i="14"/>
  <c r="KAB68" i="14"/>
  <c r="KAC68" i="14"/>
  <c r="KAD68" i="14"/>
  <c r="KAE68" i="14"/>
  <c r="KAF68" i="14"/>
  <c r="KAG68" i="14"/>
  <c r="KAH68" i="14"/>
  <c r="KAI68" i="14"/>
  <c r="KAJ68" i="14"/>
  <c r="KAK68" i="14"/>
  <c r="KAL68" i="14"/>
  <c r="KAM68" i="14"/>
  <c r="KAN68" i="14"/>
  <c r="KAO68" i="14"/>
  <c r="KAP68" i="14"/>
  <c r="KAQ68" i="14"/>
  <c r="KAR68" i="14"/>
  <c r="KAS68" i="14"/>
  <c r="KAT68" i="14"/>
  <c r="KAU68" i="14"/>
  <c r="KAV68" i="14"/>
  <c r="KAW68" i="14"/>
  <c r="KAX68" i="14"/>
  <c r="KAY68" i="14"/>
  <c r="KAZ68" i="14"/>
  <c r="KBA68" i="14"/>
  <c r="KBB68" i="14"/>
  <c r="KBC68" i="14"/>
  <c r="KBD68" i="14"/>
  <c r="KBE68" i="14"/>
  <c r="KBF68" i="14"/>
  <c r="KBG68" i="14"/>
  <c r="KBH68" i="14"/>
  <c r="KBI68" i="14"/>
  <c r="KBJ68" i="14"/>
  <c r="KBK68" i="14"/>
  <c r="KBL68" i="14"/>
  <c r="KBM68" i="14"/>
  <c r="KBN68" i="14"/>
  <c r="KBO68" i="14"/>
  <c r="KBP68" i="14"/>
  <c r="KBQ68" i="14"/>
  <c r="KBR68" i="14"/>
  <c r="KBS68" i="14"/>
  <c r="KBT68" i="14"/>
  <c r="KBU68" i="14"/>
  <c r="KBV68" i="14"/>
  <c r="KBW68" i="14"/>
  <c r="KBX68" i="14"/>
  <c r="KBY68" i="14"/>
  <c r="KBZ68" i="14"/>
  <c r="KCA68" i="14"/>
  <c r="KCB68" i="14"/>
  <c r="KCC68" i="14"/>
  <c r="KCD68" i="14"/>
  <c r="KCE68" i="14"/>
  <c r="KCF68" i="14"/>
  <c r="KCG68" i="14"/>
  <c r="KCH68" i="14"/>
  <c r="KCI68" i="14"/>
  <c r="KCJ68" i="14"/>
  <c r="JH75" i="14"/>
  <c r="JI75" i="14"/>
  <c r="JJ75" i="14"/>
  <c r="JK75" i="14"/>
  <c r="JL75" i="14"/>
  <c r="JM75" i="14"/>
  <c r="JN75" i="14"/>
  <c r="JO75" i="14"/>
  <c r="JP75" i="14"/>
  <c r="JQ75" i="14"/>
  <c r="JR75" i="14"/>
  <c r="JS75" i="14"/>
  <c r="JT75" i="14"/>
  <c r="JU75" i="14"/>
  <c r="JV75" i="14"/>
  <c r="JW75" i="14"/>
  <c r="JX75" i="14"/>
  <c r="JY75" i="14"/>
  <c r="JZ75" i="14"/>
  <c r="KA75" i="14"/>
  <c r="KB75" i="14"/>
  <c r="KC75" i="14"/>
  <c r="KD75" i="14"/>
  <c r="KE75" i="14"/>
  <c r="KF75" i="14"/>
  <c r="KG75" i="14"/>
  <c r="KH75" i="14"/>
  <c r="KI75" i="14"/>
  <c r="KJ75" i="14"/>
  <c r="KK75" i="14"/>
  <c r="KL75" i="14"/>
  <c r="KM75" i="14"/>
  <c r="KN75" i="14"/>
  <c r="KO75" i="14"/>
  <c r="KP75" i="14"/>
  <c r="KQ75" i="14"/>
  <c r="KR75" i="14"/>
  <c r="KS75" i="14"/>
  <c r="KT75" i="14"/>
  <c r="KU75" i="14"/>
  <c r="KV75" i="14"/>
  <c r="KW75" i="14"/>
  <c r="KX75" i="14"/>
  <c r="KY75" i="14"/>
  <c r="KZ75" i="14"/>
  <c r="LA75" i="14"/>
  <c r="LB75" i="14"/>
  <c r="LC75" i="14"/>
  <c r="LD75" i="14"/>
  <c r="LE75" i="14"/>
  <c r="LF75" i="14"/>
  <c r="LG75" i="14"/>
  <c r="LH75" i="14"/>
  <c r="LI75" i="14"/>
  <c r="LJ75" i="14"/>
  <c r="LK75" i="14"/>
  <c r="LL75" i="14"/>
  <c r="LM75" i="14"/>
  <c r="LN75" i="14"/>
  <c r="HIL68" i="14"/>
  <c r="HIF68" i="14"/>
  <c r="HIB68" i="14"/>
  <c r="HHT68" i="14"/>
  <c r="HHM68" i="14"/>
  <c r="HHI68" i="14"/>
  <c r="HHB68" i="14"/>
  <c r="HGS68" i="14"/>
  <c r="HGI68" i="14"/>
  <c r="HGA68" i="14"/>
  <c r="HFT68" i="14"/>
  <c r="HFN68" i="14"/>
  <c r="HFH68" i="14"/>
  <c r="HFD68" i="14"/>
  <c r="HEZ68" i="14"/>
  <c r="HES68" i="14"/>
  <c r="HEF68" i="14"/>
  <c r="HEA68" i="14"/>
  <c r="HDT68" i="14"/>
  <c r="HDM68" i="14"/>
  <c r="HDB68" i="14"/>
  <c r="HCW68" i="14"/>
  <c r="HCQ68" i="14"/>
  <c r="HCL68" i="14"/>
  <c r="HCE68" i="14"/>
  <c r="HCA68" i="14"/>
  <c r="HBV68" i="14"/>
  <c r="HBR68" i="14"/>
  <c r="HBM68" i="14"/>
  <c r="HBG68" i="14"/>
  <c r="HBB68" i="14"/>
  <c r="HAV68" i="14"/>
  <c r="HAQ68" i="14"/>
  <c r="HAJ68" i="14"/>
  <c r="HAC68" i="14"/>
  <c r="GZW68" i="14"/>
  <c r="GZL68" i="14"/>
  <c r="GZH68" i="14"/>
  <c r="GZC68" i="14"/>
  <c r="GYX68" i="14"/>
  <c r="GYG68" i="14"/>
  <c r="GYB68" i="14"/>
  <c r="GXN68" i="14"/>
  <c r="GXF68" i="14"/>
  <c r="GWZ68" i="14"/>
  <c r="GWS68" i="14"/>
  <c r="GWM68" i="14"/>
  <c r="GWE68" i="14"/>
  <c r="GVR68" i="14"/>
  <c r="GVC68" i="14"/>
  <c r="GUN68" i="14"/>
  <c r="GTX68" i="14"/>
  <c r="GTP68" i="14"/>
  <c r="GTI68" i="14"/>
  <c r="GSX68" i="14"/>
  <c r="GSM68" i="14"/>
  <c r="GSD68" i="14"/>
  <c r="GRZ68" i="14"/>
  <c r="GRU68" i="14"/>
  <c r="GRQ68" i="14"/>
  <c r="GRL68" i="14"/>
  <c r="GRF68" i="14"/>
  <c r="GQZ68" i="14"/>
  <c r="GQS68" i="14"/>
  <c r="GQM68" i="14"/>
  <c r="GQE68" i="14"/>
  <c r="GPY68" i="14"/>
  <c r="GPU68" i="14"/>
  <c r="GPN68" i="14"/>
  <c r="GPH68" i="14"/>
  <c r="GPB68" i="14"/>
  <c r="GOV68" i="14"/>
  <c r="GON68" i="14"/>
  <c r="GOJ68" i="14"/>
  <c r="GNX68" i="14"/>
  <c r="GNS68" i="14"/>
  <c r="GNM68" i="14"/>
  <c r="GNH68" i="14"/>
  <c r="GNB68" i="14"/>
  <c r="GMX68" i="14"/>
  <c r="GMQ68" i="14"/>
  <c r="GMJ68" i="14"/>
  <c r="GLZ68" i="14"/>
  <c r="GLS68" i="14"/>
  <c r="GLL68" i="14"/>
  <c r="GLC68" i="14"/>
  <c r="GKW68" i="14"/>
  <c r="GKR68" i="14"/>
  <c r="GKM68" i="14"/>
  <c r="GKG68" i="14"/>
  <c r="GJZ68" i="14"/>
  <c r="GJU68" i="14"/>
  <c r="GJM68" i="14"/>
  <c r="GJD68" i="14"/>
  <c r="GIV68" i="14"/>
  <c r="GIQ68" i="14"/>
  <c r="GIM68" i="14"/>
  <c r="GIG68" i="14"/>
  <c r="GIB68" i="14"/>
  <c r="GHW68" i="14"/>
  <c r="GHR68" i="14"/>
  <c r="GHL68" i="14"/>
  <c r="GHC68" i="14"/>
  <c r="GGW68" i="14"/>
  <c r="SDF75" i="14"/>
  <c r="SCZ75" i="14"/>
  <c r="SCU75" i="14"/>
  <c r="SCP75" i="14"/>
  <c r="SCK75" i="14"/>
  <c r="SCF75" i="14"/>
  <c r="SCA75" i="14"/>
  <c r="SBV75" i="14"/>
  <c r="SBQ75" i="14"/>
  <c r="SBI75" i="14"/>
  <c r="SBB75" i="14"/>
  <c r="SAT75" i="14"/>
  <c r="SAM75" i="14"/>
  <c r="SAG75" i="14"/>
  <c r="SAC75" i="14"/>
  <c r="RZX75" i="14"/>
  <c r="RZQ75" i="14"/>
  <c r="RZL75" i="14"/>
  <c r="RZF75" i="14"/>
  <c r="RZB75" i="14"/>
  <c r="RYW75" i="14"/>
  <c r="RYR75" i="14"/>
  <c r="RYL75" i="14"/>
  <c r="RYG75" i="14"/>
  <c r="RYA75" i="14"/>
  <c r="RXU75" i="14"/>
  <c r="RXP75" i="14"/>
  <c r="RXJ75" i="14"/>
  <c r="RXE75" i="14"/>
  <c r="RXA75" i="14"/>
  <c r="RWU75" i="14"/>
  <c r="RWO75" i="14"/>
  <c r="RWJ75" i="14"/>
  <c r="RWF75" i="14"/>
  <c r="RWA75" i="14"/>
  <c r="RVU75" i="14"/>
  <c r="RVP75" i="14"/>
  <c r="RVJ75" i="14"/>
  <c r="RVA75" i="14"/>
  <c r="RUW75" i="14"/>
  <c r="RUQ75" i="14"/>
  <c r="RUH75" i="14"/>
  <c r="RUC75" i="14"/>
  <c r="RTV75" i="14"/>
  <c r="RTN75" i="14"/>
  <c r="MRJ75" i="14"/>
  <c r="MRC75" i="14"/>
  <c r="MQX75" i="14"/>
  <c r="MQS75" i="14"/>
  <c r="MQN75" i="14"/>
  <c r="MQH75" i="14"/>
  <c r="MQC75" i="14"/>
  <c r="MPX75" i="14"/>
  <c r="MPQ75" i="14"/>
  <c r="MPK75" i="14"/>
  <c r="MPF75" i="14"/>
  <c r="MOV75" i="14"/>
  <c r="MOQ75" i="14"/>
  <c r="MOJ75" i="14"/>
  <c r="MOD75" i="14"/>
  <c r="MNT75" i="14"/>
  <c r="MNO75" i="14"/>
  <c r="MNJ75" i="14"/>
  <c r="MND75" i="14"/>
  <c r="MMT75" i="14"/>
  <c r="MMO75" i="14"/>
  <c r="MMK75" i="14"/>
  <c r="MME75" i="14"/>
  <c r="MLY75" i="14"/>
  <c r="MLT75" i="14"/>
  <c r="MLN75" i="14"/>
  <c r="MLI75" i="14"/>
  <c r="MLB75" i="14"/>
  <c r="MKV75" i="14"/>
  <c r="MKQ75" i="14"/>
  <c r="MKK75" i="14"/>
  <c r="MKD75" i="14"/>
  <c r="MJX75" i="14"/>
  <c r="MJS75" i="14"/>
  <c r="MJK75" i="14"/>
  <c r="MJF75" i="14"/>
  <c r="MIZ75" i="14"/>
  <c r="MIU75" i="14"/>
  <c r="MIP75" i="14"/>
  <c r="MIJ75" i="14"/>
  <c r="MIE75" i="14"/>
  <c r="MHX75" i="14"/>
  <c r="MHP75" i="14"/>
  <c r="MHK75" i="14"/>
  <c r="MHE75" i="14"/>
  <c r="MGX75" i="14"/>
  <c r="MGQ75" i="14"/>
  <c r="MGK75" i="14"/>
  <c r="MGF75" i="14"/>
  <c r="MFY75" i="14"/>
  <c r="MFS75" i="14"/>
  <c r="MFK75" i="14"/>
  <c r="MFE75" i="14"/>
  <c r="MEZ75" i="14"/>
  <c r="MET75" i="14"/>
  <c r="MEN75" i="14"/>
  <c r="MEI75" i="14"/>
  <c r="MED75" i="14"/>
  <c r="MDX75" i="14"/>
  <c r="MDT75" i="14"/>
  <c r="MDO75" i="14"/>
  <c r="MDI75" i="14"/>
  <c r="MDD75" i="14"/>
  <c r="MCX75" i="14"/>
  <c r="MCQ75" i="14"/>
  <c r="MCM75" i="14"/>
  <c r="MCH75" i="14"/>
  <c r="MCD75" i="14"/>
  <c r="MBX75" i="14"/>
  <c r="MBR75" i="14"/>
  <c r="MBM75" i="14"/>
  <c r="MBF75" i="14"/>
  <c r="MBA75" i="14"/>
  <c r="MAV75" i="14"/>
  <c r="MAR75" i="14"/>
  <c r="MAM75" i="14"/>
  <c r="MAH75" i="14"/>
  <c r="MAA75" i="14"/>
  <c r="LZV75" i="14"/>
  <c r="LZN75" i="14"/>
  <c r="LZI75" i="14"/>
  <c r="LZC75" i="14"/>
  <c r="LYX75" i="14"/>
  <c r="LYR75" i="14"/>
  <c r="LYN75" i="14"/>
  <c r="LYI75" i="14"/>
  <c r="LYD75" i="14"/>
  <c r="LXX75" i="14"/>
  <c r="LXT75" i="14"/>
  <c r="LXN75" i="14"/>
  <c r="LXH75" i="14"/>
  <c r="LWV75" i="14"/>
  <c r="LWQ75" i="14"/>
  <c r="LWM75" i="14"/>
  <c r="LWH75" i="14"/>
  <c r="LWC75" i="14"/>
  <c r="LVY75" i="14"/>
  <c r="LVQ75" i="14"/>
  <c r="UIB68" i="14"/>
  <c r="UGZ68" i="14"/>
  <c r="UFU68" i="14"/>
  <c r="UEW68" i="14"/>
  <c r="UDW68" i="14"/>
  <c r="UCT68" i="14"/>
  <c r="UCD68" i="14"/>
  <c r="UBE68" i="14"/>
  <c r="UAH68" i="14"/>
  <c r="TZL68" i="14"/>
  <c r="TXZ68" i="14"/>
  <c r="TXF68" i="14"/>
  <c r="TVX68" i="14"/>
  <c r="TUX68" i="14"/>
  <c r="IXM75" i="14"/>
  <c r="IXF75" i="14"/>
  <c r="IWS75" i="14"/>
  <c r="IWI75" i="14"/>
  <c r="IVY75" i="14"/>
  <c r="IVP75" i="14"/>
  <c r="IVG75" i="14"/>
  <c r="IVD75" i="14"/>
  <c r="IUW75" i="14"/>
  <c r="IUN75" i="14"/>
  <c r="IUB75" i="14"/>
  <c r="ITT75" i="14"/>
  <c r="ITN75" i="14"/>
  <c r="ITH75" i="14"/>
  <c r="ISS75" i="14"/>
  <c r="TUR68" i="14"/>
  <c r="TUL68" i="14"/>
  <c r="TUA68" i="14"/>
  <c r="TTN68" i="14"/>
  <c r="TTE68" i="14"/>
  <c r="TSU68" i="14"/>
  <c r="TSN68" i="14"/>
  <c r="TSH68" i="14"/>
  <c r="TSC68" i="14"/>
  <c r="TRU68" i="14"/>
  <c r="TRP68" i="14"/>
  <c r="TRH68" i="14"/>
  <c r="TRD68" i="14"/>
  <c r="TQR68" i="14"/>
  <c r="TQL68" i="14"/>
  <c r="TPY68" i="14"/>
  <c r="TPR68" i="14"/>
  <c r="TPK68" i="14"/>
  <c r="TPB68" i="14"/>
  <c r="JRL68" i="14"/>
  <c r="PJR68" i="14"/>
  <c r="PJQ68" i="14"/>
  <c r="PJP68" i="14"/>
  <c r="PJO68" i="14"/>
  <c r="PJN68" i="14"/>
  <c r="PJM68" i="14"/>
  <c r="PJL68" i="14"/>
  <c r="PJK68" i="14"/>
  <c r="PJJ68" i="14"/>
  <c r="PJI68" i="14"/>
  <c r="PJH68" i="14"/>
  <c r="PJG68" i="14"/>
  <c r="PJF68" i="14"/>
  <c r="PJE68" i="14"/>
  <c r="PJD68" i="14"/>
  <c r="PJC68" i="14"/>
  <c r="PJB68" i="14"/>
  <c r="PJA68" i="14"/>
  <c r="PIZ68" i="14"/>
  <c r="PIY68" i="14"/>
  <c r="PIX68" i="14"/>
  <c r="PIW68" i="14"/>
  <c r="PIV68" i="14"/>
  <c r="PIU68" i="14"/>
  <c r="PIT68" i="14"/>
  <c r="PIS68" i="14"/>
  <c r="PIR68" i="14"/>
  <c r="PIQ68" i="14"/>
  <c r="PIP68" i="14"/>
  <c r="PIO68" i="14"/>
  <c r="PIN68" i="14"/>
  <c r="PIM68" i="14"/>
  <c r="PIL68" i="14"/>
  <c r="PIK68" i="14"/>
  <c r="PIJ68" i="14"/>
  <c r="PII68" i="14"/>
  <c r="PIH68" i="14"/>
  <c r="PIG68" i="14"/>
  <c r="PIF68" i="14"/>
  <c r="PIE68" i="14"/>
  <c r="PID68" i="14"/>
  <c r="PIC68" i="14"/>
  <c r="PIB68" i="14"/>
  <c r="PIA68" i="14"/>
  <c r="PHZ68" i="14"/>
  <c r="PHY68" i="14"/>
  <c r="PHX68" i="14"/>
  <c r="PHW68" i="14"/>
  <c r="PHV68" i="14"/>
  <c r="PHU68" i="14"/>
  <c r="PHT68" i="14"/>
  <c r="PHS68" i="14"/>
  <c r="PHR68" i="14"/>
  <c r="PHQ68" i="14"/>
  <c r="PHP68" i="14"/>
  <c r="PHO68" i="14"/>
  <c r="PHN68" i="14"/>
  <c r="PHM68" i="14"/>
  <c r="PHL68" i="14"/>
  <c r="PHK68" i="14"/>
  <c r="PHJ68" i="14"/>
  <c r="PHI68" i="14"/>
  <c r="PHH68" i="14"/>
  <c r="PHG68" i="14"/>
  <c r="PHF68" i="14"/>
  <c r="PHE68" i="14"/>
  <c r="PHD68" i="14"/>
  <c r="PHC68" i="14"/>
  <c r="PHB68" i="14"/>
  <c r="PHA68" i="14"/>
  <c r="PGZ68" i="14"/>
  <c r="PGY68" i="14"/>
  <c r="PGX68" i="14"/>
  <c r="PGW68" i="14"/>
  <c r="PGV68" i="14"/>
  <c r="PGU68" i="14"/>
  <c r="PGT68" i="14"/>
  <c r="PGS68" i="14"/>
  <c r="PGR68" i="14"/>
  <c r="PGQ68" i="14"/>
  <c r="PGP68" i="14"/>
  <c r="PGO68" i="14"/>
  <c r="PGN68" i="14"/>
  <c r="PGM68" i="14"/>
  <c r="PGL68" i="14"/>
  <c r="PGK68" i="14"/>
  <c r="PGJ68" i="14"/>
  <c r="PGI68" i="14"/>
  <c r="PGH68" i="14"/>
  <c r="PGG68" i="14"/>
  <c r="OLQ68" i="14"/>
  <c r="OLP68" i="14"/>
  <c r="OLO68" i="14"/>
  <c r="OLN68" i="14"/>
  <c r="OLM68" i="14"/>
  <c r="OLL68" i="14"/>
  <c r="OLK68" i="14"/>
  <c r="OLJ68" i="14"/>
  <c r="OLI68" i="14"/>
  <c r="OLH68" i="14"/>
  <c r="OLG68" i="14"/>
  <c r="OLF68" i="14"/>
  <c r="OLE68" i="14"/>
  <c r="OLD68" i="14"/>
  <c r="OLC68" i="14"/>
  <c r="OLB68" i="14"/>
  <c r="OLA68" i="14"/>
  <c r="OKZ68" i="14"/>
  <c r="OKY68" i="14"/>
  <c r="OKX68" i="14"/>
  <c r="OKW68" i="14"/>
  <c r="OKV68" i="14"/>
  <c r="OKU68" i="14"/>
  <c r="OKT68" i="14"/>
  <c r="OKS68" i="14"/>
  <c r="OKR68" i="14"/>
  <c r="OKQ68" i="14"/>
  <c r="OKP68" i="14"/>
  <c r="OKO68" i="14"/>
  <c r="OKN68" i="14"/>
  <c r="OKM68" i="14"/>
  <c r="OKL68" i="14"/>
  <c r="OKK68" i="14"/>
  <c r="OKJ68" i="14"/>
  <c r="OKI68" i="14"/>
  <c r="OKH68" i="14"/>
  <c r="OKG68" i="14"/>
  <c r="OKF68" i="14"/>
  <c r="OKE68" i="14"/>
  <c r="OKD68" i="14"/>
  <c r="OKC68" i="14"/>
  <c r="OKB68" i="14"/>
  <c r="OKA68" i="14"/>
  <c r="OJZ68" i="14"/>
  <c r="OJY68" i="14"/>
  <c r="OJX68" i="14"/>
  <c r="OJW68" i="14"/>
  <c r="OJV68" i="14"/>
  <c r="OJU68" i="14"/>
  <c r="OJT68" i="14"/>
  <c r="OJS68" i="14"/>
  <c r="OJR68" i="14"/>
  <c r="OJQ68" i="14"/>
  <c r="OJP68" i="14"/>
  <c r="OJO68" i="14"/>
  <c r="OJN68" i="14"/>
  <c r="OJM68" i="14"/>
  <c r="OJL68" i="14"/>
  <c r="OJK68" i="14"/>
  <c r="OJJ68" i="14"/>
  <c r="OJI68" i="14"/>
  <c r="OJH68" i="14"/>
  <c r="OJG68" i="14"/>
  <c r="OJF68" i="14"/>
  <c r="OJE68" i="14"/>
  <c r="OJD68" i="14"/>
  <c r="OJC68" i="14"/>
  <c r="OJB68" i="14"/>
  <c r="OJA68" i="14"/>
  <c r="OIZ68" i="14"/>
  <c r="OIY68" i="14"/>
  <c r="OIX68" i="14"/>
  <c r="OIW68" i="14"/>
  <c r="OIV68" i="14"/>
  <c r="OIU68" i="14"/>
  <c r="OIT68" i="14"/>
  <c r="OIS68" i="14"/>
  <c r="OIR68" i="14"/>
  <c r="OIQ68" i="14"/>
  <c r="OIP68" i="14"/>
  <c r="OIO68" i="14"/>
  <c r="OIN68" i="14"/>
  <c r="OIM68" i="14"/>
  <c r="OIL68" i="14"/>
  <c r="OIK68" i="14"/>
  <c r="OIJ68" i="14"/>
  <c r="OII68" i="14"/>
  <c r="OIH68" i="14"/>
  <c r="OIG68" i="14"/>
  <c r="OIF68" i="14"/>
  <c r="OIE68" i="14"/>
  <c r="OID68" i="14"/>
  <c r="OIC68" i="14"/>
  <c r="OIB68" i="14"/>
  <c r="OIA68" i="14"/>
  <c r="OHZ68" i="14"/>
  <c r="OHY68" i="14"/>
  <c r="OHX68" i="14"/>
  <c r="OHW68" i="14"/>
  <c r="OHV68" i="14"/>
  <c r="JLF75" i="14"/>
  <c r="JLB75" i="14"/>
  <c r="JKX75" i="14"/>
  <c r="JKT75" i="14"/>
  <c r="JKP75" i="14"/>
  <c r="JKL75" i="14"/>
  <c r="JKH75" i="14"/>
  <c r="JKD75" i="14"/>
  <c r="JJZ75" i="14"/>
  <c r="JJV75" i="14"/>
  <c r="JJR75" i="14"/>
  <c r="JJN75" i="14"/>
  <c r="JJJ75" i="14"/>
  <c r="JJF75" i="14"/>
  <c r="JJB75" i="14"/>
  <c r="JIX75" i="14"/>
  <c r="JIU75" i="14"/>
  <c r="JIP75" i="14"/>
  <c r="JIL75" i="14"/>
  <c r="JII75" i="14"/>
  <c r="JIF75" i="14"/>
  <c r="JIB75" i="14"/>
  <c r="JHX75" i="14"/>
  <c r="JHT75" i="14"/>
  <c r="JHP75" i="14"/>
  <c r="JHL75" i="14"/>
  <c r="JHH75" i="14"/>
  <c r="JHD75" i="14"/>
  <c r="JGZ75" i="14"/>
  <c r="JGV75" i="14"/>
  <c r="JGS75" i="14"/>
  <c r="JGN75" i="14"/>
  <c r="JGJ75" i="14"/>
  <c r="JGF75" i="14"/>
  <c r="JGB75" i="14"/>
  <c r="JFX75" i="14"/>
  <c r="JFT75" i="14"/>
  <c r="JFP75" i="14"/>
  <c r="JFL75" i="14"/>
  <c r="JFH75" i="14"/>
  <c r="JFD75" i="14"/>
  <c r="JEZ75" i="14"/>
  <c r="JEV75" i="14"/>
  <c r="JEU75" i="14"/>
  <c r="JEQ75" i="14"/>
  <c r="JEM75" i="14"/>
  <c r="JEI75" i="14"/>
  <c r="JEE75" i="14"/>
  <c r="JEA75" i="14"/>
  <c r="JDV75" i="14"/>
  <c r="JDR75" i="14"/>
  <c r="JDN75" i="14"/>
  <c r="JDJ75" i="14"/>
  <c r="JDF75" i="14"/>
  <c r="JDB75" i="14"/>
  <c r="JCX75" i="14"/>
  <c r="JCT75" i="14"/>
  <c r="TRJ68" i="14"/>
  <c r="TQE68" i="14"/>
  <c r="TPA68" i="14"/>
  <c r="TOX68" i="14"/>
  <c r="TOT68" i="14"/>
  <c r="TOP68" i="14"/>
  <c r="TON68" i="14"/>
  <c r="TOJ68" i="14"/>
  <c r="TOG68" i="14"/>
  <c r="TOD68" i="14"/>
  <c r="TOB68" i="14"/>
  <c r="TNX68" i="14"/>
  <c r="TNT68" i="14"/>
  <c r="TNN68" i="14"/>
  <c r="TNK68" i="14"/>
  <c r="TNG68" i="14"/>
  <c r="TNC68" i="14"/>
  <c r="TMY68" i="14"/>
  <c r="TMU68" i="14"/>
  <c r="TMP68" i="14"/>
  <c r="TMK68" i="14"/>
  <c r="TMG68" i="14"/>
  <c r="TMC68" i="14"/>
  <c r="TLZ68" i="14"/>
  <c r="TLV68" i="14"/>
  <c r="TLS68" i="14"/>
  <c r="TLN68" i="14"/>
  <c r="TLK68" i="14"/>
  <c r="TLG68" i="14"/>
  <c r="TLC68" i="14"/>
  <c r="TKY68" i="14"/>
  <c r="TKS68" i="14"/>
  <c r="TKN68" i="14"/>
  <c r="TKJ68" i="14"/>
  <c r="TKF68" i="14"/>
  <c r="TKB68" i="14"/>
  <c r="TJW68" i="14"/>
  <c r="TJS68" i="14"/>
  <c r="TJO68" i="14"/>
  <c r="TJK68" i="14"/>
  <c r="TJH68" i="14"/>
  <c r="TJC68" i="14"/>
  <c r="TIY68" i="14"/>
  <c r="TIU68" i="14"/>
  <c r="TIR68" i="14"/>
  <c r="TIM68" i="14"/>
  <c r="TIJ68" i="14"/>
  <c r="TIF68" i="14"/>
  <c r="TIC68" i="14"/>
  <c r="THZ68" i="14"/>
  <c r="THU68" i="14"/>
  <c r="THD68" i="14"/>
  <c r="TGZ68" i="14"/>
  <c r="TGW68" i="14"/>
  <c r="TGS68" i="14"/>
  <c r="TGO68" i="14"/>
  <c r="TGK68" i="14"/>
  <c r="TGG68" i="14"/>
  <c r="TGC68" i="14"/>
  <c r="TFY68" i="14"/>
  <c r="TFU68" i="14"/>
  <c r="TFR68" i="14"/>
  <c r="TFN68" i="14"/>
  <c r="TFJ68" i="14"/>
  <c r="TFF68" i="14"/>
  <c r="TFB68" i="14"/>
  <c r="TEX68" i="14"/>
  <c r="TES68" i="14"/>
  <c r="TEP68" i="14"/>
  <c r="TEN68" i="14"/>
  <c r="TEK68" i="14"/>
  <c r="TEH68" i="14"/>
  <c r="TEE68" i="14"/>
  <c r="TDZ68" i="14"/>
  <c r="TDV68" i="14"/>
  <c r="TDR68" i="14"/>
  <c r="TDN68" i="14"/>
  <c r="TDJ68" i="14"/>
  <c r="TDG68" i="14"/>
  <c r="TDD68" i="14"/>
  <c r="TCZ68" i="14"/>
  <c r="TCV68" i="14"/>
  <c r="TCR68" i="14"/>
  <c r="TCN68" i="14"/>
  <c r="TCJ68" i="14"/>
  <c r="TCG68" i="14"/>
  <c r="TCC68" i="14"/>
  <c r="TBY68" i="14"/>
  <c r="TBV68" i="14"/>
  <c r="TBR68" i="14"/>
  <c r="TBO68" i="14"/>
  <c r="TBK68" i="14"/>
  <c r="TBH68" i="14"/>
  <c r="TBC68" i="14"/>
  <c r="TAZ68" i="14"/>
  <c r="TAU68" i="14"/>
  <c r="KXP75" i="14"/>
  <c r="KXL75" i="14"/>
  <c r="KXH75" i="14"/>
  <c r="KXD75" i="14"/>
  <c r="KWY75" i="14"/>
  <c r="KWU75" i="14"/>
  <c r="KWR75" i="14"/>
  <c r="KWN75" i="14"/>
  <c r="KVN75" i="14"/>
  <c r="KVI75" i="14"/>
  <c r="KVE75" i="14"/>
  <c r="KVA75" i="14"/>
  <c r="KUW75" i="14"/>
  <c r="KUS75" i="14"/>
  <c r="KUO75" i="14"/>
  <c r="KUK75" i="14"/>
  <c r="KUG75" i="14"/>
  <c r="KUC75" i="14"/>
  <c r="KTX75" i="14"/>
  <c r="KTT75" i="14"/>
  <c r="KTP75" i="14"/>
  <c r="KTL75" i="14"/>
  <c r="KTH75" i="14"/>
  <c r="KTD75" i="14"/>
  <c r="KSZ75" i="14"/>
  <c r="KSV75" i="14"/>
  <c r="KSR75" i="14"/>
  <c r="KSN75" i="14"/>
  <c r="KSJ75" i="14"/>
  <c r="KSF75" i="14"/>
  <c r="KSB75" i="14"/>
  <c r="KRX75" i="14"/>
  <c r="JBR75" i="14"/>
  <c r="JBN75" i="14"/>
  <c r="JBK75" i="14"/>
  <c r="JBF75" i="14"/>
  <c r="JBB75" i="14"/>
  <c r="JAX75" i="14"/>
  <c r="JAT75" i="14"/>
  <c r="JAP75" i="14"/>
  <c r="JAL75" i="14"/>
  <c r="JAG75" i="14"/>
  <c r="JAC75" i="14"/>
  <c r="IZZ75" i="14"/>
  <c r="IZV75" i="14"/>
  <c r="IZR75" i="14"/>
  <c r="IZN75" i="14"/>
  <c r="IZJ75" i="14"/>
  <c r="IZF75" i="14"/>
  <c r="IZB75" i="14"/>
  <c r="IYY75" i="14"/>
  <c r="INF75" i="14"/>
  <c r="INE75" i="14"/>
  <c r="IND75" i="14"/>
  <c r="INC75" i="14"/>
  <c r="INB75" i="14"/>
  <c r="INA75" i="14"/>
  <c r="IMZ75" i="14"/>
  <c r="IMY75" i="14"/>
  <c r="IMX75" i="14"/>
  <c r="IMW75" i="14"/>
  <c r="IMV75" i="14"/>
  <c r="IMU75" i="14"/>
  <c r="IMT75" i="14"/>
  <c r="IMS75" i="14"/>
  <c r="IMR75" i="14"/>
  <c r="IMQ75" i="14"/>
  <c r="IMP75" i="14"/>
  <c r="IMO75" i="14"/>
  <c r="IMN75" i="14"/>
  <c r="IMM75" i="14"/>
  <c r="IML75" i="14"/>
  <c r="IMK75" i="14"/>
  <c r="IMJ75" i="14"/>
  <c r="IMI75" i="14"/>
  <c r="IMH75" i="14"/>
  <c r="IMG75" i="14"/>
  <c r="IMF75" i="14"/>
  <c r="IME75" i="14"/>
  <c r="IMD75" i="14"/>
  <c r="IMC75" i="14"/>
  <c r="IMB75" i="14"/>
  <c r="IMA75" i="14"/>
  <c r="ILZ75" i="14"/>
  <c r="ILY75" i="14"/>
  <c r="ILX75" i="14"/>
  <c r="ILW75" i="14"/>
  <c r="ILV75" i="14"/>
  <c r="ILU75" i="14"/>
  <c r="ILT75" i="14"/>
  <c r="ILS75" i="14"/>
  <c r="ILR75" i="14"/>
  <c r="ILQ75" i="14"/>
  <c r="ILP75" i="14"/>
  <c r="ILO75" i="14"/>
  <c r="ILN75" i="14"/>
  <c r="ILM75" i="14"/>
  <c r="ILL75" i="14"/>
  <c r="ILK75" i="14"/>
  <c r="ILJ75" i="14"/>
  <c r="ILI75" i="14"/>
  <c r="ILH75" i="14"/>
  <c r="ILG75" i="14"/>
  <c r="ILF75" i="14"/>
  <c r="ILE75" i="14"/>
  <c r="ILD75" i="14"/>
  <c r="ILC75" i="14"/>
  <c r="ILB75" i="14"/>
  <c r="ILA75" i="14"/>
  <c r="IKZ75" i="14"/>
  <c r="IKY75" i="14"/>
  <c r="IKX75" i="14"/>
  <c r="IKW75" i="14"/>
  <c r="IKV75" i="14"/>
  <c r="IKU75" i="14"/>
  <c r="IKT75" i="14"/>
  <c r="IKS75" i="14"/>
  <c r="IKR75" i="14"/>
  <c r="IKQ75" i="14"/>
  <c r="IKP75" i="14"/>
  <c r="IKO75" i="14"/>
  <c r="IKN75" i="14"/>
  <c r="IKM75" i="14"/>
  <c r="IKL75" i="14"/>
  <c r="IKK75" i="14"/>
  <c r="IKJ75" i="14"/>
  <c r="IKI75" i="14"/>
  <c r="IKH75" i="14"/>
  <c r="IKG75" i="14"/>
  <c r="IKF75" i="14"/>
  <c r="IKE75" i="14"/>
  <c r="IKD75" i="14"/>
  <c r="IKC75" i="14"/>
  <c r="IKB75" i="14"/>
  <c r="IKA75" i="14"/>
  <c r="IJZ75" i="14"/>
  <c r="IJY75" i="14"/>
  <c r="IJX75" i="14"/>
  <c r="IJW75" i="14"/>
  <c r="IJV75" i="14"/>
  <c r="IJU75" i="14"/>
  <c r="IJT75" i="14"/>
  <c r="IJS75" i="14"/>
  <c r="IJR75" i="14"/>
  <c r="IJQ75" i="14"/>
  <c r="IJP75" i="14"/>
  <c r="IJO75" i="14"/>
  <c r="IJN75" i="14"/>
  <c r="IJM75" i="14"/>
  <c r="IJL75" i="14"/>
  <c r="IJK75" i="14"/>
  <c r="IJJ75" i="14"/>
  <c r="IJI75" i="14"/>
  <c r="IJH75" i="14"/>
  <c r="IJG75" i="14"/>
  <c r="IJF75" i="14"/>
  <c r="IJE75" i="14"/>
  <c r="IJD75" i="14"/>
  <c r="IJC75" i="14"/>
  <c r="IJB75" i="14"/>
  <c r="IJA75" i="14"/>
  <c r="IIZ75" i="14"/>
  <c r="IIY75" i="14"/>
  <c r="IIX75" i="14"/>
  <c r="IIW75" i="14"/>
  <c r="IIV75" i="14"/>
  <c r="IIU75" i="14"/>
  <c r="IIT75" i="14"/>
  <c r="IIS75" i="14"/>
  <c r="IIR75" i="14"/>
  <c r="IIQ75" i="14"/>
  <c r="IIP75" i="14"/>
  <c r="IIO75" i="14"/>
  <c r="IIN75" i="14"/>
  <c r="IIM75" i="14"/>
  <c r="IIL75" i="14"/>
  <c r="IIK75" i="14"/>
  <c r="IIJ75" i="14"/>
  <c r="III75" i="14"/>
  <c r="IIH75" i="14"/>
  <c r="IIG75" i="14"/>
  <c r="IIF75" i="14"/>
  <c r="IIE75" i="14"/>
  <c r="IID75" i="14"/>
  <c r="IIC75" i="14"/>
  <c r="IIB75" i="14"/>
  <c r="KCK68" i="14"/>
  <c r="KCL68" i="14"/>
  <c r="KCM68" i="14"/>
  <c r="KCN68" i="14"/>
  <c r="KCO68" i="14"/>
  <c r="KCP68" i="14"/>
  <c r="KCQ68" i="14"/>
  <c r="KCR68" i="14"/>
  <c r="KCS68" i="14"/>
  <c r="KCT68" i="14"/>
  <c r="KCU68" i="14"/>
  <c r="KCV68" i="14"/>
  <c r="KCW68" i="14"/>
  <c r="KCX68" i="14"/>
  <c r="KCY68" i="14"/>
  <c r="KCZ68" i="14"/>
  <c r="KDA68" i="14"/>
  <c r="KDB68" i="14"/>
  <c r="KDC68" i="14"/>
  <c r="KDD68" i="14"/>
  <c r="KDE68" i="14"/>
  <c r="KDF68" i="14"/>
  <c r="KDG68" i="14"/>
  <c r="KDH68" i="14"/>
  <c r="KDI68" i="14"/>
  <c r="KDJ68" i="14"/>
  <c r="KDK68" i="14"/>
  <c r="KDL68" i="14"/>
  <c r="KDM68" i="14"/>
  <c r="KDN68" i="14"/>
  <c r="KDO68" i="14"/>
  <c r="KDP68" i="14"/>
  <c r="KDQ68" i="14"/>
  <c r="KDR68" i="14"/>
  <c r="KDS68" i="14"/>
  <c r="KDT68" i="14"/>
  <c r="KDU68" i="14"/>
  <c r="KDV68" i="14"/>
  <c r="KDW68" i="14"/>
  <c r="KDX68" i="14"/>
  <c r="KDY68" i="14"/>
  <c r="KDZ68" i="14"/>
  <c r="KEA68" i="14"/>
  <c r="KEB68" i="14"/>
  <c r="KEC68" i="14"/>
  <c r="KED68" i="14"/>
  <c r="KEE68" i="14"/>
  <c r="KEF68" i="14"/>
  <c r="KEG68" i="14"/>
  <c r="KEH68" i="14"/>
  <c r="KEI68" i="14"/>
  <c r="KEJ68" i="14"/>
  <c r="KEK68" i="14"/>
  <c r="KEL68" i="14"/>
  <c r="KEM68" i="14"/>
  <c r="KEN68" i="14"/>
  <c r="KEO68" i="14"/>
  <c r="KEP68" i="14"/>
  <c r="KEQ68" i="14"/>
  <c r="KER68" i="14"/>
  <c r="KES68" i="14"/>
  <c r="KET68" i="14"/>
  <c r="KEU68" i="14"/>
  <c r="KEV68" i="14"/>
  <c r="KEW68" i="14"/>
  <c r="KEX68" i="14"/>
  <c r="KEY68" i="14"/>
  <c r="KEZ68" i="14"/>
  <c r="KFA68" i="14"/>
  <c r="KFB68" i="14"/>
  <c r="KFC68" i="14"/>
  <c r="KFD68" i="14"/>
  <c r="KFE68" i="14"/>
  <c r="KFF68" i="14"/>
  <c r="KFG68" i="14"/>
  <c r="KFH68" i="14"/>
  <c r="KFI68" i="14"/>
  <c r="KFJ68" i="14"/>
  <c r="KFK68" i="14"/>
  <c r="KFL68" i="14"/>
  <c r="KFM68" i="14"/>
  <c r="KFN68" i="14"/>
  <c r="KFO68" i="14"/>
  <c r="KFP68" i="14"/>
  <c r="KFQ68" i="14"/>
  <c r="KFR68" i="14"/>
  <c r="KFS68" i="14"/>
  <c r="KFT68" i="14"/>
  <c r="KFU68" i="14"/>
  <c r="KFV68" i="14"/>
  <c r="KKT68" i="14"/>
  <c r="KKU68" i="14"/>
  <c r="KKV68" i="14"/>
  <c r="KKW68" i="14"/>
  <c r="KKX68" i="14"/>
  <c r="KKY68" i="14"/>
  <c r="KKZ68" i="14"/>
  <c r="KLA68" i="14"/>
  <c r="KLB68" i="14"/>
  <c r="KLC68" i="14"/>
  <c r="KLD68" i="14"/>
  <c r="KLE68" i="14"/>
  <c r="KLF68" i="14"/>
  <c r="KLG68" i="14"/>
  <c r="KLH68" i="14"/>
  <c r="KLI68" i="14"/>
  <c r="KLJ68" i="14"/>
  <c r="KLK68" i="14"/>
  <c r="KLL68" i="14"/>
  <c r="KLM68" i="14"/>
  <c r="KLN68" i="14"/>
  <c r="KLO68" i="14"/>
  <c r="KLP68" i="14"/>
  <c r="KLQ68" i="14"/>
  <c r="KLR68" i="14"/>
  <c r="KLS68" i="14"/>
  <c r="KLT68" i="14"/>
  <c r="KLU68" i="14"/>
  <c r="KLV68" i="14"/>
  <c r="KLW68" i="14"/>
  <c r="KLX68" i="14"/>
  <c r="KLY68" i="14"/>
  <c r="KLZ68" i="14"/>
  <c r="KMA68" i="14"/>
  <c r="KMB68" i="14"/>
  <c r="KMC68" i="14"/>
  <c r="KMD68" i="14"/>
  <c r="KME68" i="14"/>
  <c r="KMF68" i="14"/>
  <c r="KMG68" i="14"/>
  <c r="KMH68" i="14"/>
  <c r="KMI68" i="14"/>
  <c r="KMJ68" i="14"/>
  <c r="KMK68" i="14"/>
  <c r="KML68" i="14"/>
  <c r="KMM68" i="14"/>
  <c r="HZ75" i="14"/>
  <c r="IA75" i="14"/>
  <c r="IB75" i="14"/>
  <c r="IC75" i="14"/>
  <c r="ID75" i="14"/>
  <c r="IE75" i="14"/>
  <c r="IF75" i="14"/>
  <c r="IG75" i="14"/>
  <c r="IH75" i="14"/>
  <c r="II75" i="14"/>
  <c r="IJ75" i="14"/>
  <c r="IK75" i="14"/>
  <c r="IL75" i="14"/>
  <c r="IM75" i="14"/>
  <c r="IN75" i="14"/>
  <c r="IO75" i="14"/>
  <c r="IP75" i="14"/>
  <c r="IQ75" i="14"/>
  <c r="IR75" i="14"/>
  <c r="IS75" i="14"/>
  <c r="IT75" i="14"/>
  <c r="IU75" i="14"/>
  <c r="IV75" i="14"/>
  <c r="IW75" i="14"/>
  <c r="IX75" i="14"/>
  <c r="IY75" i="14"/>
  <c r="IZ75" i="14"/>
  <c r="JA75" i="14"/>
  <c r="JB75" i="14"/>
  <c r="JC75" i="14"/>
  <c r="JD75" i="14"/>
  <c r="JE75" i="14"/>
  <c r="JF75" i="14"/>
  <c r="JG75" i="14"/>
  <c r="GGO68" i="14"/>
  <c r="GGD68" i="14"/>
  <c r="GFY68" i="14"/>
  <c r="GFQ68" i="14"/>
  <c r="GFH68" i="14"/>
  <c r="GEX68" i="14"/>
  <c r="GER68" i="14"/>
  <c r="GEP68" i="14"/>
  <c r="GEI68" i="14"/>
  <c r="GEE68" i="14"/>
  <c r="GDZ68" i="14"/>
  <c r="GDT68" i="14"/>
  <c r="GDO68" i="14"/>
  <c r="GDL68" i="14"/>
  <c r="GDG68" i="14"/>
  <c r="GCZ68" i="14"/>
  <c r="GCU68" i="14"/>
  <c r="GCP68" i="14"/>
  <c r="GCG68" i="14"/>
  <c r="GCB68" i="14"/>
  <c r="GBW68" i="14"/>
  <c r="GBP68" i="14"/>
  <c r="GBE68" i="14"/>
  <c r="GAZ68" i="14"/>
  <c r="GAU68" i="14"/>
  <c r="GAP68" i="14"/>
  <c r="GAG68" i="14"/>
  <c r="FXJ68" i="14"/>
  <c r="FXE68" i="14"/>
  <c r="FWZ68" i="14"/>
  <c r="FWU68" i="14"/>
  <c r="FWP68" i="14"/>
  <c r="FWH68" i="14"/>
  <c r="FVV68" i="14"/>
  <c r="FVP68" i="14"/>
  <c r="FVI68" i="14"/>
  <c r="FVA68" i="14"/>
  <c r="FUW68" i="14"/>
  <c r="FUS68" i="14"/>
  <c r="FUM68" i="14"/>
  <c r="FUH68" i="14"/>
  <c r="FUA68" i="14"/>
  <c r="FTU68" i="14"/>
  <c r="FTO68" i="14"/>
  <c r="FTJ68" i="14"/>
  <c r="FTC68" i="14"/>
  <c r="FSX68" i="14"/>
  <c r="FST68" i="14"/>
  <c r="FSL68" i="14"/>
  <c r="FSH68" i="14"/>
  <c r="FRZ68" i="14"/>
  <c r="FRQ68" i="14"/>
  <c r="FRL68" i="14"/>
  <c r="FRF68" i="14"/>
  <c r="FQS68" i="14"/>
  <c r="FQN68" i="14"/>
  <c r="FQJ68" i="14"/>
  <c r="FQE68" i="14"/>
  <c r="FQA68" i="14"/>
  <c r="FPQ68" i="14"/>
  <c r="FPL68" i="14"/>
  <c r="FPD68" i="14"/>
  <c r="FOY68" i="14"/>
  <c r="FOT68" i="14"/>
  <c r="FOJ68" i="14"/>
  <c r="FOA68" i="14"/>
  <c r="FNU68" i="14"/>
  <c r="DSU68" i="14"/>
  <c r="DSN68" i="14"/>
  <c r="DSG68" i="14"/>
  <c r="DSA68" i="14"/>
  <c r="DRU68" i="14"/>
  <c r="DRO68" i="14"/>
  <c r="DRG68" i="14"/>
  <c r="DQX68" i="14"/>
  <c r="DQR68" i="14"/>
  <c r="DQL68" i="14"/>
  <c r="DQC68" i="14"/>
  <c r="DPU68" i="14"/>
  <c r="DPQ68" i="14"/>
  <c r="DPJ68" i="14"/>
  <c r="DPE68" i="14"/>
  <c r="DOW68" i="14"/>
  <c r="DOO68" i="14"/>
  <c r="DOJ68" i="14"/>
  <c r="DOE68" i="14"/>
  <c r="DOA68" i="14"/>
  <c r="DNW68" i="14"/>
  <c r="DNR68" i="14"/>
  <c r="DNJ68" i="14"/>
  <c r="DNB68" i="14"/>
  <c r="DMV68" i="14"/>
  <c r="DMQ68" i="14"/>
  <c r="DMJ68" i="14"/>
  <c r="DME68" i="14"/>
  <c r="DLZ68" i="14"/>
  <c r="DLQ68" i="14"/>
  <c r="DLM68" i="14"/>
  <c r="DKV68" i="14"/>
  <c r="DKQ68" i="14"/>
  <c r="DKL68" i="14"/>
  <c r="DKG68" i="14"/>
  <c r="TXA75" i="14"/>
  <c r="TWS75" i="14"/>
  <c r="TWL75" i="14"/>
  <c r="TWG75" i="14"/>
  <c r="TWB75" i="14"/>
  <c r="TVV75" i="14"/>
  <c r="TVQ75" i="14"/>
  <c r="TVM75" i="14"/>
  <c r="TVD75" i="14"/>
  <c r="TUW75" i="14"/>
  <c r="TUR75" i="14"/>
  <c r="TUJ75" i="14"/>
  <c r="TUE75" i="14"/>
  <c r="TTZ75" i="14"/>
  <c r="TTU75" i="14"/>
  <c r="TTP75" i="14"/>
  <c r="SIY75" i="14"/>
  <c r="SIT75" i="14"/>
  <c r="SIN75" i="14"/>
  <c r="SII75" i="14"/>
  <c r="SIE75" i="14"/>
  <c r="SHZ75" i="14"/>
  <c r="SHT75" i="14"/>
  <c r="SHM75" i="14"/>
  <c r="SHF75" i="14"/>
  <c r="SHA75" i="14"/>
  <c r="SGV75" i="14"/>
  <c r="SGP75" i="14"/>
  <c r="SGL75" i="14"/>
  <c r="SGC75" i="14"/>
  <c r="SFX75" i="14"/>
  <c r="SFR75" i="14"/>
  <c r="SFL75" i="14"/>
  <c r="SFG75" i="14"/>
  <c r="SFB75" i="14"/>
  <c r="SES75" i="14"/>
  <c r="SEN75" i="14"/>
  <c r="SEG75" i="14"/>
  <c r="SEA75" i="14"/>
  <c r="SDU75" i="14"/>
  <c r="SDP75" i="14"/>
  <c r="SDK75" i="14"/>
  <c r="LVL75" i="14"/>
  <c r="LVF75" i="14"/>
  <c r="LUX75" i="14"/>
  <c r="LUP75" i="14"/>
  <c r="LUI75" i="14"/>
  <c r="LUD75" i="14"/>
  <c r="LTY75" i="14"/>
  <c r="LTS75" i="14"/>
  <c r="LTP75" i="14"/>
  <c r="LTO75" i="14"/>
  <c r="LTK75" i="14"/>
  <c r="LTF75" i="14"/>
  <c r="LSY75" i="14"/>
  <c r="LSS75" i="14"/>
  <c r="LSI75" i="14"/>
  <c r="LSD75" i="14"/>
  <c r="LSA75" i="14"/>
  <c r="LRW75" i="14"/>
  <c r="LRQ75" i="14"/>
  <c r="LRL75" i="14"/>
  <c r="LRF75" i="14"/>
  <c r="LRA75" i="14"/>
  <c r="LQV75" i="14"/>
  <c r="LQP75" i="14"/>
  <c r="LQK75" i="14"/>
  <c r="LQD75" i="14"/>
  <c r="LPX75" i="14"/>
  <c r="LPT75" i="14"/>
  <c r="LPN75" i="14"/>
  <c r="LPI75" i="14"/>
  <c r="LPD75" i="14"/>
  <c r="LOY75" i="14"/>
  <c r="FXM75" i="14"/>
  <c r="FXI75" i="14"/>
  <c r="FXD75" i="14"/>
  <c r="FWY75" i="14"/>
  <c r="FWT75" i="14"/>
  <c r="FWO75" i="14"/>
  <c r="FWJ75" i="14"/>
  <c r="FWE75" i="14"/>
  <c r="FVZ75" i="14"/>
  <c r="FVV75" i="14"/>
  <c r="FVP75" i="14"/>
  <c r="FVL75" i="14"/>
  <c r="FVG75" i="14"/>
  <c r="FVB75" i="14"/>
  <c r="FUX75" i="14"/>
  <c r="FUS75" i="14"/>
  <c r="FUN75" i="14"/>
  <c r="FUI75" i="14"/>
  <c r="FUD75" i="14"/>
  <c r="FTY75" i="14"/>
  <c r="FTT75" i="14"/>
  <c r="FTN75" i="14"/>
  <c r="FTI75" i="14"/>
  <c r="FTC75" i="14"/>
  <c r="FSX75" i="14"/>
  <c r="FST75" i="14"/>
  <c r="FSO75" i="14"/>
  <c r="FSJ75" i="14"/>
  <c r="FSE75" i="14"/>
  <c r="FRZ75" i="14"/>
  <c r="FRU75" i="14"/>
  <c r="FRP75" i="14"/>
  <c r="FRK75" i="14"/>
  <c r="FRF75" i="14"/>
  <c r="FRA75" i="14"/>
  <c r="FQV75" i="14"/>
  <c r="FQQ75" i="14"/>
  <c r="FQL75" i="14"/>
  <c r="FQG75" i="14"/>
  <c r="FQC75" i="14"/>
  <c r="FPX75" i="14"/>
  <c r="FPS75" i="14"/>
  <c r="FPM75" i="14"/>
  <c r="FPH75" i="14"/>
  <c r="FPC75" i="14"/>
  <c r="FOX75" i="14"/>
  <c r="FOS75" i="14"/>
  <c r="FOO75" i="14"/>
  <c r="FOI75" i="14"/>
  <c r="FOE75" i="14"/>
  <c r="FNZ75" i="14"/>
  <c r="FNT75" i="14"/>
  <c r="FNN75" i="14"/>
  <c r="FNI75" i="14"/>
  <c r="FND75" i="14"/>
  <c r="FMY75" i="14"/>
  <c r="FMU75" i="14"/>
  <c r="FMQ75" i="14"/>
  <c r="AK194" i="14"/>
  <c r="R194" i="14"/>
  <c r="BH67" i="14"/>
  <c r="XFA68" i="14"/>
  <c r="XDI68" i="14"/>
  <c r="XCM68" i="14"/>
  <c r="XBG68" i="14"/>
  <c r="XAD68" i="14"/>
  <c r="WYU68" i="14"/>
  <c r="WXE68" i="14"/>
  <c r="WWJ68" i="14"/>
  <c r="WVA68" i="14"/>
  <c r="WTY68" i="14"/>
  <c r="WSR68" i="14"/>
  <c r="WRJ68" i="14"/>
  <c r="WPQ68" i="14"/>
  <c r="WOJ68" i="14"/>
  <c r="WMZ68" i="14"/>
  <c r="VDH68" i="14"/>
  <c r="VCF68" i="14"/>
  <c r="VBL68" i="14"/>
  <c r="VAG68" i="14"/>
  <c r="UZJ68" i="14"/>
  <c r="UYF68" i="14"/>
  <c r="UXF68" i="14"/>
  <c r="UWH68" i="14"/>
  <c r="UVH68" i="14"/>
  <c r="UUM68" i="14"/>
  <c r="UTI68" i="14"/>
  <c r="USB68" i="14"/>
  <c r="URG68" i="14"/>
  <c r="UQD68" i="14"/>
  <c r="UPM68" i="14"/>
  <c r="UOE68" i="14"/>
  <c r="UND68" i="14"/>
  <c r="ULR68" i="14"/>
  <c r="UKK68" i="14"/>
  <c r="UJA68" i="14"/>
  <c r="PGF68" i="14"/>
  <c r="PGE68" i="14"/>
  <c r="PGD68" i="14"/>
  <c r="PGC68" i="14"/>
  <c r="PGB68" i="14"/>
  <c r="PGA68" i="14"/>
  <c r="PFZ68" i="14"/>
  <c r="PFY68" i="14"/>
  <c r="PFX68" i="14"/>
  <c r="PFW68" i="14"/>
  <c r="PFV68" i="14"/>
  <c r="PFU68" i="14"/>
  <c r="PFT68" i="14"/>
  <c r="PFS68" i="14"/>
  <c r="PFR68" i="14"/>
  <c r="PFQ68" i="14"/>
  <c r="PFP68" i="14"/>
  <c r="PFO68" i="14"/>
  <c r="PFN68" i="14"/>
  <c r="PFM68" i="14"/>
  <c r="PFL68" i="14"/>
  <c r="PFK68" i="14"/>
  <c r="PFJ68" i="14"/>
  <c r="PFI68" i="14"/>
  <c r="PFH68" i="14"/>
  <c r="PFG68" i="14"/>
  <c r="PFF68" i="14"/>
  <c r="PFE68" i="14"/>
  <c r="PFD68" i="14"/>
  <c r="PFC68" i="14"/>
  <c r="PFB68" i="14"/>
  <c r="PFA68" i="14"/>
  <c r="PEZ68" i="14"/>
  <c r="PEY68" i="14"/>
  <c r="PEX68" i="14"/>
  <c r="PEW68" i="14"/>
  <c r="PEV68" i="14"/>
  <c r="PEU68" i="14"/>
  <c r="PET68" i="14"/>
  <c r="PES68" i="14"/>
  <c r="PER68" i="14"/>
  <c r="PEQ68" i="14"/>
  <c r="PEP68" i="14"/>
  <c r="PEO68" i="14"/>
  <c r="PEN68" i="14"/>
  <c r="PEM68" i="14"/>
  <c r="PEL68" i="14"/>
  <c r="PEK68" i="14"/>
  <c r="PEJ68" i="14"/>
  <c r="PEI68" i="14"/>
  <c r="PEH68" i="14"/>
  <c r="PEG68" i="14"/>
  <c r="PEF68" i="14"/>
  <c r="PEE68" i="14"/>
  <c r="PED68" i="14"/>
  <c r="PEC68" i="14"/>
  <c r="PEB68" i="14"/>
  <c r="PEA68" i="14"/>
  <c r="PDZ68" i="14"/>
  <c r="PDY68" i="14"/>
  <c r="PDX68" i="14"/>
  <c r="PDW68" i="14"/>
  <c r="PDV68" i="14"/>
  <c r="PDU68" i="14"/>
  <c r="PDT68" i="14"/>
  <c r="PDS68" i="14"/>
  <c r="PDR68" i="14"/>
  <c r="PDQ68" i="14"/>
  <c r="PDP68" i="14"/>
  <c r="OPN68" i="14"/>
  <c r="OPM68" i="14"/>
  <c r="OPL68" i="14"/>
  <c r="OPK68" i="14"/>
  <c r="OPJ68" i="14"/>
  <c r="OPI68" i="14"/>
  <c r="OPH68" i="14"/>
  <c r="OPG68" i="14"/>
  <c r="OPF68" i="14"/>
  <c r="OPE68" i="14"/>
  <c r="OPD68" i="14"/>
  <c r="OPC68" i="14"/>
  <c r="OPB68" i="14"/>
  <c r="OPA68" i="14"/>
  <c r="OOZ68" i="14"/>
  <c r="OOY68" i="14"/>
  <c r="OOX68" i="14"/>
  <c r="OOW68" i="14"/>
  <c r="OOV68" i="14"/>
  <c r="OOU68" i="14"/>
  <c r="OOT68" i="14"/>
  <c r="OOS68" i="14"/>
  <c r="OOR68" i="14"/>
  <c r="OOQ68" i="14"/>
  <c r="OOP68" i="14"/>
  <c r="OOO68" i="14"/>
  <c r="OON68" i="14"/>
  <c r="OOM68" i="14"/>
  <c r="OOL68" i="14"/>
  <c r="OOK68" i="14"/>
  <c r="OOJ68" i="14"/>
  <c r="OOI68" i="14"/>
  <c r="OOH68" i="14"/>
  <c r="OOG68" i="14"/>
  <c r="OOF68" i="14"/>
  <c r="OOE68" i="14"/>
  <c r="OOD68" i="14"/>
  <c r="OOC68" i="14"/>
  <c r="OOB68" i="14"/>
  <c r="OOA68" i="14"/>
  <c r="ONZ68" i="14"/>
  <c r="ONY68" i="14"/>
  <c r="ONX68" i="14"/>
  <c r="ONW68" i="14"/>
  <c r="ONV68" i="14"/>
  <c r="ONU68" i="14"/>
  <c r="ONT68" i="14"/>
  <c r="ONS68" i="14"/>
  <c r="ONR68" i="14"/>
  <c r="ONQ68" i="14"/>
  <c r="ONP68" i="14"/>
  <c r="ONO68" i="14"/>
  <c r="ONN68" i="14"/>
  <c r="ONM68" i="14"/>
  <c r="ONL68" i="14"/>
  <c r="ONK68" i="14"/>
  <c r="ONJ68" i="14"/>
  <c r="ONI68" i="14"/>
  <c r="ONH68" i="14"/>
  <c r="ONG68" i="14"/>
  <c r="ONF68" i="14"/>
  <c r="ONE68" i="14"/>
  <c r="OND68" i="14"/>
  <c r="ONC68" i="14"/>
  <c r="ONB68" i="14"/>
  <c r="ONA68" i="14"/>
  <c r="OMZ68" i="14"/>
  <c r="OMY68" i="14"/>
  <c r="OMX68" i="14"/>
  <c r="OMW68" i="14"/>
  <c r="OMV68" i="14"/>
  <c r="OMU68" i="14"/>
  <c r="OMT68" i="14"/>
  <c r="OMS68" i="14"/>
  <c r="OMR68" i="14"/>
  <c r="OMQ68" i="14"/>
  <c r="OMP68" i="14"/>
  <c r="OMO68" i="14"/>
  <c r="OMN68" i="14"/>
  <c r="OMM68" i="14"/>
  <c r="OML68" i="14"/>
  <c r="OMK68" i="14"/>
  <c r="OMJ68" i="14"/>
  <c r="OMI68" i="14"/>
  <c r="OMH68" i="14"/>
  <c r="OMG68" i="14"/>
  <c r="OMF68" i="14"/>
  <c r="OME68" i="14"/>
  <c r="OMD68" i="14"/>
  <c r="OMC68" i="14"/>
  <c r="OMB68" i="14"/>
  <c r="OMA68" i="14"/>
  <c r="OLZ68" i="14"/>
  <c r="OLY68" i="14"/>
  <c r="OLX68" i="14"/>
  <c r="OLW68" i="14"/>
  <c r="OLV68" i="14"/>
  <c r="OLU68" i="14"/>
  <c r="OLT68" i="14"/>
  <c r="OLS68" i="14"/>
  <c r="OLR68" i="14"/>
  <c r="JCO75" i="14"/>
  <c r="JCK75" i="14"/>
  <c r="JCF75" i="14"/>
  <c r="JCB75" i="14"/>
  <c r="JBX75" i="14"/>
  <c r="JBT75" i="14"/>
  <c r="JBP75" i="14"/>
  <c r="JBL75" i="14"/>
  <c r="JBH75" i="14"/>
  <c r="JBD75" i="14"/>
  <c r="JAZ75" i="14"/>
  <c r="JAV75" i="14"/>
  <c r="JAR75" i="14"/>
  <c r="JAN75" i="14"/>
  <c r="JAJ75" i="14"/>
  <c r="JAF75" i="14"/>
  <c r="VCR68" i="14"/>
  <c r="VCN68" i="14"/>
  <c r="VCJ68" i="14"/>
  <c r="VCC68" i="14"/>
  <c r="VBW68" i="14"/>
  <c r="VBP68" i="14"/>
  <c r="VBK68" i="14"/>
  <c r="VBE68" i="14"/>
  <c r="VBA68" i="14"/>
  <c r="VAU68" i="14"/>
  <c r="VAR68" i="14"/>
  <c r="VAN68" i="14"/>
  <c r="VAF68" i="14"/>
  <c r="UZZ68" i="14"/>
  <c r="UZT68" i="14"/>
  <c r="UZG68" i="14"/>
  <c r="UZC68" i="14"/>
  <c r="UYW68" i="14"/>
  <c r="UYQ68" i="14"/>
  <c r="UYL68" i="14"/>
  <c r="UYE68" i="14"/>
  <c r="UXX68" i="14"/>
  <c r="UXT68" i="14"/>
  <c r="UXM68" i="14"/>
  <c r="UXG68" i="14"/>
  <c r="UXA68" i="14"/>
  <c r="UWT68" i="14"/>
  <c r="UWP68" i="14"/>
  <c r="UWI68" i="14"/>
  <c r="UWB68" i="14"/>
  <c r="UVU68" i="14"/>
  <c r="UVJ68" i="14"/>
  <c r="UUY68" i="14"/>
  <c r="UUT68" i="14"/>
  <c r="UUK68" i="14"/>
  <c r="UUD68" i="14"/>
  <c r="UTX68" i="14"/>
  <c r="UTL68" i="14"/>
  <c r="UTH68" i="14"/>
  <c r="UTA68" i="14"/>
  <c r="USV68" i="14"/>
  <c r="USO68" i="14"/>
  <c r="USK68" i="14"/>
  <c r="USD68" i="14"/>
  <c r="URV68" i="14"/>
  <c r="URO68" i="14"/>
  <c r="URH68" i="14"/>
  <c r="URD68" i="14"/>
  <c r="UQY68" i="14"/>
  <c r="UQT68" i="14"/>
  <c r="UQL68" i="14"/>
  <c r="UQF68" i="14"/>
  <c r="UQA68" i="14"/>
  <c r="UPT68" i="14"/>
  <c r="UPK68" i="14"/>
  <c r="UPF68" i="14"/>
  <c r="UOZ68" i="14"/>
  <c r="UOS68" i="14"/>
  <c r="UOL68" i="14"/>
  <c r="UOG68" i="14"/>
  <c r="UOA68" i="14"/>
  <c r="UNV68" i="14"/>
  <c r="UNO68" i="14"/>
  <c r="UNG68" i="14"/>
  <c r="UMU68" i="14"/>
  <c r="UMN68" i="14"/>
  <c r="UMJ68" i="14"/>
  <c r="UME68" i="14"/>
  <c r="ULU68" i="14"/>
  <c r="ULM68" i="14"/>
  <c r="ULG68" i="14"/>
  <c r="ULC68" i="14"/>
  <c r="UKU68" i="14"/>
  <c r="UKM68" i="14"/>
  <c r="UKC68" i="14"/>
  <c r="UJS68" i="14"/>
  <c r="UJM68" i="14"/>
  <c r="UJG68" i="14"/>
  <c r="UIW68" i="14"/>
  <c r="UIR68" i="14"/>
  <c r="UIA68" i="14"/>
  <c r="UHU68" i="14"/>
  <c r="UHP68" i="14"/>
  <c r="UHK68" i="14"/>
  <c r="UGV68" i="14"/>
  <c r="UGQ68" i="14"/>
  <c r="UGL68" i="14"/>
  <c r="UGF68" i="14"/>
  <c r="UFZ68" i="14"/>
  <c r="UFT68" i="14"/>
  <c r="UFN68" i="14"/>
  <c r="UFC68" i="14"/>
  <c r="UEU68" i="14"/>
  <c r="UEP68" i="14"/>
  <c r="UED68" i="14"/>
  <c r="UDY68" i="14"/>
  <c r="UDQ68" i="14"/>
  <c r="UDK68" i="14"/>
  <c r="UDA68" i="14"/>
  <c r="UCV68" i="14"/>
  <c r="UCL68" i="14"/>
  <c r="UCH68" i="14"/>
  <c r="UBT68" i="14"/>
  <c r="UBP68" i="14"/>
  <c r="UBH68" i="14"/>
  <c r="UBA68" i="14"/>
  <c r="UAT68" i="14"/>
  <c r="UAN68" i="14"/>
  <c r="UAG68" i="14"/>
  <c r="UAB68" i="14"/>
  <c r="TZW68" i="14"/>
  <c r="TZR68" i="14"/>
  <c r="TZM68" i="14"/>
  <c r="UHR68" i="14"/>
  <c r="UGY68" i="14"/>
  <c r="UFW68" i="14"/>
  <c r="UEM68" i="14"/>
  <c r="UDU68" i="14"/>
  <c r="UDF68" i="14"/>
  <c r="UBY68" i="14"/>
  <c r="UAJ68" i="14"/>
  <c r="TZA68" i="14"/>
  <c r="TYA68" i="14"/>
  <c r="TWQ68" i="14"/>
  <c r="TVV68" i="14"/>
  <c r="TVC68" i="14"/>
  <c r="TUF68" i="14"/>
  <c r="IYU75" i="14"/>
  <c r="IYQ75" i="14"/>
  <c r="IYM75" i="14"/>
  <c r="IYI75" i="14"/>
  <c r="IYE75" i="14"/>
  <c r="IYA75" i="14"/>
  <c r="IXW75" i="14"/>
  <c r="IXS75" i="14"/>
  <c r="IXN75" i="14"/>
  <c r="IXE75" i="14"/>
  <c r="IWZ75" i="14"/>
  <c r="IWU75" i="14"/>
  <c r="IWO75" i="14"/>
  <c r="IWH75" i="14"/>
  <c r="IWB75" i="14"/>
  <c r="IVV75" i="14"/>
  <c r="IVL75" i="14"/>
  <c r="IUY75" i="14"/>
  <c r="IUT75" i="14"/>
  <c r="IUO75" i="14"/>
  <c r="IUL75" i="14"/>
  <c r="IUH75" i="14"/>
  <c r="ITX75" i="14"/>
  <c r="ITS75" i="14"/>
  <c r="ITL75" i="14"/>
  <c r="ITE75" i="14"/>
  <c r="ISQ75" i="14"/>
  <c r="ISP75" i="14"/>
  <c r="ISO75" i="14"/>
  <c r="ISN75" i="14"/>
  <c r="ISM75" i="14"/>
  <c r="ISL75" i="14"/>
  <c r="ISK75" i="14"/>
  <c r="ISJ75" i="14"/>
  <c r="ISI75" i="14"/>
  <c r="ISH75" i="14"/>
  <c r="ISG75" i="14"/>
  <c r="ISF75" i="14"/>
  <c r="ISE75" i="14"/>
  <c r="ISD75" i="14"/>
  <c r="ISC75" i="14"/>
  <c r="ISB75" i="14"/>
  <c r="ISA75" i="14"/>
  <c r="IRZ75" i="14"/>
  <c r="IRY75" i="14"/>
  <c r="IRX75" i="14"/>
  <c r="IRW75" i="14"/>
  <c r="IRV75" i="14"/>
  <c r="IRU75" i="14"/>
  <c r="IRT75" i="14"/>
  <c r="IRS75" i="14"/>
  <c r="IRR75" i="14"/>
  <c r="IRQ75" i="14"/>
  <c r="IRP75" i="14"/>
  <c r="IRO75" i="14"/>
  <c r="IRN75" i="14"/>
  <c r="IRM75" i="14"/>
  <c r="IRL75" i="14"/>
  <c r="IRK75" i="14"/>
  <c r="IRJ75" i="14"/>
  <c r="IRI75" i="14"/>
  <c r="IRH75" i="14"/>
  <c r="IRG75" i="14"/>
  <c r="IRF75" i="14"/>
  <c r="IRE75" i="14"/>
  <c r="IRD75" i="14"/>
  <c r="IRC75" i="14"/>
  <c r="IRB75" i="14"/>
  <c r="IRA75" i="14"/>
  <c r="IQZ75" i="14"/>
  <c r="IQY75" i="14"/>
  <c r="IQX75" i="14"/>
  <c r="IQW75" i="14"/>
  <c r="IQV75" i="14"/>
  <c r="IQU75" i="14"/>
  <c r="IQT75" i="14"/>
  <c r="IQS75" i="14"/>
  <c r="IQR75" i="14"/>
  <c r="IQQ75" i="14"/>
  <c r="IQP75" i="14"/>
  <c r="IQO75" i="14"/>
  <c r="IQN75" i="14"/>
  <c r="IQM75" i="14"/>
  <c r="IQL75" i="14"/>
  <c r="IQK75" i="14"/>
  <c r="IQJ75" i="14"/>
  <c r="IQI75" i="14"/>
  <c r="IQH75" i="14"/>
  <c r="IQG75" i="14"/>
  <c r="IQF75" i="14"/>
  <c r="IQE75" i="14"/>
  <c r="IQD75" i="14"/>
  <c r="IQC75" i="14"/>
  <c r="IQB75" i="14"/>
  <c r="IQA75" i="14"/>
  <c r="IPZ75" i="14"/>
  <c r="IPY75" i="14"/>
  <c r="IPX75" i="14"/>
  <c r="IPW75" i="14"/>
  <c r="IPV75" i="14"/>
  <c r="IPU75" i="14"/>
  <c r="IPT75" i="14"/>
  <c r="IPS75" i="14"/>
  <c r="IPR75" i="14"/>
  <c r="IPQ75" i="14"/>
  <c r="IPP75" i="14"/>
  <c r="IPO75" i="14"/>
  <c r="IPN75" i="14"/>
  <c r="IPM75" i="14"/>
  <c r="IPL75" i="14"/>
  <c r="IPK75" i="14"/>
  <c r="IPJ75" i="14"/>
  <c r="IPI75" i="14"/>
  <c r="IPH75" i="14"/>
  <c r="IPG75" i="14"/>
  <c r="IPF75" i="14"/>
  <c r="IPE75" i="14"/>
  <c r="IPD75" i="14"/>
  <c r="IPC75" i="14"/>
  <c r="IPB75" i="14"/>
  <c r="IPA75" i="14"/>
  <c r="IOZ75" i="14"/>
  <c r="IOY75" i="14"/>
  <c r="IOX75" i="14"/>
  <c r="IOW75" i="14"/>
  <c r="IOV75" i="14"/>
  <c r="IOU75" i="14"/>
  <c r="IOT75" i="14"/>
  <c r="IOS75" i="14"/>
  <c r="IOR75" i="14"/>
  <c r="IOQ75" i="14"/>
  <c r="IOP75" i="14"/>
  <c r="IOO75" i="14"/>
  <c r="ION75" i="14"/>
  <c r="IOM75" i="14"/>
  <c r="IOL75" i="14"/>
  <c r="IOK75" i="14"/>
  <c r="IOJ75" i="14"/>
  <c r="IOI75" i="14"/>
  <c r="IOH75" i="14"/>
  <c r="IOG75" i="14"/>
  <c r="IOF75" i="14"/>
  <c r="IOE75" i="14"/>
  <c r="IOD75" i="14"/>
  <c r="IOC75" i="14"/>
  <c r="IOB75" i="14"/>
  <c r="IOA75" i="14"/>
  <c r="INZ75" i="14"/>
  <c r="INY75" i="14"/>
  <c r="INX75" i="14"/>
  <c r="INW75" i="14"/>
  <c r="INV75" i="14"/>
  <c r="INU75" i="14"/>
  <c r="INT75" i="14"/>
  <c r="INS75" i="14"/>
  <c r="INR75" i="14"/>
  <c r="INQ75" i="14"/>
  <c r="INP75" i="14"/>
  <c r="INO75" i="14"/>
  <c r="INN75" i="14"/>
  <c r="INM75" i="14"/>
  <c r="INL75" i="14"/>
  <c r="INK75" i="14"/>
  <c r="INJ75" i="14"/>
  <c r="INI75" i="14"/>
  <c r="INH75" i="14"/>
  <c r="ING75" i="14"/>
  <c r="BP75" i="14"/>
  <c r="BN75" i="14"/>
  <c r="F113" i="14"/>
  <c r="BC113" i="14"/>
  <c r="AX113" i="14"/>
  <c r="AS113" i="14"/>
  <c r="AN113" i="14"/>
  <c r="AI113" i="14"/>
  <c r="AE113" i="14"/>
  <c r="JLZ68" i="14"/>
  <c r="JLI68" i="14"/>
  <c r="JKQ68" i="14"/>
  <c r="JJZ68" i="14"/>
  <c r="JJJ68" i="14"/>
  <c r="JIK68" i="14"/>
  <c r="JHU68" i="14"/>
  <c r="JHD68" i="14"/>
  <c r="JGK68" i="14"/>
  <c r="JFR68" i="14"/>
  <c r="JES68" i="14"/>
  <c r="JDM68" i="14"/>
  <c r="JCO68" i="14"/>
  <c r="HGB75" i="14"/>
  <c r="HGC75" i="14"/>
  <c r="HGD75" i="14"/>
  <c r="HGE75" i="14"/>
  <c r="HGF75" i="14"/>
  <c r="HGG75" i="14"/>
  <c r="HGH75" i="14"/>
  <c r="HGI75" i="14"/>
  <c r="HGJ75" i="14"/>
  <c r="HGK75" i="14"/>
  <c r="HGL75" i="14"/>
  <c r="HGM75" i="14"/>
  <c r="HGN75" i="14"/>
  <c r="HGO75" i="14"/>
  <c r="HGP75" i="14"/>
  <c r="HGQ75" i="14"/>
  <c r="HGR75" i="14"/>
  <c r="HGS75" i="14"/>
  <c r="HGT75" i="14"/>
  <c r="HGU75" i="14"/>
  <c r="HGV75" i="14"/>
  <c r="HGW75" i="14"/>
  <c r="HGX75" i="14"/>
  <c r="HGY75" i="14"/>
  <c r="HGZ75" i="14"/>
  <c r="HHA75" i="14"/>
  <c r="HHB75" i="14"/>
  <c r="HHC75" i="14"/>
  <c r="HHD75" i="14"/>
  <c r="HHE75" i="14"/>
  <c r="HHF75" i="14"/>
  <c r="HHG75" i="14"/>
  <c r="HHH75" i="14"/>
  <c r="HHI75" i="14"/>
  <c r="HHJ75" i="14"/>
  <c r="HHK75" i="14"/>
  <c r="HHL75" i="14"/>
  <c r="HHM75" i="14"/>
  <c r="HHN75" i="14"/>
  <c r="HHO75" i="14"/>
  <c r="HHP75" i="14"/>
  <c r="HHQ75" i="14"/>
  <c r="HHR75" i="14"/>
  <c r="HHS75" i="14"/>
  <c r="HHT75" i="14"/>
  <c r="HHU75" i="14"/>
  <c r="HHV75" i="14"/>
  <c r="HHW75" i="14"/>
  <c r="HHX75" i="14"/>
  <c r="HHY75" i="14"/>
  <c r="HHZ75" i="14"/>
  <c r="HIA75" i="14"/>
  <c r="HIB75" i="14"/>
  <c r="HIC75" i="14"/>
  <c r="HID75" i="14"/>
  <c r="HIE75" i="14"/>
  <c r="HIF75" i="14"/>
  <c r="HIG75" i="14"/>
  <c r="HIH75" i="14"/>
  <c r="HII75" i="14"/>
  <c r="HIJ75" i="14"/>
  <c r="HIK75" i="14"/>
  <c r="HIL75" i="14"/>
  <c r="HIM75" i="14"/>
  <c r="HIN75" i="14"/>
  <c r="HIO75" i="14"/>
  <c r="HIP75" i="14"/>
  <c r="HIQ75" i="14"/>
  <c r="HIR75" i="14"/>
  <c r="HIS75" i="14"/>
  <c r="HIT75" i="14"/>
  <c r="HIU75" i="14"/>
  <c r="HIV75" i="14"/>
  <c r="HIW75" i="14"/>
  <c r="HIX75" i="14"/>
  <c r="HIY75" i="14"/>
  <c r="HIZ75" i="14"/>
  <c r="HJA75" i="14"/>
  <c r="HJB75" i="14"/>
  <c r="HJC75" i="14"/>
  <c r="ULF75" i="14"/>
  <c r="ULG75" i="14"/>
  <c r="ULH75" i="14"/>
  <c r="ULI75" i="14"/>
  <c r="ULJ75" i="14"/>
  <c r="ULK75" i="14"/>
  <c r="ULL75" i="14"/>
  <c r="ULM75" i="14"/>
  <c r="ULN75" i="14"/>
  <c r="ULO75" i="14"/>
  <c r="ULP75" i="14"/>
  <c r="ULQ75" i="14"/>
  <c r="ULR75" i="14"/>
  <c r="ULS75" i="14"/>
  <c r="ULT75" i="14"/>
  <c r="ULU75" i="14"/>
  <c r="ULV75" i="14"/>
  <c r="ULW75" i="14"/>
  <c r="ULX75" i="14"/>
  <c r="ULY75" i="14"/>
  <c r="ULZ75" i="14"/>
  <c r="UMA75" i="14"/>
  <c r="UMB75" i="14"/>
  <c r="UMC75" i="14"/>
  <c r="UMD75" i="14"/>
  <c r="UME75" i="14"/>
  <c r="UMF75" i="14"/>
  <c r="UMG75" i="14"/>
  <c r="UMH75" i="14"/>
  <c r="UMI75" i="14"/>
  <c r="UMJ75" i="14"/>
  <c r="UMK75" i="14"/>
  <c r="UML75" i="14"/>
  <c r="UMM75" i="14"/>
  <c r="UMN75" i="14"/>
  <c r="UMO75" i="14"/>
  <c r="UMP75" i="14"/>
  <c r="UMQ75" i="14"/>
  <c r="UMR75" i="14"/>
  <c r="UMS75" i="14"/>
  <c r="UMT75" i="14"/>
  <c r="UMU75" i="14"/>
  <c r="UMV75" i="14"/>
  <c r="UMW75" i="14"/>
  <c r="UMX75" i="14"/>
  <c r="UMY75" i="14"/>
  <c r="UMZ75" i="14"/>
  <c r="UNA75" i="14"/>
  <c r="UNB75" i="14"/>
  <c r="UNC75" i="14"/>
  <c r="UND75" i="14"/>
  <c r="UNE75" i="14"/>
  <c r="UNF75" i="14"/>
  <c r="UNG75" i="14"/>
  <c r="UNH75" i="14"/>
  <c r="UNI75" i="14"/>
  <c r="UNJ75" i="14"/>
  <c r="KMN68" i="14"/>
  <c r="KMO68" i="14"/>
  <c r="KMP68" i="14"/>
  <c r="KMQ68" i="14"/>
  <c r="KMR68" i="14"/>
  <c r="KMS68" i="14"/>
  <c r="KMT68" i="14"/>
  <c r="KMU68" i="14"/>
  <c r="KMV68" i="14"/>
  <c r="KMW68" i="14"/>
  <c r="KMX68" i="14"/>
  <c r="KMY68" i="14"/>
  <c r="KMZ68" i="14"/>
  <c r="BD12" i="3"/>
  <c r="G13" i="3"/>
  <c r="Q13" i="3"/>
  <c r="AJ13" i="3"/>
  <c r="AO13" i="3"/>
  <c r="W15" i="3"/>
  <c r="AL15" i="3"/>
  <c r="BC15" i="3"/>
  <c r="M16" i="3"/>
  <c r="AC16" i="3"/>
  <c r="AL16" i="3"/>
  <c r="AY16" i="3"/>
  <c r="AU13" i="3"/>
  <c r="BC13" i="3"/>
  <c r="BI13" i="3"/>
  <c r="K14" i="3"/>
  <c r="R14" i="3"/>
  <c r="Z14" i="3"/>
  <c r="AE14" i="3"/>
  <c r="AL14" i="3"/>
  <c r="AY14" i="3"/>
  <c r="BD14" i="3"/>
  <c r="BI14" i="3"/>
  <c r="L15" i="3"/>
  <c r="Q15" i="3"/>
  <c r="AG15" i="3"/>
  <c r="AS15" i="3"/>
  <c r="BH15" i="3"/>
  <c r="T16" i="3"/>
  <c r="AI16" i="3"/>
  <c r="AR16" i="3"/>
  <c r="BI16" i="3"/>
  <c r="DFY75" i="14"/>
  <c r="CTK75" i="14"/>
  <c r="CFS75" i="14"/>
  <c r="BLE75" i="14"/>
  <c r="AVG75" i="14"/>
  <c r="GTT75" i="14"/>
  <c r="GTZ75" i="14"/>
  <c r="GUK75" i="14"/>
  <c r="GUQ75" i="14"/>
  <c r="GUW75" i="14"/>
  <c r="GVD75" i="14"/>
  <c r="GVJ75" i="14"/>
  <c r="GVP75" i="14"/>
  <c r="GVY75" i="14"/>
  <c r="GWD75" i="14"/>
  <c r="GWM75" i="14"/>
  <c r="GWR75" i="14"/>
  <c r="GXE75" i="14"/>
  <c r="GXM75" i="14"/>
  <c r="GXT75" i="14"/>
  <c r="GYB75" i="14"/>
  <c r="GYI75" i="14"/>
  <c r="UOM68" i="14"/>
  <c r="UMS68" i="14"/>
  <c r="ULF68" i="14"/>
  <c r="UHA68" i="14"/>
  <c r="UFR68" i="14"/>
  <c r="UDO68" i="14"/>
  <c r="UBK68" i="14"/>
  <c r="TQO68" i="14"/>
  <c r="JQV68" i="14"/>
  <c r="JPJ68" i="14"/>
  <c r="JMW68" i="14"/>
  <c r="JET68" i="14"/>
  <c r="EJM75" i="14"/>
  <c r="ECG75" i="14"/>
  <c r="DWN75" i="14"/>
  <c r="DNQ75" i="14"/>
  <c r="DHY75" i="14"/>
  <c r="DDU75" i="14"/>
  <c r="DAJ75" i="14"/>
  <c r="AB194" i="14"/>
  <c r="FFV68" i="14"/>
  <c r="FBQ68" i="14"/>
  <c r="EZJ68" i="14"/>
  <c r="EXX68" i="14"/>
  <c r="EVW68" i="14"/>
  <c r="EUL68" i="14"/>
  <c r="WPC68" i="14"/>
  <c r="ITQ75" i="14"/>
  <c r="TVM68" i="14"/>
  <c r="EQX68" i="14"/>
  <c r="EOV68" i="14"/>
  <c r="ENS68" i="14"/>
  <c r="EJG68" i="14"/>
  <c r="EHV68" i="14"/>
  <c r="EFT68" i="14"/>
  <c r="DZQ68" i="14"/>
  <c r="DXR68" i="14"/>
  <c r="LIL75" i="14"/>
  <c r="LCQ75" i="14"/>
  <c r="KYK75" i="14"/>
  <c r="KXQ75" i="14"/>
  <c r="KWP75" i="14"/>
  <c r="KRS75" i="14"/>
  <c r="ABH75" i="14"/>
  <c r="WNP68" i="14"/>
  <c r="UEG68" i="14"/>
  <c r="IUU75" i="14"/>
  <c r="TRY68" i="14"/>
  <c r="KQQ75" i="14"/>
  <c r="KPS75" i="14"/>
  <c r="KOM75" i="14"/>
  <c r="KNK75" i="14"/>
  <c r="KMQ75" i="14"/>
  <c r="KLW75" i="14"/>
  <c r="RAB75" i="14"/>
  <c r="QVL75" i="14"/>
  <c r="QPZ75" i="14"/>
  <c r="QLU75" i="14"/>
  <c r="QCR75" i="14"/>
  <c r="PWA75" i="14"/>
  <c r="PQG75" i="14"/>
  <c r="PJB75" i="14"/>
  <c r="PCX75" i="14"/>
  <c r="OYB75" i="14"/>
  <c r="OTY75" i="14"/>
  <c r="OFG75" i="14"/>
  <c r="OAF75" i="14"/>
  <c r="NUN75" i="14"/>
  <c r="NPO75" i="14"/>
  <c r="NLT75" i="14"/>
  <c r="ABQ75" i="14"/>
  <c r="TYJ68" i="14"/>
  <c r="ITB75" i="14"/>
  <c r="TTK68" i="14"/>
  <c r="ZZ75" i="14"/>
  <c r="YW75" i="14"/>
  <c r="XF75" i="14"/>
  <c r="UU75" i="14"/>
  <c r="TS75" i="14"/>
  <c r="SD75" i="14"/>
  <c r="RE75" i="14"/>
  <c r="QF75" i="14"/>
  <c r="OI75" i="14"/>
  <c r="CI75" i="14"/>
  <c r="UNL75" i="14"/>
  <c r="UNQ75" i="14"/>
  <c r="UNW75" i="14"/>
  <c r="UOE75" i="14"/>
  <c r="UOJ75" i="14"/>
  <c r="UOO75" i="14"/>
  <c r="UVO75" i="14"/>
  <c r="UVU75" i="14"/>
  <c r="UVY75" i="14"/>
  <c r="UWE75" i="14"/>
  <c r="UWJ75" i="14"/>
  <c r="UWP75" i="14"/>
  <c r="G194" i="14"/>
  <c r="VDN68" i="14"/>
  <c r="TVD68" i="14"/>
  <c r="UBS68" i="14"/>
  <c r="TSR68" i="14"/>
  <c r="AHW75" i="14"/>
  <c r="UL75" i="14"/>
  <c r="AG116" i="14"/>
  <c r="WPY68" i="14"/>
  <c r="UJF68" i="14"/>
  <c r="IUJ75" i="14"/>
  <c r="TWL68" i="14"/>
  <c r="JRO68" i="14"/>
  <c r="JOS68" i="14"/>
  <c r="JIS68" i="14"/>
  <c r="JEY68" i="14"/>
  <c r="IRL68" i="14"/>
  <c r="ING68" i="14"/>
  <c r="IIP68" i="14"/>
  <c r="IDL68" i="14"/>
  <c r="HYD68" i="14"/>
  <c r="HTZ68" i="14"/>
  <c r="HRJ68" i="14"/>
  <c r="GYO75" i="14"/>
  <c r="GYZ75" i="14"/>
  <c r="GZE75" i="14"/>
  <c r="GZQ75" i="14"/>
  <c r="HAA75" i="14"/>
  <c r="HAF75" i="14"/>
  <c r="UXI68" i="14"/>
  <c r="UVX68" i="14"/>
  <c r="UUP68" i="14"/>
  <c r="UTC68" i="14"/>
  <c r="URF68" i="14"/>
  <c r="UPH68" i="14"/>
  <c r="CWT75" i="14"/>
  <c r="CSU75" i="14"/>
  <c r="CMS75" i="14"/>
  <c r="CHP75" i="14"/>
  <c r="CCM75" i="14"/>
  <c r="BYH75" i="14"/>
  <c r="BQK75" i="14"/>
  <c r="BHD75" i="14"/>
  <c r="BBC75" i="14"/>
  <c r="AVA75" i="14"/>
  <c r="AQH75" i="14"/>
  <c r="ANM75" i="14"/>
  <c r="AKG75" i="14"/>
  <c r="AFH75" i="14"/>
  <c r="YL75" i="14"/>
  <c r="RQ75" i="14"/>
  <c r="BJ75" i="14"/>
  <c r="N116" i="14"/>
  <c r="DWH68" i="14"/>
  <c r="DUZ68" i="14"/>
  <c r="DTI68" i="14"/>
  <c r="DQI68" i="14"/>
  <c r="DNG68" i="14"/>
  <c r="DLL68" i="14"/>
  <c r="TXB75" i="14"/>
  <c r="OVS75" i="14"/>
  <c r="OPY75" i="14"/>
  <c r="OJB75" i="14"/>
  <c r="ODG75" i="14"/>
  <c r="NXP75" i="14"/>
  <c r="NRX75" i="14"/>
  <c r="NNH75" i="14"/>
  <c r="NCJ75" i="14"/>
  <c r="MYV75" i="14"/>
  <c r="MUH75" i="14"/>
  <c r="MNW75" i="14"/>
  <c r="MCB75" i="14"/>
  <c r="LVN75" i="14"/>
  <c r="KKM75" i="14"/>
  <c r="KJS75" i="14"/>
  <c r="KII75" i="14"/>
  <c r="KHL75" i="14"/>
  <c r="KGF75" i="14"/>
  <c r="KDL75" i="14"/>
  <c r="KCV75" i="14"/>
  <c r="KBD75" i="14"/>
  <c r="JZX75" i="14"/>
  <c r="JYZ75" i="14"/>
  <c r="JYF75" i="14"/>
  <c r="JWZ75" i="14"/>
  <c r="JWF75" i="14"/>
  <c r="JVJ75" i="14"/>
  <c r="JUP75" i="14"/>
  <c r="JTO75" i="14"/>
  <c r="JSU75" i="14"/>
  <c r="JRW75" i="14"/>
  <c r="JQT75" i="14"/>
  <c r="JPW75" i="14"/>
  <c r="JOY75" i="14"/>
  <c r="JOE75" i="14"/>
  <c r="JNF75" i="14"/>
  <c r="NCV75" i="14"/>
  <c r="MYZ75" i="14"/>
  <c r="MST75" i="14"/>
  <c r="MNL75" i="14"/>
  <c r="MDC75" i="14"/>
  <c r="LWY75" i="14"/>
  <c r="LRI75" i="14"/>
  <c r="LKQ75" i="14"/>
  <c r="LCW75" i="14"/>
  <c r="KZP75" i="14"/>
  <c r="KYR75" i="14"/>
  <c r="IHX75" i="14"/>
  <c r="IHR75" i="14"/>
  <c r="IHM75" i="14"/>
  <c r="IHF75" i="14"/>
  <c r="IGU75" i="14"/>
  <c r="IGO75" i="14"/>
  <c r="AFP75" i="14"/>
  <c r="AEM75" i="14"/>
  <c r="ADJ75" i="14"/>
  <c r="HAT75" i="14"/>
  <c r="HBR75" i="14"/>
  <c r="HBY75" i="14"/>
  <c r="HCH75" i="14"/>
  <c r="HCN75" i="14"/>
  <c r="UOZ75" i="14"/>
  <c r="UPF75" i="14"/>
  <c r="UPK75" i="14"/>
  <c r="UPS75" i="14"/>
  <c r="UPZ75" i="14"/>
  <c r="UQF75" i="14"/>
  <c r="UQJ75" i="14"/>
  <c r="UQQ75" i="14"/>
  <c r="UQT75" i="14"/>
  <c r="UQY75" i="14"/>
  <c r="URD75" i="14"/>
  <c r="URQ75" i="14"/>
  <c r="USA75" i="14"/>
  <c r="USF75" i="14"/>
  <c r="USM75" i="14"/>
  <c r="USQ75" i="14"/>
  <c r="WYJ68" i="14"/>
  <c r="WXB68" i="14"/>
  <c r="WUC68" i="14"/>
  <c r="WSE68" i="14"/>
  <c r="WQS68" i="14"/>
  <c r="WPD68" i="14"/>
  <c r="WNT68" i="14"/>
  <c r="WME68" i="14"/>
  <c r="WKG68" i="14"/>
  <c r="WJA68" i="14"/>
  <c r="WHW68" i="14"/>
  <c r="WGC68" i="14"/>
  <c r="WEX68" i="14"/>
  <c r="WCY68" i="14"/>
  <c r="WBP68" i="14"/>
  <c r="WAJ68" i="14"/>
  <c r="VYH68" i="14"/>
  <c r="VUS68" i="14"/>
  <c r="VSW68" i="14"/>
  <c r="VRF68" i="14"/>
  <c r="VQC68" i="14"/>
  <c r="VNX68" i="14"/>
  <c r="VNG68" i="14"/>
  <c r="VLY68" i="14"/>
  <c r="VJI68" i="14"/>
  <c r="VGG68" i="14"/>
  <c r="VER68" i="14"/>
  <c r="VDG68" i="14"/>
  <c r="VBT68" i="14"/>
  <c r="UZW68" i="14"/>
  <c r="UYO68" i="14"/>
  <c r="JCW68" i="14"/>
  <c r="JBQ68" i="14"/>
  <c r="JAA68" i="14"/>
  <c r="IYT68" i="14"/>
  <c r="IWV68" i="14"/>
  <c r="IVR68" i="14"/>
  <c r="IUM68" i="14"/>
  <c r="ISZ68" i="14"/>
  <c r="IRS68" i="14"/>
  <c r="IQF68" i="14"/>
  <c r="IOB68" i="14"/>
  <c r="ILJ68" i="14"/>
  <c r="IJX68" i="14"/>
  <c r="IIM68" i="14"/>
  <c r="IGW68" i="14"/>
  <c r="IEI68" i="14"/>
  <c r="ICW68" i="14"/>
  <c r="IBM68" i="14"/>
  <c r="IAC68" i="14"/>
  <c r="HZA68" i="14"/>
  <c r="QSP75" i="14"/>
  <c r="QRN75" i="14"/>
  <c r="QPY75" i="14"/>
  <c r="QOC75" i="14"/>
  <c r="QMQ75" i="14"/>
  <c r="QKW75" i="14"/>
  <c r="QJL75" i="14"/>
  <c r="QIE75" i="14"/>
  <c r="QGP75" i="14"/>
  <c r="QFU75" i="14"/>
  <c r="QEM75" i="14"/>
  <c r="QCK75" i="14"/>
  <c r="QBC75" i="14"/>
  <c r="QAB75" i="14"/>
  <c r="PYY75" i="14"/>
  <c r="PXM75" i="14"/>
  <c r="PWW75" i="14"/>
  <c r="PVL75" i="14"/>
  <c r="PUB75" i="14"/>
  <c r="PSL75" i="14"/>
  <c r="PQX75" i="14"/>
  <c r="PPE75" i="14"/>
  <c r="POA75" i="14"/>
  <c r="PLY75" i="14"/>
  <c r="PKU75" i="14"/>
  <c r="PJJ75" i="14"/>
  <c r="PHL75" i="14"/>
  <c r="PFY75" i="14"/>
  <c r="PCP75" i="14"/>
  <c r="OZE75" i="14"/>
  <c r="OUA75" i="14"/>
  <c r="OPJ75" i="14"/>
  <c r="OLQ75" i="14"/>
  <c r="OHF75" i="14"/>
  <c r="ODY75" i="14"/>
  <c r="NZJ75" i="14"/>
  <c r="NVL75" i="14"/>
  <c r="NSA75" i="14"/>
  <c r="NOY75" i="14"/>
  <c r="EQB75" i="14"/>
  <c r="O67" i="14"/>
  <c r="XBK68" i="14"/>
  <c r="WSW68" i="14"/>
  <c r="VBF68" i="14"/>
  <c r="UPS68" i="14"/>
  <c r="UHV68" i="14"/>
  <c r="UBX68" i="14"/>
  <c r="TVL68" i="14"/>
  <c r="IWG75" i="14"/>
  <c r="IUG75" i="14"/>
  <c r="NOJ75" i="14"/>
  <c r="NNB75" i="14"/>
  <c r="NLM75" i="14"/>
  <c r="NJC75" i="14"/>
  <c r="NHN75" i="14"/>
  <c r="IFB68" i="14"/>
  <c r="ICY68" i="14"/>
  <c r="IBO68" i="14"/>
  <c r="HZO68" i="14"/>
  <c r="HYA68" i="14"/>
  <c r="HWN68" i="14"/>
  <c r="HUM68" i="14"/>
  <c r="HSV68" i="14"/>
  <c r="HQF68" i="14"/>
  <c r="HOQ68" i="14"/>
  <c r="HMD68" i="14"/>
  <c r="HLH68" i="14"/>
  <c r="HHE68" i="14"/>
  <c r="HFV68" i="14"/>
  <c r="HEE68" i="14"/>
  <c r="HCP68" i="14"/>
  <c r="HBD68" i="14"/>
  <c r="GYT68" i="14"/>
  <c r="GWD68" i="14"/>
  <c r="GUB68" i="14"/>
  <c r="GSN68" i="14"/>
  <c r="GQB68" i="14"/>
  <c r="GNI68" i="14"/>
  <c r="GLQ68" i="14"/>
  <c r="GKK68" i="14"/>
  <c r="GIJ68" i="14"/>
  <c r="GHB68" i="14"/>
  <c r="GFV68" i="14"/>
  <c r="GEW68" i="14"/>
  <c r="GDB68" i="14"/>
  <c r="GAF68" i="14"/>
  <c r="FZR68" i="14"/>
  <c r="FYP68" i="14"/>
  <c r="FYJ68" i="14"/>
  <c r="FYE68" i="14"/>
  <c r="FPO68" i="14"/>
  <c r="FNY68" i="14"/>
  <c r="FLU68" i="14"/>
  <c r="FJO68" i="14"/>
  <c r="TVZ75" i="14"/>
  <c r="TUY75" i="14"/>
  <c r="TTT75" i="14"/>
  <c r="TRH75" i="14"/>
  <c r="TPN75" i="14"/>
  <c r="TKK75" i="14"/>
  <c r="TIW75" i="14"/>
  <c r="TGC75" i="14"/>
  <c r="TDX75" i="14"/>
  <c r="TCE75" i="14"/>
  <c r="PKR68" i="14"/>
  <c r="SKJ75" i="14"/>
  <c r="SGJ75" i="14"/>
  <c r="RYC75" i="14"/>
  <c r="RSQ75" i="14"/>
  <c r="RKP75" i="14"/>
  <c r="QVE75" i="14"/>
  <c r="QLO75" i="14"/>
  <c r="QBE75" i="14"/>
  <c r="PUT75" i="14"/>
  <c r="PPB75" i="14"/>
  <c r="PKI75" i="14"/>
  <c r="PDU75" i="14"/>
  <c r="OYR75" i="14"/>
  <c r="JML75" i="14"/>
  <c r="TAO68" i="14"/>
  <c r="SZU68" i="14"/>
  <c r="SZA68" i="14"/>
  <c r="SXY68" i="14"/>
  <c r="SXA68" i="14"/>
  <c r="SWB68" i="14"/>
  <c r="SVI68" i="14"/>
  <c r="RYD68" i="14"/>
  <c r="RXH68" i="14"/>
  <c r="RWQ68" i="14"/>
  <c r="RWG68" i="14"/>
  <c r="RVR68" i="14"/>
  <c r="RVA68" i="14"/>
  <c r="RUH68" i="14"/>
  <c r="RTW68" i="14"/>
  <c r="RTD68" i="14"/>
  <c r="RSJ68" i="14"/>
  <c r="RRI68" i="14"/>
  <c r="RQC68" i="14"/>
  <c r="RPN68" i="14"/>
  <c r="ROY68" i="14"/>
  <c r="ROE68" i="14"/>
  <c r="RNP68" i="14"/>
  <c r="RMS68" i="14"/>
  <c r="RLN68" i="14"/>
  <c r="RKW68" i="14"/>
  <c r="RKE68" i="14"/>
  <c r="KNG68" i="14"/>
  <c r="KNN68" i="14"/>
  <c r="KNT68" i="14"/>
  <c r="KOA68" i="14"/>
  <c r="KOG68" i="14"/>
  <c r="KOO68" i="14"/>
  <c r="KOU68" i="14"/>
  <c r="KPB68" i="14"/>
  <c r="KPJ68" i="14"/>
  <c r="KPQ68" i="14"/>
  <c r="KQC68" i="14"/>
  <c r="KQI68" i="14"/>
  <c r="KQO68" i="14"/>
  <c r="KQU68" i="14"/>
  <c r="KRA68" i="14"/>
  <c r="KRF68" i="14"/>
  <c r="KRK68" i="14"/>
  <c r="KRQ68" i="14"/>
  <c r="FN75" i="14"/>
  <c r="FT75" i="14"/>
  <c r="GB75" i="14"/>
  <c r="GH75" i="14"/>
  <c r="GM75" i="14"/>
  <c r="GS75" i="14"/>
  <c r="GY75" i="14"/>
  <c r="HG75" i="14"/>
  <c r="HQ75" i="14"/>
  <c r="HV75" i="14"/>
  <c r="FML68" i="14"/>
  <c r="FKO68" i="14"/>
  <c r="FIW68" i="14"/>
  <c r="FGR68" i="14"/>
  <c r="FEM68" i="14"/>
  <c r="FAC68" i="14"/>
  <c r="EYG68" i="14"/>
  <c r="EVX68" i="14"/>
  <c r="ESR68" i="14"/>
  <c r="EPP68" i="14"/>
  <c r="EMY68" i="14"/>
  <c r="EKO68" i="14"/>
  <c r="EGZ68" i="14"/>
  <c r="EEL68" i="14"/>
  <c r="EBO68" i="14"/>
  <c r="DYZ68" i="14"/>
  <c r="DVQ68" i="14"/>
  <c r="TSB68" i="14"/>
  <c r="JQH68" i="14"/>
  <c r="JMC68" i="14"/>
  <c r="JHV68" i="14"/>
  <c r="JEC68" i="14"/>
  <c r="IZT68" i="14"/>
  <c r="IWA68" i="14"/>
  <c r="ISH68" i="14"/>
  <c r="IMT68" i="14"/>
  <c r="IFD68" i="14"/>
  <c r="HYI68" i="14"/>
  <c r="HON68" i="14"/>
  <c r="HFR68" i="14"/>
  <c r="GYF68" i="14"/>
  <c r="GOY68" i="14"/>
  <c r="GEZ68" i="14"/>
  <c r="FYQ68" i="14"/>
  <c r="FRJ68" i="14"/>
  <c r="FEZ68" i="14"/>
  <c r="EPY68" i="14"/>
  <c r="EHJ68" i="14"/>
  <c r="DYN68" i="14"/>
  <c r="DNT68" i="14"/>
  <c r="TQH75" i="14"/>
  <c r="TAZ75" i="14"/>
  <c r="SPD75" i="14"/>
  <c r="SFE75" i="14"/>
  <c r="RWR75" i="14"/>
  <c r="RNH75" i="14"/>
  <c r="REP75" i="14"/>
  <c r="QUB75" i="14"/>
  <c r="QJI75" i="14"/>
  <c r="QAD75" i="14"/>
  <c r="PSI75" i="14"/>
  <c r="PJP75" i="14"/>
  <c r="PDK75" i="14"/>
  <c r="OTT75" i="14"/>
  <c r="OLK75" i="14"/>
  <c r="ODN75" i="14"/>
  <c r="NPM75" i="14"/>
  <c r="NFC75" i="14"/>
  <c r="MXS75" i="14"/>
  <c r="MNK75" i="14"/>
  <c r="MDE75" i="14"/>
  <c r="LUQ75" i="14"/>
  <c r="LMI75" i="14"/>
  <c r="LEM75" i="14"/>
  <c r="GAO75" i="14"/>
  <c r="FVW75" i="14"/>
  <c r="FME75" i="14"/>
  <c r="FAT75" i="14"/>
  <c r="ELF75" i="14"/>
  <c r="SZG75" i="14"/>
  <c r="SUY75" i="14"/>
  <c r="LMC75" i="14"/>
  <c r="JNW75" i="14"/>
  <c r="MRT68" i="14"/>
  <c r="MPZ68" i="14"/>
  <c r="MOY68" i="14"/>
  <c r="MNS68" i="14"/>
  <c r="MLZ68" i="14"/>
  <c r="MKN68" i="14"/>
  <c r="MJA68" i="14"/>
  <c r="MHZ68" i="14"/>
  <c r="MGQ68" i="14"/>
  <c r="MFP68" i="14"/>
  <c r="MER68" i="14"/>
  <c r="MDJ68" i="14"/>
  <c r="MBX68" i="14"/>
  <c r="MAV68" i="14"/>
  <c r="LZH68" i="14"/>
  <c r="LXJ68" i="14"/>
  <c r="LWA68" i="14"/>
  <c r="LUX68" i="14"/>
  <c r="LRE68" i="14"/>
  <c r="LPV68" i="14"/>
  <c r="LOW68" i="14"/>
  <c r="LNL68" i="14"/>
  <c r="LMD68" i="14"/>
  <c r="LFB68" i="14"/>
  <c r="LDV68" i="14"/>
  <c r="LBV68" i="14"/>
  <c r="LAR68" i="14"/>
  <c r="KZH68" i="14"/>
  <c r="KYF68" i="14"/>
  <c r="KWY68" i="14"/>
  <c r="KVM68" i="14"/>
  <c r="KTY68" i="14"/>
  <c r="KSP68" i="14"/>
  <c r="JXW68" i="14"/>
  <c r="WOP68" i="14"/>
  <c r="LNY75" i="14"/>
  <c r="LME75" i="14"/>
  <c r="LLB75" i="14"/>
  <c r="LJU75" i="14"/>
  <c r="LIM75" i="14"/>
  <c r="LHC75" i="14"/>
  <c r="LFW75" i="14"/>
  <c r="LEV75" i="14"/>
  <c r="LDX75" i="14"/>
  <c r="LBI75" i="14"/>
  <c r="GBX75" i="14"/>
  <c r="GAZ75" i="14"/>
  <c r="FZX75" i="14"/>
  <c r="FYM75" i="14"/>
  <c r="PDO68" i="14"/>
  <c r="PDE68" i="14"/>
  <c r="PCT68" i="14"/>
  <c r="PCN68" i="14"/>
  <c r="PCG68" i="14"/>
  <c r="PBY68" i="14"/>
  <c r="PBS68" i="14"/>
  <c r="PBL68" i="14"/>
  <c r="PBF68" i="14"/>
  <c r="PAY68" i="14"/>
  <c r="PAS68" i="14"/>
  <c r="PAM68" i="14"/>
  <c r="PAH68" i="14"/>
  <c r="PAB68" i="14"/>
  <c r="OSY68" i="14"/>
  <c r="OSS68" i="14"/>
  <c r="OSM68" i="14"/>
  <c r="OSH68" i="14"/>
  <c r="OSB68" i="14"/>
  <c r="ORV68" i="14"/>
  <c r="ORO68" i="14"/>
  <c r="ORH68" i="14"/>
  <c r="ORA68" i="14"/>
  <c r="OQT68" i="14"/>
  <c r="OQO68" i="14"/>
  <c r="OQI68" i="14"/>
  <c r="OQC68" i="14"/>
  <c r="OPY68" i="14"/>
  <c r="OPS68" i="14"/>
  <c r="IZD75" i="14"/>
  <c r="IYC75" i="14"/>
  <c r="IWN75" i="14"/>
  <c r="IUR75" i="14"/>
  <c r="JWC68" i="14"/>
  <c r="JVW68" i="14"/>
  <c r="JVR68" i="14"/>
  <c r="JVL68" i="14"/>
  <c r="JVG68" i="14"/>
  <c r="JVA68" i="14"/>
  <c r="JUU68" i="14"/>
  <c r="JUN68" i="14"/>
  <c r="JUH68" i="14"/>
  <c r="JTZ68" i="14"/>
  <c r="JTU68" i="14"/>
  <c r="JTN68" i="14"/>
  <c r="JTG68" i="14"/>
  <c r="JSV68" i="14"/>
  <c r="JSP68" i="14"/>
  <c r="JSM68" i="14"/>
  <c r="JSD68" i="14"/>
  <c r="JRW68" i="14"/>
  <c r="XDX68" i="14"/>
  <c r="VFM68" i="14"/>
  <c r="VDR68" i="14"/>
  <c r="KRD75" i="14"/>
  <c r="KPT75" i="14"/>
  <c r="KOR75" i="14"/>
  <c r="KNT75" i="14"/>
  <c r="KMR75" i="14"/>
  <c r="KMB75" i="14"/>
  <c r="KKZ75" i="14"/>
  <c r="KKF75" i="14"/>
  <c r="KJD75" i="14"/>
  <c r="KIG75" i="14"/>
  <c r="KHF75" i="14"/>
  <c r="KGH75" i="14"/>
  <c r="KFK75" i="14"/>
  <c r="KEM75" i="14"/>
  <c r="KDO75" i="14"/>
  <c r="KCU75" i="14"/>
  <c r="JCH75" i="14"/>
  <c r="O113" i="14"/>
  <c r="AA117" i="14"/>
  <c r="BB116" i="14"/>
  <c r="NOP75" i="14"/>
  <c r="ERC75" i="14"/>
  <c r="DWG75" i="14"/>
  <c r="DCH75" i="14"/>
  <c r="CLH75" i="14"/>
  <c r="BNA75" i="14"/>
  <c r="AYP75" i="14"/>
  <c r="ALZ75" i="14"/>
  <c r="ZR75" i="14"/>
  <c r="AW113" i="14"/>
  <c r="BA67" i="14"/>
  <c r="VBU68" i="14"/>
  <c r="UFM68" i="14"/>
  <c r="IUF75" i="14"/>
  <c r="TWX68" i="14"/>
  <c r="TUC68" i="14"/>
  <c r="JOA68" i="14"/>
  <c r="TSU75" i="14"/>
  <c r="TRM75" i="14"/>
  <c r="TQG75" i="14"/>
  <c r="TPH75" i="14"/>
  <c r="TNZ75" i="14"/>
  <c r="TMN75" i="14"/>
  <c r="TLA75" i="14"/>
  <c r="TJU75" i="14"/>
  <c r="TIP75" i="14"/>
  <c r="THO75" i="14"/>
  <c r="TFY75" i="14"/>
  <c r="TEH75" i="14"/>
  <c r="TCY75" i="14"/>
  <c r="TBC75" i="14"/>
  <c r="SZH75" i="14"/>
  <c r="SXS75" i="14"/>
  <c r="SVN75" i="14"/>
  <c r="SUE75" i="14"/>
  <c r="SRO75" i="14"/>
  <c r="SQE75" i="14"/>
  <c r="SOO75" i="14"/>
  <c r="SNI75" i="14"/>
  <c r="SLF75" i="14"/>
  <c r="SJI75" i="14"/>
  <c r="FLM75" i="14"/>
  <c r="FKL75" i="14"/>
  <c r="CXN75" i="14"/>
  <c r="CTU75" i="14"/>
  <c r="CPG75" i="14"/>
  <c r="CLB75" i="14"/>
  <c r="CFN75" i="14"/>
  <c r="BYS75" i="14"/>
  <c r="BVV75" i="14"/>
  <c r="BPY75" i="14"/>
  <c r="BLI75" i="14"/>
  <c r="BGR75" i="14"/>
  <c r="BCU75" i="14"/>
  <c r="AXT75" i="14"/>
  <c r="ARI75" i="14"/>
  <c r="ALT75" i="14"/>
  <c r="AHS75" i="14"/>
  <c r="ACR75" i="14"/>
  <c r="ZO75" i="14"/>
  <c r="UV75" i="14"/>
  <c r="RA75" i="14"/>
  <c r="AR113" i="14"/>
  <c r="AQ116" i="14"/>
  <c r="J315" i="14"/>
  <c r="OZQ68" i="14"/>
  <c r="OZI68" i="14"/>
  <c r="OZB68" i="14"/>
  <c r="OYX68" i="14"/>
  <c r="OYQ68" i="14"/>
  <c r="OYM68" i="14"/>
  <c r="OXO68" i="14"/>
  <c r="OXH68" i="14"/>
  <c r="OXA68" i="14"/>
  <c r="OWU68" i="14"/>
  <c r="OWK68" i="14"/>
  <c r="OWA68" i="14"/>
  <c r="OVU68" i="14"/>
  <c r="OVP68" i="14"/>
  <c r="OVI68" i="14"/>
  <c r="OVD68" i="14"/>
  <c r="OUV68" i="14"/>
  <c r="OUQ68" i="14"/>
  <c r="OUK68" i="14"/>
  <c r="OUC68" i="14"/>
  <c r="OTW68" i="14"/>
  <c r="OTP68" i="14"/>
  <c r="OTJ68" i="14"/>
  <c r="OTC68" i="14"/>
  <c r="KBS75" i="14"/>
  <c r="KAK75" i="14"/>
  <c r="JZI75" i="14"/>
  <c r="JYK75" i="14"/>
  <c r="JXM75" i="14"/>
  <c r="JWO75" i="14"/>
  <c r="JVU75" i="14"/>
  <c r="JUW75" i="14"/>
  <c r="JTU75" i="14"/>
  <c r="JSV75" i="14"/>
  <c r="JSB75" i="14"/>
  <c r="JRE75" i="14"/>
  <c r="JQF75" i="14"/>
  <c r="JOZ75" i="14"/>
  <c r="JNX75" i="14"/>
  <c r="JMZ75" i="14"/>
  <c r="JMB75" i="14"/>
  <c r="JKV75" i="14"/>
  <c r="JKB75" i="14"/>
  <c r="JIZ75" i="14"/>
  <c r="JHZ75" i="14"/>
  <c r="JGY75" i="14"/>
  <c r="JGA75" i="14"/>
  <c r="JFB75" i="14"/>
  <c r="JDL75" i="14"/>
  <c r="BI315" i="14"/>
  <c r="N315" i="14"/>
  <c r="AH194" i="14"/>
  <c r="AK67" i="14"/>
  <c r="XEV68" i="14"/>
  <c r="XCV68" i="14"/>
  <c r="NTL75" i="14"/>
  <c r="NQB75" i="14"/>
  <c r="FIY75" i="14"/>
  <c r="FHY75" i="14"/>
  <c r="FGK75" i="14"/>
  <c r="FFF75" i="14"/>
  <c r="FDS75" i="14"/>
  <c r="FCL75" i="14"/>
  <c r="FAZ75" i="14"/>
  <c r="EZO75" i="14"/>
  <c r="BVW75" i="14"/>
  <c r="BUW75" i="14"/>
  <c r="BTT75" i="14"/>
  <c r="BSB75" i="14"/>
  <c r="BQY75" i="14"/>
  <c r="BPX75" i="14"/>
  <c r="BOR75" i="14"/>
  <c r="ANL75" i="14"/>
  <c r="AMI75" i="14"/>
  <c r="ALJ75" i="14"/>
  <c r="AJB75" i="14"/>
  <c r="AHX75" i="14"/>
  <c r="AGR75" i="14"/>
  <c r="AFI75" i="14"/>
  <c r="AEJ75" i="14"/>
  <c r="ADG75" i="14"/>
  <c r="ABZ75" i="14"/>
  <c r="AAW75" i="14"/>
  <c r="EAE75" i="14"/>
  <c r="CWP75" i="14"/>
  <c r="BZU75" i="14"/>
  <c r="BLY75" i="14"/>
  <c r="AUM75" i="14"/>
  <c r="AFC75" i="14"/>
  <c r="RL75" i="14"/>
  <c r="AP194" i="14"/>
  <c r="UXK68" i="14"/>
  <c r="UKP68" i="14"/>
  <c r="IVU75" i="14"/>
  <c r="UAQ68" i="14"/>
  <c r="TVS68" i="14"/>
  <c r="TRI68" i="14"/>
  <c r="JRJ68" i="14"/>
  <c r="JJB68" i="14"/>
  <c r="JEJ68" i="14"/>
  <c r="IRH68" i="14"/>
  <c r="ILW68" i="14"/>
  <c r="IHY68" i="14"/>
  <c r="ICJ68" i="14"/>
  <c r="HXX68" i="14"/>
  <c r="YX75" i="14"/>
  <c r="YA75" i="14"/>
  <c r="WW75" i="14"/>
  <c r="VV75" i="14"/>
  <c r="UR75" i="14"/>
  <c r="TP75" i="14"/>
  <c r="ST75" i="14"/>
  <c r="RR75" i="14"/>
  <c r="QO75" i="14"/>
  <c r="PS75" i="14"/>
  <c r="OV75" i="14"/>
  <c r="OC75" i="14"/>
  <c r="CJ75" i="14"/>
  <c r="BI113" i="14"/>
  <c r="AG113" i="14"/>
  <c r="F117" i="14"/>
  <c r="AH117" i="14"/>
  <c r="G117" i="14"/>
  <c r="AM116" i="14"/>
  <c r="BH315" i="14"/>
  <c r="L315" i="14"/>
  <c r="AN194" i="14"/>
  <c r="L194" i="14"/>
  <c r="AJ67" i="14"/>
  <c r="K67" i="14"/>
  <c r="XEP68" i="14"/>
  <c r="XDA68" i="14"/>
  <c r="XBP68" i="14"/>
  <c r="XAC68" i="14"/>
  <c r="WXU68" i="14"/>
  <c r="WWM68" i="14"/>
  <c r="WVD68" i="14"/>
  <c r="WTR68" i="14"/>
  <c r="WSC68" i="14"/>
  <c r="WQF68" i="14"/>
  <c r="WOQ68" i="14"/>
  <c r="WMS68" i="14"/>
  <c r="WLQ68" i="14"/>
  <c r="WKM68" i="14"/>
  <c r="WJG68" i="14"/>
  <c r="WHJ68" i="14"/>
  <c r="WFZ68" i="14"/>
  <c r="WER68" i="14"/>
  <c r="WBZ68" i="14"/>
  <c r="WAO68" i="14"/>
  <c r="VZM68" i="14"/>
  <c r="VYE68" i="14"/>
  <c r="VXG68" i="14"/>
  <c r="VVY68" i="14"/>
  <c r="VUW68" i="14"/>
  <c r="VTT68" i="14"/>
  <c r="VSS68" i="14"/>
  <c r="VRM68" i="14"/>
  <c r="VQJ68" i="14"/>
  <c r="VOY68" i="14"/>
  <c r="VNW68" i="14"/>
  <c r="VMU68" i="14"/>
  <c r="VLX68" i="14"/>
  <c r="VKL68" i="14"/>
  <c r="VJA68" i="14"/>
  <c r="VHY68" i="14"/>
  <c r="VGP68" i="14"/>
  <c r="VFO68" i="14"/>
  <c r="VEO68" i="14"/>
  <c r="VBX68" i="14"/>
  <c r="VBD68" i="14"/>
  <c r="VAE68" i="14"/>
  <c r="UYJ68" i="14"/>
  <c r="UXJ68" i="14"/>
  <c r="UWC68" i="14"/>
  <c r="UUH68" i="14"/>
  <c r="JRH68" i="14"/>
  <c r="JNU68" i="14"/>
  <c r="JJK68" i="14"/>
  <c r="JGN68" i="14"/>
  <c r="JER68" i="14"/>
  <c r="JBN68" i="14"/>
  <c r="IYP68" i="14"/>
  <c r="IVV68" i="14"/>
  <c r="ITH68" i="14"/>
  <c r="IOT68" i="14"/>
  <c r="ILN68" i="14"/>
  <c r="IIB68" i="14"/>
  <c r="IGX68" i="14"/>
  <c r="ICO68" i="14"/>
  <c r="HQI68" i="14"/>
  <c r="HKP68" i="14"/>
  <c r="HDU68" i="14"/>
  <c r="GPQ68" i="14"/>
  <c r="GJG68" i="14"/>
  <c r="GEU68" i="14"/>
  <c r="FZP68" i="14"/>
  <c r="FPV68" i="14"/>
  <c r="FCS68" i="14"/>
  <c r="EUA68" i="14"/>
  <c r="EMS68" i="14"/>
  <c r="EEV68" i="14"/>
  <c r="DYJ68" i="14"/>
  <c r="DSV68" i="14"/>
  <c r="DMA68" i="14"/>
  <c r="TTI75" i="14"/>
  <c r="TIN75" i="14"/>
  <c r="TCM75" i="14"/>
  <c r="SSY75" i="14"/>
  <c r="SNE75" i="14"/>
  <c r="SDO75" i="14"/>
  <c r="RYY75" i="14"/>
  <c r="RPR75" i="14"/>
  <c r="RIE75" i="14"/>
  <c r="RBV75" i="14"/>
  <c r="QVI75" i="14"/>
  <c r="QQG75" i="14"/>
  <c r="QGJ75" i="14"/>
  <c r="QAP75" i="14"/>
  <c r="PIM75" i="14"/>
  <c r="PBO75" i="14"/>
  <c r="OTZ75" i="14"/>
  <c r="OKI75" i="14"/>
  <c r="ODS75" i="14"/>
  <c r="NTB75" i="14"/>
  <c r="NLF75" i="14"/>
  <c r="NDV75" i="14"/>
  <c r="MXN75" i="14"/>
  <c r="MTZ75" i="14"/>
  <c r="MEO75" i="14"/>
  <c r="LUE75" i="14"/>
  <c r="LNO75" i="14"/>
  <c r="LGA75" i="14"/>
  <c r="GAK75" i="14"/>
  <c r="FUO75" i="14"/>
  <c r="FKT75" i="14"/>
  <c r="FDC75" i="14"/>
  <c r="EKI75" i="14"/>
  <c r="DIN75" i="14"/>
  <c r="TAN75" i="14"/>
  <c r="LPM75" i="14"/>
  <c r="JTV75" i="14"/>
  <c r="JME75" i="14"/>
  <c r="MRO68" i="14"/>
  <c r="MQF68" i="14"/>
  <c r="MOR68" i="14"/>
  <c r="MNK68" i="14"/>
  <c r="MLO68" i="14"/>
  <c r="MJO68" i="14"/>
  <c r="MIQ68" i="14"/>
  <c r="MHE68" i="14"/>
  <c r="MFN68" i="14"/>
  <c r="MDQ68" i="14"/>
  <c r="MCM68" i="14"/>
  <c r="MAZ68" i="14"/>
  <c r="LZQ68" i="14"/>
  <c r="LYJ68" i="14"/>
  <c r="LWY68" i="14"/>
  <c r="LVY68" i="14"/>
  <c r="LUN68" i="14"/>
  <c r="LTT68" i="14"/>
  <c r="LST68" i="14"/>
  <c r="LRL68" i="14"/>
  <c r="LPS68" i="14"/>
  <c r="LOG68" i="14"/>
  <c r="LMQ68" i="14"/>
  <c r="LJQ68" i="14"/>
  <c r="LHP68" i="14"/>
  <c r="LFX68" i="14"/>
  <c r="LEX68" i="14"/>
  <c r="LDS68" i="14"/>
  <c r="LCN68" i="14"/>
  <c r="LAS68" i="14"/>
  <c r="KZE68" i="14"/>
  <c r="KXR68" i="14"/>
  <c r="KWS68" i="14"/>
  <c r="KVP68" i="14"/>
  <c r="KUF68" i="14"/>
  <c r="KTA68" i="14"/>
  <c r="KRW68" i="14"/>
  <c r="JXQ68" i="14"/>
  <c r="JWJ68" i="14"/>
  <c r="JKE75" i="14"/>
  <c r="JJG75" i="14"/>
  <c r="JIC75" i="14"/>
  <c r="JHA75" i="14"/>
  <c r="JFY75" i="14"/>
  <c r="JEN75" i="14"/>
  <c r="JDM75" i="14"/>
  <c r="JCP75" i="14"/>
  <c r="JBI75" i="14"/>
  <c r="JAK75" i="14"/>
  <c r="IZK75" i="14"/>
  <c r="IYJ75" i="14"/>
  <c r="IWT75" i="14"/>
  <c r="IUQ75" i="14"/>
  <c r="RGS68" i="14"/>
  <c r="RGL68" i="14"/>
  <c r="RGG68" i="14"/>
  <c r="RGA68" i="14"/>
  <c r="RFU68" i="14"/>
  <c r="RFN68" i="14"/>
  <c r="RFE68" i="14"/>
  <c r="REX68" i="14"/>
  <c r="RES68" i="14"/>
  <c r="REM68" i="14"/>
  <c r="REG68" i="14"/>
  <c r="REA68" i="14"/>
  <c r="RDT68" i="14"/>
  <c r="RDM68" i="14"/>
  <c r="RDG68" i="14"/>
  <c r="RCW68" i="14"/>
  <c r="RCP68" i="14"/>
  <c r="RCI68" i="14"/>
  <c r="RCA68" i="14"/>
  <c r="RBT68" i="14"/>
  <c r="RBM68" i="14"/>
  <c r="RBG68" i="14"/>
  <c r="RBA68" i="14"/>
  <c r="RAU68" i="14"/>
  <c r="RAO68" i="14"/>
  <c r="RAI68" i="14"/>
  <c r="RAB68" i="14"/>
  <c r="QZW68" i="14"/>
  <c r="QZQ68" i="14"/>
  <c r="QZK68" i="14"/>
  <c r="QZE68" i="14"/>
  <c r="QYZ68" i="14"/>
  <c r="QYU68" i="14"/>
  <c r="QYN68" i="14"/>
  <c r="QYH68" i="14"/>
  <c r="QYB68" i="14"/>
  <c r="QXV68" i="14"/>
  <c r="QXP68" i="14"/>
  <c r="QXE68" i="14"/>
  <c r="QWX68" i="14"/>
  <c r="QWR68" i="14"/>
  <c r="QWM68" i="14"/>
  <c r="QWH68" i="14"/>
  <c r="QWB68" i="14"/>
  <c r="QVV68" i="14"/>
  <c r="QVQ68" i="14"/>
  <c r="QVK68" i="14"/>
  <c r="QVE68" i="14"/>
  <c r="QUZ68" i="14"/>
  <c r="QUU68" i="14"/>
  <c r="QUO68" i="14"/>
  <c r="QTM68" i="14"/>
  <c r="QTG68" i="14"/>
  <c r="QSZ68" i="14"/>
  <c r="QST68" i="14"/>
  <c r="QSO68" i="14"/>
  <c r="QSH68" i="14"/>
  <c r="QSB68" i="14"/>
  <c r="QRV68" i="14"/>
  <c r="QRP68" i="14"/>
  <c r="QRK68" i="14"/>
  <c r="QRF68" i="14"/>
  <c r="QRA68" i="14"/>
  <c r="QQV68" i="14"/>
  <c r="QQP68" i="14"/>
  <c r="QQJ68" i="14"/>
  <c r="QQD68" i="14"/>
  <c r="QPY68" i="14"/>
  <c r="QPS68" i="14"/>
  <c r="QPN68" i="14"/>
  <c r="QPG68" i="14"/>
  <c r="QPA68" i="14"/>
  <c r="QOV68" i="14"/>
  <c r="QON68" i="14"/>
  <c r="QOI68" i="14"/>
  <c r="QOC68" i="14"/>
  <c r="QNX68" i="14"/>
  <c r="QNT68" i="14"/>
  <c r="QNL68" i="14"/>
  <c r="QNG68" i="14"/>
  <c r="QNB68" i="14"/>
  <c r="EEY75" i="14"/>
  <c r="LEI75" i="14"/>
  <c r="GDB75" i="14"/>
  <c r="FYO75" i="14"/>
  <c r="FTO75" i="14"/>
  <c r="FOW75" i="14"/>
  <c r="FIZ75" i="14"/>
  <c r="FFB75" i="14"/>
  <c r="FBZ75" i="14"/>
  <c r="EXL75" i="14"/>
  <c r="EUF75" i="14"/>
  <c r="EQC75" i="14"/>
  <c r="EME75" i="14"/>
  <c r="EIB75" i="14"/>
  <c r="ECS75" i="14"/>
  <c r="DYV75" i="14"/>
  <c r="DSR75" i="14"/>
  <c r="DNK75" i="14"/>
  <c r="DIZ75" i="14"/>
  <c r="DFA75" i="14"/>
  <c r="DBS75" i="14"/>
  <c r="CXW75" i="14"/>
  <c r="CUP75" i="14"/>
  <c r="CSB75" i="14"/>
  <c r="CLI75" i="14"/>
  <c r="CHO75" i="14"/>
  <c r="CEL75" i="14"/>
  <c r="BZN75" i="14"/>
  <c r="BTP75" i="14"/>
  <c r="BPQ75" i="14"/>
  <c r="BKT75" i="14"/>
  <c r="BCI75" i="14"/>
  <c r="AYR75" i="14"/>
  <c r="AUC75" i="14"/>
  <c r="AOS75" i="14"/>
  <c r="AKJ75" i="14"/>
  <c r="AIH75" i="14"/>
  <c r="AHO75" i="14"/>
  <c r="AGW75" i="14"/>
  <c r="AFZ75" i="14"/>
  <c r="AFL75" i="14"/>
  <c r="AEL75" i="14"/>
  <c r="ADQ75" i="14"/>
  <c r="ACV75" i="14"/>
  <c r="ACG75" i="14"/>
  <c r="ABN75" i="14"/>
  <c r="AAX75" i="14"/>
  <c r="ZK75" i="14"/>
  <c r="YM75" i="14"/>
  <c r="XJ75" i="14"/>
  <c r="WG75" i="14"/>
  <c r="VN75" i="14"/>
  <c r="UY75" i="14"/>
  <c r="UK75" i="14"/>
  <c r="TK75" i="14"/>
  <c r="SN75" i="14"/>
  <c r="RJ75" i="14"/>
  <c r="QR75" i="14"/>
  <c r="PT75" i="14"/>
  <c r="OP75" i="14"/>
  <c r="OL75" i="14"/>
  <c r="NY75" i="14"/>
  <c r="CK75" i="14"/>
  <c r="CB75" i="14"/>
  <c r="BK75" i="14"/>
  <c r="AV113" i="14"/>
  <c r="AF113" i="14"/>
  <c r="N113" i="14"/>
  <c r="AW117" i="14"/>
  <c r="Y117" i="14"/>
  <c r="Y116" i="14"/>
  <c r="S116" i="14"/>
  <c r="BG315" i="14"/>
  <c r="V315" i="14"/>
  <c r="AQ194" i="14"/>
  <c r="S194" i="14"/>
  <c r="AF67" i="14"/>
  <c r="XEG68" i="14"/>
  <c r="XDK68" i="14"/>
  <c r="XBZ68" i="14"/>
  <c r="XAY68" i="14"/>
  <c r="XAA68" i="14"/>
  <c r="WYQ68" i="14"/>
  <c r="WXT68" i="14"/>
  <c r="WWK68" i="14"/>
  <c r="WVF68" i="14"/>
  <c r="WTZ68" i="14"/>
  <c r="WTD68" i="14"/>
  <c r="WSI68" i="14"/>
  <c r="WQR68" i="14"/>
  <c r="WPK68" i="14"/>
  <c r="WOK68" i="14"/>
  <c r="WNN68" i="14"/>
  <c r="WMN68" i="14"/>
  <c r="WLR68" i="14"/>
  <c r="WKW68" i="14"/>
  <c r="WJJ68" i="14"/>
  <c r="WIK68" i="14"/>
  <c r="WHB68" i="14"/>
  <c r="WFN68" i="14"/>
  <c r="WEL68" i="14"/>
  <c r="WDR68" i="14"/>
  <c r="WCP68" i="14"/>
  <c r="WBQ68" i="14"/>
  <c r="WAP68" i="14"/>
  <c r="VZT68" i="14"/>
  <c r="VYM68" i="14"/>
  <c r="VXS68" i="14"/>
  <c r="VXA68" i="14"/>
  <c r="VWA68" i="14"/>
  <c r="VVC68" i="14"/>
  <c r="VUE68" i="14"/>
  <c r="VSU68" i="14"/>
  <c r="VRX68" i="14"/>
  <c r="VRJ68" i="14"/>
  <c r="VQT68" i="14"/>
  <c r="VQD68" i="14"/>
  <c r="VPO68" i="14"/>
  <c r="VPA68" i="14"/>
  <c r="VOG68" i="14"/>
  <c r="VNJ68" i="14"/>
  <c r="VMT68" i="14"/>
  <c r="VLW68" i="14"/>
  <c r="VLH68" i="14"/>
  <c r="VKP68" i="14"/>
  <c r="VJS68" i="14"/>
  <c r="VIZ68" i="14"/>
  <c r="VIF68" i="14"/>
  <c r="VHP68" i="14"/>
  <c r="VGR68" i="14"/>
  <c r="VFX68" i="14"/>
  <c r="VFI68" i="14"/>
  <c r="VEL68" i="14"/>
  <c r="VCU68" i="14"/>
  <c r="VBV68" i="14"/>
  <c r="UZO68" i="14"/>
  <c r="UYV68" i="14"/>
  <c r="UXV68" i="14"/>
  <c r="UWM68" i="14"/>
  <c r="UVG68" i="14"/>
  <c r="UUB68" i="14"/>
  <c r="USR68" i="14"/>
  <c r="URI68" i="14"/>
  <c r="UQC68" i="14"/>
  <c r="UOV68" i="14"/>
  <c r="UNQ68" i="14"/>
  <c r="UMP68" i="14"/>
  <c r="ULK68" i="14"/>
  <c r="UKS68" i="14"/>
  <c r="UIX68" i="14"/>
  <c r="UID68" i="14"/>
  <c r="UGO68" i="14"/>
  <c r="UFD68" i="14"/>
  <c r="UEI68" i="14"/>
  <c r="UDJ68" i="14"/>
  <c r="UCF68" i="14"/>
  <c r="UAD68" i="14"/>
  <c r="TZH68" i="14"/>
  <c r="TXW68" i="14"/>
  <c r="TWY68" i="14"/>
  <c r="TWE68" i="14"/>
  <c r="TUO68" i="14"/>
  <c r="TTX68" i="14"/>
  <c r="TSF68" i="14"/>
  <c r="TQT68" i="14"/>
  <c r="TPF68" i="14"/>
  <c r="TOU68" i="14"/>
  <c r="TNW68" i="14"/>
  <c r="TNS68" i="14"/>
  <c r="TNP68" i="14"/>
  <c r="TNL68" i="14"/>
  <c r="TNJ68" i="14"/>
  <c r="TNF68" i="14"/>
  <c r="TNB68" i="14"/>
  <c r="TMX68" i="14"/>
  <c r="TMT68" i="14"/>
  <c r="TMQ68" i="14"/>
  <c r="TMM68" i="14"/>
  <c r="TMJ68" i="14"/>
  <c r="TMF68" i="14"/>
  <c r="TMB68" i="14"/>
  <c r="TLX68" i="14"/>
  <c r="TLT68" i="14"/>
  <c r="TLP68" i="14"/>
  <c r="TLL68" i="14"/>
  <c r="TLI68" i="14"/>
  <c r="TLE68" i="14"/>
  <c r="TLA68" i="14"/>
  <c r="TKW68" i="14"/>
  <c r="TKT68" i="14"/>
  <c r="TKP68" i="14"/>
  <c r="TKL68" i="14"/>
  <c r="TKH68" i="14"/>
  <c r="TKD68" i="14"/>
  <c r="TJZ68" i="14"/>
  <c r="TJV68" i="14"/>
  <c r="TJR68" i="14"/>
  <c r="TJN68" i="14"/>
  <c r="TJJ68" i="14"/>
  <c r="TJF68" i="14"/>
  <c r="TJB68" i="14"/>
  <c r="TIW68" i="14"/>
  <c r="TIT68" i="14"/>
  <c r="TIP68" i="14"/>
  <c r="TIL68" i="14"/>
  <c r="TII68" i="14"/>
  <c r="TIE68" i="14"/>
  <c r="TIB68" i="14"/>
  <c r="THW68" i="14"/>
  <c r="THT68" i="14"/>
  <c r="THQ68" i="14"/>
  <c r="THN68" i="14"/>
  <c r="THK68" i="14"/>
  <c r="THA68" i="14"/>
  <c r="TGV68" i="14"/>
  <c r="TGR68" i="14"/>
  <c r="TGN68" i="14"/>
  <c r="TGJ68" i="14"/>
  <c r="TGF68" i="14"/>
  <c r="TGB68" i="14"/>
  <c r="TFW68" i="14"/>
  <c r="TFS68" i="14"/>
  <c r="TFO68" i="14"/>
  <c r="TFK68" i="14"/>
  <c r="TFG68" i="14"/>
  <c r="TFC68" i="14"/>
  <c r="TEY68" i="14"/>
  <c r="TEU68" i="14"/>
  <c r="TER68" i="14"/>
  <c r="TEO68" i="14"/>
  <c r="TEL68" i="14"/>
  <c r="TEI68" i="14"/>
  <c r="TEF68" i="14"/>
  <c r="TEB68" i="14"/>
  <c r="TDX68" i="14"/>
  <c r="TDT68" i="14"/>
  <c r="TDP68" i="14"/>
  <c r="TDM68" i="14"/>
  <c r="TDI68" i="14"/>
  <c r="TDB68" i="14"/>
  <c r="TCX68" i="14"/>
  <c r="TCT68" i="14"/>
  <c r="TCP68" i="14"/>
  <c r="TCL68" i="14"/>
  <c r="TCH68" i="14"/>
  <c r="TCD68" i="14"/>
  <c r="TCA68" i="14"/>
  <c r="TBW68" i="14"/>
  <c r="TBS68" i="14"/>
  <c r="TBQ68" i="14"/>
  <c r="TBM68" i="14"/>
  <c r="TBJ68" i="14"/>
  <c r="TBF68" i="14"/>
  <c r="TBB68" i="14"/>
  <c r="TAW68" i="14"/>
  <c r="TAA68" i="14"/>
  <c r="SZW68" i="14"/>
  <c r="SZS68" i="14"/>
  <c r="SZO68" i="14"/>
  <c r="SZK68" i="14"/>
  <c r="SZG68" i="14"/>
  <c r="SZD68" i="14"/>
  <c r="SYZ68" i="14"/>
  <c r="SYV68" i="14"/>
  <c r="SYR68" i="14"/>
  <c r="SYN68" i="14"/>
  <c r="SYJ68" i="14"/>
  <c r="SYF68" i="14"/>
  <c r="SYB68" i="14"/>
  <c r="SXX68" i="14"/>
  <c r="SXT68" i="14"/>
  <c r="SXP68" i="14"/>
  <c r="SXM68" i="14"/>
  <c r="SXI68" i="14"/>
  <c r="SXE68" i="14"/>
  <c r="SXB68" i="14"/>
  <c r="SWX68" i="14"/>
  <c r="SWU68" i="14"/>
  <c r="SWR68" i="14"/>
  <c r="SWO68" i="14"/>
  <c r="SWL68" i="14"/>
  <c r="SWI68" i="14"/>
  <c r="SWF68" i="14"/>
  <c r="SWC68" i="14"/>
  <c r="SVZ68" i="14"/>
  <c r="SVW68" i="14"/>
  <c r="SVU68" i="14"/>
  <c r="SVS68" i="14"/>
  <c r="SVQ68" i="14"/>
  <c r="SVO68" i="14"/>
  <c r="SVM68" i="14"/>
  <c r="SVK68" i="14"/>
  <c r="SVH68" i="14"/>
  <c r="SVE68" i="14"/>
  <c r="SVB68" i="14"/>
  <c r="SUY68" i="14"/>
  <c r="SUX68" i="14"/>
  <c r="SUU68" i="14"/>
  <c r="SUR68" i="14"/>
  <c r="SUO68" i="14"/>
  <c r="SUL68" i="14"/>
  <c r="SUI68" i="14"/>
  <c r="SUF68" i="14"/>
  <c r="SUC68" i="14"/>
  <c r="STZ68" i="14"/>
  <c r="STW68" i="14"/>
  <c r="STT68" i="14"/>
  <c r="STQ68" i="14"/>
  <c r="STN68" i="14"/>
  <c r="STK68" i="14"/>
  <c r="STH68" i="14"/>
  <c r="STE68" i="14"/>
  <c r="STB68" i="14"/>
  <c r="SSY68" i="14"/>
  <c r="SSV68" i="14"/>
  <c r="SSS68" i="14"/>
  <c r="SSP68" i="14"/>
  <c r="SSL68" i="14"/>
  <c r="SSI68" i="14"/>
  <c r="SSG68" i="14"/>
  <c r="SSD68" i="14"/>
  <c r="SSA68" i="14"/>
  <c r="SRX68" i="14"/>
  <c r="SRU68" i="14"/>
  <c r="SRR68" i="14"/>
  <c r="SRO68" i="14"/>
  <c r="SRL68" i="14"/>
  <c r="SRH68" i="14"/>
  <c r="SRF68" i="14"/>
  <c r="SRC68" i="14"/>
  <c r="SQZ68" i="14"/>
  <c r="SQW68" i="14"/>
  <c r="SQT68" i="14"/>
  <c r="SQQ68" i="14"/>
  <c r="SQN68" i="14"/>
  <c r="SQK68" i="14"/>
  <c r="SQG68" i="14"/>
  <c r="SQD68" i="14"/>
  <c r="SPJ68" i="14"/>
  <c r="SPG68" i="14"/>
  <c r="SPD68" i="14"/>
  <c r="SPA68" i="14"/>
  <c r="SOX68" i="14"/>
  <c r="SOU68" i="14"/>
  <c r="SOR68" i="14"/>
  <c r="SOO68" i="14"/>
  <c r="SOK68" i="14"/>
  <c r="SOI68" i="14"/>
  <c r="SOG68" i="14"/>
  <c r="SOC68" i="14"/>
  <c r="SNZ68" i="14"/>
  <c r="SNU68" i="14"/>
  <c r="SNR68" i="14"/>
  <c r="SNO68" i="14"/>
  <c r="SNM68" i="14"/>
  <c r="SNJ68" i="14"/>
  <c r="SNG68" i="14"/>
  <c r="SND68" i="14"/>
  <c r="SNA68" i="14"/>
  <c r="SMX68" i="14"/>
  <c r="SMU68" i="14"/>
  <c r="SMR68" i="14"/>
  <c r="SMO68" i="14"/>
  <c r="SML68" i="14"/>
  <c r="SMI68" i="14"/>
  <c r="SMF68" i="14"/>
  <c r="SMC68" i="14"/>
  <c r="SMA68" i="14"/>
  <c r="SLY68" i="14"/>
  <c r="SLW68" i="14"/>
  <c r="SLU68" i="14"/>
  <c r="SLS68" i="14"/>
  <c r="SLQ68" i="14"/>
  <c r="SLO68" i="14"/>
  <c r="SLK68" i="14"/>
  <c r="SLH68" i="14"/>
  <c r="SLE68" i="14"/>
  <c r="SLB68" i="14"/>
  <c r="SKY68" i="14"/>
  <c r="SKV68" i="14"/>
  <c r="SKS68" i="14"/>
  <c r="SKP68" i="14"/>
  <c r="SKM68" i="14"/>
  <c r="SKJ68" i="14"/>
  <c r="SKH68" i="14"/>
  <c r="SKD68" i="14"/>
  <c r="SKC68" i="14"/>
  <c r="SJZ68" i="14"/>
  <c r="SJW68" i="14"/>
  <c r="SJT68" i="14"/>
  <c r="SJR68" i="14"/>
  <c r="SJO68" i="14"/>
  <c r="SJL68" i="14"/>
  <c r="SJG68" i="14"/>
  <c r="SJD68" i="14"/>
  <c r="SJA68" i="14"/>
  <c r="SIY68" i="14"/>
  <c r="SIT68" i="14"/>
  <c r="SIN68" i="14"/>
  <c r="SIK68" i="14"/>
  <c r="SIG68" i="14"/>
  <c r="SIE68" i="14"/>
  <c r="SIB68" i="14"/>
  <c r="SHY68" i="14"/>
  <c r="SHV68" i="14"/>
  <c r="SHS68" i="14"/>
  <c r="SHQ68" i="14"/>
  <c r="SHN68" i="14"/>
  <c r="SHK68" i="14"/>
  <c r="SHJ68" i="14"/>
  <c r="SHG68" i="14"/>
  <c r="SHD68" i="14"/>
  <c r="SHA68" i="14"/>
  <c r="SGZ68" i="14"/>
  <c r="SGU68" i="14"/>
  <c r="SGS68" i="14"/>
  <c r="SGP68" i="14"/>
  <c r="SGM68" i="14"/>
  <c r="SGJ68" i="14"/>
  <c r="SGG68" i="14"/>
  <c r="SGE68" i="14"/>
  <c r="SGB68" i="14"/>
  <c r="SFZ68" i="14"/>
  <c r="SFW68" i="14"/>
  <c r="SFT68" i="14"/>
  <c r="SFR68" i="14"/>
  <c r="SFO68" i="14"/>
  <c r="SFL68" i="14"/>
  <c r="SFI68" i="14"/>
  <c r="SFH68" i="14"/>
  <c r="SFE68" i="14"/>
  <c r="SFB68" i="14"/>
  <c r="SEY68" i="14"/>
  <c r="SEW68" i="14"/>
  <c r="SET68" i="14"/>
  <c r="SEQ68" i="14"/>
  <c r="SEO68" i="14"/>
  <c r="SEL68" i="14"/>
  <c r="SEI68" i="14"/>
  <c r="SEF68" i="14"/>
  <c r="SEC68" i="14"/>
  <c r="SDZ68" i="14"/>
  <c r="SDW68" i="14"/>
  <c r="SDU68" i="14"/>
  <c r="SDR68" i="14"/>
  <c r="SDO68" i="14"/>
  <c r="SDL68" i="14"/>
  <c r="SDH68" i="14"/>
  <c r="SDE68" i="14"/>
  <c r="SDB68" i="14"/>
  <c r="SCY68" i="14"/>
  <c r="SCW68" i="14"/>
  <c r="SCT68" i="14"/>
  <c r="SCQ68" i="14"/>
  <c r="SCN68" i="14"/>
  <c r="SCK68" i="14"/>
  <c r="SCH68" i="14"/>
  <c r="SCE68" i="14"/>
  <c r="SCD68" i="14"/>
  <c r="SCB68" i="14"/>
  <c r="SBZ68" i="14"/>
  <c r="SBX68" i="14"/>
  <c r="SBV68" i="14"/>
  <c r="SBT68" i="14"/>
  <c r="SBR68" i="14"/>
  <c r="SBP68" i="14"/>
  <c r="SBN68" i="14"/>
  <c r="SBK68" i="14"/>
  <c r="SBH68" i="14"/>
  <c r="SBE68" i="14"/>
  <c r="SBC68" i="14"/>
  <c r="SAZ68" i="14"/>
  <c r="SAW68" i="14"/>
  <c r="SAT68" i="14"/>
  <c r="SAQ68" i="14"/>
  <c r="SAN68" i="14"/>
  <c r="SAK68" i="14"/>
  <c r="SAH68" i="14"/>
  <c r="SAE68" i="14"/>
  <c r="SAB68" i="14"/>
  <c r="RZZ68" i="14"/>
  <c r="RZW68" i="14"/>
  <c r="RZS68" i="14"/>
  <c r="RZP68" i="14"/>
  <c r="RZM68" i="14"/>
  <c r="RZJ68" i="14"/>
  <c r="RZH68" i="14"/>
  <c r="RZE68" i="14"/>
  <c r="RZB68" i="14"/>
  <c r="RYY68" i="14"/>
  <c r="RYV68" i="14"/>
  <c r="RYS68" i="14"/>
  <c r="RYP68" i="14"/>
  <c r="RYM68" i="14"/>
  <c r="RYJ68" i="14"/>
  <c r="RYH68" i="14"/>
  <c r="RYE68" i="14"/>
  <c r="RYB68" i="14"/>
  <c r="RXY68" i="14"/>
  <c r="RXV68" i="14"/>
  <c r="RXS68" i="14"/>
  <c r="RXP68" i="14"/>
  <c r="RXM68" i="14"/>
  <c r="RXJ68" i="14"/>
  <c r="RXG68" i="14"/>
  <c r="RXD68" i="14"/>
  <c r="RXA68" i="14"/>
  <c r="RWX68" i="14"/>
  <c r="RWU68" i="14"/>
  <c r="RWF68" i="14"/>
  <c r="RWC68" i="14"/>
  <c r="RVZ68" i="14"/>
  <c r="RVW68" i="14"/>
  <c r="RVT68" i="14"/>
  <c r="RVQ68" i="14"/>
  <c r="RVN68" i="14"/>
  <c r="RVK68" i="14"/>
  <c r="RVH68" i="14"/>
  <c r="RVE68" i="14"/>
  <c r="RVB68" i="14"/>
  <c r="RUY68" i="14"/>
  <c r="RUU68" i="14"/>
  <c r="RUS68" i="14"/>
  <c r="RUP68" i="14"/>
  <c r="RUM68" i="14"/>
  <c r="RUJ68" i="14"/>
  <c r="RUG68" i="14"/>
  <c r="RUD68" i="14"/>
  <c r="RUA68" i="14"/>
  <c r="RTX68" i="14"/>
  <c r="RTU68" i="14"/>
  <c r="RTR68" i="14"/>
  <c r="RTO68" i="14"/>
  <c r="RTL68" i="14"/>
  <c r="RTI68" i="14"/>
  <c r="RTF68" i="14"/>
  <c r="RTC68" i="14"/>
  <c r="RSZ68" i="14"/>
  <c r="RSW68" i="14"/>
  <c r="RST68" i="14"/>
  <c r="RSQ68" i="14"/>
  <c r="RSN68" i="14"/>
  <c r="RSK68" i="14"/>
  <c r="RSH68" i="14"/>
  <c r="RSE68" i="14"/>
  <c r="RSB68" i="14"/>
  <c r="RRZ68" i="14"/>
  <c r="RRX68" i="14"/>
  <c r="RRV68" i="14"/>
  <c r="RRT68" i="14"/>
  <c r="RRR68" i="14"/>
  <c r="RRP68" i="14"/>
  <c r="RRN68" i="14"/>
  <c r="RRK68" i="14"/>
  <c r="RRH68" i="14"/>
  <c r="RRE68" i="14"/>
  <c r="RRB68" i="14"/>
  <c r="RQY68" i="14"/>
  <c r="RQV68" i="14"/>
  <c r="RQS68" i="14"/>
  <c r="RQP68" i="14"/>
  <c r="RQM68" i="14"/>
  <c r="RQJ68" i="14"/>
  <c r="RQG68" i="14"/>
  <c r="RQD68" i="14"/>
  <c r="RQA68" i="14"/>
  <c r="RPX68" i="14"/>
  <c r="RPU68" i="14"/>
  <c r="RPR68" i="14"/>
  <c r="RPO68" i="14"/>
  <c r="RPL68" i="14"/>
  <c r="RPI68" i="14"/>
  <c r="RPF68" i="14"/>
  <c r="RPC68" i="14"/>
  <c r="ROZ68" i="14"/>
  <c r="ROW68" i="14"/>
  <c r="ROT68" i="14"/>
  <c r="ROQ68" i="14"/>
  <c r="ROO68" i="14"/>
  <c r="ROJ68" i="14"/>
  <c r="ROG68" i="14"/>
  <c r="ROD68" i="14"/>
  <c r="ROA68" i="14"/>
  <c r="RNX68" i="14"/>
  <c r="RNU68" i="14"/>
  <c r="RNQ68" i="14"/>
  <c r="RNN68" i="14"/>
  <c r="RNL68" i="14"/>
  <c r="RNI68" i="14"/>
  <c r="RNF68" i="14"/>
  <c r="RNC68" i="14"/>
  <c r="RMZ68" i="14"/>
  <c r="RMW68" i="14"/>
  <c r="RMT68" i="14"/>
  <c r="RMQ68" i="14"/>
  <c r="RMN68" i="14"/>
  <c r="RMK68" i="14"/>
  <c r="RMH68" i="14"/>
  <c r="RME68" i="14"/>
  <c r="RMB68" i="14"/>
  <c r="RLY68" i="14"/>
  <c r="RLV68" i="14"/>
  <c r="RLS68" i="14"/>
  <c r="RLP68" i="14"/>
  <c r="RLM68" i="14"/>
  <c r="RLJ68" i="14"/>
  <c r="RLG68" i="14"/>
  <c r="RLD68" i="14"/>
  <c r="RLA68" i="14"/>
  <c r="RKX68" i="14"/>
  <c r="RKU68" i="14"/>
  <c r="RKR68" i="14"/>
  <c r="RKO68" i="14"/>
  <c r="RKJ68" i="14"/>
  <c r="RKI68" i="14"/>
  <c r="RKF68" i="14"/>
  <c r="RKC68" i="14"/>
  <c r="RJZ68" i="14"/>
  <c r="RJW68" i="14"/>
  <c r="RJT68" i="14"/>
  <c r="RJQ68" i="14"/>
  <c r="RJN68" i="14"/>
  <c r="RJK68" i="14"/>
  <c r="RJH68" i="14"/>
  <c r="RJE68" i="14"/>
  <c r="RJB68" i="14"/>
  <c r="RIY68" i="14"/>
  <c r="RIV68" i="14"/>
  <c r="RIS68" i="14"/>
  <c r="RIP68" i="14"/>
  <c r="RIM68" i="14"/>
  <c r="RIH68" i="14"/>
  <c r="RIF68" i="14"/>
  <c r="RID68" i="14"/>
  <c r="RIB68" i="14"/>
  <c r="RHZ68" i="14"/>
  <c r="RHX68" i="14"/>
  <c r="RHV68" i="14"/>
  <c r="RHT68" i="14"/>
  <c r="RHQ68" i="14"/>
  <c r="RHN68" i="14"/>
  <c r="RHK68" i="14"/>
  <c r="RHH68" i="14"/>
  <c r="RHE68" i="14"/>
  <c r="RGZ68" i="14"/>
  <c r="RGX68" i="14"/>
  <c r="RGU68" i="14"/>
  <c r="JFV68" i="14"/>
  <c r="JDG68" i="14"/>
  <c r="JAM68" i="14"/>
  <c r="IXJ68" i="14"/>
  <c r="IVN68" i="14"/>
  <c r="ISW68" i="14"/>
  <c r="IQB68" i="14"/>
  <c r="INK68" i="14"/>
  <c r="IKV68" i="14"/>
  <c r="IGS68" i="14"/>
  <c r="IET68" i="14"/>
  <c r="HYV68" i="14"/>
  <c r="HWB68" i="14"/>
  <c r="HSL68" i="14"/>
  <c r="HOX68" i="14"/>
  <c r="HLD68" i="14"/>
  <c r="HHU68" i="14"/>
  <c r="HEX68" i="14"/>
  <c r="HAP68" i="14"/>
  <c r="GWU68" i="14"/>
  <c r="GTO68" i="14"/>
  <c r="FXW68" i="14"/>
  <c r="FWC68" i="14"/>
  <c r="FRG68" i="14"/>
  <c r="FOB68" i="14"/>
  <c r="FLB68" i="14"/>
  <c r="FHS68" i="14"/>
  <c r="FER68" i="14"/>
  <c r="FBJ68" i="14"/>
  <c r="EXU68" i="14"/>
  <c r="EUF68" i="14"/>
  <c r="EQL68" i="14"/>
  <c r="DVV68" i="14"/>
  <c r="DSW68" i="14"/>
  <c r="DON68" i="14"/>
  <c r="DKE68" i="14"/>
  <c r="TVH75" i="14"/>
  <c r="TSZ75" i="14"/>
  <c r="TQK75" i="14"/>
  <c r="TNR75" i="14"/>
  <c r="TKP75" i="14"/>
  <c r="THT75" i="14"/>
  <c r="TFK75" i="14"/>
  <c r="TBU75" i="14"/>
  <c r="SYZ75" i="14"/>
  <c r="SVO75" i="14"/>
  <c r="SSG75" i="14"/>
  <c r="SPQ75" i="14"/>
  <c r="SLP75" i="14"/>
  <c r="SKV75" i="14"/>
  <c r="SJA75" i="14"/>
  <c r="SHH75" i="14"/>
  <c r="SEQ75" i="14"/>
  <c r="SBH75" i="14"/>
  <c r="RYH75" i="14"/>
  <c r="RVF75" i="14"/>
  <c r="RRF75" i="14"/>
  <c r="ROJ75" i="14"/>
  <c r="RKZ75" i="14"/>
  <c r="RJA75" i="14"/>
  <c r="RHC75" i="14"/>
  <c r="RFE75" i="14"/>
  <c r="RDK75" i="14"/>
  <c r="RBN75" i="14"/>
  <c r="QWT75" i="14"/>
  <c r="QTZ75" i="14"/>
  <c r="QPI75" i="14"/>
  <c r="QMH75" i="14"/>
  <c r="QJX75" i="14"/>
  <c r="QJC75" i="14"/>
  <c r="QIP75" i="14"/>
  <c r="QHX75" i="14"/>
  <c r="QGQ75" i="14"/>
  <c r="QFO75" i="14"/>
  <c r="QEI75" i="14"/>
  <c r="QDJ75" i="14"/>
  <c r="QCM75" i="14"/>
  <c r="QBJ75" i="14"/>
  <c r="QAL75" i="14"/>
  <c r="PZK75" i="14"/>
  <c r="PYM75" i="14"/>
  <c r="PXT75" i="14"/>
  <c r="PWY75" i="14"/>
  <c r="PVU75" i="14"/>
  <c r="PUY75" i="14"/>
  <c r="PUC75" i="14"/>
  <c r="PTG75" i="14"/>
  <c r="PSE75" i="14"/>
  <c r="PRE75" i="14"/>
  <c r="PQR75" i="14"/>
  <c r="PPR75" i="14"/>
  <c r="PNS75" i="14"/>
  <c r="PMI75" i="14"/>
  <c r="PLS75" i="14"/>
  <c r="PLB75" i="14"/>
  <c r="PKD75" i="14"/>
  <c r="PJH75" i="14"/>
  <c r="PIH75" i="14"/>
  <c r="PHG75" i="14"/>
  <c r="PGI75" i="14"/>
  <c r="PFH75" i="14"/>
  <c r="PEH75" i="14"/>
  <c r="PDI75" i="14"/>
  <c r="PCL75" i="14"/>
  <c r="PBL75" i="14"/>
  <c r="PAO75" i="14"/>
  <c r="OZJ75" i="14"/>
  <c r="OYM75" i="14"/>
  <c r="OXK75" i="14"/>
  <c r="OWC75" i="14"/>
  <c r="OVM75" i="14"/>
  <c r="OUN75" i="14"/>
  <c r="OTN75" i="14"/>
  <c r="OSM75" i="14"/>
  <c r="ORQ75" i="14"/>
  <c r="OQQ75" i="14"/>
  <c r="OPT75" i="14"/>
  <c r="OOZ75" i="14"/>
  <c r="ONT75" i="14"/>
  <c r="OMV75" i="14"/>
  <c r="OLV75" i="14"/>
  <c r="OKX75" i="14"/>
  <c r="OJW75" i="14"/>
  <c r="OJO75" i="14"/>
  <c r="OIQ75" i="14"/>
  <c r="OHT75" i="14"/>
  <c r="OGX75" i="14"/>
  <c r="OGE75" i="14"/>
  <c r="OFM75" i="14"/>
  <c r="OET75" i="14"/>
  <c r="ODU75" i="14"/>
  <c r="ODA75" i="14"/>
  <c r="OCL75" i="14"/>
  <c r="OBQ75" i="14"/>
  <c r="OAU75" i="14"/>
  <c r="OAA75" i="14"/>
  <c r="NZH75" i="14"/>
  <c r="NYO75" i="14"/>
  <c r="NXU75" i="14"/>
  <c r="NXA75" i="14"/>
  <c r="NVZ75" i="14"/>
  <c r="NVD75" i="14"/>
  <c r="NUJ75" i="14"/>
  <c r="NTP75" i="14"/>
  <c r="NSU75" i="14"/>
  <c r="NSB75" i="14"/>
  <c r="NRI75" i="14"/>
  <c r="NQH75" i="14"/>
  <c r="NPG75" i="14"/>
  <c r="NOM75" i="14"/>
  <c r="NNM75" i="14"/>
  <c r="NMN75" i="14"/>
  <c r="NMB75" i="14"/>
  <c r="NLL75" i="14"/>
  <c r="NKE75" i="14"/>
  <c r="NJI75" i="14"/>
  <c r="NIR75" i="14"/>
  <c r="NIB75" i="14"/>
  <c r="NHF75" i="14"/>
  <c r="NGE75" i="14"/>
  <c r="NFI75" i="14"/>
  <c r="NEG75" i="14"/>
  <c r="NDB75" i="14"/>
  <c r="NCE75" i="14"/>
  <c r="NBI75" i="14"/>
  <c r="NAQ75" i="14"/>
  <c r="MZV75" i="14"/>
  <c r="MZD75" i="14"/>
  <c r="MYR75" i="14"/>
  <c r="MYD75" i="14"/>
  <c r="MXO75" i="14"/>
  <c r="MWZ75" i="14"/>
  <c r="MWK75" i="14"/>
  <c r="MVQ75" i="14"/>
  <c r="MVA75" i="14"/>
  <c r="MUA75" i="14"/>
  <c r="MTE75" i="14"/>
  <c r="MRY75" i="14"/>
  <c r="MRB75" i="14"/>
  <c r="MQE75" i="14"/>
  <c r="MPC75" i="14"/>
  <c r="MOE75" i="14"/>
  <c r="MNP75" i="14"/>
  <c r="MMU75" i="14"/>
  <c r="MLV75" i="14"/>
  <c r="MKW75" i="14"/>
  <c r="MJP75" i="14"/>
  <c r="MIR75" i="14"/>
  <c r="MIC75" i="14"/>
  <c r="MHG75" i="14"/>
  <c r="MGI75" i="14"/>
  <c r="MFI75" i="14"/>
  <c r="MEM75" i="14"/>
  <c r="MDN75" i="14"/>
  <c r="MCR75" i="14"/>
  <c r="MBK75" i="14"/>
  <c r="MAC75" i="14"/>
  <c r="LZF75" i="14"/>
  <c r="LYK75" i="14"/>
  <c r="LXO75" i="14"/>
  <c r="LWN75" i="14"/>
  <c r="LVH75" i="14"/>
  <c r="LUJ75" i="14"/>
  <c r="LTD75" i="14"/>
  <c r="LRT75" i="14"/>
  <c r="LQQ75" i="14"/>
  <c r="LPO75" i="14"/>
  <c r="LOX75" i="14"/>
  <c r="LNW75" i="14"/>
  <c r="LNH75" i="14"/>
  <c r="LMJ75" i="14"/>
  <c r="LLF75" i="14"/>
  <c r="LKJ75" i="14"/>
  <c r="LJO75" i="14"/>
  <c r="LIR75" i="14"/>
  <c r="LHV75" i="14"/>
  <c r="LGY75" i="14"/>
  <c r="LGE75" i="14"/>
  <c r="LFJ75" i="14"/>
  <c r="LEJ75" i="14"/>
  <c r="LDN75" i="14"/>
  <c r="LCM75" i="14"/>
  <c r="LBQ75" i="14"/>
  <c r="LBB75" i="14"/>
  <c r="KZZ75" i="14"/>
  <c r="KZS75" i="14"/>
  <c r="KZO75" i="14"/>
  <c r="KZK75" i="14"/>
  <c r="KZF75" i="14"/>
  <c r="KZB75" i="14"/>
  <c r="KYX75" i="14"/>
  <c r="KYT75" i="14"/>
  <c r="KYP75" i="14"/>
  <c r="KYL75" i="14"/>
  <c r="KYH75" i="14"/>
  <c r="KYD75" i="14"/>
  <c r="KXZ75" i="14"/>
  <c r="KXU75" i="14"/>
  <c r="KXR75" i="14"/>
  <c r="KXN75" i="14"/>
  <c r="KXJ75" i="14"/>
  <c r="KXF75" i="14"/>
  <c r="KXB75" i="14"/>
  <c r="KWX75" i="14"/>
  <c r="KWT75" i="14"/>
  <c r="KWO75" i="14"/>
  <c r="KWK75" i="14"/>
  <c r="KWH75" i="14"/>
  <c r="KWF75" i="14"/>
  <c r="KWC75" i="14"/>
  <c r="KVZ75" i="14"/>
  <c r="KVW75" i="14"/>
  <c r="KVT75" i="14"/>
  <c r="KVQ75" i="14"/>
  <c r="KVM75" i="14"/>
  <c r="KVJ75" i="14"/>
  <c r="KVF75" i="14"/>
  <c r="KVB75" i="14"/>
  <c r="KUX75" i="14"/>
  <c r="KUT75" i="14"/>
  <c r="KUP75" i="14"/>
  <c r="KUL75" i="14"/>
  <c r="KUH75" i="14"/>
  <c r="KUD75" i="14"/>
  <c r="KTZ75" i="14"/>
  <c r="KTV75" i="14"/>
  <c r="KTR75" i="14"/>
  <c r="KTO75" i="14"/>
  <c r="KTK75" i="14"/>
  <c r="KTG75" i="14"/>
  <c r="KTC75" i="14"/>
  <c r="KSX75" i="14"/>
  <c r="KST75" i="14"/>
  <c r="KSP75" i="14"/>
  <c r="KSL75" i="14"/>
  <c r="KSH75" i="14"/>
  <c r="KSD75" i="14"/>
  <c r="KRZ75" i="14"/>
  <c r="KRV75" i="14"/>
  <c r="KRR75" i="14"/>
  <c r="KRN75" i="14"/>
  <c r="KRJ75" i="14"/>
  <c r="KRF75" i="14"/>
  <c r="KRB75" i="14"/>
  <c r="KQX75" i="14"/>
  <c r="KQT75" i="14"/>
  <c r="KQP75" i="14"/>
  <c r="KQL75" i="14"/>
  <c r="KQH75" i="14"/>
  <c r="KQD75" i="14"/>
  <c r="KPZ75" i="14"/>
  <c r="KPV75" i="14"/>
  <c r="KPR75" i="14"/>
  <c r="KPN75" i="14"/>
  <c r="KPJ75" i="14"/>
  <c r="KPF75" i="14"/>
  <c r="KPB75" i="14"/>
  <c r="KOX75" i="14"/>
  <c r="KOT75" i="14"/>
  <c r="KOP75" i="14"/>
  <c r="KOL75" i="14"/>
  <c r="KOH75" i="14"/>
  <c r="KOD75" i="14"/>
  <c r="KNZ75" i="14"/>
  <c r="KNV75" i="14"/>
  <c r="KNR75" i="14"/>
  <c r="KNN75" i="14"/>
  <c r="KNJ75" i="14"/>
  <c r="KNF75" i="14"/>
  <c r="KNB75" i="14"/>
  <c r="KMX75" i="14"/>
  <c r="KMT75" i="14"/>
  <c r="KMP75" i="14"/>
  <c r="KML75" i="14"/>
  <c r="KMH75" i="14"/>
  <c r="KMD75" i="14"/>
  <c r="KLZ75" i="14"/>
  <c r="KLV75" i="14"/>
  <c r="KLR75" i="14"/>
  <c r="KLN75" i="14"/>
  <c r="KLJ75" i="14"/>
  <c r="KLF75" i="14"/>
  <c r="KLB75" i="14"/>
  <c r="KKX75" i="14"/>
  <c r="KKT75" i="14"/>
  <c r="KKP75" i="14"/>
  <c r="KKL75" i="14"/>
  <c r="KKH75" i="14"/>
  <c r="KKD75" i="14"/>
  <c r="KJZ75" i="14"/>
  <c r="KJV75" i="14"/>
  <c r="KJR75" i="14"/>
  <c r="KJN75" i="14"/>
  <c r="KJK75" i="14"/>
  <c r="KJG75" i="14"/>
  <c r="KJC75" i="14"/>
  <c r="KIZ75" i="14"/>
  <c r="KIU75" i="14"/>
  <c r="KIR75" i="14"/>
  <c r="KIM75" i="14"/>
  <c r="KIJ75" i="14"/>
  <c r="KIE75" i="14"/>
  <c r="KIB75" i="14"/>
  <c r="KHW75" i="14"/>
  <c r="KHS75" i="14"/>
  <c r="KHO75" i="14"/>
  <c r="KHJ75" i="14"/>
  <c r="KHE75" i="14"/>
  <c r="KHB75" i="14"/>
  <c r="KGX75" i="14"/>
  <c r="KGS75" i="14"/>
  <c r="KGO75" i="14"/>
  <c r="KGK75" i="14"/>
  <c r="KGG75" i="14"/>
  <c r="KGC75" i="14"/>
  <c r="KFY75" i="14"/>
  <c r="KFU75" i="14"/>
  <c r="KFQ75" i="14"/>
  <c r="KFM75" i="14"/>
  <c r="KFI75" i="14"/>
  <c r="KFE75" i="14"/>
  <c r="KFA75" i="14"/>
  <c r="KEW75" i="14"/>
  <c r="KES75" i="14"/>
  <c r="KEO75" i="14"/>
  <c r="KEK75" i="14"/>
  <c r="KEG75" i="14"/>
  <c r="KEC75" i="14"/>
  <c r="KDY75" i="14"/>
  <c r="KDU75" i="14"/>
  <c r="KDQ75" i="14"/>
  <c r="KDM75" i="14"/>
  <c r="KDI75" i="14"/>
  <c r="KDE75" i="14"/>
  <c r="KDA75" i="14"/>
  <c r="KCW75" i="14"/>
  <c r="KCS75" i="14"/>
  <c r="KCO75" i="14"/>
  <c r="KCK75" i="14"/>
  <c r="KCG75" i="14"/>
  <c r="KCC75" i="14"/>
  <c r="KBY75" i="14"/>
  <c r="KBU75" i="14"/>
  <c r="KBQ75" i="14"/>
  <c r="KBM75" i="14"/>
  <c r="KBI75" i="14"/>
  <c r="KBE75" i="14"/>
  <c r="KBA75" i="14"/>
  <c r="KAT75" i="14"/>
  <c r="KAP75" i="14"/>
  <c r="KAM75" i="14"/>
  <c r="KAI75" i="14"/>
  <c r="KAE75" i="14"/>
  <c r="KAA75" i="14"/>
  <c r="JZW75" i="14"/>
  <c r="JZS75" i="14"/>
  <c r="JZO75" i="14"/>
  <c r="JZK75" i="14"/>
  <c r="JZG75" i="14"/>
  <c r="JZC75" i="14"/>
  <c r="JYY75" i="14"/>
  <c r="JYU75" i="14"/>
  <c r="JYQ75" i="14"/>
  <c r="JYM75" i="14"/>
  <c r="JYI75" i="14"/>
  <c r="JYE75" i="14"/>
  <c r="JYA75" i="14"/>
  <c r="JXW75" i="14"/>
  <c r="JXS75" i="14"/>
  <c r="JXO75" i="14"/>
  <c r="JXK75" i="14"/>
  <c r="JXG75" i="14"/>
  <c r="JXC75" i="14"/>
  <c r="JWY75" i="14"/>
  <c r="JWU75" i="14"/>
  <c r="JWQ75" i="14"/>
  <c r="JWM75" i="14"/>
  <c r="JWI75" i="14"/>
  <c r="JWE75" i="14"/>
  <c r="JVZ75" i="14"/>
  <c r="JVX75" i="14"/>
  <c r="JVT75" i="14"/>
  <c r="JVO75" i="14"/>
  <c r="JVK75" i="14"/>
  <c r="QMW68" i="14"/>
  <c r="QMV68" i="14"/>
  <c r="QMU68" i="14"/>
  <c r="QMT68" i="14"/>
  <c r="QMS68" i="14"/>
  <c r="QMR68" i="14"/>
  <c r="QMQ68" i="14"/>
  <c r="QMP68" i="14"/>
  <c r="QMO68" i="14"/>
  <c r="QMN68" i="14"/>
  <c r="QMM68" i="14"/>
  <c r="QML68" i="14"/>
  <c r="QMK68" i="14"/>
  <c r="QMJ68" i="14"/>
  <c r="QMI68" i="14"/>
  <c r="QMH68" i="14"/>
  <c r="QMG68" i="14"/>
  <c r="QMF68" i="14"/>
  <c r="QME68" i="14"/>
  <c r="QMD68" i="14"/>
  <c r="QMC68" i="14"/>
  <c r="QMB68" i="14"/>
  <c r="QMA68" i="14"/>
  <c r="QLZ68" i="14"/>
  <c r="QLY68" i="14"/>
  <c r="QLX68" i="14"/>
  <c r="QLW68" i="14"/>
  <c r="QLV68" i="14"/>
  <c r="QLU68" i="14"/>
  <c r="QLT68" i="14"/>
  <c r="QLS68" i="14"/>
  <c r="QLR68" i="14"/>
  <c r="QLQ68" i="14"/>
  <c r="QLP68" i="14"/>
  <c r="QLO68" i="14"/>
  <c r="QLN68" i="14"/>
  <c r="QLM68" i="14"/>
  <c r="QLL68" i="14"/>
  <c r="QLK68" i="14"/>
  <c r="QLJ68" i="14"/>
  <c r="QLI68" i="14"/>
  <c r="QLH68" i="14"/>
  <c r="QLG68" i="14"/>
  <c r="QLF68" i="14"/>
  <c r="QLE68" i="14"/>
  <c r="QLD68" i="14"/>
  <c r="QLC68" i="14"/>
  <c r="QLB68" i="14"/>
  <c r="QLA68" i="14"/>
  <c r="QKZ68" i="14"/>
  <c r="QKY68" i="14"/>
  <c r="QKX68" i="14"/>
  <c r="QKW68" i="14"/>
  <c r="QKV68" i="14"/>
  <c r="QKU68" i="14"/>
  <c r="QKT68" i="14"/>
  <c r="QKS68" i="14"/>
  <c r="QKR68" i="14"/>
  <c r="QKQ68" i="14"/>
  <c r="QKP68" i="14"/>
  <c r="QKO68" i="14"/>
  <c r="QKN68" i="14"/>
  <c r="QKM68" i="14"/>
  <c r="QKL68" i="14"/>
  <c r="QKK68" i="14"/>
  <c r="QKJ68" i="14"/>
  <c r="QKI68" i="14"/>
  <c r="QKH68" i="14"/>
  <c r="QKG68" i="14"/>
  <c r="QKF68" i="14"/>
  <c r="QKE68" i="14"/>
  <c r="QKD68" i="14"/>
  <c r="QKC68" i="14"/>
  <c r="QKB68" i="14"/>
  <c r="QKA68" i="14"/>
  <c r="QJZ68" i="14"/>
  <c r="QJY68" i="14"/>
  <c r="QJX68" i="14"/>
  <c r="QJW68" i="14"/>
  <c r="QJV68" i="14"/>
  <c r="QJU68" i="14"/>
  <c r="QJT68" i="14"/>
  <c r="QJS68" i="14"/>
  <c r="QJR68" i="14"/>
  <c r="QJQ68" i="14"/>
  <c r="QJP68" i="14"/>
  <c r="QJO68" i="14"/>
  <c r="QJN68" i="14"/>
  <c r="QJM68" i="14"/>
  <c r="QJL68" i="14"/>
  <c r="QJK68" i="14"/>
  <c r="QJJ68" i="14"/>
  <c r="QJI68" i="14"/>
  <c r="QJH68" i="14"/>
  <c r="QJG68" i="14"/>
  <c r="QJF68" i="14"/>
  <c r="QJE68" i="14"/>
  <c r="QJD68" i="14"/>
  <c r="QJC68" i="14"/>
  <c r="QJB68" i="14"/>
  <c r="QJA68" i="14"/>
  <c r="QIZ68" i="14"/>
  <c r="QIY68" i="14"/>
  <c r="QIX68" i="14"/>
  <c r="QIW68" i="14"/>
  <c r="QIV68" i="14"/>
  <c r="QIU68" i="14"/>
  <c r="QIT68" i="14"/>
  <c r="QIS68" i="14"/>
  <c r="QIR68" i="14"/>
  <c r="QIQ68" i="14"/>
  <c r="QIP68" i="14"/>
  <c r="QIO68" i="14"/>
  <c r="QIN68" i="14"/>
  <c r="QIM68" i="14"/>
  <c r="QIL68" i="14"/>
  <c r="QIK68" i="14"/>
  <c r="QIJ68" i="14"/>
  <c r="QII68" i="14"/>
  <c r="QIH68" i="14"/>
  <c r="QIG68" i="14"/>
  <c r="QIF68" i="14"/>
  <c r="QIE68" i="14"/>
  <c r="QID68" i="14"/>
  <c r="QIC68" i="14"/>
  <c r="QIB68" i="14"/>
  <c r="QIA68" i="14"/>
  <c r="QHZ68" i="14"/>
  <c r="QHY68" i="14"/>
  <c r="QHX68" i="14"/>
  <c r="QHW68" i="14"/>
  <c r="QHV68" i="14"/>
  <c r="QHU68" i="14"/>
  <c r="QHT68" i="14"/>
  <c r="QHS68" i="14"/>
  <c r="QHR68" i="14"/>
  <c r="QHQ68" i="14"/>
  <c r="QHP68" i="14"/>
  <c r="QHO68" i="14"/>
  <c r="QHN68" i="14"/>
  <c r="QHM68" i="14"/>
  <c r="QHL68" i="14"/>
  <c r="QHK68" i="14"/>
  <c r="QHJ68" i="14"/>
  <c r="QHI68" i="14"/>
  <c r="QHH68" i="14"/>
  <c r="QHG68" i="14"/>
  <c r="QHF68" i="14"/>
  <c r="QHE68" i="14"/>
  <c r="QHD68" i="14"/>
  <c r="QHC68" i="14"/>
  <c r="QHB68" i="14"/>
  <c r="QHA68" i="14"/>
  <c r="QGZ68" i="14"/>
  <c r="QGY68" i="14"/>
  <c r="QGX68" i="14"/>
  <c r="QGW68" i="14"/>
  <c r="QGV68" i="14"/>
  <c r="QGU68" i="14"/>
  <c r="QGT68" i="14"/>
  <c r="QGS68" i="14"/>
  <c r="QGR68" i="14"/>
  <c r="QGQ68" i="14"/>
  <c r="QGP68" i="14"/>
  <c r="QGO68" i="14"/>
  <c r="QGN68" i="14"/>
  <c r="QGM68" i="14"/>
  <c r="QGL68" i="14"/>
  <c r="QGK68" i="14"/>
  <c r="QGJ68" i="14"/>
  <c r="QGI68" i="14"/>
  <c r="QGH68" i="14"/>
  <c r="QGG68" i="14"/>
  <c r="QGF68" i="14"/>
  <c r="QGE68" i="14"/>
  <c r="QGD68" i="14"/>
  <c r="QGC68" i="14"/>
  <c r="QGB68" i="14"/>
  <c r="QGA68" i="14"/>
  <c r="QFZ68" i="14"/>
  <c r="QFY68" i="14"/>
  <c r="QFX68" i="14"/>
  <c r="QFW68" i="14"/>
  <c r="QFV68" i="14"/>
  <c r="QFU68" i="14"/>
  <c r="QFT68" i="14"/>
  <c r="QFS68" i="14"/>
  <c r="QFR68" i="14"/>
  <c r="QFQ68" i="14"/>
  <c r="QFP68" i="14"/>
  <c r="QFO68" i="14"/>
  <c r="QFN68" i="14"/>
  <c r="QFM68" i="14"/>
  <c r="QFL68" i="14"/>
  <c r="QFK68" i="14"/>
  <c r="QFJ68" i="14"/>
  <c r="QFI68" i="14"/>
  <c r="QFH68" i="14"/>
  <c r="QFG68" i="14"/>
  <c r="QFF68" i="14"/>
  <c r="QFE68" i="14"/>
  <c r="QFD68" i="14"/>
  <c r="QFC68" i="14"/>
  <c r="QFB68" i="14"/>
  <c r="QFA68" i="14"/>
  <c r="QEZ68" i="14"/>
  <c r="QEY68" i="14"/>
  <c r="QEX68" i="14"/>
  <c r="QEW68" i="14"/>
  <c r="QEV68" i="14"/>
  <c r="QEU68" i="14"/>
  <c r="QET68" i="14"/>
  <c r="QES68" i="14"/>
  <c r="QER68" i="14"/>
  <c r="QEQ68" i="14"/>
  <c r="QEP68" i="14"/>
  <c r="QEO68" i="14"/>
  <c r="QEN68" i="14"/>
  <c r="QEM68" i="14"/>
  <c r="QEL68" i="14"/>
  <c r="QEK68" i="14"/>
  <c r="QEJ68" i="14"/>
  <c r="QEI68" i="14"/>
  <c r="QEH68" i="14"/>
  <c r="QEG68" i="14"/>
  <c r="QEF68" i="14"/>
  <c r="QEE68" i="14"/>
  <c r="QED68" i="14"/>
  <c r="QEC68" i="14"/>
  <c r="QEB68" i="14"/>
  <c r="QEA68" i="14"/>
  <c r="QDZ68" i="14"/>
  <c r="QDY68" i="14"/>
  <c r="QDX68" i="14"/>
  <c r="QDW68" i="14"/>
  <c r="QDV68" i="14"/>
  <c r="QDU68" i="14"/>
  <c r="QDT68" i="14"/>
  <c r="QDS68" i="14"/>
  <c r="QDR68" i="14"/>
  <c r="QDQ68" i="14"/>
  <c r="QDP68" i="14"/>
  <c r="QDO68" i="14"/>
  <c r="QDN68" i="14"/>
  <c r="QDM68" i="14"/>
  <c r="QDL68" i="14"/>
  <c r="QDK68" i="14"/>
  <c r="QDJ68" i="14"/>
  <c r="QDI68" i="14"/>
  <c r="QDH68" i="14"/>
  <c r="QDG68" i="14"/>
  <c r="QDF68" i="14"/>
  <c r="QDE68" i="14"/>
  <c r="QDD68" i="14"/>
  <c r="QDC68" i="14"/>
  <c r="QDB68" i="14"/>
  <c r="QDA68" i="14"/>
  <c r="QCZ68" i="14"/>
  <c r="QCY68" i="14"/>
  <c r="QCX68" i="14"/>
  <c r="QCW68" i="14"/>
  <c r="QCV68" i="14"/>
  <c r="QCU68" i="14"/>
  <c r="QCT68" i="14"/>
  <c r="QCS68" i="14"/>
  <c r="QCR68" i="14"/>
  <c r="QCQ68" i="14"/>
  <c r="QCP68" i="14"/>
  <c r="QCO68" i="14"/>
  <c r="QCN68" i="14"/>
  <c r="QCM68" i="14"/>
  <c r="QCL68" i="14"/>
  <c r="QCK68" i="14"/>
  <c r="QCJ68" i="14"/>
  <c r="QCI68" i="14"/>
  <c r="QCH68" i="14"/>
  <c r="QCG68" i="14"/>
  <c r="QCF68" i="14"/>
  <c r="QCE68" i="14"/>
  <c r="QCD68" i="14"/>
  <c r="QCC68" i="14"/>
  <c r="QCB68" i="14"/>
  <c r="QCA68" i="14"/>
  <c r="QBZ68" i="14"/>
  <c r="QBY68" i="14"/>
  <c r="QBX68" i="14"/>
  <c r="QBW68" i="14"/>
  <c r="QBV68" i="14"/>
  <c r="QBU68" i="14"/>
  <c r="QBT68" i="14"/>
  <c r="QBS68" i="14"/>
  <c r="QBR68" i="14"/>
  <c r="QBQ68" i="14"/>
  <c r="QBP68" i="14"/>
  <c r="QBO68" i="14"/>
  <c r="QBN68" i="14"/>
  <c r="QBM68" i="14"/>
  <c r="QBL68" i="14"/>
  <c r="QBK68" i="14"/>
  <c r="QBJ68" i="14"/>
  <c r="QBI68" i="14"/>
  <c r="QBH68" i="14"/>
  <c r="QBG68" i="14"/>
  <c r="QBF68" i="14"/>
  <c r="QBE68" i="14"/>
  <c r="QBD68" i="14"/>
  <c r="QBC68" i="14"/>
  <c r="QBB68" i="14"/>
  <c r="QBA68" i="14"/>
  <c r="QAZ68" i="14"/>
  <c r="QAY68" i="14"/>
  <c r="QAX68" i="14"/>
  <c r="QAW68" i="14"/>
  <c r="QAV68" i="14"/>
  <c r="QAU68" i="14"/>
  <c r="QAT68" i="14"/>
  <c r="QAS68" i="14"/>
  <c r="QAR68" i="14"/>
  <c r="QAQ68" i="14"/>
  <c r="QAP68" i="14"/>
  <c r="QAO68" i="14"/>
  <c r="QAN68" i="14"/>
  <c r="QAM68" i="14"/>
  <c r="QAL68" i="14"/>
  <c r="QAK68" i="14"/>
  <c r="QAJ68" i="14"/>
  <c r="QAI68" i="14"/>
  <c r="QAH68" i="14"/>
  <c r="QAG68" i="14"/>
  <c r="QAF68" i="14"/>
  <c r="QAE68" i="14"/>
  <c r="QAD68" i="14"/>
  <c r="QAC68" i="14"/>
  <c r="QAB68" i="14"/>
  <c r="QAA68" i="14"/>
  <c r="PZZ68" i="14"/>
  <c r="PZY68" i="14"/>
  <c r="PZX68" i="14"/>
  <c r="PZW68" i="14"/>
  <c r="PZV68" i="14"/>
  <c r="PZU68" i="14"/>
  <c r="PZT68" i="14"/>
  <c r="PZS68" i="14"/>
  <c r="PZR68" i="14"/>
  <c r="PZQ68" i="14"/>
  <c r="PZP68" i="14"/>
  <c r="PZO68" i="14"/>
  <c r="PZN68" i="14"/>
  <c r="PZM68" i="14"/>
  <c r="PZL68" i="14"/>
  <c r="PZK68" i="14"/>
  <c r="PZJ68" i="14"/>
  <c r="PZI68" i="14"/>
  <c r="PZH68" i="14"/>
  <c r="PZG68" i="14"/>
  <c r="PZF68" i="14"/>
  <c r="PZE68" i="14"/>
  <c r="PZD68" i="14"/>
  <c r="PZC68" i="14"/>
  <c r="PZB68" i="14"/>
  <c r="PZA68" i="14"/>
  <c r="PYZ68" i="14"/>
  <c r="PYY68" i="14"/>
  <c r="PYX68" i="14"/>
  <c r="PYW68" i="14"/>
  <c r="PYV68" i="14"/>
  <c r="PYU68" i="14"/>
  <c r="PYT68" i="14"/>
  <c r="PYS68" i="14"/>
  <c r="PYR68" i="14"/>
  <c r="PYQ68" i="14"/>
  <c r="PYP68" i="14"/>
  <c r="PYO68" i="14"/>
  <c r="PYN68" i="14"/>
  <c r="PYM68" i="14"/>
  <c r="PYL68" i="14"/>
  <c r="PYK68" i="14"/>
  <c r="PYJ68" i="14"/>
  <c r="PYI68" i="14"/>
  <c r="PYH68" i="14"/>
  <c r="PYG68" i="14"/>
  <c r="PYF68" i="14"/>
  <c r="PYE68" i="14"/>
  <c r="PYD68" i="14"/>
  <c r="PYC68" i="14"/>
  <c r="PYB68" i="14"/>
  <c r="PYA68" i="14"/>
  <c r="PXZ68" i="14"/>
  <c r="PXY68" i="14"/>
  <c r="PXX68" i="14"/>
  <c r="PXW68" i="14"/>
  <c r="PXV68" i="14"/>
  <c r="PXU68" i="14"/>
  <c r="PXT68" i="14"/>
  <c r="PXS68" i="14"/>
  <c r="PXR68" i="14"/>
  <c r="PXQ68" i="14"/>
  <c r="PXP68" i="14"/>
  <c r="PXO68" i="14"/>
  <c r="PXN68" i="14"/>
  <c r="PXM68" i="14"/>
  <c r="PXL68" i="14"/>
  <c r="PXK68" i="14"/>
  <c r="PXJ68" i="14"/>
  <c r="PXI68" i="14"/>
  <c r="PXH68" i="14"/>
  <c r="PXG68" i="14"/>
  <c r="PXF68" i="14"/>
  <c r="PXE68" i="14"/>
  <c r="PXD68" i="14"/>
  <c r="PXC68" i="14"/>
  <c r="PXB68" i="14"/>
  <c r="PXA68" i="14"/>
  <c r="PWZ68" i="14"/>
  <c r="PWY68" i="14"/>
  <c r="PWX68" i="14"/>
  <c r="PWW68" i="14"/>
  <c r="PWV68" i="14"/>
  <c r="PWU68" i="14"/>
  <c r="PWT68" i="14"/>
  <c r="PWS68" i="14"/>
  <c r="PWR68" i="14"/>
  <c r="PWQ68" i="14"/>
  <c r="PWP68" i="14"/>
  <c r="PWO68" i="14"/>
  <c r="PWN68" i="14"/>
  <c r="PWM68" i="14"/>
  <c r="PWL68" i="14"/>
  <c r="PWK68" i="14"/>
  <c r="PWJ68" i="14"/>
  <c r="PWI68" i="14"/>
  <c r="PWH68" i="14"/>
  <c r="PWG68" i="14"/>
  <c r="PWF68" i="14"/>
  <c r="PWE68" i="14"/>
  <c r="PWD68" i="14"/>
  <c r="PWC68" i="14"/>
  <c r="PWB68" i="14"/>
  <c r="PWA68" i="14"/>
  <c r="PVZ68" i="14"/>
  <c r="PVY68" i="14"/>
  <c r="PVX68" i="14"/>
  <c r="PVW68" i="14"/>
  <c r="PVV68" i="14"/>
  <c r="PVU68" i="14"/>
  <c r="PVT68" i="14"/>
  <c r="PVS68" i="14"/>
  <c r="PVR68" i="14"/>
  <c r="PVQ68" i="14"/>
  <c r="PVP68" i="14"/>
  <c r="PVO68" i="14"/>
  <c r="PVN68" i="14"/>
  <c r="PVM68" i="14"/>
  <c r="PVL68" i="14"/>
  <c r="PVK68" i="14"/>
  <c r="PVJ68" i="14"/>
  <c r="PVI68" i="14"/>
  <c r="PVH68" i="14"/>
  <c r="PVG68" i="14"/>
  <c r="PVF68" i="14"/>
  <c r="PVE68" i="14"/>
  <c r="PVD68" i="14"/>
  <c r="PVC68" i="14"/>
  <c r="PVB68" i="14"/>
  <c r="PVA68" i="14"/>
  <c r="PUZ68" i="14"/>
  <c r="PUY68" i="14"/>
  <c r="PUX68" i="14"/>
  <c r="PUW68" i="14"/>
  <c r="PUV68" i="14"/>
  <c r="PUU68" i="14"/>
  <c r="PUT68" i="14"/>
  <c r="PUS68" i="14"/>
  <c r="PUR68" i="14"/>
  <c r="PUQ68" i="14"/>
  <c r="PUP68" i="14"/>
  <c r="PUO68" i="14"/>
  <c r="PUN68" i="14"/>
  <c r="PUM68" i="14"/>
  <c r="PUL68" i="14"/>
  <c r="PUK68" i="14"/>
  <c r="PUJ68" i="14"/>
  <c r="PUI68" i="14"/>
  <c r="PUH68" i="14"/>
  <c r="PUG68" i="14"/>
  <c r="PUF68" i="14"/>
  <c r="PUE68" i="14"/>
  <c r="PUD68" i="14"/>
  <c r="PUC68" i="14"/>
  <c r="PUB68" i="14"/>
  <c r="PUA68" i="14"/>
  <c r="PTZ68" i="14"/>
  <c r="PTY68" i="14"/>
  <c r="PTX68" i="14"/>
  <c r="PTW68" i="14"/>
  <c r="PTV68" i="14"/>
  <c r="PTU68" i="14"/>
  <c r="PTT68" i="14"/>
  <c r="PTS68" i="14"/>
  <c r="PTR68" i="14"/>
  <c r="PTQ68" i="14"/>
  <c r="PTP68" i="14"/>
  <c r="PTO68" i="14"/>
  <c r="PTN68" i="14"/>
  <c r="PTM68" i="14"/>
  <c r="PTL68" i="14"/>
  <c r="PTK68" i="14"/>
  <c r="PTJ68" i="14"/>
  <c r="PTI68" i="14"/>
  <c r="PTH68" i="14"/>
  <c r="PTG68" i="14"/>
  <c r="PTF68" i="14"/>
  <c r="PTE68" i="14"/>
  <c r="PTD68" i="14"/>
  <c r="PTC68" i="14"/>
  <c r="PTB68" i="14"/>
  <c r="PTA68" i="14"/>
  <c r="PSZ68" i="14"/>
  <c r="PSY68" i="14"/>
  <c r="PSX68" i="14"/>
  <c r="PSW68" i="14"/>
  <c r="PSV68" i="14"/>
  <c r="PSU68" i="14"/>
  <c r="PST68" i="14"/>
  <c r="PSS68" i="14"/>
  <c r="PSR68" i="14"/>
  <c r="PSQ68" i="14"/>
  <c r="PSP68" i="14"/>
  <c r="PSO68" i="14"/>
  <c r="PSN68" i="14"/>
  <c r="PSM68" i="14"/>
  <c r="PSL68" i="14"/>
  <c r="PSK68" i="14"/>
  <c r="PSJ68" i="14"/>
  <c r="PSI68" i="14"/>
  <c r="PSH68" i="14"/>
  <c r="PSG68" i="14"/>
  <c r="PSF68" i="14"/>
  <c r="PSE68" i="14"/>
  <c r="PSD68" i="14"/>
  <c r="PSC68" i="14"/>
  <c r="PSB68" i="14"/>
  <c r="PSA68" i="14"/>
  <c r="PRZ68" i="14"/>
  <c r="PRY68" i="14"/>
  <c r="PRX68" i="14"/>
  <c r="PRW68" i="14"/>
  <c r="PRV68" i="14"/>
  <c r="PRU68" i="14"/>
  <c r="PRT68" i="14"/>
  <c r="PRS68" i="14"/>
  <c r="PRR68" i="14"/>
  <c r="PRQ68" i="14"/>
  <c r="PRP68" i="14"/>
  <c r="PRO68" i="14"/>
  <c r="PRN68" i="14"/>
  <c r="PRM68" i="14"/>
  <c r="PRL68" i="14"/>
  <c r="PRK68" i="14"/>
  <c r="PRJ68" i="14"/>
  <c r="PRI68" i="14"/>
  <c r="PRH68" i="14"/>
  <c r="PRG68" i="14"/>
  <c r="PRF68" i="14"/>
  <c r="PRE68" i="14"/>
  <c r="PRD68" i="14"/>
  <c r="PRC68" i="14"/>
  <c r="PRB68" i="14"/>
  <c r="PRA68" i="14"/>
  <c r="PQZ68" i="14"/>
  <c r="PQY68" i="14"/>
  <c r="PQX68" i="14"/>
  <c r="PQW68" i="14"/>
  <c r="PQV68" i="14"/>
  <c r="PQU68" i="14"/>
  <c r="PQT68" i="14"/>
  <c r="PQS68" i="14"/>
  <c r="PQR68" i="14"/>
  <c r="PQQ68" i="14"/>
  <c r="PQP68" i="14"/>
  <c r="PQO68" i="14"/>
  <c r="PQN68" i="14"/>
  <c r="PQM68" i="14"/>
  <c r="PQL68" i="14"/>
  <c r="PQK68" i="14"/>
  <c r="PQJ68" i="14"/>
  <c r="PQI68" i="14"/>
  <c r="PQH68" i="14"/>
  <c r="PQG68" i="14"/>
  <c r="PQF68" i="14"/>
  <c r="PQE68" i="14"/>
  <c r="PQD68" i="14"/>
  <c r="PQC68" i="14"/>
  <c r="PQB68" i="14"/>
  <c r="PQA68" i="14"/>
  <c r="PPZ68" i="14"/>
  <c r="PPY68" i="14"/>
  <c r="PPX68" i="14"/>
  <c r="PPW68" i="14"/>
  <c r="PPV68" i="14"/>
  <c r="PPU68" i="14"/>
  <c r="PPT68" i="14"/>
  <c r="PPS68" i="14"/>
  <c r="PPR68" i="14"/>
  <c r="PPQ68" i="14"/>
  <c r="PPP68" i="14"/>
  <c r="PPO68" i="14"/>
  <c r="PPN68" i="14"/>
  <c r="PPM68" i="14"/>
  <c r="PPL68" i="14"/>
  <c r="PPK68" i="14"/>
  <c r="PPJ68" i="14"/>
  <c r="PPI68" i="14"/>
  <c r="PPH68" i="14"/>
  <c r="PPG68" i="14"/>
  <c r="PPF68" i="14"/>
  <c r="PPE68" i="14"/>
  <c r="PPD68" i="14"/>
  <c r="PPC68" i="14"/>
  <c r="PPB68" i="14"/>
  <c r="PPA68" i="14"/>
  <c r="POZ68" i="14"/>
  <c r="POY68" i="14"/>
  <c r="POX68" i="14"/>
  <c r="POW68" i="14"/>
  <c r="POV68" i="14"/>
  <c r="POU68" i="14"/>
  <c r="POT68" i="14"/>
  <c r="POS68" i="14"/>
  <c r="POR68" i="14"/>
  <c r="POQ68" i="14"/>
  <c r="POP68" i="14"/>
  <c r="POO68" i="14"/>
  <c r="PON68" i="14"/>
  <c r="POM68" i="14"/>
  <c r="POL68" i="14"/>
  <c r="POK68" i="14"/>
  <c r="POJ68" i="14"/>
  <c r="POI68" i="14"/>
  <c r="POH68" i="14"/>
  <c r="POG68" i="14"/>
  <c r="POF68" i="14"/>
  <c r="POE68" i="14"/>
  <c r="POD68" i="14"/>
  <c r="POC68" i="14"/>
  <c r="POB68" i="14"/>
  <c r="POA68" i="14"/>
  <c r="PNZ68" i="14"/>
  <c r="PNY68" i="14"/>
  <c r="PNX68" i="14"/>
  <c r="PNW68" i="14"/>
  <c r="PNV68" i="14"/>
  <c r="PNU68" i="14"/>
  <c r="PNT68" i="14"/>
  <c r="PNS68" i="14"/>
  <c r="PNR68" i="14"/>
  <c r="PNQ68" i="14"/>
  <c r="PNP68" i="14"/>
  <c r="PNO68" i="14"/>
  <c r="PNN68" i="14"/>
  <c r="PNM68" i="14"/>
  <c r="PNL68" i="14"/>
  <c r="PNK68" i="14"/>
  <c r="PNJ68" i="14"/>
  <c r="PNI68" i="14"/>
  <c r="PNH68" i="14"/>
  <c r="PNG68" i="14"/>
  <c r="PNF68" i="14"/>
  <c r="PNE68" i="14"/>
  <c r="PND68" i="14"/>
  <c r="PNC68" i="14"/>
  <c r="PNB68" i="14"/>
  <c r="PNA68" i="14"/>
  <c r="PMZ68" i="14"/>
  <c r="PMY68" i="14"/>
  <c r="PMX68" i="14"/>
  <c r="PMW68" i="14"/>
  <c r="PMV68" i="14"/>
  <c r="PMU68" i="14"/>
  <c r="PMT68" i="14"/>
  <c r="PMS68" i="14"/>
  <c r="PMR68" i="14"/>
  <c r="PMQ68" i="14"/>
  <c r="PMP68" i="14"/>
  <c r="PMO68" i="14"/>
  <c r="PMN68" i="14"/>
  <c r="PMM68" i="14"/>
  <c r="PML68" i="14"/>
  <c r="PMK68" i="14"/>
  <c r="PMJ68" i="14"/>
  <c r="PMI68" i="14"/>
  <c r="PMH68" i="14"/>
  <c r="PMG68" i="14"/>
  <c r="PMF68" i="14"/>
  <c r="PME68" i="14"/>
  <c r="PMD68" i="14"/>
  <c r="PMC68" i="14"/>
  <c r="PMB68" i="14"/>
  <c r="PMA68" i="14"/>
  <c r="PLZ68" i="14"/>
  <c r="PLY68" i="14"/>
  <c r="PLX68" i="14"/>
  <c r="PLW68" i="14"/>
  <c r="PLV68" i="14"/>
  <c r="PLU68" i="14"/>
  <c r="PLT68" i="14"/>
  <c r="PLS68" i="14"/>
  <c r="PLR68" i="14"/>
  <c r="PLQ68" i="14"/>
  <c r="PLP68" i="14"/>
  <c r="PLO68" i="14"/>
  <c r="PLN68" i="14"/>
  <c r="PLM68" i="14"/>
  <c r="PLL68" i="14"/>
  <c r="PLK68" i="14"/>
  <c r="PLJ68" i="14"/>
  <c r="PLI68" i="14"/>
  <c r="PLH68" i="14"/>
  <c r="PLG68" i="14"/>
  <c r="PLF68" i="14"/>
  <c r="PLE68" i="14"/>
  <c r="PLD68" i="14"/>
  <c r="PLC68" i="14"/>
  <c r="PLB68" i="14"/>
  <c r="PLA68" i="14"/>
  <c r="PKZ68" i="14"/>
  <c r="PKY68" i="14"/>
  <c r="PKX68" i="14"/>
  <c r="PKW68" i="14"/>
  <c r="PKV68" i="14"/>
  <c r="PKU68" i="14"/>
  <c r="MXZ68" i="14"/>
  <c r="MXY68" i="14"/>
  <c r="MXX68" i="14"/>
  <c r="MXW68" i="14"/>
  <c r="MXV68" i="14"/>
  <c r="MXU68" i="14"/>
  <c r="MXT68" i="14"/>
  <c r="MXS68" i="14"/>
  <c r="MXR68" i="14"/>
  <c r="MXQ68" i="14"/>
  <c r="MXP68" i="14"/>
  <c r="MXO68" i="14"/>
  <c r="MXN68" i="14"/>
  <c r="MXM68" i="14"/>
  <c r="MXL68" i="14"/>
  <c r="MXK68" i="14"/>
  <c r="MXJ68" i="14"/>
  <c r="MXI68" i="14"/>
  <c r="MXH68" i="14"/>
  <c r="MXG68" i="14"/>
  <c r="MXF68" i="14"/>
  <c r="MXE68" i="14"/>
  <c r="MXD68" i="14"/>
  <c r="MXC68" i="14"/>
  <c r="MXB68" i="14"/>
  <c r="MXA68" i="14"/>
  <c r="MWZ68" i="14"/>
  <c r="MWY68" i="14"/>
  <c r="MWX68" i="14"/>
  <c r="MWW68" i="14"/>
  <c r="MWV68" i="14"/>
  <c r="MWU68" i="14"/>
  <c r="MWT68" i="14"/>
  <c r="MWS68" i="14"/>
  <c r="MWR68" i="14"/>
  <c r="MWQ68" i="14"/>
  <c r="MWP68" i="14"/>
  <c r="MWO68" i="14"/>
  <c r="MWN68" i="14"/>
  <c r="MWM68" i="14"/>
  <c r="MWL68" i="14"/>
  <c r="MWK68" i="14"/>
  <c r="MWJ68" i="14"/>
  <c r="MWI68" i="14"/>
  <c r="MWH68" i="14"/>
  <c r="MWG68" i="14"/>
  <c r="MWF68" i="14"/>
  <c r="MWE68" i="14"/>
  <c r="MWD68" i="14"/>
  <c r="MWC68" i="14"/>
  <c r="MWB68" i="14"/>
  <c r="MWA68" i="14"/>
  <c r="MVZ68" i="14"/>
  <c r="MVY68" i="14"/>
  <c r="MVX68" i="14"/>
  <c r="MVW68" i="14"/>
  <c r="MVV68" i="14"/>
  <c r="MVU68" i="14"/>
  <c r="MVT68" i="14"/>
  <c r="MVS68" i="14"/>
  <c r="MVR68" i="14"/>
  <c r="MVQ68" i="14"/>
  <c r="MVP68" i="14"/>
  <c r="MVO68" i="14"/>
  <c r="MVN68" i="14"/>
  <c r="MVM68" i="14"/>
  <c r="MVL68" i="14"/>
  <c r="MVK68" i="14"/>
  <c r="MVJ68" i="14"/>
  <c r="MVI68" i="14"/>
  <c r="MVH68" i="14"/>
  <c r="MVG68" i="14"/>
  <c r="MVF68" i="14"/>
  <c r="MVE68" i="14"/>
  <c r="MVD68" i="14"/>
  <c r="MVC68" i="14"/>
  <c r="MVB68" i="14"/>
  <c r="MVA68" i="14"/>
  <c r="MUZ68" i="14"/>
  <c r="MUY68" i="14"/>
  <c r="MUX68" i="14"/>
  <c r="MUW68" i="14"/>
  <c r="MUV68" i="14"/>
  <c r="MUU68" i="14"/>
  <c r="MUT68" i="14"/>
  <c r="MUS68" i="14"/>
  <c r="MUR68" i="14"/>
  <c r="MUQ68" i="14"/>
  <c r="MUP68" i="14"/>
  <c r="MUO68" i="14"/>
  <c r="MUN68" i="14"/>
  <c r="MUM68" i="14"/>
  <c r="MUL68" i="14"/>
  <c r="MUK68" i="14"/>
  <c r="MUJ68" i="14"/>
  <c r="MUI68" i="14"/>
  <c r="MUH68" i="14"/>
  <c r="MUG68" i="14"/>
  <c r="MUF68" i="14"/>
  <c r="MUE68" i="14"/>
  <c r="MUD68" i="14"/>
  <c r="MUC68" i="14"/>
  <c r="MUB68" i="14"/>
  <c r="MUA68" i="14"/>
  <c r="MTZ68" i="14"/>
  <c r="MTY68" i="14"/>
  <c r="MTX68" i="14"/>
  <c r="MTW68" i="14"/>
  <c r="MTV68" i="14"/>
  <c r="MTU68" i="14"/>
  <c r="MTT68" i="14"/>
  <c r="MTS68" i="14"/>
  <c r="MTR68" i="14"/>
  <c r="MTQ68" i="14"/>
  <c r="MTP68" i="14"/>
  <c r="MTO68" i="14"/>
  <c r="MTN68" i="14"/>
  <c r="MTM68" i="14"/>
  <c r="MTL68" i="14"/>
  <c r="MTK68" i="14"/>
  <c r="MTJ68" i="14"/>
  <c r="MTI68" i="14"/>
  <c r="MTH68" i="14"/>
  <c r="MTG68" i="14"/>
  <c r="MTF68" i="14"/>
  <c r="MTE68" i="14"/>
  <c r="MTD68" i="14"/>
  <c r="MTC68" i="14"/>
  <c r="MTB68" i="14"/>
  <c r="MTA68" i="14"/>
  <c r="MSZ68" i="14"/>
  <c r="MSY68" i="14"/>
  <c r="MSX68" i="14"/>
  <c r="MSW68" i="14"/>
  <c r="MSV68" i="14"/>
  <c r="MSU68" i="14"/>
  <c r="MST68" i="14"/>
  <c r="MSS68" i="14"/>
  <c r="MSR68" i="14"/>
  <c r="MSQ68" i="14"/>
  <c r="MSP68" i="14"/>
  <c r="MSO68" i="14"/>
  <c r="MSN68" i="14"/>
  <c r="MSM68" i="14"/>
  <c r="MSL68" i="14"/>
  <c r="MSK68" i="14"/>
  <c r="MSJ68" i="14"/>
  <c r="MSI68" i="14"/>
  <c r="MSH68" i="14"/>
  <c r="MSG68" i="14"/>
  <c r="MSF68" i="14"/>
  <c r="WCL68" i="14"/>
  <c r="WCC68" i="14"/>
  <c r="WBX68" i="14"/>
  <c r="WBR68" i="14"/>
  <c r="WBM68" i="14"/>
  <c r="WBH68" i="14"/>
  <c r="WBA68" i="14"/>
  <c r="WAU68" i="14"/>
  <c r="WAQ68" i="14"/>
  <c r="WAL68" i="14"/>
  <c r="VZX68" i="14"/>
  <c r="VZI68" i="14"/>
  <c r="VYL68" i="14"/>
  <c r="VXX68" i="14"/>
  <c r="VXI68" i="14"/>
  <c r="VWQ68" i="14"/>
  <c r="VWF68" i="14"/>
  <c r="VVS68" i="14"/>
  <c r="VVJ68" i="14"/>
  <c r="VUT68" i="14"/>
  <c r="VUH68" i="14"/>
  <c r="VTS68" i="14"/>
  <c r="VSZ68" i="14"/>
  <c r="VSN68" i="14"/>
  <c r="VSD68" i="14"/>
  <c r="VRQ68" i="14"/>
  <c r="VRG68" i="14"/>
  <c r="VQX68" i="14"/>
  <c r="VQM68" i="14"/>
  <c r="VQB68" i="14"/>
  <c r="VPS68" i="14"/>
  <c r="VPJ68" i="14"/>
  <c r="VOZ68" i="14"/>
  <c r="VOQ68" i="14"/>
  <c r="VOC68" i="14"/>
  <c r="VNS68" i="14"/>
  <c r="VNI68" i="14"/>
  <c r="VMO68" i="14"/>
  <c r="VMG68" i="14"/>
  <c r="VLV68" i="14"/>
  <c r="VLI68" i="14"/>
  <c r="VKW68" i="14"/>
  <c r="VKJ68" i="14"/>
  <c r="VJZ68" i="14"/>
  <c r="VJP68" i="14"/>
  <c r="VJF68" i="14"/>
  <c r="VIX68" i="14"/>
  <c r="VIP68" i="14"/>
  <c r="VIG68" i="14"/>
  <c r="VHT68" i="14"/>
  <c r="VHJ68" i="14"/>
  <c r="VGQ68" i="14"/>
  <c r="VGF68" i="14"/>
  <c r="VFV68" i="14"/>
  <c r="VFJ68" i="14"/>
  <c r="VEN68" i="14"/>
  <c r="VDZ68" i="14"/>
  <c r="VDL68" i="14"/>
  <c r="VCX68" i="14"/>
  <c r="VCL68" i="14"/>
  <c r="VBR68" i="14"/>
  <c r="VAX68" i="14"/>
  <c r="VAJ68" i="14"/>
  <c r="UZU68" i="14"/>
  <c r="UZH68" i="14"/>
  <c r="UYG68" i="14"/>
  <c r="UXR68" i="14"/>
  <c r="UXE68" i="14"/>
  <c r="UWN68" i="14"/>
  <c r="UVY68" i="14"/>
  <c r="UVM68" i="14"/>
  <c r="UUU68" i="14"/>
  <c r="UUG68" i="14"/>
  <c r="UTV68" i="14"/>
  <c r="UTO68" i="14"/>
  <c r="USX68" i="14"/>
  <c r="USL68" i="14"/>
  <c r="URJ68" i="14"/>
  <c r="UQV68" i="14"/>
  <c r="UQE68" i="14"/>
  <c r="UPP68" i="14"/>
  <c r="UPD68" i="14"/>
  <c r="UOP68" i="14"/>
  <c r="UOC68" i="14"/>
  <c r="UNL68" i="14"/>
  <c r="UNC68" i="14"/>
  <c r="UMQ68" i="14"/>
  <c r="ULV68" i="14"/>
  <c r="ULB68" i="14"/>
  <c r="UKG68" i="14"/>
  <c r="UJZ68" i="14"/>
  <c r="UJN68" i="14"/>
  <c r="UJI68" i="14"/>
  <c r="UIS68" i="14"/>
  <c r="UHY68" i="14"/>
  <c r="UGW68" i="14"/>
  <c r="UGM68" i="14"/>
  <c r="UFP68" i="14"/>
  <c r="UEX68" i="14"/>
  <c r="UDV68" i="14"/>
  <c r="UDL68" i="14"/>
  <c r="UDD68" i="14"/>
  <c r="UCP68" i="14"/>
  <c r="UCK68" i="14"/>
  <c r="UBG68" i="14"/>
  <c r="UAP68" i="14"/>
  <c r="TZZ68" i="14"/>
  <c r="TZP68" i="14"/>
  <c r="TZC68" i="14"/>
  <c r="TYI68" i="14"/>
  <c r="TWZ68" i="14"/>
  <c r="TWK68" i="14"/>
  <c r="TVR68" i="14"/>
  <c r="TUQ68" i="14"/>
  <c r="TUE68" i="14"/>
  <c r="TTD68" i="14"/>
  <c r="TSK68" i="14"/>
  <c r="TRV68" i="14"/>
  <c r="TRA68" i="14"/>
  <c r="TQA68" i="14"/>
  <c r="TPI68" i="14"/>
  <c r="JRK68" i="14"/>
  <c r="JQZ68" i="14"/>
  <c r="JQD68" i="14"/>
  <c r="JPR68" i="14"/>
  <c r="JPE68" i="14"/>
  <c r="JOO68" i="14"/>
  <c r="JNB68" i="14"/>
  <c r="JMM68" i="14"/>
  <c r="JLT68" i="14"/>
  <c r="JLE68" i="14"/>
  <c r="JKP68" i="14"/>
  <c r="JKB68" i="14"/>
  <c r="JJR68" i="14"/>
  <c r="JJH68" i="14"/>
  <c r="JIO68" i="14"/>
  <c r="JII68" i="14"/>
  <c r="JHY68" i="14"/>
  <c r="JHG68" i="14"/>
  <c r="JGR68" i="14"/>
  <c r="JGG68" i="14"/>
  <c r="JFP68" i="14"/>
  <c r="JEW68" i="14"/>
  <c r="JDP68" i="14"/>
  <c r="JDA68" i="14"/>
  <c r="JCQ68" i="14"/>
  <c r="JBT68" i="14"/>
  <c r="JAC68" i="14"/>
  <c r="IZQ68" i="14"/>
  <c r="IYH68" i="14"/>
  <c r="IXP68" i="14"/>
  <c r="IXD68" i="14"/>
  <c r="IWF68" i="14"/>
  <c r="IVH68" i="14"/>
  <c r="IUV68" i="14"/>
  <c r="IUD68" i="14"/>
  <c r="ITB68" i="14"/>
  <c r="ISK68" i="14"/>
  <c r="IRF68" i="14"/>
  <c r="IQK68" i="14"/>
  <c r="IPQ68" i="14"/>
  <c r="IOV68" i="14"/>
  <c r="INX68" i="14"/>
  <c r="INE68" i="14"/>
  <c r="IMH68" i="14"/>
  <c r="ILG68" i="14"/>
  <c r="IKQ68" i="14"/>
  <c r="IJJ68" i="14"/>
  <c r="IIQ68" i="14"/>
  <c r="IIA68" i="14"/>
  <c r="ELR75" i="14"/>
  <c r="EIL75" i="14"/>
  <c r="EDL75" i="14"/>
  <c r="DYW75" i="14"/>
  <c r="DTM75" i="14"/>
  <c r="LIN75" i="14"/>
  <c r="LHX75" i="14"/>
  <c r="LHA75" i="14"/>
  <c r="LFX75" i="14"/>
  <c r="LEY75" i="14"/>
  <c r="LEA75" i="14"/>
  <c r="LCZ75" i="14"/>
  <c r="LCA75" i="14"/>
  <c r="LBA75" i="14"/>
  <c r="LAB75" i="14"/>
  <c r="GCK75" i="14"/>
  <c r="GBO75" i="14"/>
  <c r="GAN75" i="14"/>
  <c r="FZV75" i="14"/>
  <c r="FYY75" i="14"/>
  <c r="FYE75" i="14"/>
  <c r="FXP75" i="14"/>
  <c r="FWW75" i="14"/>
  <c r="FWI75" i="14"/>
  <c r="FVM75" i="14"/>
  <c r="FUR75" i="14"/>
  <c r="FTX75" i="14"/>
  <c r="FTE75" i="14"/>
  <c r="FSI75" i="14"/>
  <c r="FRJ75" i="14"/>
  <c r="FQU75" i="14"/>
  <c r="FPZ75" i="14"/>
  <c r="FPB75" i="14"/>
  <c r="FOG75" i="14"/>
  <c r="FNM75" i="14"/>
  <c r="FMR75" i="14"/>
  <c r="FLY75" i="14"/>
  <c r="FLD75" i="14"/>
  <c r="FKH75" i="14"/>
  <c r="FJD75" i="14"/>
  <c r="FIJ75" i="14"/>
  <c r="FHS75" i="14"/>
  <c r="FGV75" i="14"/>
  <c r="FGF75" i="14"/>
  <c r="FFM75" i="14"/>
  <c r="FCN75" i="14"/>
  <c r="FCD75" i="14"/>
  <c r="FBL75" i="14"/>
  <c r="FAP75" i="14"/>
  <c r="EZV75" i="14"/>
  <c r="EZD75" i="14"/>
  <c r="EYI75" i="14"/>
  <c r="EXU75" i="14"/>
  <c r="EWV75" i="14"/>
  <c r="EVZ75" i="14"/>
  <c r="EVK75" i="14"/>
  <c r="EVA75" i="14"/>
  <c r="EUK75" i="14"/>
  <c r="EUA75" i="14"/>
  <c r="ETP75" i="14"/>
  <c r="ETJ75" i="14"/>
  <c r="EST75" i="14"/>
  <c r="ESI75" i="14"/>
  <c r="ERX75" i="14"/>
  <c r="ERE75" i="14"/>
  <c r="EQI75" i="14"/>
  <c r="EPM75" i="14"/>
  <c r="EOP75" i="14"/>
  <c r="ENU75" i="14"/>
  <c r="EMZ75" i="14"/>
  <c r="EMJ75" i="14"/>
  <c r="ELP75" i="14"/>
  <c r="EKW75" i="14"/>
  <c r="EJY75" i="14"/>
  <c r="EJJ75" i="14"/>
  <c r="EIQ75" i="14"/>
  <c r="EHP75" i="14"/>
  <c r="EGZ75" i="14"/>
  <c r="EFZ75" i="14"/>
  <c r="EFM75" i="14"/>
  <c r="EEP75" i="14"/>
  <c r="EDU75" i="14"/>
  <c r="EDB75" i="14"/>
  <c r="ECI75" i="14"/>
  <c r="EBJ75" i="14"/>
  <c r="EAR75" i="14"/>
  <c r="DZY75" i="14"/>
  <c r="DZA75" i="14"/>
  <c r="DYF75" i="14"/>
  <c r="DVJ75" i="14"/>
  <c r="DUP75" i="14"/>
  <c r="DTV75" i="14"/>
  <c r="DTE75" i="14"/>
  <c r="DSH75" i="14"/>
  <c r="DRS75" i="14"/>
  <c r="DQI75" i="14"/>
  <c r="DPR75" i="14"/>
  <c r="DOX75" i="14"/>
  <c r="DOC75" i="14"/>
  <c r="DNA75" i="14"/>
  <c r="DMG75" i="14"/>
  <c r="DLN75" i="14"/>
  <c r="DKT75" i="14"/>
  <c r="DKA75" i="14"/>
  <c r="DJH75" i="14"/>
  <c r="DIK75" i="14"/>
  <c r="DHQ75" i="14"/>
  <c r="DGV75" i="14"/>
  <c r="DGG75" i="14"/>
  <c r="DFK75" i="14"/>
  <c r="DEQ75" i="14"/>
  <c r="DDT75" i="14"/>
  <c r="DDB75" i="14"/>
  <c r="DCL75" i="14"/>
  <c r="DCA75" i="14"/>
  <c r="DBK75" i="14"/>
  <c r="DAQ75" i="14"/>
  <c r="CZU75" i="14"/>
  <c r="CYY75" i="14"/>
  <c r="CYC75" i="14"/>
  <c r="CXH75" i="14"/>
  <c r="CWJ75" i="14"/>
  <c r="CVW75" i="14"/>
  <c r="CVK75" i="14"/>
  <c r="CVB75" i="14"/>
  <c r="CUK75" i="14"/>
  <c r="CTR75" i="14"/>
  <c r="CTC75" i="14"/>
  <c r="CSG75" i="14"/>
  <c r="CRN75" i="14"/>
  <c r="CQT75" i="14"/>
  <c r="CPY75" i="14"/>
  <c r="CPC75" i="14"/>
  <c r="COD75" i="14"/>
  <c r="CNE75" i="14"/>
  <c r="CMI75" i="14"/>
  <c r="CLN75" i="14"/>
  <c r="CKR75" i="14"/>
  <c r="CJU75" i="14"/>
  <c r="CIZ75" i="14"/>
  <c r="CIC75" i="14"/>
  <c r="CEA75" i="14"/>
  <c r="CDJ75" i="14"/>
  <c r="CCQ75" i="14"/>
  <c r="CCA75" i="14"/>
  <c r="CBR75" i="14"/>
  <c r="CAY75" i="14"/>
  <c r="CAU75" i="14"/>
  <c r="BZW75" i="14"/>
  <c r="BZE75" i="14"/>
  <c r="BYL75" i="14"/>
  <c r="BXP75" i="14"/>
  <c r="BWY75" i="14"/>
  <c r="BWC75" i="14"/>
  <c r="BVJ75" i="14"/>
  <c r="BUT75" i="14"/>
  <c r="BTZ75" i="14"/>
  <c r="BTG75" i="14"/>
  <c r="BSJ75" i="14"/>
  <c r="BRQ75" i="14"/>
  <c r="BQW75" i="14"/>
  <c r="BQB75" i="14"/>
  <c r="BPK75" i="14"/>
  <c r="BOQ75" i="14"/>
  <c r="BNV75" i="14"/>
  <c r="BNB75" i="14"/>
  <c r="BMF75" i="14"/>
  <c r="BLK75" i="14"/>
  <c r="BKN75" i="14"/>
  <c r="BJT75" i="14"/>
  <c r="BIY75" i="14"/>
  <c r="BIA75" i="14"/>
  <c r="BHL75" i="14"/>
  <c r="BFO75" i="14"/>
  <c r="BEZ75" i="14"/>
  <c r="BEM75" i="14"/>
  <c r="BDX75" i="14"/>
  <c r="BDH75" i="14"/>
  <c r="BCN75" i="14"/>
  <c r="BBU75" i="14"/>
  <c r="BBB75" i="14"/>
  <c r="BAJ75" i="14"/>
  <c r="AZV75" i="14"/>
  <c r="AYW75" i="14"/>
  <c r="AYI75" i="14"/>
  <c r="AXF75" i="14"/>
  <c r="AWK75" i="14"/>
  <c r="AVT75" i="14"/>
  <c r="AVC75" i="14"/>
  <c r="AUI75" i="14"/>
  <c r="ATF75" i="14"/>
  <c r="ASN75" i="14"/>
  <c r="ART75" i="14"/>
  <c r="ARA75" i="14"/>
  <c r="AQV75" i="14"/>
  <c r="AQE75" i="14"/>
  <c r="APK75" i="14"/>
  <c r="AOX75" i="14"/>
  <c r="ANY75" i="14"/>
  <c r="ANK75" i="14"/>
  <c r="AMR75" i="14"/>
  <c r="AMB75" i="14"/>
  <c r="ALU75" i="14"/>
  <c r="AKW75" i="14"/>
  <c r="AKF75" i="14"/>
  <c r="AJO75" i="14"/>
  <c r="AJC75" i="14"/>
  <c r="AIJ75" i="14"/>
  <c r="AHY75" i="14"/>
  <c r="AHB75" i="14"/>
  <c r="AGJ75" i="14"/>
  <c r="AFG75" i="14"/>
  <c r="AEQ75" i="14"/>
  <c r="ADU75" i="14"/>
  <c r="ADA75" i="14"/>
  <c r="ACL75" i="14"/>
  <c r="ABS75" i="14"/>
  <c r="AAR75" i="14"/>
  <c r="ZF75" i="14"/>
  <c r="YB75" i="14"/>
  <c r="XE75" i="14"/>
  <c r="WK75" i="14"/>
  <c r="VS75" i="14"/>
  <c r="UT75" i="14"/>
  <c r="UA75" i="14"/>
  <c r="TQ75" i="14"/>
  <c r="SX75" i="14"/>
  <c r="SI75" i="14"/>
  <c r="RS75" i="14"/>
  <c r="QM75" i="14"/>
  <c r="PY75" i="14"/>
  <c r="PK75" i="14"/>
  <c r="OZ75" i="14"/>
  <c r="OH75" i="14"/>
  <c r="NN75" i="14"/>
  <c r="BS75" i="14"/>
  <c r="BG113" i="14"/>
  <c r="AQ113" i="14"/>
  <c r="AA113" i="14"/>
  <c r="R113" i="14"/>
  <c r="BH117" i="14"/>
  <c r="BB117" i="14"/>
  <c r="AE117" i="14"/>
  <c r="AO116" i="14"/>
  <c r="G116" i="14"/>
  <c r="AV315" i="14"/>
  <c r="AD315" i="14"/>
  <c r="M315" i="14"/>
  <c r="AV194" i="14"/>
  <c r="AA194" i="14"/>
  <c r="I194" i="14"/>
  <c r="BC67" i="14"/>
  <c r="AS67" i="14"/>
  <c r="XET68" i="14"/>
  <c r="XDR68" i="14"/>
  <c r="XCG68" i="14"/>
  <c r="XBF68" i="14"/>
  <c r="WZN68" i="14"/>
  <c r="WYH68" i="14"/>
  <c r="WWY68" i="14"/>
  <c r="WVN68" i="14"/>
  <c r="WUF68" i="14"/>
  <c r="WTI68" i="14"/>
  <c r="WSO68" i="14"/>
  <c r="WRI68" i="14"/>
  <c r="WQI68" i="14"/>
  <c r="WPF68" i="14"/>
  <c r="WOR68" i="14"/>
  <c r="WNS68" i="14"/>
  <c r="WMT68" i="14"/>
  <c r="WLW68" i="14"/>
  <c r="WLA68" i="14"/>
  <c r="WKI68" i="14"/>
  <c r="WJP68" i="14"/>
  <c r="WIR68" i="14"/>
  <c r="WHR68" i="14"/>
  <c r="WGO68" i="14"/>
  <c r="WFT68" i="14"/>
  <c r="WEZ68" i="14"/>
  <c r="WDW68" i="14"/>
  <c r="WCW68" i="14"/>
  <c r="WBV68" i="14"/>
  <c r="WAW68" i="14"/>
  <c r="WAE68" i="14"/>
  <c r="VZE68" i="14"/>
  <c r="VYI68" i="14"/>
  <c r="VXM68" i="14"/>
  <c r="VWL68" i="14"/>
  <c r="VVV68" i="14"/>
  <c r="VUV68" i="14"/>
  <c r="VTV68" i="14"/>
  <c r="VTB68" i="14"/>
  <c r="VSC68" i="14"/>
  <c r="VRD68" i="14"/>
  <c r="VQH68" i="14"/>
  <c r="VPK68" i="14"/>
  <c r="VOR68" i="14"/>
  <c r="VNV68" i="14"/>
  <c r="VMY68" i="14"/>
  <c r="VMD68" i="14"/>
  <c r="VLN68" i="14"/>
  <c r="VKY68" i="14"/>
  <c r="VKC68" i="14"/>
  <c r="VJK68" i="14"/>
  <c r="VEZ68" i="14"/>
  <c r="VEG68" i="14"/>
  <c r="VDK68" i="14"/>
  <c r="VCH68" i="14"/>
  <c r="VAM68" i="14"/>
  <c r="UYB68" i="14"/>
  <c r="UWX68" i="14"/>
  <c r="UVT68" i="14"/>
  <c r="UUV68" i="14"/>
  <c r="UTD68" i="14"/>
  <c r="URW68" i="14"/>
  <c r="UQK68" i="14"/>
  <c r="UPC68" i="14"/>
  <c r="UOK68" i="14"/>
  <c r="UNI68" i="14"/>
  <c r="UMG68" i="14"/>
  <c r="ULE68" i="14"/>
  <c r="UJY68" i="14"/>
  <c r="UJE68" i="14"/>
  <c r="UHX68" i="14"/>
  <c r="UHJ68" i="14"/>
  <c r="UGJ68" i="14"/>
  <c r="UFO68" i="14"/>
  <c r="UET68" i="14"/>
  <c r="UDP68" i="14"/>
  <c r="UCM68" i="14"/>
  <c r="UAY68" i="14"/>
  <c r="TYL68" i="14"/>
  <c r="TWM68" i="14"/>
  <c r="TVJ68" i="14"/>
  <c r="TUB68" i="14"/>
  <c r="TSQ68" i="14"/>
  <c r="TRQ68" i="14"/>
  <c r="TQM68" i="14"/>
  <c r="TOZ68" i="14"/>
  <c r="TOW68" i="14"/>
  <c r="TOS68" i="14"/>
  <c r="TOQ68" i="14"/>
  <c r="TOM68" i="14"/>
  <c r="TOK68" i="14"/>
  <c r="TOH68" i="14"/>
  <c r="TOE68" i="14"/>
  <c r="TOA68" i="14"/>
  <c r="TNY68" i="14"/>
  <c r="TNU68" i="14"/>
  <c r="TNQ68" i="14"/>
  <c r="TNO68" i="14"/>
  <c r="TNI68" i="14"/>
  <c r="TNE68" i="14"/>
  <c r="TNA68" i="14"/>
  <c r="TMW68" i="14"/>
  <c r="TMS68" i="14"/>
  <c r="TMO68" i="14"/>
  <c r="TML68" i="14"/>
  <c r="TMH68" i="14"/>
  <c r="TMD68" i="14"/>
  <c r="TMA68" i="14"/>
  <c r="TLW68" i="14"/>
  <c r="TLR68" i="14"/>
  <c r="TLO68" i="14"/>
  <c r="TLJ68" i="14"/>
  <c r="TLF68" i="14"/>
  <c r="TLB68" i="14"/>
  <c r="TKX68" i="14"/>
  <c r="TKU68" i="14"/>
  <c r="TKQ68" i="14"/>
  <c r="TKM68" i="14"/>
  <c r="TKI68" i="14"/>
  <c r="TKE68" i="14"/>
  <c r="TKA68" i="14"/>
  <c r="TJX68" i="14"/>
  <c r="TJT68" i="14"/>
  <c r="TJP68" i="14"/>
  <c r="TJL68" i="14"/>
  <c r="TJG68" i="14"/>
  <c r="TJD68" i="14"/>
  <c r="TIZ68" i="14"/>
  <c r="TIV68" i="14"/>
  <c r="TIS68" i="14"/>
  <c r="TIO68" i="14"/>
  <c r="TIK68" i="14"/>
  <c r="TIH68" i="14"/>
  <c r="TID68" i="14"/>
  <c r="THY68" i="14"/>
  <c r="THV68" i="14"/>
  <c r="THR68" i="14"/>
  <c r="THO68" i="14"/>
  <c r="THL68" i="14"/>
  <c r="THI68" i="14"/>
  <c r="THG68" i="14"/>
  <c r="THF68" i="14"/>
  <c r="THC68" i="14"/>
  <c r="TGY68" i="14"/>
  <c r="TGU68" i="14"/>
  <c r="TGQ68" i="14"/>
  <c r="TGM68" i="14"/>
  <c r="TGI68" i="14"/>
  <c r="TGE68" i="14"/>
  <c r="TGA68" i="14"/>
  <c r="TFX68" i="14"/>
  <c r="TFT68" i="14"/>
  <c r="TFP68" i="14"/>
  <c r="TFL68" i="14"/>
  <c r="TFH68" i="14"/>
  <c r="TFE68" i="14"/>
  <c r="TEZ68" i="14"/>
  <c r="TEW68" i="14"/>
  <c r="TET68" i="14"/>
  <c r="TEQ68" i="14"/>
  <c r="TEM68" i="14"/>
  <c r="TEJ68" i="14"/>
  <c r="TEG68" i="14"/>
  <c r="TED68" i="14"/>
  <c r="TEA68" i="14"/>
  <c r="TDW68" i="14"/>
  <c r="TDS68" i="14"/>
  <c r="TDO68" i="14"/>
  <c r="TDK68" i="14"/>
  <c r="TDH68" i="14"/>
  <c r="TDE68" i="14"/>
  <c r="TDA68" i="14"/>
  <c r="TCW68" i="14"/>
  <c r="TCS68" i="14"/>
  <c r="TCO68" i="14"/>
  <c r="TCK68" i="14"/>
  <c r="TCF68" i="14"/>
  <c r="TCB68" i="14"/>
  <c r="TBX68" i="14"/>
  <c r="TBU68" i="14"/>
  <c r="TBN68" i="14"/>
  <c r="TBL68" i="14"/>
  <c r="TBG68" i="14"/>
  <c r="TBD68" i="14"/>
  <c r="TAY68" i="14"/>
  <c r="TAV68" i="14"/>
  <c r="TAS68" i="14"/>
  <c r="TAP68" i="14"/>
  <c r="TAM68" i="14"/>
  <c r="TAJ68" i="14"/>
  <c r="TAG68" i="14"/>
  <c r="TAD68" i="14"/>
  <c r="SZZ68" i="14"/>
  <c r="SZV68" i="14"/>
  <c r="SZR68" i="14"/>
  <c r="SZN68" i="14"/>
  <c r="SZI68" i="14"/>
  <c r="SZE68" i="14"/>
  <c r="SZB68" i="14"/>
  <c r="SYX68" i="14"/>
  <c r="SYT68" i="14"/>
  <c r="SYO68" i="14"/>
  <c r="SYK68" i="14"/>
  <c r="SYG68" i="14"/>
  <c r="SYC68" i="14"/>
  <c r="SXZ68" i="14"/>
  <c r="SXU68" i="14"/>
  <c r="SXQ68" i="14"/>
  <c r="SXN68" i="14"/>
  <c r="SXK68" i="14"/>
  <c r="SXF68" i="14"/>
  <c r="SXC68" i="14"/>
  <c r="SWZ68" i="14"/>
  <c r="SWW68" i="14"/>
  <c r="SWS68" i="14"/>
  <c r="SWQ68" i="14"/>
  <c r="SWN68" i="14"/>
  <c r="SWJ68" i="14"/>
  <c r="SWH68" i="14"/>
  <c r="SWD68" i="14"/>
  <c r="SWA68" i="14"/>
  <c r="SVY68" i="14"/>
  <c r="SVJ68" i="14"/>
  <c r="SVG68" i="14"/>
  <c r="SVD68" i="14"/>
  <c r="SUZ68" i="14"/>
  <c r="SUW68" i="14"/>
  <c r="SUS68" i="14"/>
  <c r="SUQ68" i="14"/>
  <c r="SUN68" i="14"/>
  <c r="SUJ68" i="14"/>
  <c r="SUG68" i="14"/>
  <c r="SUD68" i="14"/>
  <c r="SUA68" i="14"/>
  <c r="STX68" i="14"/>
  <c r="STU68" i="14"/>
  <c r="STS68" i="14"/>
  <c r="STP68" i="14"/>
  <c r="STM68" i="14"/>
  <c r="STI68" i="14"/>
  <c r="STF68" i="14"/>
  <c r="STC68" i="14"/>
  <c r="SSZ68" i="14"/>
  <c r="SSW68" i="14"/>
  <c r="SST68" i="14"/>
  <c r="SSQ68" i="14"/>
  <c r="SSN68" i="14"/>
  <c r="SSK68" i="14"/>
  <c r="SSH68" i="14"/>
  <c r="SSE68" i="14"/>
  <c r="SSC68" i="14"/>
  <c r="SRZ68" i="14"/>
  <c r="SRW68" i="14"/>
  <c r="SRS68" i="14"/>
  <c r="SRQ68" i="14"/>
  <c r="SRN68" i="14"/>
  <c r="SRK68" i="14"/>
  <c r="SRI68" i="14"/>
  <c r="SRE68" i="14"/>
  <c r="SRA68" i="14"/>
  <c r="SQX68" i="14"/>
  <c r="SQU68" i="14"/>
  <c r="SQR68" i="14"/>
  <c r="SQO68" i="14"/>
  <c r="SQL68" i="14"/>
  <c r="SQI68" i="14"/>
  <c r="SQE68" i="14"/>
  <c r="SQB68" i="14"/>
  <c r="SPZ68" i="14"/>
  <c r="SPX68" i="14"/>
  <c r="SPV68" i="14"/>
  <c r="SPT68" i="14"/>
  <c r="SPR68" i="14"/>
  <c r="SPP68" i="14"/>
  <c r="SPN68" i="14"/>
  <c r="SPK68" i="14"/>
  <c r="SPH68" i="14"/>
  <c r="SPE68" i="14"/>
  <c r="SPB68" i="14"/>
  <c r="SOY68" i="14"/>
  <c r="SOV68" i="14"/>
  <c r="SOS68" i="14"/>
  <c r="SOP68" i="14"/>
  <c r="SOM68" i="14"/>
  <c r="SOH68" i="14"/>
  <c r="SOE68" i="14"/>
  <c r="SOB68" i="14"/>
  <c r="SNY68" i="14"/>
  <c r="SNW68" i="14"/>
  <c r="SNT68" i="14"/>
  <c r="SNQ68" i="14"/>
  <c r="SNN68" i="14"/>
  <c r="SNL68" i="14"/>
  <c r="SNI68" i="14"/>
  <c r="SNF68" i="14"/>
  <c r="SNC68" i="14"/>
  <c r="SMY68" i="14"/>
  <c r="SMV68" i="14"/>
  <c r="SMS68" i="14"/>
  <c r="SMP68" i="14"/>
  <c r="SMM68" i="14"/>
  <c r="SMJ68" i="14"/>
  <c r="SMG68" i="14"/>
  <c r="SMD68" i="14"/>
  <c r="SMB68" i="14"/>
  <c r="SLZ68" i="14"/>
  <c r="SLX68" i="14"/>
  <c r="SLV68" i="14"/>
  <c r="SLT68" i="14"/>
  <c r="SLR68" i="14"/>
  <c r="SLP68" i="14"/>
  <c r="SLM68" i="14"/>
  <c r="SLJ68" i="14"/>
  <c r="SLG68" i="14"/>
  <c r="SLD68" i="14"/>
  <c r="SKZ68" i="14"/>
  <c r="SKX68" i="14"/>
  <c r="SKU68" i="14"/>
  <c r="SKR68" i="14"/>
  <c r="SKO68" i="14"/>
  <c r="SKK68" i="14"/>
  <c r="SKG68" i="14"/>
  <c r="SKE68" i="14"/>
  <c r="SKA68" i="14"/>
  <c r="SJX68" i="14"/>
  <c r="SJU68" i="14"/>
  <c r="SJS68" i="14"/>
  <c r="SJP68" i="14"/>
  <c r="SJM68" i="14"/>
  <c r="SJJ68" i="14"/>
  <c r="SJH68" i="14"/>
  <c r="SJE68" i="14"/>
  <c r="SJB68" i="14"/>
  <c r="SIZ68" i="14"/>
  <c r="SIW68" i="14"/>
  <c r="SIU68" i="14"/>
  <c r="SIR68" i="14"/>
  <c r="SIO68" i="14"/>
  <c r="SIL68" i="14"/>
  <c r="SII68" i="14"/>
  <c r="SIF68" i="14"/>
  <c r="SIC68" i="14"/>
  <c r="SHZ68" i="14"/>
  <c r="SHW68" i="14"/>
  <c r="SHT68" i="14"/>
  <c r="SHR68" i="14"/>
  <c r="SHO68" i="14"/>
  <c r="SHL68" i="14"/>
  <c r="SHI68" i="14"/>
  <c r="SHF68" i="14"/>
  <c r="SHB68" i="14"/>
  <c r="SGY68" i="14"/>
  <c r="SGW68" i="14"/>
  <c r="SGT68" i="14"/>
  <c r="SGQ68" i="14"/>
  <c r="SGN68" i="14"/>
  <c r="SGK68" i="14"/>
  <c r="SGH68" i="14"/>
  <c r="SGF68" i="14"/>
  <c r="SGC68" i="14"/>
  <c r="SFY68" i="14"/>
  <c r="SFV68" i="14"/>
  <c r="SFS68" i="14"/>
  <c r="SFP68" i="14"/>
  <c r="SFN68" i="14"/>
  <c r="SFK68" i="14"/>
  <c r="SFF68" i="14"/>
  <c r="SFC68" i="14"/>
  <c r="SFA68" i="14"/>
  <c r="SEX68" i="14"/>
  <c r="SEU68" i="14"/>
  <c r="SER68" i="14"/>
  <c r="SEN68" i="14"/>
  <c r="SEK68" i="14"/>
  <c r="SEH68" i="14"/>
  <c r="SEE68" i="14"/>
  <c r="SEB68" i="14"/>
  <c r="SDY68" i="14"/>
  <c r="SDV68" i="14"/>
  <c r="SDS68" i="14"/>
  <c r="SDP68" i="14"/>
  <c r="SDM68" i="14"/>
  <c r="SDI68" i="14"/>
  <c r="SDF68" i="14"/>
  <c r="SDC68" i="14"/>
  <c r="SCZ68" i="14"/>
  <c r="SCV68" i="14"/>
  <c r="SCS68" i="14"/>
  <c r="SCO68" i="14"/>
  <c r="SCM68" i="14"/>
  <c r="SCJ68" i="14"/>
  <c r="SCF68" i="14"/>
  <c r="SBM68" i="14"/>
  <c r="SBJ68" i="14"/>
  <c r="SBG68" i="14"/>
  <c r="SBD68" i="14"/>
  <c r="SBA68" i="14"/>
  <c r="SAX68" i="14"/>
  <c r="SAU68" i="14"/>
  <c r="SAR68" i="14"/>
  <c r="SAO68" i="14"/>
  <c r="SAL68" i="14"/>
  <c r="SAI68" i="14"/>
  <c r="SAF68" i="14"/>
  <c r="SAD68" i="14"/>
  <c r="SAA68" i="14"/>
  <c r="RZX68" i="14"/>
  <c r="RZU68" i="14"/>
  <c r="RZR68" i="14"/>
  <c r="RZO68" i="14"/>
  <c r="RZL68" i="14"/>
  <c r="RZI68" i="14"/>
  <c r="RZF68" i="14"/>
  <c r="RZC68" i="14"/>
  <c r="RYZ68" i="14"/>
  <c r="RYW68" i="14"/>
  <c r="RYT68" i="14"/>
  <c r="RYQ68" i="14"/>
  <c r="RYN68" i="14"/>
  <c r="RYK68" i="14"/>
  <c r="RYG68" i="14"/>
  <c r="RYC68" i="14"/>
  <c r="RXZ68" i="14"/>
  <c r="RXW68" i="14"/>
  <c r="RXT68" i="14"/>
  <c r="RXR68" i="14"/>
  <c r="RXO68" i="14"/>
  <c r="RXL68" i="14"/>
  <c r="RXI68" i="14"/>
  <c r="RXF68" i="14"/>
  <c r="RXC68" i="14"/>
  <c r="RWZ68" i="14"/>
  <c r="RWW68" i="14"/>
  <c r="RWT68" i="14"/>
  <c r="RWR68" i="14"/>
  <c r="RWP68" i="14"/>
  <c r="RWN68" i="14"/>
  <c r="RWL68" i="14"/>
  <c r="RWJ68" i="14"/>
  <c r="RWH68" i="14"/>
  <c r="RWE68" i="14"/>
  <c r="RWB68" i="14"/>
  <c r="RVY68" i="14"/>
  <c r="RVV68" i="14"/>
  <c r="RVS68" i="14"/>
  <c r="RVP68" i="14"/>
  <c r="RVM68" i="14"/>
  <c r="RVI68" i="14"/>
  <c r="RVF68" i="14"/>
  <c r="RVC68" i="14"/>
  <c r="RUZ68" i="14"/>
  <c r="RUW68" i="14"/>
  <c r="RUT68" i="14"/>
  <c r="RUQ68" i="14"/>
  <c r="RUN68" i="14"/>
  <c r="RUL68" i="14"/>
  <c r="RUI68" i="14"/>
  <c r="RUE68" i="14"/>
  <c r="RUB68" i="14"/>
  <c r="RTY68" i="14"/>
  <c r="RTV68" i="14"/>
  <c r="RTS68" i="14"/>
  <c r="RTP68" i="14"/>
  <c r="RTM68" i="14"/>
  <c r="RTJ68" i="14"/>
  <c r="RTG68" i="14"/>
  <c r="RTE68" i="14"/>
  <c r="RTA68" i="14"/>
  <c r="RSY68" i="14"/>
  <c r="RSU68" i="14"/>
  <c r="RSR68" i="14"/>
  <c r="RSO68" i="14"/>
  <c r="RSL68" i="14"/>
  <c r="RSI68" i="14"/>
  <c r="RSG68" i="14"/>
  <c r="RSC68" i="14"/>
  <c r="RSA68" i="14"/>
  <c r="RRW68" i="14"/>
  <c r="RRU68" i="14"/>
  <c r="RRS68" i="14"/>
  <c r="RRQ68" i="14"/>
  <c r="RRO68" i="14"/>
  <c r="RRM68" i="14"/>
  <c r="RRJ68" i="14"/>
  <c r="RRG68" i="14"/>
  <c r="RRD68" i="14"/>
  <c r="RRA68" i="14"/>
  <c r="RQX68" i="14"/>
  <c r="RQU68" i="14"/>
  <c r="RQR68" i="14"/>
  <c r="RQN68" i="14"/>
  <c r="RQK68" i="14"/>
  <c r="RQH68" i="14"/>
  <c r="RQE68" i="14"/>
  <c r="RQB68" i="14"/>
  <c r="RPY68" i="14"/>
  <c r="RPV68" i="14"/>
  <c r="RPS68" i="14"/>
  <c r="RPP68" i="14"/>
  <c r="RPM68" i="14"/>
  <c r="RPJ68" i="14"/>
  <c r="RPH68" i="14"/>
  <c r="RPD68" i="14"/>
  <c r="RPA68" i="14"/>
  <c r="ROX68" i="14"/>
  <c r="ROU68" i="14"/>
  <c r="ROR68" i="14"/>
  <c r="RON68" i="14"/>
  <c r="ROK68" i="14"/>
  <c r="ROH68" i="14"/>
  <c r="ROF68" i="14"/>
  <c r="ROC68" i="14"/>
  <c r="RNZ68" i="14"/>
  <c r="RNW68" i="14"/>
  <c r="RNT68" i="14"/>
  <c r="RNR68" i="14"/>
  <c r="RNO68" i="14"/>
  <c r="RNK68" i="14"/>
  <c r="RNH68" i="14"/>
  <c r="RNE68" i="14"/>
  <c r="RNB68" i="14"/>
  <c r="RMY68" i="14"/>
  <c r="RMV68" i="14"/>
  <c r="RMR68" i="14"/>
  <c r="RMO68" i="14"/>
  <c r="RML68" i="14"/>
  <c r="RMI68" i="14"/>
  <c r="RMF68" i="14"/>
  <c r="RMC68" i="14"/>
  <c r="RLZ68" i="14"/>
  <c r="RLW68" i="14"/>
  <c r="RLT68" i="14"/>
  <c r="RLR68" i="14"/>
  <c r="RLO68" i="14"/>
  <c r="RLK68" i="14"/>
  <c r="RLH68" i="14"/>
  <c r="RLE68" i="14"/>
  <c r="RLB68" i="14"/>
  <c r="RKY68" i="14"/>
  <c r="RKV68" i="14"/>
  <c r="RKS68" i="14"/>
  <c r="RKP68" i="14"/>
  <c r="RKM68" i="14"/>
  <c r="RKK68" i="14"/>
  <c r="RKG68" i="14"/>
  <c r="RKD68" i="14"/>
  <c r="RKA68" i="14"/>
  <c r="RJX68" i="14"/>
  <c r="RJU68" i="14"/>
  <c r="RJR68" i="14"/>
  <c r="RJO68" i="14"/>
  <c r="RJL68" i="14"/>
  <c r="RJI68" i="14"/>
  <c r="RJF68" i="14"/>
  <c r="RJC68" i="14"/>
  <c r="RJA68" i="14"/>
  <c r="RIX68" i="14"/>
  <c r="RIU68" i="14"/>
  <c r="RIR68" i="14"/>
  <c r="RIO68" i="14"/>
  <c r="RIL68" i="14"/>
  <c r="RIJ68" i="14"/>
  <c r="RIG68" i="14"/>
  <c r="RHS68" i="14"/>
  <c r="RHP68" i="14"/>
  <c r="RHM68" i="14"/>
  <c r="RHJ68" i="14"/>
  <c r="RHG68" i="14"/>
  <c r="RHD68" i="14"/>
  <c r="RHA68" i="14"/>
  <c r="RGW68" i="14"/>
  <c r="RGT68" i="14"/>
  <c r="JFK68" i="14"/>
  <c r="JBZ68" i="14"/>
  <c r="IZW68" i="14"/>
  <c r="IYB68" i="14"/>
  <c r="IVZ68" i="14"/>
  <c r="ITW68" i="14"/>
  <c r="IQW68" i="14"/>
  <c r="IOD68" i="14"/>
  <c r="ILP68" i="14"/>
  <c r="IIL68" i="14"/>
  <c r="IGB68" i="14"/>
  <c r="IDE68" i="14"/>
  <c r="IAG68" i="14"/>
  <c r="HXM68" i="14"/>
  <c r="HUH68" i="14"/>
  <c r="HQR68" i="14"/>
  <c r="HML68" i="14"/>
  <c r="HIT68" i="14"/>
  <c r="HGB68" i="14"/>
  <c r="HCN68" i="14"/>
  <c r="GXO68" i="14"/>
  <c r="GUT68" i="14"/>
  <c r="FYD68" i="14"/>
  <c r="FWX68" i="14"/>
  <c r="FUB68" i="14"/>
  <c r="FSK68" i="14"/>
  <c r="FQL68" i="14"/>
  <c r="FNA68" i="14"/>
  <c r="FKA68" i="14"/>
  <c r="FGV68" i="14"/>
  <c r="FDI68" i="14"/>
  <c r="FAI68" i="14"/>
  <c r="EWU68" i="14"/>
  <c r="ETA68" i="14"/>
  <c r="ERG68" i="14"/>
  <c r="ENL68" i="14"/>
  <c r="ELJ68" i="14"/>
  <c r="EIW68" i="14"/>
  <c r="EGS68" i="14"/>
  <c r="EEG68" i="14"/>
  <c r="EBR68" i="14"/>
  <c r="DZJ68" i="14"/>
  <c r="DWW68" i="14"/>
  <c r="DTS68" i="14"/>
  <c r="DQQ68" i="14"/>
  <c r="DND68" i="14"/>
  <c r="DKX68" i="14"/>
  <c r="TVS75" i="14"/>
  <c r="TTX75" i="14"/>
  <c r="TRW75" i="14"/>
  <c r="TPK75" i="14"/>
  <c r="TNA75" i="14"/>
  <c r="TJQ75" i="14"/>
  <c r="TGW75" i="14"/>
  <c r="TEL75" i="14"/>
  <c r="TCQ75" i="14"/>
  <c r="SZZ75" i="14"/>
  <c r="SXG75" i="14"/>
  <c r="SUQ75" i="14"/>
  <c r="SSZ75" i="14"/>
  <c r="SQV75" i="14"/>
  <c r="SNW75" i="14"/>
  <c r="SMG75" i="14"/>
  <c r="SKE75" i="14"/>
  <c r="SIJ75" i="14"/>
  <c r="SGR75" i="14"/>
  <c r="SDQ75" i="14"/>
  <c r="SAH75" i="14"/>
  <c r="RXI75" i="14"/>
  <c r="RUL75" i="14"/>
  <c r="RSC75" i="14"/>
  <c r="RPJ75" i="14"/>
  <c r="RMR75" i="14"/>
  <c r="RJX75" i="14"/>
  <c r="RID75" i="14"/>
  <c r="RGD75" i="14"/>
  <c r="REF75" i="14"/>
  <c r="RCK75" i="14"/>
  <c r="RAR75" i="14"/>
  <c r="QXS75" i="14"/>
  <c r="QUV75" i="14"/>
  <c r="QRY75" i="14"/>
  <c r="QQF75" i="14"/>
  <c r="QOJ75" i="14"/>
  <c r="QKP75" i="14"/>
  <c r="IFT68" i="14"/>
  <c r="IDX68" i="14"/>
  <c r="ICK68" i="14"/>
  <c r="IAO68" i="14"/>
  <c r="HYJ68" i="14"/>
  <c r="HWT68" i="14"/>
  <c r="HUQ68" i="14"/>
  <c r="HSQ68" i="14"/>
  <c r="HPW68" i="14"/>
  <c r="HMS68" i="14"/>
  <c r="HJV68" i="14"/>
  <c r="HJA68" i="14"/>
  <c r="HGP68" i="14"/>
  <c r="HEQ68" i="14"/>
  <c r="HBE68" i="14"/>
  <c r="GZE68" i="14"/>
  <c r="GWB68" i="14"/>
  <c r="GVA68" i="14"/>
  <c r="GTU68" i="14"/>
  <c r="FYC68" i="14"/>
  <c r="FXP68" i="14"/>
  <c r="FWI68" i="14"/>
  <c r="FUJ68" i="14"/>
  <c r="FSF68" i="14"/>
  <c r="FQR68" i="14"/>
  <c r="FOI68" i="14"/>
  <c r="FMG68" i="14"/>
  <c r="FJN68" i="14"/>
  <c r="FHY68" i="14"/>
  <c r="FGF68" i="14"/>
  <c r="FDQ68" i="14"/>
  <c r="FBO68" i="14"/>
  <c r="EZK68" i="14"/>
  <c r="EXD68" i="14"/>
  <c r="EVC68" i="14"/>
  <c r="ESJ68" i="14"/>
  <c r="EQE68" i="14"/>
  <c r="ENR68" i="14"/>
  <c r="EKS68" i="14"/>
  <c r="EIR68" i="14"/>
  <c r="EGK68" i="14"/>
  <c r="EEY68" i="14"/>
  <c r="EEA68" i="14"/>
  <c r="ECU68" i="14"/>
  <c r="EBZ68" i="14"/>
  <c r="EAX68" i="14"/>
  <c r="DZR68" i="14"/>
  <c r="DYG68" i="14"/>
  <c r="DXD68" i="14"/>
  <c r="DWF68" i="14"/>
  <c r="DUW68" i="14"/>
  <c r="DTY68" i="14"/>
  <c r="DSO68" i="14"/>
  <c r="DRH68" i="14"/>
  <c r="DQJ68" i="14"/>
  <c r="DPO68" i="14"/>
  <c r="DOF68" i="14"/>
  <c r="DNL68" i="14"/>
  <c r="DMG68" i="14"/>
  <c r="DLD68" i="14"/>
  <c r="DKJ68" i="14"/>
  <c r="TWN75" i="14"/>
  <c r="TWE75" i="14"/>
  <c r="TVN75" i="14"/>
  <c r="TUU75" i="14"/>
  <c r="TUD75" i="14"/>
  <c r="TTL75" i="14"/>
  <c r="TSP75" i="14"/>
  <c r="TSB75" i="14"/>
  <c r="TRJ75" i="14"/>
  <c r="TQO75" i="14"/>
  <c r="TPQ75" i="14"/>
  <c r="TOS75" i="14"/>
  <c r="TNW75" i="14"/>
  <c r="TMU75" i="14"/>
  <c r="TLY75" i="14"/>
  <c r="TLG75" i="14"/>
  <c r="TKJ75" i="14"/>
  <c r="TJE75" i="14"/>
  <c r="TIE75" i="14"/>
  <c r="THH75" i="14"/>
  <c r="TGM75" i="14"/>
  <c r="TFP75" i="14"/>
  <c r="TER75" i="14"/>
  <c r="TZI68" i="14"/>
  <c r="TZD68" i="14"/>
  <c r="TYX68" i="14"/>
  <c r="TYS68" i="14"/>
  <c r="TYN68" i="14"/>
  <c r="TYG68" i="14"/>
  <c r="TXY68" i="14"/>
  <c r="TXT68" i="14"/>
  <c r="TXP68" i="14"/>
  <c r="TXG68" i="14"/>
  <c r="TXB68" i="14"/>
  <c r="TWH68" i="14"/>
  <c r="TWD68" i="14"/>
  <c r="TVT68" i="14"/>
  <c r="TVI68" i="14"/>
  <c r="TUS68" i="14"/>
  <c r="TRX68" i="14"/>
  <c r="TRR68" i="14"/>
  <c r="TRG68" i="14"/>
  <c r="TRB68" i="14"/>
  <c r="TQW68" i="14"/>
  <c r="TQP68" i="14"/>
  <c r="TQK68" i="14"/>
  <c r="TQB68" i="14"/>
  <c r="TPU68" i="14"/>
  <c r="TPM68" i="14"/>
  <c r="TPH68" i="14"/>
  <c r="JRR68" i="14"/>
  <c r="JRM68" i="14"/>
  <c r="JRG68" i="14"/>
  <c r="JQX68" i="14"/>
  <c r="JQR68" i="14"/>
  <c r="JQK68" i="14"/>
  <c r="JQF68" i="14"/>
  <c r="JPZ68" i="14"/>
  <c r="JPU68" i="14"/>
  <c r="JOY68" i="14"/>
  <c r="GVH68" i="14"/>
  <c r="GVB68" i="14"/>
  <c r="GUU68" i="14"/>
  <c r="GUQ68" i="14"/>
  <c r="GUK68" i="14"/>
  <c r="GUE68" i="14"/>
  <c r="GUA68" i="14"/>
  <c r="GTS68" i="14"/>
  <c r="GTL68" i="14"/>
  <c r="GTG68" i="14"/>
  <c r="GTB68" i="14"/>
  <c r="GSV68" i="14"/>
  <c r="GSQ68" i="14"/>
  <c r="GSL68" i="14"/>
  <c r="GSF68" i="14"/>
  <c r="GRY68" i="14"/>
  <c r="GRP68" i="14"/>
  <c r="GRD68" i="14"/>
  <c r="GQW68" i="14"/>
  <c r="GQP68" i="14"/>
  <c r="GQJ68" i="14"/>
  <c r="GQD68" i="14"/>
  <c r="GPW68" i="14"/>
  <c r="GPP68" i="14"/>
  <c r="GPI68" i="14"/>
  <c r="GPD68" i="14"/>
  <c r="GOX68" i="14"/>
  <c r="GOT68" i="14"/>
  <c r="GOO68" i="14"/>
  <c r="ESC68" i="14"/>
  <c r="ERR68" i="14"/>
  <c r="ERL68" i="14"/>
  <c r="ERC68" i="14"/>
  <c r="EQZ68" i="14"/>
  <c r="EQP68" i="14"/>
  <c r="EQJ68" i="14"/>
  <c r="EQC68" i="14"/>
  <c r="EPV68" i="14"/>
  <c r="EPQ68" i="14"/>
  <c r="EPF68" i="14"/>
  <c r="EPA68" i="14"/>
  <c r="EOW68" i="14"/>
  <c r="EOS68" i="14"/>
  <c r="EON68" i="14"/>
  <c r="EOF68" i="14"/>
  <c r="ENZ68" i="14"/>
  <c r="ENU68" i="14"/>
  <c r="ENQ68" i="14"/>
  <c r="ENH68" i="14"/>
  <c r="ENB68" i="14"/>
  <c r="EMR68" i="14"/>
  <c r="EMM68" i="14"/>
  <c r="EMH68" i="14"/>
  <c r="ELV68" i="14"/>
  <c r="ELO68" i="14"/>
  <c r="ELI68" i="14"/>
  <c r="ELC68" i="14"/>
  <c r="EKW68" i="14"/>
  <c r="EKQ68" i="14"/>
  <c r="EKM68" i="14"/>
  <c r="EKF68" i="14"/>
  <c r="EKA68" i="14"/>
  <c r="EJV68" i="14"/>
  <c r="EJQ68" i="14"/>
  <c r="EJL68" i="14"/>
  <c r="EJF68" i="14"/>
  <c r="EIZ68" i="14"/>
  <c r="EIP68" i="14"/>
  <c r="EII68" i="14"/>
  <c r="EHZ68" i="14"/>
  <c r="EHS68" i="14"/>
  <c r="EHM68" i="14"/>
  <c r="EHI68" i="14"/>
  <c r="EHB68" i="14"/>
  <c r="EGX68" i="14"/>
  <c r="EGR68" i="14"/>
  <c r="EGN68" i="14"/>
  <c r="EGA68" i="14"/>
  <c r="EFS68" i="14"/>
  <c r="EFO68" i="14"/>
  <c r="EFI68" i="14"/>
  <c r="EFE68" i="14"/>
  <c r="EEU68" i="14"/>
  <c r="EEO68" i="14"/>
  <c r="EEF68" i="14"/>
  <c r="EEB68" i="14"/>
  <c r="EDX68" i="14"/>
  <c r="EDT68" i="14"/>
  <c r="EDN68" i="14"/>
  <c r="EDF68" i="14"/>
  <c r="EDA68" i="14"/>
  <c r="ECT68" i="14"/>
  <c r="ECO68" i="14"/>
  <c r="ECG68" i="14"/>
  <c r="EBV68" i="14"/>
  <c r="EBN68" i="14"/>
  <c r="EBG68" i="14"/>
  <c r="EAW68" i="14"/>
  <c r="EAP68" i="14"/>
  <c r="EAI68" i="14"/>
  <c r="EAE68" i="14"/>
  <c r="DZX68" i="14"/>
  <c r="DZM68" i="14"/>
  <c r="DZG68" i="14"/>
  <c r="DZD68" i="14"/>
  <c r="DYW68" i="14"/>
  <c r="DYS68" i="14"/>
  <c r="DYF68" i="14"/>
  <c r="DXW68" i="14"/>
  <c r="DXS68" i="14"/>
  <c r="DXK68" i="14"/>
  <c r="DXG68" i="14"/>
  <c r="DXC68" i="14"/>
  <c r="DWS68" i="14"/>
  <c r="DWK68" i="14"/>
  <c r="DWG68" i="14"/>
  <c r="DWC68" i="14"/>
  <c r="DVW68" i="14"/>
  <c r="DVS68" i="14"/>
  <c r="DVM68" i="14"/>
  <c r="DVF68" i="14"/>
  <c r="DVA68" i="14"/>
  <c r="DUV68" i="14"/>
  <c r="DUJ68" i="14"/>
  <c r="DUC68" i="14"/>
  <c r="DTU68" i="14"/>
  <c r="DTL68" i="14"/>
  <c r="DTF68" i="14"/>
  <c r="DSX68" i="14"/>
  <c r="DSP68" i="14"/>
  <c r="DSJ68" i="14"/>
  <c r="DSE68" i="14"/>
  <c r="DRZ68" i="14"/>
  <c r="DRS68" i="14"/>
  <c r="DRN68" i="14"/>
  <c r="DRI68" i="14"/>
  <c r="DRA68" i="14"/>
  <c r="DQU68" i="14"/>
  <c r="DQN68" i="14"/>
  <c r="DQG68" i="14"/>
  <c r="DPY68" i="14"/>
  <c r="DPN68" i="14"/>
  <c r="DPH68" i="14"/>
  <c r="DPD68" i="14"/>
  <c r="DOX68" i="14"/>
  <c r="DOQ68" i="14"/>
  <c r="DOG68" i="14"/>
  <c r="DNZ68" i="14"/>
  <c r="DNU68" i="14"/>
  <c r="DNN68" i="14"/>
  <c r="DNI68" i="14"/>
  <c r="DNA68" i="14"/>
  <c r="DMO68" i="14"/>
  <c r="DMK68" i="14"/>
  <c r="DMC68" i="14"/>
  <c r="DLX68" i="14"/>
  <c r="DLR68" i="14"/>
  <c r="DLG68" i="14"/>
  <c r="DLA68" i="14"/>
  <c r="DKU68" i="14"/>
  <c r="DKN68" i="14"/>
  <c r="DKC68" i="14"/>
  <c r="DKB68" i="14"/>
  <c r="DKA68" i="14"/>
  <c r="DJZ68" i="14"/>
  <c r="DJY68" i="14"/>
  <c r="DJX68" i="14"/>
  <c r="DJW68" i="14"/>
  <c r="DJV68" i="14"/>
  <c r="DJU68" i="14"/>
  <c r="DJT68" i="14"/>
  <c r="DJS68" i="14"/>
  <c r="DJR68" i="14"/>
  <c r="DJQ68" i="14"/>
  <c r="DJP68" i="14"/>
  <c r="DJO68" i="14"/>
  <c r="DJN68" i="14"/>
  <c r="DJM68" i="14"/>
  <c r="DJL68" i="14"/>
  <c r="DJK68" i="14"/>
  <c r="DJJ68" i="14"/>
  <c r="DJI68" i="14"/>
  <c r="DJH68" i="14"/>
  <c r="DJG68" i="14"/>
  <c r="DJF68" i="14"/>
  <c r="DJE68" i="14"/>
  <c r="DJD68" i="14"/>
  <c r="DJC68" i="14"/>
  <c r="DJB68" i="14"/>
  <c r="DJA68" i="14"/>
  <c r="DIZ68" i="14"/>
  <c r="DIY68" i="14"/>
  <c r="DIX68" i="14"/>
  <c r="DIW68" i="14"/>
  <c r="DIV68" i="14"/>
  <c r="DIU68" i="14"/>
  <c r="DIT68" i="14"/>
  <c r="DIS68" i="14"/>
  <c r="DIR68" i="14"/>
  <c r="DIQ68" i="14"/>
  <c r="DIP68" i="14"/>
  <c r="DIO68" i="14"/>
  <c r="DIN68" i="14"/>
  <c r="DIM68" i="14"/>
  <c r="DIL68" i="14"/>
  <c r="DIK68" i="14"/>
  <c r="DIJ68" i="14"/>
  <c r="DII68" i="14"/>
  <c r="DIH68" i="14"/>
  <c r="DIG68" i="14"/>
  <c r="DIF68" i="14"/>
  <c r="DIE68" i="14"/>
  <c r="DID68" i="14"/>
  <c r="DIC68" i="14"/>
  <c r="DIB68" i="14"/>
  <c r="DIA68" i="14"/>
  <c r="DHZ68" i="14"/>
  <c r="DHY68" i="14"/>
  <c r="DHX68" i="14"/>
  <c r="DHW68" i="14"/>
  <c r="DHV68" i="14"/>
  <c r="DHU68" i="14"/>
  <c r="DHT68" i="14"/>
  <c r="DHS68" i="14"/>
  <c r="DHR68" i="14"/>
  <c r="DHQ68" i="14"/>
  <c r="DHP68" i="14"/>
  <c r="DHO68" i="14"/>
  <c r="DHN68" i="14"/>
  <c r="DHM68" i="14"/>
  <c r="DHL68" i="14"/>
  <c r="DHK68" i="14"/>
  <c r="DHJ68" i="14"/>
  <c r="DHI68" i="14"/>
  <c r="DHH68" i="14"/>
  <c r="DHG68" i="14"/>
  <c r="DHF68" i="14"/>
  <c r="DHE68" i="14"/>
  <c r="DHD68" i="14"/>
  <c r="DHC68" i="14"/>
  <c r="DHB68" i="14"/>
  <c r="DHA68" i="14"/>
  <c r="DGZ68" i="14"/>
  <c r="DGY68" i="14"/>
  <c r="DGX68" i="14"/>
  <c r="DGW68" i="14"/>
  <c r="DGV68" i="14"/>
  <c r="DGU68" i="14"/>
  <c r="DGT68" i="14"/>
  <c r="DGS68" i="14"/>
  <c r="DGR68" i="14"/>
  <c r="DGQ68" i="14"/>
  <c r="DGP68" i="14"/>
  <c r="DGO68" i="14"/>
  <c r="DGN68" i="14"/>
  <c r="DGM68" i="14"/>
  <c r="DGL68" i="14"/>
  <c r="DGK68" i="14"/>
  <c r="DGJ68" i="14"/>
  <c r="DGI68" i="14"/>
  <c r="DGH68" i="14"/>
  <c r="DGG68" i="14"/>
  <c r="DGF68" i="14"/>
  <c r="DGE68" i="14"/>
  <c r="DGD68" i="14"/>
  <c r="DGC68" i="14"/>
  <c r="DGB68" i="14"/>
  <c r="DGA68" i="14"/>
  <c r="DFZ68" i="14"/>
  <c r="DFY68" i="14"/>
  <c r="DFX68" i="14"/>
  <c r="DFW68" i="14"/>
  <c r="DFV68" i="14"/>
  <c r="DFU68" i="14"/>
  <c r="DFT68" i="14"/>
  <c r="DFS68" i="14"/>
  <c r="DFR68" i="14"/>
  <c r="DFQ68" i="14"/>
  <c r="DFP68" i="14"/>
  <c r="DFO68" i="14"/>
  <c r="DFN68" i="14"/>
  <c r="DFM68" i="14"/>
  <c r="DFL68" i="14"/>
  <c r="DFK68" i="14"/>
  <c r="DFJ68" i="14"/>
  <c r="DFI68" i="14"/>
  <c r="DFH68" i="14"/>
  <c r="DFG68" i="14"/>
  <c r="DFF68" i="14"/>
  <c r="DFE68" i="14"/>
  <c r="DFD68" i="14"/>
  <c r="DFC68" i="14"/>
  <c r="DFB68" i="14"/>
  <c r="DFA68" i="14"/>
  <c r="DEZ68" i="14"/>
  <c r="DEY68" i="14"/>
  <c r="DEX68" i="14"/>
  <c r="DEW68" i="14"/>
  <c r="DEV68" i="14"/>
  <c r="DEU68" i="14"/>
  <c r="DET68" i="14"/>
  <c r="DES68" i="14"/>
  <c r="DER68" i="14"/>
  <c r="DEQ68" i="14"/>
  <c r="DEP68" i="14"/>
  <c r="DEO68" i="14"/>
  <c r="DEN68" i="14"/>
  <c r="DEM68" i="14"/>
  <c r="DEL68" i="14"/>
  <c r="DEK68" i="14"/>
  <c r="DEJ68" i="14"/>
  <c r="DEI68" i="14"/>
  <c r="DEH68" i="14"/>
  <c r="DEG68" i="14"/>
  <c r="DEF68" i="14"/>
  <c r="DEE68" i="14"/>
  <c r="DED68" i="14"/>
  <c r="DEC68" i="14"/>
  <c r="DEB68" i="14"/>
  <c r="DEA68" i="14"/>
  <c r="DDZ68" i="14"/>
  <c r="DDY68" i="14"/>
  <c r="DDX68" i="14"/>
  <c r="DDW68" i="14"/>
  <c r="DDV68" i="14"/>
  <c r="DDU68" i="14"/>
  <c r="DDT68" i="14"/>
  <c r="DDS68" i="14"/>
  <c r="DDR68" i="14"/>
  <c r="DDQ68" i="14"/>
  <c r="DDP68" i="14"/>
  <c r="DDO68" i="14"/>
  <c r="DDN68" i="14"/>
  <c r="DDM68" i="14"/>
  <c r="DDL68" i="14"/>
  <c r="DDK68" i="14"/>
  <c r="DDJ68" i="14"/>
  <c r="DDI68" i="14"/>
  <c r="DDH68" i="14"/>
  <c r="DDG68" i="14"/>
  <c r="DDF68" i="14"/>
  <c r="DDE68" i="14"/>
  <c r="DDD68" i="14"/>
  <c r="DDC68" i="14"/>
  <c r="DDB68" i="14"/>
  <c r="DDA68" i="14"/>
  <c r="DCZ68" i="14"/>
  <c r="DCY68" i="14"/>
  <c r="DCX68" i="14"/>
  <c r="DCW68" i="14"/>
  <c r="DCV68" i="14"/>
  <c r="DCU68" i="14"/>
  <c r="DCT68" i="14"/>
  <c r="DCS68" i="14"/>
  <c r="DCR68" i="14"/>
  <c r="DCQ68" i="14"/>
  <c r="DCP68" i="14"/>
  <c r="DCO68" i="14"/>
  <c r="DCN68" i="14"/>
  <c r="DCM68" i="14"/>
  <c r="DCL68" i="14"/>
  <c r="DCK68" i="14"/>
  <c r="DCJ68" i="14"/>
  <c r="DCI68" i="14"/>
  <c r="DCH68" i="14"/>
  <c r="DCG68" i="14"/>
  <c r="DCF68" i="14"/>
  <c r="DCE68" i="14"/>
  <c r="DCD68" i="14"/>
  <c r="DCC68" i="14"/>
  <c r="DCB68" i="14"/>
  <c r="DCA68" i="14"/>
  <c r="DBZ68" i="14"/>
  <c r="DBY68" i="14"/>
  <c r="DBX68" i="14"/>
  <c r="DBW68" i="14"/>
  <c r="DBV68" i="14"/>
  <c r="DBU68" i="14"/>
  <c r="DBT68" i="14"/>
  <c r="DBS68" i="14"/>
  <c r="DBR68" i="14"/>
  <c r="DBQ68" i="14"/>
  <c r="DBP68" i="14"/>
  <c r="DBO68" i="14"/>
  <c r="DBN68" i="14"/>
  <c r="DBM68" i="14"/>
  <c r="DBL68" i="14"/>
  <c r="DBK68" i="14"/>
  <c r="DBJ68" i="14"/>
  <c r="DBI68" i="14"/>
  <c r="DBH68" i="14"/>
  <c r="DBG68" i="14"/>
  <c r="DBF68" i="14"/>
  <c r="DBE68" i="14"/>
  <c r="DBD68" i="14"/>
  <c r="DBC68" i="14"/>
  <c r="DBB68" i="14"/>
  <c r="DBA68" i="14"/>
  <c r="DAZ68" i="14"/>
  <c r="DAY68" i="14"/>
  <c r="DAX68" i="14"/>
  <c r="DAW68" i="14"/>
  <c r="DAV68" i="14"/>
  <c r="DAU68" i="14"/>
  <c r="DAT68" i="14"/>
  <c r="DAS68" i="14"/>
  <c r="DAR68" i="14"/>
  <c r="DAQ68" i="14"/>
  <c r="DAP68" i="14"/>
  <c r="DAO68" i="14"/>
  <c r="DAN68" i="14"/>
  <c r="DAM68" i="14"/>
  <c r="DAL68" i="14"/>
  <c r="DAK68" i="14"/>
  <c r="DAJ68" i="14"/>
  <c r="DAI68" i="14"/>
  <c r="DAH68" i="14"/>
  <c r="DAG68" i="14"/>
  <c r="DAF68" i="14"/>
  <c r="DAE68" i="14"/>
  <c r="DAD68" i="14"/>
  <c r="DAC68" i="14"/>
  <c r="DAB68" i="14"/>
  <c r="DAA68" i="14"/>
  <c r="CZZ68" i="14"/>
  <c r="CZY68" i="14"/>
  <c r="CZX68" i="14"/>
  <c r="CZW68" i="14"/>
  <c r="CZV68" i="14"/>
  <c r="CZU68" i="14"/>
  <c r="CZT68" i="14"/>
  <c r="CZS68" i="14"/>
  <c r="CZR68" i="14"/>
  <c r="CZQ68" i="14"/>
  <c r="CZP68" i="14"/>
  <c r="CZO68" i="14"/>
  <c r="CZN68" i="14"/>
  <c r="CZM68" i="14"/>
  <c r="CZL68" i="14"/>
  <c r="CZK68" i="14"/>
  <c r="CZJ68" i="14"/>
  <c r="CZI68" i="14"/>
  <c r="CZH68" i="14"/>
  <c r="CZG68" i="14"/>
  <c r="CZF68" i="14"/>
  <c r="CZE68" i="14"/>
  <c r="CZD68" i="14"/>
  <c r="CZC68" i="14"/>
  <c r="CZB68" i="14"/>
  <c r="CZA68" i="14"/>
  <c r="CYZ68" i="14"/>
  <c r="CYY68" i="14"/>
  <c r="CYX68" i="14"/>
  <c r="CYW68" i="14"/>
  <c r="CYV68" i="14"/>
  <c r="CYU68" i="14"/>
  <c r="CYT68" i="14"/>
  <c r="CYS68" i="14"/>
  <c r="CYR68" i="14"/>
  <c r="CYQ68" i="14"/>
  <c r="CYP68" i="14"/>
  <c r="CYO68" i="14"/>
  <c r="CYN68" i="14"/>
  <c r="CYM68" i="14"/>
  <c r="CYL68" i="14"/>
  <c r="CYK68" i="14"/>
  <c r="CYJ68" i="14"/>
  <c r="CYI68" i="14"/>
  <c r="CYH68" i="14"/>
  <c r="CYG68" i="14"/>
  <c r="CYF68" i="14"/>
  <c r="CYE68" i="14"/>
  <c r="CYD68" i="14"/>
  <c r="CYC68" i="14"/>
  <c r="CYB68" i="14"/>
  <c r="CYA68" i="14"/>
  <c r="CXZ68" i="14"/>
  <c r="CXY68" i="14"/>
  <c r="CXX68" i="14"/>
  <c r="CXW68" i="14"/>
  <c r="CXV68" i="14"/>
  <c r="CXU68" i="14"/>
  <c r="CXT68" i="14"/>
  <c r="CXS68" i="14"/>
  <c r="CXR68" i="14"/>
  <c r="CXQ68" i="14"/>
  <c r="CXP68" i="14"/>
  <c r="CXO68" i="14"/>
  <c r="CXN68" i="14"/>
  <c r="CXM68" i="14"/>
  <c r="CXL68" i="14"/>
  <c r="CXK68" i="14"/>
  <c r="CXJ68" i="14"/>
  <c r="CXI68" i="14"/>
  <c r="CXH68" i="14"/>
  <c r="CXG68" i="14"/>
  <c r="CXF68" i="14"/>
  <c r="CXE68" i="14"/>
  <c r="CXD68" i="14"/>
  <c r="CXC68" i="14"/>
  <c r="CXB68" i="14"/>
  <c r="CXA68" i="14"/>
  <c r="CWZ68" i="14"/>
  <c r="CWY68" i="14"/>
  <c r="CWX68" i="14"/>
  <c r="CWW68" i="14"/>
  <c r="CWV68" i="14"/>
  <c r="CWU68" i="14"/>
  <c r="CWT68" i="14"/>
  <c r="CWS68" i="14"/>
  <c r="CWR68" i="14"/>
  <c r="CWQ68" i="14"/>
  <c r="CWP68" i="14"/>
  <c r="CWO68" i="14"/>
  <c r="CWN68" i="14"/>
  <c r="CWM68" i="14"/>
  <c r="CWL68" i="14"/>
  <c r="CWK68" i="14"/>
  <c r="CWJ68" i="14"/>
  <c r="CWI68" i="14"/>
  <c r="CWH68" i="14"/>
  <c r="CWG68" i="14"/>
  <c r="CWF68" i="14"/>
  <c r="CWE68" i="14"/>
  <c r="CWD68" i="14"/>
  <c r="CWC68" i="14"/>
  <c r="CWB68" i="14"/>
  <c r="CWA68" i="14"/>
  <c r="CVZ68" i="14"/>
  <c r="CVY68" i="14"/>
  <c r="CVX68" i="14"/>
  <c r="CVW68" i="14"/>
  <c r="CVV68" i="14"/>
  <c r="CVU68" i="14"/>
  <c r="CVT68" i="14"/>
  <c r="CVS68" i="14"/>
  <c r="CVR68" i="14"/>
  <c r="CVQ68" i="14"/>
  <c r="CVP68" i="14"/>
  <c r="CVO68" i="14"/>
  <c r="CVN68" i="14"/>
  <c r="CVM68" i="14"/>
  <c r="CVL68" i="14"/>
  <c r="CVK68" i="14"/>
  <c r="CVJ68" i="14"/>
  <c r="CVI68" i="14"/>
  <c r="CVH68" i="14"/>
  <c r="CVG68" i="14"/>
  <c r="CVF68" i="14"/>
  <c r="CVE68" i="14"/>
  <c r="CVD68" i="14"/>
  <c r="CVC68" i="14"/>
  <c r="CVB68" i="14"/>
  <c r="CVA68" i="14"/>
  <c r="CUZ68" i="14"/>
  <c r="CUY68" i="14"/>
  <c r="CUX68" i="14"/>
  <c r="CUW68" i="14"/>
  <c r="CUV68" i="14"/>
  <c r="CUU68" i="14"/>
  <c r="CUT68" i="14"/>
  <c r="CUS68" i="14"/>
  <c r="CUR68" i="14"/>
  <c r="CUQ68" i="14"/>
  <c r="CUP68" i="14"/>
  <c r="CUO68" i="14"/>
  <c r="CUN68" i="14"/>
  <c r="CUM68" i="14"/>
  <c r="CUL68" i="14"/>
  <c r="CUK68" i="14"/>
  <c r="CUJ68" i="14"/>
  <c r="CUI68" i="14"/>
  <c r="CUH68" i="14"/>
  <c r="CUG68" i="14"/>
  <c r="CUF68" i="14"/>
  <c r="CUE68" i="14"/>
  <c r="CUD68" i="14"/>
  <c r="CUC68" i="14"/>
  <c r="CUB68" i="14"/>
  <c r="CUA68" i="14"/>
  <c r="CTZ68" i="14"/>
  <c r="CTY68" i="14"/>
  <c r="CTX68" i="14"/>
  <c r="CTW68" i="14"/>
  <c r="CTV68" i="14"/>
  <c r="CTU68" i="14"/>
  <c r="CTT68" i="14"/>
  <c r="CTS68" i="14"/>
  <c r="CTR68" i="14"/>
  <c r="CTQ68" i="14"/>
  <c r="CTP68" i="14"/>
  <c r="CTO68" i="14"/>
  <c r="CTN68" i="14"/>
  <c r="CTM68" i="14"/>
  <c r="CTL68" i="14"/>
  <c r="CTK68" i="14"/>
  <c r="CTJ68" i="14"/>
  <c r="CTI68" i="14"/>
  <c r="CTH68" i="14"/>
  <c r="CTG68" i="14"/>
  <c r="CTF68" i="14"/>
  <c r="CTE68" i="14"/>
  <c r="CTD68" i="14"/>
  <c r="CTC68" i="14"/>
  <c r="CTB68" i="14"/>
  <c r="CTA68" i="14"/>
  <c r="CSZ68" i="14"/>
  <c r="CSY68" i="14"/>
  <c r="CSX68" i="14"/>
  <c r="CSW68" i="14"/>
  <c r="CSV68" i="14"/>
  <c r="CSU68" i="14"/>
  <c r="CST68" i="14"/>
  <c r="CSS68" i="14"/>
  <c r="CSR68" i="14"/>
  <c r="CSQ68" i="14"/>
  <c r="CSP68" i="14"/>
  <c r="CSO68" i="14"/>
  <c r="CSN68" i="14"/>
  <c r="CSM68" i="14"/>
  <c r="CSL68" i="14"/>
  <c r="CSK68" i="14"/>
  <c r="CSJ68" i="14"/>
  <c r="CSI68" i="14"/>
  <c r="CSH68" i="14"/>
  <c r="CSG68" i="14"/>
  <c r="CSF68" i="14"/>
  <c r="CSE68" i="14"/>
  <c r="CSD68" i="14"/>
  <c r="CSC68" i="14"/>
  <c r="CSB68" i="14"/>
  <c r="CSA68" i="14"/>
  <c r="CRZ68" i="14"/>
  <c r="CRY68" i="14"/>
  <c r="CRX68" i="14"/>
  <c r="CRW68" i="14"/>
  <c r="CRV68" i="14"/>
  <c r="CRU68" i="14"/>
  <c r="CRT68" i="14"/>
  <c r="CRS68" i="14"/>
  <c r="CRR68" i="14"/>
  <c r="CRQ68" i="14"/>
  <c r="CRP68" i="14"/>
  <c r="CRO68" i="14"/>
  <c r="CRN68" i="14"/>
  <c r="CRM68" i="14"/>
  <c r="CRL68" i="14"/>
  <c r="CRK68" i="14"/>
  <c r="CRJ68" i="14"/>
  <c r="CRI68" i="14"/>
  <c r="CRH68" i="14"/>
  <c r="CRG68" i="14"/>
  <c r="CRF68" i="14"/>
  <c r="CRE68" i="14"/>
  <c r="CRD68" i="14"/>
  <c r="CRC68" i="14"/>
  <c r="CRB68" i="14"/>
  <c r="CRA68" i="14"/>
  <c r="CQZ68" i="14"/>
  <c r="CQY68" i="14"/>
  <c r="CQX68" i="14"/>
  <c r="CQW68" i="14"/>
  <c r="CQV68" i="14"/>
  <c r="CQU68" i="14"/>
  <c r="CQT68" i="14"/>
  <c r="CQS68" i="14"/>
  <c r="CQR68" i="14"/>
  <c r="CQQ68" i="14"/>
  <c r="CQP68" i="14"/>
  <c r="CQO68" i="14"/>
  <c r="CQN68" i="14"/>
  <c r="CQM68" i="14"/>
  <c r="CQL68" i="14"/>
  <c r="CQK68" i="14"/>
  <c r="CQJ68" i="14"/>
  <c r="CQI68" i="14"/>
  <c r="CQH68" i="14"/>
  <c r="CQG68" i="14"/>
  <c r="CQF68" i="14"/>
  <c r="CQE68" i="14"/>
  <c r="CQD68" i="14"/>
  <c r="CQC68" i="14"/>
  <c r="CQB68" i="14"/>
  <c r="CQA68" i="14"/>
  <c r="CPZ68" i="14"/>
  <c r="CPY68" i="14"/>
  <c r="CPX68" i="14"/>
  <c r="CPW68" i="14"/>
  <c r="CPV68" i="14"/>
  <c r="CPU68" i="14"/>
  <c r="CPT68" i="14"/>
  <c r="CPS68" i="14"/>
  <c r="CPR68" i="14"/>
  <c r="CPQ68" i="14"/>
  <c r="CPP68" i="14"/>
  <c r="CPO68" i="14"/>
  <c r="CPN68" i="14"/>
  <c r="CPM68" i="14"/>
  <c r="CPL68" i="14"/>
  <c r="CPK68" i="14"/>
  <c r="CPJ68" i="14"/>
  <c r="CPI68" i="14"/>
  <c r="CPH68" i="14"/>
  <c r="CPG68" i="14"/>
  <c r="CPF68" i="14"/>
  <c r="CPE68" i="14"/>
  <c r="CPD68" i="14"/>
  <c r="CPC68" i="14"/>
  <c r="CPB68" i="14"/>
  <c r="CPA68" i="14"/>
  <c r="COZ68" i="14"/>
  <c r="COY68" i="14"/>
  <c r="COX68" i="14"/>
  <c r="COW68" i="14"/>
  <c r="COV68" i="14"/>
  <c r="COU68" i="14"/>
  <c r="COT68" i="14"/>
  <c r="COS68" i="14"/>
  <c r="COR68" i="14"/>
  <c r="COQ68" i="14"/>
  <c r="COP68" i="14"/>
  <c r="COO68" i="14"/>
  <c r="CON68" i="14"/>
  <c r="COM68" i="14"/>
  <c r="COL68" i="14"/>
  <c r="COK68" i="14"/>
  <c r="COJ68" i="14"/>
  <c r="COI68" i="14"/>
  <c r="COH68" i="14"/>
  <c r="COG68" i="14"/>
  <c r="COF68" i="14"/>
  <c r="COE68" i="14"/>
  <c r="COD68" i="14"/>
  <c r="COC68" i="14"/>
  <c r="COB68" i="14"/>
  <c r="COA68" i="14"/>
  <c r="CNZ68" i="14"/>
  <c r="CNY68" i="14"/>
  <c r="CNX68" i="14"/>
  <c r="CNW68" i="14"/>
  <c r="CNV68" i="14"/>
  <c r="CNU68" i="14"/>
  <c r="CNT68" i="14"/>
  <c r="CNS68" i="14"/>
  <c r="CNR68" i="14"/>
  <c r="CNQ68" i="14"/>
  <c r="CNP68" i="14"/>
  <c r="CNO68" i="14"/>
  <c r="CNN68" i="14"/>
  <c r="CNM68" i="14"/>
  <c r="CNL68" i="14"/>
  <c r="CNK68" i="14"/>
  <c r="CNJ68" i="14"/>
  <c r="CNI68" i="14"/>
  <c r="CNH68" i="14"/>
  <c r="CNG68" i="14"/>
  <c r="CNF68" i="14"/>
  <c r="CNE68" i="14"/>
  <c r="CND68" i="14"/>
  <c r="CNC68" i="14"/>
  <c r="CNB68" i="14"/>
  <c r="CNA68" i="14"/>
  <c r="CMZ68" i="14"/>
  <c r="CMY68" i="14"/>
  <c r="CMX68" i="14"/>
  <c r="CMW68" i="14"/>
  <c r="CMV68" i="14"/>
  <c r="CMU68" i="14"/>
  <c r="CMT68" i="14"/>
  <c r="CMS68" i="14"/>
  <c r="CMR68" i="14"/>
  <c r="CMQ68" i="14"/>
  <c r="CMP68" i="14"/>
  <c r="CMO68" i="14"/>
  <c r="CMN68" i="14"/>
  <c r="CMM68" i="14"/>
  <c r="CML68" i="14"/>
  <c r="CMK68" i="14"/>
  <c r="CMJ68" i="14"/>
  <c r="CMI68" i="14"/>
  <c r="CMH68" i="14"/>
  <c r="CMG68" i="14"/>
  <c r="CMF68" i="14"/>
  <c r="CME68" i="14"/>
  <c r="CMD68" i="14"/>
  <c r="CMC68" i="14"/>
  <c r="CMB68" i="14"/>
  <c r="CMA68" i="14"/>
  <c r="CLZ68" i="14"/>
  <c r="CLY68" i="14"/>
  <c r="CLX68" i="14"/>
  <c r="CLW68" i="14"/>
  <c r="CLV68" i="14"/>
  <c r="CLU68" i="14"/>
  <c r="CLT68" i="14"/>
  <c r="CLS68" i="14"/>
  <c r="CLR68" i="14"/>
  <c r="CLQ68" i="14"/>
  <c r="CLP68" i="14"/>
  <c r="CLO68" i="14"/>
  <c r="CLN68" i="14"/>
  <c r="CLM68" i="14"/>
  <c r="CLL68" i="14"/>
  <c r="CLK68" i="14"/>
  <c r="CLJ68" i="14"/>
  <c r="CLI68" i="14"/>
  <c r="CLH68" i="14"/>
  <c r="CLG68" i="14"/>
  <c r="CLF68" i="14"/>
  <c r="CLE68" i="14"/>
  <c r="CLD68" i="14"/>
  <c r="CLC68" i="14"/>
  <c r="CLB68" i="14"/>
  <c r="CLA68" i="14"/>
  <c r="CKZ68" i="14"/>
  <c r="CKY68" i="14"/>
  <c r="CKX68" i="14"/>
  <c r="CKW68" i="14"/>
  <c r="CKV68" i="14"/>
  <c r="CKU68" i="14"/>
  <c r="CKT68" i="14"/>
  <c r="CKS68" i="14"/>
  <c r="CKR68" i="14"/>
  <c r="CKQ68" i="14"/>
  <c r="CKP68" i="14"/>
  <c r="CKO68" i="14"/>
  <c r="CKN68" i="14"/>
  <c r="CKM68" i="14"/>
  <c r="CKL68" i="14"/>
  <c r="CKK68" i="14"/>
  <c r="CKJ68" i="14"/>
  <c r="CKI68" i="14"/>
  <c r="CKH68" i="14"/>
  <c r="CKG68" i="14"/>
  <c r="CKF68" i="14"/>
  <c r="CKE68" i="14"/>
  <c r="CKD68" i="14"/>
  <c r="CKC68" i="14"/>
  <c r="CKB68" i="14"/>
  <c r="CKA68" i="14"/>
  <c r="CJZ68" i="14"/>
  <c r="CJY68" i="14"/>
  <c r="CJX68" i="14"/>
  <c r="CJW68" i="14"/>
  <c r="CJV68" i="14"/>
  <c r="CJU68" i="14"/>
  <c r="CJT68" i="14"/>
  <c r="CJS68" i="14"/>
  <c r="CJR68" i="14"/>
  <c r="CJQ68" i="14"/>
  <c r="CJP68" i="14"/>
  <c r="CJO68" i="14"/>
  <c r="CJN68" i="14"/>
  <c r="CJM68" i="14"/>
  <c r="CJL68" i="14"/>
  <c r="CJK68" i="14"/>
  <c r="CJJ68" i="14"/>
  <c r="CJI68" i="14"/>
  <c r="CJH68" i="14"/>
  <c r="CJG68" i="14"/>
  <c r="CJF68" i="14"/>
  <c r="CJE68" i="14"/>
  <c r="CJD68" i="14"/>
  <c r="CJC68" i="14"/>
  <c r="CJB68" i="14"/>
  <c r="CJA68" i="14"/>
  <c r="CIZ68" i="14"/>
  <c r="CIY68" i="14"/>
  <c r="CIX68" i="14"/>
  <c r="CIW68" i="14"/>
  <c r="CIV68" i="14"/>
  <c r="CIU68" i="14"/>
  <c r="CIT68" i="14"/>
  <c r="CIS68" i="14"/>
  <c r="CIR68" i="14"/>
  <c r="CIQ68" i="14"/>
  <c r="CIP68" i="14"/>
  <c r="CIO68" i="14"/>
  <c r="CIN68" i="14"/>
  <c r="CIM68" i="14"/>
  <c r="CIL68" i="14"/>
  <c r="CIK68" i="14"/>
  <c r="CIJ68" i="14"/>
  <c r="CII68" i="14"/>
  <c r="CIH68" i="14"/>
  <c r="CIG68" i="14"/>
  <c r="CIF68" i="14"/>
  <c r="CIE68" i="14"/>
  <c r="CID68" i="14"/>
  <c r="CIC68" i="14"/>
  <c r="CIB68" i="14"/>
  <c r="CIA68" i="14"/>
  <c r="CHZ68" i="14"/>
  <c r="CHY68" i="14"/>
  <c r="CHX68" i="14"/>
  <c r="CHW68" i="14"/>
  <c r="CHV68" i="14"/>
  <c r="CHU68" i="14"/>
  <c r="CHT68" i="14"/>
  <c r="CHS68" i="14"/>
  <c r="CHR68" i="14"/>
  <c r="CHQ68" i="14"/>
  <c r="CHP68" i="14"/>
  <c r="CHO68" i="14"/>
  <c r="CHN68" i="14"/>
  <c r="CHM68" i="14"/>
  <c r="CHL68" i="14"/>
  <c r="CHK68" i="14"/>
  <c r="CHJ68" i="14"/>
  <c r="CHI68" i="14"/>
  <c r="CHH68" i="14"/>
  <c r="CHG68" i="14"/>
  <c r="AV12" i="3"/>
  <c r="BA12" i="3"/>
  <c r="BF12" i="3"/>
  <c r="J13" i="3"/>
  <c r="T13" i="3"/>
  <c r="Y13" i="3"/>
  <c r="AE13" i="3"/>
  <c r="AL13" i="3"/>
  <c r="Y15" i="3"/>
  <c r="AH15" i="3"/>
  <c r="AX15" i="3"/>
  <c r="K16" i="3"/>
  <c r="W16" i="3"/>
  <c r="BF16" i="3"/>
  <c r="AT13" i="3"/>
  <c r="BE13" i="3"/>
  <c r="L14" i="3"/>
  <c r="AK14" i="3"/>
  <c r="AS14" i="3"/>
  <c r="AX14" i="3"/>
  <c r="BE14" i="3"/>
  <c r="I15" i="3"/>
  <c r="T15" i="3"/>
  <c r="AK15" i="3"/>
  <c r="BB15" i="3"/>
  <c r="N16" i="3"/>
  <c r="AO16" i="3"/>
  <c r="AZ16" i="3"/>
  <c r="DZV75" i="14"/>
  <c r="DBP75" i="14"/>
  <c r="CON75" i="14"/>
  <c r="BXO75" i="14"/>
  <c r="HPF68" i="14"/>
  <c r="GTR75" i="14"/>
  <c r="GUA75" i="14"/>
  <c r="GUH75" i="14"/>
  <c r="GUN75" i="14"/>
  <c r="GUU75" i="14"/>
  <c r="GVA75" i="14"/>
  <c r="GVK75" i="14"/>
  <c r="GVR75" i="14"/>
  <c r="GWB75" i="14"/>
  <c r="GWH75" i="14"/>
  <c r="GWO75" i="14"/>
  <c r="GWV75" i="14"/>
  <c r="GXA75" i="14"/>
  <c r="GXH75" i="14"/>
  <c r="GXR75" i="14"/>
  <c r="GXZ75" i="14"/>
  <c r="GYJ75" i="14"/>
  <c r="UNS68" i="14"/>
  <c r="UMH68" i="14"/>
  <c r="UKN68" i="14"/>
  <c r="UIT68" i="14"/>
  <c r="UGT68" i="14"/>
  <c r="UFK68" i="14"/>
  <c r="UDX68" i="14"/>
  <c r="UBF68" i="14"/>
  <c r="TTZ68" i="14"/>
  <c r="JRN68" i="14"/>
  <c r="JOI68" i="14"/>
  <c r="JLY68" i="14"/>
  <c r="JEE68" i="14"/>
  <c r="EHI75" i="14"/>
  <c r="EAQ75" i="14"/>
  <c r="DTC75" i="14"/>
  <c r="DPE75" i="14"/>
  <c r="DBT75" i="14"/>
  <c r="AK315" i="14"/>
  <c r="FGX68" i="14"/>
  <c r="FEB68" i="14"/>
  <c r="FCO68" i="14"/>
  <c r="FAT68" i="14"/>
  <c r="EYC68" i="14"/>
  <c r="EWK68" i="14"/>
  <c r="EUQ68" i="14"/>
  <c r="ESP68" i="14"/>
  <c r="ERM68" i="14"/>
  <c r="TZQ68" i="14"/>
  <c r="TXK68" i="14"/>
  <c r="EOH68" i="14"/>
  <c r="ELK68" i="14"/>
  <c r="EGD68" i="14"/>
  <c r="ECF68" i="14"/>
  <c r="DYC68" i="14"/>
  <c r="LNC75" i="14"/>
  <c r="LFY75" i="14"/>
  <c r="KZX75" i="14"/>
  <c r="KWS75" i="14"/>
  <c r="KVV75" i="14"/>
  <c r="KUU75" i="14"/>
  <c r="KTS75" i="14"/>
  <c r="KSQ75" i="14"/>
  <c r="XBA68" i="14"/>
  <c r="UZS68" i="14"/>
  <c r="UBM68" i="14"/>
  <c r="IST75" i="14"/>
  <c r="KQY75" i="14"/>
  <c r="KQE75" i="14"/>
  <c r="KPG75" i="14"/>
  <c r="KOA75" i="14"/>
  <c r="KNC75" i="14"/>
  <c r="KLK75" i="14"/>
  <c r="QTT75" i="14"/>
  <c r="QAS75" i="14"/>
  <c r="PVF75" i="14"/>
  <c r="PMN75" i="14"/>
  <c r="PHA75" i="14"/>
  <c r="PBQ75" i="14"/>
  <c r="OVX75" i="14"/>
  <c r="OQB75" i="14"/>
  <c r="OJI75" i="14"/>
  <c r="ODL75" i="14"/>
  <c r="NWE75" i="14"/>
  <c r="NSG75" i="14"/>
  <c r="NMX75" i="14"/>
  <c r="ACD75" i="14"/>
  <c r="UJV68" i="14"/>
  <c r="IUC75" i="14"/>
  <c r="AAY75" i="14"/>
  <c r="WE75" i="14"/>
  <c r="TJ75" i="14"/>
  <c r="RZ75" i="14"/>
  <c r="QQ75" i="14"/>
  <c r="PC75" i="14"/>
  <c r="NW75" i="14"/>
  <c r="BZ75" i="14"/>
  <c r="UNT75" i="14"/>
  <c r="UOB75" i="14"/>
  <c r="UOG75" i="14"/>
  <c r="UOQ75" i="14"/>
  <c r="UVP75" i="14"/>
  <c r="UVZ75" i="14"/>
  <c r="UWG75" i="14"/>
  <c r="UWO75" i="14"/>
  <c r="AH315" i="14"/>
  <c r="WVT68" i="14"/>
  <c r="USP68" i="14"/>
  <c r="ITG75" i="14"/>
  <c r="TWW68" i="14"/>
  <c r="TQX68" i="14"/>
  <c r="BY75" i="14"/>
  <c r="AR67" i="14"/>
  <c r="UZN68" i="14"/>
  <c r="TXJ68" i="14"/>
  <c r="UAK68" i="14"/>
  <c r="TQI68" i="14"/>
  <c r="JNH68" i="14"/>
  <c r="JKF68" i="14"/>
  <c r="JDD68" i="14"/>
  <c r="HVV68" i="14"/>
  <c r="HQW68" i="14"/>
  <c r="GYP75" i="14"/>
  <c r="GYV75" i="14"/>
  <c r="GZI75" i="14"/>
  <c r="GZO75" i="14"/>
  <c r="GZX75" i="14"/>
  <c r="HAG75" i="14"/>
  <c r="UWK68" i="14"/>
  <c r="UTU68" i="14"/>
  <c r="USA68" i="14"/>
  <c r="CWD75" i="14"/>
  <c r="COX75" i="14"/>
  <c r="CJH75" i="14"/>
  <c r="BZZ75" i="14"/>
  <c r="BUX75" i="14"/>
  <c r="BSA75" i="14"/>
  <c r="BME75" i="14"/>
  <c r="ATM75" i="14"/>
  <c r="AOL75" i="14"/>
  <c r="AGK75" i="14"/>
  <c r="ZW75" i="14"/>
  <c r="UB75" i="14"/>
  <c r="PG75" i="14"/>
  <c r="BC117" i="14"/>
  <c r="DSM68" i="14"/>
  <c r="DPR68" i="14"/>
  <c r="DOI68" i="14"/>
  <c r="DMI68" i="14"/>
  <c r="TWV75" i="14"/>
  <c r="OTS75" i="14"/>
  <c r="OKQ75" i="14"/>
  <c r="OCG75" i="14"/>
  <c r="NVU75" i="14"/>
  <c r="NPB75" i="14"/>
  <c r="MXR75" i="14"/>
  <c r="MQJ75" i="14"/>
  <c r="MEF75" i="14"/>
  <c r="LYE75" i="14"/>
  <c r="KLC75" i="14"/>
  <c r="KIV75" i="14"/>
  <c r="KHH75" i="14"/>
  <c r="KFX75" i="14"/>
  <c r="KEN75" i="14"/>
  <c r="KDP75" i="14"/>
  <c r="KCF75" i="14"/>
  <c r="KAZ75" i="14"/>
  <c r="JZP75" i="14"/>
  <c r="JYR75" i="14"/>
  <c r="JXT75" i="14"/>
  <c r="JVB75" i="14"/>
  <c r="JUD75" i="14"/>
  <c r="JSQ75" i="14"/>
  <c r="JRO75" i="14"/>
  <c r="JQM75" i="14"/>
  <c r="JPS75" i="14"/>
  <c r="JOU75" i="14"/>
  <c r="RCA75" i="14"/>
  <c r="NDN75" i="14"/>
  <c r="MYK75" i="14"/>
  <c r="MTQ75" i="14"/>
  <c r="MOS75" i="14"/>
  <c r="MHS75" i="14"/>
  <c r="MBV75" i="14"/>
  <c r="LVA75" i="14"/>
  <c r="LOK75" i="14"/>
  <c r="LIG75" i="14"/>
  <c r="LBG75" i="14"/>
  <c r="KYZ75" i="14"/>
  <c r="IIA75" i="14"/>
  <c r="IHU75" i="14"/>
  <c r="IHQ75" i="14"/>
  <c r="IHJ75" i="14"/>
  <c r="IHC75" i="14"/>
  <c r="IGV75" i="14"/>
  <c r="IGN75" i="14"/>
  <c r="AGD75" i="14"/>
  <c r="ACZ75" i="14"/>
  <c r="HAS75" i="14"/>
  <c r="HAY75" i="14"/>
  <c r="HBE75" i="14"/>
  <c r="HBK75" i="14"/>
  <c r="HBX75" i="14"/>
  <c r="HCF75" i="14"/>
  <c r="HCP75" i="14"/>
  <c r="UOT75" i="14"/>
  <c r="UPM75" i="14"/>
  <c r="UQB75" i="14"/>
  <c r="UQI75" i="14"/>
  <c r="UQN75" i="14"/>
  <c r="URH75" i="14"/>
  <c r="URO75" i="14"/>
  <c r="USJ75" i="14"/>
  <c r="USP75" i="14"/>
  <c r="UST75" i="14"/>
  <c r="WYC68" i="14"/>
  <c r="WWN68" i="14"/>
  <c r="WVI68" i="14"/>
  <c r="WQO68" i="14"/>
  <c r="WOX68" i="14"/>
  <c r="WMU68" i="14"/>
  <c r="WLF68" i="14"/>
  <c r="WJL68" i="14"/>
  <c r="WGH68" i="14"/>
  <c r="WDX68" i="14"/>
  <c r="WBW68" i="14"/>
  <c r="WAD68" i="14"/>
  <c r="VZG68" i="14"/>
  <c r="VWZ68" i="14"/>
  <c r="VVM68" i="14"/>
  <c r="VUF68" i="14"/>
  <c r="VTA68" i="14"/>
  <c r="VRV68" i="14"/>
  <c r="VQQ68" i="14"/>
  <c r="VPM68" i="14"/>
  <c r="VOD68" i="14"/>
  <c r="VNA68" i="14"/>
  <c r="VLP68" i="14"/>
  <c r="VKR68" i="14"/>
  <c r="VJM68" i="14"/>
  <c r="VII68" i="14"/>
  <c r="VHA68" i="14"/>
  <c r="VFP68" i="14"/>
  <c r="VDS68" i="14"/>
  <c r="VAW68" i="14"/>
  <c r="UZR68" i="14"/>
  <c r="UYI68" i="14"/>
  <c r="JCB68" i="14"/>
  <c r="IYY68" i="14"/>
  <c r="IXG68" i="14"/>
  <c r="IVF68" i="14"/>
  <c r="ITX68" i="14"/>
  <c r="ISA68" i="14"/>
  <c r="IQU68" i="14"/>
  <c r="IOY68" i="14"/>
  <c r="IMJ68" i="14"/>
  <c r="ILB68" i="14"/>
  <c r="IJL68" i="14"/>
  <c r="IHL68" i="14"/>
  <c r="IFQ68" i="14"/>
  <c r="IEC68" i="14"/>
  <c r="ICB68" i="14"/>
  <c r="IAJ68" i="14"/>
  <c r="HYU68" i="14"/>
  <c r="QSI75" i="14"/>
  <c r="QQK75" i="14"/>
  <c r="QOU75" i="14"/>
  <c r="QNA75" i="14"/>
  <c r="QLR75" i="14"/>
  <c r="QIV75" i="14"/>
  <c r="QFF75" i="14"/>
  <c r="QDH75" i="14"/>
  <c r="QBI75" i="14"/>
  <c r="PZP75" i="14"/>
  <c r="PWN75" i="14"/>
  <c r="PUM75" i="14"/>
  <c r="PTB75" i="14"/>
  <c r="PRY75" i="14"/>
  <c r="PQH75" i="14"/>
  <c r="POF75" i="14"/>
  <c r="PMW75" i="14"/>
  <c r="PLC75" i="14"/>
  <c r="PJQ75" i="14"/>
  <c r="PID75" i="14"/>
  <c r="PGD75" i="14"/>
  <c r="PAJ75" i="14"/>
  <c r="OVU75" i="14"/>
  <c r="OQS75" i="14"/>
  <c r="OKK75" i="14"/>
  <c r="ODB75" i="14"/>
  <c r="NYR75" i="14"/>
  <c r="AI67" i="14"/>
  <c r="XAL68" i="14"/>
  <c r="WPJ68" i="14"/>
  <c r="UZB68" i="14"/>
  <c r="USW68" i="14"/>
  <c r="UOR68" i="14"/>
  <c r="UAX68" i="14"/>
  <c r="IXK75" i="14"/>
  <c r="IWC75" i="14"/>
  <c r="ITW75" i="14"/>
  <c r="NNS75" i="14"/>
  <c r="NMP75" i="14"/>
  <c r="NKT75" i="14"/>
  <c r="NIN75" i="14"/>
  <c r="IFU68" i="14"/>
  <c r="IER68" i="14"/>
  <c r="IBU68" i="14"/>
  <c r="HYX68" i="14"/>
  <c r="HUR68" i="14"/>
  <c r="HNH68" i="14"/>
  <c r="HLN68" i="14"/>
  <c r="HIU68" i="14"/>
  <c r="HGV68" i="14"/>
  <c r="HFP68" i="14"/>
  <c r="HEJ68" i="14"/>
  <c r="HCD68" i="14"/>
  <c r="GZZ68" i="14"/>
  <c r="GYO68" i="14"/>
  <c r="GVK68" i="14"/>
  <c r="GTR68" i="14"/>
  <c r="GRV68" i="14"/>
  <c r="GQR68" i="14"/>
  <c r="GPC68" i="14"/>
  <c r="GMU68" i="14"/>
  <c r="GKT68" i="14"/>
  <c r="GJK68" i="14"/>
  <c r="GGX68" i="14"/>
  <c r="GFP68" i="14"/>
  <c r="GDP68" i="14"/>
  <c r="GBA68" i="14"/>
  <c r="FZG68" i="14"/>
  <c r="FYO68" i="14"/>
  <c r="FYI68" i="14"/>
  <c r="FPU68" i="14"/>
  <c r="FMU68" i="14"/>
  <c r="FKB68" i="14"/>
  <c r="FIL68" i="14"/>
  <c r="TUG75" i="14"/>
  <c r="TSO75" i="14"/>
  <c r="TQD75" i="14"/>
  <c r="TOO75" i="14"/>
  <c r="TMV75" i="14"/>
  <c r="TLT75" i="14"/>
  <c r="TIQ75" i="14"/>
  <c r="TGS75" i="14"/>
  <c r="TFE75" i="14"/>
  <c r="TCV75" i="14"/>
  <c r="TBO75" i="14"/>
  <c r="PKP68" i="14"/>
  <c r="SIP75" i="14"/>
  <c r="SDW75" i="14"/>
  <c r="RUG75" i="14"/>
  <c r="RPC75" i="14"/>
  <c r="RHT75" i="14"/>
  <c r="RCR75" i="14"/>
  <c r="QXX75" i="14"/>
  <c r="QQU75" i="14"/>
  <c r="QJH75" i="14"/>
  <c r="QCW75" i="14"/>
  <c r="PYG75" i="14"/>
  <c r="PRZ75" i="14"/>
  <c r="POD75" i="14"/>
  <c r="PHM75" i="14"/>
  <c r="PBG75" i="14"/>
  <c r="JMD75" i="14"/>
  <c r="SZQ68" i="14"/>
  <c r="SYW68" i="14"/>
  <c r="SXO68" i="14"/>
  <c r="SWP68" i="14"/>
  <c r="SVV68" i="14"/>
  <c r="SVL68" i="14"/>
  <c r="RYF68" i="14"/>
  <c r="RXK68" i="14"/>
  <c r="RWO68" i="14"/>
  <c r="RWA68" i="14"/>
  <c r="RVJ68" i="14"/>
  <c r="RTZ68" i="14"/>
  <c r="RSX68" i="14"/>
  <c r="RSD68" i="14"/>
  <c r="RQF68" i="14"/>
  <c r="ROL68" i="14"/>
  <c r="RNS68" i="14"/>
  <c r="RMD68" i="14"/>
  <c r="RLI68" i="14"/>
  <c r="RKN68" i="14"/>
  <c r="KNC68" i="14"/>
  <c r="KNH68" i="14"/>
  <c r="KNO68" i="14"/>
  <c r="KNV68" i="14"/>
  <c r="KOD68" i="14"/>
  <c r="KOJ68" i="14"/>
  <c r="KOP68" i="14"/>
  <c r="KOX68" i="14"/>
  <c r="KPD68" i="14"/>
  <c r="KPK68" i="14"/>
  <c r="KPS68" i="14"/>
  <c r="KPV68" i="14"/>
  <c r="KQA68" i="14"/>
  <c r="KQH68" i="14"/>
  <c r="KQN68" i="14"/>
  <c r="KQT68" i="14"/>
  <c r="KQZ68" i="14"/>
  <c r="KRI68" i="14"/>
  <c r="KRS68" i="14"/>
  <c r="FO75" i="14"/>
  <c r="FV75" i="14"/>
  <c r="GA75" i="14"/>
  <c r="GI75" i="14"/>
  <c r="GP75" i="14"/>
  <c r="HA75" i="14"/>
  <c r="HI75" i="14"/>
  <c r="HM75" i="14"/>
  <c r="HT75" i="14"/>
  <c r="FNE68" i="14"/>
  <c r="FLR68" i="14"/>
  <c r="FJP68" i="14"/>
  <c r="FHE68" i="14"/>
  <c r="FFN68" i="14"/>
  <c r="FBB68" i="14"/>
  <c r="EUO68" i="14"/>
  <c r="EQT68" i="14"/>
  <c r="EPI68" i="14"/>
  <c r="EME68" i="14"/>
  <c r="EIN68" i="14"/>
  <c r="EFY68" i="14"/>
  <c r="EBW68" i="14"/>
  <c r="DYL68" i="14"/>
  <c r="LOT75" i="14"/>
  <c r="JRC68" i="14"/>
  <c r="JMQ68" i="14"/>
  <c r="JIV68" i="14"/>
  <c r="JEN68" i="14"/>
  <c r="IYX68" i="14"/>
  <c r="IVJ68" i="14"/>
  <c r="IQD68" i="14"/>
  <c r="IJV68" i="14"/>
  <c r="IDY68" i="14"/>
  <c r="HVX68" i="14"/>
  <c r="HKU68" i="14"/>
  <c r="HAR68" i="14"/>
  <c r="GQQ68" i="14"/>
  <c r="GHN68" i="14"/>
  <c r="FSI68" i="14"/>
  <c r="FFT68" i="14"/>
  <c r="EVZ68" i="14"/>
  <c r="EEK68" i="14"/>
  <c r="DTG68" i="14"/>
  <c r="TSL75" i="14"/>
  <c r="TJN75" i="14"/>
  <c r="SYG75" i="14"/>
  <c r="SMJ75" i="14"/>
  <c r="SDD75" i="14"/>
  <c r="RSM75" i="14"/>
  <c r="RKG75" i="14"/>
  <c r="RCN75" i="14"/>
  <c r="QRB75" i="14"/>
  <c r="QIJ75" i="14"/>
  <c r="QBG75" i="14"/>
  <c r="PUV75" i="14"/>
  <c r="PIA75" i="14"/>
  <c r="PBE75" i="14"/>
  <c r="NGA75" i="14"/>
  <c r="MWI75" i="14"/>
  <c r="MJL75" i="14"/>
  <c r="MCA75" i="14"/>
  <c r="LTI75" i="14"/>
  <c r="LKH75" i="14"/>
  <c r="LBY75" i="14"/>
  <c r="FUA75" i="14"/>
  <c r="FKF75" i="14"/>
  <c r="EXY75" i="14"/>
  <c r="DVF75" i="14"/>
  <c r="SYB75" i="14"/>
  <c r="LMY75" i="14"/>
  <c r="JQL75" i="14"/>
  <c r="JLO75" i="14"/>
  <c r="MQZ68" i="14"/>
  <c r="MPR68" i="14"/>
  <c r="MOO68" i="14"/>
  <c r="MLP68" i="14"/>
  <c r="MJF68" i="14"/>
  <c r="MHV68" i="14"/>
  <c r="MGA68" i="14"/>
  <c r="MEB68" i="14"/>
  <c r="MCT68" i="14"/>
  <c r="MBN68" i="14"/>
  <c r="MAG68" i="14"/>
  <c r="LZA68" i="14"/>
  <c r="LXC68" i="14"/>
  <c r="LVR68" i="14"/>
  <c r="LSV68" i="14"/>
  <c r="LRO68" i="14"/>
  <c r="LQN68" i="14"/>
  <c r="LPI68" i="14"/>
  <c r="LNI68" i="14"/>
  <c r="LLM68" i="14"/>
  <c r="LKK68" i="14"/>
  <c r="LIQ68" i="14"/>
  <c r="LGN68" i="14"/>
  <c r="LFE68" i="14"/>
  <c r="LCL68" i="14"/>
  <c r="LAY68" i="14"/>
  <c r="KYZ68" i="14"/>
  <c r="KXY68" i="14"/>
  <c r="KWD68" i="14"/>
  <c r="KUM68" i="14"/>
  <c r="KSF68" i="14"/>
  <c r="JYM68" i="14"/>
  <c r="JWY68" i="14"/>
  <c r="WEI68" i="14"/>
  <c r="LMR75" i="14"/>
  <c r="LKK75" i="14"/>
  <c r="LJF75" i="14"/>
  <c r="LHN75" i="14"/>
  <c r="LFG75" i="14"/>
  <c r="LEC75" i="14"/>
  <c r="LCX75" i="14"/>
  <c r="LBX75" i="14"/>
  <c r="LAN75" i="14"/>
  <c r="GCQ75" i="14"/>
  <c r="GBD75" i="14"/>
  <c r="GAC75" i="14"/>
  <c r="FYR75" i="14"/>
  <c r="PDN68" i="14"/>
  <c r="PDI68" i="14"/>
  <c r="PDB68" i="14"/>
  <c r="PCV68" i="14"/>
  <c r="PCM68" i="14"/>
  <c r="PCF68" i="14"/>
  <c r="PCA68" i="14"/>
  <c r="PBU68" i="14"/>
  <c r="PBO68" i="14"/>
  <c r="PBH68" i="14"/>
  <c r="PAX68" i="14"/>
  <c r="PAP68" i="14"/>
  <c r="PAI68" i="14"/>
  <c r="PAC68" i="14"/>
  <c r="OZW68" i="14"/>
  <c r="OSX68" i="14"/>
  <c r="OSR68" i="14"/>
  <c r="OSK68" i="14"/>
  <c r="OSD68" i="14"/>
  <c r="ORX68" i="14"/>
  <c r="ORR68" i="14"/>
  <c r="ORL68" i="14"/>
  <c r="ORF68" i="14"/>
  <c r="OQZ68" i="14"/>
  <c r="OQS68" i="14"/>
  <c r="OQM68" i="14"/>
  <c r="OQE68" i="14"/>
  <c r="OPX68" i="14"/>
  <c r="JAB75" i="14"/>
  <c r="IYT75" i="14"/>
  <c r="IXQ75" i="14"/>
  <c r="IVR75" i="14"/>
  <c r="ISU75" i="14"/>
  <c r="JVZ68" i="14"/>
  <c r="JVU68" i="14"/>
  <c r="JVJ68" i="14"/>
  <c r="JVE68" i="14"/>
  <c r="JUY68" i="14"/>
  <c r="JUR68" i="14"/>
  <c r="JUG68" i="14"/>
  <c r="JTY68" i="14"/>
  <c r="JTQ68" i="14"/>
  <c r="JTL68" i="14"/>
  <c r="JTE68" i="14"/>
  <c r="JSZ68" i="14"/>
  <c r="JSR68" i="14"/>
  <c r="JSK68" i="14"/>
  <c r="JSF68" i="14"/>
  <c r="JRY68" i="14"/>
  <c r="XCR68" i="14"/>
  <c r="VGO68" i="14"/>
  <c r="VFG68" i="14"/>
  <c r="VCY68" i="14"/>
  <c r="KQZ75" i="14"/>
  <c r="KQB75" i="14"/>
  <c r="KOV75" i="14"/>
  <c r="KNP75" i="14"/>
  <c r="KLT75" i="14"/>
  <c r="KKR75" i="14"/>
  <c r="KJT75" i="14"/>
  <c r="KIW75" i="14"/>
  <c r="KHY75" i="14"/>
  <c r="KFZ75" i="14"/>
  <c r="KFG75" i="14"/>
  <c r="KEI75" i="14"/>
  <c r="KDK75" i="14"/>
  <c r="JCQ75" i="14"/>
  <c r="BF117" i="14"/>
  <c r="AF117" i="14"/>
  <c r="AX116" i="14"/>
  <c r="T116" i="14"/>
  <c r="EQP75" i="14"/>
  <c r="DNL75" i="14"/>
  <c r="CVY75" i="14"/>
  <c r="CIW75" i="14"/>
  <c r="BKK75" i="14"/>
  <c r="ATT75" i="14"/>
  <c r="AGT75" i="14"/>
  <c r="QN75" i="14"/>
  <c r="XAU68" i="14"/>
  <c r="USJ68" i="14"/>
  <c r="UCI68" i="14"/>
  <c r="ITY75" i="14"/>
  <c r="TXU68" i="14"/>
  <c r="TTV68" i="14"/>
  <c r="JQA68" i="14"/>
  <c r="TTJ75" i="14"/>
  <c r="TRV75" i="14"/>
  <c r="TQB75" i="14"/>
  <c r="TOG75" i="14"/>
  <c r="TNB75" i="14"/>
  <c r="TLK75" i="14"/>
  <c r="TKC75" i="14"/>
  <c r="THJ75" i="14"/>
  <c r="TEN75" i="14"/>
  <c r="TDL75" i="14"/>
  <c r="TBN75" i="14"/>
  <c r="TAA75" i="14"/>
  <c r="SYO75" i="14"/>
  <c r="SXA75" i="14"/>
  <c r="SVC75" i="14"/>
  <c r="STT75" i="14"/>
  <c r="SQX75" i="14"/>
  <c r="SOW75" i="14"/>
  <c r="SNC75" i="14"/>
  <c r="SLT75" i="14"/>
  <c r="SKD75" i="14"/>
  <c r="FLR75" i="14"/>
  <c r="CKH75" i="14"/>
  <c r="CEU75" i="14"/>
  <c r="CAK75" i="14"/>
  <c r="BVC75" i="14"/>
  <c r="BQU75" i="14"/>
  <c r="BKQ75" i="14"/>
  <c r="BGB75" i="14"/>
  <c r="BAN75" i="14"/>
  <c r="ATI75" i="14"/>
  <c r="ANR75" i="14"/>
  <c r="AJU75" i="14"/>
  <c r="AFN75" i="14"/>
  <c r="AAU75" i="14"/>
  <c r="XH75" i="14"/>
  <c r="SR75" i="14"/>
  <c r="CG75" i="14"/>
  <c r="AD117" i="14"/>
  <c r="AN315" i="14"/>
  <c r="OZP68" i="14"/>
  <c r="OZG68" i="14"/>
  <c r="OYZ68" i="14"/>
  <c r="OYS68" i="14"/>
  <c r="OYN68" i="14"/>
  <c r="OYI68" i="14"/>
  <c r="OYE68" i="14"/>
  <c r="OYB68" i="14"/>
  <c r="OXX68" i="14"/>
  <c r="OXS68" i="14"/>
  <c r="OXL68" i="14"/>
  <c r="OXG68" i="14"/>
  <c r="OWY68" i="14"/>
  <c r="OWT68" i="14"/>
  <c r="OWO68" i="14"/>
  <c r="OWI68" i="14"/>
  <c r="OWB68" i="14"/>
  <c r="OVO68" i="14"/>
  <c r="OVH68" i="14"/>
  <c r="OUZ68" i="14"/>
  <c r="OUS68" i="14"/>
  <c r="OUM68" i="14"/>
  <c r="OUE68" i="14"/>
  <c r="OTY68" i="14"/>
  <c r="OTS68" i="14"/>
  <c r="OTL68" i="14"/>
  <c r="OTE68" i="14"/>
  <c r="KCA75" i="14"/>
  <c r="KBB75" i="14"/>
  <c r="JZU75" i="14"/>
  <c r="JYW75" i="14"/>
  <c r="JXA75" i="14"/>
  <c r="JVQ75" i="14"/>
  <c r="JUO75" i="14"/>
  <c r="JTQ75" i="14"/>
  <c r="JSF75" i="14"/>
  <c r="JRA75" i="14"/>
  <c r="JPX75" i="14"/>
  <c r="JON75" i="14"/>
  <c r="JNL75" i="14"/>
  <c r="JMJ75" i="14"/>
  <c r="JLH75" i="14"/>
  <c r="JJX75" i="14"/>
  <c r="JJD75" i="14"/>
  <c r="JIN75" i="14"/>
  <c r="JHS75" i="14"/>
  <c r="JGM75" i="14"/>
  <c r="JFK75" i="14"/>
  <c r="JEG75" i="14"/>
  <c r="JDC75" i="14"/>
  <c r="BE315" i="14"/>
  <c r="BH194" i="14"/>
  <c r="X194" i="14"/>
  <c r="AM67" i="14"/>
  <c r="P67" i="14"/>
  <c r="XDC68" i="14"/>
  <c r="NWR75" i="14"/>
  <c r="NSK75" i="14"/>
  <c r="FJJ75" i="14"/>
  <c r="FIL75" i="14"/>
  <c r="FHP75" i="14"/>
  <c r="FGH75" i="14"/>
  <c r="FEV75" i="14"/>
  <c r="FDH75" i="14"/>
  <c r="FCG75" i="14"/>
  <c r="FBF75" i="14"/>
  <c r="FAG75" i="14"/>
  <c r="EZK75" i="14"/>
  <c r="BVG75" i="14"/>
  <c r="BUC75" i="14"/>
  <c r="BSL75" i="14"/>
  <c r="BRP75" i="14"/>
  <c r="BQG75" i="14"/>
  <c r="BPJ75" i="14"/>
  <c r="BOD75" i="14"/>
  <c r="AMY75" i="14"/>
  <c r="AMA75" i="14"/>
  <c r="AKZ75" i="14"/>
  <c r="AIW75" i="14"/>
  <c r="AHG75" i="14"/>
  <c r="AFR75" i="14"/>
  <c r="AEO75" i="14"/>
  <c r="ADB75" i="14"/>
  <c r="ABU75" i="14"/>
  <c r="AAK75" i="14"/>
  <c r="DOG75" i="14"/>
  <c r="CYP75" i="14"/>
  <c r="CJS75" i="14"/>
  <c r="BYC75" i="14"/>
  <c r="BHM75" i="14"/>
  <c r="AQC75" i="14"/>
  <c r="AAL75" i="14"/>
  <c r="H113" i="14"/>
  <c r="WTF68" i="14"/>
  <c r="URR68" i="14"/>
  <c r="UBR68" i="14"/>
  <c r="ITA75" i="14"/>
  <c r="TWA68" i="14"/>
  <c r="TRW68" i="14"/>
  <c r="JPP68" i="14"/>
  <c r="JGX68" i="14"/>
  <c r="JBJ68" i="14"/>
  <c r="IOC68" i="14"/>
  <c r="IIV68" i="14"/>
  <c r="IEE68" i="14"/>
  <c r="HZQ68" i="14"/>
  <c r="ZG75" i="14"/>
  <c r="YE75" i="14"/>
  <c r="WO75" i="14"/>
  <c r="VP75" i="14"/>
  <c r="UC75" i="14"/>
  <c r="TD75" i="14"/>
  <c r="SB75" i="14"/>
  <c r="RB75" i="14"/>
  <c r="PX75" i="14"/>
  <c r="PA75" i="14"/>
  <c r="OF75" i="14"/>
  <c r="CO75" i="14"/>
  <c r="BM75" i="14"/>
  <c r="AK113" i="14"/>
  <c r="L113" i="14"/>
  <c r="AL117" i="14"/>
  <c r="L117" i="14"/>
  <c r="AR116" i="14"/>
  <c r="Q116" i="14"/>
  <c r="AY315" i="14"/>
  <c r="H315" i="14"/>
  <c r="AI194" i="14"/>
  <c r="BF67" i="14"/>
  <c r="AE67" i="14"/>
  <c r="I67" i="14"/>
  <c r="XEE68" i="14"/>
  <c r="XCQ68" i="14"/>
  <c r="XBI68" i="14"/>
  <c r="WZX68" i="14"/>
  <c r="WXP68" i="14"/>
  <c r="WWH68" i="14"/>
  <c r="WUQ68" i="14"/>
  <c r="WTO68" i="14"/>
  <c r="WSJ68" i="14"/>
  <c r="WQN68" i="14"/>
  <c r="WPA68" i="14"/>
  <c r="WNC68" i="14"/>
  <c r="WLU68" i="14"/>
  <c r="WKD68" i="14"/>
  <c r="WIP68" i="14"/>
  <c r="WHE68" i="14"/>
  <c r="WFU68" i="14"/>
  <c r="WDN68" i="14"/>
  <c r="WCH68" i="14"/>
  <c r="WAV68" i="14"/>
  <c r="VZW68" i="14"/>
  <c r="VYP68" i="14"/>
  <c r="VSA68" i="14"/>
  <c r="VQW68" i="14"/>
  <c r="VPP68" i="14"/>
  <c r="VOF68" i="14"/>
  <c r="VND68" i="14"/>
  <c r="VMC68" i="14"/>
  <c r="VLG68" i="14"/>
  <c r="VJY68" i="14"/>
  <c r="VIV68" i="14"/>
  <c r="VHV68" i="14"/>
  <c r="VGU68" i="14"/>
  <c r="VFH68" i="14"/>
  <c r="VED68" i="14"/>
  <c r="VCD68" i="14"/>
  <c r="VAV68" i="14"/>
  <c r="UYR68" i="14"/>
  <c r="UXW68" i="14"/>
  <c r="UWQ68" i="14"/>
  <c r="UVN68" i="14"/>
  <c r="TYC68" i="14"/>
  <c r="TXL68" i="14"/>
  <c r="TVH68" i="14"/>
  <c r="TUK68" i="14"/>
  <c r="TSZ68" i="14"/>
  <c r="TQN68" i="14"/>
  <c r="JQU68" i="14"/>
  <c r="JMY68" i="14"/>
  <c r="JKD68" i="14"/>
  <c r="JHE68" i="14"/>
  <c r="JDX68" i="14"/>
  <c r="JAT68" i="14"/>
  <c r="IXX68" i="14"/>
  <c r="IUA68" i="14"/>
  <c r="IRD68" i="14"/>
  <c r="INS68" i="14"/>
  <c r="IKC68" i="14"/>
  <c r="IHR68" i="14"/>
  <c r="IDT68" i="14"/>
  <c r="HXZ68" i="14"/>
  <c r="HUE68" i="14"/>
  <c r="HLT68" i="14"/>
  <c r="HFX68" i="14"/>
  <c r="GUS68" i="14"/>
  <c r="GOK68" i="14"/>
  <c r="GKZ68" i="14"/>
  <c r="GGF68" i="14"/>
  <c r="GAE68" i="14"/>
  <c r="FTK68" i="14"/>
  <c r="FGT68" i="14"/>
  <c r="EYT68" i="14"/>
  <c r="ETI68" i="14"/>
  <c r="ELT68" i="14"/>
  <c r="DYX68" i="14"/>
  <c r="DUS68" i="14"/>
  <c r="DRL68" i="14"/>
  <c r="DKY68" i="14"/>
  <c r="TOC75" i="14"/>
  <c r="TFI75" i="14"/>
  <c r="SVK75" i="14"/>
  <c r="SQA75" i="14"/>
  <c r="SLG75" i="14"/>
  <c r="RWW75" i="14"/>
  <c r="RMV75" i="14"/>
  <c r="RGE75" i="14"/>
  <c r="RCU75" i="14"/>
  <c r="QXB75" i="14"/>
  <c r="QNI75" i="14"/>
  <c r="QFG75" i="14"/>
  <c r="PUP75" i="14"/>
  <c r="PQE75" i="14"/>
  <c r="PHI75" i="14"/>
  <c r="OUU75" i="14"/>
  <c r="OIL75" i="14"/>
  <c r="OBN75" i="14"/>
  <c r="NRQ75" i="14"/>
  <c r="NHD75" i="14"/>
  <c r="MZG75" i="14"/>
  <c r="MPO75" i="14"/>
  <c r="MKL75" i="14"/>
  <c r="LXG75" i="14"/>
  <c r="LQC75" i="14"/>
  <c r="LMS75" i="14"/>
  <c r="LAF75" i="14"/>
  <c r="FZK75" i="14"/>
  <c r="FOU75" i="14"/>
  <c r="FGM75" i="14"/>
  <c r="EXO75" i="14"/>
  <c r="EPB75" i="14"/>
  <c r="DOU75" i="14"/>
  <c r="SWO75" i="14"/>
  <c r="LMT75" i="14"/>
  <c r="JUM75" i="14"/>
  <c r="JMY75" i="14"/>
  <c r="MRY68" i="14"/>
  <c r="MPN68" i="14"/>
  <c r="MOF68" i="14"/>
  <c r="MMX68" i="14"/>
  <c r="MMC68" i="14"/>
  <c r="MKM68" i="14"/>
  <c r="MIG68" i="14"/>
  <c r="MGZ68" i="14"/>
  <c r="MFH68" i="14"/>
  <c r="MEH68" i="14"/>
  <c r="MCU68" i="14"/>
  <c r="MBK68" i="14"/>
  <c r="LZV68" i="14"/>
  <c r="LYC68" i="14"/>
  <c r="LWR68" i="14"/>
  <c r="LVT68" i="14"/>
  <c r="LUJ68" i="14"/>
  <c r="LTE68" i="14"/>
  <c r="LRY68" i="14"/>
  <c r="LQW68" i="14"/>
  <c r="LPD68" i="14"/>
  <c r="LNP68" i="14"/>
  <c r="LKC68" i="14"/>
  <c r="LIS68" i="14"/>
  <c r="LHD68" i="14"/>
  <c r="LFL68" i="14"/>
  <c r="LEJ68" i="14"/>
  <c r="LDL68" i="14"/>
  <c r="LAX68" i="14"/>
  <c r="KYV68" i="14"/>
  <c r="KXG68" i="14"/>
  <c r="KWH68" i="14"/>
  <c r="KUQ68" i="14"/>
  <c r="KTL68" i="14"/>
  <c r="KSC68" i="14"/>
  <c r="JYF68" i="14"/>
  <c r="JWN68" i="14"/>
  <c r="JKA75" i="14"/>
  <c r="JJC75" i="14"/>
  <c r="JHU75" i="14"/>
  <c r="JGR75" i="14"/>
  <c r="JFQ75" i="14"/>
  <c r="JET75" i="14"/>
  <c r="JDU75" i="14"/>
  <c r="JCS75" i="14"/>
  <c r="JBQ75" i="14"/>
  <c r="JAO75" i="14"/>
  <c r="IZO75" i="14"/>
  <c r="IXX75" i="14"/>
  <c r="IVH75" i="14"/>
  <c r="RGQ68" i="14"/>
  <c r="RGK68" i="14"/>
  <c r="RGF68" i="14"/>
  <c r="RFX68" i="14"/>
  <c r="RFQ68" i="14"/>
  <c r="RFH68" i="14"/>
  <c r="RFC68" i="14"/>
  <c r="REU68" i="14"/>
  <c r="REN68" i="14"/>
  <c r="REE68" i="14"/>
  <c r="RDX68" i="14"/>
  <c r="RDQ68" i="14"/>
  <c r="RDK68" i="14"/>
  <c r="RDE68" i="14"/>
  <c r="RCY68" i="14"/>
  <c r="RCS68" i="14"/>
  <c r="RCN68" i="14"/>
  <c r="RCG68" i="14"/>
  <c r="RCB68" i="14"/>
  <c r="RBQ68" i="14"/>
  <c r="RBJ68" i="14"/>
  <c r="RBC68" i="14"/>
  <c r="RAV68" i="14"/>
  <c r="RAL68" i="14"/>
  <c r="RAF68" i="14"/>
  <c r="QZX68" i="14"/>
  <c r="QZR68" i="14"/>
  <c r="QZI68" i="14"/>
  <c r="QYD68" i="14"/>
  <c r="QXW68" i="14"/>
  <c r="QXO68" i="14"/>
  <c r="QXC68" i="14"/>
  <c r="QWU68" i="14"/>
  <c r="QWN68" i="14"/>
  <c r="QWG68" i="14"/>
  <c r="QVZ68" i="14"/>
  <c r="QVT68" i="14"/>
  <c r="QVO68" i="14"/>
  <c r="QVH68" i="14"/>
  <c r="QVC68" i="14"/>
  <c r="QUY68" i="14"/>
  <c r="QUR68" i="14"/>
  <c r="QUM68" i="14"/>
  <c r="QUH68" i="14"/>
  <c r="QUC68" i="14"/>
  <c r="QTW68" i="14"/>
  <c r="QTS68" i="14"/>
  <c r="QTN68" i="14"/>
  <c r="QTH68" i="14"/>
  <c r="QTB68" i="14"/>
  <c r="QSV68" i="14"/>
  <c r="QSP68" i="14"/>
  <c r="QSJ68" i="14"/>
  <c r="QSD68" i="14"/>
  <c r="QRX68" i="14"/>
  <c r="QRQ68" i="14"/>
  <c r="QRJ68" i="14"/>
  <c r="QRE68" i="14"/>
  <c r="QQZ68" i="14"/>
  <c r="QQT68" i="14"/>
  <c r="QQO68" i="14"/>
  <c r="QQH68" i="14"/>
  <c r="QQC68" i="14"/>
  <c r="QPW68" i="14"/>
  <c r="QPO68" i="14"/>
  <c r="QPI68" i="14"/>
  <c r="QPD68" i="14"/>
  <c r="QOU68" i="14"/>
  <c r="QOQ68" i="14"/>
  <c r="QOL68" i="14"/>
  <c r="QOH68" i="14"/>
  <c r="QOB68" i="14"/>
  <c r="QNW68" i="14"/>
  <c r="QNP68" i="14"/>
  <c r="QNK68" i="14"/>
  <c r="QND68" i="14"/>
  <c r="QMX68" i="14"/>
  <c r="LGI75" i="14"/>
  <c r="LCP75" i="14"/>
  <c r="GAS75" i="14"/>
  <c r="FVX75" i="14"/>
  <c r="FRE75" i="14"/>
  <c r="FLT75" i="14"/>
  <c r="FGJ75" i="14"/>
  <c r="FDL75" i="14"/>
  <c r="EZZ75" i="14"/>
  <c r="EVF75" i="14"/>
  <c r="ERO75" i="14"/>
  <c r="ENY75" i="14"/>
  <c r="EJO75" i="14"/>
  <c r="EFC75" i="14"/>
  <c r="DZT75" i="14"/>
  <c r="DQP75" i="14"/>
  <c r="DLW75" i="14"/>
  <c r="DHE75" i="14"/>
  <c r="DCX75" i="14"/>
  <c r="CZH75" i="14"/>
  <c r="CVQ75" i="14"/>
  <c r="CNY75" i="14"/>
  <c r="CIU75" i="14"/>
  <c r="CEW75" i="14"/>
  <c r="CAI75" i="14"/>
  <c r="BVO75" i="14"/>
  <c r="BQM75" i="14"/>
  <c r="BMK75" i="14"/>
  <c r="BDB75" i="14"/>
  <c r="AZL75" i="14"/>
  <c r="AVP75" i="14"/>
  <c r="AQM75" i="14"/>
  <c r="AND75" i="14"/>
  <c r="AIY75" i="14"/>
  <c r="CHD68" i="14"/>
  <c r="CGX68" i="14"/>
  <c r="CGT68" i="14"/>
  <c r="CGO68" i="14"/>
  <c r="CGJ68" i="14"/>
  <c r="CGE68" i="14"/>
  <c r="CGA68" i="14"/>
  <c r="CFU68" i="14"/>
  <c r="CFN68" i="14"/>
  <c r="CFI68" i="14"/>
  <c r="CFE68" i="14"/>
  <c r="CEY68" i="14"/>
  <c r="CES68" i="14"/>
  <c r="CEN68" i="14"/>
  <c r="CEJ68" i="14"/>
  <c r="CED68" i="14"/>
  <c r="CDY68" i="14"/>
  <c r="CDT68" i="14"/>
  <c r="CDO68" i="14"/>
  <c r="CDK68" i="14"/>
  <c r="CDG68" i="14"/>
  <c r="CDB68" i="14"/>
  <c r="CCV68" i="14"/>
  <c r="CCP68" i="14"/>
  <c r="CCL68" i="14"/>
  <c r="CCG68" i="14"/>
  <c r="CCB68" i="14"/>
  <c r="CBW68" i="14"/>
  <c r="CBR68" i="14"/>
  <c r="CBM68" i="14"/>
  <c r="CBH68" i="14"/>
  <c r="CBD68" i="14"/>
  <c r="CAY68" i="14"/>
  <c r="CAU68" i="14"/>
  <c r="CAR68" i="14"/>
  <c r="CAL68" i="14"/>
  <c r="CAH68" i="14"/>
  <c r="CAC68" i="14"/>
  <c r="BZX68" i="14"/>
  <c r="BZS68" i="14"/>
  <c r="BZN68" i="14"/>
  <c r="BZJ68" i="14"/>
  <c r="BZE68" i="14"/>
  <c r="BZA68" i="14"/>
  <c r="BYU68" i="14"/>
  <c r="BYP68" i="14"/>
  <c r="BYL68" i="14"/>
  <c r="BYJ68" i="14"/>
  <c r="BYF68" i="14"/>
  <c r="BYC68" i="14"/>
  <c r="BXY68" i="14"/>
  <c r="BXR68" i="14"/>
  <c r="BXM68" i="14"/>
  <c r="BXH68" i="14"/>
  <c r="BXC68" i="14"/>
  <c r="BWY68" i="14"/>
  <c r="BWT68" i="14"/>
  <c r="BWO68" i="14"/>
  <c r="BWJ68" i="14"/>
  <c r="BWE68" i="14"/>
  <c r="BVZ68" i="14"/>
  <c r="BVU68" i="14"/>
  <c r="BVQ68" i="14"/>
  <c r="BVM68" i="14"/>
  <c r="BVG68" i="14"/>
  <c r="BVC68" i="14"/>
  <c r="BUW68" i="14"/>
  <c r="BUS68" i="14"/>
  <c r="BUM68" i="14"/>
  <c r="BUH68" i="14"/>
  <c r="BUD68" i="14"/>
  <c r="BTX68" i="14"/>
  <c r="BTT68" i="14"/>
  <c r="BTO68" i="14"/>
  <c r="BTI68" i="14"/>
  <c r="BTC68" i="14"/>
  <c r="BSY68" i="14"/>
  <c r="BSS68" i="14"/>
  <c r="BSN68" i="14"/>
  <c r="BSI68" i="14"/>
  <c r="BSA68" i="14"/>
  <c r="BRV68" i="14"/>
  <c r="BRQ68" i="14"/>
  <c r="BRL68" i="14"/>
  <c r="BRH68" i="14"/>
  <c r="BRD68" i="14"/>
  <c r="BQY68" i="14"/>
  <c r="BPY68" i="14"/>
  <c r="BPT68" i="14"/>
  <c r="BPN68" i="14"/>
  <c r="BPJ68" i="14"/>
  <c r="BPD68" i="14"/>
  <c r="BOY68" i="14"/>
  <c r="BOT68" i="14"/>
  <c r="BON68" i="14"/>
  <c r="BOI68" i="14"/>
  <c r="BOE68" i="14"/>
  <c r="BNZ68" i="14"/>
  <c r="BNU68" i="14"/>
  <c r="BNQ68" i="14"/>
  <c r="BNM68" i="14"/>
  <c r="BNG68" i="14"/>
  <c r="BNC68" i="14"/>
  <c r="BMX68" i="14"/>
  <c r="BMS68" i="14"/>
  <c r="BMO68" i="14"/>
  <c r="BMK68" i="14"/>
  <c r="BMF68" i="14"/>
  <c r="BLZ68" i="14"/>
  <c r="BLU68" i="14"/>
  <c r="BLQ68" i="14"/>
  <c r="BLK68" i="14"/>
  <c r="BLG68" i="14"/>
  <c r="BLB68" i="14"/>
  <c r="BKW68" i="14"/>
  <c r="BKR68" i="14"/>
  <c r="BKN68" i="14"/>
  <c r="BKI68" i="14"/>
  <c r="BKC68" i="14"/>
  <c r="BJX68" i="14"/>
  <c r="BJS68" i="14"/>
  <c r="BJO68" i="14"/>
  <c r="BJJ68" i="14"/>
  <c r="BJE68" i="14"/>
  <c r="BIZ68" i="14"/>
  <c r="BIU68" i="14"/>
  <c r="BIQ68" i="14"/>
  <c r="BIL68" i="14"/>
  <c r="BIG68" i="14"/>
  <c r="BIA68" i="14"/>
  <c r="BHV68" i="14"/>
  <c r="BHS68" i="14"/>
  <c r="BHL68" i="14"/>
  <c r="BHG68" i="14"/>
  <c r="BHB68" i="14"/>
  <c r="BGW68" i="14"/>
  <c r="BGS68" i="14"/>
  <c r="BGN68" i="14"/>
  <c r="BGJ68" i="14"/>
  <c r="BGE68" i="14"/>
  <c r="BFZ68" i="14"/>
  <c r="BFV68" i="14"/>
  <c r="BFQ68" i="14"/>
  <c r="BFK68" i="14"/>
  <c r="BFE68" i="14"/>
  <c r="BEX68" i="14"/>
  <c r="BES68" i="14"/>
  <c r="BEM68" i="14"/>
  <c r="BEH68" i="14"/>
  <c r="BEB68" i="14"/>
  <c r="BDW68" i="14"/>
  <c r="BDQ68" i="14"/>
  <c r="BDK68" i="14"/>
  <c r="BDE68" i="14"/>
  <c r="BCZ68" i="14"/>
  <c r="BCS68" i="14"/>
  <c r="BCN68" i="14"/>
  <c r="BCH68" i="14"/>
  <c r="BCB68" i="14"/>
  <c r="BBV68" i="14"/>
  <c r="BBR68" i="14"/>
  <c r="BBL68" i="14"/>
  <c r="BBG68" i="14"/>
  <c r="BBB68" i="14"/>
  <c r="BAV68" i="14"/>
  <c r="BAN68" i="14"/>
  <c r="BAI68" i="14"/>
  <c r="BAE68" i="14"/>
  <c r="AZZ68" i="14"/>
  <c r="AZU68" i="14"/>
  <c r="AZQ68" i="14"/>
  <c r="AZK68" i="14"/>
  <c r="AZD68" i="14"/>
  <c r="AYW68" i="14"/>
  <c r="AYR68" i="14"/>
  <c r="AYK68" i="14"/>
  <c r="AYD68" i="14"/>
  <c r="AXY68" i="14"/>
  <c r="AXS68" i="14"/>
  <c r="AXN68" i="14"/>
  <c r="AXH68" i="14"/>
  <c r="AXC68" i="14"/>
  <c r="AWW68" i="14"/>
  <c r="AWR68" i="14"/>
  <c r="AWL68" i="14"/>
  <c r="AWE68" i="14"/>
  <c r="AVZ68" i="14"/>
  <c r="AVT68" i="14"/>
  <c r="AVO68" i="14"/>
  <c r="AVJ68" i="14"/>
  <c r="AVC68" i="14"/>
  <c r="AUX68" i="14"/>
  <c r="AUP68" i="14"/>
  <c r="AUK68" i="14"/>
  <c r="AUG68" i="14"/>
  <c r="AUB68" i="14"/>
  <c r="ATW68" i="14"/>
  <c r="ATQ68" i="14"/>
  <c r="ATM68" i="14"/>
  <c r="ATG68" i="14"/>
  <c r="ATA68" i="14"/>
  <c r="ASV68" i="14"/>
  <c r="ASQ68" i="14"/>
  <c r="ASI68" i="14"/>
  <c r="ASC68" i="14"/>
  <c r="ARW68" i="14"/>
  <c r="ARQ68" i="14"/>
  <c r="ARJ68" i="14"/>
  <c r="ARA68" i="14"/>
  <c r="AQV68" i="14"/>
  <c r="AQP68" i="14"/>
  <c r="AQJ68" i="14"/>
  <c r="AQD68" i="14"/>
  <c r="APY68" i="14"/>
  <c r="APQ68" i="14"/>
  <c r="APM68" i="14"/>
  <c r="APL68" i="14"/>
  <c r="API68" i="14"/>
  <c r="APE68" i="14"/>
  <c r="APA68" i="14"/>
  <c r="AOV68" i="14"/>
  <c r="AOO68" i="14"/>
  <c r="AOI68" i="14"/>
  <c r="AOC68" i="14"/>
  <c r="ANW68" i="14"/>
  <c r="ANQ68" i="14"/>
  <c r="ANK68" i="14"/>
  <c r="ANE68" i="14"/>
  <c r="AMY68" i="14"/>
  <c r="AMR68" i="14"/>
  <c r="AML68" i="14"/>
  <c r="AMG68" i="14"/>
  <c r="AMA68" i="14"/>
  <c r="ALW68" i="14"/>
  <c r="ALN68" i="14"/>
  <c r="ALI68" i="14"/>
  <c r="ALC68" i="14"/>
  <c r="AKW68" i="14"/>
  <c r="AKR68" i="14"/>
  <c r="AKL68" i="14"/>
  <c r="AKG68" i="14"/>
  <c r="AKA68" i="14"/>
  <c r="AJU68" i="14"/>
  <c r="AJP68" i="14"/>
  <c r="AJK68" i="14"/>
  <c r="AJE68" i="14"/>
  <c r="AIZ68" i="14"/>
  <c r="AIS68" i="14"/>
  <c r="AIN68" i="14"/>
  <c r="AIF68" i="14"/>
  <c r="AHZ68" i="14"/>
  <c r="AHU68" i="14"/>
  <c r="AHP68" i="14"/>
  <c r="AHK68" i="14"/>
  <c r="AHE68" i="14"/>
  <c r="AGV68" i="14"/>
  <c r="AGP68" i="14"/>
  <c r="AGK68" i="14"/>
  <c r="AFJ68" i="14"/>
  <c r="AFE68" i="14"/>
  <c r="AEZ68" i="14"/>
  <c r="AEQ68" i="14"/>
  <c r="AEK68" i="14"/>
  <c r="AEE68" i="14"/>
  <c r="ADX68" i="14"/>
  <c r="ADR68" i="14"/>
  <c r="ADL68" i="14"/>
  <c r="ADE68" i="14"/>
  <c r="ACY68" i="14"/>
  <c r="ACQ68" i="14"/>
  <c r="ACK68" i="14"/>
  <c r="ACE68" i="14"/>
  <c r="ABY68" i="14"/>
  <c r="ABT68" i="14"/>
  <c r="ABN68" i="14"/>
  <c r="ABJ68" i="14"/>
  <c r="ABD68" i="14"/>
  <c r="AAY68" i="14"/>
  <c r="AAS68" i="14"/>
  <c r="AAM68" i="14"/>
  <c r="AAE68" i="14"/>
  <c r="ZX68" i="14"/>
  <c r="ZR68" i="14"/>
  <c r="ZM68" i="14"/>
  <c r="ZF68" i="14"/>
  <c r="YY68" i="14"/>
  <c r="YS68" i="14"/>
  <c r="YL68" i="14"/>
  <c r="YF68" i="14"/>
  <c r="YC68" i="14"/>
  <c r="XT68" i="14"/>
  <c r="XO68" i="14"/>
  <c r="XI68" i="14"/>
  <c r="XC68" i="14"/>
  <c r="WW68" i="14"/>
  <c r="WQ68" i="14"/>
  <c r="WL68" i="14"/>
  <c r="WF68" i="14"/>
  <c r="WA68" i="14"/>
  <c r="VR68" i="14"/>
  <c r="VK68" i="14"/>
  <c r="VE68" i="14"/>
  <c r="UZ68" i="14"/>
  <c r="UT68" i="14"/>
  <c r="UO68" i="14"/>
  <c r="UG68" i="14"/>
  <c r="UB68" i="14"/>
  <c r="TW68" i="14"/>
  <c r="TQ68" i="14"/>
  <c r="TK68" i="14"/>
  <c r="TF68" i="14"/>
  <c r="SZ68" i="14"/>
  <c r="ST68" i="14"/>
  <c r="SO68" i="14"/>
  <c r="SI68" i="14"/>
  <c r="SA68" i="14"/>
  <c r="RS68" i="14"/>
  <c r="RM68" i="14"/>
  <c r="RF68" i="14"/>
  <c r="RA68" i="14"/>
  <c r="QV68" i="14"/>
  <c r="DWU75" i="14"/>
  <c r="LEN75" i="14"/>
  <c r="GCR75" i="14"/>
  <c r="FXL75" i="14"/>
  <c r="FTS75" i="14"/>
  <c r="FPV75" i="14"/>
  <c r="FMC75" i="14"/>
  <c r="FIB75" i="14"/>
  <c r="FDK75" i="14"/>
  <c r="FAE75" i="14"/>
  <c r="EWE75" i="14"/>
  <c r="EPD75" i="14"/>
  <c r="EMB75" i="14"/>
  <c r="EHJ75" i="14"/>
  <c r="ECM75" i="14"/>
  <c r="DYK75" i="14"/>
  <c r="DSM75" i="14"/>
  <c r="DNT75" i="14"/>
  <c r="DKK75" i="14"/>
  <c r="DFQ75" i="14"/>
  <c r="DBF75" i="14"/>
  <c r="CWO75" i="14"/>
  <c r="CRR75" i="14"/>
  <c r="CNN75" i="14"/>
  <c r="CHE75" i="14"/>
  <c r="CBL75" i="14"/>
  <c r="BVD75" i="14"/>
  <c r="BQR75" i="14"/>
  <c r="BMP75" i="14"/>
  <c r="BIT75" i="14"/>
  <c r="BEQ75" i="14"/>
  <c r="BBG75" i="14"/>
  <c r="AWO75" i="14"/>
  <c r="ARY75" i="14"/>
  <c r="AON75" i="14"/>
  <c r="AIO75" i="14"/>
  <c r="AFQ75" i="14"/>
  <c r="AAM75" i="14"/>
  <c r="VX75" i="14"/>
  <c r="RN75" i="14"/>
  <c r="AL113" i="14"/>
  <c r="K116" i="14"/>
  <c r="AG194" i="14"/>
  <c r="XFB68" i="14"/>
  <c r="WZT68" i="14"/>
  <c r="WTN68" i="14"/>
  <c r="WNG68" i="14"/>
  <c r="WJW68" i="14"/>
  <c r="WES68" i="14"/>
  <c r="VZO68" i="14"/>
  <c r="VUL68" i="14"/>
  <c r="VPE68" i="14"/>
  <c r="GRB68" i="14"/>
  <c r="GOS68" i="14"/>
  <c r="GMF68" i="14"/>
  <c r="GIX68" i="14"/>
  <c r="GFR68" i="14"/>
  <c r="GCY68" i="14"/>
  <c r="GAK68" i="14"/>
  <c r="FWV68" i="14"/>
  <c r="FUI68" i="14"/>
  <c r="FRA68" i="14"/>
  <c r="FMY68" i="14"/>
  <c r="FKT68" i="14"/>
  <c r="FJF68" i="14"/>
  <c r="FHA68" i="14"/>
  <c r="FEI68" i="14"/>
  <c r="FBU68" i="14"/>
  <c r="EZB68" i="14"/>
  <c r="EVY68" i="14"/>
  <c r="LD68" i="14"/>
  <c r="JX68" i="14"/>
  <c r="JC68" i="14"/>
  <c r="IC68" i="14"/>
  <c r="HG68" i="14"/>
  <c r="GJ68" i="14"/>
  <c r="DGB75" i="14"/>
  <c r="CMT75" i="14"/>
  <c r="BWS75" i="14"/>
  <c r="BGA75" i="14"/>
  <c r="WSH68" i="14"/>
  <c r="WMI68" i="14"/>
  <c r="WHH68" i="14"/>
  <c r="BEF75" i="14"/>
  <c r="AZH75" i="14"/>
  <c r="NXR75" i="14"/>
  <c r="NTN75" i="14"/>
  <c r="NQO68" i="14"/>
  <c r="NPP68" i="14"/>
  <c r="NOR68" i="14"/>
  <c r="OI68" i="14"/>
  <c r="NK68" i="14"/>
  <c r="MT68" i="14"/>
  <c r="LW68" i="14"/>
  <c r="HYQ68" i="14"/>
  <c r="HPG68" i="14"/>
  <c r="HKK68" i="14"/>
  <c r="HBP68" i="14"/>
  <c r="GRH68" i="14"/>
  <c r="GKP68" i="14"/>
  <c r="GBX68" i="14"/>
  <c r="FRP68" i="14"/>
  <c r="FJK68" i="14"/>
  <c r="FBH68" i="14"/>
  <c r="ERB68" i="14"/>
  <c r="EHX68" i="14"/>
  <c r="DWT68" i="14"/>
  <c r="TWP75" i="14"/>
  <c r="SMV75" i="14"/>
  <c r="SCY75" i="14"/>
  <c r="RSR75" i="14"/>
  <c r="RKY75" i="14"/>
  <c r="RDL75" i="14"/>
  <c r="QWE75" i="14"/>
  <c r="QMS75" i="14"/>
  <c r="QCL75" i="14"/>
  <c r="PUE75" i="14"/>
  <c r="PNP75" i="14"/>
  <c r="PAP75" i="14"/>
  <c r="ORP75" i="14"/>
  <c r="OIX75" i="14"/>
  <c r="NTM75" i="14"/>
  <c r="NJL75" i="14"/>
  <c r="NCF75" i="14"/>
  <c r="MQQ75" i="14"/>
  <c r="MDR75" i="14"/>
  <c r="LXY75" i="14"/>
  <c r="LRM75" i="14"/>
  <c r="LIC75" i="14"/>
  <c r="GBU75" i="14"/>
  <c r="FRM75" i="14"/>
  <c r="FJU75" i="14"/>
  <c r="FBN75" i="14"/>
  <c r="ESJ75" i="14"/>
  <c r="DRP75" i="14"/>
  <c r="SYK75" i="14"/>
  <c r="LMG75" i="14"/>
  <c r="JQU75" i="14"/>
  <c r="JMU75" i="14"/>
  <c r="MRL68" i="14"/>
  <c r="MQC68" i="14"/>
  <c r="MPH68" i="14"/>
  <c r="MNP68" i="14"/>
  <c r="MMP68" i="14"/>
  <c r="MLI68" i="14"/>
  <c r="MKA68" i="14"/>
  <c r="MII68" i="14"/>
  <c r="MHJ68" i="14"/>
  <c r="MFY68" i="14"/>
  <c r="MEO68" i="14"/>
  <c r="MDC68" i="14"/>
  <c r="MBT68" i="14"/>
  <c r="MAE68" i="14"/>
  <c r="LYI68" i="14"/>
  <c r="LXB68" i="14"/>
  <c r="LWD68" i="14"/>
  <c r="LUU68" i="14"/>
  <c r="LRW68" i="14"/>
  <c r="LPY68" i="14"/>
  <c r="LOK68" i="14"/>
  <c r="LMP68" i="14"/>
  <c r="LLJ68" i="14"/>
  <c r="LJX68" i="14"/>
  <c r="LIU68" i="14"/>
  <c r="LHG68" i="14"/>
  <c r="LFD68" i="14"/>
  <c r="LDC68" i="14"/>
  <c r="LBO68" i="14"/>
  <c r="LAA68" i="14"/>
  <c r="KZB68" i="14"/>
  <c r="KWE68" i="14"/>
  <c r="KUZ68" i="14"/>
  <c r="KTF68" i="14"/>
  <c r="KSE68" i="14"/>
  <c r="JYE68" i="14"/>
  <c r="JWX68" i="14"/>
  <c r="VJX68" i="14"/>
  <c r="VGL68" i="14"/>
  <c r="VAA68" i="14"/>
  <c r="USE68" i="14"/>
  <c r="UKX68" i="14"/>
  <c r="XFC75" i="14"/>
  <c r="XEX75" i="14"/>
  <c r="XER75" i="14"/>
  <c r="XEL75" i="14"/>
  <c r="XEG75" i="14"/>
  <c r="XEB75" i="14"/>
  <c r="XDV75" i="14"/>
  <c r="WZG75" i="14"/>
  <c r="WZA75" i="14"/>
  <c r="WYT75" i="14"/>
  <c r="WYO75" i="14"/>
  <c r="WYH75" i="14"/>
  <c r="WYC75" i="14"/>
  <c r="WXU75" i="14"/>
  <c r="WXO75" i="14"/>
  <c r="WXJ75" i="14"/>
  <c r="WXD75" i="14"/>
  <c r="WWY75" i="14"/>
  <c r="WWS75" i="14"/>
  <c r="WWN75" i="14"/>
  <c r="WWH75" i="14"/>
  <c r="WWB75" i="14"/>
  <c r="WVV75" i="14"/>
  <c r="WVP75" i="14"/>
  <c r="WVK75" i="14"/>
  <c r="WVF75" i="14"/>
  <c r="WUZ75" i="14"/>
  <c r="WUT75" i="14"/>
  <c r="WUM75" i="14"/>
  <c r="WUF75" i="14"/>
  <c r="WTY75" i="14"/>
  <c r="WTR75" i="14"/>
  <c r="WTL75" i="14"/>
  <c r="WTF75" i="14"/>
  <c r="WTA75" i="14"/>
  <c r="WSU75" i="14"/>
  <c r="WSQ75" i="14"/>
  <c r="WSL75" i="14"/>
  <c r="WSF75" i="14"/>
  <c r="WRZ75" i="14"/>
  <c r="WRT75" i="14"/>
  <c r="WRO75" i="14"/>
  <c r="WRG75" i="14"/>
  <c r="WRB75" i="14"/>
  <c r="WQV75" i="14"/>
  <c r="WQP75" i="14"/>
  <c r="WQH75" i="14"/>
  <c r="WQA75" i="14"/>
  <c r="WPV75" i="14"/>
  <c r="WPP75" i="14"/>
  <c r="WPK75" i="14"/>
  <c r="WPD75" i="14"/>
  <c r="WOZ75" i="14"/>
  <c r="WOT75" i="14"/>
  <c r="WOM75" i="14"/>
  <c r="WOI75" i="14"/>
  <c r="WOF75" i="14"/>
  <c r="WOA75" i="14"/>
  <c r="WNX75" i="14"/>
  <c r="WNS75" i="14"/>
  <c r="WNM75" i="14"/>
  <c r="WNH75" i="14"/>
  <c r="WNB75" i="14"/>
  <c r="WMU75" i="14"/>
  <c r="WMO75" i="14"/>
  <c r="WMI75" i="14"/>
  <c r="WMA75" i="14"/>
  <c r="WLU75" i="14"/>
  <c r="WLO75" i="14"/>
  <c r="WLI75" i="14"/>
  <c r="WLD75" i="14"/>
  <c r="WKY75" i="14"/>
  <c r="WKS75" i="14"/>
  <c r="WKM75" i="14"/>
  <c r="WKH75" i="14"/>
  <c r="WKC75" i="14"/>
  <c r="WJX75" i="14"/>
  <c r="WJT75" i="14"/>
  <c r="WJP75" i="14"/>
  <c r="WJL75" i="14"/>
  <c r="WJI75" i="14"/>
  <c r="WJD75" i="14"/>
  <c r="WIY75" i="14"/>
  <c r="WIS75" i="14"/>
  <c r="WIM75" i="14"/>
  <c r="WIG75" i="14"/>
  <c r="WIB75" i="14"/>
  <c r="WHW75" i="14"/>
  <c r="WHQ75" i="14"/>
  <c r="WHK75" i="14"/>
  <c r="WHC75" i="14"/>
  <c r="WGW75" i="14"/>
  <c r="WGQ75" i="14"/>
  <c r="WGK75" i="14"/>
  <c r="WGF75" i="14"/>
  <c r="WGA75" i="14"/>
  <c r="WFV75" i="14"/>
  <c r="VNT75" i="14"/>
  <c r="VNO75" i="14"/>
  <c r="VNG75" i="14"/>
  <c r="VNB75" i="14"/>
  <c r="VMV75" i="14"/>
  <c r="VMO75" i="14"/>
  <c r="VMK75" i="14"/>
  <c r="VME75" i="14"/>
  <c r="VMA75" i="14"/>
  <c r="VLV75" i="14"/>
  <c r="VLP75" i="14"/>
  <c r="VLK75" i="14"/>
  <c r="VLF75" i="14"/>
  <c r="VLA75" i="14"/>
  <c r="VKU75" i="14"/>
  <c r="VKO75" i="14"/>
  <c r="VKI75" i="14"/>
  <c r="VKC75" i="14"/>
  <c r="VJW75" i="14"/>
  <c r="VJP75" i="14"/>
  <c r="VJJ75" i="14"/>
  <c r="VJD75" i="14"/>
  <c r="VIX75" i="14"/>
  <c r="VIR75" i="14"/>
  <c r="VIM75" i="14"/>
  <c r="VIG75" i="14"/>
  <c r="VIA75" i="14"/>
  <c r="VHU75" i="14"/>
  <c r="VHO75" i="14"/>
  <c r="VHJ75" i="14"/>
  <c r="VHC75" i="14"/>
  <c r="VGW75" i="14"/>
  <c r="VGS75" i="14"/>
  <c r="VGO75" i="14"/>
  <c r="VGI75" i="14"/>
  <c r="VGE75" i="14"/>
  <c r="VFZ75" i="14"/>
  <c r="VFV75" i="14"/>
  <c r="VFQ75" i="14"/>
  <c r="VFM75" i="14"/>
  <c r="ULD75" i="14"/>
  <c r="UKX75" i="14"/>
  <c r="UKU75" i="14"/>
  <c r="UKQ75" i="14"/>
  <c r="UKL75" i="14"/>
  <c r="UKI75" i="14"/>
  <c r="UKC75" i="14"/>
  <c r="UJW75" i="14"/>
  <c r="UJP75" i="14"/>
  <c r="UJJ75" i="14"/>
  <c r="UJE75" i="14"/>
  <c r="UIZ75" i="14"/>
  <c r="UIT75" i="14"/>
  <c r="UIN75" i="14"/>
  <c r="UIJ75" i="14"/>
  <c r="UID75" i="14"/>
  <c r="UHY75" i="14"/>
  <c r="UHS75" i="14"/>
  <c r="UHN75" i="14"/>
  <c r="UHH75" i="14"/>
  <c r="UHD75" i="14"/>
  <c r="UGX75" i="14"/>
  <c r="UGS75" i="14"/>
  <c r="UGN75" i="14"/>
  <c r="UGH75" i="14"/>
  <c r="UGB75" i="14"/>
  <c r="UFW75" i="14"/>
  <c r="UFO75" i="14"/>
  <c r="UFJ75" i="14"/>
  <c r="UFE75" i="14"/>
  <c r="UEZ75" i="14"/>
  <c r="UEU75" i="14"/>
  <c r="UEQ75" i="14"/>
  <c r="UEK75" i="14"/>
  <c r="UEF75" i="14"/>
  <c r="UEA75" i="14"/>
  <c r="UDV75" i="14"/>
  <c r="UDQ75" i="14"/>
  <c r="UDK75" i="14"/>
  <c r="UDE75" i="14"/>
  <c r="UCZ75" i="14"/>
  <c r="UCS75" i="14"/>
  <c r="UCM75" i="14"/>
  <c r="UCF75" i="14"/>
  <c r="UCA75" i="14"/>
  <c r="UBV75" i="14"/>
  <c r="UBQ75" i="14"/>
  <c r="UBJ75" i="14"/>
  <c r="UBD75" i="14"/>
  <c r="UAZ75" i="14"/>
  <c r="UAT75" i="14"/>
  <c r="UAN75" i="14"/>
  <c r="UAH75" i="14"/>
  <c r="UAC75" i="14"/>
  <c r="TZV75" i="14"/>
  <c r="TZP75" i="14"/>
  <c r="TZJ75" i="14"/>
  <c r="TZE75" i="14"/>
  <c r="TYX75" i="14"/>
  <c r="TYR75" i="14"/>
  <c r="TYL75" i="14"/>
  <c r="TYF75" i="14"/>
  <c r="TXZ75" i="14"/>
  <c r="TXU75" i="14"/>
  <c r="TXN75" i="14"/>
  <c r="TXI75" i="14"/>
  <c r="TXD75" i="14"/>
  <c r="XDO68" i="14"/>
  <c r="XBW68" i="14"/>
  <c r="XAV68" i="14"/>
  <c r="WZD68" i="14"/>
  <c r="WXN68" i="14"/>
  <c r="WWA68" i="14"/>
  <c r="WUM68" i="14"/>
  <c r="WSQ68" i="14"/>
  <c r="WRN68" i="14"/>
  <c r="WQE68" i="14"/>
  <c r="WNQ68" i="14"/>
  <c r="WLC68" i="14"/>
  <c r="WJD68" i="14"/>
  <c r="WGY68" i="14"/>
  <c r="WFL68" i="14"/>
  <c r="WED68" i="14"/>
  <c r="VYB68" i="14"/>
  <c r="VUC68" i="14"/>
  <c r="VRL68" i="14"/>
  <c r="VPN68" i="14"/>
  <c r="VMK68" i="14"/>
  <c r="VKS68" i="14"/>
  <c r="VJB68" i="14"/>
  <c r="VGY68" i="14"/>
  <c r="VEF68" i="14"/>
  <c r="VBG68" i="14"/>
  <c r="UYP68" i="14"/>
  <c r="UVQ68" i="14"/>
  <c r="USQ68" i="14"/>
  <c r="UNW68" i="14"/>
  <c r="UMD68" i="14"/>
  <c r="UIF68" i="14"/>
  <c r="UFG68" i="14"/>
  <c r="UBO68" i="14"/>
  <c r="TZU68" i="14"/>
  <c r="TWS68" i="14"/>
  <c r="TTP68" i="14"/>
  <c r="TQJ68" i="14"/>
  <c r="JQT68" i="14"/>
  <c r="JNK68" i="14"/>
  <c r="JKU68" i="14"/>
  <c r="JIC68" i="14"/>
  <c r="JCU68" i="14"/>
  <c r="IWS68" i="14"/>
  <c r="ITI68" i="14"/>
  <c r="INQ68" i="14"/>
  <c r="IIX68" i="14"/>
  <c r="IEJ68" i="14"/>
  <c r="IAA68" i="14"/>
  <c r="HWG68" i="14"/>
  <c r="HQJ68" i="14"/>
  <c r="HJI68" i="14"/>
  <c r="HED68" i="14"/>
  <c r="GTD68" i="14"/>
  <c r="FXK68" i="14"/>
  <c r="FSZ68" i="14"/>
  <c r="FLM68" i="14"/>
  <c r="FDW68" i="14"/>
  <c r="EVP68" i="14"/>
  <c r="ENF68" i="14"/>
  <c r="EHD68" i="14"/>
  <c r="EAL68" i="14"/>
  <c r="DTB68" i="14"/>
  <c r="DNS68" i="14"/>
  <c r="TWJ75" i="14"/>
  <c r="TTF75" i="14"/>
  <c r="TOB75" i="14"/>
  <c r="TIY75" i="14"/>
  <c r="TCK75" i="14"/>
  <c r="SXY75" i="14"/>
  <c r="SSV75" i="14"/>
  <c r="SOX75" i="14"/>
  <c r="SKP75" i="14"/>
  <c r="SHQ75" i="14"/>
  <c r="SBY75" i="14"/>
  <c r="RUS75" i="14"/>
  <c r="RPV75" i="14"/>
  <c r="RKC75" i="14"/>
  <c r="RFK75" i="14"/>
  <c r="QZJ75" i="14"/>
  <c r="QUF75" i="14"/>
  <c r="QPO75" i="14"/>
  <c r="QLB75" i="14"/>
  <c r="QIC75" i="14"/>
  <c r="QDC75" i="14"/>
  <c r="PXK75" i="14"/>
  <c r="PRT75" i="14"/>
  <c r="PMT75" i="14"/>
  <c r="PGU75" i="14"/>
  <c r="PBX75" i="14"/>
  <c r="OXD75" i="14"/>
  <c r="OSF75" i="14"/>
  <c r="OMJ75" i="14"/>
  <c r="OHK75" i="14"/>
  <c r="ODP75" i="14"/>
  <c r="NYX75" i="14"/>
  <c r="NTZ75" i="14"/>
  <c r="NPW75" i="14"/>
  <c r="NKQ75" i="14"/>
  <c r="NFO75" i="14"/>
  <c r="NBA75" i="14"/>
  <c r="MWF75" i="14"/>
  <c r="MPY75" i="14"/>
  <c r="MLC75" i="14"/>
  <c r="MCW75" i="14"/>
  <c r="LWT75" i="14"/>
  <c r="LSG75" i="14"/>
  <c r="LMQ75" i="14"/>
  <c r="LHK75" i="14"/>
  <c r="LDZ75" i="14"/>
  <c r="LAL75" i="14"/>
  <c r="KZR75" i="14"/>
  <c r="KYY75" i="14"/>
  <c r="KYI75" i="14"/>
  <c r="KXO75" i="14"/>
  <c r="KWV75" i="14"/>
  <c r="KVX75" i="14"/>
  <c r="KVG75" i="14"/>
  <c r="KTU75" i="14"/>
  <c r="KTE75" i="14"/>
  <c r="KSK75" i="14"/>
  <c r="KRM75" i="14"/>
  <c r="KQC75" i="14"/>
  <c r="KPE75" i="14"/>
  <c r="KOG75" i="14"/>
  <c r="KNM75" i="14"/>
  <c r="KMO75" i="14"/>
  <c r="KLU75" i="14"/>
  <c r="KLA75" i="14"/>
  <c r="KKC75" i="14"/>
  <c r="KJI75" i="14"/>
  <c r="KIL75" i="14"/>
  <c r="KHV75" i="14"/>
  <c r="KGM75" i="14"/>
  <c r="KFR75" i="14"/>
  <c r="KFB75" i="14"/>
  <c r="KEH75" i="14"/>
  <c r="KDJ75" i="14"/>
  <c r="KCT75" i="14"/>
  <c r="KBZ75" i="14"/>
  <c r="KBG75" i="14"/>
  <c r="KAH75" i="14"/>
  <c r="JZJ75" i="14"/>
  <c r="JYP75" i="14"/>
  <c r="JXR75" i="14"/>
  <c r="JWP75" i="14"/>
  <c r="JVS75" i="14"/>
  <c r="JUZ75" i="14"/>
  <c r="JUF75" i="14"/>
  <c r="JTI75" i="14"/>
  <c r="JSS75" i="14"/>
  <c r="JRU75" i="14"/>
  <c r="JQV75" i="14"/>
  <c r="JPY75" i="14"/>
  <c r="JPI75" i="14"/>
  <c r="JOO75" i="14"/>
  <c r="JNU75" i="14"/>
  <c r="JNA75" i="14"/>
  <c r="JMC75" i="14"/>
  <c r="JLI75" i="14"/>
  <c r="JKK75" i="14"/>
  <c r="JJM75" i="14"/>
  <c r="JIT75" i="14"/>
  <c r="JHN75" i="14"/>
  <c r="JGP75" i="14"/>
  <c r="JFS75" i="14"/>
  <c r="JES75" i="14"/>
  <c r="JDS75" i="14"/>
  <c r="JCV75" i="14"/>
  <c r="JCA75" i="14"/>
  <c r="JBC75" i="14"/>
  <c r="JAH75" i="14"/>
  <c r="IYW75" i="14"/>
  <c r="IXZ75" i="14"/>
  <c r="IWP75" i="14"/>
  <c r="IUP75" i="14"/>
  <c r="ISW75" i="14"/>
  <c r="HOM68" i="14"/>
  <c r="HIK68" i="14"/>
  <c r="HAB68" i="14"/>
  <c r="GRM68" i="14"/>
  <c r="FVT68" i="14"/>
  <c r="FQW68" i="14"/>
  <c r="FKU68" i="14"/>
  <c r="FEH68" i="14"/>
  <c r="EXL68" i="14"/>
  <c r="EQW68" i="14"/>
  <c r="EJI68" i="14"/>
  <c r="ECH68" i="14"/>
  <c r="DVL68" i="14"/>
  <c r="DPC68" i="14"/>
  <c r="TOF75" i="14"/>
  <c r="TLB75" i="14"/>
  <c r="HTG75" i="14"/>
  <c r="HSZ75" i="14"/>
  <c r="HSU75" i="14"/>
  <c r="HSO75" i="14"/>
  <c r="HSI75" i="14"/>
  <c r="HSD75" i="14"/>
  <c r="HRW75" i="14"/>
  <c r="HRQ75" i="14"/>
  <c r="HRL75" i="14"/>
  <c r="HRE75" i="14"/>
  <c r="HQY75" i="14"/>
  <c r="HQS75" i="14"/>
  <c r="HQN75" i="14"/>
  <c r="HQH75" i="14"/>
  <c r="HQC75" i="14"/>
  <c r="HPW75" i="14"/>
  <c r="HPR75" i="14"/>
  <c r="HPL75" i="14"/>
  <c r="HPE75" i="14"/>
  <c r="HPA75" i="14"/>
  <c r="HOS75" i="14"/>
  <c r="HOK75" i="14"/>
  <c r="HOE75" i="14"/>
  <c r="HNZ75" i="14"/>
  <c r="HNU75" i="14"/>
  <c r="HNO75" i="14"/>
  <c r="HNI75" i="14"/>
  <c r="HNC75" i="14"/>
  <c r="HMW75" i="14"/>
  <c r="HMR75" i="14"/>
  <c r="HML75" i="14"/>
  <c r="HMF75" i="14"/>
  <c r="HLW75" i="14"/>
  <c r="HLR75" i="14"/>
  <c r="HLJ75" i="14"/>
  <c r="HLC75" i="14"/>
  <c r="HKW75" i="14"/>
  <c r="HKP75" i="14"/>
  <c r="HKI75" i="14"/>
  <c r="HKD75" i="14"/>
  <c r="HJW75" i="14"/>
  <c r="HJR75" i="14"/>
  <c r="HJK75" i="14"/>
  <c r="HJE75" i="14"/>
  <c r="GTF75" i="14"/>
  <c r="GSZ75" i="14"/>
  <c r="GST75" i="14"/>
  <c r="GSO75" i="14"/>
  <c r="GSI75" i="14"/>
  <c r="GSC75" i="14"/>
  <c r="GRW75" i="14"/>
  <c r="GRR75" i="14"/>
  <c r="GRL75" i="14"/>
  <c r="GRG75" i="14"/>
  <c r="GRA75" i="14"/>
  <c r="GQT75" i="14"/>
  <c r="GQM75" i="14"/>
  <c r="GQH75" i="14"/>
  <c r="GQB75" i="14"/>
  <c r="GPW75" i="14"/>
  <c r="GPR75" i="14"/>
  <c r="GPK75" i="14"/>
  <c r="GPF75" i="14"/>
  <c r="GOZ75" i="14"/>
  <c r="GOU75" i="14"/>
  <c r="GOO75" i="14"/>
  <c r="GOJ75" i="14"/>
  <c r="GOD75" i="14"/>
  <c r="GNX75" i="14"/>
  <c r="GNT75" i="14"/>
  <c r="GNM75" i="14"/>
  <c r="GNG75" i="14"/>
  <c r="GNA75" i="14"/>
  <c r="GMV75" i="14"/>
  <c r="GMQ75" i="14"/>
  <c r="GMK75" i="14"/>
  <c r="GMF75" i="14"/>
  <c r="GLZ75" i="14"/>
  <c r="GLU75" i="14"/>
  <c r="GLS75" i="14"/>
  <c r="GLR75" i="14"/>
  <c r="GLQ75" i="14"/>
  <c r="GLP75" i="14"/>
  <c r="GLO75" i="14"/>
  <c r="GLN75" i="14"/>
  <c r="GLM75" i="14"/>
  <c r="GLL75" i="14"/>
  <c r="GLK75" i="14"/>
  <c r="GLJ75" i="14"/>
  <c r="GLI75" i="14"/>
  <c r="GLH75" i="14"/>
  <c r="GLG75" i="14"/>
  <c r="GLF75" i="14"/>
  <c r="GLE75" i="14"/>
  <c r="GLD75" i="14"/>
  <c r="GLC75" i="14"/>
  <c r="GLB75" i="14"/>
  <c r="GLA75" i="14"/>
  <c r="GKZ75" i="14"/>
  <c r="GKY75" i="14"/>
  <c r="GKX75" i="14"/>
  <c r="GKW75" i="14"/>
  <c r="GKV75" i="14"/>
  <c r="GKU75" i="14"/>
  <c r="GKT75" i="14"/>
  <c r="GKS75" i="14"/>
  <c r="GKR75" i="14"/>
  <c r="GKQ75" i="14"/>
  <c r="GKP75" i="14"/>
  <c r="GKO75" i="14"/>
  <c r="GKN75" i="14"/>
  <c r="GKM75" i="14"/>
  <c r="GKL75" i="14"/>
  <c r="GKK75" i="14"/>
  <c r="GKJ75" i="14"/>
  <c r="GKI75" i="14"/>
  <c r="GKH75" i="14"/>
  <c r="GKG75" i="14"/>
  <c r="GKF75" i="14"/>
  <c r="GKE75" i="14"/>
  <c r="GKD75" i="14"/>
  <c r="GKC75" i="14"/>
  <c r="GKB75" i="14"/>
  <c r="GKA75" i="14"/>
  <c r="GJZ75" i="14"/>
  <c r="GJY75" i="14"/>
  <c r="GJX75" i="14"/>
  <c r="GJW75" i="14"/>
  <c r="GJV75" i="14"/>
  <c r="GJU75" i="14"/>
  <c r="GJT75" i="14"/>
  <c r="GJS75" i="14"/>
  <c r="GJR75" i="14"/>
  <c r="GJQ75" i="14"/>
  <c r="GJP75" i="14"/>
  <c r="GJO75" i="14"/>
  <c r="GJN75" i="14"/>
  <c r="GJM75" i="14"/>
  <c r="GJL75" i="14"/>
  <c r="GJK75" i="14"/>
  <c r="GJJ75" i="14"/>
  <c r="GJI75" i="14"/>
  <c r="GJH75" i="14"/>
  <c r="GJG75" i="14"/>
  <c r="GJF75" i="14"/>
  <c r="GJE75" i="14"/>
  <c r="GJD75" i="14"/>
  <c r="GJC75" i="14"/>
  <c r="GJB75" i="14"/>
  <c r="GJA75" i="14"/>
  <c r="GIZ75" i="14"/>
  <c r="GIY75" i="14"/>
  <c r="GIX75" i="14"/>
  <c r="GIW75" i="14"/>
  <c r="GIV75" i="14"/>
  <c r="GIU75" i="14"/>
  <c r="GIT75" i="14"/>
  <c r="GIS75" i="14"/>
  <c r="GIR75" i="14"/>
  <c r="GIQ75" i="14"/>
  <c r="GIP75" i="14"/>
  <c r="GIO75" i="14"/>
  <c r="GIN75" i="14"/>
  <c r="GIM75" i="14"/>
  <c r="GIL75" i="14"/>
  <c r="GIK75" i="14"/>
  <c r="GIJ75" i="14"/>
  <c r="GII75" i="14"/>
  <c r="GIH75" i="14"/>
  <c r="GIG75" i="14"/>
  <c r="GIF75" i="14"/>
  <c r="GIE75" i="14"/>
  <c r="GID75" i="14"/>
  <c r="GIC75" i="14"/>
  <c r="GIB75" i="14"/>
  <c r="GIA75" i="14"/>
  <c r="GHZ75" i="14"/>
  <c r="GHY75" i="14"/>
  <c r="GHX75" i="14"/>
  <c r="GHW75" i="14"/>
  <c r="GHV75" i="14"/>
  <c r="GHU75" i="14"/>
  <c r="GHT75" i="14"/>
  <c r="GHS75" i="14"/>
  <c r="GHR75" i="14"/>
  <c r="GHQ75" i="14"/>
  <c r="GHP75" i="14"/>
  <c r="GHO75" i="14"/>
  <c r="GHN75" i="14"/>
  <c r="GHM75" i="14"/>
  <c r="GHL75" i="14"/>
  <c r="GHK75" i="14"/>
  <c r="GHJ75" i="14"/>
  <c r="GHI75" i="14"/>
  <c r="GHH75" i="14"/>
  <c r="GHG75" i="14"/>
  <c r="GHF75" i="14"/>
  <c r="GHE75" i="14"/>
  <c r="GHD75" i="14"/>
  <c r="GHC75" i="14"/>
  <c r="GHB75" i="14"/>
  <c r="GHA75" i="14"/>
  <c r="GGZ75" i="14"/>
  <c r="GGY75" i="14"/>
  <c r="GGX75" i="14"/>
  <c r="GGW75" i="14"/>
  <c r="GGV75" i="14"/>
  <c r="GGU75" i="14"/>
  <c r="GGT75" i="14"/>
  <c r="GGS75" i="14"/>
  <c r="GGR75" i="14"/>
  <c r="GGQ75" i="14"/>
  <c r="GGP75" i="14"/>
  <c r="GGO75" i="14"/>
  <c r="GGN75" i="14"/>
  <c r="GGM75" i="14"/>
  <c r="GGL75" i="14"/>
  <c r="GGK75" i="14"/>
  <c r="GGJ75" i="14"/>
  <c r="GGI75" i="14"/>
  <c r="GGH75" i="14"/>
  <c r="GGG75" i="14"/>
  <c r="GGF75" i="14"/>
  <c r="GGE75" i="14"/>
  <c r="GGD75" i="14"/>
  <c r="GGC75" i="14"/>
  <c r="GGB75" i="14"/>
  <c r="GGA75" i="14"/>
  <c r="GFZ75" i="14"/>
  <c r="GFY75" i="14"/>
  <c r="GFX75" i="14"/>
  <c r="GFW75" i="14"/>
  <c r="GFV75" i="14"/>
  <c r="GFU75" i="14"/>
  <c r="GFT75" i="14"/>
  <c r="GFS75" i="14"/>
  <c r="GFR75" i="14"/>
  <c r="GFQ75" i="14"/>
  <c r="GFP75" i="14"/>
  <c r="GFO75" i="14"/>
  <c r="GFN75" i="14"/>
  <c r="GFM75" i="14"/>
  <c r="GFL75" i="14"/>
  <c r="GFK75" i="14"/>
  <c r="GFJ75" i="14"/>
  <c r="GFI75" i="14"/>
  <c r="GFH75" i="14"/>
  <c r="GFG75" i="14"/>
  <c r="GFF75" i="14"/>
  <c r="GFE75" i="14"/>
  <c r="GFD75" i="14"/>
  <c r="GFC75" i="14"/>
  <c r="GFB75" i="14"/>
  <c r="GFA75" i="14"/>
  <c r="GEZ75" i="14"/>
  <c r="GEY75" i="14"/>
  <c r="GEX75" i="14"/>
  <c r="GEW75" i="14"/>
  <c r="GEV75" i="14"/>
  <c r="GEU75" i="14"/>
  <c r="GET75" i="14"/>
  <c r="GES75" i="14"/>
  <c r="GER75" i="14"/>
  <c r="GEQ75" i="14"/>
  <c r="GEP75" i="14"/>
  <c r="GEO75" i="14"/>
  <c r="GEN75" i="14"/>
  <c r="GEM75" i="14"/>
  <c r="GEL75" i="14"/>
  <c r="GEK75" i="14"/>
  <c r="GEJ75" i="14"/>
  <c r="GEI75" i="14"/>
  <c r="GEH75" i="14"/>
  <c r="GEG75" i="14"/>
  <c r="GEF75" i="14"/>
  <c r="GEE75" i="14"/>
  <c r="GED75" i="14"/>
  <c r="GEC75" i="14"/>
  <c r="GEB75" i="14"/>
  <c r="GEA75" i="14"/>
  <c r="GDZ75" i="14"/>
  <c r="GDY75" i="14"/>
  <c r="GDX75" i="14"/>
  <c r="GDW75" i="14"/>
  <c r="GDV75" i="14"/>
  <c r="GDU75" i="14"/>
  <c r="GDT75" i="14"/>
  <c r="GDS75" i="14"/>
  <c r="GDR75" i="14"/>
  <c r="GDQ75" i="14"/>
  <c r="GDP75" i="14"/>
  <c r="GDO75" i="14"/>
  <c r="GDN75" i="14"/>
  <c r="GDM75" i="14"/>
  <c r="GDL75" i="14"/>
  <c r="GDK75" i="14"/>
  <c r="GDJ75" i="14"/>
  <c r="GDI75" i="14"/>
  <c r="GDH75" i="14"/>
  <c r="GDG75" i="14"/>
  <c r="GDF75" i="14"/>
  <c r="GDE75" i="14"/>
  <c r="GDD75" i="14"/>
  <c r="XEU68" i="14"/>
  <c r="XEI68" i="14"/>
  <c r="XED68" i="14"/>
  <c r="XDN68" i="14"/>
  <c r="XCJ68" i="14"/>
  <c r="XCC68" i="14"/>
  <c r="XBR68" i="14"/>
  <c r="XBN68" i="14"/>
  <c r="XBB68" i="14"/>
  <c r="XAW68" i="14"/>
  <c r="XAQ68" i="14"/>
  <c r="XAG68" i="14"/>
  <c r="WZV68" i="14"/>
  <c r="WZP68" i="14"/>
  <c r="WZG68" i="14"/>
  <c r="WZC68" i="14"/>
  <c r="WYY68" i="14"/>
  <c r="WYS68" i="14"/>
  <c r="WYM68" i="14"/>
  <c r="WYF68" i="14"/>
  <c r="WYB68" i="14"/>
  <c r="WXW68" i="14"/>
  <c r="WXQ68" i="14"/>
  <c r="WXH68" i="14"/>
  <c r="WXC68" i="14"/>
  <c r="WWT68" i="14"/>
  <c r="WWL68" i="14"/>
  <c r="WWG68" i="14"/>
  <c r="WWC68" i="14"/>
  <c r="WVP68" i="14"/>
  <c r="WVK68" i="14"/>
  <c r="WVC68" i="14"/>
  <c r="WUS68" i="14"/>
  <c r="WUN68" i="14"/>
  <c r="WUI68" i="14"/>
  <c r="WUD68" i="14"/>
  <c r="WTV68" i="14"/>
  <c r="WTP68" i="14"/>
  <c r="WTJ68" i="14"/>
  <c r="WTE68" i="14"/>
  <c r="WSX68" i="14"/>
  <c r="WSS68" i="14"/>
  <c r="WSL68" i="14"/>
  <c r="WSG68" i="14"/>
  <c r="WSB68" i="14"/>
  <c r="WRU68" i="14"/>
  <c r="WRM68" i="14"/>
  <c r="WRF68" i="14"/>
  <c r="WQZ68" i="14"/>
  <c r="WQM68" i="14"/>
  <c r="WQG68" i="14"/>
  <c r="WQB68" i="14"/>
  <c r="WPV68" i="14"/>
  <c r="WPM68" i="14"/>
  <c r="WPG68" i="14"/>
  <c r="WOZ68" i="14"/>
  <c r="WOV68" i="14"/>
  <c r="WOM68" i="14"/>
  <c r="WOE68" i="14"/>
  <c r="WNZ68" i="14"/>
  <c r="WNR68" i="14"/>
  <c r="WNM68" i="14"/>
  <c r="WNF68" i="14"/>
  <c r="WNA68" i="14"/>
  <c r="WMV68" i="14"/>
  <c r="WML68" i="14"/>
  <c r="WMF68" i="14"/>
  <c r="WMA68" i="14"/>
  <c r="WLV68" i="14"/>
  <c r="WLP68" i="14"/>
  <c r="WLG68" i="14"/>
  <c r="WLB68" i="14"/>
  <c r="WKX68" i="14"/>
  <c r="WKR68" i="14"/>
  <c r="WKH68" i="14"/>
  <c r="WKC68" i="14"/>
  <c r="WJX68" i="14"/>
  <c r="WJS68" i="14"/>
  <c r="WJN68" i="14"/>
  <c r="WJI68" i="14"/>
  <c r="WJC68" i="14"/>
  <c r="WIW68" i="14"/>
  <c r="WIQ68" i="14"/>
  <c r="WIM68" i="14"/>
  <c r="WII68" i="14"/>
  <c r="WIC68" i="14"/>
  <c r="WHY68" i="14"/>
  <c r="WHT68" i="14"/>
  <c r="WHL68" i="14"/>
  <c r="WHG68" i="14"/>
  <c r="WHA68" i="14"/>
  <c r="WGV68" i="14"/>
  <c r="WGP68" i="14"/>
  <c r="WGK68" i="14"/>
  <c r="WGE68" i="14"/>
  <c r="WFW68" i="14"/>
  <c r="WFR68" i="14"/>
  <c r="WFM68" i="14"/>
  <c r="WFG68" i="14"/>
  <c r="WFA68" i="14"/>
  <c r="WEU68" i="14"/>
  <c r="WEP68" i="14"/>
  <c r="WEK68" i="14"/>
  <c r="WEF68" i="14"/>
  <c r="WEA68" i="14"/>
  <c r="WDV68" i="14"/>
  <c r="WDP68" i="14"/>
  <c r="WDK68" i="14"/>
  <c r="WDF68" i="14"/>
  <c r="WDA68" i="14"/>
  <c r="WCV68" i="14"/>
  <c r="WCN68" i="14"/>
  <c r="WCI68" i="14"/>
  <c r="WCD68" i="14"/>
  <c r="WBS68" i="14"/>
  <c r="WBL68" i="14"/>
  <c r="WBE68" i="14"/>
  <c r="WAY68" i="14"/>
  <c r="WAS68" i="14"/>
  <c r="WAN68" i="14"/>
  <c r="WAH68" i="14"/>
  <c r="WAC68" i="14"/>
  <c r="VZV68" i="14"/>
  <c r="VZP68" i="14"/>
  <c r="VZJ68" i="14"/>
  <c r="VZC68" i="14"/>
  <c r="VYX68" i="14"/>
  <c r="VYS68" i="14"/>
  <c r="VYN68" i="14"/>
  <c r="VYJ68" i="14"/>
  <c r="VYF68" i="14"/>
  <c r="VYA68" i="14"/>
  <c r="VXT68" i="14"/>
  <c r="VXO68" i="14"/>
  <c r="VXJ68" i="14"/>
  <c r="VXE68" i="14"/>
  <c r="VWX68" i="14"/>
  <c r="VWS68" i="14"/>
  <c r="VWM68" i="14"/>
  <c r="VWH68" i="14"/>
  <c r="VWB68" i="14"/>
  <c r="VVX68" i="14"/>
  <c r="VVP68" i="14"/>
  <c r="VVI68" i="14"/>
  <c r="VVD68" i="14"/>
  <c r="VUZ68" i="14"/>
  <c r="VUU68" i="14"/>
  <c r="VUO68" i="14"/>
  <c r="VUI68" i="14"/>
  <c r="VTW68" i="14"/>
  <c r="VTQ68" i="14"/>
  <c r="VTI68" i="14"/>
  <c r="VTC68" i="14"/>
  <c r="VSV68" i="14"/>
  <c r="VSQ68" i="14"/>
  <c r="VSH68" i="14"/>
  <c r="UUR68" i="14"/>
  <c r="UUJ68" i="14"/>
  <c r="UTZ68" i="14"/>
  <c r="UTT68" i="14"/>
  <c r="UTM68" i="14"/>
  <c r="UTF68" i="14"/>
  <c r="USZ68" i="14"/>
  <c r="USS68" i="14"/>
  <c r="USH68" i="14"/>
  <c r="USC68" i="14"/>
  <c r="URX68" i="14"/>
  <c r="URT68" i="14"/>
  <c r="URK68" i="14"/>
  <c r="URA68" i="14"/>
  <c r="UQR68" i="14"/>
  <c r="UQM68" i="14"/>
  <c r="UQH68" i="14"/>
  <c r="UQB68" i="14"/>
  <c r="UPW68" i="14"/>
  <c r="UPQ68" i="14"/>
  <c r="UPL68" i="14"/>
  <c r="UPG68" i="14"/>
  <c r="UPB68" i="14"/>
  <c r="UOU68" i="14"/>
  <c r="UOO68" i="14"/>
  <c r="UOI68" i="14"/>
  <c r="UOB68" i="14"/>
  <c r="UNT68" i="14"/>
  <c r="UNM68" i="14"/>
  <c r="UNA68" i="14"/>
  <c r="UMT68" i="14"/>
  <c r="UML68" i="14"/>
  <c r="ULY68" i="14"/>
  <c r="ULT68" i="14"/>
  <c r="ULP68" i="14"/>
  <c r="ULH68" i="14"/>
  <c r="UKZ68" i="14"/>
  <c r="UKV68" i="14"/>
  <c r="UKQ68" i="14"/>
  <c r="UKJ68" i="14"/>
  <c r="UKF68" i="14"/>
  <c r="UKA68" i="14"/>
  <c r="UJW68" i="14"/>
  <c r="UJO68" i="14"/>
  <c r="UJH68" i="14"/>
  <c r="UJD68" i="14"/>
  <c r="UIY68" i="14"/>
  <c r="UIV68" i="14"/>
  <c r="UIN68" i="14"/>
  <c r="UII68" i="14"/>
  <c r="UIE68" i="14"/>
  <c r="UHZ68" i="14"/>
  <c r="UHS68" i="14"/>
  <c r="UHL68" i="14"/>
  <c r="UHG68" i="14"/>
  <c r="UHB68" i="14"/>
  <c r="UGU68" i="14"/>
  <c r="UGK68" i="14"/>
  <c r="UFY68" i="14"/>
  <c r="UFQ68" i="14"/>
  <c r="UFL68" i="14"/>
  <c r="UFF68" i="14"/>
  <c r="UFB68" i="14"/>
  <c r="UEV68" i="14"/>
  <c r="UEQ68" i="14"/>
  <c r="UEJ68" i="14"/>
  <c r="UEC68" i="14"/>
  <c r="UDS68" i="14"/>
  <c r="UDM68" i="14"/>
  <c r="UDH68" i="14"/>
  <c r="UCZ68" i="14"/>
  <c r="UCS68" i="14"/>
  <c r="UCJ68" i="14"/>
  <c r="UBZ68" i="14"/>
  <c r="UBV68" i="14"/>
  <c r="UBQ68" i="14"/>
  <c r="UAZ68" i="14"/>
  <c r="UAV68" i="14"/>
  <c r="UAM68" i="14"/>
  <c r="UAI68" i="14"/>
  <c r="UAE68" i="14"/>
  <c r="TZX68" i="14"/>
  <c r="TZT68" i="14"/>
  <c r="TZK68" i="14"/>
  <c r="TZB68" i="14"/>
  <c r="TYT68" i="14"/>
  <c r="TYK68" i="14"/>
  <c r="TYE68" i="14"/>
  <c r="TXX68" i="14"/>
  <c r="TXS68" i="14"/>
  <c r="TXC68" i="14"/>
  <c r="TWV68" i="14"/>
  <c r="TWO68" i="14"/>
  <c r="TWI68" i="14"/>
  <c r="TWC68" i="14"/>
  <c r="TVP68" i="14"/>
  <c r="TVE68" i="14"/>
  <c r="TUZ68" i="14"/>
  <c r="TUM68" i="14"/>
  <c r="TUH68" i="14"/>
  <c r="TTY68" i="14"/>
  <c r="TTR68" i="14"/>
  <c r="TTL68" i="14"/>
  <c r="TTH68" i="14"/>
  <c r="TSY68" i="14"/>
  <c r="TSS68" i="14"/>
  <c r="TSM68" i="14"/>
  <c r="TSI68" i="14"/>
  <c r="TSA68" i="14"/>
  <c r="TRO68" i="14"/>
  <c r="TQV68" i="14"/>
  <c r="TQF68" i="14"/>
  <c r="TPZ68" i="14"/>
  <c r="TPP68" i="14"/>
  <c r="TPJ68" i="14"/>
  <c r="JRV68" i="14"/>
  <c r="JRQ68" i="14"/>
  <c r="JRI68" i="14"/>
  <c r="JRA68" i="14"/>
  <c r="JQP68" i="14"/>
  <c r="JQI68" i="14"/>
  <c r="JQC68" i="14"/>
  <c r="JPT68" i="14"/>
  <c r="JPL68" i="14"/>
  <c r="JPC68" i="14"/>
  <c r="JOV68" i="14"/>
  <c r="JOQ68" i="14"/>
  <c r="JOJ68" i="14"/>
  <c r="JNX68" i="14"/>
  <c r="JNQ68" i="14"/>
  <c r="JNF68" i="14"/>
  <c r="JMZ68" i="14"/>
  <c r="JMN68" i="14"/>
  <c r="JMA68" i="14"/>
  <c r="JLW68" i="14"/>
  <c r="JLP68" i="14"/>
  <c r="JLJ68" i="14"/>
  <c r="JLC68" i="14"/>
  <c r="JKX68" i="14"/>
  <c r="JKS68" i="14"/>
  <c r="JKM68" i="14"/>
  <c r="JKI68" i="14"/>
  <c r="JKA68" i="14"/>
  <c r="JJT68" i="14"/>
  <c r="JJN68" i="14"/>
  <c r="JJG68" i="14"/>
  <c r="JJC68" i="14"/>
  <c r="JIX68" i="14"/>
  <c r="JIR68" i="14"/>
  <c r="JIM68" i="14"/>
  <c r="JIG68" i="14"/>
  <c r="JIB68" i="14"/>
  <c r="JHT68" i="14"/>
  <c r="JHO68" i="14"/>
  <c r="JHH68" i="14"/>
  <c r="JHA68" i="14"/>
  <c r="JGV68" i="14"/>
  <c r="JGO68" i="14"/>
  <c r="JGJ68" i="14"/>
  <c r="JGB68" i="14"/>
  <c r="JFS68" i="14"/>
  <c r="JFM68" i="14"/>
  <c r="JFH68" i="14"/>
  <c r="JFC68" i="14"/>
  <c r="JEX68" i="14"/>
  <c r="JEM68" i="14"/>
  <c r="JEG68" i="14"/>
  <c r="JEA68" i="14"/>
  <c r="JDU68" i="14"/>
  <c r="JDL68" i="14"/>
  <c r="JDF68" i="14"/>
  <c r="JCX68" i="14"/>
  <c r="JCN68" i="14"/>
  <c r="JCH68" i="14"/>
  <c r="JCC68" i="14"/>
  <c r="JBW68" i="14"/>
  <c r="JBR68" i="14"/>
  <c r="JBL68" i="14"/>
  <c r="JBA68" i="14"/>
  <c r="JAS68" i="14"/>
  <c r="JAH68" i="14"/>
  <c r="IZZ68" i="14"/>
  <c r="IZR68" i="14"/>
  <c r="IZK68" i="14"/>
  <c r="IZB68" i="14"/>
  <c r="IYW68" i="14"/>
  <c r="IYQ68" i="14"/>
  <c r="IYL68" i="14"/>
  <c r="IYF68" i="14"/>
  <c r="IXZ68" i="14"/>
  <c r="IXS68" i="14"/>
  <c r="IXN68" i="14"/>
  <c r="IXH68" i="14"/>
  <c r="IXA68" i="14"/>
  <c r="IWU68" i="14"/>
  <c r="IWO68" i="14"/>
  <c r="IWI68" i="14"/>
  <c r="IWC68" i="14"/>
  <c r="IVW68" i="14"/>
  <c r="IVQ68" i="14"/>
  <c r="IVK68" i="14"/>
  <c r="IVE68" i="14"/>
  <c r="IUY68" i="14"/>
  <c r="IUT68" i="14"/>
  <c r="IUN68" i="14"/>
  <c r="IUF68" i="14"/>
  <c r="ITY68" i="14"/>
  <c r="ITS68" i="14"/>
  <c r="ITM68" i="14"/>
  <c r="ITG68" i="14"/>
  <c r="ITA68" i="14"/>
  <c r="ISU68" i="14"/>
  <c r="ISP68" i="14"/>
  <c r="ISJ68" i="14"/>
  <c r="ISD68" i="14"/>
  <c r="IRY68" i="14"/>
  <c r="IRT68" i="14"/>
  <c r="IRK68" i="14"/>
  <c r="IRE68" i="14"/>
  <c r="IQX68" i="14"/>
  <c r="IQP68" i="14"/>
  <c r="IQJ68" i="14"/>
  <c r="IQA68" i="14"/>
  <c r="IPT68" i="14"/>
  <c r="IPO68" i="14"/>
  <c r="IPJ68" i="14"/>
  <c r="IOX68" i="14"/>
  <c r="IOQ68" i="14"/>
  <c r="IOL68" i="14"/>
  <c r="IOF68" i="14"/>
  <c r="INY68" i="14"/>
  <c r="INR68" i="14"/>
  <c r="INJ68" i="14"/>
  <c r="INB68" i="14"/>
  <c r="IMX68" i="14"/>
  <c r="IMR68" i="14"/>
  <c r="IMK68" i="14"/>
  <c r="IME68" i="14"/>
  <c r="ILT68" i="14"/>
  <c r="ILK68" i="14"/>
  <c r="ILE68" i="14"/>
  <c r="IKZ68" i="14"/>
  <c r="IKR68" i="14"/>
  <c r="IKN68" i="14"/>
  <c r="IKE68" i="14"/>
  <c r="IJY68" i="14"/>
  <c r="IJQ68" i="14"/>
  <c r="IJF68" i="14"/>
  <c r="IIZ68" i="14"/>
  <c r="IIU68" i="14"/>
  <c r="IIK68" i="14"/>
  <c r="IIE68" i="14"/>
  <c r="IHX68" i="14"/>
  <c r="IHN68" i="14"/>
  <c r="IHH68" i="14"/>
  <c r="IHB68" i="14"/>
  <c r="IGU68" i="14"/>
  <c r="IGM68" i="14"/>
  <c r="IGE68" i="14"/>
  <c r="IFX68" i="14"/>
  <c r="IFN68" i="14"/>
  <c r="IFF68" i="14"/>
  <c r="IEY68" i="14"/>
  <c r="IEN68" i="14"/>
  <c r="IEH68" i="14"/>
  <c r="IEB68" i="14"/>
  <c r="IDV68" i="14"/>
  <c r="IDS68" i="14"/>
  <c r="IDM68" i="14"/>
  <c r="IDG68" i="14"/>
  <c r="IDA68" i="14"/>
  <c r="ICU68" i="14"/>
  <c r="ICL68" i="14"/>
  <c r="ICD68" i="14"/>
  <c r="IBW68" i="14"/>
  <c r="IBR68" i="14"/>
  <c r="IBI68" i="14"/>
  <c r="IBB68" i="14"/>
  <c r="IAQ68" i="14"/>
  <c r="IAK68" i="14"/>
  <c r="IAD68" i="14"/>
  <c r="HZX68" i="14"/>
  <c r="HZP68" i="14"/>
  <c r="HZH68" i="14"/>
  <c r="HZC68" i="14"/>
  <c r="HYP68" i="14"/>
  <c r="HYK68" i="14"/>
  <c r="HXT68" i="14"/>
  <c r="HXK68" i="14"/>
  <c r="HXE68" i="14"/>
  <c r="HWY68" i="14"/>
  <c r="HWM68" i="14"/>
  <c r="HWA68" i="14"/>
  <c r="HVW68" i="14"/>
  <c r="HVQ68" i="14"/>
  <c r="HVJ68" i="14"/>
  <c r="HUY68" i="14"/>
  <c r="HUL68" i="14"/>
  <c r="HUC68" i="14"/>
  <c r="HTX68" i="14"/>
  <c r="HTN68" i="14"/>
  <c r="HTE68" i="14"/>
  <c r="HSW68" i="14"/>
  <c r="HSO68" i="14"/>
  <c r="HSF68" i="14"/>
  <c r="HRX68" i="14"/>
  <c r="HRR68" i="14"/>
  <c r="HRH68" i="14"/>
  <c r="HRA68" i="14"/>
  <c r="HQV68" i="14"/>
  <c r="HQQ68" i="14"/>
  <c r="HQL68" i="14"/>
  <c r="HQD68" i="14"/>
  <c r="HPZ68" i="14"/>
  <c r="HPS68" i="14"/>
  <c r="HPK68" i="14"/>
  <c r="HPE68" i="14"/>
  <c r="HOV68" i="14"/>
  <c r="HOP68" i="14"/>
  <c r="HOI68" i="14"/>
  <c r="HOD68" i="14"/>
  <c r="HNY68" i="14"/>
  <c r="HNR68" i="14"/>
  <c r="HNI68" i="14"/>
  <c r="HNC68" i="14"/>
  <c r="HMY68" i="14"/>
  <c r="HMR68" i="14"/>
  <c r="HMK68" i="14"/>
  <c r="HME68" i="14"/>
  <c r="HLY68" i="14"/>
  <c r="HLR68" i="14"/>
  <c r="HLM68" i="14"/>
  <c r="HLG68" i="14"/>
  <c r="HLB68" i="14"/>
  <c r="HKS68" i="14"/>
  <c r="HKM68" i="14"/>
  <c r="HKH68" i="14"/>
  <c r="HKB68" i="14"/>
  <c r="HJQ68" i="14"/>
  <c r="HJL68" i="14"/>
  <c r="HJE68" i="14"/>
  <c r="HIW68" i="14"/>
  <c r="HIP68" i="14"/>
  <c r="HIJ68" i="14"/>
  <c r="HID68" i="14"/>
  <c r="HHW68" i="14"/>
  <c r="HHQ68" i="14"/>
  <c r="HHL68" i="14"/>
  <c r="HGZ68" i="14"/>
  <c r="HGO68" i="14"/>
  <c r="HGG68" i="14"/>
  <c r="HFZ68" i="14"/>
  <c r="HFS68" i="14"/>
  <c r="HFO68" i="14"/>
  <c r="HFB68" i="14"/>
  <c r="HEP68" i="14"/>
  <c r="HEG68" i="14"/>
  <c r="HEC68" i="14"/>
  <c r="HDX68" i="14"/>
  <c r="HDR68" i="14"/>
  <c r="HDI68" i="14"/>
  <c r="HCX68" i="14"/>
  <c r="HCR68" i="14"/>
  <c r="HCM68" i="14"/>
  <c r="HCF68" i="14"/>
  <c r="HBZ68" i="14"/>
  <c r="HBS68" i="14"/>
  <c r="HBL68" i="14"/>
  <c r="HAZ68" i="14"/>
  <c r="HAO68" i="14"/>
  <c r="HAI68" i="14"/>
  <c r="HAD68" i="14"/>
  <c r="GZX68" i="14"/>
  <c r="GZR68" i="14"/>
  <c r="GZI68" i="14"/>
  <c r="GZA68" i="14"/>
  <c r="GYQ68" i="14"/>
  <c r="GYK68" i="14"/>
  <c r="GYA68" i="14"/>
  <c r="GXT68" i="14"/>
  <c r="GXJ68" i="14"/>
  <c r="GXE68" i="14"/>
  <c r="GWW68" i="14"/>
  <c r="GWP68" i="14"/>
  <c r="GWK68" i="14"/>
  <c r="GWA68" i="14"/>
  <c r="GVV68" i="14"/>
  <c r="GVQ68" i="14"/>
  <c r="GVL68" i="14"/>
  <c r="GVE68" i="14"/>
  <c r="GUY68" i="14"/>
  <c r="GUR68" i="14"/>
  <c r="GUJ68" i="14"/>
  <c r="GUC68" i="14"/>
  <c r="GTT68" i="14"/>
  <c r="GTN68" i="14"/>
  <c r="GTH68" i="14"/>
  <c r="GTA68" i="14"/>
  <c r="GSR68" i="14"/>
  <c r="GSG68" i="14"/>
  <c r="GRX68" i="14"/>
  <c r="GRJ68" i="14"/>
  <c r="GQT68" i="14"/>
  <c r="GQG68" i="14"/>
  <c r="GPL68" i="14"/>
  <c r="GPA68" i="14"/>
  <c r="GOM68" i="14"/>
  <c r="GOC68" i="14"/>
  <c r="GNO68" i="14"/>
  <c r="GNJ68" i="14"/>
  <c r="GML68" i="14"/>
  <c r="GMB68" i="14"/>
  <c r="GLO68" i="14"/>
  <c r="GLD68" i="14"/>
  <c r="GKF68" i="14"/>
  <c r="GJV68" i="14"/>
  <c r="GJQ68" i="14"/>
  <c r="GJC68" i="14"/>
  <c r="GIS68" i="14"/>
  <c r="GII68" i="14"/>
  <c r="GHZ68" i="14"/>
  <c r="GHJ68" i="14"/>
  <c r="GGZ68" i="14"/>
  <c r="GGI68" i="14"/>
  <c r="GFW68" i="14"/>
  <c r="GFI68" i="14"/>
  <c r="GEV68" i="14"/>
  <c r="GEB68" i="14"/>
  <c r="GDK68" i="14"/>
  <c r="GCT68" i="14"/>
  <c r="GCK68" i="14"/>
  <c r="GBZ68" i="14"/>
  <c r="GBS68" i="14"/>
  <c r="GBC68" i="14"/>
  <c r="GAO68" i="14"/>
  <c r="GAC68" i="14"/>
  <c r="FZQ68" i="14"/>
  <c r="FXX68" i="14"/>
  <c r="FXV68" i="14"/>
  <c r="FXM68" i="14"/>
  <c r="FXB68" i="14"/>
  <c r="FWO68" i="14"/>
  <c r="FWD68" i="14"/>
  <c r="FVQ68" i="14"/>
  <c r="FVD68" i="14"/>
  <c r="FUV68" i="14"/>
  <c r="FUD68" i="14"/>
  <c r="FTP68" i="14"/>
  <c r="FTB68" i="14"/>
  <c r="FSN68" i="14"/>
  <c r="FSA68" i="14"/>
  <c r="FRO68" i="14"/>
  <c r="FRH68" i="14"/>
  <c r="FQX68" i="14"/>
  <c r="FQF68" i="14"/>
  <c r="FPZ68" i="14"/>
  <c r="FPN68" i="14"/>
  <c r="FOZ68" i="14"/>
  <c r="FOM68" i="14"/>
  <c r="FNZ68" i="14"/>
  <c r="FNJ68" i="14"/>
  <c r="FMQ68" i="14"/>
  <c r="FMD68" i="14"/>
  <c r="FLO68" i="14"/>
  <c r="FKZ68" i="14"/>
  <c r="FKM68" i="14"/>
  <c r="FJY68" i="14"/>
  <c r="FJL68" i="14"/>
  <c r="FIZ68" i="14"/>
  <c r="FIM68" i="14"/>
  <c r="FHW68" i="14"/>
  <c r="FHK68" i="14"/>
  <c r="FGU68" i="14"/>
  <c r="FGC68" i="14"/>
  <c r="FFR68" i="14"/>
  <c r="FFE68" i="14"/>
  <c r="FEO68" i="14"/>
  <c r="FEC68" i="14"/>
  <c r="FDK68" i="14"/>
  <c r="FCU68" i="14"/>
  <c r="FCN68" i="14"/>
  <c r="FCC68" i="14"/>
  <c r="FBK68" i="14"/>
  <c r="FAX68" i="14"/>
  <c r="FAS68" i="14"/>
  <c r="FAG68" i="14"/>
  <c r="EZT68" i="14"/>
  <c r="EZF68" i="14"/>
  <c r="EYV68" i="14"/>
  <c r="EYK68" i="14"/>
  <c r="EXR68" i="14"/>
  <c r="EWY68" i="14"/>
  <c r="EWF68" i="14"/>
  <c r="EVS68" i="14"/>
  <c r="EVA68" i="14"/>
  <c r="EUP68" i="14"/>
  <c r="LG68" i="14"/>
  <c r="LC68" i="14"/>
  <c r="KX68" i="14"/>
  <c r="KT68" i="14"/>
  <c r="KO68" i="14"/>
  <c r="KK68" i="14"/>
  <c r="KG68" i="14"/>
  <c r="KD68" i="14"/>
  <c r="JY68" i="14"/>
  <c r="JU68" i="14"/>
  <c r="JQ68" i="14"/>
  <c r="JN68" i="14"/>
  <c r="JI68" i="14"/>
  <c r="JD68" i="14"/>
  <c r="IZ68" i="14"/>
  <c r="IV68" i="14"/>
  <c r="IR68" i="14"/>
  <c r="IN68" i="14"/>
  <c r="IJ68" i="14"/>
  <c r="IF68" i="14"/>
  <c r="IB68" i="14"/>
  <c r="HX68" i="14"/>
  <c r="HT68" i="14"/>
  <c r="HQ68" i="14"/>
  <c r="HM68" i="14"/>
  <c r="HI68" i="14"/>
  <c r="HE68" i="14"/>
  <c r="HA68" i="14"/>
  <c r="GX68" i="14"/>
  <c r="GT68" i="14"/>
  <c r="GP68" i="14"/>
  <c r="GL68" i="14"/>
  <c r="GG68" i="14"/>
  <c r="GC68" i="14"/>
  <c r="FZ68" i="14"/>
  <c r="DLJ75" i="14"/>
  <c r="DIU75" i="14"/>
  <c r="DFF75" i="14"/>
  <c r="DCT75" i="14"/>
  <c r="CZD75" i="14"/>
  <c r="CWW75" i="14"/>
  <c r="CTM75" i="14"/>
  <c r="CPN75" i="14"/>
  <c r="CLY75" i="14"/>
  <c r="CIL75" i="14"/>
  <c r="CGH75" i="14"/>
  <c r="CDE75" i="14"/>
  <c r="BZJ75" i="14"/>
  <c r="BVX75" i="14"/>
  <c r="BTK75" i="14"/>
  <c r="BQH75" i="14"/>
  <c r="BMW75" i="14"/>
  <c r="BJN75" i="14"/>
  <c r="BFJ75" i="14"/>
  <c r="BCW75" i="14"/>
  <c r="BAA75" i="14"/>
  <c r="WVR68" i="14"/>
  <c r="WUV68" i="14"/>
  <c r="WTU68" i="14"/>
  <c r="WSN68" i="14"/>
  <c r="WRK68" i="14"/>
  <c r="WQP68" i="14"/>
  <c r="WPX68" i="14"/>
  <c r="WOY68" i="14"/>
  <c r="WNL68" i="14"/>
  <c r="WMQ68" i="14"/>
  <c r="WLT68" i="14"/>
  <c r="WKU68" i="14"/>
  <c r="WJZ68" i="14"/>
  <c r="WIG68" i="14"/>
  <c r="WHM68" i="14"/>
  <c r="WGQ68" i="14"/>
  <c r="WFV68" i="14"/>
  <c r="WEY68" i="14"/>
  <c r="WEJ68" i="14"/>
  <c r="WDQ68" i="14"/>
  <c r="WCX68" i="14"/>
  <c r="BDV75" i="14"/>
  <c r="BDD75" i="14"/>
  <c r="BCK75" i="14"/>
  <c r="BBR75" i="14"/>
  <c r="BBD75" i="14"/>
  <c r="BAG75" i="14"/>
  <c r="AZM75" i="14"/>
  <c r="AYS75" i="14"/>
  <c r="AXX75" i="14"/>
  <c r="AWR75" i="14"/>
  <c r="NZK75" i="14"/>
  <c r="NYP75" i="14"/>
  <c r="NYA75" i="14"/>
  <c r="NXB75" i="14"/>
  <c r="NWC75" i="14"/>
  <c r="NVK75" i="14"/>
  <c r="NUT75" i="14"/>
  <c r="NTY75" i="14"/>
  <c r="NSZ75" i="14"/>
  <c r="NSI75" i="14"/>
  <c r="NRO75" i="14"/>
  <c r="NQS75" i="14"/>
  <c r="NPT75" i="14"/>
  <c r="NQP68" i="14"/>
  <c r="NQK68" i="14"/>
  <c r="NQG68" i="14"/>
  <c r="NQD68" i="14"/>
  <c r="NPY68" i="14"/>
  <c r="NPU68" i="14"/>
  <c r="NPQ68" i="14"/>
  <c r="NPN68" i="14"/>
  <c r="NPI68" i="14"/>
  <c r="NPE68" i="14"/>
  <c r="NPB68" i="14"/>
  <c r="NOX68" i="14"/>
  <c r="NOT68" i="14"/>
  <c r="NOQ68" i="14"/>
  <c r="NOM68" i="14"/>
  <c r="NOI68" i="14"/>
  <c r="NOE68" i="14"/>
  <c r="NOA68" i="14"/>
  <c r="OL68" i="14"/>
  <c r="OH68" i="14"/>
  <c r="OD68" i="14"/>
  <c r="OA68" i="14"/>
  <c r="NX68" i="14"/>
  <c r="NT68" i="14"/>
  <c r="NP68" i="14"/>
  <c r="NM68" i="14"/>
  <c r="NI68" i="14"/>
  <c r="NE68" i="14"/>
  <c r="NA68" i="14"/>
  <c r="MW68" i="14"/>
  <c r="MR68" i="14"/>
  <c r="MN68" i="14"/>
  <c r="MJ68" i="14"/>
  <c r="MF68" i="14"/>
  <c r="MB68" i="14"/>
  <c r="LX68" i="14"/>
  <c r="LU68" i="14"/>
  <c r="LQ68" i="14"/>
  <c r="ICH68" i="14"/>
  <c r="HZM68" i="14"/>
  <c r="HWQ68" i="14"/>
  <c r="HTU68" i="14"/>
  <c r="HRK68" i="14"/>
  <c r="HPY68" i="14"/>
  <c r="HOZ68" i="14"/>
  <c r="HOA68" i="14"/>
  <c r="HNE68" i="14"/>
  <c r="HKE68" i="14"/>
  <c r="HIV68" i="14"/>
  <c r="HGT68" i="14"/>
  <c r="HFC68" i="14"/>
  <c r="HDZ68" i="14"/>
  <c r="HCZ68" i="14"/>
  <c r="HAK68" i="14"/>
  <c r="GZD68" i="14"/>
  <c r="GYL68" i="14"/>
  <c r="GXS68" i="14"/>
  <c r="GUW68" i="14"/>
  <c r="GTV68" i="14"/>
  <c r="GSU68" i="14"/>
  <c r="GQK68" i="14"/>
  <c r="GNT68" i="14"/>
  <c r="GMS68" i="14"/>
  <c r="GKU68" i="14"/>
  <c r="GJL68" i="14"/>
  <c r="GGT68" i="14"/>
  <c r="GFS68" i="14"/>
  <c r="GEK68" i="14"/>
  <c r="GDA68" i="14"/>
  <c r="GCC68" i="14"/>
  <c r="GBG68" i="14"/>
  <c r="GAJ68" i="14"/>
  <c r="FZH68" i="14"/>
  <c r="FWW68" i="14"/>
  <c r="FUY68" i="14"/>
  <c r="FTE68" i="14"/>
  <c r="FRV68" i="14"/>
  <c r="FRD68" i="14"/>
  <c r="FOL68" i="14"/>
  <c r="FNH68" i="14"/>
  <c r="FLS68" i="14"/>
  <c r="FKL68" i="14"/>
  <c r="FID68" i="14"/>
  <c r="FHO68" i="14"/>
  <c r="FEK68" i="14"/>
  <c r="FBT68" i="14"/>
  <c r="EZZ68" i="14"/>
  <c r="EYF68" i="14"/>
  <c r="EVQ68" i="14"/>
  <c r="EUG68" i="14"/>
  <c r="ESU68" i="14"/>
  <c r="EPD68" i="14"/>
  <c r="EOK68" i="14"/>
  <c r="EKT68" i="14"/>
  <c r="EJE68" i="14"/>
  <c r="EFC68" i="14"/>
  <c r="EEE68" i="14"/>
  <c r="EDK68" i="14"/>
  <c r="EAH68" i="14"/>
  <c r="DZH68" i="14"/>
  <c r="DXJ68" i="14"/>
  <c r="DUX68" i="14"/>
  <c r="DSQ68" i="14"/>
  <c r="DRF68" i="14"/>
  <c r="DNK68" i="14"/>
  <c r="DMM68" i="14"/>
  <c r="DLE68" i="14"/>
  <c r="TWC75" i="14"/>
  <c r="TVC75" i="14"/>
  <c r="TTB75" i="14"/>
  <c r="TRB75" i="14"/>
  <c r="TPL75" i="14"/>
  <c r="TON75" i="14"/>
  <c r="TNI75" i="14"/>
  <c r="TMG75" i="14"/>
  <c r="TKR75" i="14"/>
  <c r="TJC75" i="14"/>
  <c r="THS75" i="14"/>
  <c r="TGA75" i="14"/>
  <c r="TEM75" i="14"/>
  <c r="TDK75" i="14"/>
  <c r="TBW75" i="14"/>
  <c r="TAL75" i="14"/>
  <c r="SYW75" i="14"/>
  <c r="SXT75" i="14"/>
  <c r="SUH75" i="14"/>
  <c r="STI75" i="14"/>
  <c r="SQU75" i="14"/>
  <c r="SOY75" i="14"/>
  <c r="SNK75" i="14"/>
  <c r="SMD75" i="14"/>
  <c r="SKU75" i="14"/>
  <c r="SJN75" i="14"/>
  <c r="SHW75" i="14"/>
  <c r="SER75" i="14"/>
  <c r="SDJ75" i="14"/>
  <c r="SCN75" i="14"/>
  <c r="RZO75" i="14"/>
  <c r="RYM75" i="14"/>
  <c r="RXC75" i="14"/>
  <c r="RWB75" i="14"/>
  <c r="RUM75" i="14"/>
  <c r="RTM75" i="14"/>
  <c r="RSH75" i="14"/>
  <c r="RRC75" i="14"/>
  <c r="RPG75" i="14"/>
  <c r="RNT75" i="14"/>
  <c r="RMJ75" i="14"/>
  <c r="RKM75" i="14"/>
  <c r="RJI75" i="14"/>
  <c r="RHZ75" i="14"/>
  <c r="RFW75" i="14"/>
  <c r="RDF75" i="14"/>
  <c r="RAN75" i="14"/>
  <c r="QZN75" i="14"/>
  <c r="QYE75" i="14"/>
  <c r="QUW75" i="14"/>
  <c r="QTI75" i="14"/>
  <c r="QRL75" i="14"/>
  <c r="QQA75" i="14"/>
  <c r="QPG75" i="14"/>
  <c r="QOA75" i="14"/>
  <c r="QLK75" i="14"/>
  <c r="QJU75" i="14"/>
  <c r="QGD75" i="14"/>
  <c r="QEW75" i="14"/>
  <c r="QCZ75" i="14"/>
  <c r="QCE75" i="14"/>
  <c r="QAV75" i="14"/>
  <c r="PYV75" i="14"/>
  <c r="PXD75" i="14"/>
  <c r="PVY75" i="14"/>
  <c r="PQM75" i="14"/>
  <c r="POE75" i="14"/>
  <c r="PMA75" i="14"/>
  <c r="PKZ75" i="14"/>
  <c r="PIG75" i="14"/>
  <c r="PGL75" i="14"/>
  <c r="PFM75" i="14"/>
  <c r="PEE75" i="14"/>
  <c r="PCM75" i="14"/>
  <c r="PBA75" i="14"/>
  <c r="OYA75" i="14"/>
  <c r="OVV75" i="14"/>
  <c r="OUP75" i="14"/>
  <c r="OTI75" i="14"/>
  <c r="OPI75" i="14"/>
  <c r="ONN75" i="14"/>
  <c r="OLP75" i="14"/>
  <c r="OKD75" i="14"/>
  <c r="OHW75" i="14"/>
  <c r="OHB75" i="14"/>
  <c r="OFU75" i="14"/>
  <c r="ODZ75" i="14"/>
  <c r="NWO75" i="14"/>
  <c r="NVS75" i="14"/>
  <c r="NUW75" i="14"/>
  <c r="NTG75" i="14"/>
  <c r="NPR75" i="14"/>
  <c r="NOS75" i="14"/>
  <c r="NMR75" i="14"/>
  <c r="NKJ75" i="14"/>
  <c r="NIU75" i="14"/>
  <c r="NHQ75" i="14"/>
  <c r="NGR75" i="14"/>
  <c r="NFU75" i="14"/>
  <c r="NEH75" i="14"/>
  <c r="NDE75" i="14"/>
  <c r="NCA75" i="14"/>
  <c r="NBJ75" i="14"/>
  <c r="NAE75" i="14"/>
  <c r="MZC75" i="14"/>
  <c r="MYQ75" i="14"/>
  <c r="MWR75" i="14"/>
  <c r="MVL75" i="14"/>
  <c r="MUS75" i="14"/>
  <c r="MSV75" i="14"/>
  <c r="MPJ75" i="14"/>
  <c r="MOO75" i="14"/>
  <c r="MNF75" i="14"/>
  <c r="MMC75" i="14"/>
  <c r="MJU75" i="14"/>
  <c r="MIQ75" i="14"/>
  <c r="MGW75" i="14"/>
  <c r="MFL75" i="14"/>
  <c r="MDW75" i="14"/>
  <c r="MCU75" i="14"/>
  <c r="LZQ75" i="14"/>
  <c r="LWL75" i="14"/>
  <c r="LVC75" i="14"/>
  <c r="LTR75" i="14"/>
  <c r="LPJ75" i="14"/>
  <c r="LLY75" i="14"/>
  <c r="LIP75" i="14"/>
  <c r="LHD75" i="14"/>
  <c r="LGH75" i="14"/>
  <c r="LFF75" i="14"/>
  <c r="LCJ75" i="14"/>
  <c r="GCX75" i="14"/>
  <c r="GBK75" i="14"/>
  <c r="FZT75" i="14"/>
  <c r="FYQ75" i="14"/>
  <c r="FWG75" i="14"/>
  <c r="FUY75" i="14"/>
  <c r="FUF75" i="14"/>
  <c r="FTG75" i="14"/>
  <c r="FRH75" i="14"/>
  <c r="FQB75" i="14"/>
  <c r="FPD75" i="14"/>
  <c r="FOF75" i="14"/>
  <c r="FMI75" i="14"/>
  <c r="FKY75" i="14"/>
  <c r="FJK75" i="14"/>
  <c r="FIM75" i="14"/>
  <c r="FHJ75" i="14"/>
  <c r="FDG75" i="14"/>
  <c r="FBE75" i="14"/>
  <c r="FAF75" i="14"/>
  <c r="EZG75" i="14"/>
  <c r="EYF75" i="14"/>
  <c r="EWU75" i="14"/>
  <c r="EVJ75" i="14"/>
  <c r="EPW75" i="14"/>
  <c r="EJR75" i="14"/>
  <c r="EBQ75" i="14"/>
  <c r="DWC75" i="14"/>
  <c r="DOB75" i="14"/>
  <c r="DHT75" i="14"/>
  <c r="DBX75" i="14"/>
  <c r="TBI75" i="14"/>
  <c r="SZX75" i="14"/>
  <c r="LPE75" i="14"/>
  <c r="LMM75" i="14"/>
  <c r="LLC75" i="14"/>
  <c r="LJW75" i="14"/>
  <c r="LIU75" i="14"/>
  <c r="JUI75" i="14"/>
  <c r="JTB75" i="14"/>
  <c r="JRZ75" i="14"/>
  <c r="JRK75" i="14"/>
  <c r="JQP75" i="14"/>
  <c r="JPJ75" i="14"/>
  <c r="JOT75" i="14"/>
  <c r="JNG75" i="14"/>
  <c r="JLK75" i="14"/>
  <c r="JKQ75" i="14"/>
  <c r="MSC68" i="14"/>
  <c r="MRX68" i="14"/>
  <c r="MRP68" i="14"/>
  <c r="MRK68" i="14"/>
  <c r="MRD68" i="14"/>
  <c r="MQW68" i="14"/>
  <c r="MQP68" i="14"/>
  <c r="MQM68" i="14"/>
  <c r="MQJ68" i="14"/>
  <c r="MQA68" i="14"/>
  <c r="MPX68" i="14"/>
  <c r="MPQ68" i="14"/>
  <c r="MPI68" i="14"/>
  <c r="MPC68" i="14"/>
  <c r="MOX68" i="14"/>
  <c r="MON68" i="14"/>
  <c r="MNY68" i="14"/>
  <c r="MNO68" i="14"/>
  <c r="MNJ68" i="14"/>
  <c r="MNE68" i="14"/>
  <c r="MMY68" i="14"/>
  <c r="MMS68" i="14"/>
  <c r="MMM68" i="14"/>
  <c r="MMH68" i="14"/>
  <c r="MMA68" i="14"/>
  <c r="MLT68" i="14"/>
  <c r="MLM68" i="14"/>
  <c r="MLC68" i="14"/>
  <c r="MKY68" i="14"/>
  <c r="MKP68" i="14"/>
  <c r="MKJ68" i="14"/>
  <c r="MKF68" i="14"/>
  <c r="MJZ68" i="14"/>
  <c r="MJM68" i="14"/>
  <c r="MJC68" i="14"/>
  <c r="MIX68" i="14"/>
  <c r="MHY68" i="14"/>
  <c r="MHD68" i="14"/>
  <c r="MGX68" i="14"/>
  <c r="MGS68" i="14"/>
  <c r="MGM68" i="14"/>
  <c r="MFV68" i="14"/>
  <c r="MFM68" i="14"/>
  <c r="MFC68" i="14"/>
  <c r="MEU68" i="14"/>
  <c r="MEP68" i="14"/>
  <c r="MEJ68" i="14"/>
  <c r="MEC68" i="14"/>
  <c r="MDT68" i="14"/>
  <c r="MDI68" i="14"/>
  <c r="MCV68" i="14"/>
  <c r="MCQ68" i="14"/>
  <c r="MCH68" i="14"/>
  <c r="MCA68" i="14"/>
  <c r="MBE68" i="14"/>
  <c r="MAS68" i="14"/>
  <c r="MAO68" i="14"/>
  <c r="LZX68" i="14"/>
  <c r="LZS68" i="14"/>
  <c r="LZM68" i="14"/>
  <c r="LZJ68" i="14"/>
  <c r="LZB68" i="14"/>
  <c r="LYW68" i="14"/>
  <c r="LYO68" i="14"/>
  <c r="LYE68" i="14"/>
  <c r="LYA68" i="14"/>
  <c r="LXU68" i="14"/>
  <c r="LXP68" i="14"/>
  <c r="LXI68" i="14"/>
  <c r="LWL68" i="14"/>
  <c r="LWH68" i="14"/>
  <c r="LVZ68" i="14"/>
  <c r="LVW68" i="14"/>
  <c r="LVM68" i="14"/>
  <c r="LVG68" i="14"/>
  <c r="LVB68" i="14"/>
  <c r="LUR68" i="14"/>
  <c r="LUM68" i="14"/>
  <c r="LUG68" i="14"/>
  <c r="LUC68" i="14"/>
  <c r="LTU68" i="14"/>
  <c r="LTK68" i="14"/>
  <c r="LTH68" i="14"/>
  <c r="LSZ68" i="14"/>
  <c r="LSU68" i="14"/>
  <c r="LSO68" i="14"/>
  <c r="LSA68" i="14"/>
  <c r="LRS68" i="14"/>
  <c r="LRK68" i="14"/>
  <c r="LRG68" i="14"/>
  <c r="LQM68" i="14"/>
  <c r="LQI68" i="14"/>
  <c r="LPU68" i="14"/>
  <c r="LPK68" i="14"/>
  <c r="LPF68" i="14"/>
  <c r="LOX68" i="14"/>
  <c r="LOQ68" i="14"/>
  <c r="LOD68" i="14"/>
  <c r="LNW68" i="14"/>
  <c r="LNS68" i="14"/>
  <c r="LNJ68" i="14"/>
  <c r="LNF68" i="14"/>
  <c r="LMZ68" i="14"/>
  <c r="LMT68" i="14"/>
  <c r="LMN68" i="14"/>
  <c r="LMI68" i="14"/>
  <c r="LLZ68" i="14"/>
  <c r="LLT68" i="14"/>
  <c r="LLN68" i="14"/>
  <c r="LLH68" i="14"/>
  <c r="LLD68" i="14"/>
  <c r="LKQ68" i="14"/>
  <c r="LKH68" i="14"/>
  <c r="LKB68" i="14"/>
  <c r="LJW68" i="14"/>
  <c r="LJS68" i="14"/>
  <c r="LJN68" i="14"/>
  <c r="LJJ68" i="14"/>
  <c r="LJB68" i="14"/>
  <c r="LIR68" i="14"/>
  <c r="LIM68" i="14"/>
  <c r="LII68" i="14"/>
  <c r="LIE68" i="14"/>
  <c r="LHY68" i="14"/>
  <c r="LHT68" i="14"/>
  <c r="LHN68" i="14"/>
  <c r="LHA68" i="14"/>
  <c r="LGW68" i="14"/>
  <c r="LGR68" i="14"/>
  <c r="LGH68" i="14"/>
  <c r="LGB68" i="14"/>
  <c r="LFU68" i="14"/>
  <c r="LFP68" i="14"/>
  <c r="LFK68" i="14"/>
  <c r="LFF68" i="14"/>
  <c r="LEY68" i="14"/>
  <c r="LES68" i="14"/>
  <c r="LDY68" i="14"/>
  <c r="LDU68" i="14"/>
  <c r="LDF68" i="14"/>
  <c r="LCY68" i="14"/>
  <c r="LCS68" i="14"/>
  <c r="LCJ68" i="14"/>
  <c r="LCE68" i="14"/>
  <c r="LBN68" i="14"/>
  <c r="LBI68" i="14"/>
  <c r="LAZ68" i="14"/>
  <c r="LAV68" i="14"/>
  <c r="LAL68" i="14"/>
  <c r="LAF68" i="14"/>
  <c r="KZW68" i="14"/>
  <c r="KZP68" i="14"/>
  <c r="KZL68" i="14"/>
  <c r="KZD68" i="14"/>
  <c r="KYY68" i="14"/>
  <c r="KYT68" i="14"/>
  <c r="KYH68" i="14"/>
  <c r="KYB68" i="14"/>
  <c r="KXW68" i="14"/>
  <c r="KXP68" i="14"/>
  <c r="KXH68" i="14"/>
  <c r="KXC68" i="14"/>
  <c r="KWV68" i="14"/>
  <c r="KWO68" i="14"/>
  <c r="KVX68" i="14"/>
  <c r="KVQ68" i="14"/>
  <c r="KVJ68" i="14"/>
  <c r="KVD68" i="14"/>
  <c r="KUY68" i="14"/>
  <c r="KUP68" i="14"/>
  <c r="KUK68" i="14"/>
  <c r="KUE68" i="14"/>
  <c r="KTX68" i="14"/>
  <c r="KTT68" i="14"/>
  <c r="KTI68" i="14"/>
  <c r="KSY68" i="14"/>
  <c r="KRZ68" i="14"/>
  <c r="JZD68" i="14"/>
  <c r="JYW68" i="14"/>
  <c r="JYO68" i="14"/>
  <c r="JYC68" i="14"/>
  <c r="JXY68" i="14"/>
  <c r="JXN68" i="14"/>
  <c r="JXC68" i="14"/>
  <c r="JWV68" i="14"/>
  <c r="JWO68" i="14"/>
  <c r="WKY68" i="14"/>
  <c r="WIX68" i="14"/>
  <c r="WGM68" i="14"/>
  <c r="WDY68" i="14"/>
  <c r="EUD68" i="14"/>
  <c r="ETU68" i="14"/>
  <c r="ETJ68" i="14"/>
  <c r="ETD68" i="14"/>
  <c r="ESX68" i="14"/>
  <c r="ESO68" i="14"/>
  <c r="ESD68" i="14"/>
  <c r="ERV68" i="14"/>
  <c r="ERQ68" i="14"/>
  <c r="ERF68" i="14"/>
  <c r="ERA68" i="14"/>
  <c r="EQV68" i="14"/>
  <c r="EQH68" i="14"/>
  <c r="EQA68" i="14"/>
  <c r="EPS68" i="14"/>
  <c r="EPO68" i="14"/>
  <c r="EPK68" i="14"/>
  <c r="EOZ68" i="14"/>
  <c r="EOT68" i="14"/>
  <c r="EOI68" i="14"/>
  <c r="EOD68" i="14"/>
  <c r="ENV68" i="14"/>
  <c r="ENN68" i="14"/>
  <c r="ENI68" i="14"/>
  <c r="END68" i="14"/>
  <c r="EMT68" i="14"/>
  <c r="EMO68" i="14"/>
  <c r="EMJ68" i="14"/>
  <c r="EMD68" i="14"/>
  <c r="ELW68" i="14"/>
  <c r="ELQ68" i="14"/>
  <c r="ELL68" i="14"/>
  <c r="ELG68" i="14"/>
  <c r="EKZ68" i="14"/>
  <c r="EKU68" i="14"/>
  <c r="EKN68" i="14"/>
  <c r="EKH68" i="14"/>
  <c r="EJZ68" i="14"/>
  <c r="EJS68" i="14"/>
  <c r="EJM68" i="14"/>
  <c r="EJD68" i="14"/>
  <c r="EIU68" i="14"/>
  <c r="EIM68" i="14"/>
  <c r="EID68" i="14"/>
  <c r="EHR68" i="14"/>
  <c r="EHK68" i="14"/>
  <c r="EHC68" i="14"/>
  <c r="EGT68" i="14"/>
  <c r="EGM68" i="14"/>
  <c r="EGG68" i="14"/>
  <c r="EGC68" i="14"/>
  <c r="EFW68" i="14"/>
  <c r="EFP68" i="14"/>
  <c r="EFK68" i="14"/>
  <c r="EFD68" i="14"/>
  <c r="EEX68" i="14"/>
  <c r="EEP68" i="14"/>
  <c r="EEJ68" i="14"/>
  <c r="EED68" i="14"/>
  <c r="EDQ68" i="14"/>
  <c r="EDI68" i="14"/>
  <c r="EDD68" i="14"/>
  <c r="ECX68" i="14"/>
  <c r="ECR68" i="14"/>
  <c r="ECL68" i="14"/>
  <c r="ECE68" i="14"/>
  <c r="EBT68" i="14"/>
  <c r="EBM68" i="14"/>
  <c r="EBB68" i="14"/>
  <c r="EAT68" i="14"/>
  <c r="EAM68" i="14"/>
  <c r="EAG68" i="14"/>
  <c r="EAB68" i="14"/>
  <c r="DZW68" i="14"/>
  <c r="DZN68" i="14"/>
  <c r="DZF68" i="14"/>
  <c r="DYY68" i="14"/>
  <c r="DYK68" i="14"/>
  <c r="DYE68" i="14"/>
  <c r="DXZ68" i="14"/>
  <c r="DXU68" i="14"/>
  <c r="DXN68" i="14"/>
  <c r="DXF68" i="14"/>
  <c r="DWY68" i="14"/>
  <c r="DWR68" i="14"/>
  <c r="DWI68" i="14"/>
  <c r="DWA68" i="14"/>
  <c r="DVN68" i="14"/>
  <c r="DVG68" i="14"/>
  <c r="DVC68" i="14"/>
  <c r="DUY68" i="14"/>
  <c r="DUR68" i="14"/>
  <c r="DUL68" i="14"/>
  <c r="DUB68" i="14"/>
  <c r="DTO68" i="14"/>
  <c r="DTC68" i="14"/>
  <c r="DSR68" i="14"/>
  <c r="DSL68" i="14"/>
  <c r="DSB68" i="14"/>
  <c r="DRV68" i="14"/>
  <c r="DRJ68" i="14"/>
  <c r="DRB68" i="14"/>
  <c r="DQS68" i="14"/>
  <c r="DQE68" i="14"/>
  <c r="DPZ68" i="14"/>
  <c r="DPP68" i="14"/>
  <c r="DPI68" i="14"/>
  <c r="DOZ68" i="14"/>
  <c r="DOS68" i="14"/>
  <c r="DOM68" i="14"/>
  <c r="DOH68" i="14"/>
  <c r="DOB68" i="14"/>
  <c r="DNV68" i="14"/>
  <c r="DNO68" i="14"/>
  <c r="DNF68" i="14"/>
  <c r="DMY68" i="14"/>
  <c r="DMS68" i="14"/>
  <c r="DML68" i="14"/>
  <c r="DMD68" i="14"/>
  <c r="DLS68" i="14"/>
  <c r="DLO68" i="14"/>
  <c r="DLF68" i="14"/>
  <c r="DKZ68" i="14"/>
  <c r="DKP68" i="14"/>
  <c r="DKH68" i="14"/>
  <c r="TXC75" i="14"/>
  <c r="TWX75" i="14"/>
  <c r="TWR75" i="14"/>
  <c r="TWM75" i="14"/>
  <c r="TWH75" i="14"/>
  <c r="TWA75" i="14"/>
  <c r="TVT75" i="14"/>
  <c r="TVK75" i="14"/>
  <c r="TVF75" i="14"/>
  <c r="TUZ75" i="14"/>
  <c r="TUT75" i="14"/>
  <c r="TUO75" i="14"/>
  <c r="TUK75" i="14"/>
  <c r="TUF75" i="14"/>
  <c r="TUA75" i="14"/>
  <c r="TTV75" i="14"/>
  <c r="TTQ75" i="14"/>
  <c r="TTK75" i="14"/>
  <c r="TTE75" i="14"/>
  <c r="TSY75" i="14"/>
  <c r="TST75" i="14"/>
  <c r="TSN75" i="14"/>
  <c r="TSJ75" i="14"/>
  <c r="TSE75" i="14"/>
  <c r="TRX75" i="14"/>
  <c r="TRS75" i="14"/>
  <c r="TRL75" i="14"/>
  <c r="TRD75" i="14"/>
  <c r="TQY75" i="14"/>
  <c r="TQQ75" i="14"/>
  <c r="TQI75" i="14"/>
  <c r="TQC75" i="14"/>
  <c r="TPV75" i="14"/>
  <c r="TPP75" i="14"/>
  <c r="TPJ75" i="14"/>
  <c r="TPE75" i="14"/>
  <c r="TOY75" i="14"/>
  <c r="TOP75" i="14"/>
  <c r="TOK75" i="14"/>
  <c r="TOE75" i="14"/>
  <c r="TNX75" i="14"/>
  <c r="TNS75" i="14"/>
  <c r="TNM75" i="14"/>
  <c r="TNE75" i="14"/>
  <c r="TMX75" i="14"/>
  <c r="TMO75" i="14"/>
  <c r="TMI75" i="14"/>
  <c r="TMC75" i="14"/>
  <c r="TLV75" i="14"/>
  <c r="TLP75" i="14"/>
  <c r="TLJ75" i="14"/>
  <c r="TLD75" i="14"/>
  <c r="TKX75" i="14"/>
  <c r="TKQ75" i="14"/>
  <c r="TKL75" i="14"/>
  <c r="TKD75" i="14"/>
  <c r="TJV75" i="14"/>
  <c r="TJP75" i="14"/>
  <c r="TJJ75" i="14"/>
  <c r="TJF75" i="14"/>
  <c r="TJA75" i="14"/>
  <c r="TIV75" i="14"/>
  <c r="TIM75" i="14"/>
  <c r="TIF75" i="14"/>
  <c r="TIA75" i="14"/>
  <c r="THR75" i="14"/>
  <c r="THK75" i="14"/>
  <c r="THD75" i="14"/>
  <c r="TGV75" i="14"/>
  <c r="TGL75" i="14"/>
  <c r="TGE75" i="14"/>
  <c r="TFZ75" i="14"/>
  <c r="TFT75" i="14"/>
  <c r="TFL75" i="14"/>
  <c r="TFG75" i="14"/>
  <c r="TFB75" i="14"/>
  <c r="TET75" i="14"/>
  <c r="TEO75" i="14"/>
  <c r="TEI75" i="14"/>
  <c r="TEC75" i="14"/>
  <c r="TDW75" i="14"/>
  <c r="TDP75" i="14"/>
  <c r="TDJ75" i="14"/>
  <c r="TDD75" i="14"/>
  <c r="TCX75" i="14"/>
  <c r="TCS75" i="14"/>
  <c r="TCL75" i="14"/>
  <c r="TCD75" i="14"/>
  <c r="TBZ75" i="14"/>
  <c r="TBT75" i="14"/>
  <c r="TBK75" i="14"/>
  <c r="TBE75" i="14"/>
  <c r="TAX75" i="14"/>
  <c r="TAP75" i="14"/>
  <c r="TAI75" i="14"/>
  <c r="TAD75" i="14"/>
  <c r="SZW75" i="14"/>
  <c r="SZQ75" i="14"/>
  <c r="SZK75" i="14"/>
  <c r="SZF75" i="14"/>
  <c r="SYY75" i="14"/>
  <c r="SYT75" i="14"/>
  <c r="SYJ75" i="14"/>
  <c r="SYC75" i="14"/>
  <c r="SXV75" i="14"/>
  <c r="SXP75" i="14"/>
  <c r="SXJ75" i="14"/>
  <c r="SWZ75" i="14"/>
  <c r="SWV75" i="14"/>
  <c r="SWQ75" i="14"/>
  <c r="SWH75" i="14"/>
  <c r="SWB75" i="14"/>
  <c r="SVV75" i="14"/>
  <c r="SVS75" i="14"/>
  <c r="SVM75" i="14"/>
  <c r="SVA75" i="14"/>
  <c r="SUS75" i="14"/>
  <c r="SUL75" i="14"/>
  <c r="SUG75" i="14"/>
  <c r="STZ75" i="14"/>
  <c r="STV75" i="14"/>
  <c r="STQ75" i="14"/>
  <c r="STL75" i="14"/>
  <c r="STF75" i="14"/>
  <c r="STB75" i="14"/>
  <c r="SSW75" i="14"/>
  <c r="SSQ75" i="14"/>
  <c r="SSK75" i="14"/>
  <c r="SSF75" i="14"/>
  <c r="SSA75" i="14"/>
  <c r="SRV75" i="14"/>
  <c r="SRP75" i="14"/>
  <c r="SRK75" i="14"/>
  <c r="SRE75" i="14"/>
  <c r="SQY75" i="14"/>
  <c r="SQQ75" i="14"/>
  <c r="SQK75" i="14"/>
  <c r="SQF75" i="14"/>
  <c r="SPY75" i="14"/>
  <c r="SPS75" i="14"/>
  <c r="SPH75" i="14"/>
  <c r="SPC75" i="14"/>
  <c r="SOV75" i="14"/>
  <c r="SOQ75" i="14"/>
  <c r="SOL75" i="14"/>
  <c r="SOE75" i="14"/>
  <c r="SNZ75" i="14"/>
  <c r="SNT75" i="14"/>
  <c r="SNG75" i="14"/>
  <c r="SNB75" i="14"/>
  <c r="SMW75" i="14"/>
  <c r="SMQ75" i="14"/>
  <c r="SMI75" i="14"/>
  <c r="SMC75" i="14"/>
  <c r="SLW75" i="14"/>
  <c r="SLQ75" i="14"/>
  <c r="SLK75" i="14"/>
  <c r="SLC75" i="14"/>
  <c r="SKW75" i="14"/>
  <c r="SKQ75" i="14"/>
  <c r="SKL75" i="14"/>
  <c r="SKF75" i="14"/>
  <c r="SJZ75" i="14"/>
  <c r="SJS75" i="14"/>
  <c r="SJL75" i="14"/>
  <c r="SJG75" i="14"/>
  <c r="SIZ75" i="14"/>
  <c r="SIQ75" i="14"/>
  <c r="SIK75" i="14"/>
  <c r="SIF75" i="14"/>
  <c r="SIA75" i="14"/>
  <c r="SHU75" i="14"/>
  <c r="SHO75" i="14"/>
  <c r="SHI75" i="14"/>
  <c r="SHB75" i="14"/>
  <c r="SGU75" i="14"/>
  <c r="SGM75" i="14"/>
  <c r="SGG75" i="14"/>
  <c r="SGB75" i="14"/>
  <c r="SFV75" i="14"/>
  <c r="SFN75" i="14"/>
  <c r="SFF75" i="14"/>
  <c r="SEZ75" i="14"/>
  <c r="SEU75" i="14"/>
  <c r="SEP75" i="14"/>
  <c r="SEI75" i="14"/>
  <c r="SEC75" i="14"/>
  <c r="SDX75" i="14"/>
  <c r="SDT75" i="14"/>
  <c r="SDN75" i="14"/>
  <c r="SDE75" i="14"/>
  <c r="SCW75" i="14"/>
  <c r="SCO75" i="14"/>
  <c r="SCJ75" i="14"/>
  <c r="SCD75" i="14"/>
  <c r="SBZ75" i="14"/>
  <c r="SBS75" i="14"/>
  <c r="SBL75" i="14"/>
  <c r="SBG75" i="14"/>
  <c r="SBA75" i="14"/>
  <c r="SAU75" i="14"/>
  <c r="SAP75" i="14"/>
  <c r="SAJ75" i="14"/>
  <c r="SAE75" i="14"/>
  <c r="RZZ75" i="14"/>
  <c r="RZT75" i="14"/>
  <c r="RZN75" i="14"/>
  <c r="RZG75" i="14"/>
  <c r="RZC75" i="14"/>
  <c r="RYV75" i="14"/>
  <c r="RYQ75" i="14"/>
  <c r="RYK75" i="14"/>
  <c r="RYF75" i="14"/>
  <c r="RXZ75" i="14"/>
  <c r="RXR75" i="14"/>
  <c r="RXL75" i="14"/>
  <c r="RXF75" i="14"/>
  <c r="RXB75" i="14"/>
  <c r="RWV75" i="14"/>
  <c r="RWP75" i="14"/>
  <c r="RWH75" i="14"/>
  <c r="RVZ75" i="14"/>
  <c r="RVT75" i="14"/>
  <c r="RVM75" i="14"/>
  <c r="RVG75" i="14"/>
  <c r="RVC75" i="14"/>
  <c r="RUV75" i="14"/>
  <c r="RUP75" i="14"/>
  <c r="RUI75" i="14"/>
  <c r="RTZ75" i="14"/>
  <c r="RTQ75" i="14"/>
  <c r="RTJ75" i="14"/>
  <c r="RSZ75" i="14"/>
  <c r="RST75" i="14"/>
  <c r="RSJ75" i="14"/>
  <c r="RSE75" i="14"/>
  <c r="RRY75" i="14"/>
  <c r="RRS75" i="14"/>
  <c r="RRM75" i="14"/>
  <c r="RRH75" i="14"/>
  <c r="RRB75" i="14"/>
  <c r="RQV75" i="14"/>
  <c r="RQO75" i="14"/>
  <c r="RQG75" i="14"/>
  <c r="RPZ75" i="14"/>
  <c r="RPU75" i="14"/>
  <c r="RPM75" i="14"/>
  <c r="RPH75" i="14"/>
  <c r="RPB75" i="14"/>
  <c r="ROU75" i="14"/>
  <c r="ROQ75" i="14"/>
  <c r="ROK75" i="14"/>
  <c r="ROF75" i="14"/>
  <c r="RNY75" i="14"/>
  <c r="RNS75" i="14"/>
  <c r="RNM75" i="14"/>
  <c r="RNF75" i="14"/>
  <c r="RMY75" i="14"/>
  <c r="RMS75" i="14"/>
  <c r="RML75" i="14"/>
  <c r="RME75" i="14"/>
  <c r="RMA75" i="14"/>
  <c r="RLT75" i="14"/>
  <c r="RLO75" i="14"/>
  <c r="RLH75" i="14"/>
  <c r="RLA75" i="14"/>
  <c r="RKV75" i="14"/>
  <c r="RKQ75" i="14"/>
  <c r="RKK75" i="14"/>
  <c r="RKB75" i="14"/>
  <c r="RJV75" i="14"/>
  <c r="RJQ75" i="14"/>
  <c r="RJL75" i="14"/>
  <c r="RJF75" i="14"/>
  <c r="RIZ75" i="14"/>
  <c r="RIT75" i="14"/>
  <c r="RIN75" i="14"/>
  <c r="RIH75" i="14"/>
  <c r="RIB75" i="14"/>
  <c r="RHV75" i="14"/>
  <c r="RHQ75" i="14"/>
  <c r="RHK75" i="14"/>
  <c r="RHF75" i="14"/>
  <c r="RGZ75" i="14"/>
  <c r="RGU75" i="14"/>
  <c r="RGP75" i="14"/>
  <c r="RGH75" i="14"/>
  <c r="RGB75" i="14"/>
  <c r="RFV75" i="14"/>
  <c r="RFP75" i="14"/>
  <c r="RFJ75" i="14"/>
  <c r="RFC75" i="14"/>
  <c r="REU75" i="14"/>
  <c r="REO75" i="14"/>
  <c r="REK75" i="14"/>
  <c r="RDY75" i="14"/>
  <c r="RDP75" i="14"/>
  <c r="RDH75" i="14"/>
  <c r="RDC75" i="14"/>
  <c r="RCX75" i="14"/>
  <c r="RCP75" i="14"/>
  <c r="RCJ75" i="14"/>
  <c r="RCD75" i="14"/>
  <c r="RBW75" i="14"/>
  <c r="RBQ75" i="14"/>
  <c r="RBK75" i="14"/>
  <c r="RBE75" i="14"/>
  <c r="RAY75" i="14"/>
  <c r="RAS75" i="14"/>
  <c r="RAM75" i="14"/>
  <c r="RAG75" i="14"/>
  <c r="RAA75" i="14"/>
  <c r="QZU75" i="14"/>
  <c r="QZO75" i="14"/>
  <c r="QZE75" i="14"/>
  <c r="QYZ75" i="14"/>
  <c r="QYT75" i="14"/>
  <c r="QYO75" i="14"/>
  <c r="QYH75" i="14"/>
  <c r="QYB75" i="14"/>
  <c r="QXW75" i="14"/>
  <c r="QXQ75" i="14"/>
  <c r="QXJ75" i="14"/>
  <c r="QXE75" i="14"/>
  <c r="QWX75" i="14"/>
  <c r="QWO75" i="14"/>
  <c r="QWG75" i="14"/>
  <c r="QVZ75" i="14"/>
  <c r="QVR75" i="14"/>
  <c r="QVK75" i="14"/>
  <c r="QVF75" i="14"/>
  <c r="QUY75" i="14"/>
  <c r="QUT75" i="14"/>
  <c r="QUN75" i="14"/>
  <c r="QUH75" i="14"/>
  <c r="QUA75" i="14"/>
  <c r="QTU75" i="14"/>
  <c r="QTP75" i="14"/>
  <c r="QTJ75" i="14"/>
  <c r="QTE75" i="14"/>
  <c r="QSY75" i="14"/>
  <c r="QST75" i="14"/>
  <c r="QSO75" i="14"/>
  <c r="QSJ75" i="14"/>
  <c r="QSD75" i="14"/>
  <c r="QRX75" i="14"/>
  <c r="QRQ75" i="14"/>
  <c r="QRK75" i="14"/>
  <c r="QRE75" i="14"/>
  <c r="QQY75" i="14"/>
  <c r="QQS75" i="14"/>
  <c r="QQI75" i="14"/>
  <c r="QQC75" i="14"/>
  <c r="QPS75" i="14"/>
  <c r="QPL75" i="14"/>
  <c r="QPH75" i="14"/>
  <c r="QPB75" i="14"/>
  <c r="QOV75" i="14"/>
  <c r="QOQ75" i="14"/>
  <c r="QOK75" i="14"/>
  <c r="QOE75" i="14"/>
  <c r="QNY75" i="14"/>
  <c r="QNQ75" i="14"/>
  <c r="QNJ75" i="14"/>
  <c r="QNC75" i="14"/>
  <c r="QMY75" i="14"/>
  <c r="QMR75" i="14"/>
  <c r="QML75" i="14"/>
  <c r="QME75" i="14"/>
  <c r="QLX75" i="14"/>
  <c r="QLS75" i="14"/>
  <c r="QLN75" i="14"/>
  <c r="QLD75" i="14"/>
  <c r="QKY75" i="14"/>
  <c r="QKT75" i="14"/>
  <c r="QKL75" i="14"/>
  <c r="QKE75" i="14"/>
  <c r="QJZ75" i="14"/>
  <c r="QJT75" i="14"/>
  <c r="QJN75" i="14"/>
  <c r="QJF75" i="14"/>
  <c r="QIZ75" i="14"/>
  <c r="QIT75" i="14"/>
  <c r="QIN75" i="14"/>
  <c r="QII75" i="14"/>
  <c r="QIA75" i="14"/>
  <c r="QHV75" i="14"/>
  <c r="QHP75" i="14"/>
  <c r="QHK75" i="14"/>
  <c r="QHF75" i="14"/>
  <c r="QGY75" i="14"/>
  <c r="QGS75" i="14"/>
  <c r="QGM75" i="14"/>
  <c r="QGE75" i="14"/>
  <c r="QFY75" i="14"/>
  <c r="QFS75" i="14"/>
  <c r="QFN75" i="14"/>
  <c r="QFI75" i="14"/>
  <c r="QFC75" i="14"/>
  <c r="QEX75" i="14"/>
  <c r="QER75" i="14"/>
  <c r="QEL75" i="14"/>
  <c r="QEF75" i="14"/>
  <c r="QDY75" i="14"/>
  <c r="QDR75" i="14"/>
  <c r="QDE75" i="14"/>
  <c r="QCY75" i="14"/>
  <c r="QCT75" i="14"/>
  <c r="QCG75" i="14"/>
  <c r="QBY75" i="14"/>
  <c r="QBR75" i="14"/>
  <c r="QBL75" i="14"/>
  <c r="QBB75" i="14"/>
  <c r="QAT75" i="14"/>
  <c r="QAN75" i="14"/>
  <c r="QAG75" i="14"/>
  <c r="QAA75" i="14"/>
  <c r="PZS75" i="14"/>
  <c r="PZN75" i="14"/>
  <c r="PZH75" i="14"/>
  <c r="PZB75" i="14"/>
  <c r="PYU75" i="14"/>
  <c r="PYO75" i="14"/>
  <c r="PYI75" i="14"/>
  <c r="PYC75" i="14"/>
  <c r="PXV75" i="14"/>
  <c r="PXR75" i="14"/>
  <c r="PXI75" i="14"/>
  <c r="PXA75" i="14"/>
  <c r="PWU75" i="14"/>
  <c r="PWQ75" i="14"/>
  <c r="PWL75" i="14"/>
  <c r="PWD75" i="14"/>
  <c r="PVX75" i="14"/>
  <c r="PVQ75" i="14"/>
  <c r="PVI75" i="14"/>
  <c r="PVC75" i="14"/>
  <c r="PUU75" i="14"/>
  <c r="PUO75" i="14"/>
  <c r="PUG75" i="14"/>
  <c r="PUA75" i="14"/>
  <c r="PTU75" i="14"/>
  <c r="PTP75" i="14"/>
  <c r="PTK75" i="14"/>
  <c r="PTE75" i="14"/>
  <c r="PSY75" i="14"/>
  <c r="PSR75" i="14"/>
  <c r="PSM75" i="14"/>
  <c r="PSH75" i="14"/>
  <c r="PRU75" i="14"/>
  <c r="PRO75" i="14"/>
  <c r="PRK75" i="14"/>
  <c r="PRF75" i="14"/>
  <c r="PQZ75" i="14"/>
  <c r="PQT75" i="14"/>
  <c r="PQP75" i="14"/>
  <c r="PQJ75" i="14"/>
  <c r="PQC75" i="14"/>
  <c r="PPV75" i="14"/>
  <c r="PPO75" i="14"/>
  <c r="PPG75" i="14"/>
  <c r="POY75" i="14"/>
  <c r="POT75" i="14"/>
  <c r="PON75" i="14"/>
  <c r="POH75" i="14"/>
  <c r="PNZ75" i="14"/>
  <c r="PNU75" i="14"/>
  <c r="PNM75" i="14"/>
  <c r="PNG75" i="14"/>
  <c r="PNB75" i="14"/>
  <c r="PMV75" i="14"/>
  <c r="PMQ75" i="14"/>
  <c r="PMG75" i="14"/>
  <c r="PLZ75" i="14"/>
  <c r="PLQ75" i="14"/>
  <c r="PLL75" i="14"/>
  <c r="PLF75" i="14"/>
  <c r="PLA75" i="14"/>
  <c r="PKV75" i="14"/>
  <c r="PKP75" i="14"/>
  <c r="PKJ75" i="14"/>
  <c r="PKC75" i="14"/>
  <c r="PJW75" i="14"/>
  <c r="PJN75" i="14"/>
  <c r="PJG75" i="14"/>
  <c r="PIW75" i="14"/>
  <c r="PIR75" i="14"/>
  <c r="PII75" i="14"/>
  <c r="PHX75" i="14"/>
  <c r="PHQ75" i="14"/>
  <c r="PHK75" i="14"/>
  <c r="PHE75" i="14"/>
  <c r="PGX75" i="14"/>
  <c r="PGK75" i="14"/>
  <c r="PGF75" i="14"/>
  <c r="PFV75" i="14"/>
  <c r="PFP75" i="14"/>
  <c r="PFK75" i="14"/>
  <c r="PFF75" i="14"/>
  <c r="PEY75" i="14"/>
  <c r="PET75" i="14"/>
  <c r="PEN75" i="14"/>
  <c r="PEI75" i="14"/>
  <c r="PDT75" i="14"/>
  <c r="PDO75" i="14"/>
  <c r="PDH75" i="14"/>
  <c r="PDB75" i="14"/>
  <c r="PCU75" i="14"/>
  <c r="PCN75" i="14"/>
  <c r="PCI75" i="14"/>
  <c r="PCB75" i="14"/>
  <c r="PBW75" i="14"/>
  <c r="PBP75" i="14"/>
  <c r="PBK75" i="14"/>
  <c r="PAX75" i="14"/>
  <c r="PAT75" i="14"/>
  <c r="PAM75" i="14"/>
  <c r="PAD75" i="14"/>
  <c r="OZY75" i="14"/>
  <c r="OZR75" i="14"/>
  <c r="OZK75" i="14"/>
  <c r="OYZ75" i="14"/>
  <c r="OYS75" i="14"/>
  <c r="OYN75" i="14"/>
  <c r="OYI75" i="14"/>
  <c r="OYC75" i="14"/>
  <c r="OXV75" i="14"/>
  <c r="OXR75" i="14"/>
  <c r="OXN75" i="14"/>
  <c r="OXH75" i="14"/>
  <c r="OXA75" i="14"/>
  <c r="OWU75" i="14"/>
  <c r="OWP75" i="14"/>
  <c r="OWI75" i="14"/>
  <c r="OVW75" i="14"/>
  <c r="OVP75" i="14"/>
  <c r="OVJ75" i="14"/>
  <c r="OVD75" i="14"/>
  <c r="OUY75" i="14"/>
  <c r="OUS75" i="14"/>
  <c r="OUM75" i="14"/>
  <c r="OUH75" i="14"/>
  <c r="OUB75" i="14"/>
  <c r="OTU75" i="14"/>
  <c r="OTM75" i="14"/>
  <c r="OTH75" i="14"/>
  <c r="OTC75" i="14"/>
  <c r="OSW75" i="14"/>
  <c r="OSO75" i="14"/>
  <c r="OSI75" i="14"/>
  <c r="OSB75" i="14"/>
  <c r="ORU75" i="14"/>
  <c r="ORL75" i="14"/>
  <c r="ORD75" i="14"/>
  <c r="OQW75" i="14"/>
  <c r="OQO75" i="14"/>
  <c r="OQJ75" i="14"/>
  <c r="OQD75" i="14"/>
  <c r="OPV75" i="14"/>
  <c r="OPR75" i="14"/>
  <c r="OPL75" i="14"/>
  <c r="OPG75" i="14"/>
  <c r="OOY75" i="14"/>
  <c r="OOT75" i="14"/>
  <c r="OOM75" i="14"/>
  <c r="OOC75" i="14"/>
  <c r="ONW75" i="14"/>
  <c r="ONP75" i="14"/>
  <c r="ONK75" i="14"/>
  <c r="ONF75" i="14"/>
  <c r="OMY75" i="14"/>
  <c r="OMR75" i="14"/>
  <c r="OML75" i="14"/>
  <c r="OMF75" i="14"/>
  <c r="OLY75" i="14"/>
  <c r="OLS75" i="14"/>
  <c r="OLI75" i="14"/>
  <c r="OLC75" i="14"/>
  <c r="OKT75" i="14"/>
  <c r="OKN75" i="14"/>
  <c r="OKG75" i="14"/>
  <c r="OJZ75" i="14"/>
  <c r="OJT75" i="14"/>
  <c r="OJN75" i="14"/>
  <c r="OJG75" i="14"/>
  <c r="OJA75" i="14"/>
  <c r="OIT75" i="14"/>
  <c r="OIN75" i="14"/>
  <c r="OIH75" i="14"/>
  <c r="OID75" i="14"/>
  <c r="OHY75" i="14"/>
  <c r="OHS75" i="14"/>
  <c r="OHN75" i="14"/>
  <c r="OHI75" i="14"/>
  <c r="OHE75" i="14"/>
  <c r="OGZ75" i="14"/>
  <c r="OGT75" i="14"/>
  <c r="OGN75" i="14"/>
  <c r="OGI75" i="14"/>
  <c r="OGD75" i="14"/>
  <c r="OFZ75" i="14"/>
  <c r="OFV75" i="14"/>
  <c r="OFQ75" i="14"/>
  <c r="OFK75" i="14"/>
  <c r="OFE75" i="14"/>
  <c r="OEZ75" i="14"/>
  <c r="OEU75" i="14"/>
  <c r="OEP75" i="14"/>
  <c r="OEH75" i="14"/>
  <c r="OEC75" i="14"/>
  <c r="ODW75" i="14"/>
  <c r="ODQ75" i="14"/>
  <c r="ODK75" i="14"/>
  <c r="ODE75" i="14"/>
  <c r="OCZ75" i="14"/>
  <c r="OCT75" i="14"/>
  <c r="OCP75" i="14"/>
  <c r="OCK75" i="14"/>
  <c r="OCE75" i="14"/>
  <c r="OBY75" i="14"/>
  <c r="OBS75" i="14"/>
  <c r="OBL75" i="14"/>
  <c r="OBG75" i="14"/>
  <c r="OBB75" i="14"/>
  <c r="OAW75" i="14"/>
  <c r="OAR75" i="14"/>
  <c r="OAM75" i="14"/>
  <c r="OAG75" i="14"/>
  <c r="OAB75" i="14"/>
  <c r="NZV75" i="14"/>
  <c r="NZQ75" i="14"/>
  <c r="NZL75" i="14"/>
  <c r="NZG75" i="14"/>
  <c r="NZB75" i="14"/>
  <c r="NYW75" i="14"/>
  <c r="NYS75" i="14"/>
  <c r="NYN75" i="14"/>
  <c r="NYG75" i="14"/>
  <c r="NYB75" i="14"/>
  <c r="NXW75" i="14"/>
  <c r="NXQ75" i="14"/>
  <c r="NXL75" i="14"/>
  <c r="NXG75" i="14"/>
  <c r="NWZ75" i="14"/>
  <c r="NWS75" i="14"/>
  <c r="NWM75" i="14"/>
  <c r="NWH75" i="14"/>
  <c r="NWA75" i="14"/>
  <c r="NVT75" i="14"/>
  <c r="NVN75" i="14"/>
  <c r="NRD75" i="14"/>
  <c r="NQW75" i="14"/>
  <c r="NQQ75" i="14"/>
  <c r="NQJ75" i="14"/>
  <c r="NQD75" i="14"/>
  <c r="NPX75" i="14"/>
  <c r="NPS75" i="14"/>
  <c r="NPL75" i="14"/>
  <c r="NPF75" i="14"/>
  <c r="NOU75" i="14"/>
  <c r="NOO75" i="14"/>
  <c r="NOI75" i="14"/>
  <c r="NOD75" i="14"/>
  <c r="NNW75" i="14"/>
  <c r="NNQ75" i="14"/>
  <c r="NNK75" i="14"/>
  <c r="NNF75" i="14"/>
  <c r="NNA75" i="14"/>
  <c r="NMU75" i="14"/>
  <c r="NMO75" i="14"/>
  <c r="NMI75" i="14"/>
  <c r="NMC75" i="14"/>
  <c r="NLV75" i="14"/>
  <c r="NLP75" i="14"/>
  <c r="NLK75" i="14"/>
  <c r="NLE75" i="14"/>
  <c r="NKZ75" i="14"/>
  <c r="NKU75" i="14"/>
  <c r="NKN75" i="14"/>
  <c r="NKH75" i="14"/>
  <c r="NKB75" i="14"/>
  <c r="NJV75" i="14"/>
  <c r="NJP75" i="14"/>
  <c r="NJJ75" i="14"/>
  <c r="NIY75" i="14"/>
  <c r="NIS75" i="14"/>
  <c r="NIK75" i="14"/>
  <c r="NIE75" i="14"/>
  <c r="NHY75" i="14"/>
  <c r="NHR75" i="14"/>
  <c r="NHM75" i="14"/>
  <c r="NHG75" i="14"/>
  <c r="NHB75" i="14"/>
  <c r="NGT75" i="14"/>
  <c r="NGO75" i="14"/>
  <c r="NGD75" i="14"/>
  <c r="NFY75" i="14"/>
  <c r="NFR75" i="14"/>
  <c r="NFL75" i="14"/>
  <c r="NFE75" i="14"/>
  <c r="NFA75" i="14"/>
  <c r="NEV75" i="14"/>
  <c r="NEO75" i="14"/>
  <c r="NEJ75" i="14"/>
  <c r="NED75" i="14"/>
  <c r="NDY75" i="14"/>
  <c r="NDO75" i="14"/>
  <c r="NDJ75" i="14"/>
  <c r="NCY75" i="14"/>
  <c r="NCS75" i="14"/>
  <c r="NCM75" i="14"/>
  <c r="NCG75" i="14"/>
  <c r="NCB75" i="14"/>
  <c r="NBU75" i="14"/>
  <c r="NBQ75" i="14"/>
  <c r="NBL75" i="14"/>
  <c r="NBE75" i="14"/>
  <c r="NAY75" i="14"/>
  <c r="NAT75" i="14"/>
  <c r="NAN75" i="14"/>
  <c r="NAH75" i="14"/>
  <c r="NAD75" i="14"/>
  <c r="MZY75" i="14"/>
  <c r="MZS75" i="14"/>
  <c r="MZN75" i="14"/>
  <c r="MZJ75" i="14"/>
  <c r="MZF75" i="14"/>
  <c r="MZB75" i="14"/>
  <c r="MYX75" i="14"/>
  <c r="MYT75" i="14"/>
  <c r="MYP75" i="14"/>
  <c r="MYM75" i="14"/>
  <c r="MYI75" i="14"/>
  <c r="MYE75" i="14"/>
  <c r="MYA75" i="14"/>
  <c r="MXW75" i="14"/>
  <c r="MXT75" i="14"/>
  <c r="MXP75" i="14"/>
  <c r="MXK75" i="14"/>
  <c r="MXG75" i="14"/>
  <c r="MXC75" i="14"/>
  <c r="MWY75" i="14"/>
  <c r="MWU75" i="14"/>
  <c r="MWQ75" i="14"/>
  <c r="MWJ75" i="14"/>
  <c r="MWE75" i="14"/>
  <c r="MVY75" i="14"/>
  <c r="MVT75" i="14"/>
  <c r="MVP75" i="14"/>
  <c r="MVJ75" i="14"/>
  <c r="MVE75" i="14"/>
  <c r="MUY75" i="14"/>
  <c r="MUQ75" i="14"/>
  <c r="MUK75" i="14"/>
  <c r="MUD75" i="14"/>
  <c r="MTY75" i="14"/>
  <c r="MTR75" i="14"/>
  <c r="MTL75" i="14"/>
  <c r="MTF75" i="14"/>
  <c r="MSZ75" i="14"/>
  <c r="MSS75" i="14"/>
  <c r="MSN75" i="14"/>
  <c r="MSI75" i="14"/>
  <c r="MSD75" i="14"/>
  <c r="MRW75" i="14"/>
  <c r="MRQ75" i="14"/>
  <c r="MRG75" i="14"/>
  <c r="MRA75" i="14"/>
  <c r="MQU75" i="14"/>
  <c r="MQL75" i="14"/>
  <c r="MQF75" i="14"/>
  <c r="MPZ75" i="14"/>
  <c r="MPU75" i="14"/>
  <c r="MPN75" i="14"/>
  <c r="MPH75" i="14"/>
  <c r="AX12" i="3"/>
  <c r="I13" i="3"/>
  <c r="P13" i="3"/>
  <c r="W13" i="3"/>
  <c r="AH13" i="3"/>
  <c r="AR13" i="3"/>
  <c r="AC15" i="3"/>
  <c r="AP15" i="3"/>
  <c r="BE15" i="3"/>
  <c r="I16" i="3"/>
  <c r="U16" i="3"/>
  <c r="AH16" i="3"/>
  <c r="AP16" i="3"/>
  <c r="BE16" i="3"/>
  <c r="AW13" i="3"/>
  <c r="BG13" i="3"/>
  <c r="M14" i="3"/>
  <c r="T14" i="3"/>
  <c r="AB14" i="3"/>
  <c r="AG14" i="3"/>
  <c r="AN14" i="3"/>
  <c r="AU14" i="3"/>
  <c r="AZ14" i="3"/>
  <c r="G15" i="3"/>
  <c r="N15" i="3"/>
  <c r="S15" i="3"/>
  <c r="AD15" i="3"/>
  <c r="AQ15" i="3"/>
  <c r="BD15" i="3"/>
  <c r="P16" i="3"/>
  <c r="AD16" i="3"/>
  <c r="BD16" i="3"/>
  <c r="DVP75" i="14"/>
  <c r="CVM75" i="14"/>
  <c r="CDM75" i="14"/>
  <c r="BJF75" i="14"/>
  <c r="AZK75" i="14"/>
  <c r="GTL75" i="14"/>
  <c r="GTP75" i="14"/>
  <c r="GUI75" i="14"/>
  <c r="GUR75" i="14"/>
  <c r="GUX75" i="14"/>
  <c r="GVE75" i="14"/>
  <c r="GVL75" i="14"/>
  <c r="GVS75" i="14"/>
  <c r="GWA75" i="14"/>
  <c r="GWG75" i="14"/>
  <c r="GWY75" i="14"/>
  <c r="GXG75" i="14"/>
  <c r="GXO75" i="14"/>
  <c r="GXV75" i="14"/>
  <c r="GYC75" i="14"/>
  <c r="GYK75" i="14"/>
  <c r="UNZ68" i="14"/>
  <c r="UMC68" i="14"/>
  <c r="UJX68" i="14"/>
  <c r="UHW68" i="14"/>
  <c r="UGI68" i="14"/>
  <c r="UFE68" i="14"/>
  <c r="UCW68" i="14"/>
  <c r="TXO68" i="14"/>
  <c r="TSW68" i="14"/>
  <c r="JRF68" i="14"/>
  <c r="JPF68" i="14"/>
  <c r="JNO68" i="14"/>
  <c r="EGM75" i="14"/>
  <c r="DYO75" i="14"/>
  <c r="DUQ75" i="14"/>
  <c r="DQE75" i="14"/>
  <c r="DIT75" i="14"/>
  <c r="DFG75" i="14"/>
  <c r="CZQ75" i="14"/>
  <c r="M194" i="14"/>
  <c r="FFP68" i="14"/>
  <c r="FEG68" i="14"/>
  <c r="FCV68" i="14"/>
  <c r="FAK68" i="14"/>
  <c r="EYU68" i="14"/>
  <c r="EVE68" i="14"/>
  <c r="ETG68" i="14"/>
  <c r="UQX68" i="14"/>
  <c r="TSL68" i="14"/>
  <c r="EPW68" i="14"/>
  <c r="EOM68" i="14"/>
  <c r="EMG68" i="14"/>
  <c r="EKR68" i="14"/>
  <c r="EJA68" i="14"/>
  <c r="EHP68" i="14"/>
  <c r="EEC68" i="14"/>
  <c r="ECV68" i="14"/>
  <c r="EAU68" i="14"/>
  <c r="LNT75" i="14"/>
  <c r="LGT75" i="14"/>
  <c r="KZM75" i="14"/>
  <c r="KYO75" i="14"/>
  <c r="KXM75" i="14"/>
  <c r="KWL75" i="14"/>
  <c r="KVR75" i="14"/>
  <c r="KUQ75" i="14"/>
  <c r="KTN75" i="14"/>
  <c r="KSM75" i="14"/>
  <c r="KRO75" i="14"/>
  <c r="UVS68" i="14"/>
  <c r="TWB68" i="14"/>
  <c r="TZO68" i="14"/>
  <c r="KPO75" i="14"/>
  <c r="KOE75" i="14"/>
  <c r="KNG75" i="14"/>
  <c r="KMA75" i="14"/>
  <c r="QZD75" i="14"/>
  <c r="QGB75" i="14"/>
  <c r="QBV75" i="14"/>
  <c r="PXE75" i="14"/>
  <c r="PPH75" i="14"/>
  <c r="PEV75" i="14"/>
  <c r="PAW75" i="14"/>
  <c r="OPK75" i="14"/>
  <c r="OKF75" i="14"/>
  <c r="NJW75" i="14"/>
  <c r="WWV68" i="14"/>
  <c r="UNY68" i="14"/>
  <c r="IVK75" i="14"/>
  <c r="AAP75" i="14"/>
  <c r="ZN75" i="14"/>
  <c r="YI75" i="14"/>
  <c r="XK75" i="14"/>
  <c r="VZ75" i="14"/>
  <c r="UP75" i="14"/>
  <c r="SO75" i="14"/>
  <c r="QK75" i="14"/>
  <c r="PH75" i="14"/>
  <c r="UNP75" i="14"/>
  <c r="UNX75" i="14"/>
  <c r="UOH75" i="14"/>
  <c r="UOL75" i="14"/>
  <c r="UVR75" i="14"/>
  <c r="UVW75" i="14"/>
  <c r="UWF75" i="14"/>
  <c r="UWQ75" i="14"/>
  <c r="AW315" i="14"/>
  <c r="XEK68" i="14"/>
  <c r="UMY68" i="14"/>
  <c r="TZY68" i="14"/>
  <c r="ADM75" i="14"/>
  <c r="SG75" i="14"/>
  <c r="WZH68" i="14"/>
  <c r="UMR68" i="14"/>
  <c r="IVJ75" i="14"/>
  <c r="TZF68" i="14"/>
  <c r="JOE68" i="14"/>
  <c r="JFL68" i="14"/>
  <c r="IZG68" i="14"/>
  <c r="ILR68" i="14"/>
  <c r="IGZ68" i="14"/>
  <c r="IBC68" i="14"/>
  <c r="HUW68" i="14"/>
  <c r="HQE68" i="14"/>
  <c r="GYR75" i="14"/>
  <c r="GYX75" i="14"/>
  <c r="GZF75" i="14"/>
  <c r="GZK75" i="14"/>
  <c r="GZR75" i="14"/>
  <c r="GZW75" i="14"/>
  <c r="HAE75" i="14"/>
  <c r="HAK75" i="14"/>
  <c r="UVR68" i="14"/>
  <c r="UUE68" i="14"/>
  <c r="USG68" i="14"/>
  <c r="UQO68" i="14"/>
  <c r="CUN75" i="14"/>
  <c r="CQL75" i="14"/>
  <c r="CKX75" i="14"/>
  <c r="CEP75" i="14"/>
  <c r="BUE75" i="14"/>
  <c r="BOY75" i="14"/>
  <c r="BJA75" i="14"/>
  <c r="BFN75" i="14"/>
  <c r="ASQ75" i="14"/>
  <c r="AOV75" i="14"/>
  <c r="AJQ75" i="14"/>
  <c r="ADT75" i="14"/>
  <c r="XS75" i="14"/>
  <c r="SM75" i="14"/>
  <c r="U117" i="14"/>
  <c r="DWX68" i="14"/>
  <c r="DUH68" i="14"/>
  <c r="DRM68" i="14"/>
  <c r="DPB68" i="14"/>
  <c r="DLH68" i="14"/>
  <c r="TWQ75" i="14"/>
  <c r="OQZ75" i="14"/>
  <c r="OMD75" i="14"/>
  <c r="OFP75" i="14"/>
  <c r="OAP75" i="14"/>
  <c r="NUD75" i="14"/>
  <c r="NQC75" i="14"/>
  <c r="NHU75" i="14"/>
  <c r="NDX75" i="14"/>
  <c r="MWO75" i="14"/>
  <c r="MON75" i="14"/>
  <c r="MIV75" i="14"/>
  <c r="LTJ75" i="14"/>
  <c r="KJW75" i="14"/>
  <c r="KIQ75" i="14"/>
  <c r="KIA75" i="14"/>
  <c r="KFP75" i="14"/>
  <c r="KER75" i="14"/>
  <c r="KDX75" i="14"/>
  <c r="KBT75" i="14"/>
  <c r="KAV75" i="14"/>
  <c r="JZT75" i="14"/>
  <c r="JXH75" i="14"/>
  <c r="JWB75" i="14"/>
  <c r="JUT75" i="14"/>
  <c r="JTS75" i="14"/>
  <c r="JSY75" i="14"/>
  <c r="JSA75" i="14"/>
  <c r="JRF75" i="14"/>
  <c r="JPO75" i="14"/>
  <c r="JOM75" i="14"/>
  <c r="JNN75" i="14"/>
  <c r="NEM75" i="14"/>
  <c r="NAI75" i="14"/>
  <c r="MWB75" i="14"/>
  <c r="MQP75" i="14"/>
  <c r="MIM75" i="14"/>
  <c r="MAZ75" i="14"/>
  <c r="LUA75" i="14"/>
  <c r="LMW75" i="14"/>
  <c r="LHF75" i="14"/>
  <c r="LAG75" i="14"/>
  <c r="KYV75" i="14"/>
  <c r="KXX75" i="14"/>
  <c r="IHW75" i="14"/>
  <c r="IHP75" i="14"/>
  <c r="IHA75" i="14"/>
  <c r="IGP75" i="14"/>
  <c r="AGO75" i="14"/>
  <c r="AFB75" i="14"/>
  <c r="ADO75" i="14"/>
  <c r="ACP75" i="14"/>
  <c r="HAQ75" i="14"/>
  <c r="HAX75" i="14"/>
  <c r="HBG75" i="14"/>
  <c r="HBL75" i="14"/>
  <c r="HBQ75" i="14"/>
  <c r="HBZ75" i="14"/>
  <c r="HCG75" i="14"/>
  <c r="HCQ75" i="14"/>
  <c r="UOU75" i="14"/>
  <c r="UPC75" i="14"/>
  <c r="UPH75" i="14"/>
  <c r="UPR75" i="14"/>
  <c r="UPY75" i="14"/>
  <c r="UQE75" i="14"/>
  <c r="UQS75" i="14"/>
  <c r="UQX75" i="14"/>
  <c r="URC75" i="14"/>
  <c r="URL75" i="14"/>
  <c r="URS75" i="14"/>
  <c r="URW75" i="14"/>
  <c r="USD75" i="14"/>
  <c r="USS75" i="14"/>
  <c r="USY75" i="14"/>
  <c r="WWU68" i="14"/>
  <c r="WVO68" i="14"/>
  <c r="WRY68" i="14"/>
  <c r="WON68" i="14"/>
  <c r="WNI68" i="14"/>
  <c r="WLZ68" i="14"/>
  <c r="WKL68" i="14"/>
  <c r="WIA68" i="14"/>
  <c r="WGN68" i="14"/>
  <c r="WFI68" i="14"/>
  <c r="WDS68" i="14"/>
  <c r="WCF68" i="14"/>
  <c r="WBB68" i="14"/>
  <c r="VZS68" i="14"/>
  <c r="VYC68" i="14"/>
  <c r="VUX68" i="14"/>
  <c r="VTF68" i="14"/>
  <c r="VSB68" i="14"/>
  <c r="VRA68" i="14"/>
  <c r="VPX68" i="14"/>
  <c r="VOJ68" i="14"/>
  <c r="VMV68" i="14"/>
  <c r="VLA68" i="14"/>
  <c r="VKB68" i="14"/>
  <c r="VHX68" i="14"/>
  <c r="VBN68" i="14"/>
  <c r="UZM68" i="14"/>
  <c r="JCG68" i="14"/>
  <c r="IZE68" i="14"/>
  <c r="IXM68" i="14"/>
  <c r="IWD68" i="14"/>
  <c r="ITL68" i="14"/>
  <c r="IRN68" i="14"/>
  <c r="IPZ68" i="14"/>
  <c r="INM68" i="14"/>
  <c r="IJS68" i="14"/>
  <c r="IGQ68" i="14"/>
  <c r="IFG68" i="14"/>
  <c r="IDB68" i="14"/>
  <c r="IBA68" i="14"/>
  <c r="HZR68" i="14"/>
  <c r="QSV75" i="14"/>
  <c r="QQT75" i="14"/>
  <c r="QPF75" i="14"/>
  <c r="QNW75" i="14"/>
  <c r="QMK75" i="14"/>
  <c r="QKO75" i="14"/>
  <c r="QIQ75" i="14"/>
  <c r="QHB75" i="14"/>
  <c r="QDW75" i="14"/>
  <c r="QCF75" i="14"/>
  <c r="QAH75" i="14"/>
  <c r="PYL75" i="14"/>
  <c r="PWI75" i="14"/>
  <c r="PUW75" i="14"/>
  <c r="PTF75" i="14"/>
  <c r="PRC75" i="14"/>
  <c r="PPL75" i="14"/>
  <c r="PMP75" i="14"/>
  <c r="PKE75" i="14"/>
  <c r="PIV75" i="14"/>
  <c r="PDY75" i="14"/>
  <c r="OVH75" i="14"/>
  <c r="OPZ75" i="14"/>
  <c r="OMI75" i="14"/>
  <c r="OER75" i="14"/>
  <c r="OBC75" i="14"/>
  <c r="NWW75" i="14"/>
  <c r="NTD75" i="14"/>
  <c r="ESQ75" i="14"/>
  <c r="EOL75" i="14"/>
  <c r="XEW68" i="14"/>
  <c r="WWO68" i="14"/>
  <c r="VEA68" i="14"/>
  <c r="UWY68" i="14"/>
  <c r="UGB68" i="14"/>
  <c r="TZE68" i="14"/>
  <c r="IWX75" i="14"/>
  <c r="ISY75" i="14"/>
  <c r="NMV75" i="14"/>
  <c r="NLS75" i="14"/>
  <c r="NJQ75" i="14"/>
  <c r="NHT75" i="14"/>
  <c r="IDF68" i="14"/>
  <c r="IAZ68" i="14"/>
  <c r="HZJ68" i="14"/>
  <c r="HXL68" i="14"/>
  <c r="HVS68" i="14"/>
  <c r="HUB68" i="14"/>
  <c r="HSP68" i="14"/>
  <c r="HPO68" i="14"/>
  <c r="HMM68" i="14"/>
  <c r="HJU68" i="14"/>
  <c r="HHO68" i="14"/>
  <c r="HET68" i="14"/>
  <c r="HDN68" i="14"/>
  <c r="HBI68" i="14"/>
  <c r="GZN68" i="14"/>
  <c r="GXI68" i="14"/>
  <c r="GRN68" i="14"/>
  <c r="GOI68" i="14"/>
  <c r="GLH68" i="14"/>
  <c r="GJW68" i="14"/>
  <c r="GHY68" i="14"/>
  <c r="GGL68" i="14"/>
  <c r="GEM68" i="14"/>
  <c r="GDH68" i="14"/>
  <c r="GAS68" i="14"/>
  <c r="FZE68" i="14"/>
  <c r="FYS68" i="14"/>
  <c r="FYL68" i="14"/>
  <c r="FYG68" i="14"/>
  <c r="FPC68" i="14"/>
  <c r="FNB68" i="14"/>
  <c r="FLD68" i="14"/>
  <c r="TVU75" i="14"/>
  <c r="TUS75" i="14"/>
  <c r="TRY75" i="14"/>
  <c r="TQS75" i="14"/>
  <c r="TOT75" i="14"/>
  <c r="TNO75" i="14"/>
  <c r="TMF75" i="14"/>
  <c r="TJD75" i="14"/>
  <c r="TGX75" i="14"/>
  <c r="TFJ75" i="14"/>
  <c r="TEE75" i="14"/>
  <c r="PKQ68" i="14"/>
  <c r="SHL75" i="14"/>
  <c r="SAA75" i="14"/>
  <c r="RTS75" i="14"/>
  <c r="RMM75" i="14"/>
  <c r="RGO75" i="14"/>
  <c r="RAX75" i="14"/>
  <c r="QSK75" i="14"/>
  <c r="QNX75" i="14"/>
  <c r="QEN75" i="14"/>
  <c r="PTS75" i="14"/>
  <c r="PNA75" i="14"/>
  <c r="PAI75" i="14"/>
  <c r="JMP75" i="14"/>
  <c r="TAR68" i="14"/>
  <c r="SYP68" i="14"/>
  <c r="SXJ68" i="14"/>
  <c r="SWE68" i="14"/>
  <c r="RYI68" i="14"/>
  <c r="RXX68" i="14"/>
  <c r="RXB68" i="14"/>
  <c r="RVX68" i="14"/>
  <c r="RUX68" i="14"/>
  <c r="RUF68" i="14"/>
  <c r="RTK68" i="14"/>
  <c r="RRY68" i="14"/>
  <c r="RQW68" i="14"/>
  <c r="RQI68" i="14"/>
  <c r="ROV68" i="14"/>
  <c r="ROI68" i="14"/>
  <c r="RNV68" i="14"/>
  <c r="RMX68" i="14"/>
  <c r="RLX68" i="14"/>
  <c r="RKQ68" i="14"/>
  <c r="KNB68" i="14"/>
  <c r="KNJ68" i="14"/>
  <c r="KNP68" i="14"/>
  <c r="KNX68" i="14"/>
  <c r="KOF68" i="14"/>
  <c r="KOM68" i="14"/>
  <c r="KOS68" i="14"/>
  <c r="KOZ68" i="14"/>
  <c r="KPG68" i="14"/>
  <c r="KPN68" i="14"/>
  <c r="KPT68" i="14"/>
  <c r="KPY68" i="14"/>
  <c r="KQD68" i="14"/>
  <c r="KQK68" i="14"/>
  <c r="KQP68" i="14"/>
  <c r="KQV68" i="14"/>
  <c r="KRB68" i="14"/>
  <c r="KRM68" i="14"/>
  <c r="KRT68" i="14"/>
  <c r="FP75" i="14"/>
  <c r="FW75" i="14"/>
  <c r="GE75" i="14"/>
  <c r="GK75" i="14"/>
  <c r="GO75" i="14"/>
  <c r="GU75" i="14"/>
  <c r="HC75" i="14"/>
  <c r="HN75" i="14"/>
  <c r="HU75" i="14"/>
  <c r="FNL68" i="14"/>
  <c r="FLC68" i="14"/>
  <c r="FJA68" i="14"/>
  <c r="FGK68" i="14"/>
  <c r="FDY68" i="14"/>
  <c r="EYX68" i="14"/>
  <c r="EUX68" i="14"/>
  <c r="ERO68" i="14"/>
  <c r="EBC68" i="14"/>
  <c r="DWE68" i="14"/>
  <c r="TRF68" i="14"/>
  <c r="JOT68" i="14"/>
  <c r="JKY68" i="14"/>
  <c r="JGY68" i="14"/>
  <c r="JBX68" i="14"/>
  <c r="IYD68" i="14"/>
  <c r="ITC68" i="14"/>
  <c r="IPH68" i="14"/>
  <c r="IKT68" i="14"/>
  <c r="IGL68" i="14"/>
  <c r="ICT68" i="14"/>
  <c r="HSR68" i="14"/>
  <c r="HCU68" i="14"/>
  <c r="GVD68" i="14"/>
  <c r="GNG68" i="14"/>
  <c r="GBB68" i="14"/>
  <c r="FQD68" i="14"/>
  <c r="FDS68" i="14"/>
  <c r="ESE68" i="14"/>
  <c r="EIX68" i="14"/>
  <c r="EBL68" i="14"/>
  <c r="DRQ68" i="14"/>
  <c r="TUB75" i="14"/>
  <c r="TLZ75" i="14"/>
  <c r="TDY75" i="14"/>
  <c r="SUB75" i="14"/>
  <c r="SKO75" i="14"/>
  <c r="SBJ75" i="14"/>
  <c r="ROZ75" i="14"/>
  <c r="RFG75" i="14"/>
  <c r="QWP75" i="14"/>
  <c r="QMX75" i="14"/>
  <c r="QEJ75" i="14"/>
  <c r="PWZ75" i="14"/>
  <c r="PLO75" i="14"/>
  <c r="PGQ75" i="14"/>
  <c r="OWM75" i="14"/>
  <c r="ORI75" i="14"/>
  <c r="OGL75" i="14"/>
  <c r="NOL75" i="14"/>
  <c r="NBR75" i="14"/>
  <c r="MTB75" i="14"/>
  <c r="LZX75" i="14"/>
  <c r="LRG75" i="14"/>
  <c r="LFK75" i="14"/>
  <c r="FXC75" i="14"/>
  <c r="FPR75" i="14"/>
  <c r="FEU75" i="14"/>
  <c r="ERR75" i="14"/>
  <c r="CZV75" i="14"/>
  <c r="JRG75" i="14"/>
  <c r="JNK75" i="14"/>
  <c r="MRH68" i="14"/>
  <c r="MPV68" i="14"/>
  <c r="MOI68" i="14"/>
  <c r="MNA68" i="14"/>
  <c r="MLL68" i="14"/>
  <c r="MJQ68" i="14"/>
  <c r="MIP68" i="14"/>
  <c r="MHH68" i="14"/>
  <c r="MFW68" i="14"/>
  <c r="MEF68" i="14"/>
  <c r="MDD68" i="14"/>
  <c r="MBS68" i="14"/>
  <c r="MAM68" i="14"/>
  <c r="LYU68" i="14"/>
  <c r="LWT68" i="14"/>
  <c r="LUK68" i="14"/>
  <c r="LSR68" i="14"/>
  <c r="LRI68" i="14"/>
  <c r="LQG68" i="14"/>
  <c r="LPA68" i="14"/>
  <c r="LNU68" i="14"/>
  <c r="LLY68" i="14"/>
  <c r="LKP68" i="14"/>
  <c r="LJK68" i="14"/>
  <c r="LHO68" i="14"/>
  <c r="LGF68" i="14"/>
  <c r="LEP68" i="14"/>
  <c r="LDK68" i="14"/>
  <c r="LBK68" i="14"/>
  <c r="KZZ68" i="14"/>
  <c r="KYK68" i="14"/>
  <c r="KXI68" i="14"/>
  <c r="KVT68" i="14"/>
  <c r="KUJ68" i="14"/>
  <c r="KSJ68" i="14"/>
  <c r="JYI68" i="14"/>
  <c r="JWG68" i="14"/>
  <c r="LNE75" i="14"/>
  <c r="LLX75" i="14"/>
  <c r="LKP75" i="14"/>
  <c r="LIZ75" i="14"/>
  <c r="LHH75" i="14"/>
  <c r="LGG75" i="14"/>
  <c r="LEP75" i="14"/>
  <c r="LDM75" i="14"/>
  <c r="LCS75" i="14"/>
  <c r="LBT75" i="14"/>
  <c r="LAK75" i="14"/>
  <c r="GCM75" i="14"/>
  <c r="GAV75" i="14"/>
  <c r="FZJ75" i="14"/>
  <c r="FXQ75" i="14"/>
  <c r="PDH68" i="14"/>
  <c r="PCY68" i="14"/>
  <c r="PCR68" i="14"/>
  <c r="PCL68" i="14"/>
  <c r="PCD68" i="14"/>
  <c r="PBW68" i="14"/>
  <c r="PBP68" i="14"/>
  <c r="PBI68" i="14"/>
  <c r="PBC68" i="14"/>
  <c r="PAV68" i="14"/>
  <c r="PAQ68" i="14"/>
  <c r="PAJ68" i="14"/>
  <c r="PAD68" i="14"/>
  <c r="OZX68" i="14"/>
  <c r="OSW68" i="14"/>
  <c r="OSO68" i="14"/>
  <c r="OSF68" i="14"/>
  <c r="ORY68" i="14"/>
  <c r="ORS68" i="14"/>
  <c r="ORI68" i="14"/>
  <c r="ORB68" i="14"/>
  <c r="OQW68" i="14"/>
  <c r="OQQ68" i="14"/>
  <c r="OQJ68" i="14"/>
  <c r="OQD68" i="14"/>
  <c r="OPU68" i="14"/>
  <c r="OPO68" i="14"/>
  <c r="IZH75" i="14"/>
  <c r="IYG75" i="14"/>
  <c r="IXD75" i="14"/>
  <c r="IUX75" i="14"/>
  <c r="JWD68" i="14"/>
  <c r="JVV68" i="14"/>
  <c r="JVP68" i="14"/>
  <c r="JVF68" i="14"/>
  <c r="JUZ68" i="14"/>
  <c r="JUT68" i="14"/>
  <c r="JUM68" i="14"/>
  <c r="JUI68" i="14"/>
  <c r="JUB68" i="14"/>
  <c r="JTV68" i="14"/>
  <c r="JTP68" i="14"/>
  <c r="JTF68" i="14"/>
  <c r="JSY68" i="14"/>
  <c r="JSQ68" i="14"/>
  <c r="JSJ68" i="14"/>
  <c r="JSB68" i="14"/>
  <c r="XEY68" i="14"/>
  <c r="XDG68" i="14"/>
  <c r="VGV68" i="14"/>
  <c r="VFB68" i="14"/>
  <c r="VDF68" i="14"/>
  <c r="KQV75" i="14"/>
  <c r="KPX75" i="14"/>
  <c r="KOZ75" i="14"/>
  <c r="KOB75" i="14"/>
  <c r="KMV75" i="14"/>
  <c r="KLX75" i="14"/>
  <c r="KLD75" i="14"/>
  <c r="KKB75" i="14"/>
  <c r="KJH75" i="14"/>
  <c r="KIK75" i="14"/>
  <c r="KHM75" i="14"/>
  <c r="KGT75" i="14"/>
  <c r="KDG75" i="14"/>
  <c r="JCD75" i="14"/>
  <c r="K113" i="14"/>
  <c r="AJ117" i="14"/>
  <c r="BF116" i="14"/>
  <c r="X116" i="14"/>
  <c r="ERW75" i="14"/>
  <c r="DRK75" i="14"/>
  <c r="DAE75" i="14"/>
  <c r="CNV75" i="14"/>
  <c r="BWA75" i="14"/>
  <c r="BIK75" i="14"/>
  <c r="API75" i="14"/>
  <c r="ACC75" i="14"/>
  <c r="NP75" i="14"/>
  <c r="W194" i="14"/>
  <c r="UYN68" i="14"/>
  <c r="TWJ68" i="14"/>
  <c r="ITI75" i="14"/>
  <c r="TVF68" i="14"/>
  <c r="TQU68" i="14"/>
  <c r="JPV68" i="14"/>
  <c r="JNS68" i="14"/>
  <c r="TRR75" i="14"/>
  <c r="TPW75" i="14"/>
  <c r="TOR75" i="14"/>
  <c r="TNN75" i="14"/>
  <c r="TLQ75" i="14"/>
  <c r="TJO75" i="14"/>
  <c r="TIH75" i="14"/>
  <c r="TGJ75" i="14"/>
  <c r="TEZ75" i="14"/>
  <c r="TCR75" i="14"/>
  <c r="TBJ75" i="14"/>
  <c r="SZO75" i="14"/>
  <c r="SXX75" i="14"/>
  <c r="SWF75" i="14"/>
  <c r="SUJ75" i="14"/>
  <c r="STG75" i="14"/>
  <c r="SRD75" i="14"/>
  <c r="SPJ75" i="14"/>
  <c r="SOB75" i="14"/>
  <c r="SMF75" i="14"/>
  <c r="SKK75" i="14"/>
  <c r="FML75" i="14"/>
  <c r="FLH75" i="14"/>
  <c r="FKG75" i="14"/>
  <c r="CVS75" i="14"/>
  <c r="CSL75" i="14"/>
  <c r="CNZ75" i="14"/>
  <c r="CHU75" i="14"/>
  <c r="CDC75" i="14"/>
  <c r="BXY75" i="14"/>
  <c r="BUJ75" i="14"/>
  <c r="BPD75" i="14"/>
  <c r="BJU75" i="14"/>
  <c r="BEK75" i="14"/>
  <c r="AZP75" i="14"/>
  <c r="ASU75" i="14"/>
  <c r="AMO75" i="14"/>
  <c r="AJD75" i="14"/>
  <c r="AES75" i="14"/>
  <c r="WL75" i="14"/>
  <c r="QE75" i="14"/>
  <c r="V113" i="14"/>
  <c r="BF315" i="14"/>
  <c r="OZT68" i="14"/>
  <c r="OZM68" i="14"/>
  <c r="OZF68" i="14"/>
  <c r="OYY68" i="14"/>
  <c r="OYR68" i="14"/>
  <c r="OYL68" i="14"/>
  <c r="OYG68" i="14"/>
  <c r="OYC68" i="14"/>
  <c r="OXW68" i="14"/>
  <c r="OXQ68" i="14"/>
  <c r="OXK68" i="14"/>
  <c r="OXC68" i="14"/>
  <c r="OWW68" i="14"/>
  <c r="OWM68" i="14"/>
  <c r="OWE68" i="14"/>
  <c r="OVY68" i="14"/>
  <c r="OVS68" i="14"/>
  <c r="OVM68" i="14"/>
  <c r="OVG68" i="14"/>
  <c r="OUY68" i="14"/>
  <c r="OUN68" i="14"/>
  <c r="OUH68" i="14"/>
  <c r="OUA68" i="14"/>
  <c r="OTT68" i="14"/>
  <c r="OTN68" i="14"/>
  <c r="OTG68" i="14"/>
  <c r="KCE75" i="14"/>
  <c r="KBF75" i="14"/>
  <c r="KAG75" i="14"/>
  <c r="JZE75" i="14"/>
  <c r="JXY75" i="14"/>
  <c r="JWS75" i="14"/>
  <c r="JVM75" i="14"/>
  <c r="JUC75" i="14"/>
  <c r="JTD75" i="14"/>
  <c r="JRX75" i="14"/>
  <c r="JQW75" i="14"/>
  <c r="JPP75" i="14"/>
  <c r="JOV75" i="14"/>
  <c r="JNT75" i="14"/>
  <c r="JMV75" i="14"/>
  <c r="JLT75" i="14"/>
  <c r="JKR75" i="14"/>
  <c r="JJH75" i="14"/>
  <c r="JIE75" i="14"/>
  <c r="JHC75" i="14"/>
  <c r="JFW75" i="14"/>
  <c r="JER75" i="14"/>
  <c r="JDX75" i="14"/>
  <c r="JCU75" i="14"/>
  <c r="S315" i="14"/>
  <c r="AM194" i="14"/>
  <c r="BE67" i="14"/>
  <c r="X67" i="14"/>
  <c r="XDY68" i="14"/>
  <c r="NUA75" i="14"/>
  <c r="NQR75" i="14"/>
  <c r="FHU75" i="14"/>
  <c r="FGO75" i="14"/>
  <c r="FFP75" i="14"/>
  <c r="FEE75" i="14"/>
  <c r="FCB75" i="14"/>
  <c r="FAM75" i="14"/>
  <c r="EZF75" i="14"/>
  <c r="BVR75" i="14"/>
  <c r="BUH75" i="14"/>
  <c r="BSV75" i="14"/>
  <c r="BRD75" i="14"/>
  <c r="BOZ75" i="14"/>
  <c r="ANU75" i="14"/>
  <c r="AME75" i="14"/>
  <c r="ALF75" i="14"/>
  <c r="AHQ75" i="14"/>
  <c r="AGG75" i="14"/>
  <c r="AEY75" i="14"/>
  <c r="ADK75" i="14"/>
  <c r="ACE75" i="14"/>
  <c r="AAS75" i="14"/>
  <c r="DUV75" i="14"/>
  <c r="DAY75" i="14"/>
  <c r="CHF75" i="14"/>
  <c r="BVH75" i="14"/>
  <c r="BCP75" i="14"/>
  <c r="AOG75" i="14"/>
  <c r="ACX75" i="14"/>
  <c r="BF113" i="14"/>
  <c r="XCB68" i="14"/>
  <c r="UHO68" i="14"/>
  <c r="IVF75" i="14"/>
  <c r="TXM68" i="14"/>
  <c r="JLQ68" i="14"/>
  <c r="JHN68" i="14"/>
  <c r="IZS68" i="14"/>
  <c r="IOW68" i="14"/>
  <c r="IKG68" i="14"/>
  <c r="IBQ68" i="14"/>
  <c r="HXI68" i="14"/>
  <c r="ZC75" i="14"/>
  <c r="XW75" i="14"/>
  <c r="WS75" i="14"/>
  <c r="VL75" i="14"/>
  <c r="UM75" i="14"/>
  <c r="TL75" i="14"/>
  <c r="SK75" i="14"/>
  <c r="RH75" i="14"/>
  <c r="BQ75" i="14"/>
  <c r="AO113" i="14"/>
  <c r="P113" i="14"/>
  <c r="AQ117" i="14"/>
  <c r="S117" i="14"/>
  <c r="AY116" i="14"/>
  <c r="Z116" i="14"/>
  <c r="L116" i="14"/>
  <c r="AM315" i="14"/>
  <c r="AW194" i="14"/>
  <c r="U194" i="14"/>
  <c r="AN67" i="14"/>
  <c r="S67" i="14"/>
  <c r="XFD68" i="14"/>
  <c r="XDU68" i="14"/>
  <c r="XCD68" i="14"/>
  <c r="XAX68" i="14"/>
  <c r="WZA68" i="14"/>
  <c r="WXL68" i="14"/>
  <c r="WVY68" i="14"/>
  <c r="WUX68" i="14"/>
  <c r="WSZ68" i="14"/>
  <c r="WRR68" i="14"/>
  <c r="WPU68" i="14"/>
  <c r="WOC68" i="14"/>
  <c r="WMH68" i="14"/>
  <c r="WKZ68" i="14"/>
  <c r="WJO68" i="14"/>
  <c r="WIJ68" i="14"/>
  <c r="WGT68" i="14"/>
  <c r="WFP68" i="14"/>
  <c r="WDI68" i="14"/>
  <c r="WBU68" i="14"/>
  <c r="WAF68" i="14"/>
  <c r="VYU68" i="14"/>
  <c r="VXN68" i="14"/>
  <c r="VWI68" i="14"/>
  <c r="VVF68" i="14"/>
  <c r="VUB68" i="14"/>
  <c r="VTD68" i="14"/>
  <c r="VRR68" i="14"/>
  <c r="VQO68" i="14"/>
  <c r="VPC68" i="14"/>
  <c r="VNQ68" i="14"/>
  <c r="VMP68" i="14"/>
  <c r="VLL68" i="14"/>
  <c r="VKQ68" i="14"/>
  <c r="VJN68" i="14"/>
  <c r="VIH68" i="14"/>
  <c r="VHF68" i="14"/>
  <c r="VFS68" i="14"/>
  <c r="VEI68" i="14"/>
  <c r="VCW68" i="14"/>
  <c r="VAH68" i="14"/>
  <c r="UYY68" i="14"/>
  <c r="UXQ68" i="14"/>
  <c r="UWL68" i="14"/>
  <c r="UVI68" i="14"/>
  <c r="TYM68" i="14"/>
  <c r="TXR68" i="14"/>
  <c r="TVN68" i="14"/>
  <c r="TUP68" i="14"/>
  <c r="TTO68" i="14"/>
  <c r="TSG68" i="14"/>
  <c r="TPG68" i="14"/>
  <c r="JON68" i="14"/>
  <c r="JKT68" i="14"/>
  <c r="JHQ68" i="14"/>
  <c r="JFI68" i="14"/>
  <c r="JCE68" i="14"/>
  <c r="IZF68" i="14"/>
  <c r="IWM68" i="14"/>
  <c r="IUK68" i="14"/>
  <c r="IRZ68" i="14"/>
  <c r="IPP68" i="14"/>
  <c r="IMG68" i="14"/>
  <c r="IIS68" i="14"/>
  <c r="IGF68" i="14"/>
  <c r="IBK68" i="14"/>
  <c r="HWW68" i="14"/>
  <c r="HOF68" i="14"/>
  <c r="HIC68" i="14"/>
  <c r="HBA68" i="14"/>
  <c r="GSY68" i="14"/>
  <c r="GNC68" i="14"/>
  <c r="GIL68" i="14"/>
  <c r="GCR68" i="14"/>
  <c r="FVX68" i="14"/>
  <c r="FNM68" i="14"/>
  <c r="FFG68" i="14"/>
  <c r="EWS68" i="14"/>
  <c r="ENW68" i="14"/>
  <c r="EHF68" i="14"/>
  <c r="EAV68" i="14"/>
  <c r="DWQ68" i="14"/>
  <c r="DQH68" i="14"/>
  <c r="TUH75" i="14"/>
  <c r="TLC75" i="14"/>
  <c r="TGO75" i="14"/>
  <c r="SXK75" i="14"/>
  <c r="SRR75" i="14"/>
  <c r="SIO75" i="14"/>
  <c r="SCC75" i="14"/>
  <c r="RVB75" i="14"/>
  <c r="RLK75" i="14"/>
  <c r="RFA75" i="14"/>
  <c r="RAH75" i="14"/>
  <c r="QTN75" i="14"/>
  <c r="QMG75" i="14"/>
  <c r="QDU75" i="14"/>
  <c r="PSO75" i="14"/>
  <c r="PML75" i="14"/>
  <c r="PDR75" i="14"/>
  <c r="OWT75" i="14"/>
  <c r="OOV75" i="14"/>
  <c r="OFA75" i="14"/>
  <c r="NUR75" i="14"/>
  <c r="NNV75" i="14"/>
  <c r="NJA75" i="14"/>
  <c r="NAW75" i="14"/>
  <c r="MVZ75" i="14"/>
  <c r="MOT75" i="14"/>
  <c r="MJG75" i="14"/>
  <c r="MCF75" i="14"/>
  <c r="LSB75" i="14"/>
  <c r="LJM75" i="14"/>
  <c r="GCN75" i="14"/>
  <c r="FSG75" i="14"/>
  <c r="FNF75" i="14"/>
  <c r="FHZ75" i="14"/>
  <c r="FAA75" i="14"/>
  <c r="EUI75" i="14"/>
  <c r="DTH75" i="14"/>
  <c r="CZB75" i="14"/>
  <c r="SUT75" i="14"/>
  <c r="LKA75" i="14"/>
  <c r="JQY75" i="14"/>
  <c r="JLC75" i="14"/>
  <c r="MRG68" i="14"/>
  <c r="MQB68" i="14"/>
  <c r="MOM68" i="14"/>
  <c r="MNG68" i="14"/>
  <c r="MLV68" i="14"/>
  <c r="MJV68" i="14"/>
  <c r="MIT68" i="14"/>
  <c r="MHP68" i="14"/>
  <c r="MGE68" i="14"/>
  <c r="MEN68" i="14"/>
  <c r="MDE68" i="14"/>
  <c r="MBO68" i="14"/>
  <c r="MAB68" i="14"/>
  <c r="LYS68" i="14"/>
  <c r="LXL68" i="14"/>
  <c r="LWI68" i="14"/>
  <c r="LVD68" i="14"/>
  <c r="LUB68" i="14"/>
  <c r="LTA68" i="14"/>
  <c r="LRR68" i="14"/>
  <c r="LQR68" i="14"/>
  <c r="LOV68" i="14"/>
  <c r="LND68" i="14"/>
  <c r="LKL68" i="14"/>
  <c r="LIV68" i="14"/>
  <c r="LHL68" i="14"/>
  <c r="LFT68" i="14"/>
  <c r="LEQ68" i="14"/>
  <c r="LDG68" i="14"/>
  <c r="LBZ68" i="14"/>
  <c r="LAN68" i="14"/>
  <c r="KYI68" i="14"/>
  <c r="KXB68" i="14"/>
  <c r="JXM68" i="14"/>
  <c r="WMR68" i="14"/>
  <c r="JJS75" i="14"/>
  <c r="JIG75" i="14"/>
  <c r="JHE75" i="14"/>
  <c r="JGC75" i="14"/>
  <c r="JEW75" i="14"/>
  <c r="JDY75" i="14"/>
  <c r="JCW75" i="14"/>
  <c r="JBU75" i="14"/>
  <c r="JAS75" i="14"/>
  <c r="IZS75" i="14"/>
  <c r="IYR75" i="14"/>
  <c r="IXG75" i="14"/>
  <c r="IUD75" i="14"/>
  <c r="RGR68" i="14"/>
  <c r="RGN68" i="14"/>
  <c r="RGD68" i="14"/>
  <c r="RFV68" i="14"/>
  <c r="RFP68" i="14"/>
  <c r="RFI68" i="14"/>
  <c r="RFB68" i="14"/>
  <c r="REW68" i="14"/>
  <c r="REQ68" i="14"/>
  <c r="REK68" i="14"/>
  <c r="RED68" i="14"/>
  <c r="RDV68" i="14"/>
  <c r="RDO68" i="14"/>
  <c r="RDI68" i="14"/>
  <c r="RDC68" i="14"/>
  <c r="RCV68" i="14"/>
  <c r="RCO68" i="14"/>
  <c r="RCJ68" i="14"/>
  <c r="RCE68" i="14"/>
  <c r="RBY68" i="14"/>
  <c r="RBS68" i="14"/>
  <c r="RBK68" i="14"/>
  <c r="RBD68" i="14"/>
  <c r="RAY68" i="14"/>
  <c r="RAR68" i="14"/>
  <c r="RAM68" i="14"/>
  <c r="RAD68" i="14"/>
  <c r="QZV68" i="14"/>
  <c r="QZP68" i="14"/>
  <c r="QZJ68" i="14"/>
  <c r="QZC68" i="14"/>
  <c r="QYW68" i="14"/>
  <c r="QYP68" i="14"/>
  <c r="QYI68" i="14"/>
  <c r="QYC68" i="14"/>
  <c r="QXR68" i="14"/>
  <c r="QXJ68" i="14"/>
  <c r="QXB68" i="14"/>
  <c r="QWV68" i="14"/>
  <c r="QWO68" i="14"/>
  <c r="QWI68" i="14"/>
  <c r="QWC68" i="14"/>
  <c r="QVX68" i="14"/>
  <c r="QVR68" i="14"/>
  <c r="QVL68" i="14"/>
  <c r="QVF68" i="14"/>
  <c r="QUV68" i="14"/>
  <c r="QUQ68" i="14"/>
  <c r="QUL68" i="14"/>
  <c r="QUG68" i="14"/>
  <c r="QUB68" i="14"/>
  <c r="QTX68" i="14"/>
  <c r="QTR68" i="14"/>
  <c r="QTL68" i="14"/>
  <c r="QTF68" i="14"/>
  <c r="QTA68" i="14"/>
  <c r="QSU68" i="14"/>
  <c r="QSN68" i="14"/>
  <c r="QSG68" i="14"/>
  <c r="QSA68" i="14"/>
  <c r="QRT68" i="14"/>
  <c r="QRO68" i="14"/>
  <c r="QRG68" i="14"/>
  <c r="QQU68" i="14"/>
  <c r="QQN68" i="14"/>
  <c r="QQI68" i="14"/>
  <c r="QQB68" i="14"/>
  <c r="QPV68" i="14"/>
  <c r="QPQ68" i="14"/>
  <c r="QPJ68" i="14"/>
  <c r="QPC68" i="14"/>
  <c r="QOX68" i="14"/>
  <c r="QOR68" i="14"/>
  <c r="QOD68" i="14"/>
  <c r="QNV68" i="14"/>
  <c r="QNQ68" i="14"/>
  <c r="QNI68" i="14"/>
  <c r="QNC68" i="14"/>
  <c r="DPZ75" i="14"/>
  <c r="LBR75" i="14"/>
  <c r="FZY75" i="14"/>
  <c r="FUG75" i="14"/>
  <c r="FPQ75" i="14"/>
  <c r="FKX75" i="14"/>
  <c r="FEO75" i="14"/>
  <c r="FAX75" i="14"/>
  <c r="EVV75" i="14"/>
  <c r="ESO75" i="14"/>
  <c r="ELL75" i="14"/>
  <c r="EHE75" i="14"/>
  <c r="EDK75" i="14"/>
  <c r="DUL75" i="14"/>
  <c r="DPN75" i="14"/>
  <c r="DKO75" i="14"/>
  <c r="DGL75" i="14"/>
  <c r="DCI75" i="14"/>
  <c r="CXM75" i="14"/>
  <c r="CSX75" i="14"/>
  <c r="COU75" i="14"/>
  <c r="CKJ75" i="14"/>
  <c r="CGL75" i="14"/>
  <c r="CDN75" i="14"/>
  <c r="BYV75" i="14"/>
  <c r="BUK75" i="14"/>
  <c r="BNZ75" i="14"/>
  <c r="BJE75" i="14"/>
  <c r="BAF75" i="14"/>
  <c r="AUX75" i="14"/>
  <c r="AMN75" i="14"/>
  <c r="CHB68" i="14"/>
  <c r="CGY68" i="14"/>
  <c r="CGR68" i="14"/>
  <c r="CGM68" i="14"/>
  <c r="CGH68" i="14"/>
  <c r="CGD68" i="14"/>
  <c r="CFY68" i="14"/>
  <c r="CFS68" i="14"/>
  <c r="CFO68" i="14"/>
  <c r="CFJ68" i="14"/>
  <c r="CFC68" i="14"/>
  <c r="CEW68" i="14"/>
  <c r="CEQ68" i="14"/>
  <c r="CEM68" i="14"/>
  <c r="CEH68" i="14"/>
  <c r="CEC68" i="14"/>
  <c r="CDX68" i="14"/>
  <c r="CDS68" i="14"/>
  <c r="CDN68" i="14"/>
  <c r="CDI68" i="14"/>
  <c r="CDD68" i="14"/>
  <c r="CCZ68" i="14"/>
  <c r="CCW68" i="14"/>
  <c r="CCS68" i="14"/>
  <c r="CCN68" i="14"/>
  <c r="CCJ68" i="14"/>
  <c r="CCE68" i="14"/>
  <c r="CBZ68" i="14"/>
  <c r="CBU68" i="14"/>
  <c r="CBQ68" i="14"/>
  <c r="CBJ68" i="14"/>
  <c r="CBF68" i="14"/>
  <c r="CBA68" i="14"/>
  <c r="CAW68" i="14"/>
  <c r="CAS68" i="14"/>
  <c r="CAO68" i="14"/>
  <c r="CAM68" i="14"/>
  <c r="CAI68" i="14"/>
  <c r="CAE68" i="14"/>
  <c r="BZZ68" i="14"/>
  <c r="BZV68" i="14"/>
  <c r="BZQ68" i="14"/>
  <c r="BZM68" i="14"/>
  <c r="BZH68" i="14"/>
  <c r="BZC68" i="14"/>
  <c r="BYX68" i="14"/>
  <c r="BFG68" i="14"/>
  <c r="BFB68" i="14"/>
  <c r="BEW68" i="14"/>
  <c r="BEQ68" i="14"/>
  <c r="BEK68" i="14"/>
  <c r="BEE68" i="14"/>
  <c r="BDZ68" i="14"/>
  <c r="BDV68" i="14"/>
  <c r="BDP68" i="14"/>
  <c r="BDJ68" i="14"/>
  <c r="BDD68" i="14"/>
  <c r="BCX68" i="14"/>
  <c r="BCR68" i="14"/>
  <c r="BCM68" i="14"/>
  <c r="BCF68" i="14"/>
  <c r="BBZ68" i="14"/>
  <c r="BBU68" i="14"/>
  <c r="BBO68" i="14"/>
  <c r="BBI68" i="14"/>
  <c r="BBD68" i="14"/>
  <c r="BAY68" i="14"/>
  <c r="BAT68" i="14"/>
  <c r="BAP68" i="14"/>
  <c r="BAL68" i="14"/>
  <c r="BAG68" i="14"/>
  <c r="BAB68" i="14"/>
  <c r="AZW68" i="14"/>
  <c r="AZR68" i="14"/>
  <c r="AZM68" i="14"/>
  <c r="AZG68" i="14"/>
  <c r="AZB68" i="14"/>
  <c r="AYV68" i="14"/>
  <c r="AYP68" i="14"/>
  <c r="AYJ68" i="14"/>
  <c r="AYE68" i="14"/>
  <c r="AXZ68" i="14"/>
  <c r="AXU68" i="14"/>
  <c r="AXP68" i="14"/>
  <c r="AXJ68" i="14"/>
  <c r="AXE68" i="14"/>
  <c r="AWY68" i="14"/>
  <c r="AWS68" i="14"/>
  <c r="AWM68" i="14"/>
  <c r="AWG68" i="14"/>
  <c r="AWC68" i="14"/>
  <c r="AVW68" i="14"/>
  <c r="AVR68" i="14"/>
  <c r="AVM68" i="14"/>
  <c r="AVH68" i="14"/>
  <c r="AVD68" i="14"/>
  <c r="AUV68" i="14"/>
  <c r="AUQ68" i="14"/>
  <c r="AUL68" i="14"/>
  <c r="AUE68" i="14"/>
  <c r="ATZ68" i="14"/>
  <c r="ATU68" i="14"/>
  <c r="ATP68" i="14"/>
  <c r="ATK68" i="14"/>
  <c r="ATE68" i="14"/>
  <c r="ASZ68" i="14"/>
  <c r="AST68" i="14"/>
  <c r="ASO68" i="14"/>
  <c r="ASJ68" i="14"/>
  <c r="ASD68" i="14"/>
  <c r="ARX68" i="14"/>
  <c r="ARS68" i="14"/>
  <c r="ARM68" i="14"/>
  <c r="ARG68" i="14"/>
  <c r="ARB68" i="14"/>
  <c r="AQU68" i="14"/>
  <c r="AQM68" i="14"/>
  <c r="AQF68" i="14"/>
  <c r="APZ68" i="14"/>
  <c r="APU68" i="14"/>
  <c r="APR68" i="14"/>
  <c r="APO68" i="14"/>
  <c r="APJ68" i="14"/>
  <c r="APG68" i="14"/>
  <c r="APC68" i="14"/>
  <c r="AOX68" i="14"/>
  <c r="AOQ68" i="14"/>
  <c r="AOL68" i="14"/>
  <c r="AOE68" i="14"/>
  <c r="ANX68" i="14"/>
  <c r="ANR68" i="14"/>
  <c r="ANM68" i="14"/>
  <c r="ANH68" i="14"/>
  <c r="ANA68" i="14"/>
  <c r="AMV68" i="14"/>
  <c r="AMQ68" i="14"/>
  <c r="AMK68" i="14"/>
  <c r="AME68" i="14"/>
  <c r="ALZ68" i="14"/>
  <c r="ALV68" i="14"/>
  <c r="ALQ68" i="14"/>
  <c r="ALK68" i="14"/>
  <c r="ALF68" i="14"/>
  <c r="ALA68" i="14"/>
  <c r="AKV68" i="14"/>
  <c r="AKP68" i="14"/>
  <c r="AKK68" i="14"/>
  <c r="AKE68" i="14"/>
  <c r="AJX68" i="14"/>
  <c r="AJR68" i="14"/>
  <c r="AJM68" i="14"/>
  <c r="AJF68" i="14"/>
  <c r="AJB68" i="14"/>
  <c r="AIW68" i="14"/>
  <c r="AIQ68" i="14"/>
  <c r="AIL68" i="14"/>
  <c r="AIG68" i="14"/>
  <c r="AIA68" i="14"/>
  <c r="AHT68" i="14"/>
  <c r="AHN68" i="14"/>
  <c r="AHH68" i="14"/>
  <c r="AHC68" i="14"/>
  <c r="AGX68" i="14"/>
  <c r="AGR68" i="14"/>
  <c r="AGL68" i="14"/>
  <c r="AGG68" i="14"/>
  <c r="AGC68" i="14"/>
  <c r="AFX68" i="14"/>
  <c r="AFS68" i="14"/>
  <c r="AFN68" i="14"/>
  <c r="AFI68" i="14"/>
  <c r="AFD68" i="14"/>
  <c r="AEX68" i="14"/>
  <c r="AES68" i="14"/>
  <c r="AEM68" i="14"/>
  <c r="AEI68" i="14"/>
  <c r="AEC68" i="14"/>
  <c r="ADW68" i="14"/>
  <c r="ADQ68" i="14"/>
  <c r="ADK68" i="14"/>
  <c r="ADF68" i="14"/>
  <c r="ACZ68" i="14"/>
  <c r="ACT68" i="14"/>
  <c r="ACN68" i="14"/>
  <c r="ACI68" i="14"/>
  <c r="ACC68" i="14"/>
  <c r="ABW68" i="14"/>
  <c r="ABQ68" i="14"/>
  <c r="ABL68" i="14"/>
  <c r="ABF68" i="14"/>
  <c r="ABB68" i="14"/>
  <c r="AAV68" i="14"/>
  <c r="AAR68" i="14"/>
  <c r="AAL68" i="14"/>
  <c r="AAG68" i="14"/>
  <c r="AAA68" i="14"/>
  <c r="ZU68" i="14"/>
  <c r="ZO68" i="14"/>
  <c r="ZK68" i="14"/>
  <c r="ZE68" i="14"/>
  <c r="YZ68" i="14"/>
  <c r="YT68" i="14"/>
  <c r="YO68" i="14"/>
  <c r="YI68" i="14"/>
  <c r="YA68" i="14"/>
  <c r="XV68" i="14"/>
  <c r="XQ68" i="14"/>
  <c r="XL68" i="14"/>
  <c r="XF68" i="14"/>
  <c r="XA68" i="14"/>
  <c r="WV68" i="14"/>
  <c r="WO68" i="14"/>
  <c r="WJ68" i="14"/>
  <c r="WE68" i="14"/>
  <c r="VX68" i="14"/>
  <c r="VS68" i="14"/>
  <c r="VM68" i="14"/>
  <c r="VF68" i="14"/>
  <c r="UY68" i="14"/>
  <c r="US68" i="14"/>
  <c r="UM68" i="14"/>
  <c r="UH68" i="14"/>
  <c r="UA68" i="14"/>
  <c r="TT68" i="14"/>
  <c r="TP68" i="14"/>
  <c r="TJ68" i="14"/>
  <c r="TE68" i="14"/>
  <c r="SY68" i="14"/>
  <c r="SR68" i="14"/>
  <c r="SL68" i="14"/>
  <c r="SG68" i="14"/>
  <c r="SB68" i="14"/>
  <c r="RW68" i="14"/>
  <c r="RR68" i="14"/>
  <c r="RL68" i="14"/>
  <c r="RG68" i="14"/>
  <c r="QZ68" i="14"/>
  <c r="QT68" i="14"/>
  <c r="LID75" i="14"/>
  <c r="LDL75" i="14"/>
  <c r="GBT75" i="14"/>
  <c r="FYI75" i="14"/>
  <c r="FSZ75" i="14"/>
  <c r="FOL75" i="14"/>
  <c r="FKS75" i="14"/>
  <c r="FFW75" i="14"/>
  <c r="FCI75" i="14"/>
  <c r="EYO75" i="14"/>
  <c r="ERJ75" i="14"/>
  <c r="ENO75" i="14"/>
  <c r="EIV75" i="14"/>
  <c r="EFU75" i="14"/>
  <c r="EBA75" i="14"/>
  <c r="DUU75" i="14"/>
  <c r="DQY75" i="14"/>
  <c r="DNF75" i="14"/>
  <c r="DIP75" i="14"/>
  <c r="DEV75" i="14"/>
  <c r="DAK75" i="14"/>
  <c r="CVZ75" i="14"/>
  <c r="CTG75" i="14"/>
  <c r="COI75" i="14"/>
  <c r="CJD75" i="14"/>
  <c r="CFL75" i="14"/>
  <c r="CAP75" i="14"/>
  <c r="BWI75" i="14"/>
  <c r="BRL75" i="14"/>
  <c r="BNM75" i="14"/>
  <c r="BJJ75" i="14"/>
  <c r="BFD75" i="14"/>
  <c r="BBZ75" i="14"/>
  <c r="AXK75" i="14"/>
  <c r="ASV75" i="14"/>
  <c r="ANT75" i="14"/>
  <c r="AKN75" i="14"/>
  <c r="AGS75" i="14"/>
  <c r="ADL75" i="14"/>
  <c r="XO75" i="14"/>
  <c r="TA75" i="14"/>
  <c r="BA113" i="14"/>
  <c r="AJ116" i="14"/>
  <c r="Z315" i="14"/>
  <c r="AV67" i="14"/>
  <c r="XCL68" i="14"/>
  <c r="WWQ68" i="14"/>
  <c r="WRC68" i="14"/>
  <c r="WKO68" i="14"/>
  <c r="WEB68" i="14"/>
  <c r="VYR68" i="14"/>
  <c r="VTM68" i="14"/>
  <c r="VNR68" i="14"/>
  <c r="GPZ68" i="14"/>
  <c r="GNA68" i="14"/>
  <c r="GKA68" i="14"/>
  <c r="GHU68" i="14"/>
  <c r="GEN68" i="14"/>
  <c r="GCO68" i="14"/>
  <c r="FXZ68" i="14"/>
  <c r="FVW68" i="14"/>
  <c r="FSV68" i="14"/>
  <c r="FPT68" i="14"/>
  <c r="FOH68" i="14"/>
  <c r="FLE68" i="14"/>
  <c r="FIT68" i="14"/>
  <c r="FGO68" i="14"/>
  <c r="FDR68" i="14"/>
  <c r="FAM68" i="14"/>
  <c r="EYP68" i="14"/>
  <c r="EUV68" i="14"/>
  <c r="KR68" i="14"/>
  <c r="KB68" i="14"/>
  <c r="IY68" i="14"/>
  <c r="IG68" i="14"/>
  <c r="HL68" i="14"/>
  <c r="GN68" i="14"/>
  <c r="CVH75" i="14"/>
  <c r="CGU75" i="14"/>
  <c r="BRB75" i="14"/>
  <c r="WVG68" i="14"/>
  <c r="WNB68" i="14"/>
  <c r="WHU68" i="14"/>
  <c r="WDG68" i="14"/>
  <c r="BAB75" i="14"/>
  <c r="AWN75" i="14"/>
  <c r="NUE75" i="14"/>
  <c r="NQS68" i="14"/>
  <c r="NPX68" i="14"/>
  <c r="NPA68" i="14"/>
  <c r="NOF68" i="14"/>
  <c r="NZ68" i="14"/>
  <c r="NF68" i="14"/>
  <c r="ML68" i="14"/>
  <c r="IEZ68" i="14"/>
  <c r="HSN68" i="14"/>
  <c r="HGX68" i="14"/>
  <c r="HAF68" i="14"/>
  <c r="GQA68" i="14"/>
  <c r="GHG68" i="14"/>
  <c r="FYX68" i="14"/>
  <c r="FOD68" i="14"/>
  <c r="FED68" i="14"/>
  <c r="EXS68" i="14"/>
  <c r="EPJ68" i="14"/>
  <c r="EFV68" i="14"/>
  <c r="DPA68" i="14"/>
  <c r="TRT75" i="14"/>
  <c r="TMM75" i="14"/>
  <c r="TGH75" i="14"/>
  <c r="SYM75" i="14"/>
  <c r="SPN75" i="14"/>
  <c r="SGY75" i="14"/>
  <c r="RXY75" i="14"/>
  <c r="RPW75" i="14"/>
  <c r="RIR75" i="14"/>
  <c r="RBI75" i="14"/>
  <c r="QTQ75" i="14"/>
  <c r="QLA75" i="14"/>
  <c r="PWV75" i="14"/>
  <c r="PPS75" i="14"/>
  <c r="PDX75" i="14"/>
  <c r="OUE75" i="14"/>
  <c r="OOA75" i="14"/>
  <c r="OEV75" i="14"/>
  <c r="NRA75" i="14"/>
  <c r="NIQ75" i="14"/>
  <c r="MVG75" i="14"/>
  <c r="MNM75" i="14"/>
  <c r="MGG75" i="14"/>
  <c r="MAD75" i="14"/>
  <c r="LUL75" i="14"/>
  <c r="LJR75" i="14"/>
  <c r="LAM75" i="14"/>
  <c r="FSQ75" i="14"/>
  <c r="FLV75" i="14"/>
  <c r="FGI75" i="14"/>
  <c r="EXT75" i="14"/>
  <c r="EDF75" i="14"/>
  <c r="DCR75" i="14"/>
  <c r="LQO75" i="14"/>
  <c r="JTJ75" i="14"/>
  <c r="JOX75" i="14"/>
  <c r="MSD68" i="14"/>
  <c r="MQR68" i="14"/>
  <c r="MPU68" i="14"/>
  <c r="MOP68" i="14"/>
  <c r="MNF68" i="14"/>
  <c r="MLW68" i="14"/>
  <c r="MKG68" i="14"/>
  <c r="MIS68" i="14"/>
  <c r="MHN68" i="14"/>
  <c r="MGJ68" i="14"/>
  <c r="MFR68" i="14"/>
  <c r="MDS68" i="14"/>
  <c r="MCJ68" i="14"/>
  <c r="MAY68" i="14"/>
  <c r="LZO68" i="14"/>
  <c r="LYD68" i="14"/>
  <c r="LWV68" i="14"/>
  <c r="LVJ68" i="14"/>
  <c r="LTJ68" i="14"/>
  <c r="LSD68" i="14"/>
  <c r="LQE68" i="14"/>
  <c r="LOZ68" i="14"/>
  <c r="LMU68" i="14"/>
  <c r="LLQ68" i="14"/>
  <c r="LKM68" i="14"/>
  <c r="LJF68" i="14"/>
  <c r="LID68" i="14"/>
  <c r="LGG68" i="14"/>
  <c r="LEI68" i="14"/>
  <c r="LCZ68" i="14"/>
  <c r="LAE68" i="14"/>
  <c r="KXA68" i="14"/>
  <c r="KVS68" i="14"/>
  <c r="KUL68" i="14"/>
  <c r="KSU68" i="14"/>
  <c r="JYA68" i="14"/>
  <c r="JWI68" i="14"/>
  <c r="VIN68" i="14"/>
  <c r="VDY68" i="14"/>
  <c r="UWF68" i="14"/>
  <c r="UOQ68" i="14"/>
  <c r="UJU68" i="14"/>
  <c r="XEZ75" i="14"/>
  <c r="XET75" i="14"/>
  <c r="XEO75" i="14"/>
  <c r="XEJ75" i="14"/>
  <c r="XEE75" i="14"/>
  <c r="XDZ75" i="14"/>
  <c r="XDU75" i="14"/>
  <c r="WZH75" i="14"/>
  <c r="WZB75" i="14"/>
  <c r="WYW75" i="14"/>
  <c r="WYM75" i="14"/>
  <c r="WYG75" i="14"/>
  <c r="WYA75" i="14"/>
  <c r="WXW75" i="14"/>
  <c r="WXQ75" i="14"/>
  <c r="WXK75" i="14"/>
  <c r="WXF75" i="14"/>
  <c r="WWZ75" i="14"/>
  <c r="WWT75" i="14"/>
  <c r="WWO75" i="14"/>
  <c r="WWJ75" i="14"/>
  <c r="WWC75" i="14"/>
  <c r="WVU75" i="14"/>
  <c r="WVN75" i="14"/>
  <c r="WVI75" i="14"/>
  <c r="WVD75" i="14"/>
  <c r="WUX75" i="14"/>
  <c r="WUS75" i="14"/>
  <c r="WUN75" i="14"/>
  <c r="WUH75" i="14"/>
  <c r="WUB75" i="14"/>
  <c r="WTV75" i="14"/>
  <c r="WTQ75" i="14"/>
  <c r="WTK75" i="14"/>
  <c r="WTE75" i="14"/>
  <c r="WSZ75" i="14"/>
  <c r="WSV75" i="14"/>
  <c r="WSP75" i="14"/>
  <c r="WSK75" i="14"/>
  <c r="WSE75" i="14"/>
  <c r="WRY75" i="14"/>
  <c r="WRS75" i="14"/>
  <c r="WRM75" i="14"/>
  <c r="WRI75" i="14"/>
  <c r="WRC75" i="14"/>
  <c r="WQW75" i="14"/>
  <c r="WQQ75" i="14"/>
  <c r="WQJ75" i="14"/>
  <c r="WQD75" i="14"/>
  <c r="WPX75" i="14"/>
  <c r="WPR75" i="14"/>
  <c r="WPL75" i="14"/>
  <c r="WPG75" i="14"/>
  <c r="WOY75" i="14"/>
  <c r="WOR75" i="14"/>
  <c r="WON75" i="14"/>
  <c r="WOG75" i="14"/>
  <c r="WOC75" i="14"/>
  <c r="WNY75" i="14"/>
  <c r="WNT75" i="14"/>
  <c r="WNN75" i="14"/>
  <c r="WNG75" i="14"/>
  <c r="WMZ75" i="14"/>
  <c r="WMT75" i="14"/>
  <c r="WMN75" i="14"/>
  <c r="WMH75" i="14"/>
  <c r="WMD75" i="14"/>
  <c r="WLW75" i="14"/>
  <c r="WLP75" i="14"/>
  <c r="WLK75" i="14"/>
  <c r="WLE75" i="14"/>
  <c r="WKX75" i="14"/>
  <c r="WKR75" i="14"/>
  <c r="WKL75" i="14"/>
  <c r="WKE75" i="14"/>
  <c r="WJZ75" i="14"/>
  <c r="WJV75" i="14"/>
  <c r="WJR75" i="14"/>
  <c r="WJM75" i="14"/>
  <c r="WJH75" i="14"/>
  <c r="WJC75" i="14"/>
  <c r="WIV75" i="14"/>
  <c r="WIP75" i="14"/>
  <c r="WIK75" i="14"/>
  <c r="WIE75" i="14"/>
  <c r="WHY75" i="14"/>
  <c r="WHS75" i="14"/>
  <c r="WHM75" i="14"/>
  <c r="WHH75" i="14"/>
  <c r="WHB75" i="14"/>
  <c r="WGV75" i="14"/>
  <c r="WGP75" i="14"/>
  <c r="WGJ75" i="14"/>
  <c r="WGC75" i="14"/>
  <c r="WFX75" i="14"/>
  <c r="WFQ75" i="14"/>
  <c r="WFM75" i="14"/>
  <c r="WFH75" i="14"/>
  <c r="WFC75" i="14"/>
  <c r="WEY75" i="14"/>
  <c r="WEV75" i="14"/>
  <c r="WEQ75" i="14"/>
  <c r="WEL75" i="14"/>
  <c r="WEG75" i="14"/>
  <c r="WEC75" i="14"/>
  <c r="WDY75" i="14"/>
  <c r="WDT75" i="14"/>
  <c r="WDO75" i="14"/>
  <c r="WDK75" i="14"/>
  <c r="WDF75" i="14"/>
  <c r="WDA75" i="14"/>
  <c r="WCW75" i="14"/>
  <c r="WCR75" i="14"/>
  <c r="WCK75" i="14"/>
  <c r="WCF75" i="14"/>
  <c r="WCA75" i="14"/>
  <c r="WBV75" i="14"/>
  <c r="WBR75" i="14"/>
  <c r="WBM75" i="14"/>
  <c r="WBH75" i="14"/>
  <c r="WBC75" i="14"/>
  <c r="WAX75" i="14"/>
  <c r="WAS75" i="14"/>
  <c r="WAN75" i="14"/>
  <c r="WAI75" i="14"/>
  <c r="WAF75" i="14"/>
  <c r="VZZ75" i="14"/>
  <c r="VZU75" i="14"/>
  <c r="VZQ75" i="14"/>
  <c r="VZL75" i="14"/>
  <c r="VZH75" i="14"/>
  <c r="VZC75" i="14"/>
  <c r="VYW75" i="14"/>
  <c r="VYT75" i="14"/>
  <c r="VYO75" i="14"/>
  <c r="VYJ75" i="14"/>
  <c r="VYE75" i="14"/>
  <c r="VYA75" i="14"/>
  <c r="VXV75" i="14"/>
  <c r="VXQ75" i="14"/>
  <c r="VXM75" i="14"/>
  <c r="VXG75" i="14"/>
  <c r="VXB75" i="14"/>
  <c r="VWW75" i="14"/>
  <c r="VWS75" i="14"/>
  <c r="VWM75" i="14"/>
  <c r="VWI75" i="14"/>
  <c r="VWD75" i="14"/>
  <c r="VVZ75" i="14"/>
  <c r="VVU75" i="14"/>
  <c r="VVQ75" i="14"/>
  <c r="VVM75" i="14"/>
  <c r="VVH75" i="14"/>
  <c r="VVC75" i="14"/>
  <c r="VUX75" i="14"/>
  <c r="VUR75" i="14"/>
  <c r="VUN75" i="14"/>
  <c r="VUJ75" i="14"/>
  <c r="VUE75" i="14"/>
  <c r="VTY75" i="14"/>
  <c r="VTS75" i="14"/>
  <c r="VTM75" i="14"/>
  <c r="VTI75" i="14"/>
  <c r="VTE75" i="14"/>
  <c r="VSZ75" i="14"/>
  <c r="VSU75" i="14"/>
  <c r="VSQ75" i="14"/>
  <c r="VSM75" i="14"/>
  <c r="VSG75" i="14"/>
  <c r="VSC75" i="14"/>
  <c r="VRZ75" i="14"/>
  <c r="VRU75" i="14"/>
  <c r="VRP75" i="14"/>
  <c r="VRI75" i="14"/>
  <c r="VRD75" i="14"/>
  <c r="VQZ75" i="14"/>
  <c r="VQU75" i="14"/>
  <c r="VQQ75" i="14"/>
  <c r="VQL75" i="14"/>
  <c r="VQG75" i="14"/>
  <c r="VQB75" i="14"/>
  <c r="VPX75" i="14"/>
  <c r="VPS75" i="14"/>
  <c r="VPN75" i="14"/>
  <c r="VPI75" i="14"/>
  <c r="VPD75" i="14"/>
  <c r="VOY75" i="14"/>
  <c r="VOU75" i="14"/>
  <c r="VOP75" i="14"/>
  <c r="VOK75" i="14"/>
  <c r="VOG75" i="14"/>
  <c r="VOB75" i="14"/>
  <c r="VNW75" i="14"/>
  <c r="VNQ75" i="14"/>
  <c r="VNL75" i="14"/>
  <c r="VNH75" i="14"/>
  <c r="VNC75" i="14"/>
  <c r="VMW75" i="14"/>
  <c r="VMQ75" i="14"/>
  <c r="VMI75" i="14"/>
  <c r="VMD75" i="14"/>
  <c r="VLX75" i="14"/>
  <c r="VLS75" i="14"/>
  <c r="VLM75" i="14"/>
  <c r="VLG75" i="14"/>
  <c r="VLB75" i="14"/>
  <c r="VKV75" i="14"/>
  <c r="VKP75" i="14"/>
  <c r="VKJ75" i="14"/>
  <c r="VKE75" i="14"/>
  <c r="VJY75" i="14"/>
  <c r="VJT75" i="14"/>
  <c r="VJM75" i="14"/>
  <c r="VJF75" i="14"/>
  <c r="VJA75" i="14"/>
  <c r="VIV75" i="14"/>
  <c r="VIP75" i="14"/>
  <c r="VIJ75" i="14"/>
  <c r="VIE75" i="14"/>
  <c r="VHZ75" i="14"/>
  <c r="VHS75" i="14"/>
  <c r="VHL75" i="14"/>
  <c r="VHF75" i="14"/>
  <c r="VHB75" i="14"/>
  <c r="VGV75" i="14"/>
  <c r="VGM75" i="14"/>
  <c r="VGG75" i="14"/>
  <c r="VGC75" i="14"/>
  <c r="VFX75" i="14"/>
  <c r="VFS75" i="14"/>
  <c r="VFN75" i="14"/>
  <c r="ULE75" i="14"/>
  <c r="UKZ75" i="14"/>
  <c r="UKW75" i="14"/>
  <c r="UKT75" i="14"/>
  <c r="UKP75" i="14"/>
  <c r="UKM75" i="14"/>
  <c r="UKH75" i="14"/>
  <c r="UKB75" i="14"/>
  <c r="UJV75" i="14"/>
  <c r="UJQ75" i="14"/>
  <c r="UJK75" i="14"/>
  <c r="UJF75" i="14"/>
  <c r="UJA75" i="14"/>
  <c r="UIU75" i="14"/>
  <c r="UIP75" i="14"/>
  <c r="UIH75" i="14"/>
  <c r="UIB75" i="14"/>
  <c r="UHU75" i="14"/>
  <c r="UHO75" i="14"/>
  <c r="UHJ75" i="14"/>
  <c r="UHC75" i="14"/>
  <c r="UGW75" i="14"/>
  <c r="UGR75" i="14"/>
  <c r="UGK75" i="14"/>
  <c r="UGC75" i="14"/>
  <c r="UFV75" i="14"/>
  <c r="UFQ75" i="14"/>
  <c r="UFK75" i="14"/>
  <c r="UFD75" i="14"/>
  <c r="UEX75" i="14"/>
  <c r="UER75" i="14"/>
  <c r="UEM75" i="14"/>
  <c r="UEH75" i="14"/>
  <c r="UED75" i="14"/>
  <c r="UDY75" i="14"/>
  <c r="UDT75" i="14"/>
  <c r="UDN75" i="14"/>
  <c r="UDI75" i="14"/>
  <c r="UDB75" i="14"/>
  <c r="UCW75" i="14"/>
  <c r="UCR75" i="14"/>
  <c r="UCK75" i="14"/>
  <c r="UCD75" i="14"/>
  <c r="UBY75" i="14"/>
  <c r="UBS75" i="14"/>
  <c r="UBM75" i="14"/>
  <c r="UBH75" i="14"/>
  <c r="UBA75" i="14"/>
  <c r="UAU75" i="14"/>
  <c r="UAP75" i="14"/>
  <c r="UAK75" i="14"/>
  <c r="UAE75" i="14"/>
  <c r="TZZ75" i="14"/>
  <c r="TZU75" i="14"/>
  <c r="TZO75" i="14"/>
  <c r="TZI75" i="14"/>
  <c r="TZD75" i="14"/>
  <c r="TYY75" i="14"/>
  <c r="TYS75" i="14"/>
  <c r="TYM75" i="14"/>
  <c r="TYG75" i="14"/>
  <c r="TYA75" i="14"/>
  <c r="TXT75" i="14"/>
  <c r="TXO75" i="14"/>
  <c r="TXH75" i="14"/>
  <c r="XEX68" i="14"/>
  <c r="XCY68" i="14"/>
  <c r="XAZ68" i="14"/>
  <c r="WZM68" i="14"/>
  <c r="WYA68" i="14"/>
  <c r="WWE68" i="14"/>
  <c r="WUR68" i="14"/>
  <c r="WSV68" i="14"/>
  <c r="WRS68" i="14"/>
  <c r="WQU68" i="14"/>
  <c r="WPB68" i="14"/>
  <c r="WMW68" i="14"/>
  <c r="WKT68" i="14"/>
  <c r="WHZ68" i="14"/>
  <c r="WGG68" i="14"/>
  <c r="WCZ68" i="14"/>
  <c r="VWV68" i="14"/>
  <c r="VTN68" i="14"/>
  <c r="VRU68" i="14"/>
  <c r="VPW68" i="14"/>
  <c r="VOH68" i="14"/>
  <c r="VMS68" i="14"/>
  <c r="VKN68" i="14"/>
  <c r="VIT68" i="14"/>
  <c r="VFZ68" i="14"/>
  <c r="VDE68" i="14"/>
  <c r="VAP68" i="14"/>
  <c r="UXY68" i="14"/>
  <c r="UUC68" i="14"/>
  <c r="URC68" i="14"/>
  <c r="UOH68" i="14"/>
  <c r="ULN68" i="14"/>
  <c r="UHQ68" i="14"/>
  <c r="UEO68" i="14"/>
  <c r="UBU68" i="14"/>
  <c r="UAL68" i="14"/>
  <c r="TXH68" i="14"/>
  <c r="TTU68" i="14"/>
  <c r="TPS68" i="14"/>
  <c r="JPX68" i="14"/>
  <c r="JMV68" i="14"/>
  <c r="JKJ68" i="14"/>
  <c r="JHR68" i="14"/>
  <c r="JCI68" i="14"/>
  <c r="IYM68" i="14"/>
  <c r="IVC68" i="14"/>
  <c r="IRW68" i="14"/>
  <c r="IMU68" i="14"/>
  <c r="IHO68" i="14"/>
  <c r="IDO68" i="14"/>
  <c r="HXF68" i="14"/>
  <c r="HSX68" i="14"/>
  <c r="HPD68" i="14"/>
  <c r="HHD68" i="14"/>
  <c r="GZT68" i="14"/>
  <c r="GUI68" i="14"/>
  <c r="FXU68" i="14"/>
  <c r="FRB68" i="14"/>
  <c r="FKN68" i="14"/>
  <c r="FCX68" i="14"/>
  <c r="EXP68" i="14"/>
  <c r="EQQ68" i="14"/>
  <c r="ELB68" i="14"/>
  <c r="EEN68" i="14"/>
  <c r="DXM68" i="14"/>
  <c r="DTM68" i="14"/>
  <c r="DMW68" i="14"/>
  <c r="TVY75" i="14"/>
  <c r="TSG75" i="14"/>
  <c r="TNF75" i="14"/>
  <c r="THZ75" i="14"/>
  <c r="SZS75" i="14"/>
  <c r="SUV75" i="14"/>
  <c r="SPV75" i="14"/>
  <c r="SMB75" i="14"/>
  <c r="SJK75" i="14"/>
  <c r="SFK75" i="14"/>
  <c r="RZU75" i="14"/>
  <c r="RUB75" i="14"/>
  <c r="ROW75" i="14"/>
  <c r="RKT75" i="14"/>
  <c r="REA75" i="14"/>
  <c r="QXM75" i="14"/>
  <c r="QTA75" i="14"/>
  <c r="QOO75" i="14"/>
  <c r="QKC75" i="14"/>
  <c r="QHG75" i="14"/>
  <c r="QCH75" i="14"/>
  <c r="PYB75" i="14"/>
  <c r="PSP75" i="14"/>
  <c r="PLX75" i="14"/>
  <c r="PHW75" i="14"/>
  <c r="PCS75" i="14"/>
  <c r="OWH75" i="14"/>
  <c r="OQH75" i="14"/>
  <c r="OLN75" i="14"/>
  <c r="OFT75" i="14"/>
  <c r="OCB75" i="14"/>
  <c r="NYE75" i="14"/>
  <c r="NTE75" i="14"/>
  <c r="NNR75" i="14"/>
  <c r="NIX75" i="14"/>
  <c r="NDS75" i="14"/>
  <c r="MZH75" i="14"/>
  <c r="MWW75" i="14"/>
  <c r="MRS75" i="14"/>
  <c r="MMA75" i="14"/>
  <c r="MHL75" i="14"/>
  <c r="MBQ75" i="14"/>
  <c r="LVU75" i="14"/>
  <c r="LPH75" i="14"/>
  <c r="LKW75" i="14"/>
  <c r="LIA75" i="14"/>
  <c r="LFO75" i="14"/>
  <c r="LCG75" i="14"/>
  <c r="KZV75" i="14"/>
  <c r="KZG75" i="14"/>
  <c r="KYM75" i="14"/>
  <c r="KXS75" i="14"/>
  <c r="KWZ75" i="14"/>
  <c r="KWE75" i="14"/>
  <c r="KVK75" i="14"/>
  <c r="KUR75" i="14"/>
  <c r="KTY75" i="14"/>
  <c r="KTA75" i="14"/>
  <c r="KSG75" i="14"/>
  <c r="KRQ75" i="14"/>
  <c r="KQW75" i="14"/>
  <c r="KQG75" i="14"/>
  <c r="KPI75" i="14"/>
  <c r="KOK75" i="14"/>
  <c r="KNI75" i="14"/>
  <c r="KMK75" i="14"/>
  <c r="KLQ75" i="14"/>
  <c r="KKW75" i="14"/>
  <c r="KJM75" i="14"/>
  <c r="KIP75" i="14"/>
  <c r="KHR75" i="14"/>
  <c r="KHC75" i="14"/>
  <c r="KGE75" i="14"/>
  <c r="KFJ75" i="14"/>
  <c r="KET75" i="14"/>
  <c r="KDV75" i="14"/>
  <c r="KCP75" i="14"/>
  <c r="KBV75" i="14"/>
  <c r="KAY75" i="14"/>
  <c r="KAD75" i="14"/>
  <c r="JZB75" i="14"/>
  <c r="JYH75" i="14"/>
  <c r="JXJ75" i="14"/>
  <c r="JWH75" i="14"/>
  <c r="JVP75" i="14"/>
  <c r="JUR75" i="14"/>
  <c r="JTX75" i="14"/>
  <c r="JTE75" i="14"/>
  <c r="JSG75" i="14"/>
  <c r="JRP75" i="14"/>
  <c r="JQS75" i="14"/>
  <c r="JPU75" i="14"/>
  <c r="JOW75" i="14"/>
  <c r="JOC75" i="14"/>
  <c r="JNM75" i="14"/>
  <c r="JMO75" i="14"/>
  <c r="JLU75" i="14"/>
  <c r="JKW75" i="14"/>
  <c r="JKC75" i="14"/>
  <c r="JJI75" i="14"/>
  <c r="JIM75" i="14"/>
  <c r="JHR75" i="14"/>
  <c r="JGX75" i="14"/>
  <c r="JGH75" i="14"/>
  <c r="JFJ75" i="14"/>
  <c r="JEL75" i="14"/>
  <c r="JDO75" i="14"/>
  <c r="JCN75" i="14"/>
  <c r="JBW75" i="14"/>
  <c r="JAU75" i="14"/>
  <c r="IZY75" i="14"/>
  <c r="IZE75" i="14"/>
  <c r="IYH75" i="14"/>
  <c r="IXH75" i="14"/>
  <c r="IVT75" i="14"/>
  <c r="ITV75" i="14"/>
  <c r="HXY68" i="14"/>
  <c r="HMZ68" i="14"/>
  <c r="HGK68" i="14"/>
  <c r="GYN68" i="14"/>
  <c r="FXS68" i="14"/>
  <c r="FSR68" i="14"/>
  <c r="FLQ68" i="14"/>
  <c r="FGQ68" i="14"/>
  <c r="EWJ68" i="14"/>
  <c r="EPG68" i="14"/>
  <c r="EIK68" i="14"/>
  <c r="EBD68" i="14"/>
  <c r="DUF68" i="14"/>
  <c r="DNY68" i="14"/>
  <c r="TPC75" i="14"/>
  <c r="TKE75" i="14"/>
  <c r="HTH75" i="14"/>
  <c r="HTB75" i="14"/>
  <c r="HSV75" i="14"/>
  <c r="HSQ75" i="14"/>
  <c r="HSK75" i="14"/>
  <c r="HSE75" i="14"/>
  <c r="HRZ75" i="14"/>
  <c r="HRS75" i="14"/>
  <c r="HRM75" i="14"/>
  <c r="HRG75" i="14"/>
  <c r="HRB75" i="14"/>
  <c r="HQU75" i="14"/>
  <c r="HQO75" i="14"/>
  <c r="HQK75" i="14"/>
  <c r="HQE75" i="14"/>
  <c r="HPY75" i="14"/>
  <c r="HPU75" i="14"/>
  <c r="HPO75" i="14"/>
  <c r="HPI75" i="14"/>
  <c r="HPC75" i="14"/>
  <c r="HOW75" i="14"/>
  <c r="HOQ75" i="14"/>
  <c r="HOL75" i="14"/>
  <c r="HOG75" i="14"/>
  <c r="HOB75" i="14"/>
  <c r="HNV75" i="14"/>
  <c r="HNQ75" i="14"/>
  <c r="HNK75" i="14"/>
  <c r="HNF75" i="14"/>
  <c r="HMZ75" i="14"/>
  <c r="HMU75" i="14"/>
  <c r="HMO75" i="14"/>
  <c r="HMK75" i="14"/>
  <c r="HME75" i="14"/>
  <c r="HLZ75" i="14"/>
  <c r="HLU75" i="14"/>
  <c r="HLO75" i="14"/>
  <c r="HLI75" i="14"/>
  <c r="HLD75" i="14"/>
  <c r="HKZ75" i="14"/>
  <c r="HKU75" i="14"/>
  <c r="HKL75" i="14"/>
  <c r="HKF75" i="14"/>
  <c r="HKA75" i="14"/>
  <c r="HJT75" i="14"/>
  <c r="HJN75" i="14"/>
  <c r="HJH75" i="14"/>
  <c r="GTI75" i="14"/>
  <c r="GTC75" i="14"/>
  <c r="GSW75" i="14"/>
  <c r="GSR75" i="14"/>
  <c r="GSM75" i="14"/>
  <c r="GSG75" i="14"/>
  <c r="GSB75" i="14"/>
  <c r="GRU75" i="14"/>
  <c r="GRP75" i="14"/>
  <c r="GRJ75" i="14"/>
  <c r="GRE75" i="14"/>
  <c r="GQY75" i="14"/>
  <c r="GQS75" i="14"/>
  <c r="GQN75" i="14"/>
  <c r="GQI75" i="14"/>
  <c r="GQC75" i="14"/>
  <c r="GPV75" i="14"/>
  <c r="GPM75" i="14"/>
  <c r="GPH75" i="14"/>
  <c r="GPA75" i="14"/>
  <c r="GOT75" i="14"/>
  <c r="GON75" i="14"/>
  <c r="GOH75" i="14"/>
  <c r="GOB75" i="14"/>
  <c r="GNW75" i="14"/>
  <c r="GNP75" i="14"/>
  <c r="GNJ75" i="14"/>
  <c r="GND75" i="14"/>
  <c r="GMX75" i="14"/>
  <c r="GMS75" i="14"/>
  <c r="GMN75" i="14"/>
  <c r="GMH75" i="14"/>
  <c r="GMC75" i="14"/>
  <c r="GLV75" i="14"/>
  <c r="MOL75" i="14"/>
  <c r="MNI75" i="14"/>
  <c r="MMM75" i="14"/>
  <c r="MLG75" i="14"/>
  <c r="MKC75" i="14"/>
  <c r="MIY75" i="14"/>
  <c r="MHR75" i="14"/>
  <c r="MHA75" i="14"/>
  <c r="MGA75" i="14"/>
  <c r="MEP75" i="14"/>
  <c r="MDF75" i="14"/>
  <c r="MBW75" i="14"/>
  <c r="MAS75" i="14"/>
  <c r="LZL75" i="14"/>
  <c r="LYC75" i="14"/>
  <c r="LWZ75" i="14"/>
  <c r="LVI75" i="14"/>
  <c r="LUN75" i="14"/>
  <c r="LTH75" i="14"/>
  <c r="LRR75" i="14"/>
  <c r="LQR75" i="14"/>
  <c r="LPF75" i="14"/>
  <c r="LOL75" i="14"/>
  <c r="LNM75" i="14"/>
  <c r="LMH75" i="14"/>
  <c r="LLG75" i="14"/>
  <c r="LKO75" i="14"/>
  <c r="LJH75" i="14"/>
  <c r="LIJ75" i="14"/>
  <c r="LHE75" i="14"/>
  <c r="LFZ75" i="14"/>
  <c r="LER75" i="14"/>
  <c r="LDK75" i="14"/>
  <c r="LCL75" i="14"/>
  <c r="LBN75" i="14"/>
  <c r="LAP75" i="14"/>
  <c r="GCU75" i="14"/>
  <c r="GBV75" i="14"/>
  <c r="GAW75" i="14"/>
  <c r="FZZ75" i="14"/>
  <c r="FYZ75" i="14"/>
  <c r="FXY75" i="14"/>
  <c r="FWZ75" i="14"/>
  <c r="FWA75" i="14"/>
  <c r="FUT75" i="14"/>
  <c r="FTU75" i="14"/>
  <c r="FSV75" i="14"/>
  <c r="FRX75" i="14"/>
  <c r="FQY75" i="14"/>
  <c r="FQA75" i="14"/>
  <c r="FOY75" i="14"/>
  <c r="FOC75" i="14"/>
  <c r="FMZ75" i="14"/>
  <c r="FLZ75" i="14"/>
  <c r="FLF75" i="14"/>
  <c r="FJV75" i="14"/>
  <c r="FIX75" i="14"/>
  <c r="FHX75" i="14"/>
  <c r="FGX75" i="14"/>
  <c r="FGG75" i="14"/>
  <c r="FFI75" i="14"/>
  <c r="FEH75" i="14"/>
  <c r="FDJ75" i="14"/>
  <c r="FCO75" i="14"/>
  <c r="FBV75" i="14"/>
  <c r="FAS75" i="14"/>
  <c r="EZQ75" i="14"/>
  <c r="EZB75" i="14"/>
  <c r="EYH75" i="14"/>
  <c r="EXE75" i="14"/>
  <c r="EWO75" i="14"/>
  <c r="EVP75" i="14"/>
  <c r="EUR75" i="14"/>
  <c r="ETT75" i="14"/>
  <c r="ESU75" i="14"/>
  <c r="ERZ75" i="14"/>
  <c r="EQZ75" i="14"/>
  <c r="EPY75" i="14"/>
  <c r="EOZ75" i="14"/>
  <c r="EOH75" i="14"/>
  <c r="ENJ75" i="14"/>
  <c r="EML75" i="14"/>
  <c r="ELS75" i="14"/>
  <c r="EKG75" i="14"/>
  <c r="EJD75" i="14"/>
  <c r="EIN75" i="14"/>
  <c r="IRQ68" i="14"/>
  <c r="IOP68" i="14"/>
  <c r="IKK68" i="14"/>
  <c r="IFR68" i="14"/>
  <c r="IBL68" i="14"/>
  <c r="HXS68" i="14"/>
  <c r="HVA68" i="14"/>
  <c r="HTA68" i="14"/>
  <c r="HQK68" i="14"/>
  <c r="HOU68" i="14"/>
  <c r="HMU68" i="14"/>
  <c r="HLP68" i="14"/>
  <c r="HKD68" i="14"/>
  <c r="HIY68" i="14"/>
  <c r="HHG68" i="14"/>
  <c r="HFF68" i="14"/>
  <c r="HDL68" i="14"/>
  <c r="HCK68" i="14"/>
  <c r="HAY68" i="14"/>
  <c r="GZY68" i="14"/>
  <c r="GYJ68" i="14"/>
  <c r="GXM68" i="14"/>
  <c r="GVY68" i="14"/>
  <c r="GUX68" i="14"/>
  <c r="GTE68" i="14"/>
  <c r="GSA68" i="14"/>
  <c r="GQY68" i="14"/>
  <c r="GQC68" i="14"/>
  <c r="GOZ68" i="14"/>
  <c r="GOA68" i="14"/>
  <c r="GMY68" i="14"/>
  <c r="GMC68" i="14"/>
  <c r="GLF68" i="14"/>
  <c r="GKH68" i="14"/>
  <c r="GJH68" i="14"/>
  <c r="GIF68" i="14"/>
  <c r="GHD68" i="14"/>
  <c r="GGG68" i="14"/>
  <c r="GEY68" i="14"/>
  <c r="GEA68" i="14"/>
  <c r="GCX68" i="14"/>
  <c r="GBY68" i="14"/>
  <c r="GBF68" i="14"/>
  <c r="FXI68" i="14"/>
  <c r="FWG68" i="14"/>
  <c r="FVO68" i="14"/>
  <c r="FUU68" i="14"/>
  <c r="FTT68" i="14"/>
  <c r="FTD68" i="14"/>
  <c r="FSB68" i="14"/>
  <c r="FRC68" i="14"/>
  <c r="FPS68" i="14"/>
  <c r="FPA68" i="14"/>
  <c r="FNV68" i="14"/>
  <c r="FMS68" i="14"/>
  <c r="FLL68" i="14"/>
  <c r="FJV68" i="14"/>
  <c r="FIK68" i="14"/>
  <c r="FGW68" i="14"/>
  <c r="FEW68" i="14"/>
  <c r="FDV68" i="14"/>
  <c r="FCL68" i="14"/>
  <c r="FBF68" i="14"/>
  <c r="FAF68" i="14"/>
  <c r="EZD68" i="14"/>
  <c r="EYE68" i="14"/>
  <c r="EXB68" i="14"/>
  <c r="EVU68" i="14"/>
  <c r="EUK68" i="14"/>
  <c r="ETH68" i="14"/>
  <c r="ESG68" i="14"/>
  <c r="ERD68" i="14"/>
  <c r="EQG68" i="14"/>
  <c r="EPC68" i="14"/>
  <c r="EOA68" i="14"/>
  <c r="EMW68" i="14"/>
  <c r="ELX68" i="14"/>
  <c r="EKC68" i="14"/>
  <c r="EIS68" i="14"/>
  <c r="EHN68" i="14"/>
  <c r="EGB68" i="14"/>
  <c r="EEQ68" i="14"/>
  <c r="EDV68" i="14"/>
  <c r="ECK68" i="14"/>
  <c r="EBP68" i="14"/>
  <c r="EAD68" i="14"/>
  <c r="DZI68" i="14"/>
  <c r="DYH68" i="14"/>
  <c r="DXQ68" i="14"/>
  <c r="DWL68" i="14"/>
  <c r="DVB68" i="14"/>
  <c r="DTV68" i="14"/>
  <c r="DSI68" i="14"/>
  <c r="DQY68" i="14"/>
  <c r="DPW68" i="14"/>
  <c r="DOR68" i="14"/>
  <c r="DNM68" i="14"/>
  <c r="DMZ68" i="14"/>
  <c r="DMB68" i="14"/>
  <c r="DLB68" i="14"/>
  <c r="DKK68" i="14"/>
  <c r="TWD75" i="14"/>
  <c r="TVG75" i="14"/>
  <c r="TTY75" i="14"/>
  <c r="TSV75" i="14"/>
  <c r="TRO75" i="14"/>
  <c r="TQP75" i="14"/>
  <c r="TPO75" i="14"/>
  <c r="TOH75" i="14"/>
  <c r="TMZ75" i="14"/>
  <c r="TMD75" i="14"/>
  <c r="TKY75" i="14"/>
  <c r="TKB75" i="14"/>
  <c r="TJH75" i="14"/>
  <c r="TIK75" i="14"/>
  <c r="THF75" i="14"/>
  <c r="TGF75" i="14"/>
  <c r="TFA75" i="14"/>
  <c r="TED75" i="14"/>
  <c r="TDF75" i="14"/>
  <c r="TCH75" i="14"/>
  <c r="TBM75" i="14"/>
  <c r="TAR75" i="14"/>
  <c r="SYS75" i="14"/>
  <c r="SYI75" i="14"/>
  <c r="SXO75" i="14"/>
  <c r="SWW75" i="14"/>
  <c r="SWC75" i="14"/>
  <c r="SVH75" i="14"/>
  <c r="SUF75" i="14"/>
  <c r="STH75" i="14"/>
  <c r="SSI75" i="14"/>
  <c r="SRM75" i="14"/>
  <c r="SQR75" i="14"/>
  <c r="SPW75" i="14"/>
  <c r="SPK75" i="14"/>
  <c r="SOT75" i="14"/>
  <c r="SNY75" i="14"/>
  <c r="SNJ75" i="14"/>
  <c r="SMR75" i="14"/>
  <c r="SLZ75" i="14"/>
  <c r="SLM75" i="14"/>
  <c r="SKX75" i="14"/>
  <c r="SKG75" i="14"/>
  <c r="SJR75" i="14"/>
  <c r="SIX75" i="14"/>
  <c r="SIH75" i="14"/>
  <c r="SHX75" i="14"/>
  <c r="SGZ75" i="14"/>
  <c r="SGK75" i="14"/>
  <c r="SFS75" i="14"/>
  <c r="SFA75" i="14"/>
  <c r="SEJ75" i="14"/>
  <c r="SDS75" i="14"/>
  <c r="SDB75" i="14"/>
  <c r="SCL75" i="14"/>
  <c r="SBU75" i="14"/>
  <c r="SBK75" i="14"/>
  <c r="SAS75" i="14"/>
  <c r="SAD75" i="14"/>
  <c r="RZJ75" i="14"/>
  <c r="RYP75" i="14"/>
  <c r="RXX75" i="14"/>
  <c r="RXD75" i="14"/>
  <c r="RWN75" i="14"/>
  <c r="RVY75" i="14"/>
  <c r="RVN75" i="14"/>
  <c r="RUT75" i="14"/>
  <c r="RUE75" i="14"/>
  <c r="RTU75" i="14"/>
  <c r="RTK75" i="14"/>
  <c r="RSY75" i="14"/>
  <c r="RSN75" i="14"/>
  <c r="RSD75" i="14"/>
  <c r="RRT75" i="14"/>
  <c r="RRJ75" i="14"/>
  <c r="RQY75" i="14"/>
  <c r="RQP75" i="14"/>
  <c r="RQE75" i="14"/>
  <c r="RPS75" i="14"/>
  <c r="RPI75" i="14"/>
  <c r="ROY75" i="14"/>
  <c r="ROL75" i="14"/>
  <c r="RNZ75" i="14"/>
  <c r="RNQ75" i="14"/>
  <c r="RND75" i="14"/>
  <c r="RMT75" i="14"/>
  <c r="RMH75" i="14"/>
  <c r="RLX75" i="14"/>
  <c r="RLM75" i="14"/>
  <c r="RLC75" i="14"/>
  <c r="RKR75" i="14"/>
  <c r="RKH75" i="14"/>
  <c r="RJY75" i="14"/>
  <c r="RJK75" i="14"/>
  <c r="RIY75" i="14"/>
  <c r="RIM75" i="14"/>
  <c r="RHY75" i="14"/>
  <c r="RHN75" i="14"/>
  <c r="RHA75" i="14"/>
  <c r="RGS75" i="14"/>
  <c r="RGI75" i="14"/>
  <c r="RFU75" i="14"/>
  <c r="RFF75" i="14"/>
  <c r="RES75" i="14"/>
  <c r="REI75" i="14"/>
  <c r="RDW75" i="14"/>
  <c r="RDM75" i="14"/>
  <c r="RDB75" i="14"/>
  <c r="RCQ75" i="14"/>
  <c r="RCE75" i="14"/>
  <c r="RBU75" i="14"/>
  <c r="RBC75" i="14"/>
  <c r="RAL75" i="14"/>
  <c r="QZZ75" i="14"/>
  <c r="QZH75" i="14"/>
  <c r="QYW75" i="14"/>
  <c r="QXZ75" i="14"/>
  <c r="QXI75" i="14"/>
  <c r="QWI75" i="14"/>
  <c r="QVS75" i="14"/>
  <c r="QVG75" i="14"/>
  <c r="QUD75" i="14"/>
  <c r="QTL75" i="14"/>
  <c r="QTD75" i="14"/>
  <c r="QRZ75" i="14"/>
  <c r="QRC75" i="14"/>
  <c r="QQN75" i="14"/>
  <c r="QPR75" i="14"/>
  <c r="QOY75" i="14"/>
  <c r="QNZ75" i="14"/>
  <c r="QMZ75" i="14"/>
  <c r="QMD75" i="14"/>
  <c r="QLJ75" i="14"/>
  <c r="QKQ75" i="14"/>
  <c r="QKD75" i="14"/>
  <c r="QJE75" i="14"/>
  <c r="QIL75" i="14"/>
  <c r="QHC75" i="14"/>
  <c r="QGL75" i="14"/>
  <c r="QFL75" i="14"/>
  <c r="QES75" i="14"/>
  <c r="QDV75" i="14"/>
  <c r="QDF75" i="14"/>
  <c r="QCO75" i="14"/>
  <c r="QBS75" i="14"/>
  <c r="QAW75" i="14"/>
  <c r="PZT75" i="14"/>
  <c r="PYR75" i="14"/>
  <c r="PXQ75" i="14"/>
  <c r="PWR75" i="14"/>
  <c r="PVO75" i="14"/>
  <c r="PUS75" i="14"/>
  <c r="PTI75" i="14"/>
  <c r="PSQ75" i="14"/>
  <c r="PRQ75" i="14"/>
  <c r="PQO75" i="14"/>
  <c r="PPP75" i="14"/>
  <c r="POV75" i="14"/>
  <c r="PNW75" i="14"/>
  <c r="PMU75" i="14"/>
  <c r="PLP75" i="14"/>
  <c r="PKT75" i="14"/>
  <c r="PJI75" i="14"/>
  <c r="PIL75" i="14"/>
  <c r="PHH75" i="14"/>
  <c r="PGG75" i="14"/>
  <c r="PFJ75" i="14"/>
  <c r="PEL75" i="14"/>
  <c r="PDQ75" i="14"/>
  <c r="PCT75" i="14"/>
  <c r="PCC75" i="14"/>
  <c r="PBF75" i="14"/>
  <c r="PAG75" i="14"/>
  <c r="OZN75" i="14"/>
  <c r="OYQ75" i="14"/>
  <c r="OXQ75" i="14"/>
  <c r="OWW75" i="14"/>
  <c r="OWF75" i="14"/>
  <c r="OVF75" i="14"/>
  <c r="OUJ75" i="14"/>
  <c r="OTA75" i="14"/>
  <c r="OSN75" i="14"/>
  <c r="ORR75" i="14"/>
  <c r="OQR75" i="14"/>
  <c r="OPW75" i="14"/>
  <c r="OOX75" i="14"/>
  <c r="OOI75" i="14"/>
  <c r="ONI75" i="14"/>
  <c r="OMN75" i="14"/>
  <c r="OLT75" i="14"/>
  <c r="OLE75" i="14"/>
  <c r="OKJ75" i="14"/>
  <c r="OJJ75" i="14"/>
  <c r="OIP75" i="14"/>
  <c r="OHG75" i="14"/>
  <c r="OGP75" i="14"/>
  <c r="OGA75" i="14"/>
  <c r="OFH75" i="14"/>
  <c r="OEG75" i="14"/>
  <c r="ODF75" i="14"/>
  <c r="OCF75" i="14"/>
  <c r="OBA75" i="14"/>
  <c r="OAH75" i="14"/>
  <c r="NZS75" i="14"/>
  <c r="NYZ75" i="14"/>
  <c r="NYH75" i="14"/>
  <c r="NXS75" i="14"/>
  <c r="NWX75" i="14"/>
  <c r="NWB75" i="14"/>
  <c r="NVA75" i="14"/>
  <c r="NUH75" i="14"/>
  <c r="NTO75" i="14"/>
  <c r="NSS75" i="14"/>
  <c r="NRY75" i="14"/>
  <c r="NRF75" i="14"/>
  <c r="NQK75" i="14"/>
  <c r="NPQ75" i="14"/>
  <c r="NOZ75" i="14"/>
  <c r="NOH75" i="14"/>
  <c r="NNI75" i="14"/>
  <c r="NLZ75" i="14"/>
  <c r="NLN75" i="14"/>
  <c r="NKR75" i="14"/>
  <c r="NJT75" i="14"/>
  <c r="NIO75" i="14"/>
  <c r="MRP75" i="14"/>
  <c r="MQM75" i="14"/>
  <c r="MPL75" i="14"/>
  <c r="MOM75" i="14"/>
  <c r="MNR75" i="14"/>
  <c r="MMN75" i="14"/>
  <c r="MLM75" i="14"/>
  <c r="MKM75" i="14"/>
  <c r="MJD75" i="14"/>
  <c r="MIG75" i="14"/>
  <c r="MHH75" i="14"/>
  <c r="MGD75" i="14"/>
  <c r="MFA75" i="14"/>
  <c r="MDZ75" i="14"/>
  <c r="MCT75" i="14"/>
  <c r="MBY75" i="14"/>
  <c r="MAQ75" i="14"/>
  <c r="LZR75" i="14"/>
  <c r="LYY75" i="14"/>
  <c r="LXU75" i="14"/>
  <c r="LWX75" i="14"/>
  <c r="LWE75" i="14"/>
  <c r="LVG75" i="14"/>
  <c r="LUH75" i="14"/>
  <c r="LSZ75" i="14"/>
  <c r="LSF75" i="14"/>
  <c r="LRC75" i="14"/>
  <c r="LQB75" i="14"/>
  <c r="LPG75" i="14"/>
  <c r="LOC75" i="14"/>
  <c r="LNB75" i="14"/>
  <c r="LMF75" i="14"/>
  <c r="LLJ75" i="14"/>
  <c r="LKM75" i="14"/>
  <c r="LJE75" i="14"/>
  <c r="LHW75" i="14"/>
  <c r="LGV75" i="14"/>
  <c r="LFN75" i="14"/>
  <c r="LEL75" i="14"/>
  <c r="LDI75" i="14"/>
  <c r="LCH75" i="14"/>
  <c r="LBD75" i="14"/>
  <c r="LAD75" i="14"/>
  <c r="GCF75" i="14"/>
  <c r="GBN75" i="14"/>
  <c r="GAQ75" i="14"/>
  <c r="FZW75" i="14"/>
  <c r="FYX75" i="14"/>
  <c r="FYF75" i="14"/>
  <c r="FXF75" i="14"/>
  <c r="FWC75" i="14"/>
  <c r="FVJ75" i="14"/>
  <c r="FUL75" i="14"/>
  <c r="FTH75" i="14"/>
  <c r="FSK75" i="14"/>
  <c r="FRQ75" i="14"/>
  <c r="FQS75" i="14"/>
  <c r="FPY75" i="14"/>
  <c r="FPA75" i="14"/>
  <c r="FOD75" i="14"/>
  <c r="FNG75" i="14"/>
  <c r="FMJ75" i="14"/>
  <c r="FLJ75" i="14"/>
  <c r="FKQ75" i="14"/>
  <c r="FJT75" i="14"/>
  <c r="FIV75" i="14"/>
  <c r="FII75" i="14"/>
  <c r="FHL75" i="14"/>
  <c r="FGU75" i="14"/>
  <c r="FFQ75" i="14"/>
  <c r="FES75" i="14"/>
  <c r="FDW75" i="14"/>
  <c r="FDD75" i="14"/>
  <c r="FCH75" i="14"/>
  <c r="FBR75" i="14"/>
  <c r="FAU75" i="14"/>
  <c r="EZY75" i="14"/>
  <c r="EYY75" i="14"/>
  <c r="EYG75" i="14"/>
  <c r="EXN75" i="14"/>
  <c r="EWW75" i="14"/>
  <c r="EWB75" i="14"/>
  <c r="EVD75" i="14"/>
  <c r="EUD75" i="14"/>
  <c r="ETC75" i="14"/>
  <c r="ESH75" i="14"/>
  <c r="ERQ75" i="14"/>
  <c r="EQR75" i="14"/>
  <c r="EPZ75" i="14"/>
  <c r="EPA75" i="14"/>
  <c r="ENV75" i="14"/>
  <c r="EMY75" i="14"/>
  <c r="EMC75" i="14"/>
  <c r="ELI75" i="14"/>
  <c r="EKM75" i="14"/>
  <c r="EJQ75" i="14"/>
  <c r="EIP75" i="14"/>
  <c r="EHL75" i="14"/>
  <c r="EGS75" i="14"/>
  <c r="EFX75" i="14"/>
  <c r="EFB75" i="14"/>
  <c r="EEJ75" i="14"/>
  <c r="EDJ75" i="14"/>
  <c r="ECH75" i="14"/>
  <c r="EAX75" i="14"/>
  <c r="DZR75" i="14"/>
  <c r="DYM75" i="14"/>
  <c r="DXS75" i="14"/>
  <c r="DXB75" i="14"/>
  <c r="DWL75" i="14"/>
  <c r="DVQ75" i="14"/>
  <c r="DUX75" i="14"/>
  <c r="DTW75" i="14"/>
  <c r="DTA75" i="14"/>
  <c r="DRY75" i="14"/>
  <c r="DRE75" i="14"/>
  <c r="DPY75" i="14"/>
  <c r="DPG75" i="14"/>
  <c r="DON75" i="14"/>
  <c r="DNW75" i="14"/>
  <c r="DMZ75" i="14"/>
  <c r="DMF75" i="14"/>
  <c r="DLH75" i="14"/>
  <c r="DKM75" i="14"/>
  <c r="DJR75" i="14"/>
  <c r="DJB75" i="14"/>
  <c r="DIB75" i="14"/>
  <c r="DHF75" i="14"/>
  <c r="DGN75" i="14"/>
  <c r="DFR75" i="14"/>
  <c r="DER75" i="14"/>
  <c r="DEA75" i="14"/>
  <c r="DDG75" i="14"/>
  <c r="DCQ75" i="14"/>
  <c r="DBY75" i="14"/>
  <c r="DBE75" i="14"/>
  <c r="DAH75" i="14"/>
  <c r="CZJ75" i="14"/>
  <c r="CYN75" i="14"/>
  <c r="CXT75" i="14"/>
  <c r="CXA75" i="14"/>
  <c r="CUO75" i="14"/>
  <c r="CTZ75" i="14"/>
  <c r="CTD75" i="14"/>
  <c r="CSE75" i="14"/>
  <c r="CRJ75" i="14"/>
  <c r="CQM75" i="14"/>
  <c r="CPS75" i="14"/>
  <c r="COS75" i="14"/>
  <c r="CNO75" i="14"/>
  <c r="CMR75" i="14"/>
  <c r="CLX75" i="14"/>
  <c r="CLC75" i="14"/>
  <c r="CKK75" i="14"/>
  <c r="CJL75" i="14"/>
  <c r="CIN75" i="14"/>
  <c r="CHR75" i="14"/>
  <c r="CGS75" i="14"/>
  <c r="CFU75" i="14"/>
  <c r="CFC75" i="14"/>
  <c r="CEE75" i="14"/>
  <c r="CDL75" i="14"/>
  <c r="CCN75" i="14"/>
  <c r="CBP75" i="14"/>
  <c r="CAS75" i="14"/>
  <c r="CAB75" i="14"/>
  <c r="BZG75" i="14"/>
  <c r="BYN75" i="14"/>
  <c r="BXQ75" i="14"/>
  <c r="BWM75" i="14"/>
  <c r="BVU75" i="14"/>
  <c r="BVA75" i="14"/>
  <c r="BUG75" i="14"/>
  <c r="BTN75" i="14"/>
  <c r="BSW75" i="14"/>
  <c r="BSE75" i="14"/>
  <c r="BRO75" i="14"/>
  <c r="BQV75" i="14"/>
  <c r="BQA75" i="14"/>
  <c r="BPB75" i="14"/>
  <c r="BOG75" i="14"/>
  <c r="BNL75" i="14"/>
  <c r="BMQ75" i="14"/>
  <c r="BLU75" i="14"/>
  <c r="BKV75" i="14"/>
  <c r="BJW75" i="14"/>
  <c r="BIX75" i="14"/>
  <c r="BIC75" i="14"/>
  <c r="BHG75" i="14"/>
  <c r="BGM75" i="14"/>
  <c r="BFQ75" i="14"/>
  <c r="BES75" i="14"/>
  <c r="BDZ75" i="14"/>
  <c r="BDC75" i="14"/>
  <c r="BCG75" i="14"/>
  <c r="BBE75" i="14"/>
  <c r="BAH75" i="14"/>
  <c r="AZJ75" i="14"/>
  <c r="AYH75" i="14"/>
  <c r="AXM75" i="14"/>
  <c r="AWP75" i="14"/>
  <c r="AVZ75" i="14"/>
  <c r="AVE75" i="14"/>
  <c r="AUF75" i="14"/>
  <c r="ATK75" i="14"/>
  <c r="ASS75" i="14"/>
  <c r="ARU75" i="14"/>
  <c r="AQU75" i="14"/>
  <c r="APU75" i="14"/>
  <c r="APC75" i="14"/>
  <c r="ANW75" i="14"/>
  <c r="ANB75" i="14"/>
  <c r="AMH75" i="14"/>
  <c r="AKQ75" i="14"/>
  <c r="AKA75" i="14"/>
  <c r="AJH75" i="14"/>
  <c r="AIF75" i="14"/>
  <c r="AHI75" i="14"/>
  <c r="AGL75" i="14"/>
  <c r="AFO75" i="14"/>
  <c r="AEK75" i="14"/>
  <c r="ADR75" i="14"/>
  <c r="ACT75" i="14"/>
  <c r="ABX75" i="14"/>
  <c r="ABA75" i="14"/>
  <c r="AAE75" i="14"/>
  <c r="ZM75" i="14"/>
  <c r="YP75" i="14"/>
  <c r="XR75" i="14"/>
  <c r="WV75" i="14"/>
  <c r="WD75" i="14"/>
  <c r="VF75" i="14"/>
  <c r="UH75" i="14"/>
  <c r="TI75" i="14"/>
  <c r="SQ75" i="14"/>
  <c r="RT75" i="14"/>
  <c r="RG75" i="14"/>
  <c r="QL75" i="14"/>
  <c r="PN75" i="14"/>
  <c r="ON75" i="14"/>
  <c r="NS75" i="14"/>
  <c r="BX75" i="14"/>
  <c r="BH113" i="14"/>
  <c r="AJ113" i="14"/>
  <c r="BI117" i="14"/>
  <c r="AK117" i="14"/>
  <c r="N117" i="14"/>
  <c r="AZ116" i="14"/>
  <c r="AB116" i="14"/>
  <c r="AS315" i="14"/>
  <c r="AC315" i="14"/>
  <c r="P315" i="14"/>
  <c r="AT194" i="14"/>
  <c r="V194" i="14"/>
  <c r="AW67" i="14"/>
  <c r="F12" i="3"/>
  <c r="HCW75" i="14"/>
  <c r="HDB75" i="14"/>
  <c r="HDG75" i="14"/>
  <c r="HDM75" i="14"/>
  <c r="HDS75" i="14"/>
  <c r="HDX75" i="14"/>
  <c r="HEC75" i="14"/>
  <c r="HEH75" i="14"/>
  <c r="HEN75" i="14"/>
  <c r="HER75" i="14"/>
  <c r="HEW75" i="14"/>
  <c r="HFB75" i="14"/>
  <c r="HFG75" i="14"/>
  <c r="HFK75" i="14"/>
  <c r="HFQ75" i="14"/>
  <c r="HFV75" i="14"/>
  <c r="HGA75" i="14"/>
  <c r="EXR75" i="14"/>
  <c r="EWR75" i="14"/>
  <c r="EVY75" i="14"/>
  <c r="EUZ75" i="14"/>
  <c r="EUC75" i="14"/>
  <c r="ETB75" i="14"/>
  <c r="ESG75" i="14"/>
  <c r="ERD75" i="14"/>
  <c r="EQE75" i="14"/>
  <c r="EPC75" i="14"/>
  <c r="EOE75" i="14"/>
  <c r="CBN75" i="14"/>
  <c r="CAQ75" i="14"/>
  <c r="BZY75" i="14"/>
  <c r="BYU75" i="14"/>
  <c r="BXM75" i="14"/>
  <c r="BWO75" i="14"/>
  <c r="STP75" i="14"/>
  <c r="SSM75" i="14"/>
  <c r="SRS75" i="14"/>
  <c r="MFT75" i="14"/>
  <c r="MEX75" i="14"/>
  <c r="MDU75" i="14"/>
  <c r="MCV75" i="14"/>
  <c r="MBT75" i="14"/>
  <c r="MAT75" i="14"/>
  <c r="LZT75" i="14"/>
  <c r="LYZ75" i="14"/>
  <c r="LXS75" i="14"/>
  <c r="LWU75" i="14"/>
  <c r="LVR75" i="14"/>
  <c r="LUS75" i="14"/>
  <c r="LTL75" i="14"/>
  <c r="LSO75" i="14"/>
  <c r="LRP75" i="14"/>
  <c r="GOG68" i="14"/>
  <c r="GND68" i="14"/>
  <c r="GMH68" i="14"/>
  <c r="GLA68" i="14"/>
  <c r="GJY68" i="14"/>
  <c r="GJF68" i="14"/>
  <c r="FGS68" i="14"/>
  <c r="FFU68" i="14"/>
  <c r="FEY68" i="14"/>
  <c r="FDU68" i="14"/>
  <c r="FCG68" i="14"/>
  <c r="FBD68" i="14"/>
  <c r="EZW68" i="14"/>
  <c r="EYJ68" i="14"/>
  <c r="EXG68" i="14"/>
  <c r="EWA68" i="14"/>
  <c r="EUW68" i="14"/>
  <c r="ETV68" i="14"/>
  <c r="XDP75" i="14"/>
  <c r="XDK75" i="14"/>
  <c r="XDG75" i="14"/>
  <c r="XDC75" i="14"/>
  <c r="XCX75" i="14"/>
  <c r="NLN68" i="14"/>
  <c r="NLA68" i="14"/>
  <c r="NKS68" i="14"/>
  <c r="NKI68" i="14"/>
  <c r="NKB68" i="14"/>
  <c r="NJR68" i="14"/>
  <c r="NJI68" i="14"/>
  <c r="JEQ68" i="14"/>
  <c r="JCV68" i="14"/>
  <c r="JAP68" i="14"/>
  <c r="IYI68" i="14"/>
  <c r="IWB68" i="14"/>
  <c r="ITZ68" i="14"/>
  <c r="IRR68" i="14"/>
  <c r="IOS68" i="14"/>
  <c r="IMV68" i="14"/>
  <c r="IJZ68" i="14"/>
  <c r="IID68" i="14"/>
  <c r="IFW68" i="14"/>
  <c r="IBG68" i="14"/>
  <c r="LF68" i="14"/>
  <c r="KM68" i="14"/>
  <c r="JW68" i="14"/>
  <c r="JB68" i="14"/>
  <c r="IM68" i="14"/>
  <c r="HR68" i="14"/>
  <c r="GZ68" i="14"/>
  <c r="GK68" i="14"/>
  <c r="DGZ75" i="14"/>
  <c r="CUT75" i="14"/>
  <c r="CHJ75" i="14"/>
  <c r="BRT75" i="14"/>
  <c r="BAT75" i="14"/>
  <c r="WTL68" i="14"/>
  <c r="WOT68" i="14"/>
  <c r="WJF68" i="14"/>
  <c r="WFJ68" i="14"/>
  <c r="BCY75" i="14"/>
  <c r="AZC75" i="14"/>
  <c r="NYU75" i="14"/>
  <c r="NUO75" i="14"/>
  <c r="NQZ75" i="14"/>
  <c r="NQB68" i="14"/>
  <c r="NPL68" i="14"/>
  <c r="NOS68" i="14"/>
  <c r="NNY68" i="14"/>
  <c r="NS68" i="14"/>
  <c r="MX68" i="14"/>
  <c r="MI68" i="14"/>
  <c r="IES68" i="14"/>
  <c r="HVD68" i="14"/>
  <c r="HPL68" i="14"/>
  <c r="HGC68" i="14"/>
  <c r="HAA68" i="14"/>
  <c r="GVI68" i="14"/>
  <c r="GQF68" i="14"/>
  <c r="GIU68" i="14"/>
  <c r="GBN68" i="14"/>
  <c r="FVL68" i="14"/>
  <c r="FKX68" i="14"/>
  <c r="FFM68" i="14"/>
  <c r="EYL68" i="14"/>
  <c r="ERI68" i="14"/>
  <c r="EKP68" i="14"/>
  <c r="EDP68" i="14"/>
  <c r="DVR68" i="14"/>
  <c r="DPK68" i="14"/>
  <c r="TVJ75" i="14"/>
  <c r="TMS75" i="14"/>
  <c r="TII75" i="14"/>
  <c r="TCB75" i="14"/>
  <c r="SVP75" i="14"/>
  <c r="SOA75" i="14"/>
  <c r="SEW75" i="14"/>
  <c r="RWM75" i="14"/>
  <c r="ROT75" i="14"/>
  <c r="RIL75" i="14"/>
  <c r="RBB75" i="14"/>
  <c r="QVV75" i="14"/>
  <c r="QNP75" i="14"/>
  <c r="QCQ75" i="14"/>
  <c r="PVG75" i="14"/>
  <c r="PMY75" i="14"/>
  <c r="PGC75" i="14"/>
  <c r="OYL75" i="14"/>
  <c r="ORA75" i="14"/>
  <c r="OJK75" i="14"/>
  <c r="ODC75" i="14"/>
  <c r="NSP75" i="14"/>
  <c r="NNJ75" i="14"/>
  <c r="NEP75" i="14"/>
  <c r="MZK75" i="14"/>
  <c r="MSK75" i="14"/>
  <c r="MMJ75" i="14"/>
  <c r="MDK75" i="14"/>
  <c r="LYL75" i="14"/>
  <c r="LOP75" i="14"/>
  <c r="LHL75" i="14"/>
  <c r="GCI75" i="14"/>
  <c r="FXH75" i="14"/>
  <c r="FSL75" i="14"/>
  <c r="FMA75" i="14"/>
  <c r="FGD75" i="14"/>
  <c r="FAO75" i="14"/>
  <c r="ETN75" i="14"/>
  <c r="EEO75" i="14"/>
  <c r="DFN75" i="14"/>
  <c r="SZM75" i="14"/>
  <c r="LPU75" i="14"/>
  <c r="LKL75" i="14"/>
  <c r="JSX75" i="14"/>
  <c r="JOA75" i="14"/>
  <c r="MRU68" i="14"/>
  <c r="MQY68" i="14"/>
  <c r="MPW68" i="14"/>
  <c r="MOQ68" i="14"/>
  <c r="MNR68" i="14"/>
  <c r="MMQ68" i="14"/>
  <c r="MKZ68" i="14"/>
  <c r="MJT68" i="14"/>
  <c r="MIR68" i="14"/>
  <c r="MHM68" i="14"/>
  <c r="MGG68" i="14"/>
  <c r="MFO68" i="14"/>
  <c r="MEQ68" i="14"/>
  <c r="MDO68" i="14"/>
  <c r="MCK68" i="14"/>
  <c r="MBI68" i="14"/>
  <c r="LZR68" i="14"/>
  <c r="LYP68" i="14"/>
  <c r="LXM68" i="14"/>
  <c r="LWJ68" i="14"/>
  <c r="LUW68" i="14"/>
  <c r="LTY68" i="14"/>
  <c r="LTC68" i="14"/>
  <c r="LSB68" i="14"/>
  <c r="LRB68" i="14"/>
  <c r="LQB68" i="14"/>
  <c r="LOY68" i="14"/>
  <c r="LNR68" i="14"/>
  <c r="LMJ68" i="14"/>
  <c r="LLS68" i="14"/>
  <c r="LKZ68" i="14"/>
  <c r="LKE68" i="14"/>
  <c r="LIT68" i="14"/>
  <c r="LHU68" i="14"/>
  <c r="LGO68" i="14"/>
  <c r="LFZ68" i="14"/>
  <c r="LEN68" i="14"/>
  <c r="LDM68" i="14"/>
  <c r="LCR68" i="14"/>
  <c r="LBU68" i="14"/>
  <c r="LAO68" i="14"/>
  <c r="KZJ68" i="14"/>
  <c r="KYL68" i="14"/>
  <c r="KXF68" i="14"/>
  <c r="KVR68" i="14"/>
  <c r="KUW68" i="14"/>
  <c r="KUI68" i="14"/>
  <c r="KTG68" i="14"/>
  <c r="KSD68" i="14"/>
  <c r="JYH68" i="14"/>
  <c r="JXD68" i="14"/>
  <c r="WFX68" i="14"/>
  <c r="XCR75" i="14"/>
  <c r="XCL75" i="14"/>
  <c r="XCE75" i="14"/>
  <c r="XBZ75" i="14"/>
  <c r="XBU75" i="14"/>
  <c r="XBP75" i="14"/>
  <c r="XBK75" i="14"/>
  <c r="XBF75" i="14"/>
  <c r="XBB75" i="14"/>
  <c r="XAV75" i="14"/>
  <c r="XAQ75" i="14"/>
  <c r="XAL75" i="14"/>
  <c r="XAG75" i="14"/>
  <c r="XAB75" i="14"/>
  <c r="WZY75" i="14"/>
  <c r="WZS75" i="14"/>
  <c r="WZN75" i="14"/>
  <c r="WZI75" i="14"/>
  <c r="IGH75" i="14"/>
  <c r="IGA75" i="14"/>
  <c r="IFW75" i="14"/>
  <c r="IFR75" i="14"/>
  <c r="IFL75" i="14"/>
  <c r="HWS75" i="14"/>
  <c r="HWN75" i="14"/>
  <c r="HWI75" i="14"/>
  <c r="HWD75" i="14"/>
  <c r="HVY75" i="14"/>
  <c r="HVS75" i="14"/>
  <c r="HVN75" i="14"/>
  <c r="HVJ75" i="14"/>
  <c r="HVG75" i="14"/>
  <c r="HVA75" i="14"/>
  <c r="HUV75" i="14"/>
  <c r="HUQ75" i="14"/>
  <c r="HUM75" i="14"/>
  <c r="HUH75" i="14"/>
  <c r="HUD75" i="14"/>
  <c r="HTZ75" i="14"/>
  <c r="ENN75" i="14"/>
  <c r="EMT75" i="14"/>
  <c r="ELZ75" i="14"/>
  <c r="EKY75" i="14"/>
  <c r="EKE75" i="14"/>
  <c r="EJG75" i="14"/>
  <c r="EIE75" i="14"/>
  <c r="EHM75" i="14"/>
  <c r="EGO75" i="14"/>
  <c r="EFS75" i="14"/>
  <c r="EER75" i="14"/>
  <c r="DBD75" i="14"/>
  <c r="CZX75" i="14"/>
  <c r="CZA75" i="14"/>
  <c r="CHW75" i="14"/>
  <c r="CGX75" i="14"/>
  <c r="CGE75" i="14"/>
  <c r="CEX75" i="14"/>
  <c r="CDY75" i="14"/>
  <c r="CCZ75" i="14"/>
  <c r="CCG75" i="14"/>
  <c r="SPR75" i="14"/>
  <c r="RCZ75" i="14"/>
  <c r="RBR75" i="14"/>
  <c r="RAV75" i="14"/>
  <c r="QZY75" i="14"/>
  <c r="QYP75" i="14"/>
  <c r="QXP75" i="14"/>
  <c r="POU75" i="14"/>
  <c r="PNY75" i="14"/>
  <c r="PMX75" i="14"/>
  <c r="PLW75" i="14"/>
  <c r="PKR75" i="14"/>
  <c r="PKB75" i="14"/>
  <c r="PJA75" i="14"/>
  <c r="MOP75" i="14"/>
  <c r="MNQ75" i="14"/>
  <c r="MMQ75" i="14"/>
  <c r="MMB75" i="14"/>
  <c r="MLF75" i="14"/>
  <c r="MKE75" i="14"/>
  <c r="MJC75" i="14"/>
  <c r="MHY75" i="14"/>
  <c r="MHD75" i="14"/>
  <c r="MFZ75" i="14"/>
  <c r="GHH68" i="14"/>
  <c r="GGJ68" i="14"/>
  <c r="GFL68" i="14"/>
  <c r="GEF68" i="14"/>
  <c r="GDC68" i="14"/>
  <c r="GCD68" i="14"/>
  <c r="GBH68" i="14"/>
  <c r="GAH68" i="14"/>
  <c r="FZO68" i="14"/>
  <c r="FYY68" i="14"/>
  <c r="FWK68" i="14"/>
  <c r="FVM68" i="14"/>
  <c r="FUE68" i="14"/>
  <c r="FTA68" i="14"/>
  <c r="FRX68" i="14"/>
  <c r="FQV68" i="14"/>
  <c r="FPP68" i="14"/>
  <c r="FOK68" i="14"/>
  <c r="FNN68" i="14"/>
  <c r="FMM68" i="14"/>
  <c r="FLN68" i="14"/>
  <c r="FKK68" i="14"/>
  <c r="FJH68" i="14"/>
  <c r="FIG68" i="14"/>
  <c r="IFG75" i="14"/>
  <c r="ICA75" i="14"/>
  <c r="IBV75" i="14"/>
  <c r="IBS75" i="14"/>
  <c r="IBP75" i="14"/>
  <c r="IBL75" i="14"/>
  <c r="IBH75" i="14"/>
  <c r="IBE75" i="14"/>
  <c r="IBB75" i="14"/>
  <c r="IAZ75" i="14"/>
  <c r="IAW75" i="14"/>
  <c r="IAT75" i="14"/>
  <c r="IAQ75" i="14"/>
  <c r="IAM75" i="14"/>
  <c r="IAJ75" i="14"/>
  <c r="IAG75" i="14"/>
  <c r="IAD75" i="14"/>
  <c r="IAC75" i="14"/>
  <c r="HZY75" i="14"/>
  <c r="HZW75" i="14"/>
  <c r="HZS75" i="14"/>
  <c r="HZN75" i="14"/>
  <c r="HZK75" i="14"/>
  <c r="HZF75" i="14"/>
  <c r="HZC75" i="14"/>
  <c r="HYY75" i="14"/>
  <c r="HYV75" i="14"/>
  <c r="HYS75" i="14"/>
  <c r="HYP75" i="14"/>
  <c r="HYM75" i="14"/>
  <c r="HYI75" i="14"/>
  <c r="HYE75" i="14"/>
  <c r="HYB75" i="14"/>
  <c r="HXX75" i="14"/>
  <c r="HXT75" i="14"/>
  <c r="HXP75" i="14"/>
  <c r="HXM75" i="14"/>
  <c r="HXI75" i="14"/>
  <c r="HXD75" i="14"/>
  <c r="HWZ75" i="14"/>
  <c r="HWV75" i="14"/>
  <c r="EDO75" i="14"/>
  <c r="ECN75" i="14"/>
  <c r="EBR75" i="14"/>
  <c r="EAU75" i="14"/>
  <c r="DZX75" i="14"/>
  <c r="DYZ75" i="14"/>
  <c r="DYB75" i="14"/>
  <c r="DXL75" i="14"/>
  <c r="DWR75" i="14"/>
  <c r="DVW75" i="14"/>
  <c r="DVA75" i="14"/>
  <c r="DUD75" i="14"/>
  <c r="DTF75" i="14"/>
  <c r="DSG75" i="14"/>
  <c r="DRR75" i="14"/>
  <c r="DDA75" i="14"/>
  <c r="DCS75" i="14"/>
  <c r="DCG75" i="14"/>
  <c r="SPA75" i="14"/>
  <c r="SNP75" i="14"/>
  <c r="SMM75" i="14"/>
  <c r="SLI75" i="14"/>
  <c r="SKC75" i="14"/>
  <c r="SJB75" i="14"/>
  <c r="SHP75" i="14"/>
  <c r="SGS75" i="14"/>
  <c r="SFM75" i="14"/>
  <c r="SEK75" i="14"/>
  <c r="SDH75" i="14"/>
  <c r="SCM75" i="14"/>
  <c r="SBM75" i="14"/>
  <c r="SAQ75" i="14"/>
  <c r="RZS75" i="14"/>
  <c r="RFB75" i="14"/>
  <c r="RED75" i="14"/>
  <c r="ODT68" i="14"/>
  <c r="ODO68" i="14"/>
  <c r="ODK68" i="14"/>
  <c r="ODF68" i="14"/>
  <c r="NAL68" i="14"/>
  <c r="NAG68" i="14"/>
  <c r="TTQ68" i="14"/>
  <c r="IFD75" i="14"/>
  <c r="IEZ75" i="14"/>
  <c r="IEU75" i="14"/>
  <c r="SZP68" i="14"/>
  <c r="SYU68" i="14"/>
  <c r="SYA68" i="14"/>
  <c r="SXL68" i="14"/>
  <c r="IEE75" i="14"/>
  <c r="IDZ75" i="14"/>
  <c r="IDV75" i="14"/>
  <c r="IDP75" i="14"/>
  <c r="IDK75" i="14"/>
  <c r="IDG75" i="14"/>
  <c r="IDB75" i="14"/>
  <c r="ICV75" i="14"/>
  <c r="ICR75" i="14"/>
  <c r="ICL75" i="14"/>
  <c r="ICH75" i="14"/>
  <c r="DQX75" i="14"/>
  <c r="DQG75" i="14"/>
  <c r="DPJ75" i="14"/>
  <c r="DOM75" i="14"/>
  <c r="DNX75" i="14"/>
  <c r="DNC75" i="14"/>
  <c r="DME75" i="14"/>
  <c r="DLO75" i="14"/>
  <c r="DKV75" i="14"/>
  <c r="DKG75" i="14"/>
  <c r="DJG75" i="14"/>
  <c r="DIJ75" i="14"/>
  <c r="DHL75" i="14"/>
  <c r="DGK75" i="14"/>
  <c r="DFJ75" i="14"/>
  <c r="DEP75" i="14"/>
  <c r="DDS75" i="14"/>
  <c r="RYO75" i="14"/>
  <c r="RXM75" i="14"/>
  <c r="RWL75" i="14"/>
  <c r="RVD75" i="14"/>
  <c r="RTT75" i="14"/>
  <c r="RSP75" i="14"/>
  <c r="RRQ75" i="14"/>
  <c r="RQC75" i="14"/>
  <c r="ROV75" i="14"/>
  <c r="RNV75" i="14"/>
  <c r="RMU75" i="14"/>
  <c r="RLI75" i="14"/>
  <c r="RKF75" i="14"/>
  <c r="RJB75" i="14"/>
  <c r="RHW75" i="14"/>
  <c r="RGR75" i="14"/>
  <c r="OBK68" i="14"/>
  <c r="OBG68" i="14"/>
  <c r="OBC68" i="14"/>
  <c r="OAY68" i="14"/>
  <c r="OAT68" i="14"/>
  <c r="OAP68" i="14"/>
  <c r="OAL68" i="14"/>
  <c r="OAG68" i="14"/>
  <c r="OAB68" i="14"/>
  <c r="NZW68" i="14"/>
  <c r="NZS68" i="14"/>
  <c r="NZO68" i="14"/>
  <c r="NZK68" i="14"/>
  <c r="NZF68" i="14"/>
  <c r="NZA68" i="14"/>
  <c r="NYV68" i="14"/>
  <c r="NYQ68" i="14"/>
  <c r="NYL68" i="14"/>
  <c r="NYG68" i="14"/>
  <c r="NFD68" i="14"/>
  <c r="NEZ68" i="14"/>
  <c r="NEU68" i="14"/>
  <c r="NEP68" i="14"/>
  <c r="JOC68" i="14"/>
  <c r="JMT68" i="14"/>
  <c r="JLX68" i="14"/>
  <c r="JKW68" i="14"/>
  <c r="JKC68" i="14"/>
  <c r="JJD68" i="14"/>
  <c r="JIF68" i="14"/>
  <c r="JHB68" i="14"/>
  <c r="JFZ68" i="14"/>
  <c r="HYO68" i="14"/>
  <c r="HSE68" i="14"/>
  <c r="HRC68" i="14"/>
  <c r="GWC68" i="14"/>
  <c r="SMZ75" i="14"/>
  <c r="RZK75" i="14"/>
  <c r="RLV75" i="14"/>
  <c r="QSU75" i="14"/>
  <c r="IHC68" i="14"/>
  <c r="HXP68" i="14"/>
  <c r="HQN68" i="14"/>
  <c r="HDQ68" i="14"/>
  <c r="GRT68" i="14"/>
  <c r="FTL68" i="14"/>
  <c r="FJD68" i="14"/>
  <c r="LN68" i="14"/>
  <c r="CM68" i="14"/>
  <c r="CG68" i="14"/>
  <c r="CB68" i="14"/>
  <c r="BW68" i="14"/>
  <c r="EXZ75" i="14"/>
  <c r="ERS75" i="14"/>
  <c r="EOK75" i="14"/>
  <c r="EKD75" i="14"/>
  <c r="EGU75" i="14"/>
  <c r="ECX75" i="14"/>
  <c r="TGP68" i="14"/>
  <c r="TFV68" i="14"/>
  <c r="TFA68" i="14"/>
  <c r="TDU68" i="14"/>
  <c r="TCY68" i="14"/>
  <c r="TBZ68" i="14"/>
  <c r="TBA68" i="14"/>
  <c r="TAN68" i="14"/>
  <c r="SZX68" i="14"/>
  <c r="XBD68" i="14"/>
  <c r="WZZ68" i="14"/>
  <c r="UFS68" i="14"/>
  <c r="UEF68" i="14"/>
  <c r="UDB68" i="14"/>
  <c r="UBW68" i="14"/>
  <c r="PEF75" i="14"/>
  <c r="PBB75" i="14"/>
  <c r="OXX75" i="14"/>
  <c r="OUQ75" i="14"/>
  <c r="ORN75" i="14"/>
  <c r="OPB75" i="14"/>
  <c r="OLW75" i="14"/>
  <c r="OJL75" i="14"/>
  <c r="OGM75" i="14"/>
  <c r="ODH75" i="14"/>
  <c r="OAI75" i="14"/>
  <c r="NYM75" i="14"/>
  <c r="QXK75" i="14"/>
  <c r="QWV75" i="14"/>
  <c r="QWF75" i="14"/>
  <c r="QVU75" i="14"/>
  <c r="QVA75" i="14"/>
  <c r="QCS75" i="14"/>
  <c r="QCD75" i="14"/>
  <c r="QBF75" i="14"/>
  <c r="QAE75" i="14"/>
  <c r="PZL75" i="14"/>
  <c r="PYW75" i="14"/>
  <c r="PXN75" i="14"/>
  <c r="PWF75" i="14"/>
  <c r="PVE75" i="14"/>
  <c r="PUD75" i="14"/>
  <c r="PTA75" i="14"/>
  <c r="PRX75" i="14"/>
  <c r="PQW75" i="14"/>
  <c r="PPT75" i="14"/>
  <c r="NEK68" i="14"/>
  <c r="NEF68" i="14"/>
  <c r="NEB68" i="14"/>
  <c r="NDX68" i="14"/>
  <c r="NDS68" i="14"/>
  <c r="NDN68" i="14"/>
  <c r="NDJ68" i="14"/>
  <c r="NDE68" i="14"/>
  <c r="NCZ68" i="14"/>
  <c r="NCU68" i="14"/>
  <c r="NCQ68" i="14"/>
  <c r="NCL68" i="14"/>
  <c r="NCG68" i="14"/>
  <c r="NCB68" i="14"/>
  <c r="NBX68" i="14"/>
  <c r="NBT68" i="14"/>
  <c r="NBO68" i="14"/>
  <c r="NBJ68" i="14"/>
  <c r="HPT68" i="14"/>
  <c r="HOH68" i="14"/>
  <c r="HNF68" i="14"/>
  <c r="HMB68" i="14"/>
  <c r="HKZ68" i="14"/>
  <c r="HJD68" i="14"/>
  <c r="HIM68" i="14"/>
  <c r="HGU68" i="14"/>
  <c r="HEW68" i="14"/>
  <c r="HDV68" i="14"/>
  <c r="HCH68" i="14"/>
  <c r="HBF68" i="14"/>
  <c r="GZU68" i="14"/>
  <c r="GYM68" i="14"/>
  <c r="GXL68" i="14"/>
  <c r="FS68" i="14"/>
  <c r="FO68" i="14"/>
  <c r="FI68" i="14"/>
  <c r="FE68" i="14"/>
  <c r="EZ68" i="14"/>
  <c r="EU68" i="14"/>
  <c r="EP68" i="14"/>
  <c r="EK68" i="14"/>
  <c r="EG68" i="14"/>
  <c r="EB68" i="14"/>
  <c r="DW68" i="14"/>
  <c r="DS68" i="14"/>
  <c r="DN68" i="14"/>
  <c r="DI68" i="14"/>
  <c r="DC68" i="14"/>
  <c r="CX68" i="14"/>
  <c r="CT68" i="14"/>
  <c r="CO68" i="14"/>
  <c r="DVS75" i="14"/>
  <c r="DRD75" i="14"/>
  <c r="DMV75" i="14"/>
  <c r="AVL75" i="14"/>
  <c r="AQJ75" i="14"/>
  <c r="AOJ75" i="14"/>
  <c r="AKS75" i="14"/>
  <c r="AHF75" i="14"/>
  <c r="TMN68" i="14"/>
  <c r="TLQ68" i="14"/>
  <c r="TKV68" i="14"/>
  <c r="TKC68" i="14"/>
  <c r="TJI68" i="14"/>
  <c r="TIG68" i="14"/>
  <c r="THM68" i="14"/>
  <c r="WZE68" i="14"/>
  <c r="WXX68" i="14"/>
  <c r="WXF68" i="14"/>
  <c r="WCO68" i="14"/>
  <c r="WBO68" i="14"/>
  <c r="WAI68" i="14"/>
  <c r="USF68" i="14"/>
  <c r="UQW68" i="14"/>
  <c r="UPJ68" i="14"/>
  <c r="UNK68" i="14"/>
  <c r="UMK68" i="14"/>
  <c r="ULI68" i="14"/>
  <c r="UJR68" i="14"/>
  <c r="UIU68" i="14"/>
  <c r="UHH68" i="14"/>
  <c r="CXU75" i="14"/>
  <c r="CXB75" i="14"/>
  <c r="CWF75" i="14"/>
  <c r="CTS75" i="14"/>
  <c r="CSW75" i="14"/>
  <c r="CRW75" i="14"/>
  <c r="CQW75" i="14"/>
  <c r="CQB75" i="14"/>
  <c r="CPA75" i="14"/>
  <c r="COC75" i="14"/>
  <c r="CNP75" i="14"/>
  <c r="CNA75" i="14"/>
  <c r="CMC75" i="14"/>
  <c r="CKZ75" i="14"/>
  <c r="CKI75" i="14"/>
  <c r="CJJ75" i="14"/>
  <c r="CIP75" i="14"/>
  <c r="QUE75" i="14"/>
  <c r="QSW75" i="14"/>
  <c r="QSA75" i="14"/>
  <c r="QQV75" i="14"/>
  <c r="QPP75" i="14"/>
  <c r="QON75" i="14"/>
  <c r="QNM75" i="14"/>
  <c r="QMC75" i="14"/>
  <c r="QLC75" i="14"/>
  <c r="QKA75" i="14"/>
  <c r="QIW75" i="14"/>
  <c r="QHW75" i="14"/>
  <c r="QGT75" i="14"/>
  <c r="QFP75" i="14"/>
  <c r="QEP75" i="14"/>
  <c r="QDT75" i="14"/>
  <c r="NYB68" i="14"/>
  <c r="NXW68" i="14"/>
  <c r="NXR68" i="14"/>
  <c r="NXN68" i="14"/>
  <c r="NXJ68" i="14"/>
  <c r="NXF68" i="14"/>
  <c r="NWZ68" i="14"/>
  <c r="NWV68" i="14"/>
  <c r="NWP68" i="14"/>
  <c r="NWL68" i="14"/>
  <c r="NWF68" i="14"/>
  <c r="NWA68" i="14"/>
  <c r="NVW68" i="14"/>
  <c r="NVS68" i="14"/>
  <c r="NVO68" i="14"/>
  <c r="NVK68" i="14"/>
  <c r="NVG68" i="14"/>
  <c r="NFM68" i="14"/>
  <c r="NFJ68" i="14"/>
  <c r="NFF68" i="14"/>
  <c r="FCP68" i="14"/>
  <c r="EWD68" i="14"/>
  <c r="ELN68" i="14"/>
  <c r="QP68" i="14"/>
  <c r="QK68" i="14"/>
  <c r="QF68" i="14"/>
  <c r="QA68" i="14"/>
  <c r="PX68" i="14"/>
  <c r="PT68" i="14"/>
  <c r="PO68" i="14"/>
  <c r="PJ68" i="14"/>
  <c r="PD68" i="14"/>
  <c r="OZ68" i="14"/>
  <c r="OU68" i="14"/>
  <c r="OQ68" i="14"/>
  <c r="IEQ75" i="14"/>
  <c r="IEM75" i="14"/>
  <c r="IEI75" i="14"/>
  <c r="IEG75" i="14"/>
  <c r="DXK75" i="14"/>
  <c r="LGQ75" i="14"/>
  <c r="LDV75" i="14"/>
  <c r="GCW75" i="14"/>
  <c r="FZL75" i="14"/>
  <c r="FWN75" i="14"/>
  <c r="FUB75" i="14"/>
  <c r="FQZ75" i="14"/>
  <c r="FNV75" i="14"/>
  <c r="FKN75" i="14"/>
  <c r="FGN75" i="14"/>
  <c r="FEG75" i="14"/>
  <c r="PIJ75" i="14"/>
  <c r="PHN75" i="14"/>
  <c r="PGB75" i="14"/>
  <c r="PFG75" i="14"/>
  <c r="PEA75" i="14"/>
  <c r="PCY75" i="14"/>
  <c r="PBS75" i="14"/>
  <c r="PAQ75" i="14"/>
  <c r="OZP75" i="14"/>
  <c r="OYK75" i="14"/>
  <c r="OXE75" i="14"/>
  <c r="OVT75" i="14"/>
  <c r="OUX75" i="14"/>
  <c r="OTR75" i="14"/>
  <c r="OSL75" i="14"/>
  <c r="ORO75" i="14"/>
  <c r="OQN75" i="14"/>
  <c r="OPM75" i="14"/>
  <c r="MSR75" i="14"/>
  <c r="MRT75" i="14"/>
  <c r="MRD75" i="14"/>
  <c r="MPV75" i="14"/>
  <c r="NVC68" i="14"/>
  <c r="NUX68" i="14"/>
  <c r="NUR68" i="14"/>
  <c r="NUM68" i="14"/>
  <c r="NUH68" i="14"/>
  <c r="NUC68" i="14"/>
  <c r="NTY68" i="14"/>
  <c r="NTS68" i="14"/>
  <c r="NTP68" i="14"/>
  <c r="NTJ68" i="14"/>
  <c r="NTF68" i="14"/>
  <c r="NSZ68" i="14"/>
  <c r="NSV68" i="14"/>
  <c r="NSR68" i="14"/>
  <c r="NSM68" i="14"/>
  <c r="NSH68" i="14"/>
  <c r="NSC68" i="14"/>
  <c r="NRY68" i="14"/>
  <c r="NRT68" i="14"/>
  <c r="NRP68" i="14"/>
  <c r="NRK68" i="14"/>
  <c r="NIY68" i="14"/>
  <c r="NIT68" i="14"/>
  <c r="NIP68" i="14"/>
  <c r="NIK68" i="14"/>
  <c r="NIF68" i="14"/>
  <c r="NIA68" i="14"/>
  <c r="NHV68" i="14"/>
  <c r="NHQ68" i="14"/>
  <c r="NHL68" i="14"/>
  <c r="NHG68" i="14"/>
  <c r="NHB68" i="14"/>
  <c r="NGW68" i="14"/>
  <c r="NGS68" i="14"/>
  <c r="NGN68" i="14"/>
  <c r="NGJ68" i="14"/>
  <c r="NGF68" i="14"/>
  <c r="NGB68" i="14"/>
  <c r="NFW68" i="14"/>
  <c r="NFR68" i="14"/>
  <c r="AFV75" i="14"/>
  <c r="ACQ75" i="14"/>
  <c r="XT75" i="14"/>
  <c r="TF75" i="14"/>
  <c r="RD75" i="14"/>
  <c r="NV75" i="14"/>
  <c r="P116" i="14"/>
  <c r="BF194" i="14"/>
  <c r="AG67" i="14"/>
  <c r="XAJ68" i="14"/>
  <c r="WWD68" i="14"/>
  <c r="WSD68" i="14"/>
  <c r="WLI68" i="14"/>
  <c r="WHX68" i="14"/>
  <c r="WEG68" i="14"/>
  <c r="VZZ68" i="14"/>
  <c r="VVN68" i="14"/>
  <c r="VQY68" i="14"/>
  <c r="VNE68" i="14"/>
  <c r="VIS68" i="14"/>
  <c r="VFN68" i="14"/>
  <c r="UZL68" i="14"/>
  <c r="USY68" i="14"/>
  <c r="UMV68" i="14"/>
  <c r="UGE68" i="14"/>
  <c r="UCU68" i="14"/>
  <c r="TXI68" i="14"/>
  <c r="TQY68" i="14"/>
  <c r="TOO68" i="14"/>
  <c r="TNZ68" i="14"/>
  <c r="TND68" i="14"/>
  <c r="VZQ68" i="14"/>
  <c r="VYG68" i="14"/>
  <c r="VXK68" i="14"/>
  <c r="VWJ68" i="14"/>
  <c r="VVL68" i="14"/>
  <c r="VUJ68" i="14"/>
  <c r="VTP68" i="14"/>
  <c r="VSO68" i="14"/>
  <c r="VRN68" i="14"/>
  <c r="VQR68" i="14"/>
  <c r="VPU68" i="14"/>
  <c r="VOW68" i="14"/>
  <c r="VOE68" i="14"/>
  <c r="VNF68" i="14"/>
  <c r="VMJ68" i="14"/>
  <c r="VLK68" i="14"/>
  <c r="VKK68" i="14"/>
  <c r="VJL68" i="14"/>
  <c r="VIU68" i="14"/>
  <c r="VHW68" i="14"/>
  <c r="VGX68" i="14"/>
  <c r="VFQ68" i="14"/>
  <c r="VET68" i="14"/>
  <c r="VDQ68" i="14"/>
  <c r="VCP68" i="14"/>
  <c r="VBQ68" i="14"/>
  <c r="VAZ68" i="14"/>
  <c r="UZV68" i="14"/>
  <c r="UYX68" i="14"/>
  <c r="UYA68" i="14"/>
  <c r="UWO68" i="14"/>
  <c r="UVK68" i="14"/>
  <c r="UUI68" i="14"/>
  <c r="UTG68" i="14"/>
  <c r="BND75" i="14"/>
  <c r="BMB75" i="14"/>
  <c r="BLF75" i="14"/>
  <c r="BKE75" i="14"/>
  <c r="BJL75" i="14"/>
  <c r="BIU75" i="14"/>
  <c r="BHW75" i="14"/>
  <c r="BHA75" i="14"/>
  <c r="BGH75" i="14"/>
  <c r="BFP75" i="14"/>
  <c r="BET75" i="14"/>
  <c r="AWC75" i="14"/>
  <c r="AVI75" i="14"/>
  <c r="AUK75" i="14"/>
  <c r="AUB75" i="14"/>
  <c r="ATJ75" i="14"/>
  <c r="ASP75" i="14"/>
  <c r="ARV75" i="14"/>
  <c r="ARC75" i="14"/>
  <c r="AQK75" i="14"/>
  <c r="APW75" i="14"/>
  <c r="APE75" i="14"/>
  <c r="AOI75" i="14"/>
  <c r="OLM75" i="14"/>
  <c r="OKR75" i="14"/>
  <c r="OJX75" i="14"/>
  <c r="OJH75" i="14"/>
  <c r="OIO75" i="14"/>
  <c r="OED75" i="14"/>
  <c r="ODO75" i="14"/>
  <c r="OCY75" i="14"/>
  <c r="OCH75" i="14"/>
  <c r="OBO75" i="14"/>
  <c r="OAS75" i="14"/>
  <c r="NZZ75" i="14"/>
  <c r="NPI75" i="14"/>
  <c r="NOQ75" i="14"/>
  <c r="NNU75" i="14"/>
  <c r="NMZ75" i="14"/>
  <c r="NLU75" i="14"/>
  <c r="NKY75" i="14"/>
  <c r="NJU75" i="14"/>
  <c r="NIT75" i="14"/>
  <c r="NIF75" i="14"/>
  <c r="NHC75" i="14"/>
  <c r="NGC75" i="14"/>
  <c r="NFG75" i="14"/>
  <c r="NEC75" i="14"/>
  <c r="NRH68" i="14"/>
  <c r="NRC68" i="14"/>
  <c r="NQY68" i="14"/>
  <c r="NQU68" i="14"/>
  <c r="NNU68" i="14"/>
  <c r="NNO68" i="14"/>
  <c r="NNJ68" i="14"/>
  <c r="NNF68" i="14"/>
  <c r="NMZ68" i="14"/>
  <c r="NMU68" i="14"/>
  <c r="NMP68" i="14"/>
  <c r="NMM68" i="14"/>
  <c r="NMG68" i="14"/>
  <c r="NMB68" i="14"/>
  <c r="NLD68" i="14"/>
  <c r="NKR68" i="14"/>
  <c r="NKG68" i="14"/>
  <c r="NJY68" i="14"/>
  <c r="NJN68" i="14"/>
  <c r="NJD68" i="14"/>
  <c r="JEL68" i="14"/>
  <c r="JCP68" i="14"/>
  <c r="JAK68" i="14"/>
  <c r="IYC68" i="14"/>
  <c r="IWH68" i="14"/>
  <c r="IUL68" i="14"/>
  <c r="ISL68" i="14"/>
  <c r="IQO68" i="14"/>
  <c r="INP68" i="14"/>
  <c r="ILL68" i="14"/>
  <c r="IJR68" i="14"/>
  <c r="IHS68" i="14"/>
  <c r="IFS68" i="14"/>
  <c r="IDP68" i="14"/>
  <c r="IBY68" i="14"/>
  <c r="HYY68" i="14"/>
  <c r="KW68" i="14"/>
  <c r="KH68" i="14"/>
  <c r="JV68" i="14"/>
  <c r="JH68" i="14"/>
  <c r="IP68" i="14"/>
  <c r="HS68" i="14"/>
  <c r="HC68" i="14"/>
  <c r="GH68" i="14"/>
  <c r="DHV75" i="14"/>
  <c r="CRV75" i="14"/>
  <c r="CBV75" i="14"/>
  <c r="BMA75" i="14"/>
  <c r="WVM68" i="14"/>
  <c r="WQC68" i="14"/>
  <c r="WNH68" i="14"/>
  <c r="WIZ68" i="14"/>
  <c r="WEO68" i="14"/>
  <c r="BCT75" i="14"/>
  <c r="AYY75" i="14"/>
  <c r="NYF75" i="14"/>
  <c r="NUI75" i="14"/>
  <c r="NQQ68" i="14"/>
  <c r="NPV68" i="14"/>
  <c r="NPF68" i="14"/>
  <c r="NOL68" i="14"/>
  <c r="OG68" i="14"/>
  <c r="NQ68" i="14"/>
  <c r="MZ68" i="14"/>
  <c r="MK68" i="14"/>
  <c r="LR68" i="14"/>
  <c r="HUJ68" i="14"/>
  <c r="HEU68" i="14"/>
  <c r="GYU68" i="14"/>
  <c r="GWF68" i="14"/>
  <c r="GPV68" i="14"/>
  <c r="GGK68" i="14"/>
  <c r="GBT68" i="14"/>
  <c r="FWF68" i="14"/>
  <c r="FPH68" i="14"/>
  <c r="FGP68" i="14"/>
  <c r="FAV68" i="14"/>
  <c r="EVI68" i="14"/>
  <c r="EOP68" i="14"/>
  <c r="EKG68" i="14"/>
  <c r="EDG68" i="14"/>
  <c r="DSD68" i="14"/>
  <c r="DLI68" i="14"/>
  <c r="TQM75" i="14"/>
  <c r="THW75" i="14"/>
  <c r="TAH75" i="14"/>
  <c r="SRI75" i="14"/>
  <c r="SKI75" i="14"/>
  <c r="SCH75" i="14"/>
  <c r="RTR75" i="14"/>
  <c r="RKS75" i="14"/>
  <c r="RBP75" i="14"/>
  <c r="QSF75" i="14"/>
  <c r="QJA75" i="14"/>
  <c r="PZM75" i="14"/>
  <c r="PTZ75" i="14"/>
  <c r="PJV75" i="14"/>
  <c r="PEJ75" i="14"/>
  <c r="OYT75" i="14"/>
  <c r="OTE75" i="14"/>
  <c r="OOO75" i="14"/>
  <c r="OGH75" i="14"/>
  <c r="NVM75" i="14"/>
  <c r="NLW75" i="14"/>
  <c r="NEU75" i="14"/>
  <c r="MWN75" i="14"/>
  <c r="MNY75" i="14"/>
  <c r="MHN75" i="14"/>
  <c r="MAJ75" i="14"/>
  <c r="LPV75" i="14"/>
  <c r="LGX75" i="14"/>
  <c r="GCE75" i="14"/>
  <c r="FUK75" i="14"/>
  <c r="FOB75" i="14"/>
  <c r="FIS75" i="14"/>
  <c r="EVW75" i="14"/>
  <c r="EIY75" i="14"/>
  <c r="TAC75" i="14"/>
  <c r="LOU75" i="14"/>
  <c r="JSD75" i="14"/>
  <c r="JKM75" i="14"/>
  <c r="MPT68" i="14"/>
  <c r="MOJ68" i="14"/>
  <c r="MMW68" i="14"/>
  <c r="MLX68" i="14"/>
  <c r="MLE68" i="14"/>
  <c r="MKI68" i="14"/>
  <c r="MJJ68" i="14"/>
  <c r="MIE68" i="14"/>
  <c r="MHA68" i="14"/>
  <c r="MFT68" i="14"/>
  <c r="MEL68" i="14"/>
  <c r="MDF68" i="14"/>
  <c r="MCS68" i="14"/>
  <c r="MBH68" i="14"/>
  <c r="MAH68" i="14"/>
  <c r="LYQ68" i="14"/>
  <c r="LXD68" i="14"/>
  <c r="LVN68" i="14"/>
  <c r="LUE68" i="14"/>
  <c r="LTD68" i="14"/>
  <c r="LRV68" i="14"/>
  <c r="LPR68" i="14"/>
  <c r="LOF68" i="14"/>
  <c r="LNC68" i="14"/>
  <c r="LLW68" i="14"/>
  <c r="LKX68" i="14"/>
  <c r="LIJ68" i="14"/>
  <c r="LHE68" i="14"/>
  <c r="LFS68" i="14"/>
  <c r="LDN68" i="14"/>
  <c r="LCM68" i="14"/>
  <c r="LBC68" i="14"/>
  <c r="KZR68" i="14"/>
  <c r="KYN68" i="14"/>
  <c r="KXE68" i="14"/>
  <c r="KVN68" i="14"/>
  <c r="KUH68" i="14"/>
  <c r="KTJ68" i="14"/>
  <c r="KSB68" i="14"/>
  <c r="JXZ68" i="14"/>
  <c r="JXA68" i="14"/>
  <c r="WNV68" i="14"/>
  <c r="BH231" i="14"/>
  <c r="BH163" i="14"/>
  <c r="BH164" i="14" s="1"/>
  <c r="BH36" i="14"/>
  <c r="BH37" i="14" s="1"/>
  <c r="BH104" i="14"/>
  <c r="BG142" i="14"/>
  <c r="BI168" i="11"/>
  <c r="E33" i="5"/>
  <c r="BI39" i="5"/>
  <c r="E34" i="5"/>
  <c r="BI40" i="5"/>
  <c r="E49" i="3"/>
  <c r="BI23" i="5"/>
  <c r="BI12" i="4"/>
  <c r="BI14" i="4" s="1"/>
  <c r="E14" i="4" s="1"/>
  <c r="BH69" i="4"/>
  <c r="BI65" i="4"/>
  <c r="BH55" i="4"/>
  <c r="BI51" i="4"/>
  <c r="BH62" i="4"/>
  <c r="BI58" i="4"/>
  <c r="BI78" i="4"/>
  <c r="E78" i="4" s="1"/>
  <c r="E76" i="4"/>
  <c r="BH103" i="11"/>
  <c r="BH224" i="11" s="1"/>
  <c r="BH225" i="11"/>
  <c r="BG239" i="11"/>
  <c r="BG287" i="14"/>
  <c r="BG267" i="14"/>
  <c r="BH263" i="14" l="1"/>
  <c r="BH138" i="14"/>
  <c r="BH71" i="4"/>
  <c r="BH139" i="14"/>
  <c r="BH119" i="3"/>
  <c r="BH264" i="14"/>
  <c r="BH227" i="11"/>
  <c r="BH236" i="11" s="1"/>
  <c r="BH115" i="11"/>
  <c r="BI90" i="3"/>
  <c r="E90" i="3" s="1"/>
  <c r="BI106" i="3"/>
  <c r="E106" i="3" s="1"/>
  <c r="BH207" i="11"/>
  <c r="BH89" i="11"/>
  <c r="BH90" i="11"/>
  <c r="BH91" i="11"/>
  <c r="BH121" i="11"/>
  <c r="BH242" i="11" s="1"/>
  <c r="BH231" i="11"/>
  <c r="BH234" i="11"/>
  <c r="E32" i="4"/>
  <c r="BC17" i="3"/>
  <c r="BC23" i="3"/>
  <c r="BC70" i="3"/>
  <c r="BG17" i="3"/>
  <c r="BG23" i="3"/>
  <c r="BG70" i="3"/>
  <c r="K24" i="3"/>
  <c r="K81" i="3" s="1"/>
  <c r="K71" i="3"/>
  <c r="R24" i="3"/>
  <c r="R81" i="3" s="1"/>
  <c r="R71" i="3"/>
  <c r="AB24" i="3"/>
  <c r="AB81" i="3" s="1"/>
  <c r="AB71" i="3"/>
  <c r="AK24" i="3"/>
  <c r="AK81" i="3" s="1"/>
  <c r="AK71" i="3"/>
  <c r="V26" i="3"/>
  <c r="V83" i="3" s="1"/>
  <c r="V73" i="3"/>
  <c r="AN26" i="3"/>
  <c r="AN83" i="3" s="1"/>
  <c r="AN73" i="3"/>
  <c r="BA26" i="3"/>
  <c r="BA83" i="3" s="1"/>
  <c r="BA73" i="3"/>
  <c r="O74" i="3"/>
  <c r="O27" i="3"/>
  <c r="O84" i="3" s="1"/>
  <c r="AE27" i="3"/>
  <c r="AE84" i="3" s="1"/>
  <c r="AE74" i="3"/>
  <c r="AW27" i="3"/>
  <c r="AW84" i="3" s="1"/>
  <c r="AW74" i="3"/>
  <c r="AX24" i="3"/>
  <c r="AX81" i="3" s="1"/>
  <c r="AX71" i="3"/>
  <c r="BF71" i="3"/>
  <c r="BF24" i="3"/>
  <c r="BF81" i="3" s="1"/>
  <c r="H25" i="3"/>
  <c r="H82" i="3" s="1"/>
  <c r="H72" i="3"/>
  <c r="O25" i="3"/>
  <c r="O82" i="3" s="1"/>
  <c r="O72" i="3"/>
  <c r="U72" i="3"/>
  <c r="U25" i="3"/>
  <c r="U82" i="3" s="1"/>
  <c r="AD25" i="3"/>
  <c r="AD82" i="3" s="1"/>
  <c r="AD72" i="3"/>
  <c r="AI25" i="3"/>
  <c r="AI82" i="3" s="1"/>
  <c r="AI72" i="3"/>
  <c r="AQ25" i="3"/>
  <c r="AQ82" i="3" s="1"/>
  <c r="AQ72" i="3"/>
  <c r="AW25" i="3"/>
  <c r="AW82" i="3" s="1"/>
  <c r="AW72" i="3"/>
  <c r="BH25" i="3"/>
  <c r="BH82" i="3" s="1"/>
  <c r="BH72" i="3"/>
  <c r="K26" i="3"/>
  <c r="K83" i="3" s="1"/>
  <c r="K73" i="3"/>
  <c r="P73" i="3"/>
  <c r="P26" i="3"/>
  <c r="P83" i="3" s="1"/>
  <c r="Z26" i="3"/>
  <c r="Z83" i="3" s="1"/>
  <c r="Z73" i="3"/>
  <c r="AO26" i="3"/>
  <c r="AO83" i="3" s="1"/>
  <c r="AO73" i="3"/>
  <c r="BF73" i="3"/>
  <c r="BF26" i="3"/>
  <c r="BF83" i="3" s="1"/>
  <c r="V27" i="3"/>
  <c r="V84" i="3" s="1"/>
  <c r="V74" i="3"/>
  <c r="AK27" i="3"/>
  <c r="AK84" i="3" s="1"/>
  <c r="AK74" i="3"/>
  <c r="BG74" i="3"/>
  <c r="BG27" i="3"/>
  <c r="BG84" i="3" s="1"/>
  <c r="AZ23" i="3"/>
  <c r="AZ17" i="3"/>
  <c r="AZ70" i="3"/>
  <c r="BI70" i="3"/>
  <c r="BI23" i="3"/>
  <c r="BI17" i="3"/>
  <c r="L71" i="3"/>
  <c r="L24" i="3"/>
  <c r="L81" i="3" s="1"/>
  <c r="V24" i="3"/>
  <c r="V81" i="3" s="1"/>
  <c r="V71" i="3"/>
  <c r="AD24" i="3"/>
  <c r="AD81" i="3" s="1"/>
  <c r="AD71" i="3"/>
  <c r="AN71" i="3"/>
  <c r="AN24" i="3"/>
  <c r="AN81" i="3" s="1"/>
  <c r="AE26" i="3"/>
  <c r="AE83" i="3" s="1"/>
  <c r="AE73" i="3"/>
  <c r="AR26" i="3"/>
  <c r="AR83" i="3" s="1"/>
  <c r="AR73" i="3"/>
  <c r="BI73" i="3"/>
  <c r="BI26" i="3"/>
  <c r="BI83" i="3" s="1"/>
  <c r="Q27" i="3"/>
  <c r="Q84" i="3" s="1"/>
  <c r="Q74" i="3"/>
  <c r="AG27" i="3"/>
  <c r="AG84" i="3" s="1"/>
  <c r="AG74" i="3"/>
  <c r="AQ27" i="3"/>
  <c r="AQ84" i="3" s="1"/>
  <c r="AQ74" i="3"/>
  <c r="BC27" i="3"/>
  <c r="BC84" i="3" s="1"/>
  <c r="BC74" i="3"/>
  <c r="AS71" i="3"/>
  <c r="AS24" i="3"/>
  <c r="AS81" i="3" s="1"/>
  <c r="AZ24" i="3"/>
  <c r="AZ81" i="3" s="1"/>
  <c r="AZ71" i="3"/>
  <c r="BD24" i="3"/>
  <c r="BD81" i="3" s="1"/>
  <c r="BD71" i="3"/>
  <c r="G25" i="3"/>
  <c r="G82" i="3" s="1"/>
  <c r="G72" i="3"/>
  <c r="P25" i="3"/>
  <c r="P82" i="3" s="1"/>
  <c r="P72" i="3"/>
  <c r="V25" i="3"/>
  <c r="V82" i="3" s="1"/>
  <c r="V72" i="3"/>
  <c r="AA25" i="3"/>
  <c r="AA82" i="3" s="1"/>
  <c r="AA72" i="3"/>
  <c r="AF25" i="3"/>
  <c r="AF82" i="3" s="1"/>
  <c r="AF72" i="3"/>
  <c r="AP25" i="3"/>
  <c r="AP82" i="3" s="1"/>
  <c r="AP72" i="3"/>
  <c r="BC25" i="3"/>
  <c r="BC82" i="3" s="1"/>
  <c r="BC72" i="3"/>
  <c r="M26" i="3"/>
  <c r="M83" i="3" s="1"/>
  <c r="M73" i="3"/>
  <c r="AU73" i="3"/>
  <c r="AU26" i="3"/>
  <c r="AU83" i="3" s="1"/>
  <c r="L74" i="3"/>
  <c r="L27" i="3"/>
  <c r="L84" i="3" s="1"/>
  <c r="Z27" i="3"/>
  <c r="Z84" i="3" s="1"/>
  <c r="Z74" i="3"/>
  <c r="AM27" i="3"/>
  <c r="AM84" i="3" s="1"/>
  <c r="AM74" i="3"/>
  <c r="BB27" i="3"/>
  <c r="BB84" i="3" s="1"/>
  <c r="BB74" i="3"/>
  <c r="F296" i="14"/>
  <c r="F304" i="14"/>
  <c r="F305" i="14" s="1"/>
  <c r="AY23" i="3"/>
  <c r="AY70" i="3"/>
  <c r="AY17" i="3"/>
  <c r="BE23" i="3"/>
  <c r="BE70" i="3"/>
  <c r="BE17" i="3"/>
  <c r="O24" i="3"/>
  <c r="O81" i="3" s="1"/>
  <c r="O71" i="3"/>
  <c r="X71" i="3"/>
  <c r="X24" i="3"/>
  <c r="X81" i="3" s="1"/>
  <c r="AC24" i="3"/>
  <c r="AC81" i="3" s="1"/>
  <c r="AC71" i="3"/>
  <c r="AI24" i="3"/>
  <c r="AI81" i="3" s="1"/>
  <c r="AI71" i="3"/>
  <c r="AQ24" i="3"/>
  <c r="AQ81" i="3" s="1"/>
  <c r="AQ71" i="3"/>
  <c r="AA26" i="3"/>
  <c r="AA83" i="3" s="1"/>
  <c r="AA73" i="3"/>
  <c r="AV26" i="3"/>
  <c r="AV83" i="3" s="1"/>
  <c r="AV73" i="3"/>
  <c r="Y27" i="3"/>
  <c r="Y84" i="3" s="1"/>
  <c r="Y74" i="3"/>
  <c r="AU27" i="3"/>
  <c r="AU84" i="3" s="1"/>
  <c r="AU74" i="3"/>
  <c r="F27" i="3"/>
  <c r="E16" i="3"/>
  <c r="F74" i="3"/>
  <c r="BA24" i="3"/>
  <c r="BA81" i="3" s="1"/>
  <c r="BA71" i="3"/>
  <c r="I25" i="3"/>
  <c r="I82" i="3" s="1"/>
  <c r="I72" i="3"/>
  <c r="X25" i="3"/>
  <c r="X82" i="3" s="1"/>
  <c r="X72" i="3"/>
  <c r="AO25" i="3"/>
  <c r="AO82" i="3" s="1"/>
  <c r="AO72" i="3"/>
  <c r="AV25" i="3"/>
  <c r="AV82" i="3" s="1"/>
  <c r="AV72" i="3"/>
  <c r="BF25" i="3"/>
  <c r="BF82" i="3" s="1"/>
  <c r="BF72" i="3"/>
  <c r="J73" i="3"/>
  <c r="J26" i="3"/>
  <c r="J83" i="3" s="1"/>
  <c r="X26" i="3"/>
  <c r="X83" i="3" s="1"/>
  <c r="X73" i="3"/>
  <c r="AI73" i="3"/>
  <c r="AI26" i="3"/>
  <c r="AI83" i="3" s="1"/>
  <c r="AW73" i="3"/>
  <c r="AW26" i="3"/>
  <c r="AW83" i="3" s="1"/>
  <c r="R27" i="3"/>
  <c r="R84" i="3" s="1"/>
  <c r="R74" i="3"/>
  <c r="AF27" i="3"/>
  <c r="AF84" i="3" s="1"/>
  <c r="AF74" i="3"/>
  <c r="AV74" i="3"/>
  <c r="AV27" i="3"/>
  <c r="AV84" i="3" s="1"/>
  <c r="F24" i="3"/>
  <c r="E13" i="3"/>
  <c r="F71" i="3"/>
  <c r="AW17" i="3"/>
  <c r="AW23" i="3"/>
  <c r="AW70" i="3"/>
  <c r="BB17" i="3"/>
  <c r="BB23" i="3"/>
  <c r="BB70" i="3"/>
  <c r="H24" i="3"/>
  <c r="H81" i="3" s="1"/>
  <c r="H71" i="3"/>
  <c r="N24" i="3"/>
  <c r="N81" i="3" s="1"/>
  <c r="N71" i="3"/>
  <c r="U24" i="3"/>
  <c r="U81" i="3" s="1"/>
  <c r="U71" i="3"/>
  <c r="AA24" i="3"/>
  <c r="AA81" i="3" s="1"/>
  <c r="AA71" i="3"/>
  <c r="AG24" i="3"/>
  <c r="AG81" i="3" s="1"/>
  <c r="AG71" i="3"/>
  <c r="AM24" i="3"/>
  <c r="AM81" i="3" s="1"/>
  <c r="AM71" i="3"/>
  <c r="U73" i="3"/>
  <c r="U26" i="3"/>
  <c r="U83" i="3" s="1"/>
  <c r="AF26" i="3"/>
  <c r="AF83" i="3" s="1"/>
  <c r="AF73" i="3"/>
  <c r="AT73" i="3"/>
  <c r="AT26" i="3"/>
  <c r="AT83" i="3" s="1"/>
  <c r="BG26" i="3"/>
  <c r="BG83" i="3" s="1"/>
  <c r="BG73" i="3"/>
  <c r="S74" i="3"/>
  <c r="S27" i="3"/>
  <c r="S84" i="3" s="1"/>
  <c r="AJ27" i="3"/>
  <c r="AJ84" i="3" s="1"/>
  <c r="AJ74" i="3"/>
  <c r="AS27" i="3"/>
  <c r="AS84" i="3" s="1"/>
  <c r="AS74" i="3"/>
  <c r="F72" i="3"/>
  <c r="F25" i="3"/>
  <c r="E14" i="3"/>
  <c r="AY71" i="3"/>
  <c r="AY24" i="3"/>
  <c r="AY81" i="3" s="1"/>
  <c r="BH24" i="3"/>
  <c r="BH81" i="3" s="1"/>
  <c r="BH71" i="3"/>
  <c r="N25" i="3"/>
  <c r="N82" i="3" s="1"/>
  <c r="N72" i="3"/>
  <c r="S25" i="3"/>
  <c r="S82" i="3" s="1"/>
  <c r="S72" i="3"/>
  <c r="Y72" i="3"/>
  <c r="Y25" i="3"/>
  <c r="Y82" i="3" s="1"/>
  <c r="AH25" i="3"/>
  <c r="AH82" i="3" s="1"/>
  <c r="AH72" i="3"/>
  <c r="AM25" i="3"/>
  <c r="AM82" i="3" s="1"/>
  <c r="AM72" i="3"/>
  <c r="AT25" i="3"/>
  <c r="AT82" i="3" s="1"/>
  <c r="AT72" i="3"/>
  <c r="BA72" i="3"/>
  <c r="BA25" i="3"/>
  <c r="BA82" i="3" s="1"/>
  <c r="H73" i="3"/>
  <c r="H26" i="3"/>
  <c r="H83" i="3" s="1"/>
  <c r="O73" i="3"/>
  <c r="O26" i="3"/>
  <c r="O83" i="3" s="1"/>
  <c r="AB26" i="3"/>
  <c r="AB83" i="3" s="1"/>
  <c r="AB73" i="3"/>
  <c r="AM26" i="3"/>
  <c r="AM83" i="3" s="1"/>
  <c r="AM73" i="3"/>
  <c r="G27" i="3"/>
  <c r="G84" i="3" s="1"/>
  <c r="G74" i="3"/>
  <c r="AB27" i="3"/>
  <c r="AB84" i="3" s="1"/>
  <c r="AB74" i="3"/>
  <c r="AX74" i="3"/>
  <c r="AX27" i="3"/>
  <c r="AX84" i="3" s="1"/>
  <c r="G23" i="3"/>
  <c r="G70" i="3"/>
  <c r="G17" i="3"/>
  <c r="H23" i="3"/>
  <c r="H70" i="3"/>
  <c r="H17" i="3"/>
  <c r="I17" i="3"/>
  <c r="I23" i="3"/>
  <c r="I70" i="3"/>
  <c r="J23" i="3"/>
  <c r="J70" i="3"/>
  <c r="J17" i="3"/>
  <c r="K17" i="3"/>
  <c r="K23" i="3"/>
  <c r="K70" i="3"/>
  <c r="L70" i="3"/>
  <c r="L23" i="3"/>
  <c r="L17" i="3"/>
  <c r="M23" i="3"/>
  <c r="M70" i="3"/>
  <c r="M17" i="3"/>
  <c r="N23" i="3"/>
  <c r="N70" i="3"/>
  <c r="N17" i="3"/>
  <c r="O23" i="3"/>
  <c r="O70" i="3"/>
  <c r="O17" i="3"/>
  <c r="P70" i="3"/>
  <c r="P23" i="3"/>
  <c r="P17" i="3"/>
  <c r="Q23" i="3"/>
  <c r="Q17" i="3"/>
  <c r="Q70" i="3"/>
  <c r="R23" i="3"/>
  <c r="R70" i="3"/>
  <c r="R17" i="3"/>
  <c r="S23" i="3"/>
  <c r="S70" i="3"/>
  <c r="S17" i="3"/>
  <c r="T23" i="3"/>
  <c r="T70" i="3"/>
  <c r="T17" i="3"/>
  <c r="U17" i="3"/>
  <c r="U70" i="3"/>
  <c r="U23" i="3"/>
  <c r="V70" i="3"/>
  <c r="V23" i="3"/>
  <c r="V17" i="3"/>
  <c r="W23" i="3"/>
  <c r="W70" i="3"/>
  <c r="W17" i="3"/>
  <c r="X23" i="3"/>
  <c r="X70" i="3"/>
  <c r="X17" i="3"/>
  <c r="Y70" i="3"/>
  <c r="Y23" i="3"/>
  <c r="Y17" i="3"/>
  <c r="Z23" i="3"/>
  <c r="Z17" i="3"/>
  <c r="Z70" i="3"/>
  <c r="AA70" i="3"/>
  <c r="AA23" i="3"/>
  <c r="AA17" i="3"/>
  <c r="AB23" i="3"/>
  <c r="AB17" i="3"/>
  <c r="AB70" i="3"/>
  <c r="AC23" i="3"/>
  <c r="AC70" i="3"/>
  <c r="AC17" i="3"/>
  <c r="AD17" i="3"/>
  <c r="AD23" i="3"/>
  <c r="AD70" i="3"/>
  <c r="AE23" i="3"/>
  <c r="AE17" i="3"/>
  <c r="AE70" i="3"/>
  <c r="AF23" i="3"/>
  <c r="AF17" i="3"/>
  <c r="AF70" i="3"/>
  <c r="AG23" i="3"/>
  <c r="AG70" i="3"/>
  <c r="AG17" i="3"/>
  <c r="AH23" i="3"/>
  <c r="AH70" i="3"/>
  <c r="AH17" i="3"/>
  <c r="AI17" i="3"/>
  <c r="AI23" i="3"/>
  <c r="AI70" i="3"/>
  <c r="AJ23" i="3"/>
  <c r="AJ70" i="3"/>
  <c r="AJ17" i="3"/>
  <c r="AK23" i="3"/>
  <c r="AK70" i="3"/>
  <c r="AK17" i="3"/>
  <c r="AL17" i="3"/>
  <c r="AL70" i="3"/>
  <c r="AL23" i="3"/>
  <c r="AM23" i="3"/>
  <c r="AM17" i="3"/>
  <c r="AM70" i="3"/>
  <c r="AN23" i="3"/>
  <c r="AN17" i="3"/>
  <c r="AN70" i="3"/>
  <c r="AO23" i="3"/>
  <c r="AO17" i="3"/>
  <c r="AO70" i="3"/>
  <c r="AP23" i="3"/>
  <c r="AP17" i="3"/>
  <c r="AP70" i="3"/>
  <c r="AQ23" i="3"/>
  <c r="AQ17" i="3"/>
  <c r="AQ70" i="3"/>
  <c r="AR23" i="3"/>
  <c r="AR17" i="3"/>
  <c r="AR70" i="3"/>
  <c r="AS23" i="3"/>
  <c r="AS17" i="3"/>
  <c r="AS70" i="3"/>
  <c r="AT23" i="3"/>
  <c r="AT17" i="3"/>
  <c r="AT70" i="3"/>
  <c r="AU23" i="3"/>
  <c r="AU70" i="3"/>
  <c r="AU17" i="3"/>
  <c r="BH23" i="3"/>
  <c r="BH70" i="3"/>
  <c r="BH17" i="3"/>
  <c r="M24" i="3"/>
  <c r="M81" i="3" s="1"/>
  <c r="M71" i="3"/>
  <c r="S71" i="3"/>
  <c r="S24" i="3"/>
  <c r="S81" i="3" s="1"/>
  <c r="Z71" i="3"/>
  <c r="Z24" i="3"/>
  <c r="Z81" i="3" s="1"/>
  <c r="AF24" i="3"/>
  <c r="AF81" i="3" s="1"/>
  <c r="AF71" i="3"/>
  <c r="AP24" i="3"/>
  <c r="AP81" i="3" s="1"/>
  <c r="AP71" i="3"/>
  <c r="AJ26" i="3"/>
  <c r="AJ83" i="3" s="1"/>
  <c r="AJ73" i="3"/>
  <c r="AY73" i="3"/>
  <c r="AY26" i="3"/>
  <c r="AY83" i="3" s="1"/>
  <c r="H27" i="3"/>
  <c r="H84" i="3" s="1"/>
  <c r="H74" i="3"/>
  <c r="AA27" i="3"/>
  <c r="AA84" i="3" s="1"/>
  <c r="AA74" i="3"/>
  <c r="AN27" i="3"/>
  <c r="AN84" i="3" s="1"/>
  <c r="AN74" i="3"/>
  <c r="BA27" i="3"/>
  <c r="BA84" i="3" s="1"/>
  <c r="BA74" i="3"/>
  <c r="BH27" i="3"/>
  <c r="BH84" i="3" s="1"/>
  <c r="BH74" i="3"/>
  <c r="AV24" i="3"/>
  <c r="AV81" i="3" s="1"/>
  <c r="AV71" i="3"/>
  <c r="BB24" i="3"/>
  <c r="BB81" i="3" s="1"/>
  <c r="BB71" i="3"/>
  <c r="J25" i="3"/>
  <c r="J82" i="3" s="1"/>
  <c r="J72" i="3"/>
  <c r="Q72" i="3"/>
  <c r="Q25" i="3"/>
  <c r="Q82" i="3" s="1"/>
  <c r="W25" i="3"/>
  <c r="W82" i="3" s="1"/>
  <c r="W72" i="3"/>
  <c r="AC25" i="3"/>
  <c r="AC82" i="3" s="1"/>
  <c r="AC72" i="3"/>
  <c r="AJ25" i="3"/>
  <c r="AJ82" i="3" s="1"/>
  <c r="AJ72" i="3"/>
  <c r="AR25" i="3"/>
  <c r="AR82" i="3" s="1"/>
  <c r="AR72" i="3"/>
  <c r="BB25" i="3"/>
  <c r="BB82" i="3" s="1"/>
  <c r="BB72" i="3"/>
  <c r="BG25" i="3"/>
  <c r="BG82" i="3" s="1"/>
  <c r="BG72" i="3"/>
  <c r="R26" i="3"/>
  <c r="R83" i="3" s="1"/>
  <c r="R73" i="3"/>
  <c r="AZ26" i="3"/>
  <c r="AZ83" i="3" s="1"/>
  <c r="AZ73" i="3"/>
  <c r="J74" i="3"/>
  <c r="J27" i="3"/>
  <c r="J84" i="3" s="1"/>
  <c r="X27" i="3"/>
  <c r="X84" i="3" s="1"/>
  <c r="X74" i="3"/>
  <c r="AT27" i="3"/>
  <c r="AT84" i="3" s="1"/>
  <c r="AT74" i="3"/>
  <c r="F26" i="3"/>
  <c r="F73" i="3"/>
  <c r="E15" i="3"/>
  <c r="BD23" i="3"/>
  <c r="BD70" i="3"/>
  <c r="BD17" i="3"/>
  <c r="G71" i="3"/>
  <c r="G24" i="3"/>
  <c r="G81" i="3" s="1"/>
  <c r="Q24" i="3"/>
  <c r="Q81" i="3" s="1"/>
  <c r="Q71" i="3"/>
  <c r="AJ71" i="3"/>
  <c r="AJ24" i="3"/>
  <c r="AJ81" i="3" s="1"/>
  <c r="AO24" i="3"/>
  <c r="AO81" i="3" s="1"/>
  <c r="AO71" i="3"/>
  <c r="W26" i="3"/>
  <c r="W83" i="3" s="1"/>
  <c r="W73" i="3"/>
  <c r="AL73" i="3"/>
  <c r="AL26" i="3"/>
  <c r="AL83" i="3" s="1"/>
  <c r="BC26" i="3"/>
  <c r="BC83" i="3" s="1"/>
  <c r="BC73" i="3"/>
  <c r="M27" i="3"/>
  <c r="M84" i="3" s="1"/>
  <c r="M74" i="3"/>
  <c r="AC27" i="3"/>
  <c r="AC84" i="3" s="1"/>
  <c r="AC74" i="3"/>
  <c r="AL27" i="3"/>
  <c r="AL84" i="3" s="1"/>
  <c r="AL74" i="3"/>
  <c r="AY27" i="3"/>
  <c r="AY84" i="3" s="1"/>
  <c r="AY74" i="3"/>
  <c r="AU24" i="3"/>
  <c r="AU81" i="3" s="1"/>
  <c r="AU71" i="3"/>
  <c r="BC71" i="3"/>
  <c r="BC24" i="3"/>
  <c r="BC81" i="3" s="1"/>
  <c r="BI71" i="3"/>
  <c r="BI24" i="3"/>
  <c r="BI81" i="3" s="1"/>
  <c r="K25" i="3"/>
  <c r="K82" i="3" s="1"/>
  <c r="K72" i="3"/>
  <c r="R72" i="3"/>
  <c r="R25" i="3"/>
  <c r="R82" i="3" s="1"/>
  <c r="Z72" i="3"/>
  <c r="Z25" i="3"/>
  <c r="Z82" i="3" s="1"/>
  <c r="AE25" i="3"/>
  <c r="AE82" i="3" s="1"/>
  <c r="AE72" i="3"/>
  <c r="AL25" i="3"/>
  <c r="AL82" i="3" s="1"/>
  <c r="AL72" i="3"/>
  <c r="AY25" i="3"/>
  <c r="AY82" i="3" s="1"/>
  <c r="AY72" i="3"/>
  <c r="BD25" i="3"/>
  <c r="BD82" i="3" s="1"/>
  <c r="BD72" i="3"/>
  <c r="BI72" i="3"/>
  <c r="BI25" i="3"/>
  <c r="BI82" i="3" s="1"/>
  <c r="L26" i="3"/>
  <c r="L83" i="3" s="1"/>
  <c r="L73" i="3"/>
  <c r="Q73" i="3"/>
  <c r="Q26" i="3"/>
  <c r="Q83" i="3" s="1"/>
  <c r="AG73" i="3"/>
  <c r="AG26" i="3"/>
  <c r="AG83" i="3" s="1"/>
  <c r="AS26" i="3"/>
  <c r="AS83" i="3" s="1"/>
  <c r="AS73" i="3"/>
  <c r="BH26" i="3"/>
  <c r="BH83" i="3" s="1"/>
  <c r="BH73" i="3"/>
  <c r="T27" i="3"/>
  <c r="T84" i="3" s="1"/>
  <c r="T74" i="3"/>
  <c r="AI27" i="3"/>
  <c r="AI84" i="3" s="1"/>
  <c r="AI74" i="3"/>
  <c r="AR27" i="3"/>
  <c r="AR84" i="3" s="1"/>
  <c r="AR74" i="3"/>
  <c r="BI74" i="3"/>
  <c r="BI27" i="3"/>
  <c r="BI84" i="3" s="1"/>
  <c r="AV17" i="3"/>
  <c r="AV23" i="3"/>
  <c r="AV70" i="3"/>
  <c r="BA23" i="3"/>
  <c r="BA17" i="3"/>
  <c r="BA70" i="3"/>
  <c r="BF17" i="3"/>
  <c r="BF23" i="3"/>
  <c r="BF70" i="3"/>
  <c r="J24" i="3"/>
  <c r="J81" i="3" s="1"/>
  <c r="J71" i="3"/>
  <c r="T24" i="3"/>
  <c r="T81" i="3" s="1"/>
  <c r="T71" i="3"/>
  <c r="Y24" i="3"/>
  <c r="Y81" i="3" s="1"/>
  <c r="Y71" i="3"/>
  <c r="AE24" i="3"/>
  <c r="AE81" i="3" s="1"/>
  <c r="AE71" i="3"/>
  <c r="AL24" i="3"/>
  <c r="AL81" i="3" s="1"/>
  <c r="AL71" i="3"/>
  <c r="Y73" i="3"/>
  <c r="Y26" i="3"/>
  <c r="Y83" i="3" s="1"/>
  <c r="AH26" i="3"/>
  <c r="AH83" i="3" s="1"/>
  <c r="AH73" i="3"/>
  <c r="AX26" i="3"/>
  <c r="AX83" i="3" s="1"/>
  <c r="AX73" i="3"/>
  <c r="K27" i="3"/>
  <c r="K84" i="3" s="1"/>
  <c r="K74" i="3"/>
  <c r="W27" i="3"/>
  <c r="W84" i="3" s="1"/>
  <c r="W74" i="3"/>
  <c r="BF27" i="3"/>
  <c r="BF84" i="3" s="1"/>
  <c r="BF74" i="3"/>
  <c r="AT71" i="3"/>
  <c r="AT24" i="3"/>
  <c r="AT81" i="3" s="1"/>
  <c r="BE24" i="3"/>
  <c r="BE81" i="3" s="1"/>
  <c r="BE71" i="3"/>
  <c r="L72" i="3"/>
  <c r="L25" i="3"/>
  <c r="L82" i="3" s="1"/>
  <c r="AK25" i="3"/>
  <c r="AK82" i="3" s="1"/>
  <c r="AK72" i="3"/>
  <c r="AS25" i="3"/>
  <c r="AS82" i="3" s="1"/>
  <c r="AS72" i="3"/>
  <c r="AX25" i="3"/>
  <c r="AX82" i="3" s="1"/>
  <c r="AX72" i="3"/>
  <c r="BE72" i="3"/>
  <c r="BE25" i="3"/>
  <c r="BE82" i="3" s="1"/>
  <c r="I26" i="3"/>
  <c r="I83" i="3" s="1"/>
  <c r="I73" i="3"/>
  <c r="T26" i="3"/>
  <c r="T83" i="3" s="1"/>
  <c r="T73" i="3"/>
  <c r="AK26" i="3"/>
  <c r="AK83" i="3" s="1"/>
  <c r="AK73" i="3"/>
  <c r="BB73" i="3"/>
  <c r="BB26" i="3"/>
  <c r="BB83" i="3" s="1"/>
  <c r="N74" i="3"/>
  <c r="N27" i="3"/>
  <c r="N84" i="3" s="1"/>
  <c r="AO27" i="3"/>
  <c r="AO84" i="3" s="1"/>
  <c r="AO74" i="3"/>
  <c r="AZ27" i="3"/>
  <c r="AZ84" i="3" s="1"/>
  <c r="AZ74" i="3"/>
  <c r="AX70" i="3"/>
  <c r="AX23" i="3"/>
  <c r="AX17" i="3"/>
  <c r="I71" i="3"/>
  <c r="I24" i="3"/>
  <c r="I81" i="3" s="1"/>
  <c r="P24" i="3"/>
  <c r="P81" i="3" s="1"/>
  <c r="P71" i="3"/>
  <c r="W24" i="3"/>
  <c r="W81" i="3" s="1"/>
  <c r="W71" i="3"/>
  <c r="AH24" i="3"/>
  <c r="AH81" i="3" s="1"/>
  <c r="AH71" i="3"/>
  <c r="AR24" i="3"/>
  <c r="AR81" i="3" s="1"/>
  <c r="AR71" i="3"/>
  <c r="AC73" i="3"/>
  <c r="AC26" i="3"/>
  <c r="AC83" i="3" s="1"/>
  <c r="AP26" i="3"/>
  <c r="AP83" i="3" s="1"/>
  <c r="AP73" i="3"/>
  <c r="BE26" i="3"/>
  <c r="BE83" i="3" s="1"/>
  <c r="BE73" i="3"/>
  <c r="I27" i="3"/>
  <c r="I84" i="3" s="1"/>
  <c r="I74" i="3"/>
  <c r="U27" i="3"/>
  <c r="U84" i="3" s="1"/>
  <c r="U74" i="3"/>
  <c r="AH27" i="3"/>
  <c r="AH84" i="3" s="1"/>
  <c r="AH74" i="3"/>
  <c r="AP27" i="3"/>
  <c r="AP84" i="3" s="1"/>
  <c r="AP74" i="3"/>
  <c r="BE27" i="3"/>
  <c r="BE84" i="3" s="1"/>
  <c r="BE74" i="3"/>
  <c r="AW24" i="3"/>
  <c r="AW81" i="3" s="1"/>
  <c r="AW71" i="3"/>
  <c r="BG24" i="3"/>
  <c r="BG81" i="3" s="1"/>
  <c r="BG71" i="3"/>
  <c r="M72" i="3"/>
  <c r="M25" i="3"/>
  <c r="M82" i="3" s="1"/>
  <c r="T25" i="3"/>
  <c r="T82" i="3" s="1"/>
  <c r="T72" i="3"/>
  <c r="AB25" i="3"/>
  <c r="AB82" i="3" s="1"/>
  <c r="AB72" i="3"/>
  <c r="AG25" i="3"/>
  <c r="AG82" i="3" s="1"/>
  <c r="AG72" i="3"/>
  <c r="AN25" i="3"/>
  <c r="AN82" i="3" s="1"/>
  <c r="AN72" i="3"/>
  <c r="AU72" i="3"/>
  <c r="AU25" i="3"/>
  <c r="AU82" i="3" s="1"/>
  <c r="AZ72" i="3"/>
  <c r="AZ25" i="3"/>
  <c r="AZ82" i="3" s="1"/>
  <c r="G26" i="3"/>
  <c r="G83" i="3" s="1"/>
  <c r="G73" i="3"/>
  <c r="N73" i="3"/>
  <c r="N26" i="3"/>
  <c r="N83" i="3" s="1"/>
  <c r="S73" i="3"/>
  <c r="S26" i="3"/>
  <c r="S83" i="3" s="1"/>
  <c r="AD73" i="3"/>
  <c r="AD26" i="3"/>
  <c r="AD83" i="3" s="1"/>
  <c r="AQ73" i="3"/>
  <c r="AQ26" i="3"/>
  <c r="AQ83" i="3" s="1"/>
  <c r="BD26" i="3"/>
  <c r="BD83" i="3" s="1"/>
  <c r="BD73" i="3"/>
  <c r="P27" i="3"/>
  <c r="P84" i="3" s="1"/>
  <c r="P74" i="3"/>
  <c r="AD27" i="3"/>
  <c r="AD84" i="3" s="1"/>
  <c r="AD74" i="3"/>
  <c r="BD27" i="3"/>
  <c r="BD84" i="3" s="1"/>
  <c r="BD74" i="3"/>
  <c r="F70" i="3"/>
  <c r="F17" i="3"/>
  <c r="E12" i="3"/>
  <c r="F23" i="3"/>
  <c r="BI34" i="3"/>
  <c r="BI35" i="3"/>
  <c r="BI36" i="3"/>
  <c r="BI37" i="3"/>
  <c r="BI59" i="5"/>
  <c r="BI57" i="5"/>
  <c r="E39" i="5"/>
  <c r="BI40" i="11"/>
  <c r="BI161" i="11" s="1"/>
  <c r="BI42" i="5"/>
  <c r="E42" i="5" s="1"/>
  <c r="BI45" i="5"/>
  <c r="BI41" i="11"/>
  <c r="BI162" i="11" s="1"/>
  <c r="BI41" i="5"/>
  <c r="E41" i="5" s="1"/>
  <c r="BI32" i="11"/>
  <c r="BI153" i="11" s="1"/>
  <c r="BI254" i="14" s="1"/>
  <c r="E254" i="14" s="1"/>
  <c r="BI48" i="5"/>
  <c r="BI47" i="5"/>
  <c r="BI42" i="11"/>
  <c r="BI163" i="11" s="1"/>
  <c r="BI46" i="5"/>
  <c r="E40" i="5"/>
  <c r="BI33" i="4"/>
  <c r="E12" i="4"/>
  <c r="BI67" i="4"/>
  <c r="E67" i="4" s="1"/>
  <c r="E65" i="4"/>
  <c r="E51" i="4"/>
  <c r="BI53" i="4"/>
  <c r="E53" i="4" s="1"/>
  <c r="BI60" i="4"/>
  <c r="E60" i="4" s="1"/>
  <c r="E58" i="4"/>
  <c r="BI43" i="4"/>
  <c r="E67" i="14"/>
  <c r="E194" i="14"/>
  <c r="E315" i="14"/>
  <c r="G239" i="14"/>
  <c r="H230" i="14"/>
  <c r="H233" i="14" s="1"/>
  <c r="G112" i="14"/>
  <c r="H103" i="14"/>
  <c r="H106" i="14" s="1"/>
  <c r="BG270" i="14"/>
  <c r="BH268" i="14"/>
  <c r="BH265" i="14" l="1"/>
  <c r="BH20" i="14"/>
  <c r="BH147" i="14"/>
  <c r="AY75" i="3"/>
  <c r="BE75" i="3"/>
  <c r="BI257" i="14"/>
  <c r="E257" i="14" s="1"/>
  <c r="BH142" i="14"/>
  <c r="AW75" i="3"/>
  <c r="N75" i="3"/>
  <c r="S75" i="3"/>
  <c r="AT75" i="3"/>
  <c r="BI52" i="4"/>
  <c r="BI35" i="4"/>
  <c r="BH118" i="11"/>
  <c r="BH95" i="11"/>
  <c r="BH92" i="11"/>
  <c r="BH213" i="11" s="1"/>
  <c r="BH210" i="11"/>
  <c r="BH211" i="11"/>
  <c r="BH119" i="11"/>
  <c r="BH240" i="11" s="1"/>
  <c r="BH96" i="11"/>
  <c r="BH217" i="11" s="1"/>
  <c r="BH99" i="11"/>
  <c r="BH220" i="11" s="1"/>
  <c r="BH132" i="14" s="1"/>
  <c r="BH258" i="14" s="1"/>
  <c r="BH259" i="14" s="1"/>
  <c r="BH212" i="11"/>
  <c r="BH122" i="11"/>
  <c r="BH243" i="11" s="1"/>
  <c r="BI231" i="14"/>
  <c r="E231" i="14" s="1"/>
  <c r="BI163" i="14"/>
  <c r="E35" i="4"/>
  <c r="BI36" i="14"/>
  <c r="BI104" i="14"/>
  <c r="E104" i="14" s="1"/>
  <c r="BC80" i="3"/>
  <c r="BC85" i="3" s="1"/>
  <c r="BC28" i="3"/>
  <c r="BG80" i="3"/>
  <c r="BG85" i="3" s="1"/>
  <c r="BG28" i="3"/>
  <c r="AZ80" i="3"/>
  <c r="AZ85" i="3" s="1"/>
  <c r="AZ28" i="3"/>
  <c r="BI80" i="3"/>
  <c r="BI85" i="3" s="1"/>
  <c r="BI28" i="3"/>
  <c r="G293" i="14"/>
  <c r="F362" i="14"/>
  <c r="F307" i="14"/>
  <c r="AY80" i="3"/>
  <c r="AY85" i="3" s="1"/>
  <c r="AY28" i="3"/>
  <c r="BE80" i="3"/>
  <c r="BE85" i="3" s="1"/>
  <c r="BE28" i="3"/>
  <c r="E27" i="3"/>
  <c r="F84" i="3"/>
  <c r="E84" i="3" s="1"/>
  <c r="E24" i="3"/>
  <c r="F81" i="3"/>
  <c r="E81" i="3" s="1"/>
  <c r="AW28" i="3"/>
  <c r="AW80" i="3"/>
  <c r="AW85" i="3" s="1"/>
  <c r="BB28" i="3"/>
  <c r="BB80" i="3"/>
  <c r="BB85" i="3" s="1"/>
  <c r="E25" i="3"/>
  <c r="F82" i="3"/>
  <c r="E82" i="3" s="1"/>
  <c r="G80" i="3"/>
  <c r="G85" i="3" s="1"/>
  <c r="G28" i="3"/>
  <c r="H28" i="3"/>
  <c r="H80" i="3"/>
  <c r="H85" i="3" s="1"/>
  <c r="I28" i="3"/>
  <c r="I80" i="3"/>
  <c r="I85" i="3" s="1"/>
  <c r="J80" i="3"/>
  <c r="J85" i="3" s="1"/>
  <c r="J28" i="3"/>
  <c r="K80" i="3"/>
  <c r="K85" i="3" s="1"/>
  <c r="K28" i="3"/>
  <c r="L28" i="3"/>
  <c r="L80" i="3"/>
  <c r="L85" i="3" s="1"/>
  <c r="M28" i="3"/>
  <c r="M80" i="3"/>
  <c r="M85" i="3" s="1"/>
  <c r="N28" i="3"/>
  <c r="N80" i="3"/>
  <c r="N85" i="3" s="1"/>
  <c r="O28" i="3"/>
  <c r="O80" i="3"/>
  <c r="O85" i="3" s="1"/>
  <c r="P80" i="3"/>
  <c r="P85" i="3" s="1"/>
  <c r="P28" i="3"/>
  <c r="Q80" i="3"/>
  <c r="Q85" i="3" s="1"/>
  <c r="Q28" i="3"/>
  <c r="R28" i="3"/>
  <c r="R80" i="3"/>
  <c r="R85" i="3" s="1"/>
  <c r="S80" i="3"/>
  <c r="S85" i="3" s="1"/>
  <c r="S28" i="3"/>
  <c r="T28" i="3"/>
  <c r="T80" i="3"/>
  <c r="T85" i="3" s="1"/>
  <c r="U80" i="3"/>
  <c r="U85" i="3" s="1"/>
  <c r="U28" i="3"/>
  <c r="V80" i="3"/>
  <c r="V85" i="3" s="1"/>
  <c r="V28" i="3"/>
  <c r="W28" i="3"/>
  <c r="W80" i="3"/>
  <c r="W85" i="3" s="1"/>
  <c r="X28" i="3"/>
  <c r="X80" i="3"/>
  <c r="X85" i="3" s="1"/>
  <c r="Y28" i="3"/>
  <c r="Y80" i="3"/>
  <c r="Y85" i="3" s="1"/>
  <c r="Z28" i="3"/>
  <c r="Z80" i="3"/>
  <c r="Z85" i="3" s="1"/>
  <c r="AA28" i="3"/>
  <c r="AA80" i="3"/>
  <c r="AA85" i="3" s="1"/>
  <c r="AB28" i="3"/>
  <c r="AB80" i="3"/>
  <c r="AB85" i="3" s="1"/>
  <c r="AC80" i="3"/>
  <c r="AC85" i="3" s="1"/>
  <c r="AC28" i="3"/>
  <c r="AD28" i="3"/>
  <c r="AD80" i="3"/>
  <c r="AD85" i="3" s="1"/>
  <c r="AE28" i="3"/>
  <c r="AE80" i="3"/>
  <c r="AE85" i="3" s="1"/>
  <c r="AF28" i="3"/>
  <c r="AF80" i="3"/>
  <c r="AF85" i="3" s="1"/>
  <c r="AG28" i="3"/>
  <c r="AG80" i="3"/>
  <c r="AG85" i="3" s="1"/>
  <c r="AH28" i="3"/>
  <c r="AH80" i="3"/>
  <c r="AH85" i="3" s="1"/>
  <c r="AI80" i="3"/>
  <c r="AI85" i="3" s="1"/>
  <c r="AI28" i="3"/>
  <c r="AJ80" i="3"/>
  <c r="AJ85" i="3" s="1"/>
  <c r="AJ28" i="3"/>
  <c r="AK80" i="3"/>
  <c r="AK85" i="3" s="1"/>
  <c r="AK28" i="3"/>
  <c r="AL28" i="3"/>
  <c r="AL80" i="3"/>
  <c r="AL85" i="3" s="1"/>
  <c r="AM80" i="3"/>
  <c r="AM85" i="3" s="1"/>
  <c r="AM28" i="3"/>
  <c r="AN28" i="3"/>
  <c r="AN80" i="3"/>
  <c r="AN85" i="3" s="1"/>
  <c r="AO80" i="3"/>
  <c r="AO85" i="3" s="1"/>
  <c r="AO28" i="3"/>
  <c r="AP80" i="3"/>
  <c r="AP85" i="3" s="1"/>
  <c r="AP28" i="3"/>
  <c r="AQ28" i="3"/>
  <c r="AQ80" i="3"/>
  <c r="AQ85" i="3" s="1"/>
  <c r="AR80" i="3"/>
  <c r="AR85" i="3" s="1"/>
  <c r="AR28" i="3"/>
  <c r="AS28" i="3"/>
  <c r="AS80" i="3"/>
  <c r="AS85" i="3" s="1"/>
  <c r="AT80" i="3"/>
  <c r="AT85" i="3" s="1"/>
  <c r="AT28" i="3"/>
  <c r="AU28" i="3"/>
  <c r="AU80" i="3"/>
  <c r="AU85" i="3" s="1"/>
  <c r="BH80" i="3"/>
  <c r="BH85" i="3" s="1"/>
  <c r="BH28" i="3"/>
  <c r="E26" i="3"/>
  <c r="F83" i="3"/>
  <c r="E83" i="3" s="1"/>
  <c r="BD28" i="3"/>
  <c r="BD80" i="3"/>
  <c r="BD85" i="3" s="1"/>
  <c r="AV28" i="3"/>
  <c r="AV80" i="3"/>
  <c r="AV85" i="3" s="1"/>
  <c r="BA80" i="3"/>
  <c r="BA85" i="3" s="1"/>
  <c r="BA28" i="3"/>
  <c r="BF80" i="3"/>
  <c r="BF85" i="3" s="1"/>
  <c r="BF28" i="3"/>
  <c r="AX28" i="3"/>
  <c r="AX80" i="3"/>
  <c r="AX85" i="3" s="1"/>
  <c r="E70" i="3"/>
  <c r="F75" i="3"/>
  <c r="E23" i="3"/>
  <c r="F28" i="3"/>
  <c r="F80" i="3"/>
  <c r="BI38" i="3"/>
  <c r="E38" i="3" s="1"/>
  <c r="BI91" i="3"/>
  <c r="E34" i="3"/>
  <c r="BI92" i="3"/>
  <c r="E92" i="3" s="1"/>
  <c r="E35" i="3"/>
  <c r="BI93" i="3"/>
  <c r="E93" i="3" s="1"/>
  <c r="E36" i="3"/>
  <c r="BI94" i="3"/>
  <c r="E94" i="3" s="1"/>
  <c r="E37" i="3"/>
  <c r="E59" i="5"/>
  <c r="BI60" i="5"/>
  <c r="E57" i="5"/>
  <c r="BI58" i="5"/>
  <c r="BI25" i="11"/>
  <c r="BI60" i="11" a="1"/>
  <c r="BI59" i="11"/>
  <c r="BI34" i="11"/>
  <c r="BI53" i="3"/>
  <c r="E45" i="5"/>
  <c r="BI69" i="11" a="1"/>
  <c r="BI28" i="11"/>
  <c r="E48" i="5"/>
  <c r="BI68" i="11"/>
  <c r="BI36" i="11"/>
  <c r="BI157" i="11" s="1"/>
  <c r="BI66" i="11" a="1"/>
  <c r="BI27" i="11"/>
  <c r="E47" i="5"/>
  <c r="BI65" i="5"/>
  <c r="BI35" i="11"/>
  <c r="BI156" i="11" s="1"/>
  <c r="BI65" i="11"/>
  <c r="BI63" i="11" a="1"/>
  <c r="BI26" i="11"/>
  <c r="E46" i="5"/>
  <c r="BI38" i="11"/>
  <c r="BI159" i="11" s="1"/>
  <c r="BI62" i="11"/>
  <c r="E33" i="4"/>
  <c r="BI59" i="4"/>
  <c r="BI66" i="4"/>
  <c r="E43" i="4"/>
  <c r="BI84" i="4"/>
  <c r="BI77" i="4"/>
  <c r="BI91" i="4"/>
  <c r="BI284" i="14"/>
  <c r="H239" i="14"/>
  <c r="I230" i="14"/>
  <c r="I233" i="14" s="1"/>
  <c r="I103" i="14"/>
  <c r="I106" i="14" s="1"/>
  <c r="H112" i="14"/>
  <c r="BB75" i="3"/>
  <c r="G75" i="3"/>
  <c r="H75" i="3"/>
  <c r="I75" i="3"/>
  <c r="J75" i="3"/>
  <c r="K75" i="3"/>
  <c r="L75" i="3"/>
  <c r="M75" i="3"/>
  <c r="O75" i="3"/>
  <c r="P75" i="3"/>
  <c r="Q75" i="3"/>
  <c r="R75" i="3"/>
  <c r="BG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U75" i="3"/>
  <c r="BH75" i="3"/>
  <c r="BI75" i="3"/>
  <c r="BD75" i="3"/>
  <c r="E71" i="3"/>
  <c r="E72" i="3"/>
  <c r="BC75" i="3"/>
  <c r="AZ75" i="3"/>
  <c r="E74" i="3"/>
  <c r="AV75" i="3"/>
  <c r="BA75" i="3"/>
  <c r="BF75" i="3"/>
  <c r="AX75" i="3"/>
  <c r="E73" i="3"/>
  <c r="E17" i="3"/>
  <c r="BH279" i="14"/>
  <c r="E52" i="4" l="1"/>
  <c r="BI54" i="4"/>
  <c r="BH105" i="14"/>
  <c r="BH31" i="14"/>
  <c r="BH232" i="14"/>
  <c r="BH158" i="14"/>
  <c r="BH267" i="14"/>
  <c r="BH270" i="14" s="1"/>
  <c r="BH287" i="14"/>
  <c r="E53" i="3"/>
  <c r="BI110" i="3"/>
  <c r="E110" i="3" s="1"/>
  <c r="BH239" i="11"/>
  <c r="BH216" i="11"/>
  <c r="BH129" i="14" s="1"/>
  <c r="BH133" i="14" s="1"/>
  <c r="BH100" i="11"/>
  <c r="BH221" i="11" s="1"/>
  <c r="BI55" i="4"/>
  <c r="E54" i="4"/>
  <c r="BI164" i="14"/>
  <c r="E164" i="14" s="1"/>
  <c r="E163" i="14"/>
  <c r="I9" i="15"/>
  <c r="H9" i="15"/>
  <c r="E9" i="15"/>
  <c r="D9" i="15"/>
  <c r="BI37" i="14"/>
  <c r="E37" i="14" s="1"/>
  <c r="E36" i="14"/>
  <c r="BC135" i="14"/>
  <c r="BC140" i="14" s="1"/>
  <c r="BC17" i="14"/>
  <c r="BG17" i="14"/>
  <c r="BG135" i="14"/>
  <c r="BG140" i="14" s="1"/>
  <c r="AZ17" i="14"/>
  <c r="AZ135" i="14"/>
  <c r="AZ140" i="14" s="1"/>
  <c r="BI17" i="14"/>
  <c r="BI135" i="14"/>
  <c r="F308" i="14"/>
  <c r="F310" i="14" s="1"/>
  <c r="F311" i="14" s="1"/>
  <c r="F330" i="14" s="1"/>
  <c r="F331" i="14" s="1"/>
  <c r="AY17" i="14"/>
  <c r="AY135" i="14"/>
  <c r="AY140" i="14" s="1"/>
  <c r="BE17" i="14"/>
  <c r="BE135" i="14"/>
  <c r="BE140" i="14" s="1"/>
  <c r="AW135" i="14"/>
  <c r="AW140" i="14" s="1"/>
  <c r="AW17" i="14"/>
  <c r="BB135" i="14"/>
  <c r="BB140" i="14" s="1"/>
  <c r="BB17" i="14"/>
  <c r="G17" i="14"/>
  <c r="G135" i="14"/>
  <c r="G140" i="14" s="1"/>
  <c r="H17" i="14"/>
  <c r="H135" i="14"/>
  <c r="H140" i="14" s="1"/>
  <c r="I135" i="14"/>
  <c r="I140" i="14" s="1"/>
  <c r="I17" i="14"/>
  <c r="J135" i="14"/>
  <c r="J140" i="14" s="1"/>
  <c r="J17" i="14"/>
  <c r="K17" i="14"/>
  <c r="K135" i="14"/>
  <c r="K140" i="14" s="1"/>
  <c r="L135" i="14"/>
  <c r="L140" i="14" s="1"/>
  <c r="L17" i="14"/>
  <c r="M135" i="14"/>
  <c r="M140" i="14" s="1"/>
  <c r="M17" i="14"/>
  <c r="N17" i="14"/>
  <c r="N135" i="14"/>
  <c r="N140" i="14" s="1"/>
  <c r="O17" i="14"/>
  <c r="O135" i="14"/>
  <c r="O140" i="14" s="1"/>
  <c r="P17" i="14"/>
  <c r="P135" i="14"/>
  <c r="P140" i="14" s="1"/>
  <c r="Q17" i="14"/>
  <c r="Q135" i="14"/>
  <c r="Q140" i="14" s="1"/>
  <c r="R17" i="14"/>
  <c r="R135" i="14"/>
  <c r="R140" i="14" s="1"/>
  <c r="S135" i="14"/>
  <c r="S140" i="14" s="1"/>
  <c r="S17" i="14"/>
  <c r="T135" i="14"/>
  <c r="T140" i="14" s="1"/>
  <c r="T17" i="14"/>
  <c r="U135" i="14"/>
  <c r="U140" i="14" s="1"/>
  <c r="U17" i="14"/>
  <c r="V17" i="14"/>
  <c r="V135" i="14"/>
  <c r="V140" i="14" s="1"/>
  <c r="W17" i="14"/>
  <c r="W135" i="14"/>
  <c r="W140" i="14" s="1"/>
  <c r="X135" i="14"/>
  <c r="X140" i="14" s="1"/>
  <c r="X17" i="14"/>
  <c r="Y135" i="14"/>
  <c r="Y140" i="14" s="1"/>
  <c r="Y17" i="14"/>
  <c r="Z17" i="14"/>
  <c r="Z135" i="14"/>
  <c r="Z140" i="14" s="1"/>
  <c r="AA135" i="14"/>
  <c r="AA140" i="14" s="1"/>
  <c r="AA17" i="14"/>
  <c r="AB17" i="14"/>
  <c r="AB135" i="14"/>
  <c r="AB140" i="14" s="1"/>
  <c r="AC17" i="14"/>
  <c r="AC135" i="14"/>
  <c r="AC140" i="14" s="1"/>
  <c r="AD135" i="14"/>
  <c r="AD140" i="14" s="1"/>
  <c r="AD17" i="14"/>
  <c r="AE135" i="14"/>
  <c r="AE140" i="14" s="1"/>
  <c r="AE17" i="14"/>
  <c r="AF17" i="14"/>
  <c r="AF135" i="14"/>
  <c r="AF140" i="14" s="1"/>
  <c r="AG135" i="14"/>
  <c r="AG140" i="14" s="1"/>
  <c r="AG17" i="14"/>
  <c r="AH135" i="14"/>
  <c r="AH140" i="14" s="1"/>
  <c r="AH17" i="14"/>
  <c r="AI17" i="14"/>
  <c r="AI135" i="14"/>
  <c r="AI140" i="14" s="1"/>
  <c r="AJ135" i="14"/>
  <c r="AJ140" i="14" s="1"/>
  <c r="AJ17" i="14"/>
  <c r="AK135" i="14"/>
  <c r="AK140" i="14" s="1"/>
  <c r="AK17" i="14"/>
  <c r="AL17" i="14"/>
  <c r="AL135" i="14"/>
  <c r="AL140" i="14" s="1"/>
  <c r="AM17" i="14"/>
  <c r="AM135" i="14"/>
  <c r="AM140" i="14" s="1"/>
  <c r="AN135" i="14"/>
  <c r="AN140" i="14" s="1"/>
  <c r="AN17" i="14"/>
  <c r="AO135" i="14"/>
  <c r="AO140" i="14" s="1"/>
  <c r="AO17" i="14"/>
  <c r="AP17" i="14"/>
  <c r="AP135" i="14"/>
  <c r="AP140" i="14" s="1"/>
  <c r="AQ135" i="14"/>
  <c r="AQ140" i="14" s="1"/>
  <c r="AQ17" i="14"/>
  <c r="AR135" i="14"/>
  <c r="AR140" i="14" s="1"/>
  <c r="AR17" i="14"/>
  <c r="AS135" i="14"/>
  <c r="AS140" i="14" s="1"/>
  <c r="AS17" i="14"/>
  <c r="AT135" i="14"/>
  <c r="AT140" i="14" s="1"/>
  <c r="AT17" i="14"/>
  <c r="AU135" i="14"/>
  <c r="AU140" i="14" s="1"/>
  <c r="AU17" i="14"/>
  <c r="BH17" i="14"/>
  <c r="BH135" i="14"/>
  <c r="BH140" i="14" s="1"/>
  <c r="BD17" i="14"/>
  <c r="BD135" i="14"/>
  <c r="BD140" i="14" s="1"/>
  <c r="AV135" i="14"/>
  <c r="AV140" i="14" s="1"/>
  <c r="AV17" i="14"/>
  <c r="BA135" i="14"/>
  <c r="BA140" i="14" s="1"/>
  <c r="BA17" i="14"/>
  <c r="BF135" i="14"/>
  <c r="BF140" i="14" s="1"/>
  <c r="BF17" i="14"/>
  <c r="AX17" i="14"/>
  <c r="AX135" i="14"/>
  <c r="AX140" i="14" s="1"/>
  <c r="E80" i="3"/>
  <c r="F85" i="3"/>
  <c r="D8" i="15" s="1"/>
  <c r="BI95" i="3"/>
  <c r="E91" i="3"/>
  <c r="BI69" i="5"/>
  <c r="E60" i="5"/>
  <c r="BI70" i="5"/>
  <c r="E70" i="5" s="1"/>
  <c r="E58" i="5"/>
  <c r="BI63" i="5"/>
  <c r="BI43" i="3"/>
  <c r="BI45" i="3"/>
  <c r="BI42" i="3"/>
  <c r="BI41" i="3"/>
  <c r="BI44" i="3"/>
  <c r="BI51" i="11"/>
  <c r="BI172" i="11" s="1"/>
  <c r="BI146" i="11"/>
  <c r="BI29" i="11"/>
  <c r="BI181" i="11"/>
  <c r="BI58" i="11"/>
  <c r="BI73" i="11" s="1"/>
  <c r="BI180" i="11"/>
  <c r="E59" i="11"/>
  <c r="BI155" i="11"/>
  <c r="BI255" i="14" s="1"/>
  <c r="BI43" i="11"/>
  <c r="BI164" i="11" s="1"/>
  <c r="BI54" i="11"/>
  <c r="BI175" i="11" s="1"/>
  <c r="BI149" i="11"/>
  <c r="BI84" i="11"/>
  <c r="E66" i="5"/>
  <c r="E68" i="11"/>
  <c r="BI189" i="11"/>
  <c r="BI53" i="11"/>
  <c r="BI174" i="11" s="1"/>
  <c r="BI148" i="11"/>
  <c r="BI83" i="11"/>
  <c r="E65" i="5"/>
  <c r="BI186" i="11"/>
  <c r="E65" i="11"/>
  <c r="BI184" i="11"/>
  <c r="BI108" i="11"/>
  <c r="BI229" i="11" s="1"/>
  <c r="BI52" i="11"/>
  <c r="BI173" i="11" s="1"/>
  <c r="BI128" i="14" s="1"/>
  <c r="E128" i="14" s="1"/>
  <c r="BI82" i="11"/>
  <c r="BI203" i="11" s="1"/>
  <c r="BI147" i="11"/>
  <c r="BI61" i="11"/>
  <c r="BI74" i="11" s="1"/>
  <c r="BI195" i="11" s="1"/>
  <c r="BI107" i="11"/>
  <c r="BI183" i="11"/>
  <c r="E62" i="11"/>
  <c r="E59" i="4"/>
  <c r="BI61" i="4"/>
  <c r="E66" i="4"/>
  <c r="BI68" i="4"/>
  <c r="BI86" i="4"/>
  <c r="E84" i="4"/>
  <c r="BI79" i="4"/>
  <c r="E77" i="4"/>
  <c r="E91" i="4"/>
  <c r="BI93" i="4"/>
  <c r="G9" i="15"/>
  <c r="F9" i="15"/>
  <c r="BI352" i="14"/>
  <c r="E352" i="14" s="1"/>
  <c r="BI285" i="14"/>
  <c r="E285" i="14" s="1"/>
  <c r="E284" i="14"/>
  <c r="I112" i="14"/>
  <c r="J103" i="14"/>
  <c r="J106" i="14" s="1"/>
  <c r="E28" i="3"/>
  <c r="E75" i="3"/>
  <c r="I239" i="14"/>
  <c r="J230" i="14"/>
  <c r="J233" i="14" s="1"/>
  <c r="BH166" i="14" l="1"/>
  <c r="E55" i="4"/>
  <c r="BC166" i="14"/>
  <c r="BC39" i="14"/>
  <c r="BG39" i="14"/>
  <c r="BG166" i="14"/>
  <c r="AZ39" i="14"/>
  <c r="AZ166" i="14"/>
  <c r="F366" i="14"/>
  <c r="G329" i="14"/>
  <c r="F312" i="14"/>
  <c r="F317" i="14" s="1"/>
  <c r="F318" i="14" s="1"/>
  <c r="F325" i="14"/>
  <c r="AY39" i="14"/>
  <c r="AY166" i="14"/>
  <c r="BE39" i="14"/>
  <c r="BE166" i="14"/>
  <c r="AW166" i="14"/>
  <c r="AW39" i="14"/>
  <c r="BB166" i="14"/>
  <c r="BB39" i="14"/>
  <c r="G39" i="14"/>
  <c r="G166" i="14"/>
  <c r="H39" i="14"/>
  <c r="H166" i="14"/>
  <c r="I166" i="14"/>
  <c r="I39" i="14"/>
  <c r="J166" i="14"/>
  <c r="J39" i="14"/>
  <c r="K39" i="14"/>
  <c r="K166" i="14"/>
  <c r="L166" i="14"/>
  <c r="L39" i="14"/>
  <c r="M166" i="14"/>
  <c r="M39" i="14"/>
  <c r="N39" i="14"/>
  <c r="N166" i="14"/>
  <c r="O39" i="14"/>
  <c r="O166" i="14"/>
  <c r="P39" i="14"/>
  <c r="P166" i="14"/>
  <c r="Q39" i="14"/>
  <c r="Q166" i="14"/>
  <c r="R39" i="14"/>
  <c r="R166" i="14"/>
  <c r="S166" i="14"/>
  <c r="S39" i="14"/>
  <c r="T166" i="14"/>
  <c r="T39" i="14"/>
  <c r="U166" i="14"/>
  <c r="U39" i="14"/>
  <c r="V39" i="14"/>
  <c r="V166" i="14"/>
  <c r="W39" i="14"/>
  <c r="W166" i="14"/>
  <c r="X166" i="14"/>
  <c r="X39" i="14"/>
  <c r="Y166" i="14"/>
  <c r="Y39" i="14"/>
  <c r="Z39" i="14"/>
  <c r="Z166" i="14"/>
  <c r="AA166" i="14"/>
  <c r="AA39" i="14"/>
  <c r="AB39" i="14"/>
  <c r="AB166" i="14"/>
  <c r="AC39" i="14"/>
  <c r="AC166" i="14"/>
  <c r="AD166" i="14"/>
  <c r="AD39" i="14"/>
  <c r="AE166" i="14"/>
  <c r="AE39" i="14"/>
  <c r="AF39" i="14"/>
  <c r="AF166" i="14"/>
  <c r="AG166" i="14"/>
  <c r="AG39" i="14"/>
  <c r="AH166" i="14"/>
  <c r="AH39" i="14"/>
  <c r="AI39" i="14"/>
  <c r="AI166" i="14"/>
  <c r="AJ166" i="14"/>
  <c r="AJ39" i="14"/>
  <c r="AK166" i="14"/>
  <c r="AK39" i="14"/>
  <c r="AL39" i="14"/>
  <c r="AL166" i="14"/>
  <c r="AM39" i="14"/>
  <c r="AM166" i="14"/>
  <c r="AN166" i="14"/>
  <c r="AN39" i="14"/>
  <c r="AO166" i="14"/>
  <c r="AO39" i="14"/>
  <c r="AP39" i="14"/>
  <c r="AP166" i="14"/>
  <c r="AQ166" i="14"/>
  <c r="AQ39" i="14"/>
  <c r="AR166" i="14"/>
  <c r="AR39" i="14"/>
  <c r="AS166" i="14"/>
  <c r="AS39" i="14"/>
  <c r="AT166" i="14"/>
  <c r="AT39" i="14"/>
  <c r="AU166" i="14"/>
  <c r="AU39" i="14"/>
  <c r="BH39" i="14"/>
  <c r="BD39" i="14"/>
  <c r="BD166" i="14"/>
  <c r="AV166" i="14"/>
  <c r="AV39" i="14"/>
  <c r="BA166" i="14"/>
  <c r="BA39" i="14"/>
  <c r="BF166" i="14"/>
  <c r="BF39" i="14"/>
  <c r="AX39" i="14"/>
  <c r="AX166" i="14"/>
  <c r="E85" i="3"/>
  <c r="E8" i="15"/>
  <c r="F135" i="14"/>
  <c r="F17" i="14"/>
  <c r="BI136" i="14"/>
  <c r="E136" i="14" s="1"/>
  <c r="E95" i="3"/>
  <c r="BI261" i="14"/>
  <c r="E261" i="14" s="1"/>
  <c r="BI71" i="5"/>
  <c r="E69" i="5"/>
  <c r="BI64" i="5"/>
  <c r="E63" i="5"/>
  <c r="BI100" i="3"/>
  <c r="E100" i="3" s="1"/>
  <c r="E43" i="3"/>
  <c r="BI102" i="3"/>
  <c r="E102" i="3" s="1"/>
  <c r="E45" i="3"/>
  <c r="BI99" i="3"/>
  <c r="E99" i="3" s="1"/>
  <c r="E42" i="3"/>
  <c r="BI98" i="3"/>
  <c r="BI46" i="3"/>
  <c r="E46" i="3" s="1"/>
  <c r="E41" i="3"/>
  <c r="BI101" i="3"/>
  <c r="E101" i="3" s="1"/>
  <c r="E44" i="3"/>
  <c r="BI194" i="11"/>
  <c r="BI55" i="11"/>
  <c r="BI176" i="11" s="1"/>
  <c r="BI150" i="11"/>
  <c r="BI179" i="11"/>
  <c r="E255" i="14"/>
  <c r="BI256" i="14"/>
  <c r="E256" i="14" s="1"/>
  <c r="BI205" i="11"/>
  <c r="BI98" i="11"/>
  <c r="BI97" i="11"/>
  <c r="BI204" i="11"/>
  <c r="BI182" i="11"/>
  <c r="BI70" i="11"/>
  <c r="BI191" i="11" s="1"/>
  <c r="BI228" i="11"/>
  <c r="BI106" i="11"/>
  <c r="BI227" i="11" s="1"/>
  <c r="BI62" i="4"/>
  <c r="E61" i="4"/>
  <c r="E68" i="4"/>
  <c r="BI69" i="4"/>
  <c r="E69" i="4" s="1"/>
  <c r="E86" i="4"/>
  <c r="BI87" i="4"/>
  <c r="E87" i="4" s="1"/>
  <c r="BI80" i="4"/>
  <c r="E79" i="4"/>
  <c r="E93" i="4"/>
  <c r="BI94" i="4"/>
  <c r="E94" i="4" s="1"/>
  <c r="K103" i="14"/>
  <c r="K106" i="14" s="1"/>
  <c r="J112" i="14"/>
  <c r="BI13" i="14"/>
  <c r="J239" i="14"/>
  <c r="K230" i="14"/>
  <c r="G316" i="14" l="1"/>
  <c r="G299" i="14" s="1" a="1"/>
  <c r="F357" i="14"/>
  <c r="F326" i="14"/>
  <c r="F332" i="14"/>
  <c r="E135" i="14"/>
  <c r="F140" i="14"/>
  <c r="E17" i="14"/>
  <c r="F39" i="14"/>
  <c r="BI51" i="3"/>
  <c r="BI74" i="5"/>
  <c r="BI50" i="3"/>
  <c r="BI52" i="3"/>
  <c r="BI85" i="11"/>
  <c r="E71" i="5"/>
  <c r="BI81" i="11"/>
  <c r="E64" i="5"/>
  <c r="E98" i="3"/>
  <c r="BI103" i="3"/>
  <c r="E7" i="15"/>
  <c r="BI10" i="14"/>
  <c r="D7" i="15"/>
  <c r="BI113" i="11"/>
  <c r="BI114" i="11" a="1"/>
  <c r="BI219" i="11"/>
  <c r="BI131" i="14" s="1"/>
  <c r="E131" i="14" s="1"/>
  <c r="BI110" i="11"/>
  <c r="BI111" i="11" a="1"/>
  <c r="BI218" i="11"/>
  <c r="BI130" i="14" s="1"/>
  <c r="E130" i="14" s="1"/>
  <c r="BI96" i="4"/>
  <c r="E80" i="4"/>
  <c r="K112" i="14"/>
  <c r="L103" i="14"/>
  <c r="L106" i="14" s="1"/>
  <c r="D21" i="15"/>
  <c r="E21" i="15"/>
  <c r="E13" i="14"/>
  <c r="E62" i="4"/>
  <c r="BI71" i="4"/>
  <c r="K233" i="14"/>
  <c r="M103" i="14" l="1"/>
  <c r="M106" i="14" s="1"/>
  <c r="L112" i="14"/>
  <c r="G271" i="14"/>
  <c r="G272" i="14" s="1"/>
  <c r="G303" i="14"/>
  <c r="F367" i="14"/>
  <c r="F368" i="14" s="1"/>
  <c r="G323" i="14"/>
  <c r="F166" i="14"/>
  <c r="BI108" i="3"/>
  <c r="E108" i="3" s="1"/>
  <c r="E51" i="3"/>
  <c r="BI57" i="3"/>
  <c r="E74" i="5"/>
  <c r="BI75" i="5"/>
  <c r="BI59" i="3"/>
  <c r="E50" i="3"/>
  <c r="BI54" i="3"/>
  <c r="E54" i="3" s="1"/>
  <c r="BI107" i="3"/>
  <c r="E52" i="3"/>
  <c r="BI109" i="3"/>
  <c r="E109" i="3" s="1"/>
  <c r="BI206" i="11"/>
  <c r="BI105" i="11" a="1"/>
  <c r="BI226" i="11" s="1"/>
  <c r="BI104" i="11"/>
  <c r="BI86" i="11"/>
  <c r="BI202" i="11"/>
  <c r="E103" i="3"/>
  <c r="BI137" i="14"/>
  <c r="E137" i="14" s="1"/>
  <c r="BI262" i="14"/>
  <c r="E262" i="14" s="1"/>
  <c r="BI39" i="14"/>
  <c r="E10" i="14"/>
  <c r="BI234" i="11"/>
  <c r="BI121" i="11"/>
  <c r="BI242" i="11" s="1"/>
  <c r="BI231" i="11"/>
  <c r="BI268" i="14"/>
  <c r="E96" i="4"/>
  <c r="BI20" i="14"/>
  <c r="E71" i="4"/>
  <c r="BI147" i="14"/>
  <c r="K239" i="14"/>
  <c r="L230" i="14"/>
  <c r="G273" i="14" l="1"/>
  <c r="E57" i="3"/>
  <c r="BI114" i="3"/>
  <c r="BI58" i="3"/>
  <c r="BI60" i="3" s="1"/>
  <c r="E60" i="3" s="1"/>
  <c r="E75" i="5"/>
  <c r="E59" i="3"/>
  <c r="BI116" i="3"/>
  <c r="E116" i="3" s="1"/>
  <c r="BI111" i="3"/>
  <c r="E107" i="3"/>
  <c r="BI103" i="11"/>
  <c r="BI225" i="11"/>
  <c r="BI142" i="14" s="1"/>
  <c r="BI89" i="11"/>
  <c r="BI91" i="11"/>
  <c r="BI90" i="11"/>
  <c r="BI207" i="11"/>
  <c r="BI279" i="14"/>
  <c r="E279" i="14" s="1"/>
  <c r="E268" i="14"/>
  <c r="BI31" i="14"/>
  <c r="E31" i="14" s="1"/>
  <c r="BI105" i="14"/>
  <c r="E105" i="14" s="1"/>
  <c r="E20" i="14"/>
  <c r="BI158" i="14"/>
  <c r="E158" i="14" s="1"/>
  <c r="E147" i="14"/>
  <c r="BI232" i="14"/>
  <c r="E232" i="14" s="1"/>
  <c r="E39" i="14"/>
  <c r="E11" i="15" s="1"/>
  <c r="D11" i="15"/>
  <c r="L233" i="14"/>
  <c r="M112" i="14"/>
  <c r="N103" i="14"/>
  <c r="E114" i="3" l="1"/>
  <c r="E58" i="3"/>
  <c r="BI115" i="3"/>
  <c r="E111" i="3"/>
  <c r="BI263" i="14"/>
  <c r="BI138" i="14"/>
  <c r="BI115" i="11"/>
  <c r="BI224" i="11"/>
  <c r="BI236" i="11" s="1"/>
  <c r="I21" i="15"/>
  <c r="E142" i="14"/>
  <c r="H21" i="15"/>
  <c r="BI95" i="11"/>
  <c r="BI118" i="11"/>
  <c r="BI92" i="11"/>
  <c r="BI213" i="11" s="1"/>
  <c r="BI210" i="11"/>
  <c r="BI122" i="11"/>
  <c r="BI243" i="11" s="1"/>
  <c r="BI99" i="11"/>
  <c r="BI220" i="11" s="1"/>
  <c r="BI132" i="14" s="1"/>
  <c r="BI212" i="11"/>
  <c r="BI211" i="11"/>
  <c r="BI119" i="11"/>
  <c r="BI240" i="11" s="1"/>
  <c r="BI96" i="11"/>
  <c r="BI217" i="11" s="1"/>
  <c r="G288" i="14"/>
  <c r="G274" i="14"/>
  <c r="L239" i="14"/>
  <c r="M230" i="14"/>
  <c r="N106" i="14"/>
  <c r="E263" i="14" l="1"/>
  <c r="E138" i="14"/>
  <c r="BI216" i="11"/>
  <c r="BI129" i="14" s="1"/>
  <c r="BI100" i="11"/>
  <c r="BI221" i="11" s="1"/>
  <c r="BI239" i="11"/>
  <c r="E132" i="14"/>
  <c r="BI258" i="14"/>
  <c r="G278" i="14"/>
  <c r="G281" i="14" s="1"/>
  <c r="G324" i="14"/>
  <c r="E115" i="3"/>
  <c r="BI117" i="3"/>
  <c r="M233" i="14"/>
  <c r="N112" i="14"/>
  <c r="O103" i="14"/>
  <c r="BI133" i="14" l="1"/>
  <c r="E129" i="14"/>
  <c r="BI259" i="14"/>
  <c r="E258" i="14"/>
  <c r="G294" i="14"/>
  <c r="G289" i="14"/>
  <c r="E117" i="3"/>
  <c r="BI139" i="14"/>
  <c r="BI264" i="14"/>
  <c r="BI119" i="3"/>
  <c r="E119" i="3" s="1"/>
  <c r="M239" i="14"/>
  <c r="N230" i="14"/>
  <c r="O106" i="14"/>
  <c r="I7" i="15" l="1"/>
  <c r="H7" i="15"/>
  <c r="E133" i="14"/>
  <c r="F7" i="15"/>
  <c r="E259" i="14"/>
  <c r="G7" i="15"/>
  <c r="G302" i="14"/>
  <c r="G290" i="14"/>
  <c r="G295" i="14" s="1"/>
  <c r="BI140" i="14"/>
  <c r="E139" i="14"/>
  <c r="BI265" i="14"/>
  <c r="E264" i="14"/>
  <c r="N233" i="14"/>
  <c r="O112" i="14"/>
  <c r="P103" i="14"/>
  <c r="BI166" i="14" l="1"/>
  <c r="H8" i="15"/>
  <c r="I8" i="15"/>
  <c r="E140" i="14"/>
  <c r="F8" i="15"/>
  <c r="G8" i="15"/>
  <c r="E265" i="14"/>
  <c r="G304" i="14"/>
  <c r="G305" i="14" s="1"/>
  <c r="G307" i="14" s="1"/>
  <c r="G296" i="14"/>
  <c r="BI267" i="14"/>
  <c r="BI287" i="14"/>
  <c r="N239" i="14"/>
  <c r="O230" i="14"/>
  <c r="P106" i="14"/>
  <c r="Q103" i="14" s="1"/>
  <c r="H11" i="15" l="1"/>
  <c r="E166" i="14"/>
  <c r="I11" i="15" s="1"/>
  <c r="G308" i="14"/>
  <c r="G310" i="14" s="1"/>
  <c r="G311" i="14" s="1"/>
  <c r="G330" i="14" s="1"/>
  <c r="G331" i="14" s="1"/>
  <c r="H293" i="14"/>
  <c r="G362" i="14"/>
  <c r="BI270" i="14"/>
  <c r="E270" i="14" s="1"/>
  <c r="E267" i="14"/>
  <c r="E287" i="14"/>
  <c r="G11" i="15" s="1"/>
  <c r="F11" i="15"/>
  <c r="O233" i="14"/>
  <c r="P112" i="14"/>
  <c r="Q106" i="14"/>
  <c r="G366" i="14" l="1"/>
  <c r="H329" i="14"/>
  <c r="G312" i="14"/>
  <c r="G317" i="14" s="1"/>
  <c r="G318" i="14" s="1"/>
  <c r="G325" i="14"/>
  <c r="O239" i="14"/>
  <c r="P230" i="14"/>
  <c r="Q112" i="14"/>
  <c r="R103" i="14"/>
  <c r="G357" i="14" l="1"/>
  <c r="H316" i="14"/>
  <c r="H299" i="14" s="1" a="1"/>
  <c r="G332" i="14"/>
  <c r="G326" i="14"/>
  <c r="P233" i="14"/>
  <c r="R106" i="14"/>
  <c r="G367" i="14" l="1"/>
  <c r="G368" i="14" s="1"/>
  <c r="H323" i="14"/>
  <c r="H271" i="14"/>
  <c r="H272" i="14" s="1"/>
  <c r="H273" i="14" s="1"/>
  <c r="H288" i="14" s="1"/>
  <c r="H303" i="14"/>
  <c r="P239" i="14"/>
  <c r="Q230" i="14"/>
  <c r="S103" i="14"/>
  <c r="R112" i="14"/>
  <c r="Q233" i="14" l="1"/>
  <c r="S106" i="14"/>
  <c r="H274" i="14"/>
  <c r="Q239" i="14" l="1"/>
  <c r="R230" i="14"/>
  <c r="T103" i="14"/>
  <c r="S112" i="14"/>
  <c r="H278" i="14"/>
  <c r="H281" i="14" s="1"/>
  <c r="H324" i="14"/>
  <c r="R233" i="14" l="1"/>
  <c r="T106" i="14"/>
  <c r="H294" i="14"/>
  <c r="H289" i="14"/>
  <c r="R239" i="14" l="1"/>
  <c r="S230" i="14"/>
  <c r="T112" i="14"/>
  <c r="U103" i="14"/>
  <c r="H302" i="14"/>
  <c r="H290" i="14"/>
  <c r="S233" i="14" l="1"/>
  <c r="U106" i="14"/>
  <c r="H295" i="14"/>
  <c r="H304" i="14" s="1"/>
  <c r="S239" i="14" l="1"/>
  <c r="T230" i="14"/>
  <c r="U112" i="14"/>
  <c r="V103" i="14"/>
  <c r="H296" i="14"/>
  <c r="H305" i="14"/>
  <c r="T233" i="14" l="1"/>
  <c r="V106" i="14"/>
  <c r="H307" i="14"/>
  <c r="H310" i="14"/>
  <c r="H325" i="14" s="1"/>
  <c r="I293" i="14"/>
  <c r="H362" i="14"/>
  <c r="U230" i="14" l="1"/>
  <c r="T239" i="14"/>
  <c r="W103" i="14"/>
  <c r="V112" i="14"/>
  <c r="H308" i="14"/>
  <c r="H326" i="14"/>
  <c r="H311" i="14"/>
  <c r="U233" i="14" l="1"/>
  <c r="W106" i="14"/>
  <c r="I323" i="14"/>
  <c r="H367" i="14"/>
  <c r="H312" i="14"/>
  <c r="H317" i="14" s="1"/>
  <c r="H318" i="14" s="1"/>
  <c r="H330" i="14"/>
  <c r="V230" i="14" l="1"/>
  <c r="U239" i="14"/>
  <c r="X103" i="14"/>
  <c r="W112" i="14"/>
  <c r="H331" i="14"/>
  <c r="H357" i="14"/>
  <c r="I316" i="14"/>
  <c r="I299" i="14" s="1" a="1"/>
  <c r="H332" i="14"/>
  <c r="V233" i="14" l="1"/>
  <c r="X106" i="14"/>
  <c r="H366" i="14"/>
  <c r="H368" i="14" s="1"/>
  <c r="I329" i="14"/>
  <c r="I303" i="14"/>
  <c r="I271" i="14"/>
  <c r="I272" i="14" s="1"/>
  <c r="V239" i="14" l="1"/>
  <c r="W230" i="14"/>
  <c r="Y103" i="14"/>
  <c r="X112" i="14"/>
  <c r="I273" i="14"/>
  <c r="I288" i="14" s="1"/>
  <c r="W233" i="14" l="1"/>
  <c r="Y106" i="14"/>
  <c r="I274" i="14"/>
  <c r="W239" i="14" l="1"/>
  <c r="X230" i="14"/>
  <c r="Z103" i="14"/>
  <c r="Y112" i="14"/>
  <c r="I324" i="14"/>
  <c r="I278" i="14"/>
  <c r="I281" i="14" s="1"/>
  <c r="X233" i="14" l="1"/>
  <c r="Z106" i="14"/>
  <c r="I289" i="14"/>
  <c r="I294" i="14"/>
  <c r="X239" i="14" l="1"/>
  <c r="Y230" i="14"/>
  <c r="AA103" i="14"/>
  <c r="Z112" i="14"/>
  <c r="I290" i="14"/>
  <c r="I302" i="14"/>
  <c r="Y233" i="14" l="1"/>
  <c r="AA106" i="14"/>
  <c r="I295" i="14"/>
  <c r="I304" i="14" s="1"/>
  <c r="Y239" i="14" l="1"/>
  <c r="Z230" i="14"/>
  <c r="AB103" i="14"/>
  <c r="AA112" i="14"/>
  <c r="I296" i="14"/>
  <c r="I305" i="14"/>
  <c r="Z233" i="14" l="1"/>
  <c r="AB106" i="14"/>
  <c r="I310" i="14"/>
  <c r="I325" i="14" s="1"/>
  <c r="I307" i="14"/>
  <c r="J293" i="14"/>
  <c r="I362" i="14"/>
  <c r="Z239" i="14" l="1"/>
  <c r="AA230" i="14"/>
  <c r="AC103" i="14"/>
  <c r="AB112" i="14"/>
  <c r="I311" i="14"/>
  <c r="I330" i="14" s="1"/>
  <c r="I331" i="14" s="1"/>
  <c r="I326" i="14"/>
  <c r="I308" i="14"/>
  <c r="AA233" i="14" l="1"/>
  <c r="AC106" i="14"/>
  <c r="J323" i="14"/>
  <c r="J329" i="14"/>
  <c r="I312" i="14"/>
  <c r="I317" i="14" s="1"/>
  <c r="I318" i="14" s="1"/>
  <c r="I367" i="14"/>
  <c r="I366" i="14"/>
  <c r="I332" i="14"/>
  <c r="AA239" i="14" l="1"/>
  <c r="AB230" i="14"/>
  <c r="AC112" i="14"/>
  <c r="AD103" i="14"/>
  <c r="I357" i="14"/>
  <c r="J316" i="14"/>
  <c r="J299" i="14" s="1" a="1"/>
  <c r="AB233" i="14" l="1"/>
  <c r="AD106" i="14"/>
  <c r="I368" i="14"/>
  <c r="J271" i="14"/>
  <c r="J272" i="14" s="1"/>
  <c r="J303" i="14"/>
  <c r="AB239" i="14" l="1"/>
  <c r="AC230" i="14"/>
  <c r="AE103" i="14"/>
  <c r="AD112" i="14"/>
  <c r="J273" i="14"/>
  <c r="J288" i="14" s="1"/>
  <c r="AC233" i="14" l="1"/>
  <c r="AE106" i="14"/>
  <c r="J274" i="14"/>
  <c r="AC239" i="14" l="1"/>
  <c r="AD230" i="14"/>
  <c r="AF103" i="14"/>
  <c r="AE112" i="14"/>
  <c r="J278" i="14"/>
  <c r="J281" i="14" s="1"/>
  <c r="J324" i="14"/>
  <c r="AD233" i="14" l="1"/>
  <c r="AF106" i="14"/>
  <c r="J289" i="14"/>
  <c r="J294" i="14"/>
  <c r="AD239" i="14" l="1"/>
  <c r="AE230" i="14"/>
  <c r="AF112" i="14"/>
  <c r="AG103" i="14"/>
  <c r="J302" i="14"/>
  <c r="J290" i="14"/>
  <c r="AE233" i="14" l="1"/>
  <c r="AG106" i="14"/>
  <c r="J295" i="14"/>
  <c r="AE239" i="14" l="1"/>
  <c r="AF230" i="14"/>
  <c r="AH103" i="14"/>
  <c r="AG112" i="14"/>
  <c r="J304" i="14"/>
  <c r="J305" i="14" s="1"/>
  <c r="J296" i="14"/>
  <c r="AF233" i="14" l="1"/>
  <c r="AH106" i="14"/>
  <c r="K293" i="14"/>
  <c r="J362" i="14"/>
  <c r="J310" i="14"/>
  <c r="J325" i="14" s="1"/>
  <c r="J307" i="14"/>
  <c r="AF239" i="14" l="1"/>
  <c r="AG230" i="14"/>
  <c r="AI103" i="14"/>
  <c r="AH112" i="14"/>
  <c r="J326" i="14"/>
  <c r="J308" i="14"/>
  <c r="J311" i="14"/>
  <c r="AG233" i="14" l="1"/>
  <c r="AI106" i="14"/>
  <c r="K323" i="14"/>
  <c r="J367" i="14"/>
  <c r="J312" i="14"/>
  <c r="J317" i="14" s="1"/>
  <c r="J318" i="14" s="1"/>
  <c r="J330" i="14"/>
  <c r="AG239" i="14" l="1"/>
  <c r="AH230" i="14"/>
  <c r="AJ103" i="14"/>
  <c r="AI112" i="14"/>
  <c r="J357" i="14"/>
  <c r="J331" i="14"/>
  <c r="J332" i="14"/>
  <c r="K316" i="14"/>
  <c r="AH233" i="14" l="1"/>
  <c r="K299" i="14" a="1"/>
  <c r="AJ106" i="14"/>
  <c r="J366" i="14"/>
  <c r="J368" i="14" s="1"/>
  <c r="K329" i="14"/>
  <c r="AH239" i="14" l="1"/>
  <c r="AI230" i="14"/>
  <c r="K271" i="14"/>
  <c r="K272" i="14" s="1"/>
  <c r="K303" i="14"/>
  <c r="AK103" i="14"/>
  <c r="AJ112" i="14"/>
  <c r="AI233" i="14" l="1"/>
  <c r="K273" i="14"/>
  <c r="K288" i="14" s="1"/>
  <c r="AK106" i="14"/>
  <c r="AI239" i="14" l="1"/>
  <c r="AJ230" i="14"/>
  <c r="K274" i="14"/>
  <c r="AL103" i="14"/>
  <c r="AK112" i="14"/>
  <c r="AJ233" i="14" l="1"/>
  <c r="K324" i="14"/>
  <c r="K278" i="14"/>
  <c r="K281" i="14" s="1"/>
  <c r="AL106" i="14"/>
  <c r="AJ239" i="14" l="1"/>
  <c r="AK230" i="14"/>
  <c r="K289" i="14"/>
  <c r="K294" i="14"/>
  <c r="AL112" i="14"/>
  <c r="AM103" i="14"/>
  <c r="AK233" i="14" l="1"/>
  <c r="K302" i="14"/>
  <c r="K290" i="14"/>
  <c r="AM106" i="14"/>
  <c r="AK239" i="14" l="1"/>
  <c r="AL230" i="14"/>
  <c r="K295" i="14"/>
  <c r="K304" i="14" s="1"/>
  <c r="AN103" i="14"/>
  <c r="AM112" i="14"/>
  <c r="AL233" i="14" l="1"/>
  <c r="K305" i="14"/>
  <c r="K296" i="14"/>
  <c r="AN106" i="14"/>
  <c r="AL239" i="14" l="1"/>
  <c r="AM230" i="14"/>
  <c r="K362" i="14"/>
  <c r="K307" i="14"/>
  <c r="L293" i="14"/>
  <c r="K310" i="14"/>
  <c r="K325" i="14" s="1"/>
  <c r="AO103" i="14"/>
  <c r="AN112" i="14"/>
  <c r="AM233" i="14" l="1"/>
  <c r="K326" i="14"/>
  <c r="K311" i="14"/>
  <c r="K330" i="14" s="1"/>
  <c r="K331" i="14" s="1"/>
  <c r="K308" i="14"/>
  <c r="AO106" i="14"/>
  <c r="AM239" i="14" l="1"/>
  <c r="AN230" i="14"/>
  <c r="L323" i="14"/>
  <c r="K367" i="14"/>
  <c r="K366" i="14"/>
  <c r="K312" i="14"/>
  <c r="K317" i="14" s="1"/>
  <c r="K318" i="14" s="1"/>
  <c r="K332" i="14"/>
  <c r="L329" i="14"/>
  <c r="AP103" i="14"/>
  <c r="AO112" i="14"/>
  <c r="AN233" i="14" l="1"/>
  <c r="K357" i="14"/>
  <c r="L316" i="14"/>
  <c r="L299" i="14" s="1" a="1"/>
  <c r="AP106" i="14"/>
  <c r="AN239" i="14" l="1"/>
  <c r="AO230" i="14"/>
  <c r="L303" i="14"/>
  <c r="L271" i="14"/>
  <c r="L272" i="14" s="1"/>
  <c r="K368" i="14"/>
  <c r="AQ103" i="14"/>
  <c r="AP112" i="14"/>
  <c r="AO233" i="14" l="1"/>
  <c r="L273" i="14"/>
  <c r="L288" i="14" s="1"/>
  <c r="AQ106" i="14"/>
  <c r="AO239" i="14" l="1"/>
  <c r="AP230" i="14"/>
  <c r="L274" i="14"/>
  <c r="AQ112" i="14"/>
  <c r="AR103" i="14"/>
  <c r="AP233" i="14" l="1"/>
  <c r="L278" i="14"/>
  <c r="L281" i="14" s="1"/>
  <c r="L324" i="14"/>
  <c r="AR106" i="14"/>
  <c r="AP239" i="14" l="1"/>
  <c r="AQ230" i="14"/>
  <c r="L289" i="14"/>
  <c r="L294" i="14"/>
  <c r="AS103" i="14"/>
  <c r="AR112" i="14"/>
  <c r="AQ233" i="14" l="1"/>
  <c r="L302" i="14"/>
  <c r="L290" i="14"/>
  <c r="AS106" i="14"/>
  <c r="AR230" i="14" l="1"/>
  <c r="L295" i="14"/>
  <c r="L304" i="14" s="1"/>
  <c r="AT103" i="14"/>
  <c r="AS112" i="14"/>
  <c r="AR233" i="14" l="1"/>
  <c r="L305" i="14"/>
  <c r="L296" i="14"/>
  <c r="AT106" i="14"/>
  <c r="AU103" i="14" s="1"/>
  <c r="AS230" i="14" l="1"/>
  <c r="L310" i="14"/>
  <c r="L325" i="14" s="1"/>
  <c r="M293" i="14"/>
  <c r="L307" i="14"/>
  <c r="L362" i="14"/>
  <c r="AU106" i="14"/>
  <c r="AV103" i="14" s="1"/>
  <c r="AT112" i="14"/>
  <c r="AS233" i="14" l="1"/>
  <c r="L308" i="14"/>
  <c r="L326" i="14"/>
  <c r="L311" i="14"/>
  <c r="L330" i="14" s="1"/>
  <c r="L331" i="14" s="1"/>
  <c r="AU112" i="14"/>
  <c r="AV106" i="14"/>
  <c r="AW103" i="14"/>
  <c r="AT230" i="14" l="1"/>
  <c r="M323" i="14"/>
  <c r="L312" i="14"/>
  <c r="L317" i="14" s="1"/>
  <c r="L318" i="14" s="1"/>
  <c r="L367" i="14"/>
  <c r="L332" i="14"/>
  <c r="M329" i="14"/>
  <c r="L366" i="14"/>
  <c r="AV112" i="14"/>
  <c r="AW106" i="14"/>
  <c r="AT233" i="14" l="1"/>
  <c r="AU230" i="14" s="1"/>
  <c r="M316" i="14"/>
  <c r="M299" i="14" s="1" a="1"/>
  <c r="L357" i="14"/>
  <c r="AX103" i="14"/>
  <c r="AW112" i="14"/>
  <c r="AU233" i="14" l="1"/>
  <c r="M303" i="14"/>
  <c r="M271" i="14"/>
  <c r="M272" i="14" s="1"/>
  <c r="L368" i="14"/>
  <c r="AX106" i="14"/>
  <c r="AV230" i="14" l="1"/>
  <c r="M273" i="14"/>
  <c r="M288" i="14" s="1"/>
  <c r="AY103" i="14"/>
  <c r="AX112" i="14"/>
  <c r="AV233" i="14" l="1"/>
  <c r="M274" i="14"/>
  <c r="AY106" i="14"/>
  <c r="AW230" i="14" l="1"/>
  <c r="M324" i="14"/>
  <c r="M278" i="14"/>
  <c r="M281" i="14" s="1"/>
  <c r="AZ103" i="14"/>
  <c r="AY112" i="14"/>
  <c r="AW233" i="14" l="1"/>
  <c r="M289" i="14"/>
  <c r="M294" i="14"/>
  <c r="AZ106" i="14"/>
  <c r="AX230" i="14" l="1"/>
  <c r="AX233" i="14" s="1"/>
  <c r="M290" i="14"/>
  <c r="M302" i="14"/>
  <c r="BA103" i="14"/>
  <c r="AZ112" i="14"/>
  <c r="AY230" i="14" l="1"/>
  <c r="AY233" i="14" s="1"/>
  <c r="M295" i="14"/>
  <c r="M304" i="14" s="1"/>
  <c r="BA106" i="14"/>
  <c r="AZ230" i="14" l="1"/>
  <c r="AZ233" i="14" s="1"/>
  <c r="M296" i="14"/>
  <c r="M305" i="14"/>
  <c r="BB103" i="14"/>
  <c r="BA112" i="14"/>
  <c r="BA230" i="14" l="1"/>
  <c r="BA233" i="14" s="1"/>
  <c r="N293" i="14"/>
  <c r="M307" i="14"/>
  <c r="M362" i="14"/>
  <c r="M310" i="14"/>
  <c r="M325" i="14" s="1"/>
  <c r="BB106" i="14"/>
  <c r="BB230" i="14" l="1"/>
  <c r="BB233" i="14" s="1"/>
  <c r="M308" i="14"/>
  <c r="M326" i="14"/>
  <c r="M311" i="14"/>
  <c r="M330" i="14" s="1"/>
  <c r="M331" i="14" s="1"/>
  <c r="BC103" i="14"/>
  <c r="BB112" i="14"/>
  <c r="BC230" i="14" l="1"/>
  <c r="BC233" i="14" s="1"/>
  <c r="N329" i="14"/>
  <c r="M367" i="14"/>
  <c r="N323" i="14"/>
  <c r="M312" i="14"/>
  <c r="M317" i="14" s="1"/>
  <c r="M318" i="14" s="1"/>
  <c r="M366" i="14"/>
  <c r="M332" i="14"/>
  <c r="BC106" i="14"/>
  <c r="BD230" i="14" l="1"/>
  <c r="BD233" i="14" s="1"/>
  <c r="M357" i="14"/>
  <c r="N316" i="14"/>
  <c r="N299" i="14" s="1" a="1"/>
  <c r="BD103" i="14"/>
  <c r="BC112" i="14"/>
  <c r="BE230" i="14" l="1"/>
  <c r="BE233" i="14" s="1"/>
  <c r="M368" i="14"/>
  <c r="N303" i="14"/>
  <c r="N271" i="14"/>
  <c r="N272" i="14" s="1"/>
  <c r="BD106" i="14"/>
  <c r="BF230" i="14" l="1"/>
  <c r="N273" i="14"/>
  <c r="N288" i="14" s="1"/>
  <c r="BE103" i="14"/>
  <c r="BD112" i="14"/>
  <c r="BF233" i="14" l="1"/>
  <c r="N274" i="14"/>
  <c r="BE106" i="14"/>
  <c r="BG230" i="14" l="1"/>
  <c r="N324" i="14"/>
  <c r="N278" i="14"/>
  <c r="N281" i="14" s="1"/>
  <c r="BF103" i="14"/>
  <c r="BE112" i="14"/>
  <c r="BG233" i="14" l="1"/>
  <c r="N294" i="14"/>
  <c r="N289" i="14"/>
  <c r="BF106" i="14"/>
  <c r="BH230" i="14" l="1"/>
  <c r="N290" i="14"/>
  <c r="N302" i="14"/>
  <c r="BG103" i="14"/>
  <c r="BF112" i="14"/>
  <c r="BH233" i="14" l="1"/>
  <c r="N295" i="14"/>
  <c r="N304" i="14" s="1"/>
  <c r="BG106" i="14"/>
  <c r="BI230" i="14" l="1"/>
  <c r="N305" i="14"/>
  <c r="N296" i="14"/>
  <c r="BH103" i="14"/>
  <c r="BG112" i="14"/>
  <c r="E230" i="14" l="1"/>
  <c r="BI233" i="14"/>
  <c r="E233" i="14" s="1"/>
  <c r="N310" i="14"/>
  <c r="N325" i="14" s="1"/>
  <c r="O293" i="14"/>
  <c r="N307" i="14"/>
  <c r="N362" i="14"/>
  <c r="BH106" i="14"/>
  <c r="N326" i="14" l="1"/>
  <c r="N311" i="14"/>
  <c r="N330" i="14" s="1"/>
  <c r="N331" i="14" s="1"/>
  <c r="N308" i="14"/>
  <c r="BI103" i="14"/>
  <c r="BH112" i="14"/>
  <c r="N367" i="14" l="1"/>
  <c r="O323" i="14"/>
  <c r="O329" i="14"/>
  <c r="N332" i="14"/>
  <c r="N366" i="14"/>
  <c r="N312" i="14"/>
  <c r="N317" i="14" s="1"/>
  <c r="N318" i="14" s="1"/>
  <c r="E103" i="14"/>
  <c r="BI106" i="14"/>
  <c r="O316" i="14" l="1"/>
  <c r="O299" i="14" s="1" a="1"/>
  <c r="N357" i="14"/>
  <c r="E106" i="14"/>
  <c r="BI112" i="14"/>
  <c r="O271" i="14" l="1"/>
  <c r="O272" i="14" s="1"/>
  <c r="O303" i="14"/>
  <c r="N368" i="14"/>
  <c r="O273" i="14" l="1"/>
  <c r="O288" i="14" s="1"/>
  <c r="O274" i="14" l="1"/>
  <c r="O278" i="14" l="1"/>
  <c r="O281" i="14" s="1"/>
  <c r="O324" i="14"/>
  <c r="O289" i="14" l="1"/>
  <c r="O294" i="14"/>
  <c r="O290" i="14" l="1"/>
  <c r="O302" i="14"/>
  <c r="O295" i="14" l="1"/>
  <c r="O304" i="14" s="1"/>
  <c r="O305" i="14" l="1"/>
  <c r="O307" i="14" s="1"/>
  <c r="O296" i="14"/>
  <c r="O308" i="14" l="1"/>
  <c r="O310" i="14"/>
  <c r="P293" i="14"/>
  <c r="O362" i="14"/>
  <c r="O311" i="14" l="1"/>
  <c r="O330" i="14" s="1"/>
  <c r="O331" i="14" s="1"/>
  <c r="O325" i="14"/>
  <c r="P329" i="14" l="1"/>
  <c r="O326" i="14"/>
  <c r="O366" i="14"/>
  <c r="O332" i="14"/>
  <c r="O312" i="14"/>
  <c r="O317" i="14" s="1"/>
  <c r="O318" i="14" s="1"/>
  <c r="P316" i="14" l="1"/>
  <c r="P299" i="14" s="1" a="1"/>
  <c r="P323" i="14"/>
  <c r="O357" i="14"/>
  <c r="O367" i="14"/>
  <c r="O368" i="14" l="1"/>
  <c r="P271" i="14"/>
  <c r="P272" i="14" s="1"/>
  <c r="P303" i="14"/>
  <c r="P273" i="14" l="1"/>
  <c r="P288" i="14" s="1"/>
  <c r="P274" i="14" l="1"/>
  <c r="P278" i="14" l="1"/>
  <c r="P281" i="14" s="1"/>
  <c r="P324" i="14"/>
  <c r="P294" i="14" l="1"/>
  <c r="P289" i="14"/>
  <c r="P290" i="14" s="1"/>
  <c r="P302" i="14" l="1"/>
  <c r="P295" i="14"/>
  <c r="P304" i="14" s="1"/>
  <c r="P296" i="14" l="1"/>
  <c r="P305" i="14"/>
  <c r="P307" i="14" l="1"/>
  <c r="P362" i="14"/>
  <c r="Q293" i="14"/>
  <c r="P310" i="14"/>
  <c r="P325" i="14" s="1"/>
  <c r="P308" i="14" l="1"/>
  <c r="P326" i="14"/>
  <c r="P311" i="14"/>
  <c r="P330" i="14" s="1"/>
  <c r="P331" i="14" s="1"/>
  <c r="Q323" i="14" l="1"/>
  <c r="P332" i="14"/>
  <c r="P367" i="14"/>
  <c r="P366" i="14"/>
  <c r="P312" i="14"/>
  <c r="P317" i="14" s="1"/>
  <c r="P318" i="14" s="1"/>
  <c r="Q329" i="14"/>
  <c r="P357" i="14" l="1"/>
  <c r="Q316" i="14"/>
  <c r="Q299" i="14" s="1" a="1"/>
  <c r="P368" i="14" l="1"/>
  <c r="Q303" i="14"/>
  <c r="Q271" i="14"/>
  <c r="Q272" i="14" s="1"/>
  <c r="Q273" i="14" l="1"/>
  <c r="Q288" i="14" s="1"/>
  <c r="Q274" i="14" l="1"/>
  <c r="Q324" i="14" l="1"/>
  <c r="Q278" i="14"/>
  <c r="Q281" i="14" s="1"/>
  <c r="Q289" i="14" l="1"/>
  <c r="Q294" i="14"/>
  <c r="Q302" i="14" l="1"/>
  <c r="Q290" i="14"/>
  <c r="Q295" i="14" l="1"/>
  <c r="Q304" i="14" s="1"/>
  <c r="Q296" i="14" l="1"/>
  <c r="Q305" i="14"/>
  <c r="Q310" i="14" l="1"/>
  <c r="Q325" i="14" s="1"/>
  <c r="R293" i="14"/>
  <c r="Q307" i="14"/>
  <c r="Q362" i="14"/>
  <c r="Q311" i="14" l="1"/>
  <c r="Q330" i="14" s="1"/>
  <c r="Q331" i="14" s="1"/>
  <c r="Q326" i="14"/>
  <c r="Q308" i="14"/>
  <c r="R323" i="14" l="1"/>
  <c r="Q366" i="14"/>
  <c r="R329" i="14"/>
  <c r="Q312" i="14"/>
  <c r="Q317" i="14" s="1"/>
  <c r="Q318" i="14" s="1"/>
  <c r="Q367" i="14"/>
  <c r="Q332" i="14"/>
  <c r="R316" i="14" l="1"/>
  <c r="R299" i="14" s="1" a="1"/>
  <c r="Q357" i="14"/>
  <c r="Q368" i="14" s="1"/>
  <c r="R303" i="14" l="1"/>
  <c r="R271" i="14"/>
  <c r="R272" i="14" s="1"/>
  <c r="R273" i="14" l="1"/>
  <c r="R288" i="14" s="1"/>
  <c r="R274" i="14" l="1"/>
  <c r="R278" i="14" l="1"/>
  <c r="R281" i="14" s="1"/>
  <c r="R324" i="14"/>
  <c r="R294" i="14" l="1"/>
  <c r="R289" i="14"/>
  <c r="R302" i="14" l="1"/>
  <c r="R290" i="14"/>
  <c r="R295" i="14" l="1"/>
  <c r="R304" i="14" l="1"/>
  <c r="R305" i="14" s="1"/>
  <c r="R296" i="14"/>
  <c r="R307" i="14" l="1"/>
  <c r="R310" i="14"/>
  <c r="R325" i="14" s="1"/>
  <c r="S293" i="14"/>
  <c r="R362" i="14"/>
  <c r="R311" i="14" l="1"/>
  <c r="R308" i="14"/>
  <c r="R326" i="14"/>
  <c r="R312" i="14" l="1"/>
  <c r="R317" i="14" s="1"/>
  <c r="R318" i="14" s="1"/>
  <c r="S323" i="14"/>
  <c r="R330" i="14"/>
  <c r="R367" i="14"/>
  <c r="R331" i="14" l="1"/>
  <c r="R332" i="14"/>
  <c r="S316" i="14"/>
  <c r="S299" i="14" s="1" a="1"/>
  <c r="R357" i="14"/>
  <c r="S329" i="14" l="1"/>
  <c r="R366" i="14"/>
  <c r="S271" i="14"/>
  <c r="S272" i="14" s="1"/>
  <c r="S303" i="14"/>
  <c r="R368" i="14" l="1"/>
  <c r="S273" i="14"/>
  <c r="S288" i="14" s="1"/>
  <c r="S274" i="14" l="1"/>
  <c r="S324" i="14" l="1"/>
  <c r="S278" i="14"/>
  <c r="S281" i="14" s="1"/>
  <c r="S294" i="14" l="1"/>
  <c r="S289" i="14"/>
  <c r="S290" i="14" l="1"/>
  <c r="S302" i="14"/>
  <c r="S295" i="14" l="1"/>
  <c r="S304" i="14" l="1"/>
  <c r="S305" i="14" s="1"/>
  <c r="S296" i="14"/>
  <c r="S307" i="14" l="1"/>
  <c r="S310" i="14"/>
  <c r="S325" i="14" s="1"/>
  <c r="T293" i="14"/>
  <c r="S362" i="14"/>
  <c r="S311" i="14" l="1"/>
  <c r="S330" i="14" s="1"/>
  <c r="S331" i="14" s="1"/>
  <c r="S326" i="14"/>
  <c r="S308" i="14"/>
  <c r="T323" i="14" l="1"/>
  <c r="S367" i="14"/>
  <c r="S366" i="14"/>
  <c r="S312" i="14"/>
  <c r="S317" i="14" s="1"/>
  <c r="S318" i="14" s="1"/>
  <c r="T329" i="14"/>
  <c r="S332" i="14"/>
  <c r="T316" i="14" l="1"/>
  <c r="S357" i="14"/>
  <c r="T299" i="14" l="1" a="1"/>
  <c r="S368" i="14"/>
  <c r="T303" i="14" l="1"/>
  <c r="T271" i="14"/>
  <c r="T272" i="14" s="1"/>
  <c r="T273" i="14" l="1"/>
  <c r="T288" i="14" s="1"/>
  <c r="T274" i="14" l="1"/>
  <c r="T278" i="14" l="1"/>
  <c r="T281" i="14" s="1"/>
  <c r="T324" i="14"/>
  <c r="T294" i="14" l="1"/>
  <c r="T289" i="14"/>
  <c r="T290" i="14" l="1"/>
  <c r="T302" i="14"/>
  <c r="T295" i="14" l="1"/>
  <c r="T304" i="14" s="1"/>
  <c r="T305" i="14" l="1"/>
  <c r="T296" i="14"/>
  <c r="T310" i="14" l="1"/>
  <c r="T325" i="14" s="1"/>
  <c r="T362" i="14"/>
  <c r="U293" i="14"/>
  <c r="T307" i="14"/>
  <c r="T308" i="14" l="1"/>
  <c r="T326" i="14"/>
  <c r="T311" i="14"/>
  <c r="T330" i="14" s="1"/>
  <c r="T331" i="14" s="1"/>
  <c r="U323" i="14" l="1"/>
  <c r="T367" i="14"/>
  <c r="T312" i="14"/>
  <c r="T317" i="14" s="1"/>
  <c r="T318" i="14" s="1"/>
  <c r="U329" i="14"/>
  <c r="T366" i="14"/>
  <c r="T332" i="14"/>
  <c r="T357" i="14" l="1"/>
  <c r="U316" i="14"/>
  <c r="U299" i="14" s="1" a="1"/>
  <c r="T368" i="14" l="1"/>
  <c r="U271" i="14"/>
  <c r="U272" i="14" s="1"/>
  <c r="U303" i="14"/>
  <c r="U273" i="14" l="1"/>
  <c r="U288" i="14" s="1"/>
  <c r="U274" i="14" l="1"/>
  <c r="U324" i="14" l="1"/>
  <c r="U278" i="14"/>
  <c r="U281" i="14" s="1"/>
  <c r="U294" i="14" l="1"/>
  <c r="U289" i="14"/>
  <c r="U302" i="14" l="1"/>
  <c r="U290" i="14"/>
  <c r="U295" i="14" l="1"/>
  <c r="U296" i="14" l="1"/>
  <c r="U304" i="14"/>
  <c r="U305" i="14" s="1"/>
  <c r="U362" i="14" l="1"/>
  <c r="U307" i="14"/>
  <c r="V293" i="14"/>
  <c r="U310" i="14"/>
  <c r="U325" i="14" s="1"/>
  <c r="U308" i="14" l="1"/>
  <c r="U311" i="14"/>
  <c r="U330" i="14" s="1"/>
  <c r="U331" i="14" s="1"/>
  <c r="U326" i="14"/>
  <c r="U312" i="14" l="1"/>
  <c r="U317" i="14" s="1"/>
  <c r="U318" i="14" s="1"/>
  <c r="U367" i="14"/>
  <c r="V323" i="14"/>
  <c r="U366" i="14"/>
  <c r="U332" i="14"/>
  <c r="V329" i="14"/>
  <c r="U357" i="14" l="1"/>
  <c r="V316" i="14"/>
  <c r="V299" i="14" s="1" a="1"/>
  <c r="U368" i="14" l="1"/>
  <c r="V303" i="14"/>
  <c r="V271" i="14"/>
  <c r="V272" i="14" s="1"/>
  <c r="V273" i="14" l="1"/>
  <c r="V288" i="14" s="1"/>
  <c r="V274" i="14" l="1"/>
  <c r="V278" i="14" l="1"/>
  <c r="V281" i="14" s="1"/>
  <c r="V324" i="14"/>
  <c r="V289" i="14" l="1"/>
  <c r="V294" i="14"/>
  <c r="V302" i="14" l="1"/>
  <c r="V290" i="14"/>
  <c r="V295" i="14" l="1"/>
  <c r="V304" i="14" s="1"/>
  <c r="V296" i="14" l="1"/>
  <c r="V305" i="14"/>
  <c r="V362" i="14" l="1"/>
  <c r="W293" i="14"/>
  <c r="V307" i="14"/>
  <c r="V310" i="14"/>
  <c r="V325" i="14" s="1"/>
  <c r="V311" i="14" l="1"/>
  <c r="V330" i="14" s="1"/>
  <c r="V331" i="14" s="1"/>
  <c r="V308" i="14"/>
  <c r="V326" i="14"/>
  <c r="W323" i="14" l="1"/>
  <c r="W329" i="14"/>
  <c r="V332" i="14"/>
  <c r="V312" i="14"/>
  <c r="V317" i="14" s="1"/>
  <c r="V318" i="14" s="1"/>
  <c r="V366" i="14"/>
  <c r="V367" i="14"/>
  <c r="W316" i="14" l="1"/>
  <c r="W299" i="14" s="1" a="1"/>
  <c r="V357" i="14"/>
  <c r="V368" i="14" l="1"/>
  <c r="W271" i="14"/>
  <c r="W272" i="14" s="1"/>
  <c r="W303" i="14"/>
  <c r="W273" i="14" l="1"/>
  <c r="W288" i="14" s="1"/>
  <c r="W274" i="14" l="1"/>
  <c r="W324" i="14" l="1"/>
  <c r="W278" i="14"/>
  <c r="W281" i="14" s="1"/>
  <c r="W294" i="14" l="1"/>
  <c r="W289" i="14"/>
  <c r="W302" i="14" l="1"/>
  <c r="W290" i="14"/>
  <c r="W295" i="14" l="1"/>
  <c r="W304" i="14" s="1"/>
  <c r="W305" i="14" l="1"/>
  <c r="W296" i="14"/>
  <c r="W362" i="14" l="1"/>
  <c r="X293" i="14"/>
  <c r="W307" i="14"/>
  <c r="W310" i="14"/>
  <c r="W325" i="14" s="1"/>
  <c r="W326" i="14" l="1"/>
  <c r="W308" i="14"/>
  <c r="W311" i="14"/>
  <c r="W330" i="14" s="1"/>
  <c r="W331" i="14" s="1"/>
  <c r="X323" i="14" l="1"/>
  <c r="W367" i="14"/>
  <c r="W332" i="14"/>
  <c r="W312" i="14"/>
  <c r="W317" i="14" s="1"/>
  <c r="W318" i="14" s="1"/>
  <c r="W366" i="14"/>
  <c r="X329" i="14"/>
  <c r="X316" i="14" l="1"/>
  <c r="X299" i="14" s="1" a="1"/>
  <c r="W357" i="14"/>
  <c r="W368" i="14" s="1"/>
  <c r="X303" i="14" l="1"/>
  <c r="X271" i="14"/>
  <c r="X272" i="14" s="1"/>
  <c r="X273" i="14" l="1"/>
  <c r="X288" i="14" s="1"/>
  <c r="X274" i="14" l="1"/>
  <c r="X324" i="14" l="1"/>
  <c r="X278" i="14"/>
  <c r="X281" i="14" s="1"/>
  <c r="X294" i="14" l="1"/>
  <c r="X289" i="14"/>
  <c r="X290" i="14" l="1"/>
  <c r="X302" i="14"/>
  <c r="X295" i="14" l="1"/>
  <c r="X304" i="14" s="1"/>
  <c r="X296" i="14" l="1"/>
  <c r="X305" i="14"/>
  <c r="X310" i="14" l="1"/>
  <c r="X325" i="14" s="1"/>
  <c r="X307" i="14"/>
  <c r="Y293" i="14"/>
  <c r="X362" i="14"/>
  <c r="X326" i="14" l="1"/>
  <c r="X308" i="14"/>
  <c r="X311" i="14"/>
  <c r="Y323" i="14" l="1"/>
  <c r="X367" i="14"/>
  <c r="X312" i="14"/>
  <c r="X317" i="14" s="1"/>
  <c r="X318" i="14" s="1"/>
  <c r="X330" i="14"/>
  <c r="Y316" i="14" l="1"/>
  <c r="Y299" i="14" s="1" a="1"/>
  <c r="X332" i="14"/>
  <c r="X357" i="14"/>
  <c r="X331" i="14"/>
  <c r="Y303" i="14" l="1"/>
  <c r="Y271" i="14"/>
  <c r="Y272" i="14" s="1"/>
  <c r="X366" i="14"/>
  <c r="Y329" i="14"/>
  <c r="Y273" i="14" l="1"/>
  <c r="Y288" i="14" s="1"/>
  <c r="X368" i="14"/>
  <c r="Y274" i="14" l="1"/>
  <c r="Y278" i="14" l="1"/>
  <c r="Y281" i="14" s="1"/>
  <c r="Y324" i="14"/>
  <c r="Y294" i="14" l="1"/>
  <c r="Y289" i="14"/>
  <c r="Y290" i="14" l="1"/>
  <c r="Y302" i="14"/>
  <c r="Y295" i="14" l="1"/>
  <c r="Y304" i="14" s="1"/>
  <c r="Y296" i="14" l="1"/>
  <c r="Y305" i="14"/>
  <c r="Z293" i="14" l="1"/>
  <c r="Y362" i="14"/>
  <c r="Y310" i="14"/>
  <c r="Y325" i="14" s="1"/>
  <c r="Y307" i="14"/>
  <c r="Y311" i="14" l="1"/>
  <c r="Y330" i="14" s="1"/>
  <c r="Y331" i="14" s="1"/>
  <c r="Y326" i="14"/>
  <c r="Y308" i="14"/>
  <c r="Y332" i="14" l="1"/>
  <c r="Y312" i="14"/>
  <c r="Y317" i="14" s="1"/>
  <c r="Y318" i="14" s="1"/>
  <c r="Y357" i="14" s="1"/>
  <c r="Z323" i="14"/>
  <c r="Y366" i="14"/>
  <c r="Y367" i="14"/>
  <c r="Z329" i="14"/>
  <c r="Z316" i="14" l="1"/>
  <c r="Z299" i="14" s="1" a="1"/>
  <c r="Y368" i="14"/>
  <c r="Z271" i="14" l="1"/>
  <c r="Z272" i="14" s="1"/>
  <c r="Z303" i="14"/>
  <c r="Z273" i="14" l="1"/>
  <c r="Z288" i="14" s="1"/>
  <c r="Z274" i="14" l="1"/>
  <c r="Z278" i="14" l="1"/>
  <c r="Z281" i="14" s="1"/>
  <c r="Z324" i="14"/>
  <c r="Z289" i="14" l="1"/>
  <c r="Z294" i="14"/>
  <c r="Z302" i="14" l="1"/>
  <c r="Z290" i="14"/>
  <c r="Z295" i="14" l="1"/>
  <c r="Z304" i="14" l="1"/>
  <c r="Z305" i="14" s="1"/>
  <c r="Z296" i="14"/>
  <c r="AA293" i="14" l="1"/>
  <c r="Z310" i="14"/>
  <c r="Z325" i="14" s="1"/>
  <c r="Z362" i="14"/>
  <c r="Z307" i="14"/>
  <c r="Z326" i="14" l="1"/>
  <c r="Z311" i="14"/>
  <c r="Z330" i="14" s="1"/>
  <c r="Z331" i="14" s="1"/>
  <c r="Z308" i="14"/>
  <c r="Z367" i="14" l="1"/>
  <c r="AA323" i="14"/>
  <c r="Z332" i="14"/>
  <c r="Z312" i="14"/>
  <c r="Z317" i="14" s="1"/>
  <c r="Z318" i="14" s="1"/>
  <c r="Z366" i="14"/>
  <c r="AA329" i="14"/>
  <c r="Z357" i="14" l="1"/>
  <c r="AA316" i="14"/>
  <c r="AA299" i="14" s="1" a="1"/>
  <c r="Z368" i="14" l="1"/>
  <c r="AA303" i="14"/>
  <c r="AA271" i="14"/>
  <c r="AA272" i="14" s="1"/>
  <c r="AA273" i="14" l="1"/>
  <c r="AA288" i="14" s="1"/>
  <c r="AA274" i="14" l="1"/>
  <c r="AA324" i="14" l="1"/>
  <c r="AA278" i="14"/>
  <c r="AA281" i="14" s="1"/>
  <c r="AA294" i="14" l="1"/>
  <c r="AA289" i="14"/>
  <c r="AA290" i="14" l="1"/>
  <c r="AA302" i="14"/>
  <c r="AA295" i="14" l="1"/>
  <c r="AA304" i="14" s="1"/>
  <c r="AA296" i="14" l="1"/>
  <c r="AA305" i="14"/>
  <c r="AA362" i="14" l="1"/>
  <c r="AA310" i="14"/>
  <c r="AA325" i="14" s="1"/>
  <c r="AB293" i="14"/>
  <c r="AA307" i="14"/>
  <c r="AA326" i="14" l="1"/>
  <c r="AA311" i="14"/>
  <c r="AA330" i="14" s="1"/>
  <c r="AA331" i="14" s="1"/>
  <c r="AA308" i="14"/>
  <c r="AB323" i="14" l="1"/>
  <c r="AA367" i="14"/>
  <c r="AA312" i="14"/>
  <c r="AA317" i="14" s="1"/>
  <c r="AA318" i="14" s="1"/>
  <c r="AB329" i="14"/>
  <c r="AA332" i="14"/>
  <c r="AA366" i="14"/>
  <c r="AB316" i="14" l="1"/>
  <c r="AB299" i="14" s="1" a="1"/>
  <c r="AA357" i="14"/>
  <c r="AA368" i="14" l="1"/>
  <c r="AB271" i="14"/>
  <c r="AB272" i="14" s="1"/>
  <c r="AB303" i="14"/>
  <c r="AB273" i="14" l="1"/>
  <c r="AB288" i="14" s="1"/>
  <c r="AB274" i="14" l="1"/>
  <c r="AB278" i="14" l="1"/>
  <c r="AB281" i="14" s="1"/>
  <c r="AB324" i="14"/>
  <c r="AB289" i="14" l="1"/>
  <c r="AB294" i="14"/>
  <c r="AB302" i="14" l="1"/>
  <c r="AB290" i="14"/>
  <c r="AB295" i="14" l="1"/>
  <c r="AB304" i="14" s="1"/>
  <c r="AB305" i="14" l="1"/>
  <c r="AB296" i="14"/>
  <c r="AB310" i="14" l="1"/>
  <c r="AB362" i="14"/>
  <c r="AC293" i="14"/>
  <c r="AB307" i="14"/>
  <c r="AB308" i="14" s="1"/>
  <c r="AB325" i="14" l="1"/>
  <c r="AB311" i="14"/>
  <c r="AB330" i="14" s="1"/>
  <c r="AB331" i="14" s="1"/>
  <c r="AB326" i="14" l="1"/>
  <c r="AB366" i="14"/>
  <c r="AB332" i="14"/>
  <c r="AB312" i="14"/>
  <c r="AB317" i="14" s="1"/>
  <c r="AB318" i="14" s="1"/>
  <c r="AC329" i="14"/>
  <c r="AC323" i="14" l="1"/>
  <c r="AB367" i="14"/>
  <c r="AC316" i="14"/>
  <c r="AC299" i="14" s="1" a="1"/>
  <c r="AB357" i="14"/>
  <c r="AB368" i="14" l="1"/>
  <c r="AC303" i="14"/>
  <c r="AC271" i="14"/>
  <c r="AC272" i="14" s="1"/>
  <c r="AC273" i="14" l="1"/>
  <c r="AC288" i="14" s="1"/>
  <c r="AC274" i="14" l="1"/>
  <c r="AC324" i="14" l="1"/>
  <c r="AC278" i="14"/>
  <c r="AC281" i="14" s="1"/>
  <c r="AC289" i="14" l="1"/>
  <c r="AC294" i="14"/>
  <c r="AC290" i="14" l="1"/>
  <c r="AC302" i="14"/>
  <c r="AC295" i="14" l="1"/>
  <c r="AC304" i="14" s="1"/>
  <c r="AC305" i="14" l="1"/>
  <c r="AC296" i="14"/>
  <c r="AC307" i="14" l="1"/>
  <c r="AD293" i="14"/>
  <c r="AC362" i="14"/>
  <c r="AC310" i="14"/>
  <c r="AC325" i="14" s="1"/>
  <c r="AC308" i="14" l="1"/>
  <c r="AC326" i="14"/>
  <c r="AC311" i="14"/>
  <c r="AC330" i="14" s="1"/>
  <c r="AC331" i="14" s="1"/>
  <c r="AD323" i="14" l="1"/>
  <c r="AC312" i="14"/>
  <c r="AC317" i="14" s="1"/>
  <c r="AC318" i="14" s="1"/>
  <c r="AC367" i="14"/>
  <c r="AC366" i="14"/>
  <c r="AC332" i="14"/>
  <c r="AD329" i="14"/>
  <c r="AD316" i="14" l="1"/>
  <c r="AD299" i="14" s="1" a="1"/>
  <c r="AC357" i="14"/>
  <c r="AD303" i="14" l="1"/>
  <c r="AD271" i="14"/>
  <c r="AD272" i="14" s="1"/>
  <c r="AC368" i="14"/>
  <c r="AD273" i="14" l="1"/>
  <c r="AD288" i="14" s="1"/>
  <c r="AD274" i="14" l="1"/>
  <c r="AD278" i="14" l="1"/>
  <c r="AD281" i="14" s="1"/>
  <c r="AD324" i="14"/>
  <c r="AD294" i="14" l="1"/>
  <c r="AD289" i="14"/>
  <c r="AD290" i="14" l="1"/>
  <c r="AD302" i="14"/>
  <c r="AD295" i="14" l="1"/>
  <c r="AD304" i="14" s="1"/>
  <c r="AD305" i="14" l="1"/>
  <c r="AD296" i="14"/>
  <c r="AD307" i="14" l="1"/>
  <c r="AD362" i="14"/>
  <c r="AD310" i="14"/>
  <c r="AD325" i="14" s="1"/>
  <c r="AE293" i="14"/>
  <c r="AD308" i="14" l="1"/>
  <c r="AD326" i="14"/>
  <c r="AD311" i="14"/>
  <c r="AD330" i="14" s="1"/>
  <c r="AD331" i="14" s="1"/>
  <c r="AD367" i="14" l="1"/>
  <c r="AE323" i="14"/>
  <c r="AD332" i="14"/>
  <c r="AD366" i="14"/>
  <c r="AE329" i="14"/>
  <c r="AD312" i="14"/>
  <c r="AD317" i="14" s="1"/>
  <c r="AD318" i="14" s="1"/>
  <c r="AE316" i="14" l="1"/>
  <c r="AE299" i="14" s="1" a="1"/>
  <c r="AD357" i="14"/>
  <c r="AE271" i="14" l="1"/>
  <c r="AE272" i="14" s="1"/>
  <c r="AE303" i="14"/>
  <c r="AD368" i="14"/>
  <c r="AE273" i="14" l="1"/>
  <c r="AE288" i="14" s="1"/>
  <c r="AE274" i="14" l="1"/>
  <c r="AE278" i="14" l="1"/>
  <c r="AE281" i="14" s="1"/>
  <c r="AE324" i="14"/>
  <c r="AE294" i="14" l="1"/>
  <c r="AE289" i="14"/>
  <c r="AE302" i="14" l="1"/>
  <c r="AE290" i="14"/>
  <c r="AE295" i="14" l="1"/>
  <c r="AE304" i="14" s="1"/>
  <c r="AE296" i="14" l="1"/>
  <c r="AE305" i="14"/>
  <c r="AE362" i="14" l="1"/>
  <c r="AE310" i="14"/>
  <c r="AE325" i="14" s="1"/>
  <c r="AF293" i="14"/>
  <c r="AE307" i="14"/>
  <c r="AE308" i="14" l="1"/>
  <c r="AE326" i="14"/>
  <c r="AE311" i="14"/>
  <c r="AE330" i="14" s="1"/>
  <c r="AE331" i="14" s="1"/>
  <c r="AE312" i="14" l="1"/>
  <c r="AE317" i="14" s="1"/>
  <c r="AE318" i="14" s="1"/>
  <c r="AF323" i="14"/>
  <c r="AE367" i="14"/>
  <c r="AF329" i="14"/>
  <c r="AE366" i="14"/>
  <c r="AE332" i="14"/>
  <c r="AE357" i="14" l="1"/>
  <c r="AF316" i="14"/>
  <c r="AF299" i="14" s="1" a="1"/>
  <c r="AE368" i="14" l="1"/>
  <c r="AF303" i="14"/>
  <c r="AF271" i="14"/>
  <c r="AF272" i="14" s="1"/>
  <c r="AF273" i="14" l="1"/>
  <c r="AF288" i="14" s="1"/>
  <c r="AF274" i="14" l="1"/>
  <c r="AF278" i="14" l="1"/>
  <c r="AF281" i="14" s="1"/>
  <c r="AF324" i="14"/>
  <c r="AF289" i="14" l="1"/>
  <c r="AF294" i="14"/>
  <c r="AF290" i="14" l="1"/>
  <c r="AF295" i="14" s="1"/>
  <c r="AF302" i="14"/>
  <c r="AF304" i="14" l="1"/>
  <c r="AF296" i="14"/>
  <c r="AG293" i="14" l="1"/>
  <c r="AF310" i="14"/>
  <c r="AF325" i="14" s="1"/>
  <c r="AF305" i="14"/>
  <c r="AF362" i="14"/>
  <c r="AF326" i="14" l="1"/>
  <c r="AF307" i="14"/>
  <c r="AG323" i="14" l="1"/>
  <c r="AF367" i="14"/>
  <c r="AF311" i="14"/>
  <c r="AF308" i="14"/>
  <c r="AF330" i="14" l="1"/>
  <c r="AF312" i="14"/>
  <c r="AF317" i="14" s="1"/>
  <c r="AF318" i="14" s="1"/>
  <c r="AF331" i="14" l="1"/>
  <c r="AF332" i="14"/>
  <c r="AF357" i="14"/>
  <c r="AG316" i="14"/>
  <c r="AG299" i="14" s="1" a="1"/>
  <c r="AG271" i="14" l="1"/>
  <c r="AG272" i="14" s="1"/>
  <c r="AG303" i="14"/>
  <c r="AF366" i="14"/>
  <c r="AF368" i="14" s="1"/>
  <c r="AG329" i="14"/>
  <c r="AG273" i="14" l="1"/>
  <c r="AG288" i="14" s="1"/>
  <c r="AG274" i="14" l="1"/>
  <c r="AG278" i="14" l="1"/>
  <c r="AG281" i="14" s="1"/>
  <c r="AG324" i="14"/>
  <c r="AG294" i="14" l="1"/>
  <c r="AG289" i="14"/>
  <c r="AG290" i="14" l="1"/>
  <c r="AG295" i="14" s="1"/>
  <c r="AG302" i="14"/>
  <c r="AG296" i="14" l="1"/>
  <c r="AG304" i="14"/>
  <c r="AG305" i="14" s="1"/>
  <c r="AG362" i="14" l="1"/>
  <c r="AG307" i="14"/>
  <c r="AH293" i="14"/>
  <c r="AG310" i="14"/>
  <c r="AG325" i="14" s="1"/>
  <c r="AG308" i="14" l="1"/>
  <c r="AG311" i="14"/>
  <c r="AG330" i="14" s="1"/>
  <c r="AG331" i="14" s="1"/>
  <c r="AG326" i="14"/>
  <c r="AH329" i="14" l="1"/>
  <c r="AH323" i="14"/>
  <c r="AG332" i="14"/>
  <c r="AG312" i="14"/>
  <c r="AG317" i="14" s="1"/>
  <c r="AG318" i="14" s="1"/>
  <c r="AG367" i="14"/>
  <c r="AG366" i="14"/>
  <c r="AH316" i="14" l="1"/>
  <c r="AH299" i="14" s="1" a="1"/>
  <c r="AG357" i="14"/>
  <c r="AH271" i="14" l="1"/>
  <c r="AH272" i="14" s="1"/>
  <c r="AH303" i="14"/>
  <c r="AG368" i="14"/>
  <c r="AH273" i="14" l="1"/>
  <c r="AH288" i="14" s="1"/>
  <c r="AH274" i="14" l="1"/>
  <c r="AH278" i="14" l="1"/>
  <c r="AH281" i="14" s="1"/>
  <c r="AH324" i="14"/>
  <c r="AH294" i="14" l="1"/>
  <c r="AH289" i="14"/>
  <c r="AH302" i="14" l="1"/>
  <c r="AH290" i="14"/>
  <c r="AH295" i="14" s="1"/>
  <c r="AH304" i="14" s="1"/>
  <c r="AH305" i="14" l="1"/>
  <c r="AH296" i="14"/>
  <c r="AH362" i="14" l="1"/>
  <c r="AH310" i="14"/>
  <c r="AH325" i="14" s="1"/>
  <c r="AI293" i="14"/>
  <c r="AH307" i="14"/>
  <c r="AH308" i="14" l="1"/>
  <c r="AH311" i="14"/>
  <c r="AH326" i="14"/>
  <c r="AH367" i="14" l="1"/>
  <c r="AH312" i="14"/>
  <c r="AH317" i="14" s="1"/>
  <c r="AH318" i="14" s="1"/>
  <c r="AH330" i="14"/>
  <c r="AI323" i="14"/>
  <c r="AI316" i="14" l="1"/>
  <c r="AI299" i="14" s="1" a="1"/>
  <c r="AH357" i="14"/>
  <c r="AH332" i="14"/>
  <c r="AH331" i="14"/>
  <c r="AI329" i="14" s="1"/>
  <c r="AH366" i="14" l="1"/>
  <c r="AI271" i="14"/>
  <c r="AI272" i="14" s="1"/>
  <c r="AI303" i="14"/>
  <c r="AH368" i="14" l="1"/>
  <c r="AI273" i="14"/>
  <c r="AI288" i="14" s="1"/>
  <c r="AI274" i="14" l="1"/>
  <c r="AI278" i="14" l="1"/>
  <c r="AI281" i="14" s="1"/>
  <c r="AI324" i="14"/>
  <c r="AI289" i="14" l="1"/>
  <c r="AI294" i="14"/>
  <c r="AI290" i="14" l="1"/>
  <c r="AI302" i="14"/>
  <c r="AI295" i="14" l="1"/>
  <c r="AI304" i="14" l="1"/>
  <c r="AI305" i="14" s="1"/>
  <c r="AI296" i="14"/>
  <c r="AI310" i="14" l="1"/>
  <c r="AI325" i="14" s="1"/>
  <c r="AI307" i="14"/>
  <c r="AI362" i="14"/>
  <c r="AJ293" i="14"/>
  <c r="AI326" i="14" l="1"/>
  <c r="AI311" i="14"/>
  <c r="AI330" i="14" s="1"/>
  <c r="AI331" i="14" s="1"/>
  <c r="AI308" i="14"/>
  <c r="AI367" i="14" l="1"/>
  <c r="AJ323" i="14"/>
  <c r="AI312" i="14"/>
  <c r="AI317" i="14" s="1"/>
  <c r="AI318" i="14" s="1"/>
  <c r="AJ329" i="14"/>
  <c r="AI332" i="14"/>
  <c r="AI366" i="14"/>
  <c r="AJ316" i="14" l="1"/>
  <c r="AI357" i="14"/>
  <c r="AI368" i="14" s="1"/>
  <c r="AJ299" i="14" l="1" a="1"/>
  <c r="AJ271" i="14" l="1"/>
  <c r="AJ272" i="14" s="1"/>
  <c r="AJ303" i="14"/>
  <c r="AJ273" i="14" l="1"/>
  <c r="AJ288" i="14" s="1"/>
  <c r="AJ274" i="14" l="1"/>
  <c r="AJ324" i="14" l="1"/>
  <c r="AJ278" i="14"/>
  <c r="AJ281" i="14" s="1"/>
  <c r="AJ294" i="14" l="1"/>
  <c r="AJ289" i="14"/>
  <c r="AJ302" i="14" l="1"/>
  <c r="AJ290" i="14"/>
  <c r="AJ295" i="14" l="1"/>
  <c r="AJ304" i="14" s="1"/>
  <c r="AJ296" i="14" l="1"/>
  <c r="AJ305" i="14"/>
  <c r="AJ362" i="14" l="1"/>
  <c r="AJ307" i="14"/>
  <c r="AK293" i="14"/>
  <c r="AJ308" i="14" l="1"/>
  <c r="AJ310" i="14" s="1"/>
  <c r="AJ311" i="14" l="1"/>
  <c r="AJ325" i="14"/>
  <c r="AJ326" i="14" s="1"/>
  <c r="AJ367" i="14" l="1"/>
  <c r="AJ312" i="14"/>
  <c r="AJ317" i="14" s="1"/>
  <c r="AJ318" i="14" s="1"/>
  <c r="AJ330" i="14"/>
  <c r="AK323" i="14"/>
  <c r="AK316" i="14" l="1"/>
  <c r="AK299" i="14" s="1" a="1"/>
  <c r="AJ357" i="14"/>
  <c r="AJ331" i="14"/>
  <c r="AJ332" i="14"/>
  <c r="AK303" i="14" l="1"/>
  <c r="AK271" i="14"/>
  <c r="AK272" i="14" s="1"/>
  <c r="AK329" i="14"/>
  <c r="AJ366" i="14"/>
  <c r="AK273" i="14" l="1"/>
  <c r="AK288" i="14" s="1"/>
  <c r="AJ368" i="14"/>
  <c r="AK274" i="14" l="1"/>
  <c r="AK324" i="14" l="1"/>
  <c r="AK278" i="14"/>
  <c r="AK281" i="14" s="1"/>
  <c r="AK289" i="14" l="1"/>
  <c r="AK294" i="14"/>
  <c r="AK302" i="14" l="1"/>
  <c r="AK290" i="14"/>
  <c r="AK295" i="14" l="1"/>
  <c r="AK304" i="14" s="1"/>
  <c r="AK296" i="14" l="1"/>
  <c r="AK305" i="14"/>
  <c r="AL293" i="14" l="1"/>
  <c r="AK362" i="14"/>
  <c r="AK307" i="14"/>
  <c r="AK308" i="14" l="1"/>
  <c r="AK310" i="14" s="1"/>
  <c r="AK325" i="14" l="1"/>
  <c r="AK326" i="14" s="1"/>
  <c r="AK311" i="14"/>
  <c r="AK367" i="14" l="1"/>
  <c r="AL323" i="14"/>
  <c r="AK312" i="14"/>
  <c r="AK317" i="14" s="1"/>
  <c r="AK318" i="14" s="1"/>
  <c r="AK330" i="14"/>
  <c r="AK331" i="14" l="1"/>
  <c r="AK332" i="14"/>
  <c r="AK357" i="14"/>
  <c r="AL316" i="14"/>
  <c r="AL299" i="14" s="1" a="1"/>
  <c r="AL329" i="14" l="1"/>
  <c r="AK366" i="14"/>
  <c r="AL303" i="14"/>
  <c r="AL271" i="14"/>
  <c r="AL272" i="14" s="1"/>
  <c r="AK368" i="14" l="1"/>
  <c r="AL273" i="14"/>
  <c r="AL288" i="14" s="1"/>
  <c r="AL274" i="14" l="1"/>
  <c r="AL278" i="14" l="1"/>
  <c r="AL281" i="14" s="1"/>
  <c r="AL324" i="14"/>
  <c r="AL289" i="14" l="1"/>
  <c r="AL294" i="14"/>
  <c r="AL302" i="14" l="1"/>
  <c r="AL290" i="14"/>
  <c r="AL295" i="14" l="1"/>
  <c r="AL296" i="14" l="1"/>
  <c r="AL304" i="14"/>
  <c r="AL305" i="14" s="1"/>
  <c r="AM293" i="14" l="1"/>
  <c r="AL307" i="14"/>
  <c r="AL362" i="14"/>
  <c r="AL308" i="14" l="1"/>
  <c r="AL310" i="14" s="1"/>
  <c r="AL325" i="14" l="1"/>
  <c r="AL326" i="14" s="1"/>
  <c r="AL311" i="14"/>
  <c r="AL330" i="14" s="1"/>
  <c r="AL331" i="14" s="1"/>
  <c r="AL312" i="14" l="1"/>
  <c r="AL317" i="14" s="1"/>
  <c r="AL318" i="14" s="1"/>
  <c r="AL367" i="14"/>
  <c r="AL332" i="14"/>
  <c r="AM323" i="14"/>
  <c r="AM329" i="14"/>
  <c r="AL366" i="14"/>
  <c r="AM316" i="14" l="1"/>
  <c r="AM299" i="14" s="1" a="1"/>
  <c r="AL357" i="14"/>
  <c r="AM271" i="14" l="1"/>
  <c r="AM272" i="14" s="1"/>
  <c r="AM303" i="14"/>
  <c r="AL368" i="14"/>
  <c r="AM273" i="14" l="1"/>
  <c r="AM288" i="14" s="1"/>
  <c r="AM274" i="14" l="1"/>
  <c r="AM324" i="14" l="1"/>
  <c r="AM278" i="14"/>
  <c r="AM281" i="14" s="1"/>
  <c r="AM294" i="14" l="1"/>
  <c r="AM289" i="14"/>
  <c r="AM290" i="14" l="1"/>
  <c r="AM295" i="14" s="1"/>
  <c r="AM304" i="14" s="1"/>
  <c r="AM302" i="14"/>
  <c r="AM296" i="14" l="1"/>
  <c r="AM362" i="14" s="1"/>
  <c r="AM305" i="14"/>
  <c r="AN293" i="14" l="1"/>
  <c r="AM307" i="14"/>
  <c r="AM308" i="14" l="1"/>
  <c r="AM310" i="14" s="1"/>
  <c r="AM311" i="14" l="1"/>
  <c r="AM330" i="14" s="1"/>
  <c r="AM325" i="14"/>
  <c r="AM326" i="14" s="1"/>
  <c r="AM312" i="14" l="1"/>
  <c r="AM317" i="14" s="1"/>
  <c r="AM318" i="14" s="1"/>
  <c r="AM331" i="14"/>
  <c r="AN323" i="14"/>
  <c r="AM367" i="14"/>
  <c r="AM332" i="14"/>
  <c r="AM357" i="14" l="1"/>
  <c r="AN316" i="14"/>
  <c r="AN299" i="14" s="1" a="1"/>
  <c r="AN329" i="14"/>
  <c r="AM366" i="14"/>
  <c r="AM368" i="14" l="1"/>
  <c r="AN271" i="14"/>
  <c r="AN272" i="14" s="1"/>
  <c r="AN303" i="14"/>
  <c r="AN273" i="14" l="1"/>
  <c r="AN288" i="14" s="1"/>
  <c r="AN274" i="14" l="1"/>
  <c r="AN324" i="14" l="1"/>
  <c r="AN278" i="14"/>
  <c r="AN281" i="14" s="1"/>
  <c r="AN289" i="14" l="1"/>
  <c r="AN294" i="14"/>
  <c r="AN302" i="14" s="1"/>
  <c r="AN290" i="14" l="1"/>
  <c r="AN295" i="14" l="1"/>
  <c r="AN304" i="14" s="1"/>
  <c r="AN296" i="14" l="1"/>
  <c r="AN305" i="14"/>
  <c r="AN307" i="14" l="1"/>
  <c r="AO293" i="14"/>
  <c r="AN362" i="14"/>
  <c r="AN308" i="14" l="1"/>
  <c r="AN310" i="14" s="1"/>
  <c r="AN311" i="14" l="1"/>
  <c r="AN330" i="14" s="1"/>
  <c r="AN331" i="14" s="1"/>
  <c r="AN325" i="14"/>
  <c r="AN312" i="14" l="1"/>
  <c r="AN317" i="14" s="1"/>
  <c r="AN318" i="14" s="1"/>
  <c r="AO329" i="14"/>
  <c r="AN366" i="14"/>
  <c r="AN326" i="14"/>
  <c r="AN332" i="14"/>
  <c r="AO316" i="14" l="1"/>
  <c r="AO299" i="14" s="1" a="1"/>
  <c r="AN357" i="14"/>
  <c r="AO323" i="14"/>
  <c r="AN367" i="14"/>
  <c r="AO303" i="14" l="1"/>
  <c r="AO271" i="14"/>
  <c r="AO272" i="14" s="1"/>
  <c r="AN368" i="14"/>
  <c r="AO273" i="14" l="1"/>
  <c r="AO288" i="14" s="1"/>
  <c r="AO274" i="14" l="1"/>
  <c r="AO324" i="14" l="1"/>
  <c r="AO278" i="14"/>
  <c r="AO281" i="14" s="1"/>
  <c r="AO289" i="14" l="1"/>
  <c r="AO294" i="14"/>
  <c r="AO302" i="14" l="1"/>
  <c r="AO290" i="14"/>
  <c r="AO295" i="14" l="1"/>
  <c r="AO304" i="14" s="1"/>
  <c r="AO296" i="14" l="1"/>
  <c r="AO305" i="14"/>
  <c r="AO362" i="14" l="1"/>
  <c r="AO307" i="14"/>
  <c r="AP293" i="14"/>
  <c r="AO308" i="14" l="1"/>
  <c r="AO310" i="14" s="1"/>
  <c r="AO311" i="14" l="1"/>
  <c r="AO330" i="14" s="1"/>
  <c r="AO331" i="14" s="1"/>
  <c r="AO325" i="14"/>
  <c r="AO326" i="14" l="1"/>
  <c r="AO312" i="14"/>
  <c r="AO317" i="14" s="1"/>
  <c r="AO318" i="14" s="1"/>
  <c r="AO366" i="14"/>
  <c r="AO332" i="14"/>
  <c r="AP329" i="14"/>
  <c r="AP316" i="14" l="1"/>
  <c r="AP299" i="14" s="1" a="1"/>
  <c r="AO357" i="14"/>
  <c r="AO367" i="14"/>
  <c r="AP323" i="14"/>
  <c r="AP303" i="14" l="1"/>
  <c r="AP271" i="14"/>
  <c r="AP272" i="14" s="1"/>
  <c r="AO368" i="14"/>
  <c r="AP273" i="14" l="1"/>
  <c r="AP288" i="14" s="1"/>
  <c r="AP274" i="14" l="1"/>
  <c r="AP324" i="14" l="1"/>
  <c r="AP278" i="14"/>
  <c r="AP281" i="14" s="1"/>
  <c r="AP289" i="14" l="1"/>
  <c r="AP294" i="14"/>
  <c r="AP290" i="14" l="1"/>
  <c r="AP302" i="14"/>
  <c r="AP295" i="14" l="1"/>
  <c r="AP304" i="14" s="1"/>
  <c r="AP305" i="14" l="1"/>
  <c r="AP296" i="14"/>
  <c r="AP362" i="14" l="1"/>
  <c r="AQ293" i="14"/>
  <c r="AP307" i="14"/>
  <c r="AP308" i="14" l="1"/>
  <c r="AP310" i="14" s="1"/>
  <c r="AP311" i="14" l="1"/>
  <c r="AP330" i="14" s="1"/>
  <c r="AP331" i="14" s="1"/>
  <c r="AP325" i="14"/>
  <c r="AP326" i="14" l="1"/>
  <c r="AQ329" i="14"/>
  <c r="AP366" i="14"/>
  <c r="AP312" i="14"/>
  <c r="AP317" i="14" s="1"/>
  <c r="AP318" i="14" s="1"/>
  <c r="AP332" i="14"/>
  <c r="AP367" i="14" l="1"/>
  <c r="AQ323" i="14"/>
  <c r="AP357" i="14"/>
  <c r="AQ316" i="14"/>
  <c r="AQ299" i="14" s="1" a="1"/>
  <c r="AP368" i="14" l="1"/>
  <c r="E369" i="14" s="1"/>
  <c r="G31" i="15" s="1"/>
  <c r="AQ303" i="14"/>
  <c r="AQ271" i="14"/>
  <c r="AQ272" i="14" s="1"/>
  <c r="AQ273" i="14" l="1"/>
  <c r="AQ288" i="14" s="1"/>
  <c r="AQ274" i="14" l="1"/>
  <c r="AQ278" i="14" l="1"/>
  <c r="AQ281" i="14" s="1"/>
  <c r="AQ324" i="14"/>
  <c r="AQ294" i="14" l="1"/>
  <c r="AQ289" i="14"/>
  <c r="AQ302" i="14" l="1"/>
  <c r="AQ290" i="14"/>
  <c r="AQ295" i="14" l="1"/>
  <c r="AQ304" i="14" s="1"/>
  <c r="AQ296" i="14" l="1"/>
  <c r="AQ305" i="14"/>
  <c r="AR293" i="14" l="1"/>
  <c r="AQ307" i="14"/>
  <c r="AQ362" i="14"/>
  <c r="AQ308" i="14" l="1"/>
  <c r="AQ310" i="14" s="1"/>
  <c r="AQ311" i="14" l="1"/>
  <c r="AQ330" i="14" s="1"/>
  <c r="AQ331" i="14" s="1"/>
  <c r="AQ325" i="14"/>
  <c r="AQ326" i="14" l="1"/>
  <c r="AQ312" i="14"/>
  <c r="AQ317" i="14" s="1"/>
  <c r="AQ318" i="14" s="1"/>
  <c r="AR329" i="14"/>
  <c r="AQ366" i="14"/>
  <c r="AQ332" i="14"/>
  <c r="AQ367" i="14" l="1"/>
  <c r="AR323" i="14"/>
  <c r="AR316" i="14"/>
  <c r="AR299" i="14" s="1" a="1"/>
  <c r="AQ357" i="14"/>
  <c r="AQ368" i="14" l="1"/>
  <c r="AR303" i="14"/>
  <c r="AR271" i="14"/>
  <c r="AR272" i="14" s="1"/>
  <c r="AR273" i="14" l="1"/>
  <c r="AR288" i="14" s="1"/>
  <c r="AR274" i="14" l="1"/>
  <c r="AR278" i="14" l="1"/>
  <c r="AR281" i="14" s="1"/>
  <c r="AR324" i="14"/>
  <c r="AR294" i="14" l="1"/>
  <c r="AR289" i="14"/>
  <c r="AR290" i="14" l="1"/>
  <c r="AR302" i="14"/>
  <c r="AR295" i="14" l="1"/>
  <c r="AR304" i="14" s="1"/>
  <c r="AR296" i="14" l="1"/>
  <c r="AR305" i="14"/>
  <c r="AR307" i="14" l="1"/>
  <c r="AR362" i="14"/>
  <c r="AS293" i="14"/>
  <c r="AR308" i="14" l="1"/>
  <c r="AR310" i="14" s="1"/>
  <c r="AR325" i="14" l="1"/>
  <c r="AR311" i="14"/>
  <c r="AR330" i="14" s="1"/>
  <c r="AR331" i="14" s="1"/>
  <c r="AR326" i="14" l="1"/>
  <c r="AR332" i="14"/>
  <c r="AS329" i="14"/>
  <c r="AR312" i="14"/>
  <c r="AR317" i="14" s="1"/>
  <c r="AR318" i="14" s="1"/>
  <c r="AR366" i="14"/>
  <c r="AS323" i="14" l="1"/>
  <c r="AR367" i="14"/>
  <c r="AS316" i="14"/>
  <c r="AS299" i="14" s="1" a="1"/>
  <c r="AR357" i="14"/>
  <c r="AS271" i="14" l="1"/>
  <c r="AS272" i="14" s="1"/>
  <c r="AS303" i="14"/>
  <c r="AR368" i="14"/>
  <c r="AS273" i="14" l="1"/>
  <c r="AS288" i="14" s="1"/>
  <c r="AS274" i="14" l="1"/>
  <c r="AS278" i="14" l="1"/>
  <c r="AS281" i="14" s="1"/>
  <c r="AS324" i="14"/>
  <c r="AS294" i="14" l="1"/>
  <c r="AS289" i="14"/>
  <c r="AS290" i="14" s="1"/>
  <c r="AS302" i="14" l="1"/>
  <c r="AS295" i="14"/>
  <c r="AS296" i="14" l="1"/>
  <c r="AS304" i="14"/>
  <c r="AS305" i="14" l="1"/>
  <c r="AS307" i="14" s="1"/>
  <c r="AT293" i="14"/>
  <c r="AS362" i="14"/>
  <c r="AS308" i="14" l="1"/>
  <c r="AS310" i="14" s="1"/>
  <c r="AS311" i="14" l="1"/>
  <c r="AS330" i="14" s="1"/>
  <c r="AS331" i="14" s="1"/>
  <c r="AS325" i="14"/>
  <c r="AS326" i="14" s="1"/>
  <c r="AT323" i="14" s="1"/>
  <c r="AS312" i="14" l="1"/>
  <c r="AS317" i="14" s="1"/>
  <c r="AS318" i="14" s="1"/>
  <c r="AT316" i="14" s="1"/>
  <c r="AT299" i="14" s="1" a="1"/>
  <c r="AS367" i="14"/>
  <c r="AS332" i="14"/>
  <c r="AS366" i="14"/>
  <c r="AT329" i="14"/>
  <c r="AS357" i="14" l="1"/>
  <c r="AT303" i="14"/>
  <c r="AT271" i="14"/>
  <c r="AT272" i="14" s="1"/>
  <c r="AT273" i="14" l="1"/>
  <c r="AT288" i="14" s="1"/>
  <c r="AS368" i="14"/>
  <c r="AT274" i="14" l="1"/>
  <c r="AT324" i="14" l="1"/>
  <c r="AT278" i="14"/>
  <c r="AT281" i="14" s="1"/>
  <c r="AT294" i="14" l="1"/>
  <c r="AT289" i="14"/>
  <c r="AT290" i="14" l="1"/>
  <c r="AT295" i="14"/>
  <c r="AT304" i="14" s="1"/>
  <c r="AT302" i="14"/>
  <c r="AT305" i="14" l="1"/>
  <c r="AT307" i="14" s="1"/>
  <c r="AT308" i="14" s="1"/>
  <c r="AT296" i="14"/>
  <c r="AT362" i="14" l="1"/>
  <c r="AU293" i="14"/>
  <c r="AT310" i="14"/>
  <c r="AT311" i="14" s="1"/>
  <c r="AT330" i="14" s="1"/>
  <c r="AT331" i="14" l="1"/>
  <c r="AU329" i="14" s="1"/>
  <c r="AT312" i="14"/>
  <c r="AT317" i="14" s="1"/>
  <c r="AT318" i="14" s="1"/>
  <c r="AT325" i="14"/>
  <c r="AT326" i="14" s="1"/>
  <c r="AU323" i="14" s="1"/>
  <c r="AU316" i="14" l="1"/>
  <c r="AU299" i="14" s="1" a="1"/>
  <c r="AT332" i="14"/>
  <c r="AT367" i="14"/>
  <c r="AT366" i="14"/>
  <c r="AT357" i="14"/>
  <c r="AU271" i="14" l="1"/>
  <c r="AU272" i="14" s="1"/>
  <c r="AU273" i="14" s="1"/>
  <c r="AU303" i="14"/>
  <c r="AT368" i="14"/>
  <c r="AU288" i="14" l="1"/>
  <c r="AU274" i="14"/>
  <c r="AU278" i="14" l="1"/>
  <c r="AU281" i="14" s="1"/>
  <c r="AU324" i="14"/>
  <c r="AU289" i="14" l="1"/>
  <c r="AU294" i="14"/>
  <c r="AU290" i="14" l="1"/>
  <c r="AU302" i="14"/>
  <c r="AU295" i="14" l="1"/>
  <c r="AU296" i="14" l="1"/>
  <c r="AU304" i="14"/>
  <c r="AU362" i="14" l="1"/>
  <c r="AV293" i="14"/>
  <c r="AU305" i="14"/>
  <c r="AU307" i="14" l="1"/>
  <c r="AU308" i="14" l="1"/>
  <c r="AU310" i="14" s="1"/>
  <c r="AU325" i="14" l="1"/>
  <c r="AU326" i="14" s="1"/>
  <c r="AV323" i="14" s="1"/>
  <c r="AU311" i="14"/>
  <c r="AU367" i="14" l="1"/>
  <c r="AU312" i="14"/>
  <c r="AU330" i="14"/>
  <c r="AU332" i="14" l="1"/>
  <c r="AU331" i="14"/>
  <c r="AV329" i="14" s="1"/>
  <c r="AU317" i="14"/>
  <c r="AU366" i="14" l="1"/>
  <c r="AU318" i="14"/>
  <c r="AV316" i="14" s="1"/>
  <c r="AV299" i="14" s="1" a="1"/>
  <c r="AU357" i="14" l="1"/>
  <c r="AV271" i="14"/>
  <c r="AV272" i="14" s="1"/>
  <c r="AV303" i="14"/>
  <c r="AU368" i="14" l="1"/>
  <c r="AV273" i="14"/>
  <c r="AV288" i="14" s="1"/>
  <c r="AV274" i="14" l="1"/>
  <c r="AV278" i="14" l="1"/>
  <c r="AV281" i="14" s="1"/>
  <c r="AV324" i="14"/>
  <c r="AV289" i="14" l="1"/>
  <c r="AV290" i="14" s="1"/>
  <c r="AV294" i="14"/>
  <c r="AV295" i="14" l="1"/>
  <c r="AV304" i="14" s="1"/>
  <c r="AV302" i="14"/>
  <c r="AV296" i="14" l="1"/>
  <c r="AV305" i="14"/>
  <c r="AV307" i="14" s="1"/>
  <c r="AV362" i="14" l="1"/>
  <c r="AW293" i="14"/>
  <c r="AV308" i="14"/>
  <c r="AV310" i="14" s="1"/>
  <c r="AV325" i="14" l="1"/>
  <c r="AV326" i="14" s="1"/>
  <c r="AW323" i="14" s="1"/>
  <c r="AV311" i="14"/>
  <c r="AV312" i="14" l="1"/>
  <c r="AV367" i="14"/>
  <c r="AV330" i="14"/>
  <c r="AV317" i="14" l="1"/>
  <c r="AV332" i="14"/>
  <c r="AV331" i="14"/>
  <c r="AW329" i="14" s="1"/>
  <c r="AV318" i="14" l="1"/>
  <c r="AW316" i="14" s="1"/>
  <c r="AW299" i="14" s="1" a="1"/>
  <c r="AV366" i="14"/>
  <c r="AV357" i="14" l="1"/>
  <c r="AW303" i="14"/>
  <c r="AW271" i="14"/>
  <c r="AW272" i="14" s="1"/>
  <c r="AV368" i="14" l="1"/>
  <c r="AW273" i="14"/>
  <c r="AW274" i="14" l="1"/>
  <c r="AW288" i="14"/>
  <c r="AW278" i="14" l="1"/>
  <c r="AW324" i="14"/>
  <c r="AW281" i="14" l="1"/>
  <c r="AW294" i="14" l="1"/>
  <c r="AW289" i="14"/>
  <c r="AW290" i="14" l="1"/>
  <c r="AW295" i="14" s="1"/>
  <c r="AW302" i="14"/>
  <c r="AW304" i="14" l="1"/>
  <c r="AW296" i="14"/>
  <c r="AW305" i="14" l="1"/>
  <c r="AX293" i="14"/>
  <c r="AW362" i="14"/>
  <c r="AW307" i="14" l="1"/>
  <c r="AW308" i="14" l="1"/>
  <c r="AW310" i="14" s="1"/>
  <c r="AW325" i="14" l="1"/>
  <c r="AW326" i="14" s="1"/>
  <c r="AX323" i="14" s="1"/>
  <c r="AW311" i="14"/>
  <c r="AW312" i="14" l="1"/>
  <c r="AW367" i="14"/>
  <c r="AW330" i="14"/>
  <c r="AW317" i="14" l="1"/>
  <c r="AW332" i="14"/>
  <c r="AW331" i="14"/>
  <c r="AX329" i="14" s="1"/>
  <c r="AW318" i="14" l="1"/>
  <c r="AX316" i="14" s="1"/>
  <c r="AX299" i="14" s="1" a="1"/>
  <c r="AW366" i="14"/>
  <c r="AX303" i="14" l="1"/>
  <c r="AW357" i="14"/>
  <c r="AX271" i="14"/>
  <c r="AX272" i="14" s="1"/>
  <c r="AW368" i="14" l="1"/>
  <c r="AX273" i="14"/>
  <c r="AX288" i="14" l="1"/>
  <c r="AX274" i="14"/>
  <c r="AX324" i="14" l="1"/>
  <c r="AX278" i="14"/>
  <c r="AX281" i="14" l="1"/>
  <c r="AX294" i="14" l="1"/>
  <c r="AX289" i="14"/>
  <c r="AX290" i="14" l="1"/>
  <c r="AX302" i="14"/>
  <c r="AX295" i="14" l="1"/>
  <c r="AX296" i="14" l="1"/>
  <c r="AX304" i="14"/>
  <c r="AX362" i="14" l="1"/>
  <c r="AY293" i="14"/>
  <c r="AX305" i="14"/>
  <c r="AX307" i="14" l="1"/>
  <c r="AX308" i="14" l="1"/>
  <c r="AX310" i="14" s="1"/>
  <c r="AX325" i="14" l="1"/>
  <c r="AX326" i="14" s="1"/>
  <c r="AY323" i="14" s="1"/>
  <c r="AX311" i="14"/>
  <c r="AX330" i="14" l="1"/>
  <c r="AX331" i="14" s="1"/>
  <c r="AY329" i="14" s="1"/>
  <c r="AX312" i="14"/>
  <c r="AX367" i="14"/>
  <c r="AX332" i="14" l="1"/>
  <c r="AX366" i="14"/>
  <c r="AX317" i="14"/>
  <c r="AX318" i="14" l="1"/>
  <c r="AY316" i="14" s="1"/>
  <c r="AY299" i="14" s="1" a="1"/>
  <c r="AX357" i="14" l="1"/>
  <c r="AY303" i="14"/>
  <c r="AY271" i="14"/>
  <c r="AX368" i="14" l="1"/>
  <c r="AY272" i="14"/>
  <c r="AY273" i="14" l="1"/>
  <c r="AY274" i="14" l="1"/>
  <c r="AY288" i="14"/>
  <c r="AY278" i="14" l="1"/>
  <c r="AY324" i="14"/>
  <c r="AY281" i="14" l="1"/>
  <c r="AY289" i="14" l="1"/>
  <c r="AY294" i="14"/>
  <c r="AY302" i="14" l="1"/>
  <c r="AY290" i="14"/>
  <c r="AY295" i="14" l="1"/>
  <c r="AY296" i="14" l="1"/>
  <c r="AY304" i="14"/>
  <c r="AY305" i="14" l="1"/>
  <c r="AY362" i="14"/>
  <c r="AZ293" i="14"/>
  <c r="AY307" i="14" l="1"/>
  <c r="AY308" i="14" l="1"/>
  <c r="AY310" i="14" s="1"/>
  <c r="AY311" i="14" l="1"/>
  <c r="AY325" i="14"/>
  <c r="AY326" i="14" s="1"/>
  <c r="AZ323" i="14" s="1"/>
  <c r="AY312" i="14" l="1"/>
  <c r="AY330" i="14"/>
  <c r="AY367" i="14"/>
  <c r="AY332" i="14" l="1"/>
  <c r="AY317" i="14"/>
  <c r="AY331" i="14"/>
  <c r="AZ329" i="14" s="1"/>
  <c r="AY366" i="14" l="1"/>
  <c r="AY318" i="14"/>
  <c r="AZ316" i="14" s="1"/>
  <c r="AZ299" i="14" s="1" a="1"/>
  <c r="AY357" i="14" l="1"/>
  <c r="AZ303" i="14"/>
  <c r="AZ271" i="14"/>
  <c r="AY368" i="14" l="1"/>
  <c r="AZ272" i="14"/>
  <c r="AZ273" i="14" l="1"/>
  <c r="AZ288" i="14" l="1"/>
  <c r="AZ274" i="14"/>
  <c r="AZ324" i="14" l="1"/>
  <c r="AZ278" i="14"/>
  <c r="AZ281" i="14" l="1"/>
  <c r="AZ294" i="14" l="1"/>
  <c r="AZ289" i="14"/>
  <c r="AZ302" i="14" l="1"/>
  <c r="AZ290" i="14"/>
  <c r="AZ295" i="14" l="1"/>
  <c r="AZ296" i="14" l="1"/>
  <c r="AZ304" i="14"/>
  <c r="AZ305" i="14" l="1"/>
  <c r="BA293" i="14"/>
  <c r="AZ362" i="14"/>
  <c r="AZ307" i="14" l="1"/>
  <c r="AZ308" i="14" l="1"/>
  <c r="AZ310" i="14" s="1"/>
  <c r="AZ311" i="14" l="1"/>
  <c r="AZ325" i="14"/>
  <c r="AZ326" i="14" s="1"/>
  <c r="BA323" i="14" s="1"/>
  <c r="AZ367" i="14" l="1"/>
  <c r="AZ330" i="14"/>
  <c r="AZ312" i="14"/>
  <c r="AZ331" i="14" l="1"/>
  <c r="BA329" i="14" s="1"/>
  <c r="AZ317" i="14"/>
  <c r="AZ332" i="14"/>
  <c r="AZ366" i="14" l="1"/>
  <c r="AZ318" i="14"/>
  <c r="BA316" i="14" s="1"/>
  <c r="BA299" i="14" s="1" a="1"/>
  <c r="BA303" i="14" l="1"/>
  <c r="BA271" i="14"/>
  <c r="BA272" i="14" s="1"/>
  <c r="BA273" i="14" s="1"/>
  <c r="AZ357" i="14"/>
  <c r="AZ368" i="14" l="1"/>
  <c r="BA274" i="14"/>
  <c r="BA288" i="14"/>
  <c r="BA324" i="14" l="1"/>
  <c r="BA278" i="14"/>
  <c r="BA281" i="14" l="1"/>
  <c r="BA294" i="14" l="1"/>
  <c r="BA289" i="14"/>
  <c r="BA302" i="14" l="1"/>
  <c r="BA290" i="14"/>
  <c r="BA295" i="14" l="1"/>
  <c r="BA296" i="14" l="1"/>
  <c r="BA304" i="14"/>
  <c r="BA305" i="14" l="1"/>
  <c r="BB293" i="14"/>
  <c r="BA362" i="14"/>
  <c r="BA307" i="14" l="1"/>
  <c r="BA308" i="14" l="1"/>
  <c r="BA310" i="14" s="1"/>
  <c r="BA325" i="14" l="1"/>
  <c r="BA326" i="14" s="1"/>
  <c r="BB323" i="14" s="1"/>
  <c r="BA311" i="14"/>
  <c r="BA367" i="14" l="1"/>
  <c r="BA312" i="14"/>
  <c r="BA330" i="14"/>
  <c r="BA332" i="14" l="1"/>
  <c r="BA317" i="14"/>
  <c r="BA331" i="14"/>
  <c r="BB329" i="14" s="1"/>
  <c r="BA318" i="14" l="1"/>
  <c r="BB316" i="14" s="1"/>
  <c r="BB299" i="14" s="1" a="1"/>
  <c r="BA366" i="14"/>
  <c r="BA357" i="14" l="1"/>
  <c r="BA368" i="14" s="1"/>
  <c r="BB303" i="14"/>
  <c r="BB271" i="14"/>
  <c r="AU45" i="14" l="1"/>
  <c r="BB272" i="14"/>
  <c r="BB273" i="14" l="1"/>
  <c r="BB288" i="14" l="1"/>
  <c r="BB274" i="14"/>
  <c r="BB278" i="14" l="1"/>
  <c r="BB324" i="14"/>
  <c r="BB281" i="14" l="1"/>
  <c r="BB289" i="14" l="1"/>
  <c r="BB294" i="14"/>
  <c r="BB290" i="14" l="1"/>
  <c r="BB302" i="14"/>
  <c r="AU68" i="14" l="1"/>
  <c r="BB295" i="14"/>
  <c r="BB296" i="14" l="1"/>
  <c r="BB304" i="14"/>
  <c r="BB305" i="14" l="1"/>
  <c r="BC293" i="14"/>
  <c r="BB362" i="14"/>
  <c r="BB307" i="14" l="1"/>
  <c r="AU42" i="14" l="1"/>
  <c r="BB308" i="14"/>
  <c r="BB310" i="14" s="1"/>
  <c r="BB311" i="14" l="1"/>
  <c r="BB325" i="14"/>
  <c r="BB326" i="14" l="1"/>
  <c r="BC323" i="14" s="1"/>
  <c r="BB312" i="14"/>
  <c r="BB330" i="14"/>
  <c r="AV45" i="14" l="1"/>
  <c r="BB367" i="14"/>
  <c r="BB317" i="14"/>
  <c r="BB332" i="14"/>
  <c r="BB331" i="14"/>
  <c r="BC329" i="14" s="1"/>
  <c r="AU60" i="14" l="1"/>
  <c r="BB366" i="14"/>
  <c r="BB318" i="14"/>
  <c r="BC316" i="14" s="1"/>
  <c r="BC299" i="14" s="1" a="1"/>
  <c r="BC271" i="14" l="1"/>
  <c r="BB357" i="14"/>
  <c r="BB368" i="14" s="1"/>
  <c r="BC303" i="14"/>
  <c r="AV81" i="14" l="1"/>
  <c r="BC272" i="14"/>
  <c r="AV68" i="14" l="1"/>
  <c r="BC273" i="14"/>
  <c r="BC288" i="14" l="1"/>
  <c r="BC274" i="14"/>
  <c r="BC278" i="14" l="1"/>
  <c r="BC324" i="14"/>
  <c r="BC281" i="14" l="1"/>
  <c r="BC289" i="14" l="1"/>
  <c r="BC294" i="14"/>
  <c r="BC290" i="14" l="1"/>
  <c r="BC302" i="14"/>
  <c r="BC295" i="14" l="1"/>
  <c r="BC296" i="14" l="1"/>
  <c r="BC304" i="14"/>
  <c r="BD293" i="14" l="1"/>
  <c r="BC362" i="14"/>
  <c r="BC305" i="14"/>
  <c r="BC307" i="14" l="1"/>
  <c r="BC308" i="14" l="1"/>
  <c r="BC310" i="14" s="1"/>
  <c r="BC311" i="14" l="1"/>
  <c r="BC325" i="14"/>
  <c r="BC326" i="14" s="1"/>
  <c r="BD323" i="14" s="1"/>
  <c r="BC367" i="14" l="1"/>
  <c r="BC330" i="14"/>
  <c r="BC312" i="14"/>
  <c r="BC332" i="14" l="1"/>
  <c r="BC331" i="14"/>
  <c r="BD329" i="14" s="1"/>
  <c r="BC317" i="14"/>
  <c r="BC318" i="14" l="1"/>
  <c r="BD316" i="14" s="1"/>
  <c r="BD299" i="14" s="1" a="1"/>
  <c r="BC366" i="14"/>
  <c r="BC357" i="14" l="1"/>
  <c r="BC368" i="14" s="1"/>
  <c r="BD303" i="14"/>
  <c r="BD271" i="14"/>
  <c r="BD272" i="14" l="1"/>
  <c r="BD273" i="14" l="1"/>
  <c r="BD288" i="14" l="1"/>
  <c r="BD274" i="14"/>
  <c r="BD278" i="14" l="1"/>
  <c r="BD324" i="14"/>
  <c r="BD281" i="14" l="1"/>
  <c r="BD294" i="14" l="1"/>
  <c r="BD289" i="14"/>
  <c r="BD302" i="14" l="1"/>
  <c r="BD290" i="14"/>
  <c r="BD295" i="14" l="1"/>
  <c r="BD304" i="14" l="1"/>
  <c r="BD305" i="14" s="1"/>
  <c r="BD296" i="14"/>
  <c r="BE293" i="14" l="1"/>
  <c r="BD362" i="14"/>
  <c r="BD307" i="14"/>
  <c r="BD308" i="14" l="1"/>
  <c r="BD310" i="14" s="1"/>
  <c r="BD325" i="14" l="1"/>
  <c r="BD326" i="14" s="1"/>
  <c r="BE323" i="14" s="1"/>
  <c r="BD311" i="14"/>
  <c r="BD367" i="14" l="1"/>
  <c r="BD312" i="14"/>
  <c r="BD317" i="14" s="1"/>
  <c r="BD330" i="14"/>
  <c r="BD331" i="14" s="1"/>
  <c r="BE329" i="14" s="1"/>
  <c r="BD318" i="14" l="1"/>
  <c r="BE316" i="14" s="1"/>
  <c r="BE299" i="14" s="1" a="1"/>
  <c r="BD366" i="14"/>
  <c r="BD332" i="14"/>
  <c r="BE303" i="14" l="1"/>
  <c r="BE271" i="14"/>
  <c r="BE272" i="14" s="1"/>
  <c r="BD357" i="14"/>
  <c r="BD368" i="14" s="1"/>
  <c r="BE273" i="14" l="1"/>
  <c r="BE288" i="14" l="1"/>
  <c r="BE274" i="14"/>
  <c r="BE324" i="14" l="1"/>
  <c r="BE278" i="14"/>
  <c r="BE281" i="14" l="1"/>
  <c r="BE294" i="14" l="1"/>
  <c r="BE289" i="14"/>
  <c r="AY45" i="14"/>
  <c r="BE302" i="14" l="1"/>
  <c r="BE290" i="14"/>
  <c r="BE295" i="14" l="1"/>
  <c r="AX60" i="14"/>
  <c r="BE296" i="14" l="1"/>
  <c r="BE304" i="14"/>
  <c r="BE362" i="14" l="1"/>
  <c r="BF293" i="14"/>
  <c r="BE305" i="14"/>
  <c r="AY75" i="14"/>
  <c r="BE307" i="14" l="1"/>
  <c r="AY81" i="14" l="1"/>
  <c r="BE308" i="14"/>
  <c r="BE310" i="14" s="1"/>
  <c r="BE311" i="14" l="1"/>
  <c r="BE325" i="14"/>
  <c r="BE326" i="14" s="1"/>
  <c r="BF323" i="14" s="1"/>
  <c r="BE367" i="14" l="1"/>
  <c r="BE330" i="14"/>
  <c r="BE312" i="14"/>
  <c r="BE331" i="14" l="1"/>
  <c r="BF329" i="14" s="1"/>
  <c r="BE317" i="14"/>
  <c r="BE332" i="14"/>
  <c r="BE366" i="14" l="1"/>
  <c r="BE318" i="14"/>
  <c r="BF316" i="14" s="1"/>
  <c r="BE357" i="14" l="1"/>
  <c r="BE368" i="14" s="1"/>
  <c r="BF299" i="14" a="1"/>
  <c r="BF303" i="14" l="1"/>
  <c r="BF271" i="14"/>
  <c r="BF272" i="14" l="1"/>
  <c r="BF273" i="14" l="1"/>
  <c r="AY42" i="14"/>
  <c r="BF288" i="14" l="1"/>
  <c r="BF274" i="14"/>
  <c r="BF278" i="14" l="1"/>
  <c r="BF324" i="14"/>
  <c r="AZ45" i="14" l="1"/>
  <c r="BF281" i="14"/>
  <c r="BF294" i="14" l="1"/>
  <c r="BF289" i="14"/>
  <c r="BF302" i="14" l="1"/>
  <c r="BF290" i="14"/>
  <c r="AY60" i="14"/>
  <c r="BF295" i="14" l="1"/>
  <c r="BF304" i="14" l="1"/>
  <c r="BF296" i="14"/>
  <c r="AZ75" i="14"/>
  <c r="BF362" i="14" l="1"/>
  <c r="BG293" i="14"/>
  <c r="BF305" i="14"/>
  <c r="BF307" i="14" l="1"/>
  <c r="AZ68" i="14" l="1"/>
  <c r="BF308" i="14"/>
  <c r="BF310" i="14" s="1"/>
  <c r="BF311" i="14" l="1"/>
  <c r="BF325" i="14"/>
  <c r="BF326" i="14" s="1"/>
  <c r="BG323" i="14" s="1"/>
  <c r="BF312" i="14" l="1"/>
  <c r="BF330" i="14"/>
  <c r="BF367" i="14"/>
  <c r="BF332" i="14" l="1"/>
  <c r="BF317" i="14"/>
  <c r="BF331" i="14"/>
  <c r="BG329" i="14" s="1"/>
  <c r="BF318" i="14" l="1"/>
  <c r="BG316" i="14" s="1"/>
  <c r="BF366" i="14"/>
  <c r="BF357" i="14" l="1"/>
  <c r="BF368" i="14" s="1"/>
  <c r="BG299" i="14" a="1"/>
  <c r="BG271" i="14" l="1"/>
  <c r="BG303" i="14"/>
  <c r="BG272" i="14" l="1"/>
  <c r="AZ42" i="14" l="1"/>
  <c r="BG273" i="14"/>
  <c r="BG288" i="14" l="1"/>
  <c r="BG274" i="14"/>
  <c r="BG278" i="14" l="1"/>
  <c r="BG324" i="14"/>
  <c r="BA45" i="14" l="1"/>
  <c r="BG281" i="14"/>
  <c r="BG289" i="14" l="1"/>
  <c r="BG294" i="14"/>
  <c r="BG302" i="14" l="1"/>
  <c r="BG290" i="14"/>
  <c r="BG295" i="14" l="1"/>
  <c r="BA81" i="14" l="1"/>
  <c r="BG304" i="14"/>
  <c r="BG296" i="14"/>
  <c r="BB208" i="14" l="1"/>
  <c r="BH293" i="14"/>
  <c r="BG362" i="14"/>
  <c r="BG305" i="14"/>
  <c r="BG307" i="14" l="1"/>
  <c r="BG308" i="14" l="1"/>
  <c r="BG310" i="14" s="1"/>
  <c r="BG325" i="14" l="1"/>
  <c r="BG311" i="14"/>
  <c r="BG326" i="14" l="1"/>
  <c r="BH323" i="14" s="1"/>
  <c r="BG312" i="14"/>
  <c r="BG330" i="14"/>
  <c r="BG332" i="14" s="1"/>
  <c r="BG367" i="14" l="1"/>
  <c r="BG317" i="14"/>
  <c r="BG331" i="14"/>
  <c r="BH329" i="14" s="1"/>
  <c r="BG318" i="14" l="1"/>
  <c r="BH316" i="14" s="1"/>
  <c r="BH299" i="14" s="1" a="1"/>
  <c r="BG366" i="14"/>
  <c r="BG357" i="14" l="1"/>
  <c r="BH303" i="14"/>
  <c r="BH271" i="14"/>
  <c r="BA42" i="14"/>
  <c r="BH272" i="14" l="1"/>
  <c r="BG368" i="14"/>
  <c r="BH273" i="14" l="1"/>
  <c r="BB45" i="14" l="1"/>
  <c r="BH288" i="14"/>
  <c r="BH274" i="14"/>
  <c r="BH278" i="14" l="1"/>
  <c r="BH324" i="14"/>
  <c r="BA60" i="14"/>
  <c r="BH281" i="14" l="1"/>
  <c r="BH294" i="14" l="1"/>
  <c r="BH289" i="14"/>
  <c r="BH302" i="14" l="1"/>
  <c r="BH290" i="14"/>
  <c r="BH295" i="14" l="1"/>
  <c r="BH304" i="14" l="1"/>
  <c r="BH296" i="14"/>
  <c r="BH305" i="14" l="1"/>
  <c r="BH362" i="14"/>
  <c r="BI293" i="14"/>
  <c r="BH307" i="14" l="1"/>
  <c r="E293" i="14"/>
  <c r="BH308" i="14" l="1"/>
  <c r="BH310" i="14" s="1"/>
  <c r="BH311" i="14" l="1"/>
  <c r="BH325" i="14"/>
  <c r="BH326" i="14" s="1"/>
  <c r="BI323" i="14" s="1"/>
  <c r="E323" i="14" s="1"/>
  <c r="BH330" i="14" l="1"/>
  <c r="BH312" i="14"/>
  <c r="BH367" i="14"/>
  <c r="BH331" i="14" l="1"/>
  <c r="BI329" i="14" s="1"/>
  <c r="BH317" i="14"/>
  <c r="BH332" i="14"/>
  <c r="BH366" i="14" l="1"/>
  <c r="BH318" i="14"/>
  <c r="BI316" i="14" s="1"/>
  <c r="BB42" i="14"/>
  <c r="E316" i="14" l="1"/>
  <c r="BI299" i="14" a="1"/>
  <c r="BH357" i="14"/>
  <c r="BH368" i="14" s="1"/>
  <c r="BI303" i="14" l="1"/>
  <c r="E303" i="14" s="1"/>
  <c r="BI271" i="14"/>
  <c r="E299" i="14"/>
  <c r="BC45" i="14"/>
  <c r="BI272" i="14" l="1"/>
  <c r="E271" i="14"/>
  <c r="BI273" i="14" l="1"/>
  <c r="E272" i="14"/>
  <c r="BI288" i="14" l="1"/>
  <c r="E273" i="14"/>
  <c r="F24" i="15"/>
  <c r="G24" i="15"/>
  <c r="BI274" i="14"/>
  <c r="BB60" i="14"/>
  <c r="E288" i="14" l="1"/>
  <c r="G12" i="15" s="1"/>
  <c r="F12" i="15"/>
  <c r="E274" i="14"/>
  <c r="BI324" i="14"/>
  <c r="E324" i="14" s="1"/>
  <c r="BI278" i="14"/>
  <c r="BI281" i="14" l="1"/>
  <c r="E278" i="14"/>
  <c r="BI289" i="14" l="1"/>
  <c r="BI294" i="14"/>
  <c r="E281" i="14"/>
  <c r="E289" i="14" l="1"/>
  <c r="BI290" i="14"/>
  <c r="E290" i="14" s="1"/>
  <c r="F14" i="15"/>
  <c r="G14" i="15"/>
  <c r="BI302" i="14"/>
  <c r="E302" i="14" s="1"/>
  <c r="E294" i="14"/>
  <c r="BI295" i="14" l="1"/>
  <c r="BI304" i="14" l="1"/>
  <c r="E304" i="14" s="1"/>
  <c r="BI296" i="14"/>
  <c r="G32" i="15" s="1"/>
  <c r="E295" i="14"/>
  <c r="E296" i="14" l="1"/>
  <c r="BI305" i="14"/>
  <c r="BI362" i="14"/>
  <c r="E305" i="14" l="1"/>
  <c r="BI307" i="14"/>
  <c r="BI308" i="14" l="1"/>
  <c r="E307" i="14"/>
  <c r="E308" i="14" l="1"/>
  <c r="BI310" i="14"/>
  <c r="E310" i="14" l="1"/>
  <c r="BI311" i="14"/>
  <c r="BI325" i="14"/>
  <c r="E325" i="14" l="1"/>
  <c r="BI326" i="14"/>
  <c r="BI330" i="14"/>
  <c r="E311" i="14"/>
  <c r="BI312" i="14"/>
  <c r="BC42" i="14"/>
  <c r="F10" i="15" l="1"/>
  <c r="G10" i="15"/>
  <c r="E326" i="14"/>
  <c r="E312" i="14"/>
  <c r="BI317" i="14"/>
  <c r="BI331" i="14"/>
  <c r="BI366" i="14" s="1"/>
  <c r="BI332" i="14"/>
  <c r="E330" i="14"/>
  <c r="BI367" i="14"/>
  <c r="F13" i="15" l="1"/>
  <c r="E317" i="14"/>
  <c r="BI318" i="14"/>
  <c r="E332" i="14"/>
  <c r="G13" i="15" s="1"/>
  <c r="E319" i="14" l="1"/>
  <c r="G33" i="15" s="1"/>
  <c r="G34" i="15"/>
  <c r="E318" i="14"/>
  <c r="BI357" i="14"/>
  <c r="BI368" i="14" s="1"/>
  <c r="BD45" i="14"/>
  <c r="BC60" i="14" l="1"/>
  <c r="BD75" i="14" l="1"/>
  <c r="BD81" i="14" l="1"/>
  <c r="BD68" i="14"/>
  <c r="BD42" i="14" l="1"/>
  <c r="BE45" i="14" l="1"/>
  <c r="BD60" i="14" l="1"/>
  <c r="BE81" i="14" l="1"/>
  <c r="BE68" i="14" l="1"/>
  <c r="BE42" i="14" l="1"/>
  <c r="BF45" i="14" l="1"/>
  <c r="BE60" i="14" l="1"/>
  <c r="BF75" i="14" l="1"/>
  <c r="BF68" i="14" l="1"/>
  <c r="BG45" i="14" l="1"/>
  <c r="BF60" i="14" l="1"/>
  <c r="BG81" i="14" l="1"/>
  <c r="BG42" i="14" l="1"/>
  <c r="BH45" i="14" l="1"/>
  <c r="BG60" i="14" l="1"/>
  <c r="BH75" i="14" l="1"/>
  <c r="BH81" i="14" l="1"/>
  <c r="BH68" i="14" l="1"/>
  <c r="BH42" i="14" l="1"/>
  <c r="BI45" i="14" l="1"/>
  <c r="BH60" i="14" l="1"/>
  <c r="BI75" i="14" l="1"/>
  <c r="BI81" i="14" l="1"/>
  <c r="BI68" i="14" l="1"/>
  <c r="BI42" i="14" l="1"/>
  <c r="BI60" i="14" l="1"/>
  <c r="BJ68" i="14" l="1"/>
  <c r="BI299" i="14"/>
  <c r="BH299" i="14"/>
  <c r="BG299" i="14"/>
  <c r="BF299" i="14"/>
  <c r="BE299" i="14"/>
  <c r="BD299" i="14"/>
  <c r="BC299" i="14"/>
  <c r="BB299" i="14"/>
  <c r="BA299" i="14"/>
  <c r="AZ299" i="14"/>
  <c r="AY299" i="14"/>
  <c r="AX299" i="14"/>
  <c r="AW299" i="14"/>
  <c r="AV299" i="14"/>
  <c r="AU299" i="14"/>
  <c r="AT299" i="14"/>
  <c r="AS299" i="14"/>
  <c r="AR299" i="14"/>
  <c r="AQ299" i="14"/>
  <c r="AP299" i="14"/>
  <c r="AO299" i="14"/>
  <c r="AN299" i="14"/>
  <c r="AM299" i="14"/>
  <c r="AL299" i="14"/>
  <c r="AK299" i="14"/>
  <c r="AJ299" i="14"/>
  <c r="AI299" i="14"/>
  <c r="AH299" i="14"/>
  <c r="AG299" i="14"/>
  <c r="AF299" i="14"/>
  <c r="AE299" i="14"/>
  <c r="AD299" i="14"/>
  <c r="AC299" i="14"/>
  <c r="AB299" i="14"/>
  <c r="AA299" i="14"/>
  <c r="Z299" i="14"/>
  <c r="Y299" i="14"/>
  <c r="X299" i="14"/>
  <c r="W299" i="14"/>
  <c r="V299" i="14"/>
  <c r="U299" i="14"/>
  <c r="T299" i="14"/>
  <c r="S299" i="14"/>
  <c r="R299" i="14"/>
  <c r="Q299" i="14"/>
  <c r="P299" i="14"/>
  <c r="O299" i="14"/>
  <c r="N299" i="14"/>
  <c r="M299" i="14"/>
  <c r="L299" i="14"/>
  <c r="K299" i="14"/>
  <c r="J299" i="14"/>
  <c r="I299" i="14"/>
  <c r="H299" i="14"/>
  <c r="G299" i="14"/>
  <c r="F299" i="14"/>
  <c r="BI114" i="11"/>
  <c r="BH114" i="11"/>
  <c r="BG114" i="11"/>
  <c r="BF114" i="11"/>
  <c r="BE114" i="11"/>
  <c r="BD114" i="11"/>
  <c r="BC114" i="11"/>
  <c r="BB114" i="11"/>
  <c r="BA114" i="11"/>
  <c r="AZ114" i="11"/>
  <c r="AY114" i="11"/>
  <c r="AX114" i="11"/>
  <c r="AW114" i="11"/>
  <c r="AV114" i="11"/>
  <c r="AU114" i="11"/>
  <c r="AT114" i="11"/>
  <c r="AS114" i="11"/>
  <c r="AR114" i="11"/>
  <c r="AQ114" i="11"/>
  <c r="AP114" i="11"/>
  <c r="AO114" i="11"/>
  <c r="AN114" i="11"/>
  <c r="AM114" i="11"/>
  <c r="AL114" i="11"/>
  <c r="AK114" i="11"/>
  <c r="AJ114" i="11"/>
  <c r="AI114" i="11"/>
  <c r="AH114" i="11"/>
  <c r="AG114" i="11"/>
  <c r="AF114" i="11"/>
  <c r="AE114" i="11"/>
  <c r="AD114" i="11"/>
  <c r="AC114" i="11"/>
  <c r="AB114" i="11"/>
  <c r="AA114" i="11"/>
  <c r="Z114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BI111" i="11"/>
  <c r="BH111" i="11"/>
  <c r="BG111" i="11"/>
  <c r="BF111" i="11"/>
  <c r="BE111" i="11"/>
  <c r="BD111" i="11"/>
  <c r="BC111" i="11"/>
  <c r="BB111" i="11"/>
  <c r="BA111" i="11"/>
  <c r="AZ111" i="11"/>
  <c r="AY111" i="11"/>
  <c r="AX111" i="11"/>
  <c r="AW111" i="11"/>
  <c r="AV111" i="11"/>
  <c r="AU111" i="11"/>
  <c r="AT111" i="11"/>
  <c r="AS111" i="11"/>
  <c r="AR111" i="11"/>
  <c r="AQ111" i="11"/>
  <c r="AP111" i="11"/>
  <c r="AO111" i="11"/>
  <c r="AN111" i="11"/>
  <c r="AM111" i="11"/>
  <c r="AL111" i="11"/>
  <c r="AK111" i="11"/>
  <c r="AJ111" i="11"/>
  <c r="AI111" i="11"/>
  <c r="AH111" i="11"/>
  <c r="AG111" i="11"/>
  <c r="AF111" i="11"/>
  <c r="AE111" i="11"/>
  <c r="AD111" i="11"/>
  <c r="AC111" i="11"/>
  <c r="AB111" i="11"/>
  <c r="AA111" i="11"/>
  <c r="Z111" i="11"/>
  <c r="Y111" i="11"/>
  <c r="X111" i="11"/>
  <c r="W111" i="11"/>
  <c r="V111" i="11"/>
  <c r="U111" i="11"/>
  <c r="T111" i="11"/>
  <c r="S111" i="11"/>
  <c r="R111" i="11"/>
  <c r="Q111" i="11"/>
  <c r="P111" i="11"/>
  <c r="O111" i="11"/>
  <c r="N111" i="11"/>
  <c r="M111" i="11"/>
  <c r="L111" i="11"/>
  <c r="K111" i="11"/>
  <c r="J111" i="11"/>
  <c r="I111" i="11"/>
  <c r="H111" i="11"/>
  <c r="G111" i="11"/>
  <c r="F111" i="11"/>
  <c r="BI105" i="11"/>
  <c r="BH105" i="11"/>
  <c r="BG105" i="11"/>
  <c r="BF105" i="11"/>
  <c r="BE105" i="11"/>
  <c r="BD105" i="11"/>
  <c r="BC105" i="11"/>
  <c r="BB105" i="11"/>
  <c r="BA105" i="11"/>
  <c r="AZ105" i="11"/>
  <c r="AY105" i="11"/>
  <c r="AX105" i="11"/>
  <c r="AW105" i="11"/>
  <c r="AV105" i="11"/>
  <c r="AU105" i="11"/>
  <c r="AT105" i="11"/>
  <c r="AS105" i="11"/>
  <c r="AR105" i="11"/>
  <c r="AQ105" i="11"/>
  <c r="AP105" i="11"/>
  <c r="AO105" i="11"/>
  <c r="AN105" i="11"/>
  <c r="AM105" i="11"/>
  <c r="AL105" i="11"/>
  <c r="AK105" i="11"/>
  <c r="AJ105" i="11"/>
  <c r="AI105" i="11"/>
  <c r="AH105" i="11"/>
  <c r="AG105" i="11"/>
  <c r="AF105" i="11"/>
  <c r="AE105" i="11"/>
  <c r="AD105" i="11"/>
  <c r="AC105" i="11"/>
  <c r="AB105" i="11"/>
  <c r="AA105" i="11"/>
  <c r="Z105" i="11"/>
  <c r="Y105" i="11"/>
  <c r="X105" i="11"/>
  <c r="W105" i="11"/>
  <c r="V105" i="11"/>
  <c r="U105" i="11"/>
  <c r="T105" i="11"/>
  <c r="S105" i="11"/>
  <c r="R105" i="11"/>
  <c r="Q105" i="11"/>
  <c r="P105" i="11"/>
  <c r="O105" i="11"/>
  <c r="N105" i="11"/>
  <c r="M105" i="11"/>
  <c r="L105" i="11"/>
  <c r="K105" i="11"/>
  <c r="J105" i="11"/>
  <c r="I105" i="11"/>
  <c r="H105" i="11"/>
  <c r="G105" i="11"/>
  <c r="F105" i="11"/>
  <c r="BI69" i="11"/>
  <c r="BH69" i="11"/>
  <c r="BG69" i="11"/>
  <c r="BF69" i="11"/>
  <c r="BE69" i="11"/>
  <c r="BD69" i="11"/>
  <c r="BC69" i="11"/>
  <c r="BB69" i="11"/>
  <c r="BA69" i="11"/>
  <c r="AZ69" i="11"/>
  <c r="AY69" i="11"/>
  <c r="AX69" i="11"/>
  <c r="AW69" i="11"/>
  <c r="AV69" i="11"/>
  <c r="AU69" i="11"/>
  <c r="AT69" i="11"/>
  <c r="AS69" i="11"/>
  <c r="AR69" i="11"/>
  <c r="AQ69" i="11"/>
  <c r="AP69" i="11"/>
  <c r="AO69" i="11"/>
  <c r="AN69" i="11"/>
  <c r="AM69" i="11"/>
  <c r="AL69" i="11"/>
  <c r="AK69" i="11"/>
  <c r="AJ69" i="11"/>
  <c r="AI69" i="11"/>
  <c r="AH69" i="11"/>
  <c r="AG69" i="11"/>
  <c r="AF69" i="11"/>
  <c r="AE69" i="11"/>
  <c r="AD69" i="11"/>
  <c r="AC69" i="11"/>
  <c r="AB69" i="11"/>
  <c r="AA69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BI66" i="11"/>
  <c r="BH66" i="11"/>
  <c r="BG66" i="11"/>
  <c r="BF66" i="11"/>
  <c r="BE66" i="11"/>
  <c r="BD66" i="11"/>
  <c r="BC66" i="11"/>
  <c r="BB66" i="11"/>
  <c r="BA66" i="11"/>
  <c r="AZ66" i="11"/>
  <c r="AY66" i="11"/>
  <c r="AX66" i="11"/>
  <c r="AW66" i="11"/>
  <c r="AV66" i="11"/>
  <c r="AU66" i="11"/>
  <c r="AT66" i="11"/>
  <c r="AS66" i="11"/>
  <c r="AR66" i="11"/>
  <c r="AQ66" i="11"/>
  <c r="AP66" i="11"/>
  <c r="AO66" i="11"/>
  <c r="AN66" i="11"/>
  <c r="AM66" i="11"/>
  <c r="AL66" i="11"/>
  <c r="AK66" i="11"/>
  <c r="AJ66" i="11"/>
  <c r="AI66" i="11"/>
  <c r="AH66" i="11"/>
  <c r="AG66" i="11"/>
  <c r="AF66" i="11"/>
  <c r="AE66" i="11"/>
  <c r="AD66" i="11"/>
  <c r="AC66" i="11"/>
  <c r="AB66" i="11"/>
  <c r="AA66" i="11"/>
  <c r="Z66" i="11"/>
  <c r="Y66" i="11"/>
  <c r="X66" i="11"/>
  <c r="W66" i="11"/>
  <c r="V66" i="11"/>
  <c r="U66" i="11"/>
  <c r="T66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BI63" i="11"/>
  <c r="BH63" i="11"/>
  <c r="BG63" i="11"/>
  <c r="BF63" i="11"/>
  <c r="BE63" i="11"/>
  <c r="BD63" i="11"/>
  <c r="BC63" i="11"/>
  <c r="BB63" i="11"/>
  <c r="BA63" i="11"/>
  <c r="AZ63" i="11"/>
  <c r="AY63" i="11"/>
  <c r="AX63" i="11"/>
  <c r="AW63" i="11"/>
  <c r="AV63" i="11"/>
  <c r="AU63" i="11"/>
  <c r="AT63" i="11"/>
  <c r="AS63" i="11"/>
  <c r="AR63" i="11"/>
  <c r="AQ63" i="11"/>
  <c r="AP63" i="11"/>
  <c r="AO63" i="11"/>
  <c r="AN63" i="11"/>
  <c r="AM63" i="11"/>
  <c r="AL63" i="11"/>
  <c r="AK63" i="11"/>
  <c r="AJ63" i="11"/>
  <c r="AI63" i="11"/>
  <c r="AH63" i="11"/>
  <c r="AG63" i="11"/>
  <c r="AF63" i="11"/>
  <c r="AE63" i="11"/>
  <c r="AD63" i="11"/>
  <c r="AC63" i="11"/>
  <c r="AB63" i="11"/>
  <c r="AA63" i="11"/>
  <c r="Z63" i="11"/>
  <c r="Y63" i="11"/>
  <c r="X63" i="11"/>
  <c r="W63" i="11"/>
  <c r="V63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BI60" i="11"/>
  <c r="BH60" i="11"/>
  <c r="BG60" i="11"/>
  <c r="BF60" i="11"/>
  <c r="BE60" i="11"/>
  <c r="BD60" i="11"/>
  <c r="BC60" i="11"/>
  <c r="BB60" i="11"/>
  <c r="BA60" i="11"/>
  <c r="AZ60" i="11"/>
  <c r="AY60" i="11"/>
  <c r="AX60" i="11"/>
  <c r="AW60" i="11"/>
  <c r="AV60" i="11"/>
  <c r="AU60" i="11"/>
  <c r="AT60" i="11"/>
  <c r="AS60" i="11"/>
  <c r="AR60" i="11"/>
  <c r="AQ60" i="11"/>
  <c r="AP60" i="11"/>
  <c r="AO60" i="11"/>
  <c r="AN60" i="11"/>
  <c r="AM60" i="11"/>
  <c r="AL60" i="11"/>
  <c r="AK60" i="11"/>
  <c r="AJ60" i="11"/>
  <c r="AI60" i="11"/>
  <c r="AH60" i="11"/>
  <c r="AG60" i="11"/>
  <c r="AF60" i="11"/>
  <c r="AE60" i="11"/>
  <c r="AD60" i="11"/>
  <c r="AC60" i="11"/>
  <c r="AB60" i="11"/>
  <c r="AA60" i="11"/>
  <c r="Z60" i="11"/>
  <c r="Y60" i="11"/>
  <c r="X60" i="11"/>
  <c r="W60" i="11"/>
  <c r="V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K58" i="11" l="1"/>
  <c r="K181" i="11"/>
  <c r="S58" i="11"/>
  <c r="S181" i="11"/>
  <c r="AA181" i="11"/>
  <c r="AA58" i="11"/>
  <c r="AI181" i="11"/>
  <c r="AI58" i="11"/>
  <c r="AQ58" i="11"/>
  <c r="AQ181" i="11"/>
  <c r="K184" i="11"/>
  <c r="K108" i="11"/>
  <c r="K61" i="11"/>
  <c r="S184" i="11"/>
  <c r="S61" i="11"/>
  <c r="S108" i="11"/>
  <c r="AA108" i="11"/>
  <c r="AA184" i="11"/>
  <c r="AA61" i="11"/>
  <c r="AI61" i="11"/>
  <c r="AI108" i="11"/>
  <c r="AI184" i="11"/>
  <c r="AQ61" i="11"/>
  <c r="AQ184" i="11"/>
  <c r="AQ108" i="11"/>
  <c r="K187" i="11"/>
  <c r="K64" i="11"/>
  <c r="S187" i="11"/>
  <c r="S64" i="11"/>
  <c r="AA64" i="11"/>
  <c r="AA187" i="11"/>
  <c r="AI187" i="11"/>
  <c r="AI64" i="11"/>
  <c r="AQ187" i="11"/>
  <c r="AQ64" i="11"/>
  <c r="AY187" i="11"/>
  <c r="AY64" i="11"/>
  <c r="BG64" i="11"/>
  <c r="BG187" i="11"/>
  <c r="K190" i="11"/>
  <c r="K67" i="11"/>
  <c r="S67" i="11"/>
  <c r="S190" i="11"/>
  <c r="AA190" i="11"/>
  <c r="AA67" i="11"/>
  <c r="AI67" i="11"/>
  <c r="AI190" i="11"/>
  <c r="AQ190" i="11"/>
  <c r="AQ67" i="11"/>
  <c r="AY67" i="11"/>
  <c r="AY190" i="11"/>
  <c r="BG190" i="11"/>
  <c r="BG67" i="11"/>
  <c r="K226" i="11"/>
  <c r="K103" i="11"/>
  <c r="S226" i="11"/>
  <c r="S103" i="11"/>
  <c r="AA226" i="11"/>
  <c r="AA103" i="11"/>
  <c r="AI103" i="11"/>
  <c r="AI226" i="11"/>
  <c r="AQ226" i="11"/>
  <c r="AQ103" i="11"/>
  <c r="K232" i="11"/>
  <c r="K109" i="11"/>
  <c r="S232" i="11"/>
  <c r="S109" i="11"/>
  <c r="AA232" i="11"/>
  <c r="AA109" i="11"/>
  <c r="AI232" i="11"/>
  <c r="AI109" i="11"/>
  <c r="AQ232" i="11"/>
  <c r="AQ109" i="11"/>
  <c r="AY232" i="11"/>
  <c r="AY109" i="11"/>
  <c r="BG232" i="11"/>
  <c r="BG109" i="11"/>
  <c r="K235" i="11"/>
  <c r="K112" i="11"/>
  <c r="K233" i="11" s="1"/>
  <c r="S235" i="11"/>
  <c r="S112" i="11"/>
  <c r="S233" i="11" s="1"/>
  <c r="AA235" i="11"/>
  <c r="AA112" i="11"/>
  <c r="AA233" i="11" s="1"/>
  <c r="AI235" i="11"/>
  <c r="AI112" i="11"/>
  <c r="AI233" i="11" s="1"/>
  <c r="AQ235" i="11"/>
  <c r="AQ112" i="11"/>
  <c r="AQ233" i="11" s="1"/>
  <c r="AY235" i="11"/>
  <c r="AY112" i="11"/>
  <c r="AY233" i="11" s="1"/>
  <c r="BG235" i="11"/>
  <c r="BG112" i="11"/>
  <c r="BG233" i="11" s="1"/>
  <c r="L181" i="11"/>
  <c r="L58" i="11"/>
  <c r="T58" i="11"/>
  <c r="T181" i="11"/>
  <c r="AB181" i="11"/>
  <c r="AB14" i="14" s="1"/>
  <c r="AB15" i="14" s="1"/>
  <c r="AB19" i="14" s="1"/>
  <c r="AB22" i="14" s="1"/>
  <c r="AB58" i="11"/>
  <c r="AJ181" i="11"/>
  <c r="AJ58" i="11"/>
  <c r="AR181" i="11"/>
  <c r="AR58" i="11"/>
  <c r="L108" i="11"/>
  <c r="L61" i="11"/>
  <c r="L184" i="11"/>
  <c r="T184" i="11"/>
  <c r="T108" i="11"/>
  <c r="T61" i="11"/>
  <c r="AB184" i="11"/>
  <c r="AB108" i="11"/>
  <c r="AB61" i="11"/>
  <c r="AJ61" i="11"/>
  <c r="AJ108" i="11"/>
  <c r="AJ184" i="11"/>
  <c r="AR108" i="11"/>
  <c r="AR61" i="11"/>
  <c r="AR184" i="11"/>
  <c r="L187" i="11"/>
  <c r="L64" i="11"/>
  <c r="T187" i="11"/>
  <c r="T64" i="11"/>
  <c r="AB187" i="11"/>
  <c r="AB64" i="11"/>
  <c r="AJ187" i="11"/>
  <c r="AJ64" i="11"/>
  <c r="AR64" i="11"/>
  <c r="AR187" i="11"/>
  <c r="AZ64" i="11"/>
  <c r="AZ187" i="11"/>
  <c r="AZ14" i="14" s="1"/>
  <c r="AZ15" i="14" s="1"/>
  <c r="BH187" i="11"/>
  <c r="BH64" i="11"/>
  <c r="L190" i="11"/>
  <c r="L67" i="11"/>
  <c r="T67" i="11"/>
  <c r="T190" i="11"/>
  <c r="AB190" i="11"/>
  <c r="AB67" i="11"/>
  <c r="AJ190" i="11"/>
  <c r="AJ67" i="11"/>
  <c r="AR190" i="11"/>
  <c r="AR67" i="11"/>
  <c r="AZ190" i="11"/>
  <c r="AZ67" i="11"/>
  <c r="BH67" i="11"/>
  <c r="BH190" i="11"/>
  <c r="L226" i="11"/>
  <c r="L103" i="11"/>
  <c r="T226" i="11"/>
  <c r="T103" i="11"/>
  <c r="AB226" i="11"/>
  <c r="AB103" i="11"/>
  <c r="AJ103" i="11"/>
  <c r="AJ226" i="11"/>
  <c r="AR226" i="11"/>
  <c r="AR103" i="11"/>
  <c r="L232" i="11"/>
  <c r="L109" i="11"/>
  <c r="T232" i="11"/>
  <c r="T109" i="11"/>
  <c r="AB232" i="11"/>
  <c r="AB109" i="11"/>
  <c r="AJ232" i="11"/>
  <c r="AJ109" i="11"/>
  <c r="AR232" i="11"/>
  <c r="AR109" i="11"/>
  <c r="AZ109" i="11"/>
  <c r="AZ232" i="11"/>
  <c r="BH232" i="11"/>
  <c r="BH109" i="11"/>
  <c r="L112" i="11"/>
  <c r="L233" i="11" s="1"/>
  <c r="L235" i="11"/>
  <c r="T235" i="11"/>
  <c r="T112" i="11"/>
  <c r="T233" i="11" s="1"/>
  <c r="AB235" i="11"/>
  <c r="AB112" i="11"/>
  <c r="AB233" i="11" s="1"/>
  <c r="AJ112" i="11"/>
  <c r="AJ233" i="11" s="1"/>
  <c r="AJ235" i="11"/>
  <c r="AR235" i="11"/>
  <c r="AR112" i="11"/>
  <c r="AR233" i="11" s="1"/>
  <c r="AZ235" i="11"/>
  <c r="AZ112" i="11"/>
  <c r="AZ233" i="11" s="1"/>
  <c r="BH112" i="11"/>
  <c r="BH233" i="11" s="1"/>
  <c r="BH235" i="11"/>
  <c r="M181" i="11"/>
  <c r="M58" i="11"/>
  <c r="U181" i="11"/>
  <c r="U58" i="11"/>
  <c r="AC181" i="11"/>
  <c r="AC58" i="11"/>
  <c r="AK181" i="11"/>
  <c r="AK58" i="11"/>
  <c r="AS181" i="11"/>
  <c r="AS58" i="11"/>
  <c r="M108" i="11"/>
  <c r="M61" i="11"/>
  <c r="M184" i="11"/>
  <c r="U61" i="11"/>
  <c r="U184" i="11"/>
  <c r="U108" i="11"/>
  <c r="AC108" i="11"/>
  <c r="AC184" i="11"/>
  <c r="AC61" i="11"/>
  <c r="AK61" i="11"/>
  <c r="AK108" i="11"/>
  <c r="AK184" i="11"/>
  <c r="AS184" i="11"/>
  <c r="AS108" i="11"/>
  <c r="AS61" i="11"/>
  <c r="M187" i="11"/>
  <c r="M64" i="11"/>
  <c r="U64" i="11"/>
  <c r="U187" i="11"/>
  <c r="AC187" i="11"/>
  <c r="AC64" i="11"/>
  <c r="AK187" i="11"/>
  <c r="AK64" i="11"/>
  <c r="AS64" i="11"/>
  <c r="AS187" i="11"/>
  <c r="BA64" i="11"/>
  <c r="BA187" i="11"/>
  <c r="BI187" i="11"/>
  <c r="BI64" i="11"/>
  <c r="M190" i="11"/>
  <c r="M67" i="11"/>
  <c r="U190" i="11"/>
  <c r="U67" i="11"/>
  <c r="AC190" i="11"/>
  <c r="AC67" i="11"/>
  <c r="AK190" i="11"/>
  <c r="AK67" i="11"/>
  <c r="AS190" i="11"/>
  <c r="AS67" i="11"/>
  <c r="BA190" i="11"/>
  <c r="BA14" i="14" s="1"/>
  <c r="BA15" i="14" s="1"/>
  <c r="BA67" i="11"/>
  <c r="BI67" i="11"/>
  <c r="BI190" i="11"/>
  <c r="M226" i="11"/>
  <c r="M103" i="11"/>
  <c r="U226" i="11"/>
  <c r="U103" i="11"/>
  <c r="AC226" i="11"/>
  <c r="AC103" i="11"/>
  <c r="AK226" i="11"/>
  <c r="AK103" i="11"/>
  <c r="AS103" i="11"/>
  <c r="AS226" i="11"/>
  <c r="M232" i="11"/>
  <c r="M109" i="11"/>
  <c r="U232" i="11"/>
  <c r="U109" i="11"/>
  <c r="AC232" i="11"/>
  <c r="AC109" i="11"/>
  <c r="AK232" i="11"/>
  <c r="AK109" i="11"/>
  <c r="AS232" i="11"/>
  <c r="AS109" i="11"/>
  <c r="BA232" i="11"/>
  <c r="BA143" i="14" s="1"/>
  <c r="BA144" i="14" s="1"/>
  <c r="BA146" i="14" s="1"/>
  <c r="BA149" i="14" s="1"/>
  <c r="BA109" i="11"/>
  <c r="BI232" i="11"/>
  <c r="BI109" i="11"/>
  <c r="M235" i="11"/>
  <c r="M112" i="11"/>
  <c r="M233" i="11" s="1"/>
  <c r="U235" i="11"/>
  <c r="U112" i="11"/>
  <c r="U233" i="11" s="1"/>
  <c r="AC235" i="11"/>
  <c r="AC112" i="11"/>
  <c r="AC233" i="11" s="1"/>
  <c r="AK112" i="11"/>
  <c r="AK233" i="11" s="1"/>
  <c r="AK235" i="11"/>
  <c r="AS235" i="11"/>
  <c r="AS112" i="11"/>
  <c r="AS233" i="11" s="1"/>
  <c r="BA235" i="11"/>
  <c r="BA112" i="11"/>
  <c r="BA233" i="11" s="1"/>
  <c r="BI112" i="11"/>
  <c r="BI233" i="11" s="1"/>
  <c r="BI235" i="11"/>
  <c r="F181" i="11"/>
  <c r="F58" i="11"/>
  <c r="E60" i="11"/>
  <c r="N181" i="11"/>
  <c r="N58" i="11"/>
  <c r="V181" i="11"/>
  <c r="V58" i="11"/>
  <c r="AD181" i="11"/>
  <c r="AD58" i="11"/>
  <c r="AL181" i="11"/>
  <c r="AL58" i="11"/>
  <c r="AT58" i="11"/>
  <c r="AT181" i="11"/>
  <c r="F61" i="11"/>
  <c r="F184" i="11"/>
  <c r="E63" i="11"/>
  <c r="N108" i="11"/>
  <c r="N184" i="11"/>
  <c r="N61" i="11"/>
  <c r="V184" i="11"/>
  <c r="V108" i="11"/>
  <c r="V61" i="11"/>
  <c r="AD184" i="11"/>
  <c r="AD14" i="14" s="1"/>
  <c r="AD15" i="14" s="1"/>
  <c r="AD19" i="14" s="1"/>
  <c r="AD61" i="11"/>
  <c r="AD108" i="11"/>
  <c r="AL184" i="11"/>
  <c r="AL108" i="11"/>
  <c r="AL61" i="11"/>
  <c r="AT61" i="11"/>
  <c r="AT108" i="11"/>
  <c r="AT184" i="11"/>
  <c r="F187" i="11"/>
  <c r="F64" i="11"/>
  <c r="E66" i="11"/>
  <c r="N187" i="11"/>
  <c r="N64" i="11"/>
  <c r="V64" i="11"/>
  <c r="V187" i="11"/>
  <c r="AD187" i="11"/>
  <c r="AD64" i="11"/>
  <c r="AL64" i="11"/>
  <c r="AL187" i="11"/>
  <c r="AT187" i="11"/>
  <c r="AT64" i="11"/>
  <c r="BB64" i="11"/>
  <c r="BB187" i="11"/>
  <c r="F67" i="11"/>
  <c r="F190" i="11"/>
  <c r="E69" i="11"/>
  <c r="N190" i="11"/>
  <c r="N67" i="11"/>
  <c r="V190" i="11"/>
  <c r="V67" i="11"/>
  <c r="AD190" i="11"/>
  <c r="AD67" i="11"/>
  <c r="AL190" i="11"/>
  <c r="AL67" i="11"/>
  <c r="AT190" i="11"/>
  <c r="AT67" i="11"/>
  <c r="BB67" i="11"/>
  <c r="BB190" i="11"/>
  <c r="N226" i="11"/>
  <c r="N103" i="11"/>
  <c r="V226" i="11"/>
  <c r="V103" i="11"/>
  <c r="AD226" i="11"/>
  <c r="AD103" i="11"/>
  <c r="AL103" i="11"/>
  <c r="AL226" i="11"/>
  <c r="AT226" i="11"/>
  <c r="AT103" i="11"/>
  <c r="F109" i="11"/>
  <c r="F232" i="11"/>
  <c r="E111" i="11"/>
  <c r="N232" i="11"/>
  <c r="N109" i="11"/>
  <c r="V232" i="11"/>
  <c r="V109" i="11"/>
  <c r="AD232" i="11"/>
  <c r="AD109" i="11"/>
  <c r="AL232" i="11"/>
  <c r="AL109" i="11"/>
  <c r="AT232" i="11"/>
  <c r="AT109" i="11"/>
  <c r="BB109" i="11"/>
  <c r="BB232" i="11"/>
  <c r="F112" i="11"/>
  <c r="F235" i="11"/>
  <c r="E114" i="11"/>
  <c r="N235" i="11"/>
  <c r="N112" i="11"/>
  <c r="N233" i="11" s="1"/>
  <c r="V235" i="11"/>
  <c r="V112" i="11"/>
  <c r="V233" i="11" s="1"/>
  <c r="AD235" i="11"/>
  <c r="AD112" i="11"/>
  <c r="AD233" i="11" s="1"/>
  <c r="AL235" i="11"/>
  <c r="AL112" i="11"/>
  <c r="AL233" i="11" s="1"/>
  <c r="AT235" i="11"/>
  <c r="AT112" i="11"/>
  <c r="AT233" i="11" s="1"/>
  <c r="BB235" i="11"/>
  <c r="BB112" i="11"/>
  <c r="BB233" i="11" s="1"/>
  <c r="G181" i="11"/>
  <c r="G58" i="11"/>
  <c r="O58" i="11"/>
  <c r="O181" i="11"/>
  <c r="W181" i="11"/>
  <c r="W58" i="11"/>
  <c r="AE181" i="11"/>
  <c r="AE58" i="11"/>
  <c r="AM181" i="11"/>
  <c r="AM58" i="11"/>
  <c r="G184" i="11"/>
  <c r="G61" i="11"/>
  <c r="O61" i="11"/>
  <c r="O108" i="11"/>
  <c r="O184" i="11"/>
  <c r="W61" i="11"/>
  <c r="W184" i="11"/>
  <c r="W108" i="11"/>
  <c r="AE184" i="11"/>
  <c r="AE61" i="11"/>
  <c r="AE108" i="11"/>
  <c r="AM184" i="11"/>
  <c r="AM61" i="11"/>
  <c r="AM108" i="11"/>
  <c r="G187" i="11"/>
  <c r="G64" i="11"/>
  <c r="O64" i="11"/>
  <c r="O187" i="11"/>
  <c r="W64" i="11"/>
  <c r="W187" i="11"/>
  <c r="AE187" i="11"/>
  <c r="AE64" i="11"/>
  <c r="AM187" i="11"/>
  <c r="AM64" i="11"/>
  <c r="AU187" i="11"/>
  <c r="AU64" i="11"/>
  <c r="BC64" i="11"/>
  <c r="BC187" i="11"/>
  <c r="G190" i="11"/>
  <c r="G67" i="11"/>
  <c r="O67" i="11"/>
  <c r="O190" i="11"/>
  <c r="W190" i="11"/>
  <c r="W67" i="11"/>
  <c r="AE190" i="11"/>
  <c r="AE67" i="11"/>
  <c r="AM190" i="11"/>
  <c r="AM67" i="11"/>
  <c r="AU67" i="11"/>
  <c r="AU190" i="11"/>
  <c r="BC190" i="11"/>
  <c r="BC67" i="11"/>
  <c r="O226" i="11"/>
  <c r="O103" i="11"/>
  <c r="W226" i="11"/>
  <c r="W103" i="11"/>
  <c r="AE226" i="11"/>
  <c r="AE103" i="11"/>
  <c r="AM226" i="11"/>
  <c r="AM103" i="11"/>
  <c r="G232" i="11"/>
  <c r="G109" i="11"/>
  <c r="O232" i="11"/>
  <c r="O109" i="11"/>
  <c r="W232" i="11"/>
  <c r="W109" i="11"/>
  <c r="AE232" i="11"/>
  <c r="AE109" i="11"/>
  <c r="AM232" i="11"/>
  <c r="AM109" i="11"/>
  <c r="AU109" i="11"/>
  <c r="AU232" i="11"/>
  <c r="BC109" i="11"/>
  <c r="BC232" i="11"/>
  <c r="BC143" i="14" s="1"/>
  <c r="BC144" i="14" s="1"/>
  <c r="BC146" i="14" s="1"/>
  <c r="BC149" i="14" s="1"/>
  <c r="G112" i="11"/>
  <c r="G233" i="11" s="1"/>
  <c r="G235" i="11"/>
  <c r="O112" i="11"/>
  <c r="O233" i="11" s="1"/>
  <c r="O235" i="11"/>
  <c r="W235" i="11"/>
  <c r="W112" i="11"/>
  <c r="W233" i="11" s="1"/>
  <c r="AE235" i="11"/>
  <c r="AE112" i="11"/>
  <c r="AE233" i="11" s="1"/>
  <c r="AM235" i="11"/>
  <c r="AM112" i="11"/>
  <c r="AM233" i="11" s="1"/>
  <c r="AU112" i="11"/>
  <c r="AU233" i="11" s="1"/>
  <c r="AU235" i="11"/>
  <c r="BC112" i="11"/>
  <c r="BC233" i="11" s="1"/>
  <c r="BC235" i="11"/>
  <c r="H58" i="11"/>
  <c r="H181" i="11"/>
  <c r="P58" i="11"/>
  <c r="P181" i="11"/>
  <c r="X58" i="11"/>
  <c r="X181" i="11"/>
  <c r="AF181" i="11"/>
  <c r="AF58" i="11"/>
  <c r="AN181" i="11"/>
  <c r="AN58" i="11"/>
  <c r="H184" i="11"/>
  <c r="H61" i="11"/>
  <c r="P184" i="11"/>
  <c r="P108" i="11"/>
  <c r="P61" i="11"/>
  <c r="X184" i="11"/>
  <c r="X108" i="11"/>
  <c r="X61" i="11"/>
  <c r="AF108" i="11"/>
  <c r="AF184" i="11"/>
  <c r="AF61" i="11"/>
  <c r="AN108" i="11"/>
  <c r="AN184" i="11"/>
  <c r="AN61" i="11"/>
  <c r="H187" i="11"/>
  <c r="H64" i="11"/>
  <c r="P187" i="11"/>
  <c r="P64" i="11"/>
  <c r="X64" i="11"/>
  <c r="X187" i="11"/>
  <c r="AF64" i="11"/>
  <c r="AF187" i="11"/>
  <c r="AN187" i="11"/>
  <c r="AN64" i="11"/>
  <c r="AV187" i="11"/>
  <c r="AV64" i="11"/>
  <c r="BD64" i="11"/>
  <c r="BD187" i="11"/>
  <c r="H190" i="11"/>
  <c r="H67" i="11"/>
  <c r="P67" i="11"/>
  <c r="P190" i="11"/>
  <c r="X190" i="11"/>
  <c r="X67" i="11"/>
  <c r="AF190" i="11"/>
  <c r="AF67" i="11"/>
  <c r="AN190" i="11"/>
  <c r="AN67" i="11"/>
  <c r="AV67" i="11"/>
  <c r="AV190" i="11"/>
  <c r="BD67" i="11"/>
  <c r="BD190" i="11"/>
  <c r="P226" i="11"/>
  <c r="P103" i="11"/>
  <c r="X226" i="11"/>
  <c r="X103" i="11"/>
  <c r="AF226" i="11"/>
  <c r="AF103" i="11"/>
  <c r="AN226" i="11"/>
  <c r="AN103" i="11"/>
  <c r="H109" i="11"/>
  <c r="H232" i="11"/>
  <c r="P232" i="11"/>
  <c r="P109" i="11"/>
  <c r="X232" i="11"/>
  <c r="X109" i="11"/>
  <c r="AF232" i="11"/>
  <c r="AF109" i="11"/>
  <c r="AN232" i="11"/>
  <c r="AN109" i="11"/>
  <c r="AV232" i="11"/>
  <c r="AV143" i="14" s="1"/>
  <c r="AV144" i="14" s="1"/>
  <c r="AV146" i="14" s="1"/>
  <c r="AV149" i="14" s="1"/>
  <c r="AV109" i="11"/>
  <c r="BD232" i="11"/>
  <c r="BD143" i="14" s="1"/>
  <c r="BD144" i="14" s="1"/>
  <c r="BD146" i="14" s="1"/>
  <c r="BD149" i="14" s="1"/>
  <c r="BD109" i="11"/>
  <c r="H235" i="11"/>
  <c r="H112" i="11"/>
  <c r="H233" i="11" s="1"/>
  <c r="P235" i="11"/>
  <c r="P112" i="11"/>
  <c r="P233" i="11" s="1"/>
  <c r="X235" i="11"/>
  <c r="X112" i="11"/>
  <c r="X233" i="11" s="1"/>
  <c r="AF235" i="11"/>
  <c r="AF112" i="11"/>
  <c r="AF233" i="11" s="1"/>
  <c r="AN235" i="11"/>
  <c r="AN112" i="11"/>
  <c r="AN233" i="11" s="1"/>
  <c r="AV112" i="11"/>
  <c r="AV233" i="11" s="1"/>
  <c r="AV235" i="11"/>
  <c r="BD112" i="11"/>
  <c r="BD233" i="11" s="1"/>
  <c r="BD235" i="11"/>
  <c r="I181" i="11"/>
  <c r="I58" i="11"/>
  <c r="Q58" i="11"/>
  <c r="Q181" i="11"/>
  <c r="Y181" i="11"/>
  <c r="Y58" i="11"/>
  <c r="AG181" i="11"/>
  <c r="AG58" i="11"/>
  <c r="AO181" i="11"/>
  <c r="AO58" i="11"/>
  <c r="I61" i="11"/>
  <c r="I184" i="11"/>
  <c r="Q184" i="11"/>
  <c r="Q108" i="11"/>
  <c r="Q61" i="11"/>
  <c r="Y184" i="11"/>
  <c r="Y108" i="11"/>
  <c r="Y61" i="11"/>
  <c r="AG108" i="11"/>
  <c r="AG61" i="11"/>
  <c r="AG184" i="11"/>
  <c r="AO61" i="11"/>
  <c r="AO108" i="11"/>
  <c r="AO184" i="11"/>
  <c r="I187" i="11"/>
  <c r="I64" i="11"/>
  <c r="Q187" i="11"/>
  <c r="Q64" i="11"/>
  <c r="Y64" i="11"/>
  <c r="Y187" i="11"/>
  <c r="AG187" i="11"/>
  <c r="AG64" i="11"/>
  <c r="AO187" i="11"/>
  <c r="AO64" i="11"/>
  <c r="AW187" i="11"/>
  <c r="AW64" i="11"/>
  <c r="BE187" i="11"/>
  <c r="BE64" i="11"/>
  <c r="I190" i="11"/>
  <c r="I67" i="11"/>
  <c r="Q190" i="11"/>
  <c r="Q67" i="11"/>
  <c r="Y190" i="11"/>
  <c r="Y67" i="11"/>
  <c r="AG190" i="11"/>
  <c r="AG67" i="11"/>
  <c r="AO190" i="11"/>
  <c r="AO67" i="11"/>
  <c r="AW190" i="11"/>
  <c r="AW67" i="11"/>
  <c r="BE67" i="11"/>
  <c r="BE190" i="11"/>
  <c r="Q226" i="11"/>
  <c r="Q103" i="11"/>
  <c r="Y226" i="11"/>
  <c r="Y103" i="11"/>
  <c r="AG103" i="11"/>
  <c r="AG226" i="11"/>
  <c r="AO226" i="11"/>
  <c r="AO103" i="11"/>
  <c r="I232" i="11"/>
  <c r="I109" i="11"/>
  <c r="Q109" i="11"/>
  <c r="Q232" i="11"/>
  <c r="Y232" i="11"/>
  <c r="Y109" i="11"/>
  <c r="AG109" i="11"/>
  <c r="AG232" i="11"/>
  <c r="AO232" i="11"/>
  <c r="AO109" i="11"/>
  <c r="AW232" i="11"/>
  <c r="AW143" i="14" s="1"/>
  <c r="AW144" i="14" s="1"/>
  <c r="AW146" i="14" s="1"/>
  <c r="AW149" i="14" s="1"/>
  <c r="AW109" i="11"/>
  <c r="BE232" i="11"/>
  <c r="BE143" i="14" s="1"/>
  <c r="BE144" i="14" s="1"/>
  <c r="BE146" i="14" s="1"/>
  <c r="BE149" i="14" s="1"/>
  <c r="BE109" i="11"/>
  <c r="I112" i="11"/>
  <c r="I233" i="11" s="1"/>
  <c r="I235" i="11"/>
  <c r="Q235" i="11"/>
  <c r="Q112" i="11"/>
  <c r="Q233" i="11" s="1"/>
  <c r="Y235" i="11"/>
  <c r="Y112" i="11"/>
  <c r="Y233" i="11" s="1"/>
  <c r="AG235" i="11"/>
  <c r="AG112" i="11"/>
  <c r="AG233" i="11" s="1"/>
  <c r="AO235" i="11"/>
  <c r="AO112" i="11"/>
  <c r="AO233" i="11" s="1"/>
  <c r="AW112" i="11"/>
  <c r="AW233" i="11" s="1"/>
  <c r="AW235" i="11"/>
  <c r="BE112" i="11"/>
  <c r="BE233" i="11" s="1"/>
  <c r="BE235" i="11"/>
  <c r="J181" i="11"/>
  <c r="J58" i="11"/>
  <c r="R181" i="11"/>
  <c r="R58" i="11"/>
  <c r="Z58" i="11"/>
  <c r="Z181" i="11"/>
  <c r="AH181" i="11"/>
  <c r="AH58" i="11"/>
  <c r="AP181" i="11"/>
  <c r="AP58" i="11"/>
  <c r="J184" i="11"/>
  <c r="J108" i="11"/>
  <c r="J61" i="11"/>
  <c r="R108" i="11"/>
  <c r="R184" i="11"/>
  <c r="R61" i="11"/>
  <c r="Z184" i="11"/>
  <c r="Z108" i="11"/>
  <c r="Z61" i="11"/>
  <c r="AH61" i="11"/>
  <c r="AH108" i="11"/>
  <c r="AH184" i="11"/>
  <c r="AP61" i="11"/>
  <c r="AP184" i="11"/>
  <c r="AP108" i="11"/>
  <c r="J187" i="11"/>
  <c r="J64" i="11"/>
  <c r="R187" i="11"/>
  <c r="R64" i="11"/>
  <c r="Z187" i="11"/>
  <c r="Z64" i="11"/>
  <c r="AH187" i="11"/>
  <c r="AH64" i="11"/>
  <c r="AP64" i="11"/>
  <c r="AP187" i="11"/>
  <c r="AX64" i="11"/>
  <c r="AX187" i="11"/>
  <c r="BF187" i="11"/>
  <c r="BF64" i="11"/>
  <c r="J190" i="11"/>
  <c r="J67" i="11"/>
  <c r="R190" i="11"/>
  <c r="R67" i="11"/>
  <c r="Z190" i="11"/>
  <c r="Z67" i="11"/>
  <c r="AH190" i="11"/>
  <c r="AH67" i="11"/>
  <c r="AP190" i="11"/>
  <c r="AP67" i="11"/>
  <c r="AX190" i="11"/>
  <c r="AX67" i="11"/>
  <c r="BF190" i="11"/>
  <c r="BF67" i="11"/>
  <c r="J226" i="11"/>
  <c r="J103" i="11"/>
  <c r="E105" i="11"/>
  <c r="R226" i="11"/>
  <c r="R103" i="11"/>
  <c r="Z226" i="11"/>
  <c r="Z103" i="11"/>
  <c r="AH226" i="11"/>
  <c r="AH103" i="11"/>
  <c r="AP103" i="11"/>
  <c r="AP226" i="11"/>
  <c r="J232" i="11"/>
  <c r="J109" i="11"/>
  <c r="R232" i="11"/>
  <c r="R109" i="11"/>
  <c r="Z232" i="11"/>
  <c r="Z109" i="11"/>
  <c r="AH232" i="11"/>
  <c r="AH109" i="11"/>
  <c r="AP232" i="11"/>
  <c r="AP109" i="11"/>
  <c r="AX109" i="11"/>
  <c r="AX232" i="11"/>
  <c r="BF109" i="11"/>
  <c r="BF232" i="11"/>
  <c r="J235" i="11"/>
  <c r="J112" i="11"/>
  <c r="J233" i="11" s="1"/>
  <c r="R112" i="11"/>
  <c r="R233" i="11" s="1"/>
  <c r="R235" i="11"/>
  <c r="Z235" i="11"/>
  <c r="Z112" i="11"/>
  <c r="Z233" i="11" s="1"/>
  <c r="AH235" i="11"/>
  <c r="AH112" i="11"/>
  <c r="AH233" i="11" s="1"/>
  <c r="AP235" i="11"/>
  <c r="AP112" i="11"/>
  <c r="AP233" i="11" s="1"/>
  <c r="AX235" i="11"/>
  <c r="AX112" i="11"/>
  <c r="AX233" i="11" s="1"/>
  <c r="BF112" i="11"/>
  <c r="BF233" i="11" s="1"/>
  <c r="BF235" i="11"/>
  <c r="AF14" i="14" l="1"/>
  <c r="AF15" i="14" s="1"/>
  <c r="AF19" i="14" s="1"/>
  <c r="N14" i="14"/>
  <c r="N15" i="14" s="1"/>
  <c r="N19" i="14" s="1"/>
  <c r="AA14" i="14"/>
  <c r="AA15" i="14" s="1"/>
  <c r="AA19" i="14" s="1"/>
  <c r="BF143" i="14"/>
  <c r="BF144" i="14" s="1"/>
  <c r="BF146" i="14" s="1"/>
  <c r="BF149" i="14" s="1"/>
  <c r="BF14" i="14"/>
  <c r="BF15" i="14" s="1"/>
  <c r="BD14" i="14"/>
  <c r="BD15" i="14" s="1"/>
  <c r="BE14" i="14"/>
  <c r="BE15" i="14" s="1"/>
  <c r="AW14" i="14"/>
  <c r="AW15" i="14" s="1"/>
  <c r="AW19" i="14" s="1"/>
  <c r="AW22" i="14" s="1"/>
  <c r="J120" i="11"/>
  <c r="J241" i="11" s="1"/>
  <c r="J230" i="11"/>
  <c r="Z229" i="11"/>
  <c r="Z106" i="11"/>
  <c r="Y120" i="11"/>
  <c r="Y241" i="11" s="1"/>
  <c r="Y230" i="11"/>
  <c r="AW188" i="11"/>
  <c r="AW76" i="11"/>
  <c r="AW197" i="11" s="1"/>
  <c r="I185" i="11"/>
  <c r="I75" i="11"/>
  <c r="I196" i="11" s="1"/>
  <c r="X120" i="11"/>
  <c r="X241" i="11" s="1"/>
  <c r="X230" i="11"/>
  <c r="W230" i="11"/>
  <c r="W120" i="11"/>
  <c r="W241" i="11" s="1"/>
  <c r="AE224" i="11"/>
  <c r="AE118" i="11"/>
  <c r="W229" i="11"/>
  <c r="W106" i="11"/>
  <c r="G73" i="11"/>
  <c r="G179" i="11"/>
  <c r="AT224" i="11"/>
  <c r="AT118" i="11"/>
  <c r="N118" i="11"/>
  <c r="N224" i="11"/>
  <c r="AD188" i="11"/>
  <c r="AD76" i="11"/>
  <c r="AD197" i="11" s="1"/>
  <c r="F76" i="11"/>
  <c r="F188" i="11"/>
  <c r="E67" i="11"/>
  <c r="E184" i="11"/>
  <c r="V179" i="11"/>
  <c r="V73" i="11"/>
  <c r="BA19" i="14"/>
  <c r="BA22" i="14" s="1"/>
  <c r="AS75" i="11"/>
  <c r="AS196" i="11" s="1"/>
  <c r="AS185" i="11"/>
  <c r="AS73" i="11"/>
  <c r="AS179" i="11"/>
  <c r="BH230" i="11"/>
  <c r="BH120" i="11"/>
  <c r="AB120" i="11"/>
  <c r="AB241" i="11" s="1"/>
  <c r="AB230" i="11"/>
  <c r="AZ19" i="14"/>
  <c r="T185" i="11"/>
  <c r="T75" i="11"/>
  <c r="T196" i="11" s="1"/>
  <c r="AJ229" i="11"/>
  <c r="AJ143" i="14" s="1"/>
  <c r="AJ144" i="14" s="1"/>
  <c r="AJ106" i="11"/>
  <c r="S229" i="11"/>
  <c r="S143" i="14" s="1"/>
  <c r="S144" i="14" s="1"/>
  <c r="S146" i="14" s="1"/>
  <c r="S149" i="14" s="1"/>
  <c r="S106" i="11"/>
  <c r="AH185" i="11"/>
  <c r="AH75" i="11"/>
  <c r="AH196" i="11" s="1"/>
  <c r="AP229" i="11"/>
  <c r="AP143" i="14" s="1"/>
  <c r="AP144" i="14" s="1"/>
  <c r="AP106" i="11"/>
  <c r="AP14" i="14"/>
  <c r="AP15" i="14" s="1"/>
  <c r="J14" i="14"/>
  <c r="J15" i="14" s="1"/>
  <c r="J19" i="14" s="1"/>
  <c r="AG118" i="11"/>
  <c r="AG224" i="11"/>
  <c r="Y229" i="11"/>
  <c r="Y106" i="11"/>
  <c r="AO14" i="14"/>
  <c r="AO15" i="14" s="1"/>
  <c r="I14" i="14"/>
  <c r="I15" i="14" s="1"/>
  <c r="I19" i="14" s="1"/>
  <c r="I143" i="14"/>
  <c r="I144" i="14" s="1"/>
  <c r="I146" i="14" s="1"/>
  <c r="I149" i="14" s="1"/>
  <c r="AV188" i="11"/>
  <c r="AV76" i="11"/>
  <c r="AV197" i="11" s="1"/>
  <c r="P76" i="11"/>
  <c r="P197" i="11" s="1"/>
  <c r="P188" i="11"/>
  <c r="X229" i="11"/>
  <c r="X106" i="11"/>
  <c r="AN14" i="14"/>
  <c r="AN15" i="14" s="1"/>
  <c r="H73" i="11"/>
  <c r="H179" i="11"/>
  <c r="BC230" i="11"/>
  <c r="BC120" i="11"/>
  <c r="AU188" i="11"/>
  <c r="AU76" i="11"/>
  <c r="AU197" i="11" s="1"/>
  <c r="O188" i="11"/>
  <c r="O76" i="11"/>
  <c r="O197" i="11" s="1"/>
  <c r="G143" i="14"/>
  <c r="G144" i="14" s="1"/>
  <c r="G14" i="14"/>
  <c r="G15" i="14" s="1"/>
  <c r="BB143" i="14"/>
  <c r="BB144" i="14" s="1"/>
  <c r="BB146" i="14" s="1"/>
  <c r="BB149" i="14" s="1"/>
  <c r="V120" i="11"/>
  <c r="V241" i="11" s="1"/>
  <c r="V230" i="11"/>
  <c r="BB14" i="14"/>
  <c r="BB15" i="14" s="1"/>
  <c r="AT229" i="11"/>
  <c r="AT143" i="14" s="1"/>
  <c r="AT144" i="14" s="1"/>
  <c r="AT106" i="11"/>
  <c r="V182" i="11"/>
  <c r="V74" i="11"/>
  <c r="V195" i="11" s="1"/>
  <c r="V70" i="11"/>
  <c r="V191" i="11" s="1"/>
  <c r="F70" i="11"/>
  <c r="F182" i="11"/>
  <c r="F74" i="11"/>
  <c r="E61" i="11"/>
  <c r="V14" i="14"/>
  <c r="V15" i="14" s="1"/>
  <c r="V19" i="14" s="1"/>
  <c r="V22" i="14" s="1"/>
  <c r="AS120" i="11"/>
  <c r="AS241" i="11" s="1"/>
  <c r="AS230" i="11"/>
  <c r="M120" i="11"/>
  <c r="M241" i="11" s="1"/>
  <c r="M230" i="11"/>
  <c r="U224" i="11"/>
  <c r="U118" i="11"/>
  <c r="AS76" i="11"/>
  <c r="AS197" i="11" s="1"/>
  <c r="AS188" i="11"/>
  <c r="M188" i="11"/>
  <c r="M76" i="11"/>
  <c r="M197" i="11" s="1"/>
  <c r="AK75" i="11"/>
  <c r="AK196" i="11" s="1"/>
  <c r="AK185" i="11"/>
  <c r="AS182" i="11"/>
  <c r="AS70" i="11"/>
  <c r="AS191" i="11" s="1"/>
  <c r="AS74" i="11"/>
  <c r="AS195" i="11" s="1"/>
  <c r="AC229" i="11"/>
  <c r="AC106" i="11"/>
  <c r="AC115" i="11" s="1"/>
  <c r="AS14" i="14"/>
  <c r="AS15" i="14" s="1"/>
  <c r="M14" i="14"/>
  <c r="M15" i="14" s="1"/>
  <c r="M19" i="14" s="1"/>
  <c r="M22" i="14" s="1"/>
  <c r="BH143" i="14"/>
  <c r="BH144" i="14" s="1"/>
  <c r="BH146" i="14" s="1"/>
  <c r="BH149" i="14" s="1"/>
  <c r="AJ118" i="11"/>
  <c r="AJ224" i="11"/>
  <c r="AJ115" i="11"/>
  <c r="BH76" i="11"/>
  <c r="BH197" i="11" s="1"/>
  <c r="BH188" i="11"/>
  <c r="AZ75" i="11"/>
  <c r="AZ185" i="11"/>
  <c r="AJ74" i="11"/>
  <c r="AJ195" i="11" s="1"/>
  <c r="AJ70" i="11"/>
  <c r="AJ191" i="11" s="1"/>
  <c r="AJ182" i="11"/>
  <c r="L70" i="11"/>
  <c r="L191" i="11" s="1"/>
  <c r="L182" i="11"/>
  <c r="L74" i="11"/>
  <c r="L195" i="11" s="1"/>
  <c r="T14" i="14"/>
  <c r="T15" i="14" s="1"/>
  <c r="T19" i="14" s="1"/>
  <c r="AI120" i="11"/>
  <c r="AI241" i="11" s="1"/>
  <c r="AI230" i="11"/>
  <c r="AQ224" i="11"/>
  <c r="AQ118" i="11"/>
  <c r="K118" i="11"/>
  <c r="K224" i="11"/>
  <c r="BG14" i="14"/>
  <c r="BG15" i="14" s="1"/>
  <c r="AQ74" i="11"/>
  <c r="AQ195" i="11" s="1"/>
  <c r="AQ70" i="11"/>
  <c r="AQ191" i="11" s="1"/>
  <c r="AQ182" i="11"/>
  <c r="S74" i="11"/>
  <c r="S195" i="11" s="1"/>
  <c r="S182" i="11"/>
  <c r="S70" i="11"/>
  <c r="S191" i="11" s="1"/>
  <c r="AO179" i="11"/>
  <c r="AO73" i="11"/>
  <c r="BD120" i="11"/>
  <c r="BD230" i="11"/>
  <c r="AF224" i="11"/>
  <c r="AF118" i="11"/>
  <c r="X74" i="11"/>
  <c r="X195" i="11" s="1"/>
  <c r="X182" i="11"/>
  <c r="X70" i="11"/>
  <c r="X191" i="11" s="1"/>
  <c r="E190" i="11"/>
  <c r="AM185" i="11"/>
  <c r="AM75" i="11"/>
  <c r="AM196" i="11" s="1"/>
  <c r="G75" i="11"/>
  <c r="G196" i="11" s="1"/>
  <c r="G185" i="11"/>
  <c r="AM73" i="11"/>
  <c r="AM179" i="11"/>
  <c r="F233" i="11"/>
  <c r="E233" i="11" s="1"/>
  <c r="E112" i="11"/>
  <c r="AD22" i="14"/>
  <c r="AC143" i="14"/>
  <c r="AC144" i="14" s="1"/>
  <c r="AC146" i="14" s="1"/>
  <c r="M179" i="11"/>
  <c r="M73" i="11"/>
  <c r="AB76" i="11"/>
  <c r="AB197" i="11" s="1"/>
  <c r="AB188" i="11"/>
  <c r="AI73" i="11"/>
  <c r="AI179" i="11"/>
  <c r="AP188" i="11"/>
  <c r="AP76" i="11"/>
  <c r="AP197" i="11" s="1"/>
  <c r="J76" i="11"/>
  <c r="J197" i="11" s="1"/>
  <c r="J188" i="11"/>
  <c r="AH230" i="11"/>
  <c r="AH120" i="11"/>
  <c r="AH241" i="11" s="1"/>
  <c r="R70" i="11"/>
  <c r="R191" i="11" s="1"/>
  <c r="R182" i="11"/>
  <c r="R74" i="11"/>
  <c r="R195" i="11" s="1"/>
  <c r="AH179" i="11"/>
  <c r="AH73" i="11"/>
  <c r="AW230" i="11"/>
  <c r="AW120" i="11"/>
  <c r="Y224" i="11"/>
  <c r="Y115" i="11"/>
  <c r="Y118" i="11"/>
  <c r="AO76" i="11"/>
  <c r="AO197" i="11" s="1"/>
  <c r="AO188" i="11"/>
  <c r="I188" i="11"/>
  <c r="I76" i="11"/>
  <c r="I197" i="11" s="1"/>
  <c r="AG75" i="11"/>
  <c r="AG196" i="11" s="1"/>
  <c r="AG185" i="11"/>
  <c r="AG73" i="11"/>
  <c r="AG179" i="11"/>
  <c r="AV120" i="11"/>
  <c r="AV230" i="11"/>
  <c r="P230" i="11"/>
  <c r="P120" i="11"/>
  <c r="P241" i="11" s="1"/>
  <c r="X118" i="11"/>
  <c r="X224" i="11"/>
  <c r="X115" i="11"/>
  <c r="AN76" i="11"/>
  <c r="AN197" i="11" s="1"/>
  <c r="AN188" i="11"/>
  <c r="H76" i="11"/>
  <c r="H197" i="11" s="1"/>
  <c r="H188" i="11"/>
  <c r="AN74" i="11"/>
  <c r="AN195" i="11" s="1"/>
  <c r="AN70" i="11"/>
  <c r="AN191" i="11" s="1"/>
  <c r="AN182" i="11"/>
  <c r="AF73" i="11"/>
  <c r="AF179" i="11"/>
  <c r="E232" i="11"/>
  <c r="AU143" i="14"/>
  <c r="AU144" i="14" s="1"/>
  <c r="O230" i="11"/>
  <c r="O120" i="11"/>
  <c r="O241" i="11" s="1"/>
  <c r="W115" i="11"/>
  <c r="W118" i="11"/>
  <c r="W224" i="11"/>
  <c r="AM76" i="11"/>
  <c r="AM197" i="11" s="1"/>
  <c r="AM188" i="11"/>
  <c r="G188" i="11"/>
  <c r="G76" i="11"/>
  <c r="G197" i="11" s="1"/>
  <c r="AE185" i="11"/>
  <c r="AE75" i="11"/>
  <c r="AE196" i="11" s="1"/>
  <c r="AM229" i="11"/>
  <c r="AM106" i="11"/>
  <c r="AM115" i="11" s="1"/>
  <c r="W182" i="11"/>
  <c r="W74" i="11"/>
  <c r="W195" i="11" s="1"/>
  <c r="W70" i="11"/>
  <c r="W191" i="11" s="1"/>
  <c r="AE179" i="11"/>
  <c r="AE73" i="11"/>
  <c r="BB230" i="11"/>
  <c r="BB120" i="11"/>
  <c r="V76" i="11"/>
  <c r="V197" i="11" s="1"/>
  <c r="V188" i="11"/>
  <c r="BB75" i="11"/>
  <c r="BB185" i="11"/>
  <c r="V185" i="11"/>
  <c r="V75" i="11"/>
  <c r="V196" i="11" s="1"/>
  <c r="AT182" i="11"/>
  <c r="AT74" i="11"/>
  <c r="AT195" i="11" s="1"/>
  <c r="AT70" i="11"/>
  <c r="AT191" i="11" s="1"/>
  <c r="V229" i="11"/>
  <c r="V106" i="11"/>
  <c r="AT14" i="14"/>
  <c r="AT15" i="14" s="1"/>
  <c r="N73" i="11"/>
  <c r="N179" i="11"/>
  <c r="AS229" i="11"/>
  <c r="AS143" i="14" s="1"/>
  <c r="AS144" i="14" s="1"/>
  <c r="AS106" i="11"/>
  <c r="U229" i="11"/>
  <c r="U143" i="14" s="1"/>
  <c r="U144" i="14" s="1"/>
  <c r="U146" i="14" s="1"/>
  <c r="U149" i="14" s="1"/>
  <c r="U106" i="11"/>
  <c r="U115" i="11" s="1"/>
  <c r="AK73" i="11"/>
  <c r="AK179" i="11"/>
  <c r="AZ143" i="14"/>
  <c r="AZ144" i="14" s="1"/>
  <c r="AZ146" i="14" s="1"/>
  <c r="AZ149" i="14" s="1"/>
  <c r="T120" i="11"/>
  <c r="T241" i="11" s="1"/>
  <c r="T230" i="11"/>
  <c r="AB224" i="11"/>
  <c r="AB118" i="11"/>
  <c r="AZ76" i="11"/>
  <c r="AZ197" i="11" s="1"/>
  <c r="AZ188" i="11"/>
  <c r="L185" i="11"/>
  <c r="L75" i="11"/>
  <c r="L196" i="11" s="1"/>
  <c r="AB182" i="11"/>
  <c r="AB74" i="11"/>
  <c r="AB195" i="11" s="1"/>
  <c r="AB70" i="11"/>
  <c r="AB191" i="11" s="1"/>
  <c r="L229" i="11"/>
  <c r="L143" i="14" s="1"/>
  <c r="L144" i="14" s="1"/>
  <c r="L146" i="14" s="1"/>
  <c r="L149" i="14" s="1"/>
  <c r="L106" i="11"/>
  <c r="T73" i="11"/>
  <c r="T179" i="11"/>
  <c r="AI76" i="11"/>
  <c r="AI197" i="11" s="1"/>
  <c r="AI188" i="11"/>
  <c r="BG185" i="11"/>
  <c r="BG75" i="11"/>
  <c r="AA75" i="11"/>
  <c r="AA196" i="11" s="1"/>
  <c r="AA185" i="11"/>
  <c r="AI14" i="14"/>
  <c r="AI15" i="14" s="1"/>
  <c r="AI19" i="14" s="1"/>
  <c r="AI22" i="14" s="1"/>
  <c r="AA73" i="11"/>
  <c r="AA179" i="11"/>
  <c r="AP230" i="11"/>
  <c r="AP120" i="11"/>
  <c r="AP241" i="11" s="1"/>
  <c r="AP179" i="11"/>
  <c r="AP73" i="11"/>
  <c r="Y74" i="11"/>
  <c r="Y195" i="11" s="1"/>
  <c r="Y182" i="11"/>
  <c r="Y70" i="11"/>
  <c r="Y191" i="11" s="1"/>
  <c r="H14" i="14"/>
  <c r="H15" i="14" s="1"/>
  <c r="H19" i="14" s="1"/>
  <c r="H22" i="14" s="1"/>
  <c r="H143" i="14"/>
  <c r="H144" i="14" s="1"/>
  <c r="H146" i="14" s="1"/>
  <c r="H149" i="14" s="1"/>
  <c r="Z185" i="11"/>
  <c r="Z75" i="11"/>
  <c r="Z196" i="11" s="1"/>
  <c r="Y143" i="14"/>
  <c r="Y144" i="14" s="1"/>
  <c r="Y146" i="14" s="1"/>
  <c r="Y149" i="14" s="1"/>
  <c r="Q70" i="11"/>
  <c r="Q191" i="11" s="1"/>
  <c r="Q74" i="11"/>
  <c r="Q195" i="11" s="1"/>
  <c r="Q182" i="11"/>
  <c r="X143" i="14"/>
  <c r="X144" i="14" s="1"/>
  <c r="X146" i="14" s="1"/>
  <c r="X149" i="14" s="1"/>
  <c r="AF75" i="11"/>
  <c r="AF196" i="11" s="1"/>
  <c r="AF185" i="11"/>
  <c r="P182" i="11"/>
  <c r="P74" i="11"/>
  <c r="P195" i="11" s="1"/>
  <c r="P70" i="11"/>
  <c r="P191" i="11" s="1"/>
  <c r="AM70" i="11"/>
  <c r="AM191" i="11" s="1"/>
  <c r="AM74" i="11"/>
  <c r="AM195" i="11" s="1"/>
  <c r="AM182" i="11"/>
  <c r="N230" i="11"/>
  <c r="N120" i="11"/>
  <c r="N241" i="11" s="1"/>
  <c r="BB188" i="11"/>
  <c r="BB76" i="11"/>
  <c r="BB197" i="11" s="1"/>
  <c r="AT75" i="11"/>
  <c r="AT196" i="11" s="1"/>
  <c r="AT185" i="11"/>
  <c r="AT73" i="11"/>
  <c r="AT179" i="11"/>
  <c r="AK230" i="11"/>
  <c r="AK120" i="11"/>
  <c r="AK241" i="11" s="1"/>
  <c r="T188" i="11"/>
  <c r="T76" i="11"/>
  <c r="T197" i="11" s="1"/>
  <c r="AR179" i="11"/>
  <c r="AR73" i="11"/>
  <c r="AA120" i="11"/>
  <c r="AA241" i="11" s="1"/>
  <c r="AA230" i="11"/>
  <c r="BG188" i="11"/>
  <c r="BG76" i="11"/>
  <c r="BG197" i="11" s="1"/>
  <c r="AA188" i="11"/>
  <c r="AA76" i="11"/>
  <c r="AA197" i="11" s="1"/>
  <c r="AI229" i="11"/>
  <c r="AI143" i="14" s="1"/>
  <c r="AI144" i="14" s="1"/>
  <c r="AI146" i="14" s="1"/>
  <c r="AI149" i="14" s="1"/>
  <c r="AI106" i="11"/>
  <c r="AI115" i="11" s="1"/>
  <c r="AA22" i="14"/>
  <c r="Z120" i="11"/>
  <c r="Z241" i="11" s="1"/>
  <c r="Z230" i="11"/>
  <c r="AH115" i="11"/>
  <c r="AH118" i="11"/>
  <c r="AH224" i="11"/>
  <c r="E226" i="11"/>
  <c r="BF19" i="14"/>
  <c r="AH14" i="14"/>
  <c r="AH15" i="14" s="1"/>
  <c r="AH19" i="14" s="1"/>
  <c r="R229" i="11"/>
  <c r="R143" i="14" s="1"/>
  <c r="R144" i="14" s="1"/>
  <c r="R146" i="14" s="1"/>
  <c r="R149" i="14" s="1"/>
  <c r="R106" i="11"/>
  <c r="Z14" i="14"/>
  <c r="Z15" i="14" s="1"/>
  <c r="Z19" i="14" s="1"/>
  <c r="Z22" i="14" s="1"/>
  <c r="AO120" i="11"/>
  <c r="AO241" i="11" s="1"/>
  <c r="AO230" i="11"/>
  <c r="I120" i="11"/>
  <c r="I230" i="11"/>
  <c r="Q118" i="11"/>
  <c r="Q224" i="11"/>
  <c r="AG76" i="11"/>
  <c r="AG197" i="11" s="1"/>
  <c r="AG188" i="11"/>
  <c r="BE75" i="11"/>
  <c r="BE185" i="11"/>
  <c r="AO70" i="11"/>
  <c r="AO191" i="11" s="1"/>
  <c r="AO74" i="11"/>
  <c r="AO195" i="11" s="1"/>
  <c r="AO182" i="11"/>
  <c r="Q229" i="11"/>
  <c r="Q106" i="11"/>
  <c r="Q115" i="11" s="1"/>
  <c r="Y73" i="11"/>
  <c r="Y179" i="11"/>
  <c r="AN230" i="11"/>
  <c r="AN120" i="11"/>
  <c r="AN241" i="11" s="1"/>
  <c r="P115" i="11"/>
  <c r="P224" i="11"/>
  <c r="P118" i="11"/>
  <c r="AF188" i="11"/>
  <c r="AF76" i="11"/>
  <c r="AF197" i="11" s="1"/>
  <c r="BD19" i="14"/>
  <c r="AN229" i="11"/>
  <c r="AN106" i="11"/>
  <c r="P229" i="11"/>
  <c r="P143" i="14" s="1"/>
  <c r="P144" i="14" s="1"/>
  <c r="P146" i="14" s="1"/>
  <c r="P149" i="14" s="1"/>
  <c r="P106" i="11"/>
  <c r="X14" i="14"/>
  <c r="X15" i="14" s="1"/>
  <c r="X19" i="14" s="1"/>
  <c r="X22" i="14" s="1"/>
  <c r="E235" i="11"/>
  <c r="AM230" i="11"/>
  <c r="AM120" i="11"/>
  <c r="AM241" i="11" s="1"/>
  <c r="G120" i="11"/>
  <c r="G230" i="11"/>
  <c r="O224" i="11"/>
  <c r="O118" i="11"/>
  <c r="AE76" i="11"/>
  <c r="AE197" i="11" s="1"/>
  <c r="AE188" i="11"/>
  <c r="BC14" i="14"/>
  <c r="BC15" i="14" s="1"/>
  <c r="AM14" i="14"/>
  <c r="AM15" i="14" s="1"/>
  <c r="O229" i="11"/>
  <c r="O143" i="14" s="1"/>
  <c r="O144" i="14" s="1"/>
  <c r="O146" i="14" s="1"/>
  <c r="O149" i="14" s="1"/>
  <c r="O106" i="11"/>
  <c r="W73" i="11"/>
  <c r="W179" i="11"/>
  <c r="AD224" i="11"/>
  <c r="AD118" i="11"/>
  <c r="AT188" i="11"/>
  <c r="AT76" i="11"/>
  <c r="AT197" i="11" s="1"/>
  <c r="N76" i="11"/>
  <c r="N197" i="11" s="1"/>
  <c r="N188" i="11"/>
  <c r="AL229" i="11"/>
  <c r="AL143" i="14" s="1"/>
  <c r="AL144" i="14" s="1"/>
  <c r="AL106" i="11"/>
  <c r="N182" i="11"/>
  <c r="N70" i="11"/>
  <c r="N191" i="11" s="1"/>
  <c r="N74" i="11"/>
  <c r="N195" i="11" s="1"/>
  <c r="AL179" i="11"/>
  <c r="AL73" i="11"/>
  <c r="AS118" i="11"/>
  <c r="AS115" i="11"/>
  <c r="AS224" i="11"/>
  <c r="BI14" i="14"/>
  <c r="BI15" i="14" s="1"/>
  <c r="AK14" i="14"/>
  <c r="AK15" i="14" s="1"/>
  <c r="U74" i="11"/>
  <c r="U195" i="11" s="1"/>
  <c r="U182" i="11"/>
  <c r="U70" i="11"/>
  <c r="U191" i="11" s="1"/>
  <c r="AC179" i="11"/>
  <c r="AC73" i="11"/>
  <c r="AR230" i="11"/>
  <c r="AR120" i="11"/>
  <c r="AR241" i="11" s="1"/>
  <c r="L230" i="11"/>
  <c r="L120" i="11"/>
  <c r="L241" i="11" s="1"/>
  <c r="T224" i="11"/>
  <c r="T118" i="11"/>
  <c r="AR76" i="11"/>
  <c r="AR197" i="11" s="1"/>
  <c r="AR188" i="11"/>
  <c r="L188" i="11"/>
  <c r="L76" i="11"/>
  <c r="L197" i="11" s="1"/>
  <c r="AJ185" i="11"/>
  <c r="AJ75" i="11"/>
  <c r="AJ196" i="11" s="1"/>
  <c r="AR14" i="14"/>
  <c r="AR15" i="14" s="1"/>
  <c r="L14" i="14"/>
  <c r="L15" i="14" s="1"/>
  <c r="L19" i="14" s="1"/>
  <c r="BG143" i="14"/>
  <c r="BG144" i="14" s="1"/>
  <c r="BG146" i="14" s="1"/>
  <c r="BG149" i="14" s="1"/>
  <c r="AI118" i="11"/>
  <c r="AI224" i="11"/>
  <c r="AY14" i="14"/>
  <c r="AY15" i="14" s="1"/>
  <c r="AI74" i="11"/>
  <c r="AI195" i="11" s="1"/>
  <c r="AI182" i="11"/>
  <c r="AI70" i="11"/>
  <c r="AI191" i="11" s="1"/>
  <c r="K229" i="11"/>
  <c r="K143" i="14" s="1"/>
  <c r="K144" i="14" s="1"/>
  <c r="K146" i="14" s="1"/>
  <c r="K106" i="11"/>
  <c r="K115" i="11" s="1"/>
  <c r="S14" i="14"/>
  <c r="S15" i="14" s="1"/>
  <c r="S19" i="14" s="1"/>
  <c r="AP75" i="11"/>
  <c r="AP196" i="11" s="1"/>
  <c r="AP185" i="11"/>
  <c r="I179" i="11"/>
  <c r="I73" i="11"/>
  <c r="AN75" i="11"/>
  <c r="AN196" i="11" s="1"/>
  <c r="AN185" i="11"/>
  <c r="AO229" i="11"/>
  <c r="AO106" i="11"/>
  <c r="AG14" i="14"/>
  <c r="AG15" i="14" s="1"/>
  <c r="AG19" i="14" s="1"/>
  <c r="W143" i="14"/>
  <c r="W144" i="14" s="1"/>
  <c r="W146" i="14" s="1"/>
  <c r="W149" i="14" s="1"/>
  <c r="AL115" i="11"/>
  <c r="AL224" i="11"/>
  <c r="AL118" i="11"/>
  <c r="N75" i="11"/>
  <c r="N196" i="11" s="1"/>
  <c r="N185" i="11"/>
  <c r="BI75" i="11"/>
  <c r="BI185" i="11"/>
  <c r="AR75" i="11"/>
  <c r="AR196" i="11" s="1"/>
  <c r="AR185" i="11"/>
  <c r="S75" i="11"/>
  <c r="S196" i="11" s="1"/>
  <c r="S185" i="11"/>
  <c r="BF230" i="11"/>
  <c r="BF120" i="11"/>
  <c r="BF76" i="11"/>
  <c r="BF197" i="11" s="1"/>
  <c r="BF188" i="11"/>
  <c r="Z188" i="11"/>
  <c r="Z76" i="11"/>
  <c r="Z197" i="11" s="1"/>
  <c r="R75" i="11"/>
  <c r="R196" i="11" s="1"/>
  <c r="R185" i="11"/>
  <c r="AH229" i="11"/>
  <c r="AH143" i="14" s="1"/>
  <c r="AH144" i="14" s="1"/>
  <c r="AH146" i="14" s="1"/>
  <c r="AH149" i="14" s="1"/>
  <c r="AH106" i="11"/>
  <c r="Z179" i="11"/>
  <c r="Z73" i="11"/>
  <c r="Q143" i="14"/>
  <c r="Q144" i="14" s="1"/>
  <c r="Q146" i="14" s="1"/>
  <c r="Q149" i="14" s="1"/>
  <c r="BE19" i="14"/>
  <c r="Y75" i="11"/>
  <c r="Y196" i="11" s="1"/>
  <c r="Y185" i="11"/>
  <c r="Y14" i="14"/>
  <c r="Y15" i="14" s="1"/>
  <c r="Y19" i="14" s="1"/>
  <c r="H230" i="11"/>
  <c r="H120" i="11"/>
  <c r="BD75" i="11"/>
  <c r="BD185" i="11"/>
  <c r="X75" i="11"/>
  <c r="X196" i="11" s="1"/>
  <c r="X185" i="11"/>
  <c r="AF74" i="11"/>
  <c r="AF195" i="11" s="1"/>
  <c r="AF182" i="11"/>
  <c r="AF70" i="11"/>
  <c r="AF191" i="11" s="1"/>
  <c r="X73" i="11"/>
  <c r="X179" i="11"/>
  <c r="BC75" i="11"/>
  <c r="BC185" i="11"/>
  <c r="W75" i="11"/>
  <c r="W196" i="11" s="1"/>
  <c r="W185" i="11"/>
  <c r="AE229" i="11"/>
  <c r="AE143" i="14" s="1"/>
  <c r="AE144" i="14" s="1"/>
  <c r="AE146" i="14" s="1"/>
  <c r="AE106" i="11"/>
  <c r="O70" i="11"/>
  <c r="O191" i="11" s="1"/>
  <c r="O74" i="11"/>
  <c r="O195" i="11" s="1"/>
  <c r="O182" i="11"/>
  <c r="W14" i="14"/>
  <c r="W15" i="14" s="1"/>
  <c r="W19" i="14" s="1"/>
  <c r="W22" i="14" s="1"/>
  <c r="AL120" i="11"/>
  <c r="AL241" i="11" s="1"/>
  <c r="AL230" i="11"/>
  <c r="AL14" i="14"/>
  <c r="AL15" i="14" s="1"/>
  <c r="F73" i="11"/>
  <c r="F179" i="11"/>
  <c r="E58" i="11"/>
  <c r="BI120" i="11"/>
  <c r="BI230" i="11"/>
  <c r="AC230" i="11"/>
  <c r="AC120" i="11"/>
  <c r="AC241" i="11" s="1"/>
  <c r="AK118" i="11"/>
  <c r="AK224" i="11"/>
  <c r="AC76" i="11"/>
  <c r="AC197" i="11" s="1"/>
  <c r="AC188" i="11"/>
  <c r="AK229" i="11"/>
  <c r="AK143" i="14" s="1"/>
  <c r="AK144" i="14" s="1"/>
  <c r="AK106" i="11"/>
  <c r="AC14" i="14"/>
  <c r="AC15" i="14" s="1"/>
  <c r="AC19" i="14" s="1"/>
  <c r="AR182" i="11"/>
  <c r="AR74" i="11"/>
  <c r="AR195" i="11" s="1"/>
  <c r="AR70" i="11"/>
  <c r="AR191" i="11" s="1"/>
  <c r="T70" i="11"/>
  <c r="T191" i="11" s="1"/>
  <c r="T182" i="11"/>
  <c r="T74" i="11"/>
  <c r="T195" i="11" s="1"/>
  <c r="AJ73" i="11"/>
  <c r="AJ179" i="11"/>
  <c r="AY120" i="11"/>
  <c r="AY230" i="11"/>
  <c r="S230" i="11"/>
  <c r="S120" i="11"/>
  <c r="S241" i="11" s="1"/>
  <c r="AA118" i="11"/>
  <c r="AA224" i="11"/>
  <c r="AQ75" i="11"/>
  <c r="AQ196" i="11" s="1"/>
  <c r="AQ185" i="11"/>
  <c r="K75" i="11"/>
  <c r="K196" i="11" s="1"/>
  <c r="K185" i="11"/>
  <c r="AA74" i="11"/>
  <c r="AA195" i="11" s="1"/>
  <c r="AA182" i="11"/>
  <c r="AA70" i="11"/>
  <c r="AA191" i="11" s="1"/>
  <c r="S73" i="11"/>
  <c r="S179" i="11"/>
  <c r="R115" i="11"/>
  <c r="R118" i="11"/>
  <c r="R224" i="11"/>
  <c r="J73" i="11"/>
  <c r="J179" i="11"/>
  <c r="AO75" i="11"/>
  <c r="AO196" i="11" s="1"/>
  <c r="AO185" i="11"/>
  <c r="AN179" i="11"/>
  <c r="AN73" i="11"/>
  <c r="J118" i="11"/>
  <c r="J224" i="11"/>
  <c r="E103" i="11"/>
  <c r="AP74" i="11"/>
  <c r="AP195" i="11" s="1"/>
  <c r="AP70" i="11"/>
  <c r="AP191" i="11" s="1"/>
  <c r="AP182" i="11"/>
  <c r="Q120" i="11"/>
  <c r="Q241" i="11" s="1"/>
  <c r="Q230" i="11"/>
  <c r="AF22" i="14"/>
  <c r="AU120" i="11"/>
  <c r="AU230" i="11"/>
  <c r="AT120" i="11"/>
  <c r="AT241" i="11" s="1"/>
  <c r="AT230" i="11"/>
  <c r="AL70" i="11"/>
  <c r="AL191" i="11" s="1"/>
  <c r="AL74" i="11"/>
  <c r="AL195" i="11" s="1"/>
  <c r="AL182" i="11"/>
  <c r="U14" i="14"/>
  <c r="U15" i="14" s="1"/>
  <c r="U19" i="14" s="1"/>
  <c r="U22" i="14" s="1"/>
  <c r="AB229" i="11"/>
  <c r="AB143" i="14" s="1"/>
  <c r="AB144" i="14" s="1"/>
  <c r="AB146" i="14" s="1"/>
  <c r="AB106" i="11"/>
  <c r="L73" i="11"/>
  <c r="L179" i="11"/>
  <c r="BG230" i="11"/>
  <c r="BG120" i="11"/>
  <c r="K182" i="11"/>
  <c r="K74" i="11"/>
  <c r="K195" i="11" s="1"/>
  <c r="K70" i="11"/>
  <c r="K191" i="11" s="1"/>
  <c r="AX14" i="14"/>
  <c r="AX15" i="14" s="1"/>
  <c r="J182" i="11"/>
  <c r="J70" i="11"/>
  <c r="J191" i="11" s="1"/>
  <c r="J74" i="11"/>
  <c r="J195" i="11" s="1"/>
  <c r="AX143" i="14"/>
  <c r="AX144" i="14" s="1"/>
  <c r="AX146" i="14" s="1"/>
  <c r="AX149" i="14" s="1"/>
  <c r="R120" i="11"/>
  <c r="R241" i="11" s="1"/>
  <c r="R230" i="11"/>
  <c r="Z115" i="11"/>
  <c r="Z118" i="11"/>
  <c r="Z224" i="11"/>
  <c r="AX185" i="11"/>
  <c r="AX75" i="11"/>
  <c r="AH182" i="11"/>
  <c r="AH70" i="11"/>
  <c r="AH191" i="11" s="1"/>
  <c r="AH74" i="11"/>
  <c r="AH195" i="11" s="1"/>
  <c r="J229" i="11"/>
  <c r="J106" i="11"/>
  <c r="J115" i="11" s="1"/>
  <c r="E108" i="11"/>
  <c r="R179" i="11"/>
  <c r="R73" i="11"/>
  <c r="AO118" i="11"/>
  <c r="AO115" i="11"/>
  <c r="AO224" i="11"/>
  <c r="Y188" i="11"/>
  <c r="Y76" i="11"/>
  <c r="Y197" i="11" s="1"/>
  <c r="AW75" i="11"/>
  <c r="AW185" i="11"/>
  <c r="Q75" i="11"/>
  <c r="Q196" i="11" s="1"/>
  <c r="Q185" i="11"/>
  <c r="AG74" i="11"/>
  <c r="AG195" i="11" s="1"/>
  <c r="AG182" i="11"/>
  <c r="AG70" i="11"/>
  <c r="AG191" i="11" s="1"/>
  <c r="Q14" i="14"/>
  <c r="Q15" i="14" s="1"/>
  <c r="Q19" i="14" s="1"/>
  <c r="AF230" i="11"/>
  <c r="AF120" i="11"/>
  <c r="AF241" i="11" s="1"/>
  <c r="AN118" i="11"/>
  <c r="AN224" i="11"/>
  <c r="X188" i="11"/>
  <c r="X76" i="11"/>
  <c r="X197" i="11" s="1"/>
  <c r="AV75" i="11"/>
  <c r="AV185" i="11"/>
  <c r="P75" i="11"/>
  <c r="P196" i="11" s="1"/>
  <c r="P185" i="11"/>
  <c r="H182" i="11"/>
  <c r="H74" i="11"/>
  <c r="H195" i="11" s="1"/>
  <c r="H70" i="11"/>
  <c r="H191" i="11" s="1"/>
  <c r="P14" i="14"/>
  <c r="P15" i="14" s="1"/>
  <c r="P19" i="14" s="1"/>
  <c r="P22" i="14" s="1"/>
  <c r="AE120" i="11"/>
  <c r="AE241" i="11" s="1"/>
  <c r="AE230" i="11"/>
  <c r="AM224" i="11"/>
  <c r="AM118" i="11"/>
  <c r="BC188" i="11"/>
  <c r="BC76" i="11"/>
  <c r="BC197" i="11" s="1"/>
  <c r="W188" i="11"/>
  <c r="W76" i="11"/>
  <c r="W197" i="11" s="1"/>
  <c r="AU185" i="11"/>
  <c r="AU75" i="11"/>
  <c r="AE70" i="11"/>
  <c r="AE191" i="11" s="1"/>
  <c r="AE74" i="11"/>
  <c r="AE195" i="11" s="1"/>
  <c r="AE182" i="11"/>
  <c r="G70" i="11"/>
  <c r="G191" i="11" s="1"/>
  <c r="G74" i="11"/>
  <c r="G195" i="11" s="1"/>
  <c r="G182" i="11"/>
  <c r="O14" i="14"/>
  <c r="O15" i="14" s="1"/>
  <c r="O19" i="14" s="1"/>
  <c r="V118" i="11"/>
  <c r="V115" i="11"/>
  <c r="V224" i="11"/>
  <c r="AL188" i="11"/>
  <c r="AL76" i="11"/>
  <c r="AL197" i="11" s="1"/>
  <c r="AL185" i="11"/>
  <c r="AL75" i="11"/>
  <c r="AL196" i="11" s="1"/>
  <c r="F75" i="11"/>
  <c r="F185" i="11"/>
  <c r="E64" i="11"/>
  <c r="AD229" i="11"/>
  <c r="AD143" i="14" s="1"/>
  <c r="AD144" i="14" s="1"/>
  <c r="AD146" i="14" s="1"/>
  <c r="AD106" i="11"/>
  <c r="N229" i="11"/>
  <c r="N143" i="14" s="1"/>
  <c r="N144" i="14" s="1"/>
  <c r="N146" i="14" s="1"/>
  <c r="N149" i="14" s="1"/>
  <c r="N106" i="11"/>
  <c r="AD73" i="11"/>
  <c r="AD179" i="11"/>
  <c r="F14" i="14"/>
  <c r="F143" i="14"/>
  <c r="E181" i="11"/>
  <c r="BI143" i="14"/>
  <c r="BI144" i="14" s="1"/>
  <c r="BI76" i="11"/>
  <c r="BI197" i="11" s="1"/>
  <c r="BI188" i="11"/>
  <c r="BA75" i="11"/>
  <c r="BA185" i="11"/>
  <c r="U75" i="11"/>
  <c r="U196" i="11" s="1"/>
  <c r="U185" i="11"/>
  <c r="AK74" i="11"/>
  <c r="AK195" i="11" s="1"/>
  <c r="AK182" i="11"/>
  <c r="AK70" i="11"/>
  <c r="AK191" i="11" s="1"/>
  <c r="M74" i="11"/>
  <c r="M195" i="11" s="1"/>
  <c r="M70" i="11"/>
  <c r="M191" i="11" s="1"/>
  <c r="M182" i="11"/>
  <c r="U179" i="11"/>
  <c r="U73" i="11"/>
  <c r="AJ120" i="11"/>
  <c r="AJ241" i="11" s="1"/>
  <c r="AJ230" i="11"/>
  <c r="AR224" i="11"/>
  <c r="AR118" i="11"/>
  <c r="L118" i="11"/>
  <c r="L115" i="11"/>
  <c r="L224" i="11"/>
  <c r="AJ76" i="11"/>
  <c r="AJ197" i="11" s="1"/>
  <c r="AJ188" i="11"/>
  <c r="BH75" i="11"/>
  <c r="BH185" i="11"/>
  <c r="AB185" i="11"/>
  <c r="AB75" i="11"/>
  <c r="AB196" i="11" s="1"/>
  <c r="AR229" i="11"/>
  <c r="AR106" i="11"/>
  <c r="AR115" i="11" s="1"/>
  <c r="T229" i="11"/>
  <c r="T143" i="14" s="1"/>
  <c r="T144" i="14" s="1"/>
  <c r="T146" i="14" s="1"/>
  <c r="T149" i="14" s="1"/>
  <c r="T106" i="11"/>
  <c r="T115" i="11" s="1"/>
  <c r="AY143" i="14"/>
  <c r="AY144" i="14" s="1"/>
  <c r="AY146" i="14" s="1"/>
  <c r="AY149" i="14" s="1"/>
  <c r="AY188" i="11"/>
  <c r="AY76" i="11"/>
  <c r="AY197" i="11" s="1"/>
  <c r="S76" i="11"/>
  <c r="S197" i="11" s="1"/>
  <c r="S188" i="11"/>
  <c r="AQ14" i="14"/>
  <c r="AQ15" i="14" s="1"/>
  <c r="K14" i="14"/>
  <c r="K15" i="14" s="1"/>
  <c r="K19" i="14" s="1"/>
  <c r="K22" i="14" s="1"/>
  <c r="BE230" i="11"/>
  <c r="BE120" i="11"/>
  <c r="Q188" i="11"/>
  <c r="Q76" i="11"/>
  <c r="Q197" i="11" s="1"/>
  <c r="H75" i="11"/>
  <c r="H196" i="11" s="1"/>
  <c r="H185" i="11"/>
  <c r="AP115" i="11"/>
  <c r="AP118" i="11"/>
  <c r="AP224" i="11"/>
  <c r="AH188" i="11"/>
  <c r="AH76" i="11"/>
  <c r="AH197" i="11" s="1"/>
  <c r="BF185" i="11"/>
  <c r="BF75" i="11"/>
  <c r="N22" i="14"/>
  <c r="M224" i="11"/>
  <c r="M118" i="11"/>
  <c r="AK188" i="11"/>
  <c r="AK76" i="11"/>
  <c r="AK197" i="11" s="1"/>
  <c r="AC185" i="11"/>
  <c r="AC75" i="11"/>
  <c r="AC196" i="11" s="1"/>
  <c r="AZ120" i="11"/>
  <c r="AZ230" i="11"/>
  <c r="AY75" i="11"/>
  <c r="AY185" i="11"/>
  <c r="AX120" i="11"/>
  <c r="AX230" i="11"/>
  <c r="Z143" i="14"/>
  <c r="Z144" i="14" s="1"/>
  <c r="Z146" i="14" s="1"/>
  <c r="Z149" i="14" s="1"/>
  <c r="AX188" i="11"/>
  <c r="AX76" i="11"/>
  <c r="AX197" i="11" s="1"/>
  <c r="R188" i="11"/>
  <c r="R76" i="11"/>
  <c r="R197" i="11" s="1"/>
  <c r="J185" i="11"/>
  <c r="J75" i="11"/>
  <c r="J196" i="11" s="1"/>
  <c r="Z70" i="11"/>
  <c r="Z191" i="11" s="1"/>
  <c r="Z182" i="11"/>
  <c r="Z74" i="11"/>
  <c r="Z195" i="11" s="1"/>
  <c r="R14" i="14"/>
  <c r="R15" i="14" s="1"/>
  <c r="R19" i="14" s="1"/>
  <c r="R22" i="14" s="1"/>
  <c r="AG120" i="11"/>
  <c r="AG241" i="11" s="1"/>
  <c r="AG230" i="11"/>
  <c r="AO143" i="14"/>
  <c r="AO144" i="14" s="1"/>
  <c r="BE188" i="11"/>
  <c r="BE76" i="11"/>
  <c r="BE197" i="11" s="1"/>
  <c r="AG229" i="11"/>
  <c r="AG143" i="14" s="1"/>
  <c r="AG144" i="14" s="1"/>
  <c r="AG146" i="14" s="1"/>
  <c r="AG106" i="11"/>
  <c r="AG115" i="11" s="1"/>
  <c r="I70" i="11"/>
  <c r="I191" i="11" s="1"/>
  <c r="I182" i="11"/>
  <c r="I74" i="11"/>
  <c r="I195" i="11" s="1"/>
  <c r="Q73" i="11"/>
  <c r="Q179" i="11"/>
  <c r="AN143" i="14"/>
  <c r="AN144" i="14" s="1"/>
  <c r="BD188" i="11"/>
  <c r="BD76" i="11"/>
  <c r="BD197" i="11" s="1"/>
  <c r="AV14" i="14"/>
  <c r="AV15" i="14" s="1"/>
  <c r="AF229" i="11"/>
  <c r="AF143" i="14" s="1"/>
  <c r="AF144" i="14" s="1"/>
  <c r="AF146" i="14" s="1"/>
  <c r="AF149" i="14" s="1"/>
  <c r="AF106" i="11"/>
  <c r="AF115" i="11" s="1"/>
  <c r="P73" i="11"/>
  <c r="P179" i="11"/>
  <c r="AM143" i="14"/>
  <c r="AM144" i="14" s="1"/>
  <c r="E187" i="11"/>
  <c r="AU14" i="14"/>
  <c r="AU15" i="14" s="1"/>
  <c r="AU19" i="14" s="1"/>
  <c r="O185" i="11"/>
  <c r="O75" i="11"/>
  <c r="O196" i="11" s="1"/>
  <c r="AE14" i="14"/>
  <c r="AE15" i="14" s="1"/>
  <c r="AE19" i="14" s="1"/>
  <c r="O179" i="11"/>
  <c r="O73" i="11"/>
  <c r="AD230" i="11"/>
  <c r="AD120" i="11"/>
  <c r="AD241" i="11" s="1"/>
  <c r="F120" i="11"/>
  <c r="F230" i="11"/>
  <c r="F115" i="11"/>
  <c r="E109" i="11"/>
  <c r="V143" i="14"/>
  <c r="V144" i="14" s="1"/>
  <c r="V146" i="14" s="1"/>
  <c r="V149" i="14" s="1"/>
  <c r="AD75" i="11"/>
  <c r="AD196" i="11" s="1"/>
  <c r="AD185" i="11"/>
  <c r="AD70" i="11"/>
  <c r="AD191" i="11" s="1"/>
  <c r="AD74" i="11"/>
  <c r="AD195" i="11" s="1"/>
  <c r="AD182" i="11"/>
  <c r="BA230" i="11"/>
  <c r="BA120" i="11"/>
  <c r="U230" i="11"/>
  <c r="U120" i="11"/>
  <c r="U241" i="11" s="1"/>
  <c r="AC224" i="11"/>
  <c r="AC118" i="11"/>
  <c r="BA188" i="11"/>
  <c r="BA76" i="11"/>
  <c r="BA197" i="11" s="1"/>
  <c r="U188" i="11"/>
  <c r="U76" i="11"/>
  <c r="U197" i="11" s="1"/>
  <c r="M185" i="11"/>
  <c r="M75" i="11"/>
  <c r="M196" i="11" s="1"/>
  <c r="AC70" i="11"/>
  <c r="AC191" i="11" s="1"/>
  <c r="AC182" i="11"/>
  <c r="AC74" i="11"/>
  <c r="AC195" i="11" s="1"/>
  <c r="M229" i="11"/>
  <c r="M143" i="14" s="1"/>
  <c r="M144" i="14" s="1"/>
  <c r="M146" i="14" s="1"/>
  <c r="M106" i="11"/>
  <c r="M115" i="11" s="1"/>
  <c r="AR143" i="14"/>
  <c r="AR144" i="14" s="1"/>
  <c r="BH14" i="14"/>
  <c r="BH15" i="14" s="1"/>
  <c r="AJ14" i="14"/>
  <c r="AJ15" i="14" s="1"/>
  <c r="AJ19" i="14" s="1"/>
  <c r="AJ22" i="14" s="1"/>
  <c r="AB73" i="11"/>
  <c r="AB179" i="11"/>
  <c r="AQ120" i="11"/>
  <c r="AQ241" i="11" s="1"/>
  <c r="AQ230" i="11"/>
  <c r="K230" i="11"/>
  <c r="K120" i="11"/>
  <c r="K241" i="11" s="1"/>
  <c r="S224" i="11"/>
  <c r="S118" i="11"/>
  <c r="AQ76" i="11"/>
  <c r="AQ197" i="11" s="1"/>
  <c r="AQ188" i="11"/>
  <c r="K188" i="11"/>
  <c r="K76" i="11"/>
  <c r="K197" i="11" s="1"/>
  <c r="AI185" i="11"/>
  <c r="AI75" i="11"/>
  <c r="AI196" i="11" s="1"/>
  <c r="AQ229" i="11"/>
  <c r="AQ143" i="14" s="1"/>
  <c r="AQ144" i="14" s="1"/>
  <c r="AQ106" i="11"/>
  <c r="AQ115" i="11" s="1"/>
  <c r="AA229" i="11"/>
  <c r="AA143" i="14" s="1"/>
  <c r="AA144" i="14" s="1"/>
  <c r="AA146" i="14" s="1"/>
  <c r="AA106" i="11"/>
  <c r="AA115" i="11" s="1"/>
  <c r="AQ73" i="11"/>
  <c r="AQ179" i="11"/>
  <c r="K73" i="11"/>
  <c r="K179" i="11"/>
  <c r="E230" i="11" l="1"/>
  <c r="AE149" i="14"/>
  <c r="M149" i="14"/>
  <c r="AQ146" i="14"/>
  <c r="AD149" i="14"/>
  <c r="AJ146" i="14"/>
  <c r="AJ149" i="14" s="1"/>
  <c r="AK146" i="14"/>
  <c r="AK149" i="14" s="1"/>
  <c r="AG149" i="14"/>
  <c r="AL146" i="14"/>
  <c r="AL149" i="14" s="1"/>
  <c r="AP146" i="14"/>
  <c r="AP149" i="14" s="1"/>
  <c r="AB149" i="14"/>
  <c r="K149" i="14"/>
  <c r="M239" i="11"/>
  <c r="AV196" i="11"/>
  <c r="AV77" i="11"/>
  <c r="AV198" i="11" s="1"/>
  <c r="Z239" i="11"/>
  <c r="AW241" i="11"/>
  <c r="AW244" i="11" s="1"/>
  <c r="AW123" i="11"/>
  <c r="BD241" i="11"/>
  <c r="BD244" i="11" s="1"/>
  <c r="BD123" i="11"/>
  <c r="H77" i="11"/>
  <c r="H198" i="11" s="1"/>
  <c r="H194" i="11"/>
  <c r="AZ22" i="14"/>
  <c r="AZ51" i="14" a="1"/>
  <c r="AZ51" i="14" s="1"/>
  <c r="AY19" i="14"/>
  <c r="AY22" i="14" s="1"/>
  <c r="N77" i="11"/>
  <c r="N198" i="11" s="1"/>
  <c r="N194" i="11"/>
  <c r="P77" i="11"/>
  <c r="P198" i="11" s="1"/>
  <c r="P194" i="11"/>
  <c r="L239" i="11"/>
  <c r="L123" i="11"/>
  <c r="V239" i="11"/>
  <c r="AK239" i="11"/>
  <c r="AL19" i="14"/>
  <c r="AL22" i="14" s="1"/>
  <c r="AE227" i="11"/>
  <c r="AE236" i="11" s="1"/>
  <c r="AE119" i="11"/>
  <c r="AE240" i="11" s="1"/>
  <c r="BD196" i="11"/>
  <c r="BD77" i="11"/>
  <c r="BD198" i="11" s="1"/>
  <c r="BE22" i="14"/>
  <c r="BE51" i="14" a="1"/>
  <c r="BE51" i="14" s="1"/>
  <c r="AL239" i="11"/>
  <c r="L22" i="14"/>
  <c r="T239" i="11"/>
  <c r="O239" i="11"/>
  <c r="Q227" i="11"/>
  <c r="Q236" i="11" s="1"/>
  <c r="Q119" i="11"/>
  <c r="Q240" i="11" s="1"/>
  <c r="AR194" i="11"/>
  <c r="AR77" i="11"/>
  <c r="AR198" i="11" s="1"/>
  <c r="AT77" i="11"/>
  <c r="AT198" i="11" s="1"/>
  <c r="AT194" i="11"/>
  <c r="AA77" i="11"/>
  <c r="AA198" i="11" s="1"/>
  <c r="AA194" i="11"/>
  <c r="AM227" i="11"/>
  <c r="AM236" i="11" s="1"/>
  <c r="AM119" i="11"/>
  <c r="AM240" i="11" s="1"/>
  <c r="AF194" i="11"/>
  <c r="AF77" i="11"/>
  <c r="AF198" i="11" s="1"/>
  <c r="AG194" i="11"/>
  <c r="AG77" i="11"/>
  <c r="AG198" i="11" s="1"/>
  <c r="AQ239" i="11"/>
  <c r="AT227" i="11"/>
  <c r="AT236" i="11" s="1"/>
  <c r="AT119" i="11"/>
  <c r="AT240" i="11" s="1"/>
  <c r="G19" i="14"/>
  <c r="G22" i="14" s="1"/>
  <c r="AS77" i="11"/>
  <c r="AS198" i="11" s="1"/>
  <c r="AS194" i="11"/>
  <c r="AT239" i="11"/>
  <c r="AE239" i="11"/>
  <c r="AE244" i="11" s="1"/>
  <c r="AA149" i="14"/>
  <c r="AB227" i="11"/>
  <c r="AB236" i="11" s="1"/>
  <c r="AB119" i="11"/>
  <c r="AB240" i="11" s="1"/>
  <c r="O227" i="11"/>
  <c r="O236" i="11" s="1"/>
  <c r="O119" i="11"/>
  <c r="O240" i="11" s="1"/>
  <c r="BB19" i="14"/>
  <c r="BB22" i="14" s="1"/>
  <c r="F197" i="11"/>
  <c r="E76" i="11"/>
  <c r="AV19" i="14"/>
  <c r="AE194" i="11"/>
  <c r="AE77" i="11"/>
  <c r="AE198" i="11" s="1"/>
  <c r="AO194" i="11"/>
  <c r="AO77" i="11"/>
  <c r="AO198" i="11" s="1"/>
  <c r="AR146" i="14"/>
  <c r="AR149" i="14" s="1"/>
  <c r="Q194" i="11"/>
  <c r="Q77" i="11"/>
  <c r="Q198" i="11" s="1"/>
  <c r="F15" i="14"/>
  <c r="F19" i="14" s="1"/>
  <c r="E22" i="15"/>
  <c r="E23" i="15" s="1"/>
  <c r="E14" i="14"/>
  <c r="D22" i="15"/>
  <c r="D23" i="15" s="1"/>
  <c r="AU196" i="11"/>
  <c r="AU77" i="11"/>
  <c r="AU198" i="11" s="1"/>
  <c r="AQ77" i="11"/>
  <c r="AQ198" i="11" s="1"/>
  <c r="AQ194" i="11"/>
  <c r="M227" i="11"/>
  <c r="M236" i="11" s="1"/>
  <c r="M119" i="11"/>
  <c r="M240" i="11" s="1"/>
  <c r="BA241" i="11"/>
  <c r="BA244" i="11" s="1"/>
  <c r="BA123" i="11"/>
  <c r="AE22" i="14"/>
  <c r="AF227" i="11"/>
  <c r="AF119" i="11"/>
  <c r="AF240" i="11" s="1"/>
  <c r="AX241" i="11"/>
  <c r="AX244" i="11" s="1"/>
  <c r="AX123" i="11"/>
  <c r="AR239" i="11"/>
  <c r="BA196" i="11"/>
  <c r="BA77" i="11"/>
  <c r="BA198" i="11" s="1"/>
  <c r="F196" i="11"/>
  <c r="E75" i="11"/>
  <c r="O22" i="14"/>
  <c r="E185" i="11"/>
  <c r="AW77" i="11"/>
  <c r="AW198" i="11" s="1"/>
  <c r="AW196" i="11"/>
  <c r="L77" i="11"/>
  <c r="L198" i="11" s="1"/>
  <c r="L194" i="11"/>
  <c r="S194" i="11"/>
  <c r="S77" i="11"/>
  <c r="S198" i="11" s="1"/>
  <c r="AJ77" i="11"/>
  <c r="AJ198" i="11" s="1"/>
  <c r="AJ194" i="11"/>
  <c r="AC22" i="14"/>
  <c r="X77" i="11"/>
  <c r="X198" i="11" s="1"/>
  <c r="X194" i="11"/>
  <c r="I194" i="11"/>
  <c r="I77" i="11"/>
  <c r="I198" i="11" s="1"/>
  <c r="AR19" i="14"/>
  <c r="AR22" i="14" s="1"/>
  <c r="AS239" i="11"/>
  <c r="W194" i="11"/>
  <c r="W77" i="11"/>
  <c r="W198" i="11" s="1"/>
  <c r="O115" i="11"/>
  <c r="P227" i="11"/>
  <c r="P119" i="11"/>
  <c r="P240" i="11" s="1"/>
  <c r="P239" i="11"/>
  <c r="R227" i="11"/>
  <c r="R119" i="11"/>
  <c r="R240" i="11" s="1"/>
  <c r="AH123" i="11"/>
  <c r="AH239" i="11"/>
  <c r="BB241" i="11"/>
  <c r="BB244" i="11" s="1"/>
  <c r="BB123" i="11"/>
  <c r="W239" i="11"/>
  <c r="AI77" i="11"/>
  <c r="AI198" i="11" s="1"/>
  <c r="AI194" i="11"/>
  <c r="U239" i="11"/>
  <c r="G146" i="14"/>
  <c r="G149" i="14" s="1"/>
  <c r="AG236" i="11"/>
  <c r="AT115" i="11"/>
  <c r="AA227" i="11"/>
  <c r="AA119" i="11"/>
  <c r="AA240" i="11" s="1"/>
  <c r="Q22" i="14"/>
  <c r="AK227" i="11"/>
  <c r="AK119" i="11"/>
  <c r="AK240" i="11" s="1"/>
  <c r="H241" i="11"/>
  <c r="H244" i="11" s="1"/>
  <c r="H123" i="11"/>
  <c r="P236" i="11"/>
  <c r="AJ239" i="11"/>
  <c r="AG239" i="11"/>
  <c r="AH22" i="14"/>
  <c r="T194" i="11"/>
  <c r="T77" i="11"/>
  <c r="T198" i="11" s="1"/>
  <c r="E182" i="11"/>
  <c r="AN19" i="14"/>
  <c r="AN22" i="14" s="1"/>
  <c r="J22" i="14"/>
  <c r="AQ227" i="11"/>
  <c r="AQ236" i="11" s="1"/>
  <c r="AQ119" i="11"/>
  <c r="AQ240" i="11" s="1"/>
  <c r="S239" i="11"/>
  <c r="AB194" i="11"/>
  <c r="AB77" i="11"/>
  <c r="AB198" i="11" s="1"/>
  <c r="F241" i="11"/>
  <c r="F244" i="11" s="1"/>
  <c r="F123" i="11"/>
  <c r="E120" i="11"/>
  <c r="AU22" i="14"/>
  <c r="AU51" i="14" a="1"/>
  <c r="AU51" i="14" s="1"/>
  <c r="AG227" i="11"/>
  <c r="AG119" i="11"/>
  <c r="AG240" i="11" s="1"/>
  <c r="AP239" i="11"/>
  <c r="AP244" i="11" s="1"/>
  <c r="T227" i="11"/>
  <c r="T236" i="11" s="1"/>
  <c r="T119" i="11"/>
  <c r="T240" i="11" s="1"/>
  <c r="J194" i="11"/>
  <c r="J77" i="11"/>
  <c r="J198" i="11" s="1"/>
  <c r="BI241" i="11"/>
  <c r="BI244" i="11" s="1"/>
  <c r="BI123" i="11"/>
  <c r="Y22" i="14"/>
  <c r="AH227" i="11"/>
  <c r="AH236" i="11" s="1"/>
  <c r="AH119" i="11"/>
  <c r="AH240" i="11" s="1"/>
  <c r="BI196" i="11"/>
  <c r="BI77" i="11"/>
  <c r="BI198" i="11" s="1"/>
  <c r="AG22" i="14"/>
  <c r="AK19" i="14"/>
  <c r="AK22" i="14" s="1"/>
  <c r="AM19" i="14"/>
  <c r="AM22" i="14" s="1"/>
  <c r="G241" i="11"/>
  <c r="G244" i="11" s="1"/>
  <c r="G123" i="11"/>
  <c r="BG196" i="11"/>
  <c r="BG77" i="11"/>
  <c r="BG198" i="11" s="1"/>
  <c r="L227" i="11"/>
  <c r="L119" i="11"/>
  <c r="L240" i="11" s="1"/>
  <c r="AK194" i="11"/>
  <c r="AK77" i="11"/>
  <c r="AK198" i="11" s="1"/>
  <c r="AT19" i="14"/>
  <c r="AT22" i="14" s="1"/>
  <c r="AH194" i="11"/>
  <c r="AH77" i="11"/>
  <c r="AH198" i="11" s="1"/>
  <c r="BG19" i="14"/>
  <c r="F191" i="11"/>
  <c r="E191" i="11" s="1"/>
  <c r="E70" i="11"/>
  <c r="AT146" i="14"/>
  <c r="AT149" i="14" s="1"/>
  <c r="E197" i="11"/>
  <c r="X227" i="11"/>
  <c r="X236" i="11" s="1"/>
  <c r="X119" i="11"/>
  <c r="X240" i="11" s="1"/>
  <c r="I22" i="14"/>
  <c r="AP19" i="14"/>
  <c r="AP22" i="14" s="1"/>
  <c r="G194" i="11"/>
  <c r="G77" i="11"/>
  <c r="G198" i="11" s="1"/>
  <c r="Z227" i="11"/>
  <c r="Z236" i="11" s="1"/>
  <c r="Z119" i="11"/>
  <c r="Z240" i="11" s="1"/>
  <c r="AA236" i="11"/>
  <c r="X239" i="11"/>
  <c r="N227" i="11"/>
  <c r="N236" i="11" s="1"/>
  <c r="N119" i="11"/>
  <c r="N240" i="11" s="1"/>
  <c r="E229" i="11"/>
  <c r="AN227" i="11"/>
  <c r="AN119" i="11"/>
  <c r="AN240" i="11" s="1"/>
  <c r="AD227" i="11"/>
  <c r="AD119" i="11"/>
  <c r="AD240" i="11" s="1"/>
  <c r="AN115" i="11"/>
  <c r="E224" i="11"/>
  <c r="R236" i="11"/>
  <c r="BC196" i="11"/>
  <c r="BC77" i="11"/>
  <c r="BC198" i="11" s="1"/>
  <c r="BF241" i="11"/>
  <c r="BF244" i="11" s="1"/>
  <c r="BF123" i="11"/>
  <c r="AS146" i="14"/>
  <c r="AO227" i="11"/>
  <c r="AO236" i="11" s="1"/>
  <c r="AO119" i="11"/>
  <c r="AO240" i="11" s="1"/>
  <c r="S22" i="14"/>
  <c r="BI19" i="14"/>
  <c r="AD239" i="11"/>
  <c r="BC19" i="14"/>
  <c r="BC22" i="14" s="1"/>
  <c r="I241" i="11"/>
  <c r="I244" i="11" s="1"/>
  <c r="I123" i="11"/>
  <c r="BF22" i="14"/>
  <c r="BF51" i="14" a="1"/>
  <c r="BF51" i="14" s="1"/>
  <c r="AB239" i="11"/>
  <c r="AB244" i="11" s="1"/>
  <c r="U227" i="11"/>
  <c r="U236" i="11" s="1"/>
  <c r="U119" i="11"/>
  <c r="U240" i="11" s="1"/>
  <c r="V227" i="11"/>
  <c r="V236" i="11" s="1"/>
  <c r="V119" i="11"/>
  <c r="V240" i="11" s="1"/>
  <c r="BB196" i="11"/>
  <c r="BB77" i="11"/>
  <c r="BB198" i="11" s="1"/>
  <c r="AU146" i="14"/>
  <c r="AU149" i="14" s="1"/>
  <c r="M77" i="11"/>
  <c r="M198" i="11" s="1"/>
  <c r="M194" i="11"/>
  <c r="AM194" i="11"/>
  <c r="AM77" i="11"/>
  <c r="AM198" i="11" s="1"/>
  <c r="T22" i="14"/>
  <c r="AZ196" i="11"/>
  <c r="AZ77" i="11"/>
  <c r="AZ198" i="11" s="1"/>
  <c r="AS19" i="14"/>
  <c r="AS22" i="14" s="1"/>
  <c r="E188" i="11"/>
  <c r="AO19" i="14"/>
  <c r="AO22" i="14" s="1"/>
  <c r="AP227" i="11"/>
  <c r="AP236" i="11" s="1"/>
  <c r="AP119" i="11"/>
  <c r="AP240" i="11" s="1"/>
  <c r="AJ227" i="11"/>
  <c r="AJ236" i="11" s="1"/>
  <c r="AJ119" i="11"/>
  <c r="AJ240" i="11" s="1"/>
  <c r="BH241" i="11"/>
  <c r="BH244" i="11" s="1"/>
  <c r="BH123" i="11"/>
  <c r="V77" i="11"/>
  <c r="V198" i="11" s="1"/>
  <c r="V194" i="11"/>
  <c r="W227" i="11"/>
  <c r="W236" i="11" s="1"/>
  <c r="W119" i="11"/>
  <c r="W240" i="11" s="1"/>
  <c r="BE241" i="11"/>
  <c r="BE244" i="11" s="1"/>
  <c r="BE123" i="11"/>
  <c r="J227" i="11"/>
  <c r="J236" i="11" s="1"/>
  <c r="J119" i="11"/>
  <c r="E106" i="11"/>
  <c r="Z77" i="11"/>
  <c r="Z198" i="11" s="1"/>
  <c r="Z194" i="11"/>
  <c r="F195" i="11"/>
  <c r="E195" i="11" s="1"/>
  <c r="E74" i="11"/>
  <c r="S227" i="11"/>
  <c r="S119" i="11"/>
  <c r="S240" i="11" s="1"/>
  <c r="AY196" i="11"/>
  <c r="AY77" i="11"/>
  <c r="AY198" i="11" s="1"/>
  <c r="BH196" i="11"/>
  <c r="BH77" i="11"/>
  <c r="BH198" i="11" s="1"/>
  <c r="AU241" i="11"/>
  <c r="AU123" i="11"/>
  <c r="AA123" i="11"/>
  <c r="AA239" i="11"/>
  <c r="AA244" i="11" s="1"/>
  <c r="S115" i="11"/>
  <c r="AC239" i="11"/>
  <c r="AZ241" i="11"/>
  <c r="AZ244" i="11" s="1"/>
  <c r="AZ123" i="11"/>
  <c r="AQ19" i="14"/>
  <c r="AQ22" i="14" s="1"/>
  <c r="BI146" i="14"/>
  <c r="S236" i="11"/>
  <c r="BH19" i="14"/>
  <c r="AM146" i="14"/>
  <c r="AM149" i="14" s="1"/>
  <c r="AN146" i="14"/>
  <c r="AN149" i="14" s="1"/>
  <c r="AR227" i="11"/>
  <c r="AR236" i="11" s="1"/>
  <c r="AR119" i="11"/>
  <c r="AR240" i="11" s="1"/>
  <c r="L236" i="11"/>
  <c r="U194" i="11"/>
  <c r="U77" i="11"/>
  <c r="U198" i="11" s="1"/>
  <c r="AM239" i="11"/>
  <c r="AN236" i="11"/>
  <c r="AO123" i="11"/>
  <c r="AO239" i="11"/>
  <c r="BG123" i="11"/>
  <c r="BG241" i="11"/>
  <c r="BG244" i="11" s="1"/>
  <c r="J123" i="11"/>
  <c r="J239" i="11"/>
  <c r="E118" i="11"/>
  <c r="R239" i="11"/>
  <c r="R244" i="11" s="1"/>
  <c r="R123" i="11"/>
  <c r="AK115" i="11"/>
  <c r="E179" i="11"/>
  <c r="K227" i="11"/>
  <c r="K236" i="11" s="1"/>
  <c r="K119" i="11"/>
  <c r="K240" i="11" s="1"/>
  <c r="AI239" i="11"/>
  <c r="AD115" i="11"/>
  <c r="BD22" i="14"/>
  <c r="BD51" i="14" a="1"/>
  <c r="BD51" i="14" s="1"/>
  <c r="BE196" i="11"/>
  <c r="BE77" i="11"/>
  <c r="BE198" i="11" s="1"/>
  <c r="AB115" i="11"/>
  <c r="AV241" i="11"/>
  <c r="AV244" i="11" s="1"/>
  <c r="AV123" i="11"/>
  <c r="AF239" i="11"/>
  <c r="AF244" i="11" s="1"/>
  <c r="AF123" i="11"/>
  <c r="AC227" i="11"/>
  <c r="AC236" i="11" s="1"/>
  <c r="AC119" i="11"/>
  <c r="AC240" i="11" s="1"/>
  <c r="Y227" i="11"/>
  <c r="Y236" i="11" s="1"/>
  <c r="Y119" i="11"/>
  <c r="Y240" i="11" s="1"/>
  <c r="N115" i="11"/>
  <c r="AO146" i="14"/>
  <c r="AD77" i="11"/>
  <c r="AD198" i="11" s="1"/>
  <c r="AD194" i="11"/>
  <c r="AX19" i="14"/>
  <c r="AX22" i="14" s="1"/>
  <c r="AL194" i="11"/>
  <c r="AL77" i="11"/>
  <c r="AL198" i="11" s="1"/>
  <c r="Q239" i="11"/>
  <c r="AP77" i="11"/>
  <c r="AP198" i="11" s="1"/>
  <c r="AP194" i="11"/>
  <c r="K194" i="11"/>
  <c r="K77" i="11"/>
  <c r="K198" i="11" s="1"/>
  <c r="O77" i="11"/>
  <c r="O198" i="11" s="1"/>
  <c r="O194" i="11"/>
  <c r="BF196" i="11"/>
  <c r="BF77" i="11"/>
  <c r="BF198" i="11" s="1"/>
  <c r="F144" i="14"/>
  <c r="AN239" i="11"/>
  <c r="AN123" i="11"/>
  <c r="R194" i="11"/>
  <c r="R77" i="11"/>
  <c r="R198" i="11" s="1"/>
  <c r="AX196" i="11"/>
  <c r="AX77" i="11"/>
  <c r="AX198" i="11" s="1"/>
  <c r="AN194" i="11"/>
  <c r="AN77" i="11"/>
  <c r="AN198" i="11" s="1"/>
  <c r="AY241" i="11"/>
  <c r="AY244" i="11" s="1"/>
  <c r="AY123" i="11"/>
  <c r="AK236" i="11"/>
  <c r="F77" i="11"/>
  <c r="F194" i="11"/>
  <c r="E73" i="11"/>
  <c r="AC194" i="11"/>
  <c r="AC77" i="11"/>
  <c r="AC198" i="11" s="1"/>
  <c r="AL227" i="11"/>
  <c r="AL236" i="11" s="1"/>
  <c r="AL119" i="11"/>
  <c r="AL240" i="11" s="1"/>
  <c r="AD236" i="11"/>
  <c r="Y194" i="11"/>
  <c r="Y77" i="11"/>
  <c r="Y198" i="11" s="1"/>
  <c r="J143" i="14"/>
  <c r="J144" i="14" s="1"/>
  <c r="J146" i="14" s="1"/>
  <c r="J149" i="14" s="1"/>
  <c r="AI227" i="11"/>
  <c r="AI236" i="11" s="1"/>
  <c r="AI119" i="11"/>
  <c r="AI240" i="11" s="1"/>
  <c r="AS227" i="11"/>
  <c r="AS236" i="11" s="1"/>
  <c r="AS119" i="11"/>
  <c r="AS240" i="11" s="1"/>
  <c r="Y239" i="11"/>
  <c r="AC149" i="14"/>
  <c r="AF236" i="11"/>
  <c r="K239" i="11"/>
  <c r="BC241" i="11"/>
  <c r="BC244" i="11" s="1"/>
  <c r="BC123" i="11"/>
  <c r="N239" i="11"/>
  <c r="AE115" i="11"/>
  <c r="K123" i="11" l="1"/>
  <c r="AN244" i="11"/>
  <c r="AC123" i="11"/>
  <c r="K244" i="11"/>
  <c r="AD244" i="11"/>
  <c r="E144" i="14"/>
  <c r="AC244" i="11"/>
  <c r="Q123" i="11"/>
  <c r="E115" i="11"/>
  <c r="AB123" i="11"/>
  <c r="AD123" i="11"/>
  <c r="Q244" i="11"/>
  <c r="P244" i="11"/>
  <c r="E196" i="11"/>
  <c r="V244" i="11"/>
  <c r="X244" i="11"/>
  <c r="Y244" i="11"/>
  <c r="Y123" i="11"/>
  <c r="E236" i="11"/>
  <c r="F22" i="14"/>
  <c r="F51" i="14" a="1"/>
  <c r="F51" i="14" s="1"/>
  <c r="E19" i="14"/>
  <c r="BF23" i="14"/>
  <c r="BF55" i="14"/>
  <c r="S123" i="11"/>
  <c r="AG244" i="11"/>
  <c r="AT244" i="11"/>
  <c r="AQ244" i="11"/>
  <c r="AL123" i="11"/>
  <c r="L244" i="11"/>
  <c r="AZ23" i="14"/>
  <c r="AZ24" i="14" s="1"/>
  <c r="AZ55" i="14"/>
  <c r="M123" i="11"/>
  <c r="AI123" i="11"/>
  <c r="AM244" i="11"/>
  <c r="I22" i="15"/>
  <c r="I23" i="15" s="1"/>
  <c r="AI244" i="11"/>
  <c r="J244" i="11"/>
  <c r="E239" i="11"/>
  <c r="AM123" i="11"/>
  <c r="BI149" i="14"/>
  <c r="J240" i="11"/>
  <c r="E240" i="11" s="1"/>
  <c r="E119" i="11"/>
  <c r="BF24" i="14"/>
  <c r="BI22" i="14"/>
  <c r="BI51" i="14" a="1"/>
  <c r="BI51" i="14" s="1"/>
  <c r="AS149" i="14"/>
  <c r="X123" i="11"/>
  <c r="AU55" i="14"/>
  <c r="AU23" i="14"/>
  <c r="AU24" i="14" s="1"/>
  <c r="S244" i="11"/>
  <c r="AJ123" i="11"/>
  <c r="U123" i="11"/>
  <c r="W244" i="11"/>
  <c r="AS123" i="11"/>
  <c r="AT123" i="11"/>
  <c r="AQ123" i="11"/>
  <c r="AL244" i="11"/>
  <c r="AQ149" i="14"/>
  <c r="BH22" i="14"/>
  <c r="BH51" i="14" a="1"/>
  <c r="BH51" i="14" s="1"/>
  <c r="N123" i="11"/>
  <c r="E143" i="14"/>
  <c r="E227" i="11"/>
  <c r="E15" i="14"/>
  <c r="AJ244" i="11"/>
  <c r="U244" i="11"/>
  <c r="W123" i="11"/>
  <c r="AS244" i="11"/>
  <c r="O123" i="11"/>
  <c r="BE23" i="14"/>
  <c r="BE24" i="14" s="1"/>
  <c r="BE55" i="14"/>
  <c r="AK123" i="11"/>
  <c r="Z123" i="11"/>
  <c r="AE123" i="11"/>
  <c r="N244" i="11"/>
  <c r="H22" i="15"/>
  <c r="H23" i="15" s="1"/>
  <c r="P123" i="11"/>
  <c r="AV22" i="14"/>
  <c r="AV51" i="14" a="1"/>
  <c r="AV51" i="14" s="1"/>
  <c r="O244" i="11"/>
  <c r="AK244" i="11"/>
  <c r="Z244" i="11"/>
  <c r="AO149" i="14"/>
  <c r="E194" i="11"/>
  <c r="F146" i="14"/>
  <c r="AR123" i="11"/>
  <c r="T244" i="11"/>
  <c r="M244" i="11"/>
  <c r="AG123" i="11"/>
  <c r="F198" i="11"/>
  <c r="E198" i="11" s="1"/>
  <c r="E77" i="11"/>
  <c r="BD55" i="14"/>
  <c r="BD23" i="14"/>
  <c r="BD24" i="14" s="1"/>
  <c r="AO244" i="11"/>
  <c r="E241" i="11"/>
  <c r="AU244" i="11"/>
  <c r="BG22" i="14"/>
  <c r="BG51" i="14" a="1"/>
  <c r="BG51" i="14" s="1"/>
  <c r="AP123" i="11"/>
  <c r="AH244" i="11"/>
  <c r="AR244" i="11"/>
  <c r="T123" i="11"/>
  <c r="V123" i="11"/>
  <c r="E244" i="11" l="1"/>
  <c r="E123" i="11"/>
  <c r="BE25" i="14"/>
  <c r="BE40" i="14" s="1"/>
  <c r="BD25" i="14"/>
  <c r="BD40" i="14" s="1"/>
  <c r="BI23" i="14"/>
  <c r="BI24" i="14" s="1"/>
  <c r="BI55" i="14"/>
  <c r="BG23" i="14"/>
  <c r="BG24" i="14" s="1"/>
  <c r="BG55" i="14"/>
  <c r="AU25" i="14"/>
  <c r="AU40" i="14" s="1"/>
  <c r="E22" i="14"/>
  <c r="BH23" i="14"/>
  <c r="BH24" i="14" s="1"/>
  <c r="BH55" i="14"/>
  <c r="AV55" i="14"/>
  <c r="AV23" i="14"/>
  <c r="AV24" i="14" s="1"/>
  <c r="BF25" i="14"/>
  <c r="BF40" i="14" s="1"/>
  <c r="F55" i="14"/>
  <c r="F23" i="14"/>
  <c r="F149" i="14"/>
  <c r="E149" i="14" s="1"/>
  <c r="F178" i="14" a="1"/>
  <c r="F178" i="14" s="1"/>
  <c r="E146" i="14"/>
  <c r="AZ25" i="14"/>
  <c r="AZ40" i="14" s="1"/>
  <c r="AZ26" i="14"/>
  <c r="AU26" i="14" l="1"/>
  <c r="BF26" i="14"/>
  <c r="BI25" i="14"/>
  <c r="BI40" i="14" s="1"/>
  <c r="BG25" i="14"/>
  <c r="BG40" i="14" s="1"/>
  <c r="BH25" i="14"/>
  <c r="BH40" i="14" s="1"/>
  <c r="BH26" i="14"/>
  <c r="F182" i="14"/>
  <c r="F150" i="14"/>
  <c r="F151" i="14" s="1"/>
  <c r="BD26" i="14"/>
  <c r="BF30" i="14"/>
  <c r="BF33" i="14" s="1"/>
  <c r="BF76" i="14"/>
  <c r="AU76" i="14"/>
  <c r="AU30" i="14"/>
  <c r="AU33" i="14" s="1"/>
  <c r="BE26" i="14"/>
  <c r="AZ76" i="14"/>
  <c r="AZ30" i="14"/>
  <c r="AZ33" i="14" s="1"/>
  <c r="F24" i="14"/>
  <c r="AV25" i="14"/>
  <c r="AV40" i="14" s="1"/>
  <c r="AV26" i="14" l="1"/>
  <c r="AV30" i="14"/>
  <c r="AV33" i="14" s="1"/>
  <c r="AV76" i="14"/>
  <c r="BE76" i="14"/>
  <c r="BE30" i="14"/>
  <c r="BE33" i="14" s="1"/>
  <c r="AU41" i="14"/>
  <c r="AU46" i="14"/>
  <c r="BF46" i="14"/>
  <c r="BF41" i="14"/>
  <c r="BG26" i="14"/>
  <c r="BH30" i="14"/>
  <c r="BH33" i="14" s="1"/>
  <c r="BH76" i="14"/>
  <c r="BD30" i="14"/>
  <c r="BD33" i="14" s="1"/>
  <c r="BD76" i="14"/>
  <c r="AZ41" i="14"/>
  <c r="AZ46" i="14"/>
  <c r="BI26" i="14"/>
  <c r="F25" i="14"/>
  <c r="F26" i="14" s="1"/>
  <c r="F152" i="14"/>
  <c r="F153" i="14" s="1"/>
  <c r="F203" i="14" l="1"/>
  <c r="F157" i="14"/>
  <c r="F76" i="14"/>
  <c r="F30" i="14"/>
  <c r="AZ54" i="14"/>
  <c r="AZ47" i="14"/>
  <c r="AZ56" i="14" s="1"/>
  <c r="BF54" i="14"/>
  <c r="BF47" i="14"/>
  <c r="BF56" i="14" s="1"/>
  <c r="BE46" i="14"/>
  <c r="BE41" i="14"/>
  <c r="F167" i="14"/>
  <c r="BH41" i="14"/>
  <c r="BH46" i="14"/>
  <c r="F40" i="14"/>
  <c r="BG30" i="14"/>
  <c r="BG33" i="14" s="1"/>
  <c r="BG76" i="14"/>
  <c r="AU54" i="14"/>
  <c r="AU47" i="14"/>
  <c r="AU56" i="14" s="1"/>
  <c r="BD41" i="14"/>
  <c r="BD46" i="14"/>
  <c r="BI76" i="14"/>
  <c r="BI30" i="14"/>
  <c r="BI33" i="14" s="1"/>
  <c r="BF42" i="14"/>
  <c r="AV46" i="14"/>
  <c r="AV41" i="14"/>
  <c r="AU48" i="14" l="1"/>
  <c r="AV54" i="14"/>
  <c r="AV47" i="14"/>
  <c r="AV56" i="14" s="1"/>
  <c r="AZ57" i="14"/>
  <c r="AU57" i="14"/>
  <c r="BE47" i="14"/>
  <c r="BE56" i="14" s="1"/>
  <c r="BE54" i="14"/>
  <c r="F33" i="14"/>
  <c r="BI46" i="14"/>
  <c r="BI41" i="14"/>
  <c r="BH54" i="14"/>
  <c r="BH47" i="14"/>
  <c r="BH56" i="14" s="1"/>
  <c r="BF48" i="14"/>
  <c r="AU114" i="14"/>
  <c r="AU62" i="14"/>
  <c r="AU77" i="14" s="1"/>
  <c r="BG41" i="14"/>
  <c r="BG46" i="14"/>
  <c r="BD54" i="14"/>
  <c r="BD47" i="14"/>
  <c r="BD56" i="14" s="1"/>
  <c r="BF57" i="14"/>
  <c r="F160" i="14"/>
  <c r="AV42" i="14"/>
  <c r="AZ48" i="14"/>
  <c r="AZ114" i="14" s="1"/>
  <c r="BE48" i="14" l="1"/>
  <c r="AU78" i="14"/>
  <c r="BI47" i="14"/>
  <c r="BI56" i="14" s="1"/>
  <c r="BI54" i="14"/>
  <c r="BD57" i="14"/>
  <c r="F41" i="14"/>
  <c r="AZ59" i="14"/>
  <c r="BF114" i="14"/>
  <c r="BF62" i="14"/>
  <c r="BF77" i="14" s="1"/>
  <c r="BE114" i="14"/>
  <c r="BE62" i="14"/>
  <c r="BE77" i="14" s="1"/>
  <c r="F168" i="14"/>
  <c r="BH48" i="14"/>
  <c r="BE57" i="14"/>
  <c r="AV48" i="14"/>
  <c r="BD48" i="14"/>
  <c r="BF59" i="14"/>
  <c r="BF63" i="14" s="1"/>
  <c r="BF82" i="14" s="1"/>
  <c r="BF83" i="14" s="1"/>
  <c r="BF118" i="14" s="1"/>
  <c r="BG54" i="14"/>
  <c r="BG47" i="14"/>
  <c r="BG56" i="14" s="1"/>
  <c r="BH57" i="14"/>
  <c r="AU59" i="14"/>
  <c r="AU63" i="14" s="1"/>
  <c r="AU82" i="14" s="1"/>
  <c r="AU83" i="14" s="1"/>
  <c r="AU118" i="14" s="1"/>
  <c r="AV57" i="14"/>
  <c r="AU64" i="14" l="1"/>
  <c r="AU69" i="14" s="1"/>
  <c r="AU70" i="14" s="1"/>
  <c r="AU109" i="14" s="1"/>
  <c r="BG48" i="14"/>
  <c r="BF64" i="14"/>
  <c r="BF69" i="14" s="1"/>
  <c r="BF70" i="14" s="1"/>
  <c r="F42" i="14"/>
  <c r="BE78" i="14"/>
  <c r="BE119" i="14" s="1"/>
  <c r="BE84" i="14"/>
  <c r="BD59" i="14"/>
  <c r="AW45" i="14"/>
  <c r="AV114" i="14"/>
  <c r="BI48" i="14"/>
  <c r="BE59" i="14"/>
  <c r="BE63" i="14" s="1"/>
  <c r="BE82" i="14" s="1"/>
  <c r="BE83" i="14" s="1"/>
  <c r="BE64" i="14"/>
  <c r="BE69" i="14" s="1"/>
  <c r="BE70" i="14" s="1"/>
  <c r="BE109" i="14" s="1"/>
  <c r="BF78" i="14"/>
  <c r="BF84" i="14"/>
  <c r="BI57" i="14"/>
  <c r="BG114" i="14"/>
  <c r="BG62" i="14"/>
  <c r="BG77" i="14" s="1"/>
  <c r="AV75" i="14"/>
  <c r="AU119" i="14"/>
  <c r="AU120" i="14" s="1"/>
  <c r="BH59" i="14"/>
  <c r="BD114" i="14"/>
  <c r="BD62" i="14"/>
  <c r="BD77" i="14" s="1"/>
  <c r="BH114" i="14"/>
  <c r="BH62" i="14"/>
  <c r="BH77" i="14" s="1"/>
  <c r="AV59" i="14"/>
  <c r="BG57" i="14"/>
  <c r="F169" i="14"/>
  <c r="AZ60" i="14"/>
  <c r="AZ62" i="14" s="1"/>
  <c r="AZ63" i="14" s="1"/>
  <c r="AZ82" i="14" s="1"/>
  <c r="AZ83" i="14" s="1"/>
  <c r="AZ118" i="14" s="1"/>
  <c r="AU84" i="14"/>
  <c r="AV60" i="14" l="1"/>
  <c r="AV62" i="14" s="1"/>
  <c r="AV63" i="14" s="1"/>
  <c r="AV82" i="14" s="1"/>
  <c r="BF81" i="14"/>
  <c r="BE118" i="14"/>
  <c r="BE120" i="14"/>
  <c r="BH78" i="14"/>
  <c r="BH119" i="14" s="1"/>
  <c r="BD78" i="14"/>
  <c r="BD84" i="14"/>
  <c r="AZ77" i="14"/>
  <c r="AZ64" i="14"/>
  <c r="AZ69" i="14" s="1"/>
  <c r="AZ70" i="14" s="1"/>
  <c r="BG78" i="14"/>
  <c r="BG119" i="14" s="1"/>
  <c r="BI59" i="14"/>
  <c r="F173" i="14"/>
  <c r="BH64" i="14"/>
  <c r="BH69" i="14" s="1"/>
  <c r="BH70" i="14" s="1"/>
  <c r="BH109" i="14" s="1"/>
  <c r="BH120" i="14" s="1"/>
  <c r="BD63" i="14"/>
  <c r="BD82" i="14" s="1"/>
  <c r="BD83" i="14" s="1"/>
  <c r="BD118" i="14" s="1"/>
  <c r="F46" i="14"/>
  <c r="BI114" i="14"/>
  <c r="BI62" i="14"/>
  <c r="BI77" i="14" s="1"/>
  <c r="BG59" i="14"/>
  <c r="BG63" i="14" s="1"/>
  <c r="BG82" i="14" s="1"/>
  <c r="BG83" i="14" s="1"/>
  <c r="BG118" i="14" s="1"/>
  <c r="BH63" i="14"/>
  <c r="BH82" i="14" s="1"/>
  <c r="BH83" i="14" s="1"/>
  <c r="BH118" i="14" s="1"/>
  <c r="BG75" i="14"/>
  <c r="BF119" i="14"/>
  <c r="BD64" i="14"/>
  <c r="BD69" i="14" s="1"/>
  <c r="BD70" i="14" s="1"/>
  <c r="BD109" i="14" s="1"/>
  <c r="BG68" i="14"/>
  <c r="BF109" i="14"/>
  <c r="BG64" i="14" l="1"/>
  <c r="BG69" i="14" s="1"/>
  <c r="BG70" i="14" s="1"/>
  <c r="BG109" i="14" s="1"/>
  <c r="BG120" i="14" s="1"/>
  <c r="AZ84" i="14"/>
  <c r="AZ78" i="14"/>
  <c r="BI78" i="14"/>
  <c r="BI119" i="14" s="1"/>
  <c r="F181" i="14"/>
  <c r="F174" i="14"/>
  <c r="F175" i="14" s="1"/>
  <c r="BE75" i="14"/>
  <c r="BD119" i="14"/>
  <c r="BD120" i="14" s="1"/>
  <c r="AV77" i="14"/>
  <c r="AV78" i="14" s="1"/>
  <c r="AV64" i="14"/>
  <c r="AV69" i="14" s="1"/>
  <c r="AV70" i="14" s="1"/>
  <c r="BF120" i="14"/>
  <c r="BI63" i="14"/>
  <c r="BH84" i="14"/>
  <c r="BG84" i="14"/>
  <c r="F47" i="14"/>
  <c r="F48" i="14" s="1"/>
  <c r="F54" i="14"/>
  <c r="AV84" i="14"/>
  <c r="AV83" i="14"/>
  <c r="BA68" i="14"/>
  <c r="BA51" i="14" s="1" a="1"/>
  <c r="BA51" i="14" s="1"/>
  <c r="AZ109" i="14"/>
  <c r="F114" i="14" l="1"/>
  <c r="G45" i="14"/>
  <c r="G172" i="14"/>
  <c r="F241" i="14"/>
  <c r="AW81" i="14"/>
  <c r="AV118" i="14"/>
  <c r="BA55" i="14"/>
  <c r="BA23" i="14"/>
  <c r="BA24" i="14" s="1"/>
  <c r="AW68" i="14"/>
  <c r="AW51" i="14" s="1" a="1"/>
  <c r="AW51" i="14" s="1"/>
  <c r="AV109" i="14"/>
  <c r="BI82" i="14"/>
  <c r="BI64" i="14"/>
  <c r="BI69" i="14" s="1"/>
  <c r="BI70" i="14" s="1"/>
  <c r="BI109" i="14" s="1"/>
  <c r="AW75" i="14"/>
  <c r="AV119" i="14"/>
  <c r="F183" i="14"/>
  <c r="F184" i="14" s="1"/>
  <c r="BA75" i="14"/>
  <c r="AZ119" i="14"/>
  <c r="AZ120" i="14" s="1"/>
  <c r="F56" i="14"/>
  <c r="F57" i="14" l="1"/>
  <c r="BI83" i="14"/>
  <c r="BI118" i="14" s="1"/>
  <c r="BI84" i="14"/>
  <c r="AV120" i="14"/>
  <c r="AW23" i="14"/>
  <c r="AW24" i="14" s="1"/>
  <c r="AW55" i="14"/>
  <c r="BI120" i="14"/>
  <c r="BA25" i="14"/>
  <c r="BA40" i="14" s="1"/>
  <c r="F186" i="14"/>
  <c r="AW25" i="14" l="1"/>
  <c r="AW40" i="14" s="1"/>
  <c r="BA26" i="14"/>
  <c r="F187" i="14"/>
  <c r="F59" i="14"/>
  <c r="F189" i="14" l="1"/>
  <c r="BA30" i="14"/>
  <c r="BA33" i="14" s="1"/>
  <c r="BA76" i="14"/>
  <c r="F60" i="14"/>
  <c r="AW26" i="14"/>
  <c r="F62" i="14" l="1"/>
  <c r="AW76" i="14"/>
  <c r="AW30" i="14"/>
  <c r="AW33" i="14" s="1"/>
  <c r="BA46" i="14"/>
  <c r="BA41" i="14"/>
  <c r="F190" i="14"/>
  <c r="F191" i="14" s="1"/>
  <c r="F204" i="14"/>
  <c r="F196" i="14" l="1"/>
  <c r="BA54" i="14"/>
  <c r="BA47" i="14"/>
  <c r="BA56" i="14" s="1"/>
  <c r="AW46" i="14"/>
  <c r="AW41" i="14"/>
  <c r="F209" i="14"/>
  <c r="F211" i="14" s="1"/>
  <c r="F77" i="14"/>
  <c r="F63" i="14"/>
  <c r="F205" i="14"/>
  <c r="F82" i="14" l="1"/>
  <c r="F64" i="14"/>
  <c r="BA48" i="14"/>
  <c r="AW42" i="14"/>
  <c r="F197" i="14"/>
  <c r="AW54" i="14"/>
  <c r="AW47" i="14"/>
  <c r="AW56" i="14" s="1"/>
  <c r="G202" i="14"/>
  <c r="F246" i="14"/>
  <c r="BA57" i="14"/>
  <c r="F78" i="14"/>
  <c r="F84" i="14"/>
  <c r="F210" i="14"/>
  <c r="BA59" i="14" l="1"/>
  <c r="F236" i="14"/>
  <c r="G195" i="14"/>
  <c r="F119" i="14"/>
  <c r="G75" i="14"/>
  <c r="F83" i="14"/>
  <c r="F245" i="14"/>
  <c r="F247" i="14" s="1"/>
  <c r="G208" i="14"/>
  <c r="AW48" i="14"/>
  <c r="BA114" i="14"/>
  <c r="BA62" i="14"/>
  <c r="BA77" i="14" s="1"/>
  <c r="AW57" i="14"/>
  <c r="F69" i="14"/>
  <c r="AX45" i="14" l="1"/>
  <c r="AW114" i="14"/>
  <c r="G81" i="14"/>
  <c r="F118" i="14"/>
  <c r="G178" i="14" a="1"/>
  <c r="G178" i="14" s="1"/>
  <c r="F70" i="14"/>
  <c r="AW59" i="14"/>
  <c r="BA78" i="14"/>
  <c r="BA63" i="14"/>
  <c r="BA82" i="14" s="1"/>
  <c r="BA83" i="14" s="1"/>
  <c r="F109" i="14" l="1"/>
  <c r="G68" i="14"/>
  <c r="F120" i="14"/>
  <c r="BA64" i="14"/>
  <c r="BA69" i="14" s="1"/>
  <c r="BA70" i="14" s="1"/>
  <c r="G150" i="14"/>
  <c r="G151" i="14" s="1"/>
  <c r="G182" i="14"/>
  <c r="BA84" i="14"/>
  <c r="BB81" i="14"/>
  <c r="BA118" i="14"/>
  <c r="BB75" i="14"/>
  <c r="BA119" i="14"/>
  <c r="AW60" i="14"/>
  <c r="AW62" i="14" s="1"/>
  <c r="AW63" i="14" s="1"/>
  <c r="AW82" i="14" s="1"/>
  <c r="AW83" i="14" l="1"/>
  <c r="G152" i="14"/>
  <c r="G153" i="14" s="1"/>
  <c r="BB68" i="14"/>
  <c r="BB51" i="14" s="1" a="1"/>
  <c r="BB51" i="14" s="1"/>
  <c r="BA109" i="14"/>
  <c r="BA120" i="14" s="1"/>
  <c r="G51" i="14" a="1"/>
  <c r="G51" i="14" s="1"/>
  <c r="AW77" i="14"/>
  <c r="AW78" i="14" s="1"/>
  <c r="AW64" i="14"/>
  <c r="AW69" i="14" s="1"/>
  <c r="AW70" i="14" s="1"/>
  <c r="G157" i="14" l="1"/>
  <c r="G203" i="14"/>
  <c r="BB55" i="14"/>
  <c r="BB23" i="14"/>
  <c r="BB24" i="14" s="1"/>
  <c r="AX68" i="14"/>
  <c r="AX51" i="14" s="1" a="1"/>
  <c r="AX51" i="14" s="1"/>
  <c r="AW109" i="14"/>
  <c r="AW120" i="14" s="1"/>
  <c r="G167" i="14"/>
  <c r="AX75" i="14"/>
  <c r="AW119" i="14"/>
  <c r="AX81" i="14"/>
  <c r="AW118" i="14"/>
  <c r="G23" i="14"/>
  <c r="G55" i="14"/>
  <c r="AW84" i="14"/>
  <c r="BB25" i="14" l="1"/>
  <c r="BB40" i="14" s="1"/>
  <c r="G24" i="14"/>
  <c r="AX55" i="14"/>
  <c r="AX23" i="14"/>
  <c r="AX24" i="14" s="1"/>
  <c r="G160" i="14"/>
  <c r="G168" i="14" l="1"/>
  <c r="G25" i="14"/>
  <c r="G26" i="14" s="1"/>
  <c r="BB26" i="14"/>
  <c r="AX25" i="14"/>
  <c r="AX40" i="14" s="1"/>
  <c r="G76" i="14" l="1"/>
  <c r="G30" i="14"/>
  <c r="G40" i="14"/>
  <c r="AX26" i="14"/>
  <c r="BB76" i="14"/>
  <c r="BB30" i="14"/>
  <c r="BB33" i="14" s="1"/>
  <c r="G169" i="14"/>
  <c r="AX76" i="14" l="1"/>
  <c r="AX30" i="14"/>
  <c r="AX33" i="14" s="1"/>
  <c r="G173" i="14"/>
  <c r="BB46" i="14"/>
  <c r="BB41" i="14"/>
  <c r="G33" i="14"/>
  <c r="BB54" i="14" l="1"/>
  <c r="BB47" i="14"/>
  <c r="BB56" i="14" s="1"/>
  <c r="AX46" i="14"/>
  <c r="AX41" i="14"/>
  <c r="G174" i="14"/>
  <c r="G175" i="14" s="1"/>
  <c r="G181" i="14"/>
  <c r="G41" i="14"/>
  <c r="G241" i="14" l="1"/>
  <c r="H172" i="14"/>
  <c r="G42" i="14"/>
  <c r="AX42" i="14"/>
  <c r="BB48" i="14"/>
  <c r="G183" i="14"/>
  <c r="G184" i="14" s="1"/>
  <c r="AX47" i="14"/>
  <c r="AX56" i="14" s="1"/>
  <c r="AX54" i="14"/>
  <c r="BB57" i="14"/>
  <c r="G186" i="14" l="1"/>
  <c r="BB59" i="14"/>
  <c r="G46" i="14"/>
  <c r="AX48" i="14"/>
  <c r="BB114" i="14"/>
  <c r="BB62" i="14"/>
  <c r="BB77" i="14" s="1"/>
  <c r="AX57" i="14"/>
  <c r="AX114" i="14" l="1"/>
  <c r="AX62" i="14"/>
  <c r="AX77" i="14" s="1"/>
  <c r="G47" i="14"/>
  <c r="G54" i="14"/>
  <c r="G48" i="14"/>
  <c r="AX59" i="14"/>
  <c r="AX63" i="14" s="1"/>
  <c r="AX82" i="14" s="1"/>
  <c r="AX83" i="14" s="1"/>
  <c r="AX118" i="14" s="1"/>
  <c r="BB63" i="14"/>
  <c r="BB82" i="14" s="1"/>
  <c r="BB83" i="14" s="1"/>
  <c r="G187" i="14"/>
  <c r="BB78" i="14"/>
  <c r="BB84" i="14" l="1"/>
  <c r="G56" i="14"/>
  <c r="BC75" i="14"/>
  <c r="BB119" i="14"/>
  <c r="G57" i="14"/>
  <c r="BB64" i="14"/>
  <c r="BB69" i="14" s="1"/>
  <c r="BB70" i="14" s="1"/>
  <c r="AX78" i="14"/>
  <c r="AX119" i="14" s="1"/>
  <c r="AX84" i="14"/>
  <c r="H45" i="14"/>
  <c r="G114" i="14"/>
  <c r="G189" i="14"/>
  <c r="BC81" i="14"/>
  <c r="BB118" i="14"/>
  <c r="AX64" i="14"/>
  <c r="AX69" i="14" s="1"/>
  <c r="AX70" i="14" s="1"/>
  <c r="G59" i="14" l="1"/>
  <c r="G204" i="14"/>
  <c r="G190" i="14"/>
  <c r="G191" i="14" s="1"/>
  <c r="BC68" i="14"/>
  <c r="BC51" i="14" s="1" a="1"/>
  <c r="BC51" i="14" s="1"/>
  <c r="BB109" i="14"/>
  <c r="BB120" i="14" s="1"/>
  <c r="AY68" i="14"/>
  <c r="AY51" i="14" s="1" a="1"/>
  <c r="AY51" i="14" s="1"/>
  <c r="AX109" i="14"/>
  <c r="AX120" i="14" s="1"/>
  <c r="G196" i="14" l="1"/>
  <c r="BC55" i="14"/>
  <c r="BC23" i="14"/>
  <c r="BC24" i="14" s="1"/>
  <c r="G60" i="14"/>
  <c r="AY23" i="14"/>
  <c r="AY24" i="14" s="1"/>
  <c r="AY55" i="14"/>
  <c r="G205" i="14"/>
  <c r="G209" i="14"/>
  <c r="G210" i="14" l="1"/>
  <c r="BC25" i="14"/>
  <c r="BC40" i="14" s="1"/>
  <c r="G211" i="14"/>
  <c r="G62" i="14"/>
  <c r="G246" i="14"/>
  <c r="H202" i="14"/>
  <c r="AY25" i="14"/>
  <c r="AY40" i="14" s="1"/>
  <c r="G197" i="14"/>
  <c r="H195" i="14" l="1"/>
  <c r="G236" i="14"/>
  <c r="G77" i="14"/>
  <c r="G63" i="14"/>
  <c r="G64" i="14" s="1"/>
  <c r="AY26" i="14"/>
  <c r="BC26" i="14"/>
  <c r="H208" i="14"/>
  <c r="G245" i="14"/>
  <c r="G78" i="14" l="1"/>
  <c r="G82" i="14"/>
  <c r="G84" i="14" s="1"/>
  <c r="G69" i="14"/>
  <c r="G247" i="14"/>
  <c r="BC30" i="14"/>
  <c r="BC33" i="14" s="1"/>
  <c r="BC76" i="14"/>
  <c r="AY76" i="14"/>
  <c r="AY30" i="14"/>
  <c r="AY33" i="14" s="1"/>
  <c r="H178" i="14" a="1"/>
  <c r="H178" i="14" s="1"/>
  <c r="AY41" i="14" l="1"/>
  <c r="AY46" i="14"/>
  <c r="G70" i="14"/>
  <c r="BC46" i="14"/>
  <c r="BC41" i="14"/>
  <c r="G119" i="14"/>
  <c r="H75" i="14"/>
  <c r="H150" i="14"/>
  <c r="H151" i="14" s="1"/>
  <c r="H182" i="14"/>
  <c r="G83" i="14"/>
  <c r="H81" i="14" l="1"/>
  <c r="G118" i="14"/>
  <c r="BC54" i="14"/>
  <c r="BC47" i="14"/>
  <c r="BC56" i="14" s="1"/>
  <c r="G109" i="14"/>
  <c r="G120" i="14" s="1"/>
  <c r="H68" i="14"/>
  <c r="AY54" i="14"/>
  <c r="AY47" i="14"/>
  <c r="AY56" i="14" s="1"/>
  <c r="H152" i="14"/>
  <c r="H153" i="14" s="1"/>
  <c r="AY48" i="14" l="1"/>
  <c r="BC48" i="14"/>
  <c r="BC57" i="14"/>
  <c r="AY57" i="14"/>
  <c r="H203" i="14"/>
  <c r="H157" i="14"/>
  <c r="AY114" i="14"/>
  <c r="AY62" i="14"/>
  <c r="AY77" i="14" s="1"/>
  <c r="H167" i="14"/>
  <c r="H51" i="14" a="1"/>
  <c r="H51" i="14" s="1"/>
  <c r="H55" i="14" l="1"/>
  <c r="H23" i="14"/>
  <c r="AY59" i="14"/>
  <c r="AY63" i="14" s="1"/>
  <c r="AY82" i="14" s="1"/>
  <c r="AY83" i="14" s="1"/>
  <c r="AY78" i="14"/>
  <c r="AY119" i="14" s="1"/>
  <c r="BC59" i="14"/>
  <c r="H160" i="14"/>
  <c r="BC114" i="14"/>
  <c r="BC62" i="14"/>
  <c r="BC77" i="14" s="1"/>
  <c r="AY64" i="14" l="1"/>
  <c r="AY69" i="14" s="1"/>
  <c r="AY70" i="14" s="1"/>
  <c r="AY109" i="14" s="1"/>
  <c r="AY84" i="14"/>
  <c r="AZ81" i="14"/>
  <c r="AY118" i="14"/>
  <c r="H168" i="14"/>
  <c r="BC64" i="14"/>
  <c r="BC69" i="14" s="1"/>
  <c r="BC70" i="14" s="1"/>
  <c r="BC109" i="14" s="1"/>
  <c r="BC120" i="14" s="1"/>
  <c r="H24" i="14"/>
  <c r="BC78" i="14"/>
  <c r="BC119" i="14" s="1"/>
  <c r="BC63" i="14"/>
  <c r="BC82" i="14" s="1"/>
  <c r="BC83" i="14" s="1"/>
  <c r="BC118" i="14" s="1"/>
  <c r="BC84" i="14" l="1"/>
  <c r="H25" i="14"/>
  <c r="H26" i="14" s="1"/>
  <c r="H169" i="14"/>
  <c r="AY120" i="14"/>
  <c r="H30" i="14" l="1"/>
  <c r="H76" i="14"/>
  <c r="H173" i="14"/>
  <c r="H40" i="14"/>
  <c r="H181" i="14" l="1"/>
  <c r="H174" i="14"/>
  <c r="H175" i="14" s="1"/>
  <c r="H33" i="14"/>
  <c r="I172" i="14" l="1"/>
  <c r="H241" i="14"/>
  <c r="H183" i="14"/>
  <c r="H41" i="14"/>
  <c r="H184" i="14"/>
  <c r="H42" i="14" l="1"/>
  <c r="H186" i="14"/>
  <c r="H187" i="14" l="1"/>
  <c r="H46" i="14"/>
  <c r="H47" i="14" l="1"/>
  <c r="H48" i="14" s="1"/>
  <c r="H54" i="14"/>
  <c r="H189" i="14"/>
  <c r="H114" i="14" l="1"/>
  <c r="I45" i="14"/>
  <c r="H204" i="14"/>
  <c r="H190" i="14"/>
  <c r="H191" i="14" s="1"/>
  <c r="H56" i="14"/>
  <c r="H196" i="14" l="1"/>
  <c r="H209" i="14"/>
  <c r="H205" i="14"/>
  <c r="H211" i="14"/>
  <c r="H57" i="14"/>
  <c r="H246" i="14" l="1"/>
  <c r="I202" i="14"/>
  <c r="H210" i="14"/>
  <c r="H59" i="14"/>
  <c r="H197" i="14"/>
  <c r="H245" i="14" l="1"/>
  <c r="I208" i="14"/>
  <c r="I195" i="14"/>
  <c r="H236" i="14"/>
  <c r="H247" i="14" s="1"/>
  <c r="H60" i="14"/>
  <c r="I178" i="14" l="1" a="1"/>
  <c r="I178" i="14" s="1"/>
  <c r="H62" i="14"/>
  <c r="H77" i="14" l="1"/>
  <c r="H63" i="14"/>
  <c r="H64" i="14" s="1"/>
  <c r="I150" i="14"/>
  <c r="I151" i="14" s="1"/>
  <c r="I182" i="14"/>
  <c r="H69" i="14" l="1"/>
  <c r="I152" i="14"/>
  <c r="H82" i="14"/>
  <c r="H78" i="14"/>
  <c r="I167" i="14" l="1"/>
  <c r="I153" i="14"/>
  <c r="H119" i="14"/>
  <c r="I75" i="14"/>
  <c r="H83" i="14"/>
  <c r="H84" i="14"/>
  <c r="H70" i="14"/>
  <c r="I203" i="14" l="1"/>
  <c r="I157" i="14"/>
  <c r="I68" i="14"/>
  <c r="H109" i="14"/>
  <c r="H120" i="14" s="1"/>
  <c r="H118" i="14"/>
  <c r="I81" i="14"/>
  <c r="I51" i="14" l="1" a="1"/>
  <c r="I51" i="14" s="1"/>
  <c r="I160" i="14"/>
  <c r="I168" i="14" l="1"/>
  <c r="I55" i="14"/>
  <c r="I23" i="14"/>
  <c r="I24" i="14" l="1"/>
  <c r="I169" i="14"/>
  <c r="I173" i="14" l="1"/>
  <c r="I25" i="14"/>
  <c r="I26" i="14" s="1"/>
  <c r="I76" i="14" l="1"/>
  <c r="I30" i="14"/>
  <c r="I40" i="14"/>
  <c r="I181" i="14"/>
  <c r="I174" i="14"/>
  <c r="I175" i="14" s="1"/>
  <c r="I241" i="14" l="1"/>
  <c r="J172" i="14"/>
  <c r="I33" i="14"/>
  <c r="I183" i="14"/>
  <c r="I184" i="14" s="1"/>
  <c r="I186" i="14" l="1"/>
  <c r="I41" i="14"/>
  <c r="I42" i="14" l="1"/>
  <c r="I187" i="14"/>
  <c r="I189" i="14" l="1"/>
  <c r="I46" i="14"/>
  <c r="I54" i="14" l="1"/>
  <c r="I47" i="14"/>
  <c r="I48" i="14" s="1"/>
  <c r="I204" i="14"/>
  <c r="I190" i="14"/>
  <c r="J45" i="14" l="1"/>
  <c r="I114" i="14"/>
  <c r="I205" i="14"/>
  <c r="I56" i="14"/>
  <c r="I57" i="14" s="1"/>
  <c r="I209" i="14"/>
  <c r="I211" i="14" s="1"/>
  <c r="I191" i="14"/>
  <c r="I59" i="14" l="1"/>
  <c r="I210" i="14"/>
  <c r="J202" i="14"/>
  <c r="I246" i="14"/>
  <c r="I196" i="14"/>
  <c r="J208" i="14" l="1"/>
  <c r="I245" i="14"/>
  <c r="I197" i="14"/>
  <c r="I60" i="14"/>
  <c r="I62" i="14" l="1"/>
  <c r="J195" i="14"/>
  <c r="I236" i="14"/>
  <c r="I247" i="14" s="1"/>
  <c r="J178" i="14" l="1" a="1"/>
  <c r="J178" i="14" s="1"/>
  <c r="I77" i="14"/>
  <c r="I63" i="14"/>
  <c r="I64" i="14" s="1"/>
  <c r="I69" i="14" l="1"/>
  <c r="I78" i="14"/>
  <c r="I82" i="14"/>
  <c r="I84" i="14" s="1"/>
  <c r="J150" i="14"/>
  <c r="J151" i="14" s="1"/>
  <c r="J182" i="14"/>
  <c r="I119" i="14" l="1"/>
  <c r="J75" i="14"/>
  <c r="I83" i="14"/>
  <c r="J152" i="14"/>
  <c r="I70" i="14"/>
  <c r="J167" i="14" l="1"/>
  <c r="J68" i="14"/>
  <c r="I109" i="14"/>
  <c r="I120" i="14" s="1"/>
  <c r="J81" i="14"/>
  <c r="I118" i="14"/>
  <c r="J153" i="14"/>
  <c r="J157" i="14" l="1"/>
  <c r="J203" i="14"/>
  <c r="J51" i="14" a="1"/>
  <c r="J51" i="14" s="1"/>
  <c r="J23" i="14" l="1"/>
  <c r="J55" i="14"/>
  <c r="J160" i="14"/>
  <c r="J24" i="14" l="1"/>
  <c r="J168" i="14"/>
  <c r="J169" i="14" l="1"/>
  <c r="J25" i="14"/>
  <c r="J40" i="14" l="1"/>
  <c r="J26" i="14"/>
  <c r="J173" i="14"/>
  <c r="J30" i="14" l="1"/>
  <c r="J76" i="14"/>
  <c r="J181" i="14"/>
  <c r="J174" i="14"/>
  <c r="J175" i="14" s="1"/>
  <c r="K172" i="14" l="1"/>
  <c r="J241" i="14"/>
  <c r="J183" i="14"/>
  <c r="J184" i="14"/>
  <c r="J33" i="14"/>
  <c r="J186" i="14" l="1"/>
  <c r="J41" i="14"/>
  <c r="J42" i="14" l="1"/>
  <c r="J46" i="14" s="1"/>
  <c r="J187" i="14"/>
  <c r="J189" i="14" l="1"/>
  <c r="J47" i="14"/>
  <c r="J48" i="14" s="1"/>
  <c r="J54" i="14"/>
  <c r="K45" i="14" l="1"/>
  <c r="J114" i="14"/>
  <c r="J56" i="14"/>
  <c r="J57" i="14" s="1"/>
  <c r="J204" i="14"/>
  <c r="J190" i="14"/>
  <c r="J191" i="14" s="1"/>
  <c r="J59" i="14" l="1"/>
  <c r="J205" i="14"/>
  <c r="J209" i="14"/>
  <c r="J211" i="14" s="1"/>
  <c r="J196" i="14"/>
  <c r="J246" i="14" l="1"/>
  <c r="K202" i="14"/>
  <c r="J210" i="14"/>
  <c r="J197" i="14"/>
  <c r="J60" i="14"/>
  <c r="K195" i="14" l="1"/>
  <c r="J236" i="14"/>
  <c r="J245" i="14"/>
  <c r="K208" i="14"/>
  <c r="J62" i="14"/>
  <c r="J77" i="14" l="1"/>
  <c r="J63" i="14"/>
  <c r="J64" i="14" s="1"/>
  <c r="J247" i="14"/>
  <c r="K178" i="14" a="1"/>
  <c r="K178" i="14" s="1"/>
  <c r="J69" i="14" l="1"/>
  <c r="J82" i="14"/>
  <c r="K182" i="14"/>
  <c r="K150" i="14"/>
  <c r="K151" i="14" s="1"/>
  <c r="J78" i="14"/>
  <c r="J83" i="14" l="1"/>
  <c r="K152" i="14"/>
  <c r="K167" i="14" s="1"/>
  <c r="J119" i="14"/>
  <c r="K75" i="14"/>
  <c r="J84" i="14"/>
  <c r="J70" i="14"/>
  <c r="K153" i="14" l="1"/>
  <c r="K68" i="14"/>
  <c r="J109" i="14"/>
  <c r="J120" i="14" s="1"/>
  <c r="J118" i="14"/>
  <c r="K81" i="14"/>
  <c r="K51" i="14" l="1" a="1"/>
  <c r="K51" i="14" s="1"/>
  <c r="K203" i="14"/>
  <c r="K157" i="14"/>
  <c r="K160" i="14" s="1"/>
  <c r="K168" i="14" s="1"/>
  <c r="K169" i="14" l="1"/>
  <c r="K173" i="14" s="1"/>
  <c r="K55" i="14"/>
  <c r="K23" i="14"/>
  <c r="K24" i="14" s="1"/>
  <c r="K25" i="14" l="1"/>
  <c r="K40" i="14" s="1"/>
  <c r="K181" i="14"/>
  <c r="K174" i="14"/>
  <c r="K183" i="14" s="1"/>
  <c r="K175" i="14" l="1"/>
  <c r="K184" i="14"/>
  <c r="K26" i="14"/>
  <c r="K30" i="14" l="1"/>
  <c r="K33" i="14" s="1"/>
  <c r="K41" i="14" s="1"/>
  <c r="K76" i="14"/>
  <c r="K186" i="14"/>
  <c r="K241" i="14"/>
  <c r="L172" i="14"/>
  <c r="K187" i="14" l="1"/>
  <c r="K189" i="14" s="1"/>
  <c r="K42" i="14"/>
  <c r="K46" i="14" s="1"/>
  <c r="K204" i="14" l="1"/>
  <c r="K54" i="14"/>
  <c r="K47" i="14"/>
  <c r="K56" i="14" s="1"/>
  <c r="K190" i="14"/>
  <c r="K209" i="14" s="1"/>
  <c r="K210" i="14" s="1"/>
  <c r="K245" i="14" l="1"/>
  <c r="L208" i="14"/>
  <c r="K57" i="14"/>
  <c r="K191" i="14"/>
  <c r="K196" i="14" s="1"/>
  <c r="K197" i="14" s="1"/>
  <c r="K48" i="14"/>
  <c r="K211" i="14"/>
  <c r="K205" i="14"/>
  <c r="L195" i="14" l="1"/>
  <c r="K236" i="14"/>
  <c r="K247" i="14" s="1"/>
  <c r="K246" i="14"/>
  <c r="L202" i="14"/>
  <c r="L45" i="14"/>
  <c r="K114" i="14"/>
  <c r="K59" i="14"/>
  <c r="K60" i="14" l="1"/>
  <c r="K62" i="14" s="1"/>
  <c r="K63" i="14" s="1"/>
  <c r="K82" i="14" s="1"/>
  <c r="K83" i="14" s="1"/>
  <c r="L178" i="14" a="1"/>
  <c r="L178" i="14" s="1"/>
  <c r="L150" i="14" l="1"/>
  <c r="L151" i="14" s="1"/>
  <c r="L182" i="14"/>
  <c r="K118" i="14"/>
  <c r="L81" i="14"/>
  <c r="K77" i="14"/>
  <c r="K64" i="14"/>
  <c r="K69" i="14" s="1"/>
  <c r="K70" i="14" s="1"/>
  <c r="L68" i="14" l="1"/>
  <c r="L51" i="14" s="1" a="1"/>
  <c r="L51" i="14" s="1"/>
  <c r="K109" i="14"/>
  <c r="K84" i="14"/>
  <c r="K78" i="14"/>
  <c r="L152" i="14"/>
  <c r="L167" i="14" s="1"/>
  <c r="L75" i="14" l="1"/>
  <c r="K119" i="14"/>
  <c r="L153" i="14"/>
  <c r="K120" i="14"/>
  <c r="L23" i="14"/>
  <c r="L24" i="14" s="1"/>
  <c r="L55" i="14"/>
  <c r="L157" i="14" l="1"/>
  <c r="L160" i="14" s="1"/>
  <c r="L168" i="14" s="1"/>
  <c r="L203" i="14"/>
  <c r="L25" i="14"/>
  <c r="L40" i="14" s="1"/>
  <c r="L26" i="14" l="1"/>
  <c r="L76" i="14"/>
  <c r="L30" i="14"/>
  <c r="L33" i="14" s="1"/>
  <c r="L41" i="14" s="1"/>
  <c r="L169" i="14"/>
  <c r="L173" i="14" s="1"/>
  <c r="L42" i="14" l="1"/>
  <c r="L46" i="14" s="1"/>
  <c r="L181" i="14"/>
  <c r="L174" i="14"/>
  <c r="L183" i="14" s="1"/>
  <c r="L175" i="14" l="1"/>
  <c r="L184" i="14"/>
  <c r="L47" i="14"/>
  <c r="L56" i="14" s="1"/>
  <c r="L54" i="14"/>
  <c r="L57" i="14" l="1"/>
  <c r="L186" i="14"/>
  <c r="L48" i="14"/>
  <c r="M172" i="14"/>
  <c r="L241" i="14"/>
  <c r="L114" i="14" l="1"/>
  <c r="M45" i="14"/>
  <c r="L187" i="14"/>
  <c r="L189" i="14" s="1"/>
  <c r="L190" i="14" s="1"/>
  <c r="L209" i="14" s="1"/>
  <c r="L210" i="14" s="1"/>
  <c r="L59" i="14"/>
  <c r="M208" i="14" l="1"/>
  <c r="L245" i="14"/>
  <c r="L60" i="14"/>
  <c r="L62" i="14" s="1"/>
  <c r="L63" i="14" s="1"/>
  <c r="L82" i="14" s="1"/>
  <c r="L83" i="14" s="1"/>
  <c r="L204" i="14"/>
  <c r="L191" i="14"/>
  <c r="L196" i="14" s="1"/>
  <c r="L197" i="14" s="1"/>
  <c r="M81" i="14" l="1"/>
  <c r="L118" i="14"/>
  <c r="L77" i="14"/>
  <c r="L64" i="14"/>
  <c r="L69" i="14" s="1"/>
  <c r="L70" i="14" s="1"/>
  <c r="M195" i="14"/>
  <c r="L236" i="14"/>
  <c r="L211" i="14"/>
  <c r="L205" i="14"/>
  <c r="L109" i="14" l="1"/>
  <c r="M68" i="14"/>
  <c r="M51" i="14" s="1" a="1"/>
  <c r="M51" i="14" s="1"/>
  <c r="L84" i="14"/>
  <c r="L78" i="14"/>
  <c r="M202" i="14"/>
  <c r="L246" i="14"/>
  <c r="L247" i="14" s="1"/>
  <c r="M178" i="14" a="1"/>
  <c r="M178" i="14" s="1"/>
  <c r="L119" i="14" l="1"/>
  <c r="M75" i="14"/>
  <c r="M55" i="14"/>
  <c r="M23" i="14"/>
  <c r="M24" i="14" s="1"/>
  <c r="M182" i="14"/>
  <c r="M150" i="14"/>
  <c r="M151" i="14" s="1"/>
  <c r="L120" i="14"/>
  <c r="M25" i="14" l="1"/>
  <c r="M40" i="14" s="1"/>
  <c r="M152" i="14"/>
  <c r="M167" i="14" s="1"/>
  <c r="M26" i="14" l="1"/>
  <c r="M153" i="14"/>
  <c r="M203" i="14" l="1"/>
  <c r="M157" i="14"/>
  <c r="M160" i="14" s="1"/>
  <c r="M168" i="14" s="1"/>
  <c r="M30" i="14"/>
  <c r="M33" i="14" s="1"/>
  <c r="M41" i="14" s="1"/>
  <c r="M76" i="14"/>
  <c r="M42" i="14" l="1"/>
  <c r="M46" i="14" s="1"/>
  <c r="M169" i="14"/>
  <c r="M173" i="14" s="1"/>
  <c r="M47" i="14" l="1"/>
  <c r="M56" i="14" s="1"/>
  <c r="M54" i="14"/>
  <c r="M181" i="14"/>
  <c r="M174" i="14"/>
  <c r="M183" i="14" s="1"/>
  <c r="M184" i="14" l="1"/>
  <c r="M175" i="14"/>
  <c r="M48" i="14"/>
  <c r="M57" i="14"/>
  <c r="M114" i="14" l="1"/>
  <c r="N45" i="14"/>
  <c r="N172" i="14"/>
  <c r="M241" i="14"/>
  <c r="M59" i="14"/>
  <c r="M186" i="14"/>
  <c r="M187" i="14" l="1"/>
  <c r="M189" i="14" s="1"/>
  <c r="M60" i="14"/>
  <c r="M62" i="14" s="1"/>
  <c r="M63" i="14" s="1"/>
  <c r="M82" i="14" s="1"/>
  <c r="M83" i="14" s="1"/>
  <c r="M118" i="14" l="1"/>
  <c r="N81" i="14"/>
  <c r="M204" i="14"/>
  <c r="M77" i="14"/>
  <c r="M64" i="14"/>
  <c r="M69" i="14" s="1"/>
  <c r="M70" i="14" s="1"/>
  <c r="M190" i="14"/>
  <c r="M209" i="14" s="1"/>
  <c r="M210" i="14" s="1"/>
  <c r="M191" i="14" l="1"/>
  <c r="M196" i="14" s="1"/>
  <c r="M197" i="14" s="1"/>
  <c r="M109" i="14"/>
  <c r="N68" i="14"/>
  <c r="N51" i="14" s="1" a="1"/>
  <c r="N51" i="14" s="1"/>
  <c r="M211" i="14"/>
  <c r="M205" i="14"/>
  <c r="N208" i="14"/>
  <c r="M245" i="14"/>
  <c r="M84" i="14"/>
  <c r="M78" i="14"/>
  <c r="N55" i="14" l="1"/>
  <c r="N23" i="14"/>
  <c r="N24" i="14" s="1"/>
  <c r="N202" i="14"/>
  <c r="M246" i="14"/>
  <c r="M119" i="14"/>
  <c r="M120" i="14" s="1"/>
  <c r="N75" i="14"/>
  <c r="N195" i="14"/>
  <c r="M236" i="14"/>
  <c r="N178" i="14" l="1" a="1"/>
  <c r="N178" i="14" s="1"/>
  <c r="N25" i="14"/>
  <c r="N40" i="14" s="1"/>
  <c r="M247" i="14"/>
  <c r="N26" i="14" l="1"/>
  <c r="N150" i="14"/>
  <c r="N151" i="14" s="1"/>
  <c r="N182" i="14"/>
  <c r="N152" i="14" l="1"/>
  <c r="N167" i="14" s="1"/>
  <c r="N30" i="14"/>
  <c r="N33" i="14" s="1"/>
  <c r="N41" i="14" s="1"/>
  <c r="N76" i="14"/>
  <c r="N42" i="14" l="1"/>
  <c r="N46" i="14" s="1"/>
  <c r="N153" i="14"/>
  <c r="N157" i="14" l="1"/>
  <c r="N160" i="14" s="1"/>
  <c r="N168" i="14" s="1"/>
  <c r="N203" i="14"/>
  <c r="N54" i="14"/>
  <c r="N47" i="14"/>
  <c r="N56" i="14" s="1"/>
  <c r="N57" i="14" l="1"/>
  <c r="N48" i="14"/>
  <c r="N169" i="14"/>
  <c r="N173" i="14" s="1"/>
  <c r="N181" i="14" l="1"/>
  <c r="N174" i="14"/>
  <c r="N183" i="14" s="1"/>
  <c r="N114" i="14"/>
  <c r="O45" i="14"/>
  <c r="N59" i="14"/>
  <c r="N60" i="14" l="1"/>
  <c r="N62" i="14" s="1"/>
  <c r="N63" i="14" s="1"/>
  <c r="N82" i="14" s="1"/>
  <c r="N83" i="14" s="1"/>
  <c r="N175" i="14"/>
  <c r="N184" i="14"/>
  <c r="N118" i="14" l="1"/>
  <c r="O81" i="14"/>
  <c r="O172" i="14"/>
  <c r="N241" i="14"/>
  <c r="N186" i="14"/>
  <c r="N77" i="14"/>
  <c r="N64" i="14"/>
  <c r="N69" i="14" s="1"/>
  <c r="N70" i="14" s="1"/>
  <c r="O68" i="14" l="1"/>
  <c r="O51" i="14" s="1" a="1"/>
  <c r="O51" i="14" s="1"/>
  <c r="N109" i="14"/>
  <c r="N84" i="14"/>
  <c r="N78" i="14"/>
  <c r="N187" i="14"/>
  <c r="N189" i="14" s="1"/>
  <c r="N190" i="14" s="1"/>
  <c r="N209" i="14" s="1"/>
  <c r="N210" i="14" s="1"/>
  <c r="O208" i="14" l="1"/>
  <c r="N245" i="14"/>
  <c r="N204" i="14"/>
  <c r="N191" i="14"/>
  <c r="N196" i="14" s="1"/>
  <c r="N197" i="14" s="1"/>
  <c r="N119" i="14"/>
  <c r="O75" i="14"/>
  <c r="N120" i="14"/>
  <c r="O23" i="14"/>
  <c r="O24" i="14" s="1"/>
  <c r="O55" i="14"/>
  <c r="O195" i="14" l="1"/>
  <c r="N236" i="14"/>
  <c r="N211" i="14"/>
  <c r="N205" i="14"/>
  <c r="O25" i="14"/>
  <c r="O40" i="14" s="1"/>
  <c r="O202" i="14" l="1"/>
  <c r="N246" i="14"/>
  <c r="O26" i="14"/>
  <c r="N247" i="14"/>
  <c r="O178" i="14" a="1"/>
  <c r="O178" i="14" s="1"/>
  <c r="O150" i="14" l="1"/>
  <c r="O151" i="14" s="1"/>
  <c r="O182" i="14"/>
  <c r="O30" i="14"/>
  <c r="O33" i="14" s="1"/>
  <c r="O41" i="14" s="1"/>
  <c r="O76" i="14"/>
  <c r="O42" i="14" l="1"/>
  <c r="O46" i="14" s="1"/>
  <c r="O152" i="14"/>
  <c r="O167" i="14" s="1"/>
  <c r="O153" i="14" l="1"/>
  <c r="O47" i="14"/>
  <c r="O56" i="14" s="1"/>
  <c r="O54" i="14"/>
  <c r="O48" i="14"/>
  <c r="P45" i="14" l="1"/>
  <c r="O114" i="14"/>
  <c r="O57" i="14"/>
  <c r="O203" i="14"/>
  <c r="O157" i="14"/>
  <c r="O160" i="14" s="1"/>
  <c r="O168" i="14" s="1"/>
  <c r="O59" i="14" l="1"/>
  <c r="O169" i="14"/>
  <c r="O173" i="14" s="1"/>
  <c r="O60" i="14" l="1"/>
  <c r="O62" i="14" s="1"/>
  <c r="O63" i="14" s="1"/>
  <c r="O82" i="14" s="1"/>
  <c r="O83" i="14" s="1"/>
  <c r="O174" i="14"/>
  <c r="O183" i="14" s="1"/>
  <c r="O181" i="14"/>
  <c r="O184" i="14" l="1"/>
  <c r="P81" i="14"/>
  <c r="O118" i="14"/>
  <c r="O175" i="14"/>
  <c r="O186" i="14"/>
  <c r="O77" i="14"/>
  <c r="O64" i="14"/>
  <c r="O69" i="14" s="1"/>
  <c r="O70" i="14" s="1"/>
  <c r="O187" i="14" l="1"/>
  <c r="O189" i="14" s="1"/>
  <c r="P68" i="14"/>
  <c r="P51" i="14" s="1" a="1"/>
  <c r="P51" i="14" s="1"/>
  <c r="O109" i="14"/>
  <c r="O241" i="14"/>
  <c r="P172" i="14"/>
  <c r="O84" i="14"/>
  <c r="O78" i="14"/>
  <c r="P55" i="14" l="1"/>
  <c r="P23" i="14"/>
  <c r="P24" i="14" s="1"/>
  <c r="P75" i="14"/>
  <c r="O119" i="14"/>
  <c r="O120" i="14" s="1"/>
  <c r="O204" i="14"/>
  <c r="O190" i="14"/>
  <c r="O209" i="14" s="1"/>
  <c r="O210" i="14" s="1"/>
  <c r="O191" i="14" l="1"/>
  <c r="O196" i="14" s="1"/>
  <c r="O197" i="14" s="1"/>
  <c r="O236" i="14" s="1"/>
  <c r="P195" i="14"/>
  <c r="P25" i="14"/>
  <c r="P40" i="14" s="1"/>
  <c r="O211" i="14"/>
  <c r="O205" i="14"/>
  <c r="O245" i="14"/>
  <c r="P208" i="14"/>
  <c r="P202" i="14" l="1"/>
  <c r="O246" i="14"/>
  <c r="P26" i="14"/>
  <c r="P178" i="14" a="1"/>
  <c r="P178" i="14" s="1"/>
  <c r="O247" i="14"/>
  <c r="P150" i="14" l="1"/>
  <c r="P151" i="14" s="1"/>
  <c r="P182" i="14"/>
  <c r="P30" i="14"/>
  <c r="P33" i="14" s="1"/>
  <c r="P41" i="14" s="1"/>
  <c r="P76" i="14"/>
  <c r="P42" i="14" l="1"/>
  <c r="P46" i="14" s="1"/>
  <c r="P152" i="14"/>
  <c r="P167" i="14" s="1"/>
  <c r="P153" i="14" l="1"/>
  <c r="P47" i="14"/>
  <c r="P56" i="14" s="1"/>
  <c r="P54" i="14"/>
  <c r="P57" i="14" l="1"/>
  <c r="P48" i="14"/>
  <c r="P203" i="14"/>
  <c r="P157" i="14"/>
  <c r="P160" i="14" s="1"/>
  <c r="P168" i="14" s="1"/>
  <c r="P169" i="14" l="1"/>
  <c r="P173" i="14" s="1"/>
  <c r="Q45" i="14"/>
  <c r="P114" i="14"/>
  <c r="P59" i="14"/>
  <c r="P60" i="14" l="1"/>
  <c r="P62" i="14" s="1"/>
  <c r="P63" i="14" s="1"/>
  <c r="P82" i="14" s="1"/>
  <c r="P83" i="14" s="1"/>
  <c r="P174" i="14"/>
  <c r="P183" i="14" s="1"/>
  <c r="P181" i="14"/>
  <c r="P175" i="14" l="1"/>
  <c r="Q81" i="14"/>
  <c r="P118" i="14"/>
  <c r="Q172" i="14"/>
  <c r="P241" i="14"/>
  <c r="P184" i="14"/>
  <c r="P77" i="14"/>
  <c r="P64" i="14"/>
  <c r="P69" i="14" s="1"/>
  <c r="P70" i="14" s="1"/>
  <c r="Q68" i="14" l="1"/>
  <c r="Q51" i="14" s="1" a="1"/>
  <c r="Q51" i="14" s="1"/>
  <c r="P109" i="14"/>
  <c r="P84" i="14"/>
  <c r="P78" i="14"/>
  <c r="P186" i="14"/>
  <c r="P119" i="14" l="1"/>
  <c r="Q75" i="14"/>
  <c r="P187" i="14"/>
  <c r="P189" i="14" s="1"/>
  <c r="P120" i="14"/>
  <c r="Q23" i="14"/>
  <c r="Q24" i="14" s="1"/>
  <c r="Q55" i="14"/>
  <c r="P204" i="14" l="1"/>
  <c r="Q25" i="14"/>
  <c r="Q40" i="14" s="1"/>
  <c r="P190" i="14"/>
  <c r="P209" i="14" s="1"/>
  <c r="P210" i="14" s="1"/>
  <c r="Q26" i="14" l="1"/>
  <c r="P191" i="14"/>
  <c r="P196" i="14" s="1"/>
  <c r="P197" i="14" s="1"/>
  <c r="P245" i="14"/>
  <c r="Q208" i="14"/>
  <c r="P211" i="14"/>
  <c r="P205" i="14"/>
  <c r="Q195" i="14" l="1"/>
  <c r="P236" i="14"/>
  <c r="P246" i="14"/>
  <c r="Q202" i="14"/>
  <c r="Q76" i="14"/>
  <c r="Q30" i="14"/>
  <c r="Q33" i="14" s="1"/>
  <c r="Q41" i="14" s="1"/>
  <c r="Q42" i="14" l="1"/>
  <c r="Q46" i="14" s="1"/>
  <c r="P247" i="14"/>
  <c r="Q178" i="14" a="1"/>
  <c r="Q178" i="14" s="1"/>
  <c r="Q54" i="14" l="1"/>
  <c r="Q47" i="14"/>
  <c r="Q56" i="14" s="1"/>
  <c r="Q182" i="14"/>
  <c r="Q150" i="14"/>
  <c r="Q151" i="14" s="1"/>
  <c r="Q48" i="14" l="1"/>
  <c r="Q152" i="14"/>
  <c r="Q167" i="14" s="1"/>
  <c r="Q57" i="14"/>
  <c r="Q59" i="14" l="1"/>
  <c r="Q153" i="14"/>
  <c r="Q114" i="14"/>
  <c r="R45" i="14"/>
  <c r="Q157" i="14" l="1"/>
  <c r="Q160" i="14" s="1"/>
  <c r="Q168" i="14" s="1"/>
  <c r="Q203" i="14"/>
  <c r="Q60" i="14"/>
  <c r="Q62" i="14" s="1"/>
  <c r="Q77" i="14" l="1"/>
  <c r="Q169" i="14"/>
  <c r="Q173" i="14" s="1"/>
  <c r="Q63" i="14"/>
  <c r="Q82" i="14" s="1"/>
  <c r="Q83" i="14" s="1"/>
  <c r="Q174" i="14" l="1"/>
  <c r="Q183" i="14" s="1"/>
  <c r="Q181" i="14"/>
  <c r="Q184" i="14" s="1"/>
  <c r="R81" i="14"/>
  <c r="Q118" i="14"/>
  <c r="Q64" i="14"/>
  <c r="Q69" i="14" s="1"/>
  <c r="Q70" i="14" s="1"/>
  <c r="Q84" i="14"/>
  <c r="Q78" i="14"/>
  <c r="R75" i="14" l="1"/>
  <c r="Q119" i="14"/>
  <c r="Q175" i="14"/>
  <c r="R68" i="14"/>
  <c r="R51" i="14" s="1" a="1"/>
  <c r="R51" i="14" s="1"/>
  <c r="Q109" i="14"/>
  <c r="Q120" i="14" s="1"/>
  <c r="Q186" i="14"/>
  <c r="R55" i="14" l="1"/>
  <c r="R23" i="14"/>
  <c r="R24" i="14" s="1"/>
  <c r="Q241" i="14"/>
  <c r="R172" i="14"/>
  <c r="Q187" i="14"/>
  <c r="Q189" i="14" s="1"/>
  <c r="Q204" i="14" l="1"/>
  <c r="Q190" i="14"/>
  <c r="Q209" i="14" s="1"/>
  <c r="Q210" i="14" s="1"/>
  <c r="R25" i="14"/>
  <c r="R40" i="14" s="1"/>
  <c r="Q245" i="14" l="1"/>
  <c r="R208" i="14"/>
  <c r="Q191" i="14"/>
  <c r="Q196" i="14" s="1"/>
  <c r="Q197" i="14" s="1"/>
  <c r="Q211" i="14"/>
  <c r="Q205" i="14"/>
  <c r="R26" i="14"/>
  <c r="Q246" i="14" l="1"/>
  <c r="R202" i="14"/>
  <c r="R195" i="14"/>
  <c r="Q236" i="14"/>
  <c r="Q247" i="14" s="1"/>
  <c r="R30" i="14"/>
  <c r="R33" i="14" s="1"/>
  <c r="R41" i="14" s="1"/>
  <c r="R76" i="14"/>
  <c r="R178" i="14" l="1" a="1"/>
  <c r="R178" i="14" s="1"/>
  <c r="R42" i="14"/>
  <c r="R46" i="14" s="1"/>
  <c r="R182" i="14" l="1"/>
  <c r="R150" i="14"/>
  <c r="R151" i="14" s="1"/>
  <c r="R54" i="14"/>
  <c r="R47" i="14"/>
  <c r="R56" i="14" s="1"/>
  <c r="R48" i="14" l="1"/>
  <c r="R57" i="14"/>
  <c r="R152" i="14"/>
  <c r="R167" i="14" s="1"/>
  <c r="R153" i="14" l="1"/>
  <c r="R59" i="14"/>
  <c r="S45" i="14"/>
  <c r="R114" i="14"/>
  <c r="R60" i="14" l="1"/>
  <c r="R62" i="14" s="1"/>
  <c r="R63" i="14" s="1"/>
  <c r="R82" i="14" s="1"/>
  <c r="R83" i="14" s="1"/>
  <c r="R203" i="14"/>
  <c r="R157" i="14"/>
  <c r="R160" i="14" s="1"/>
  <c r="R168" i="14" s="1"/>
  <c r="R118" i="14" l="1"/>
  <c r="S81" i="14"/>
  <c r="R169" i="14"/>
  <c r="R173" i="14" s="1"/>
  <c r="R77" i="14"/>
  <c r="R64" i="14"/>
  <c r="R69" i="14" s="1"/>
  <c r="R70" i="14" s="1"/>
  <c r="R84" i="14" l="1"/>
  <c r="R78" i="14"/>
  <c r="R174" i="14"/>
  <c r="R183" i="14" s="1"/>
  <c r="R181" i="14"/>
  <c r="S68" i="14"/>
  <c r="S51" i="14" s="1" a="1"/>
  <c r="S51" i="14" s="1"/>
  <c r="R109" i="14"/>
  <c r="R175" i="14" l="1"/>
  <c r="S172" i="14"/>
  <c r="R241" i="14"/>
  <c r="S55" i="14"/>
  <c r="S23" i="14"/>
  <c r="S24" i="14" s="1"/>
  <c r="R184" i="14"/>
  <c r="S75" i="14"/>
  <c r="R119" i="14"/>
  <c r="R120" i="14" s="1"/>
  <c r="S25" i="14" l="1"/>
  <c r="S40" i="14" s="1"/>
  <c r="R186" i="14"/>
  <c r="S26" i="14" l="1"/>
  <c r="R187" i="14"/>
  <c r="R189" i="14" s="1"/>
  <c r="R204" i="14" l="1"/>
  <c r="R190" i="14"/>
  <c r="R209" i="14" s="1"/>
  <c r="R210" i="14" s="1"/>
  <c r="S76" i="14"/>
  <c r="S30" i="14"/>
  <c r="S33" i="14" s="1"/>
  <c r="S41" i="14" s="1"/>
  <c r="R245" i="14" l="1"/>
  <c r="S208" i="14"/>
  <c r="S42" i="14"/>
  <c r="S46" i="14" s="1"/>
  <c r="R191" i="14"/>
  <c r="R196" i="14" s="1"/>
  <c r="R197" i="14" s="1"/>
  <c r="R211" i="14"/>
  <c r="R205" i="14"/>
  <c r="S195" i="14" l="1"/>
  <c r="R236" i="14"/>
  <c r="S54" i="14"/>
  <c r="S47" i="14"/>
  <c r="S56" i="14" s="1"/>
  <c r="S202" i="14"/>
  <c r="R246" i="14"/>
  <c r="S48" i="14" l="1"/>
  <c r="S57" i="14"/>
  <c r="R247" i="14"/>
  <c r="S178" i="14" a="1"/>
  <c r="S178" i="14" s="1"/>
  <c r="S150" i="14" l="1"/>
  <c r="S151" i="14" s="1"/>
  <c r="S182" i="14"/>
  <c r="S59" i="14"/>
  <c r="S114" i="14"/>
  <c r="T45" i="14"/>
  <c r="S60" i="14" l="1"/>
  <c r="S62" i="14" s="1"/>
  <c r="S63" i="14" s="1"/>
  <c r="S82" i="14" s="1"/>
  <c r="S83" i="14" s="1"/>
  <c r="S152" i="14"/>
  <c r="S167" i="14" s="1"/>
  <c r="S153" i="14"/>
  <c r="S118" i="14" l="1"/>
  <c r="T81" i="14"/>
  <c r="S157" i="14"/>
  <c r="S160" i="14" s="1"/>
  <c r="S168" i="14" s="1"/>
  <c r="S203" i="14"/>
  <c r="S77" i="14"/>
  <c r="S64" i="14"/>
  <c r="S69" i="14" s="1"/>
  <c r="S70" i="14" s="1"/>
  <c r="S84" i="14" l="1"/>
  <c r="S78" i="14"/>
  <c r="S169" i="14"/>
  <c r="S173" i="14" s="1"/>
  <c r="S109" i="14"/>
  <c r="T68" i="14"/>
  <c r="T51" i="14" s="1" a="1"/>
  <c r="T51" i="14" s="1"/>
  <c r="T55" i="14" l="1"/>
  <c r="T23" i="14"/>
  <c r="T24" i="14" s="1"/>
  <c r="S174" i="14"/>
  <c r="S183" i="14" s="1"/>
  <c r="S181" i="14"/>
  <c r="S119" i="14"/>
  <c r="S120" i="14" s="1"/>
  <c r="T75" i="14"/>
  <c r="S175" i="14" l="1"/>
  <c r="S184" i="14"/>
  <c r="T25" i="14"/>
  <c r="T40" i="14" s="1"/>
  <c r="S186" i="14" l="1"/>
  <c r="T26" i="14"/>
  <c r="S241" i="14"/>
  <c r="T172" i="14"/>
  <c r="T76" i="14" l="1"/>
  <c r="T30" i="14"/>
  <c r="T33" i="14" s="1"/>
  <c r="T41" i="14" s="1"/>
  <c r="S187" i="14"/>
  <c r="S189" i="14" s="1"/>
  <c r="S204" i="14" l="1"/>
  <c r="S190" i="14"/>
  <c r="S209" i="14" s="1"/>
  <c r="S210" i="14" s="1"/>
  <c r="T42" i="14"/>
  <c r="T46" i="14" s="1"/>
  <c r="T54" i="14" l="1"/>
  <c r="T47" i="14"/>
  <c r="T56" i="14" s="1"/>
  <c r="S245" i="14"/>
  <c r="T208" i="14"/>
  <c r="S191" i="14"/>
  <c r="S196" i="14" s="1"/>
  <c r="S197" i="14" s="1"/>
  <c r="S211" i="14"/>
  <c r="S205" i="14"/>
  <c r="T195" i="14" l="1"/>
  <c r="S236" i="14"/>
  <c r="T48" i="14"/>
  <c r="T202" i="14"/>
  <c r="S246" i="14"/>
  <c r="T57" i="14"/>
  <c r="T59" i="14" l="1"/>
  <c r="T178" i="14" a="1"/>
  <c r="T178" i="14" s="1"/>
  <c r="U45" i="14"/>
  <c r="T114" i="14"/>
  <c r="S247" i="14"/>
  <c r="T182" i="14" l="1"/>
  <c r="T150" i="14"/>
  <c r="T151" i="14" s="1"/>
  <c r="T60" i="14"/>
  <c r="T62" i="14" s="1"/>
  <c r="T77" i="14" l="1"/>
  <c r="T152" i="14"/>
  <c r="T167" i="14" s="1"/>
  <c r="T63" i="14"/>
  <c r="T82" i="14" s="1"/>
  <c r="T83" i="14" s="1"/>
  <c r="U81" i="14" l="1"/>
  <c r="T118" i="14"/>
  <c r="T153" i="14"/>
  <c r="T64" i="14"/>
  <c r="T69" i="14" s="1"/>
  <c r="T70" i="14" s="1"/>
  <c r="T84" i="14"/>
  <c r="T78" i="14"/>
  <c r="T119" i="14" l="1"/>
  <c r="U75" i="14"/>
  <c r="U68" i="14"/>
  <c r="U51" i="14" s="1" a="1"/>
  <c r="U51" i="14" s="1"/>
  <c r="T109" i="14"/>
  <c r="T203" i="14"/>
  <c r="T157" i="14"/>
  <c r="T160" i="14" s="1"/>
  <c r="T168" i="14" s="1"/>
  <c r="T169" i="14" l="1"/>
  <c r="T173" i="14" s="1"/>
  <c r="T120" i="14"/>
  <c r="U23" i="14"/>
  <c r="U24" i="14" s="1"/>
  <c r="U55" i="14"/>
  <c r="U25" i="14" l="1"/>
  <c r="U40" i="14" s="1"/>
  <c r="T174" i="14"/>
  <c r="T183" i="14" s="1"/>
  <c r="T181" i="14"/>
  <c r="T175" i="14" l="1"/>
  <c r="T184" i="14"/>
  <c r="U26" i="14"/>
  <c r="U30" i="14" l="1"/>
  <c r="U33" i="14" s="1"/>
  <c r="U41" i="14" s="1"/>
  <c r="U76" i="14"/>
  <c r="T186" i="14"/>
  <c r="U172" i="14"/>
  <c r="T241" i="14"/>
  <c r="T187" i="14" l="1"/>
  <c r="T189" i="14" s="1"/>
  <c r="U42" i="14"/>
  <c r="U46" i="14" s="1"/>
  <c r="T204" i="14" l="1"/>
  <c r="U54" i="14"/>
  <c r="U47" i="14"/>
  <c r="U56" i="14" s="1"/>
  <c r="T190" i="14"/>
  <c r="T209" i="14" s="1"/>
  <c r="T210" i="14" s="1"/>
  <c r="U57" i="14" l="1"/>
  <c r="U208" i="14"/>
  <c r="T245" i="14"/>
  <c r="U48" i="14"/>
  <c r="T191" i="14"/>
  <c r="T196" i="14" s="1"/>
  <c r="T197" i="14" s="1"/>
  <c r="T211" i="14"/>
  <c r="T205" i="14"/>
  <c r="T236" i="14" l="1"/>
  <c r="U195" i="14"/>
  <c r="U202" i="14"/>
  <c r="T246" i="14"/>
  <c r="U114" i="14"/>
  <c r="V45" i="14"/>
  <c r="U59" i="14"/>
  <c r="U178" i="14" l="1" a="1"/>
  <c r="U178" i="14" s="1"/>
  <c r="U60" i="14"/>
  <c r="U62" i="14" s="1"/>
  <c r="T247" i="14"/>
  <c r="U77" i="14" l="1"/>
  <c r="U63" i="14"/>
  <c r="U82" i="14" s="1"/>
  <c r="U83" i="14" s="1"/>
  <c r="U182" i="14"/>
  <c r="U150" i="14"/>
  <c r="U151" i="14" s="1"/>
  <c r="U152" i="14" l="1"/>
  <c r="U167" i="14" s="1"/>
  <c r="V81" i="14"/>
  <c r="U118" i="14"/>
  <c r="U64" i="14"/>
  <c r="U69" i="14" s="1"/>
  <c r="U70" i="14" s="1"/>
  <c r="U84" i="14"/>
  <c r="U78" i="14"/>
  <c r="V68" i="14" l="1"/>
  <c r="V51" i="14" s="1" a="1"/>
  <c r="V51" i="14" s="1"/>
  <c r="U109" i="14"/>
  <c r="U119" i="14"/>
  <c r="V75" i="14"/>
  <c r="U153" i="14"/>
  <c r="U203" i="14" l="1"/>
  <c r="U157" i="14"/>
  <c r="U160" i="14" s="1"/>
  <c r="U168" i="14" s="1"/>
  <c r="U120" i="14"/>
  <c r="V23" i="14"/>
  <c r="V24" i="14" s="1"/>
  <c r="V55" i="14"/>
  <c r="V25" i="14" l="1"/>
  <c r="V40" i="14" s="1"/>
  <c r="U169" i="14"/>
  <c r="U173" i="14" s="1"/>
  <c r="U181" i="14" l="1"/>
  <c r="U174" i="14"/>
  <c r="U183" i="14" s="1"/>
  <c r="V26" i="14"/>
  <c r="V76" i="14" l="1"/>
  <c r="V30" i="14"/>
  <c r="V33" i="14" s="1"/>
  <c r="V41" i="14" s="1"/>
  <c r="U175" i="14"/>
  <c r="U184" i="14"/>
  <c r="U186" i="14" l="1"/>
  <c r="V42" i="14"/>
  <c r="V46" i="14" s="1"/>
  <c r="V172" i="14"/>
  <c r="U241" i="14"/>
  <c r="V47" i="14" l="1"/>
  <c r="V56" i="14" s="1"/>
  <c r="V54" i="14"/>
  <c r="U187" i="14"/>
  <c r="U189" i="14" s="1"/>
  <c r="V48" i="14" l="1"/>
  <c r="U204" i="14"/>
  <c r="U190" i="14"/>
  <c r="U209" i="14" s="1"/>
  <c r="U210" i="14" s="1"/>
  <c r="V57" i="14"/>
  <c r="W45" i="14" l="1"/>
  <c r="V114" i="14"/>
  <c r="V59" i="14"/>
  <c r="U211" i="14"/>
  <c r="U205" i="14"/>
  <c r="V208" i="14"/>
  <c r="U245" i="14"/>
  <c r="U191" i="14"/>
  <c r="U196" i="14" s="1"/>
  <c r="U197" i="14" s="1"/>
  <c r="V202" i="14" l="1"/>
  <c r="U246" i="14"/>
  <c r="V60" i="14"/>
  <c r="V62" i="14" s="1"/>
  <c r="V63" i="14" s="1"/>
  <c r="V82" i="14" s="1"/>
  <c r="V83" i="14" s="1"/>
  <c r="U236" i="14"/>
  <c r="U247" i="14" s="1"/>
  <c r="V195" i="14"/>
  <c r="W81" i="14" l="1"/>
  <c r="V118" i="14"/>
  <c r="V178" i="14" a="1"/>
  <c r="V178" i="14" s="1"/>
  <c r="V77" i="14"/>
  <c r="V64" i="14"/>
  <c r="V69" i="14" s="1"/>
  <c r="V70" i="14" s="1"/>
  <c r="W68" i="14" l="1"/>
  <c r="W51" i="14" s="1" a="1"/>
  <c r="W51" i="14" s="1"/>
  <c r="V109" i="14"/>
  <c r="V84" i="14"/>
  <c r="V78" i="14"/>
  <c r="V150" i="14"/>
  <c r="V151" i="14" s="1"/>
  <c r="V182" i="14"/>
  <c r="V119" i="14" l="1"/>
  <c r="W75" i="14"/>
  <c r="V152" i="14"/>
  <c r="V167" i="14" s="1"/>
  <c r="V120" i="14"/>
  <c r="W23" i="14"/>
  <c r="W24" i="14" s="1"/>
  <c r="W55" i="14"/>
  <c r="V153" i="14" l="1"/>
  <c r="W25" i="14"/>
  <c r="W40" i="14" s="1"/>
  <c r="W26" i="14" l="1"/>
  <c r="V157" i="14"/>
  <c r="V160" i="14" s="1"/>
  <c r="V168" i="14" s="1"/>
  <c r="V203" i="14"/>
  <c r="V169" i="14" l="1"/>
  <c r="V173" i="14" s="1"/>
  <c r="W30" i="14"/>
  <c r="W33" i="14" s="1"/>
  <c r="W41" i="14" s="1"/>
  <c r="W76" i="14"/>
  <c r="W42" i="14" l="1"/>
  <c r="W46" i="14" s="1"/>
  <c r="V174" i="14"/>
  <c r="V183" i="14" s="1"/>
  <c r="V181" i="14"/>
  <c r="V175" i="14" l="1"/>
  <c r="V184" i="14"/>
  <c r="W47" i="14"/>
  <c r="W56" i="14" s="1"/>
  <c r="W54" i="14"/>
  <c r="W48" i="14" l="1"/>
  <c r="W57" i="14"/>
  <c r="V186" i="14"/>
  <c r="V241" i="14"/>
  <c r="W172" i="14"/>
  <c r="V187" i="14" l="1"/>
  <c r="V189" i="14" s="1"/>
  <c r="W59" i="14"/>
  <c r="W114" i="14"/>
  <c r="X45" i="14"/>
  <c r="W60" i="14" l="1"/>
  <c r="W62" i="14" s="1"/>
  <c r="W63" i="14" s="1"/>
  <c r="W82" i="14" s="1"/>
  <c r="W83" i="14" s="1"/>
  <c r="V204" i="14"/>
  <c r="V190" i="14"/>
  <c r="V209" i="14" s="1"/>
  <c r="V210" i="14" s="1"/>
  <c r="X81" i="14" l="1"/>
  <c r="W118" i="14"/>
  <c r="V191" i="14"/>
  <c r="V196" i="14" s="1"/>
  <c r="V197" i="14" s="1"/>
  <c r="V211" i="14"/>
  <c r="V205" i="14"/>
  <c r="W208" i="14"/>
  <c r="V245" i="14"/>
  <c r="W77" i="14"/>
  <c r="W64" i="14"/>
  <c r="W69" i="14" s="1"/>
  <c r="W70" i="14" s="1"/>
  <c r="W84" i="14" l="1"/>
  <c r="W78" i="14"/>
  <c r="V236" i="14"/>
  <c r="W195" i="14"/>
  <c r="V246" i="14"/>
  <c r="W202" i="14"/>
  <c r="W109" i="14"/>
  <c r="X68" i="14"/>
  <c r="X51" i="14" s="1" a="1"/>
  <c r="X51" i="14" s="1"/>
  <c r="X55" i="14" l="1"/>
  <c r="X23" i="14"/>
  <c r="X24" i="14" s="1"/>
  <c r="W178" i="14" a="1"/>
  <c r="W178" i="14" s="1"/>
  <c r="X75" i="14"/>
  <c r="W119" i="14"/>
  <c r="W120" i="14"/>
  <c r="V247" i="14"/>
  <c r="X25" i="14" l="1"/>
  <c r="X40" i="14" s="1"/>
  <c r="W150" i="14"/>
  <c r="W151" i="14" s="1"/>
  <c r="W182" i="14"/>
  <c r="W152" i="14" l="1"/>
  <c r="W167" i="14" s="1"/>
  <c r="X26" i="14"/>
  <c r="X30" i="14" l="1"/>
  <c r="X33" i="14" s="1"/>
  <c r="X41" i="14" s="1"/>
  <c r="X76" i="14"/>
  <c r="W153" i="14"/>
  <c r="W157" i="14" l="1"/>
  <c r="W160" i="14" s="1"/>
  <c r="W168" i="14" s="1"/>
  <c r="W203" i="14"/>
  <c r="X42" i="14"/>
  <c r="X46" i="14" s="1"/>
  <c r="X47" i="14" l="1"/>
  <c r="X56" i="14" s="1"/>
  <c r="X54" i="14"/>
  <c r="W169" i="14"/>
  <c r="W173" i="14" s="1"/>
  <c r="W174" i="14" l="1"/>
  <c r="W183" i="14" s="1"/>
  <c r="W181" i="14"/>
  <c r="W175" i="14"/>
  <c r="X48" i="14"/>
  <c r="X57" i="14"/>
  <c r="X172" i="14" l="1"/>
  <c r="W241" i="14"/>
  <c r="X114" i="14"/>
  <c r="Y45" i="14"/>
  <c r="W184" i="14"/>
  <c r="X59" i="14"/>
  <c r="W186" i="14" l="1"/>
  <c r="X60" i="14"/>
  <c r="X62" i="14" s="1"/>
  <c r="X77" i="14" l="1"/>
  <c r="X63" i="14"/>
  <c r="X82" i="14" s="1"/>
  <c r="X83" i="14" s="1"/>
  <c r="W187" i="14"/>
  <c r="W189" i="14" s="1"/>
  <c r="W204" i="14" l="1"/>
  <c r="W190" i="14"/>
  <c r="W209" i="14" s="1"/>
  <c r="W210" i="14" s="1"/>
  <c r="X118" i="14"/>
  <c r="Y81" i="14"/>
  <c r="X64" i="14"/>
  <c r="X69" i="14" s="1"/>
  <c r="X70" i="14" s="1"/>
  <c r="X84" i="14"/>
  <c r="X78" i="14"/>
  <c r="X119" i="14" l="1"/>
  <c r="Y75" i="14"/>
  <c r="X109" i="14"/>
  <c r="X120" i="14" s="1"/>
  <c r="Y68" i="14"/>
  <c r="Y51" i="14" s="1" a="1"/>
  <c r="Y51" i="14" s="1"/>
  <c r="W245" i="14"/>
  <c r="X208" i="14"/>
  <c r="W191" i="14"/>
  <c r="W196" i="14" s="1"/>
  <c r="W197" i="14" s="1"/>
  <c r="W211" i="14"/>
  <c r="W205" i="14"/>
  <c r="X195" i="14" l="1"/>
  <c r="W236" i="14"/>
  <c r="Y55" i="14"/>
  <c r="Y23" i="14"/>
  <c r="Y24" i="14" s="1"/>
  <c r="X202" i="14"/>
  <c r="W246" i="14"/>
  <c r="W247" i="14" l="1"/>
  <c r="Y25" i="14"/>
  <c r="Y40" i="14" s="1"/>
  <c r="X178" i="14" a="1"/>
  <c r="X178" i="14" s="1"/>
  <c r="X182" i="14" l="1"/>
  <c r="X150" i="14"/>
  <c r="X151" i="14" s="1"/>
  <c r="Y26" i="14"/>
  <c r="Y76" i="14" l="1"/>
  <c r="Y30" i="14"/>
  <c r="Y33" i="14" s="1"/>
  <c r="Y41" i="14" s="1"/>
  <c r="X152" i="14"/>
  <c r="X167" i="14" s="1"/>
  <c r="X153" i="14" l="1"/>
  <c r="Y42" i="14"/>
  <c r="Y46" i="14" s="1"/>
  <c r="Y54" i="14" l="1"/>
  <c r="Y47" i="14"/>
  <c r="Y56" i="14" s="1"/>
  <c r="X157" i="14"/>
  <c r="X160" i="14" s="1"/>
  <c r="X168" i="14" s="1"/>
  <c r="X203" i="14"/>
  <c r="X169" i="14" l="1"/>
  <c r="X173" i="14" s="1"/>
  <c r="Y48" i="14"/>
  <c r="Y57" i="14"/>
  <c r="Y59" i="14" l="1"/>
  <c r="Y114" i="14"/>
  <c r="Z45" i="14"/>
  <c r="X174" i="14"/>
  <c r="X183" i="14" s="1"/>
  <c r="X181" i="14"/>
  <c r="X175" i="14" l="1"/>
  <c r="X184" i="14"/>
  <c r="Y60" i="14"/>
  <c r="Y62" i="14" s="1"/>
  <c r="Y63" i="14" s="1"/>
  <c r="Y82" i="14" s="1"/>
  <c r="Y83" i="14" s="1"/>
  <c r="Y118" i="14" l="1"/>
  <c r="Z81" i="14"/>
  <c r="X186" i="14"/>
  <c r="Y77" i="14"/>
  <c r="Y64" i="14"/>
  <c r="Y69" i="14" s="1"/>
  <c r="Y70" i="14" s="1"/>
  <c r="Y172" i="14"/>
  <c r="X241" i="14"/>
  <c r="Y84" i="14" l="1"/>
  <c r="Y78" i="14"/>
  <c r="Y109" i="14"/>
  <c r="Z68" i="14"/>
  <c r="Z51" i="14" s="1" a="1"/>
  <c r="Z51" i="14" s="1"/>
  <c r="X187" i="14"/>
  <c r="X189" i="14" s="1"/>
  <c r="X190" i="14" s="1"/>
  <c r="X209" i="14" s="1"/>
  <c r="X210" i="14" s="1"/>
  <c r="Y208" i="14" l="1"/>
  <c r="X245" i="14"/>
  <c r="Z55" i="14"/>
  <c r="Z23" i="14"/>
  <c r="Z24" i="14" s="1"/>
  <c r="Y119" i="14"/>
  <c r="Y120" i="14" s="1"/>
  <c r="Z75" i="14"/>
  <c r="X204" i="14"/>
  <c r="X191" i="14"/>
  <c r="X196" i="14" s="1"/>
  <c r="X197" i="14" s="1"/>
  <c r="Y195" i="14" l="1"/>
  <c r="X236" i="14"/>
  <c r="Z25" i="14"/>
  <c r="Z40" i="14" s="1"/>
  <c r="X211" i="14"/>
  <c r="X205" i="14"/>
  <c r="Z26" i="14" l="1"/>
  <c r="X246" i="14"/>
  <c r="Y202" i="14"/>
  <c r="Z76" i="14"/>
  <c r="Z30" i="14"/>
  <c r="Z33" i="14" s="1"/>
  <c r="Z41" i="14" s="1"/>
  <c r="X247" i="14"/>
  <c r="Y178" i="14" a="1"/>
  <c r="Y178" i="14" s="1"/>
  <c r="Z42" i="14" l="1"/>
  <c r="Z46" i="14" s="1"/>
  <c r="Y150" i="14"/>
  <c r="Y151" i="14" s="1"/>
  <c r="Y182" i="14"/>
  <c r="Y152" i="14" l="1"/>
  <c r="Y167" i="14" s="1"/>
  <c r="Y153" i="14"/>
  <c r="Z54" i="14"/>
  <c r="Z47" i="14"/>
  <c r="Z56" i="14" s="1"/>
  <c r="Z57" i="14" l="1"/>
  <c r="Y157" i="14"/>
  <c r="Y160" i="14" s="1"/>
  <c r="Y168" i="14" s="1"/>
  <c r="Y203" i="14"/>
  <c r="Z48" i="14"/>
  <c r="AA45" i="14" l="1"/>
  <c r="Z114" i="14"/>
  <c r="Y169" i="14"/>
  <c r="Y173" i="14" s="1"/>
  <c r="Z59" i="14"/>
  <c r="Z60" i="14" l="1"/>
  <c r="Z62" i="14" s="1"/>
  <c r="Z63" i="14" s="1"/>
  <c r="Z82" i="14" s="1"/>
  <c r="Z83" i="14" s="1"/>
  <c r="Y174" i="14"/>
  <c r="Y183" i="14" s="1"/>
  <c r="Y181" i="14"/>
  <c r="AA81" i="14" l="1"/>
  <c r="Z118" i="14"/>
  <c r="Y175" i="14"/>
  <c r="Y184" i="14"/>
  <c r="Z77" i="14"/>
  <c r="Z64" i="14"/>
  <c r="Z69" i="14" s="1"/>
  <c r="Z70" i="14" s="1"/>
  <c r="Y186" i="14" l="1"/>
  <c r="Z84" i="14"/>
  <c r="Z78" i="14"/>
  <c r="Z109" i="14"/>
  <c r="AA68" i="14"/>
  <c r="AA51" i="14" s="1" a="1"/>
  <c r="AA51" i="14" s="1"/>
  <c r="Z172" i="14"/>
  <c r="Y241" i="14"/>
  <c r="AA55" i="14" l="1"/>
  <c r="AA23" i="14"/>
  <c r="AA24" i="14" s="1"/>
  <c r="Z119" i="14"/>
  <c r="Z120" i="14" s="1"/>
  <c r="AA75" i="14"/>
  <c r="Y187" i="14"/>
  <c r="Y189" i="14" s="1"/>
  <c r="Y190" i="14" s="1"/>
  <c r="Y209" i="14" s="1"/>
  <c r="Y210" i="14" s="1"/>
  <c r="Z208" i="14" l="1"/>
  <c r="Y245" i="14"/>
  <c r="Y204" i="14"/>
  <c r="Y191" i="14"/>
  <c r="Y196" i="14" s="1"/>
  <c r="Y197" i="14" s="1"/>
  <c r="AA25" i="14"/>
  <c r="AA40" i="14" s="1"/>
  <c r="AA26" i="14" l="1"/>
  <c r="Z195" i="14"/>
  <c r="Y236" i="14"/>
  <c r="Y211" i="14"/>
  <c r="Y205" i="14"/>
  <c r="Z202" i="14" l="1"/>
  <c r="Y246" i="14"/>
  <c r="Y247" i="14" s="1"/>
  <c r="Z178" i="14" a="1"/>
  <c r="Z178" i="14" s="1"/>
  <c r="AA76" i="14"/>
  <c r="AA30" i="14"/>
  <c r="AA33" i="14" s="1"/>
  <c r="AA41" i="14" s="1"/>
  <c r="AA42" i="14" l="1"/>
  <c r="AA46" i="14" s="1"/>
  <c r="Z150" i="14"/>
  <c r="Z151" i="14" s="1"/>
  <c r="Z182" i="14"/>
  <c r="Z152" i="14" l="1"/>
  <c r="Z167" i="14" s="1"/>
  <c r="Z153" i="14"/>
  <c r="AA54" i="14"/>
  <c r="AA47" i="14"/>
  <c r="AA56" i="14" s="1"/>
  <c r="AA57" i="14" l="1"/>
  <c r="Z157" i="14"/>
  <c r="Z160" i="14" s="1"/>
  <c r="Z168" i="14" s="1"/>
  <c r="Z203" i="14"/>
  <c r="AA48" i="14"/>
  <c r="AA114" i="14" l="1"/>
  <c r="AB45" i="14"/>
  <c r="Z169" i="14"/>
  <c r="Z173" i="14" s="1"/>
  <c r="AA59" i="14"/>
  <c r="Z181" i="14" l="1"/>
  <c r="Z174" i="14"/>
  <c r="Z183" i="14" s="1"/>
  <c r="AA60" i="14"/>
  <c r="AA62" i="14" s="1"/>
  <c r="AA63" i="14" s="1"/>
  <c r="AA82" i="14" s="1"/>
  <c r="AA83" i="14" s="1"/>
  <c r="AB81" i="14" l="1"/>
  <c r="AA118" i="14"/>
  <c r="AA77" i="14"/>
  <c r="AA64" i="14"/>
  <c r="AA69" i="14" s="1"/>
  <c r="AA70" i="14" s="1"/>
  <c r="Z175" i="14"/>
  <c r="Z184" i="14"/>
  <c r="Z186" i="14" l="1"/>
  <c r="AA109" i="14"/>
  <c r="AB68" i="14"/>
  <c r="AB51" i="14" s="1" a="1"/>
  <c r="AB51" i="14" s="1"/>
  <c r="Z241" i="14"/>
  <c r="AA172" i="14"/>
  <c r="AA84" i="14"/>
  <c r="AA78" i="14"/>
  <c r="AA119" i="14" l="1"/>
  <c r="AB75" i="14"/>
  <c r="AB55" i="14"/>
  <c r="AB23" i="14"/>
  <c r="AB24" i="14" s="1"/>
  <c r="AA120" i="14"/>
  <c r="Z187" i="14"/>
  <c r="Z189" i="14" s="1"/>
  <c r="Z190" i="14" s="1"/>
  <c r="Z209" i="14" s="1"/>
  <c r="Z210" i="14" s="1"/>
  <c r="Z245" i="14" l="1"/>
  <c r="AA208" i="14"/>
  <c r="Z204" i="14"/>
  <c r="Z191" i="14"/>
  <c r="Z196" i="14" s="1"/>
  <c r="Z197" i="14" s="1"/>
  <c r="AB25" i="14"/>
  <c r="AB40" i="14" s="1"/>
  <c r="Z236" i="14" l="1"/>
  <c r="AA195" i="14"/>
  <c r="Z211" i="14"/>
  <c r="Z205" i="14"/>
  <c r="AB26" i="14"/>
  <c r="Z246" i="14" l="1"/>
  <c r="AA202" i="14"/>
  <c r="AB76" i="14"/>
  <c r="AB30" i="14"/>
  <c r="AB33" i="14" s="1"/>
  <c r="AB41" i="14" s="1"/>
  <c r="AA178" i="14" a="1"/>
  <c r="AA178" i="14" s="1"/>
  <c r="Z247" i="14"/>
  <c r="AA150" i="14" l="1"/>
  <c r="AA151" i="14" s="1"/>
  <c r="AA182" i="14"/>
  <c r="AB42" i="14"/>
  <c r="AB46" i="14" s="1"/>
  <c r="AB54" i="14" l="1"/>
  <c r="AB47" i="14"/>
  <c r="AB56" i="14" s="1"/>
  <c r="AA152" i="14"/>
  <c r="AA167" i="14" s="1"/>
  <c r="AA153" i="14" l="1"/>
  <c r="AB48" i="14"/>
  <c r="AB57" i="14"/>
  <c r="AB59" i="14" l="1"/>
  <c r="AC45" i="14"/>
  <c r="AB114" i="14"/>
  <c r="AA203" i="14"/>
  <c r="AA157" i="14"/>
  <c r="AA160" i="14" s="1"/>
  <c r="AA168" i="14" s="1"/>
  <c r="AA169" i="14" l="1"/>
  <c r="AA173" i="14" s="1"/>
  <c r="AB60" i="14"/>
  <c r="AB62" i="14" s="1"/>
  <c r="AB63" i="14" s="1"/>
  <c r="AB82" i="14" s="1"/>
  <c r="AB83" i="14" s="1"/>
  <c r="AC81" i="14" l="1"/>
  <c r="AB118" i="14"/>
  <c r="AB77" i="14"/>
  <c r="AB64" i="14"/>
  <c r="AB69" i="14" s="1"/>
  <c r="AB70" i="14" s="1"/>
  <c r="AA181" i="14"/>
  <c r="AA174" i="14"/>
  <c r="AA183" i="14" s="1"/>
  <c r="AA175" i="14" l="1"/>
  <c r="AA184" i="14"/>
  <c r="AB109" i="14"/>
  <c r="AC68" i="14"/>
  <c r="AC51" i="14" s="1" a="1"/>
  <c r="AC51" i="14" s="1"/>
  <c r="AB84" i="14"/>
  <c r="AB78" i="14"/>
  <c r="AC55" i="14" l="1"/>
  <c r="AC23" i="14"/>
  <c r="AC24" i="14" s="1"/>
  <c r="AC75" i="14"/>
  <c r="AB119" i="14"/>
  <c r="AB120" i="14" s="1"/>
  <c r="AA186" i="14"/>
  <c r="AB172" i="14"/>
  <c r="AA241" i="14"/>
  <c r="AA187" i="14" l="1"/>
  <c r="AA189" i="14" s="1"/>
  <c r="AC25" i="14"/>
  <c r="AC40" i="14" s="1"/>
  <c r="AC26" i="14" l="1"/>
  <c r="AA204" i="14"/>
  <c r="AA190" i="14"/>
  <c r="AA209" i="14" s="1"/>
  <c r="AA210" i="14" s="1"/>
  <c r="AB208" i="14" l="1"/>
  <c r="AA245" i="14"/>
  <c r="AA191" i="14"/>
  <c r="AA196" i="14" s="1"/>
  <c r="AA197" i="14" s="1"/>
  <c r="AA211" i="14"/>
  <c r="AA205" i="14"/>
  <c r="AC30" i="14"/>
  <c r="AC33" i="14" s="1"/>
  <c r="AC41" i="14" s="1"/>
  <c r="AC76" i="14"/>
  <c r="AC42" i="14" l="1"/>
  <c r="AC46" i="14" s="1"/>
  <c r="AA246" i="14"/>
  <c r="AB202" i="14"/>
  <c r="AA236" i="14"/>
  <c r="AA247" i="14" s="1"/>
  <c r="AB195" i="14"/>
  <c r="AB178" i="14" l="1" a="1"/>
  <c r="AB178" i="14" s="1"/>
  <c r="AC54" i="14"/>
  <c r="AC47" i="14"/>
  <c r="AC56" i="14" s="1"/>
  <c r="AB182" i="14" l="1"/>
  <c r="AB150" i="14"/>
  <c r="AB151" i="14" s="1"/>
  <c r="AC48" i="14"/>
  <c r="AC57" i="14"/>
  <c r="AC59" i="14" l="1"/>
  <c r="AD45" i="14"/>
  <c r="AC114" i="14"/>
  <c r="AB152" i="14"/>
  <c r="AB167" i="14" s="1"/>
  <c r="AB153" i="14" l="1"/>
  <c r="AC60" i="14"/>
  <c r="AC62" i="14" s="1"/>
  <c r="AC63" i="14" s="1"/>
  <c r="AC82" i="14" s="1"/>
  <c r="AC83" i="14" s="1"/>
  <c r="AC118" i="14" l="1"/>
  <c r="AD81" i="14"/>
  <c r="AC77" i="14"/>
  <c r="AC64" i="14"/>
  <c r="AC69" i="14" s="1"/>
  <c r="AC70" i="14" s="1"/>
  <c r="AB203" i="14"/>
  <c r="AB157" i="14"/>
  <c r="AB160" i="14" s="1"/>
  <c r="AB168" i="14" s="1"/>
  <c r="AB169" i="14" l="1"/>
  <c r="AB173" i="14" s="1"/>
  <c r="AC109" i="14"/>
  <c r="AD68" i="14"/>
  <c r="AD51" i="14" s="1" a="1"/>
  <c r="AD51" i="14" s="1"/>
  <c r="AC84" i="14"/>
  <c r="AC78" i="14"/>
  <c r="AD23" i="14" l="1"/>
  <c r="AD24" i="14" s="1"/>
  <c r="AD55" i="14"/>
  <c r="AD75" i="14"/>
  <c r="AC119" i="14"/>
  <c r="AC120" i="14"/>
  <c r="AB174" i="14"/>
  <c r="AB183" i="14" s="1"/>
  <c r="AB181" i="14"/>
  <c r="AB175" i="14" l="1"/>
  <c r="AB184" i="14"/>
  <c r="AD25" i="14"/>
  <c r="AD40" i="14" s="1"/>
  <c r="AD26" i="14" l="1"/>
  <c r="AB186" i="14"/>
  <c r="AB241" i="14"/>
  <c r="AC172" i="14"/>
  <c r="AB187" i="14" l="1"/>
  <c r="AB189" i="14" s="1"/>
  <c r="AB190" i="14" s="1"/>
  <c r="AB209" i="14" s="1"/>
  <c r="AB210" i="14" s="1"/>
  <c r="AD30" i="14"/>
  <c r="AD33" i="14" s="1"/>
  <c r="AD41" i="14" s="1"/>
  <c r="AD76" i="14"/>
  <c r="AC208" i="14" l="1"/>
  <c r="AB245" i="14"/>
  <c r="AD42" i="14"/>
  <c r="AD46" i="14" s="1"/>
  <c r="AB204" i="14"/>
  <c r="AB191" i="14"/>
  <c r="AB196" i="14" s="1"/>
  <c r="AB197" i="14" s="1"/>
  <c r="AD47" i="14" l="1"/>
  <c r="AD56" i="14" s="1"/>
  <c r="AD54" i="14"/>
  <c r="AC195" i="14"/>
  <c r="AB236" i="14"/>
  <c r="AB211" i="14"/>
  <c r="AB205" i="14"/>
  <c r="AD48" i="14" l="1"/>
  <c r="AC202" i="14"/>
  <c r="AB246" i="14"/>
  <c r="AB247" i="14" s="1"/>
  <c r="AC178" i="14" a="1"/>
  <c r="AC178" i="14" s="1"/>
  <c r="AD57" i="14"/>
  <c r="AD59" i="14" l="1"/>
  <c r="AD114" i="14"/>
  <c r="AE45" i="14"/>
  <c r="AC182" i="14"/>
  <c r="AC150" i="14"/>
  <c r="AC151" i="14" s="1"/>
  <c r="AC152" i="14" l="1"/>
  <c r="AC167" i="14" s="1"/>
  <c r="AD60" i="14"/>
  <c r="AD62" i="14" s="1"/>
  <c r="AD63" i="14" s="1"/>
  <c r="AD82" i="14" s="1"/>
  <c r="AD83" i="14" s="1"/>
  <c r="AE81" i="14" l="1"/>
  <c r="AD118" i="14"/>
  <c r="AD77" i="14"/>
  <c r="AD64" i="14"/>
  <c r="AD69" i="14" s="1"/>
  <c r="AD70" i="14" s="1"/>
  <c r="AC153" i="14"/>
  <c r="AC203" i="14" l="1"/>
  <c r="AC157" i="14"/>
  <c r="AC160" i="14" s="1"/>
  <c r="AC168" i="14" s="1"/>
  <c r="AD84" i="14"/>
  <c r="AD78" i="14"/>
  <c r="AD109" i="14"/>
  <c r="AE68" i="14"/>
  <c r="AE51" i="14" s="1" a="1"/>
  <c r="AE51" i="14" s="1"/>
  <c r="AC169" i="14" l="1"/>
  <c r="AC173" i="14" s="1"/>
  <c r="AE23" i="14"/>
  <c r="AE24" i="14" s="1"/>
  <c r="AE55" i="14"/>
  <c r="AD119" i="14"/>
  <c r="AD120" i="14" s="1"/>
  <c r="AE75" i="14"/>
  <c r="AC174" i="14" l="1"/>
  <c r="AC183" i="14" s="1"/>
  <c r="AC181" i="14"/>
  <c r="AE25" i="14"/>
  <c r="AE40" i="14" s="1"/>
  <c r="AE26" i="14" l="1"/>
  <c r="AC175" i="14"/>
  <c r="AC184" i="14"/>
  <c r="AC186" i="14" l="1"/>
  <c r="AD172" i="14"/>
  <c r="AC241" i="14"/>
  <c r="AE30" i="14"/>
  <c r="AE33" i="14" s="1"/>
  <c r="AE41" i="14" s="1"/>
  <c r="AE76" i="14"/>
  <c r="AE42" i="14" l="1"/>
  <c r="AE46" i="14" s="1"/>
  <c r="AC187" i="14"/>
  <c r="AC189" i="14" s="1"/>
  <c r="AC190" i="14" s="1"/>
  <c r="AC209" i="14" s="1"/>
  <c r="AC210" i="14" s="1"/>
  <c r="AC245" i="14" l="1"/>
  <c r="AD208" i="14"/>
  <c r="AE54" i="14"/>
  <c r="AE47" i="14"/>
  <c r="AE56" i="14" s="1"/>
  <c r="AC204" i="14"/>
  <c r="AC191" i="14"/>
  <c r="AC196" i="14" s="1"/>
  <c r="AC197" i="14" s="1"/>
  <c r="AD195" i="14" l="1"/>
  <c r="AC236" i="14"/>
  <c r="AC211" i="14"/>
  <c r="AC205" i="14"/>
  <c r="AE57" i="14"/>
  <c r="AE48" i="14"/>
  <c r="AE114" i="14" l="1"/>
  <c r="AF45" i="14"/>
  <c r="AC246" i="14"/>
  <c r="AD202" i="14"/>
  <c r="AE59" i="14"/>
  <c r="AC247" i="14"/>
  <c r="AD178" i="14" a="1"/>
  <c r="AD178" i="14" s="1"/>
  <c r="AE60" i="14" l="1"/>
  <c r="AE62" i="14" s="1"/>
  <c r="AE63" i="14" s="1"/>
  <c r="AE82" i="14" s="1"/>
  <c r="AE83" i="14" s="1"/>
  <c r="AD150" i="14"/>
  <c r="AD151" i="14" s="1"/>
  <c r="AD182" i="14"/>
  <c r="AE118" i="14" l="1"/>
  <c r="AF81" i="14"/>
  <c r="AD152" i="14"/>
  <c r="AD167" i="14" s="1"/>
  <c r="AE77" i="14"/>
  <c r="AE64" i="14"/>
  <c r="AE69" i="14" s="1"/>
  <c r="AE70" i="14" s="1"/>
  <c r="AF68" i="14" l="1"/>
  <c r="AF51" i="14" s="1" a="1"/>
  <c r="AF51" i="14" s="1"/>
  <c r="AE109" i="14"/>
  <c r="AD153" i="14"/>
  <c r="AE84" i="14"/>
  <c r="AE78" i="14"/>
  <c r="AF75" i="14" l="1"/>
  <c r="AE119" i="14"/>
  <c r="AD157" i="14"/>
  <c r="AD160" i="14" s="1"/>
  <c r="AD168" i="14" s="1"/>
  <c r="AD203" i="14"/>
  <c r="AE120" i="14"/>
  <c r="AF55" i="14"/>
  <c r="AF23" i="14"/>
  <c r="AF24" i="14" s="1"/>
  <c r="AF25" i="14" l="1"/>
  <c r="AF40" i="14" s="1"/>
  <c r="AD169" i="14"/>
  <c r="AD173" i="14" s="1"/>
  <c r="AD174" i="14" l="1"/>
  <c r="AD183" i="14" s="1"/>
  <c r="AD181" i="14"/>
  <c r="AF26" i="14"/>
  <c r="AF30" i="14" l="1"/>
  <c r="AF33" i="14" s="1"/>
  <c r="AF41" i="14" s="1"/>
  <c r="AF76" i="14"/>
  <c r="AD175" i="14"/>
  <c r="AD184" i="14"/>
  <c r="AD241" i="14" l="1"/>
  <c r="AE172" i="14"/>
  <c r="AD186" i="14"/>
  <c r="AF42" i="14"/>
  <c r="AF46" i="14" s="1"/>
  <c r="AF47" i="14" l="1"/>
  <c r="AF56" i="14" s="1"/>
  <c r="AF54" i="14"/>
  <c r="AD187" i="14"/>
  <c r="AD189" i="14" s="1"/>
  <c r="AD204" i="14" l="1"/>
  <c r="AD190" i="14"/>
  <c r="AD209" i="14" s="1"/>
  <c r="AD210" i="14" s="1"/>
  <c r="AF48" i="14"/>
  <c r="AF57" i="14"/>
  <c r="AF59" i="14" l="1"/>
  <c r="AG45" i="14"/>
  <c r="AF114" i="14"/>
  <c r="AD191" i="14"/>
  <c r="AD196" i="14" s="1"/>
  <c r="AD197" i="14" s="1"/>
  <c r="AD245" i="14"/>
  <c r="AE208" i="14"/>
  <c r="AD211" i="14"/>
  <c r="AD205" i="14"/>
  <c r="AD236" i="14" l="1"/>
  <c r="AE195" i="14"/>
  <c r="AD246" i="14"/>
  <c r="AE202" i="14"/>
  <c r="AF60" i="14"/>
  <c r="AF62" i="14" s="1"/>
  <c r="AF63" i="14" s="1"/>
  <c r="AF82" i="14" s="1"/>
  <c r="AF83" i="14" s="1"/>
  <c r="AD247" i="14" l="1"/>
  <c r="AF118" i="14"/>
  <c r="AG81" i="14"/>
  <c r="AF77" i="14"/>
  <c r="AF64" i="14"/>
  <c r="AF69" i="14" s="1"/>
  <c r="AF70" i="14" s="1"/>
  <c r="AE178" i="14" a="1"/>
  <c r="AE178" i="14" s="1"/>
  <c r="AF109" i="14" l="1"/>
  <c r="AG68" i="14"/>
  <c r="AG51" i="14" s="1" a="1"/>
  <c r="AG51" i="14" s="1"/>
  <c r="AE182" i="14"/>
  <c r="AE150" i="14"/>
  <c r="AE151" i="14" s="1"/>
  <c r="AF84" i="14"/>
  <c r="AF78" i="14"/>
  <c r="AE152" i="14" l="1"/>
  <c r="AE167" i="14" s="1"/>
  <c r="AF119" i="14"/>
  <c r="AF120" i="14" s="1"/>
  <c r="AG75" i="14"/>
  <c r="AG55" i="14"/>
  <c r="AG23" i="14"/>
  <c r="AG24" i="14" s="1"/>
  <c r="AG25" i="14" l="1"/>
  <c r="AG40" i="14" s="1"/>
  <c r="AE153" i="14"/>
  <c r="AE157" i="14" l="1"/>
  <c r="AE160" i="14" s="1"/>
  <c r="AE168" i="14" s="1"/>
  <c r="AE203" i="14"/>
  <c r="AG26" i="14"/>
  <c r="AE169" i="14" l="1"/>
  <c r="AE173" i="14" s="1"/>
  <c r="AG30" i="14"/>
  <c r="AG33" i="14" s="1"/>
  <c r="AG41" i="14" s="1"/>
  <c r="AG76" i="14"/>
  <c r="AE174" i="14" l="1"/>
  <c r="AE183" i="14" s="1"/>
  <c r="AE181" i="14"/>
  <c r="AG42" i="14"/>
  <c r="AG46" i="14" s="1"/>
  <c r="AE175" i="14" l="1"/>
  <c r="AF172" i="14"/>
  <c r="AE241" i="14"/>
  <c r="AG54" i="14"/>
  <c r="AG47" i="14"/>
  <c r="AG56" i="14" s="1"/>
  <c r="AE184" i="14"/>
  <c r="AE186" i="14" l="1"/>
  <c r="AG48" i="14"/>
  <c r="AG57" i="14"/>
  <c r="AE187" i="14" l="1"/>
  <c r="AE189" i="14" s="1"/>
  <c r="AG59" i="14"/>
  <c r="AG114" i="14"/>
  <c r="AH45" i="14"/>
  <c r="AE204" i="14" l="1"/>
  <c r="AG60" i="14"/>
  <c r="AG62" i="14" s="1"/>
  <c r="AG63" i="14" s="1"/>
  <c r="AG82" i="14" s="1"/>
  <c r="AG83" i="14" s="1"/>
  <c r="AE190" i="14"/>
  <c r="AE209" i="14" s="1"/>
  <c r="AE210" i="14" s="1"/>
  <c r="AG118" i="14" l="1"/>
  <c r="AH81" i="14"/>
  <c r="AE245" i="14"/>
  <c r="AF208" i="14"/>
  <c r="AG77" i="14"/>
  <c r="AG64" i="14"/>
  <c r="AG69" i="14" s="1"/>
  <c r="AG70" i="14" s="1"/>
  <c r="AE191" i="14"/>
  <c r="AE196" i="14" s="1"/>
  <c r="AE197" i="14" s="1"/>
  <c r="AE211" i="14"/>
  <c r="AE205" i="14"/>
  <c r="AG109" i="14" l="1"/>
  <c r="AH68" i="14"/>
  <c r="AH51" i="14" s="1" a="1"/>
  <c r="AH51" i="14" s="1"/>
  <c r="AF202" i="14"/>
  <c r="AE246" i="14"/>
  <c r="AF195" i="14"/>
  <c r="AE236" i="14"/>
  <c r="AE247" i="14" s="1"/>
  <c r="AG84" i="14"/>
  <c r="AG78" i="14"/>
  <c r="AH75" i="14" l="1"/>
  <c r="AG119" i="14"/>
  <c r="AF178" i="14" a="1"/>
  <c r="AF178" i="14" s="1"/>
  <c r="AG120" i="14"/>
  <c r="AH23" i="14"/>
  <c r="AH24" i="14" s="1"/>
  <c r="AH55" i="14"/>
  <c r="AH25" i="14" l="1"/>
  <c r="AH40" i="14" s="1"/>
  <c r="AF150" i="14"/>
  <c r="AF151" i="14" s="1"/>
  <c r="AF182" i="14"/>
  <c r="AF152" i="14" l="1"/>
  <c r="AF167" i="14" s="1"/>
  <c r="AH26" i="14"/>
  <c r="AH30" i="14" l="1"/>
  <c r="AH33" i="14" s="1"/>
  <c r="AH41" i="14" s="1"/>
  <c r="AH76" i="14"/>
  <c r="AF153" i="14"/>
  <c r="AH42" i="14" l="1"/>
  <c r="AH46" i="14" s="1"/>
  <c r="AF203" i="14"/>
  <c r="AF157" i="14"/>
  <c r="AF160" i="14" s="1"/>
  <c r="AF168" i="14" s="1"/>
  <c r="AH47" i="14" l="1"/>
  <c r="AH56" i="14" s="1"/>
  <c r="AH54" i="14"/>
  <c r="AH48" i="14"/>
  <c r="AF169" i="14"/>
  <c r="AF173" i="14" s="1"/>
  <c r="AF174" i="14" l="1"/>
  <c r="AF183" i="14" s="1"/>
  <c r="AF181" i="14"/>
  <c r="AF175" i="14"/>
  <c r="AI45" i="14"/>
  <c r="AH114" i="14"/>
  <c r="AH57" i="14"/>
  <c r="AH59" i="14" l="1"/>
  <c r="AF241" i="14"/>
  <c r="AG172" i="14"/>
  <c r="AF184" i="14"/>
  <c r="AF186" i="14" l="1"/>
  <c r="AH60" i="14"/>
  <c r="AH62" i="14" s="1"/>
  <c r="AH63" i="14" s="1"/>
  <c r="AH82" i="14" s="1"/>
  <c r="AH83" i="14" s="1"/>
  <c r="AI81" i="14" l="1"/>
  <c r="AH118" i="14"/>
  <c r="AH77" i="14"/>
  <c r="AH64" i="14"/>
  <c r="AH69" i="14" s="1"/>
  <c r="AH70" i="14" s="1"/>
  <c r="AF187" i="14"/>
  <c r="AF189" i="14" s="1"/>
  <c r="AF204" i="14" l="1"/>
  <c r="AF190" i="14"/>
  <c r="AF209" i="14" s="1"/>
  <c r="AF210" i="14" s="1"/>
  <c r="AI68" i="14"/>
  <c r="AI51" i="14" s="1" a="1"/>
  <c r="AI51" i="14" s="1"/>
  <c r="AH109" i="14"/>
  <c r="AH84" i="14"/>
  <c r="AH78" i="14"/>
  <c r="AH119" i="14" l="1"/>
  <c r="AH120" i="14" s="1"/>
  <c r="AI75" i="14"/>
  <c r="AG208" i="14"/>
  <c r="AF245" i="14"/>
  <c r="AI23" i="14"/>
  <c r="AI24" i="14" s="1"/>
  <c r="AI55" i="14"/>
  <c r="AF191" i="14"/>
  <c r="AF196" i="14" s="1"/>
  <c r="AF197" i="14" s="1"/>
  <c r="AF211" i="14"/>
  <c r="AF205" i="14"/>
  <c r="AI25" i="14" l="1"/>
  <c r="AI40" i="14" s="1"/>
  <c r="AG195" i="14"/>
  <c r="AF236" i="14"/>
  <c r="AF247" i="14" s="1"/>
  <c r="AF246" i="14"/>
  <c r="AG202" i="14"/>
  <c r="AG178" i="14" l="1" a="1"/>
  <c r="AG178" i="14" s="1"/>
  <c r="AI26" i="14"/>
  <c r="AG182" i="14" l="1"/>
  <c r="AG150" i="14"/>
  <c r="AG151" i="14" s="1"/>
  <c r="AI30" i="14"/>
  <c r="AI33" i="14" s="1"/>
  <c r="AI41" i="14" s="1"/>
  <c r="AI76" i="14"/>
  <c r="AG152" i="14" l="1"/>
  <c r="AG167" i="14" s="1"/>
  <c r="AI42" i="14"/>
  <c r="AI46" i="14" s="1"/>
  <c r="AI47" i="14" l="1"/>
  <c r="AI56" i="14" s="1"/>
  <c r="AI54" i="14"/>
  <c r="AI48" i="14"/>
  <c r="AG153" i="14"/>
  <c r="AJ45" i="14" l="1"/>
  <c r="AI114" i="14"/>
  <c r="AI57" i="14"/>
  <c r="AG157" i="14"/>
  <c r="AG160" i="14" s="1"/>
  <c r="AG168" i="14" s="1"/>
  <c r="AG203" i="14"/>
  <c r="AI59" i="14" l="1"/>
  <c r="AG169" i="14"/>
  <c r="AG173" i="14" s="1"/>
  <c r="AG174" i="14" l="1"/>
  <c r="AG183" i="14" s="1"/>
  <c r="AG181" i="14"/>
  <c r="AG175" i="14"/>
  <c r="AI60" i="14"/>
  <c r="AI62" i="14" s="1"/>
  <c r="AI77" i="14" l="1"/>
  <c r="AH172" i="14"/>
  <c r="AG241" i="14"/>
  <c r="AG184" i="14"/>
  <c r="AI63" i="14"/>
  <c r="AI82" i="14" s="1"/>
  <c r="AI83" i="14" s="1"/>
  <c r="AJ81" i="14" l="1"/>
  <c r="AI118" i="14"/>
  <c r="AI64" i="14"/>
  <c r="AI69" i="14" s="1"/>
  <c r="AI70" i="14" s="1"/>
  <c r="AG186" i="14"/>
  <c r="AI84" i="14"/>
  <c r="AI78" i="14"/>
  <c r="AG187" i="14" l="1"/>
  <c r="AG189" i="14" s="1"/>
  <c r="AJ75" i="14"/>
  <c r="AI119" i="14"/>
  <c r="AJ68" i="14"/>
  <c r="AJ51" i="14" s="1" a="1"/>
  <c r="AJ51" i="14" s="1"/>
  <c r="AI109" i="14"/>
  <c r="AI120" i="14" s="1"/>
  <c r="AG204" i="14" l="1"/>
  <c r="AJ55" i="14"/>
  <c r="AJ23" i="14"/>
  <c r="AJ24" i="14" s="1"/>
  <c r="AG190" i="14"/>
  <c r="AG209" i="14" s="1"/>
  <c r="AG210" i="14" s="1"/>
  <c r="AH208" i="14" l="1"/>
  <c r="AG245" i="14"/>
  <c r="AJ25" i="14"/>
  <c r="AJ40" i="14" s="1"/>
  <c r="AG191" i="14"/>
  <c r="AG196" i="14" s="1"/>
  <c r="AG197" i="14" s="1"/>
  <c r="AG211" i="14"/>
  <c r="AG205" i="14"/>
  <c r="AH202" i="14" l="1"/>
  <c r="AG246" i="14"/>
  <c r="AJ26" i="14"/>
  <c r="AG236" i="14"/>
  <c r="AG247" i="14" s="1"/>
  <c r="AH195" i="14"/>
  <c r="AH178" i="14" l="1" a="1"/>
  <c r="AH178" i="14" s="1"/>
  <c r="AJ76" i="14"/>
  <c r="AJ30" i="14"/>
  <c r="AJ33" i="14" s="1"/>
  <c r="AJ41" i="14" s="1"/>
  <c r="AJ42" i="14" l="1"/>
  <c r="AJ46" i="14" s="1"/>
  <c r="AH150" i="14"/>
  <c r="AH151" i="14" s="1"/>
  <c r="AH182" i="14"/>
  <c r="AH152" i="14" l="1"/>
  <c r="AH167" i="14" s="1"/>
  <c r="AJ47" i="14"/>
  <c r="AJ56" i="14" s="1"/>
  <c r="AJ54" i="14"/>
  <c r="AH153" i="14" l="1"/>
  <c r="AJ48" i="14"/>
  <c r="AK45" i="14"/>
  <c r="AJ114" i="14"/>
  <c r="AJ62" i="14"/>
  <c r="AJ77" i="14" s="1"/>
  <c r="AJ57" i="14"/>
  <c r="AH157" i="14"/>
  <c r="AH160" i="14" s="1"/>
  <c r="AH168" i="14" s="1"/>
  <c r="AH203" i="14"/>
  <c r="AH169" i="14" l="1"/>
  <c r="AH173" i="14" s="1"/>
  <c r="AJ59" i="14"/>
  <c r="AJ78" i="14"/>
  <c r="AJ119" i="14" l="1"/>
  <c r="AK75" i="14"/>
  <c r="AJ60" i="14"/>
  <c r="AJ63" i="14"/>
  <c r="AH181" i="14"/>
  <c r="AH174" i="14"/>
  <c r="AH183" i="14" s="1"/>
  <c r="AH184" i="14" l="1"/>
  <c r="AH175" i="14"/>
  <c r="AJ82" i="14"/>
  <c r="AJ64" i="14"/>
  <c r="AJ69" i="14" s="1"/>
  <c r="AJ70" i="14" s="1"/>
  <c r="AJ109" i="14" l="1"/>
  <c r="AK68" i="14"/>
  <c r="AJ83" i="14"/>
  <c r="AJ84" i="14"/>
  <c r="AI172" i="14"/>
  <c r="AH241" i="14"/>
  <c r="AH186" i="14"/>
  <c r="AK51" i="14" l="1" a="1"/>
  <c r="AK51" i="14" s="1"/>
  <c r="AH187" i="14"/>
  <c r="AH189" i="14" s="1"/>
  <c r="AJ118" i="14"/>
  <c r="AK81" i="14"/>
  <c r="AJ120" i="14"/>
  <c r="AH204" i="14" l="1"/>
  <c r="AH190" i="14"/>
  <c r="AH209" i="14" s="1"/>
  <c r="AH210" i="14" s="1"/>
  <c r="AK23" i="14"/>
  <c r="AK24" i="14" s="1"/>
  <c r="AK55" i="14"/>
  <c r="AK25" i="14" l="1"/>
  <c r="AK40" i="14" s="1"/>
  <c r="AH245" i="14"/>
  <c r="AI208" i="14"/>
  <c r="AH191" i="14"/>
  <c r="AH196" i="14" s="1"/>
  <c r="AH197" i="14" s="1"/>
  <c r="AH211" i="14"/>
  <c r="AH205" i="14"/>
  <c r="AI202" i="14" l="1"/>
  <c r="AH246" i="14"/>
  <c r="AH236" i="14"/>
  <c r="AH247" i="14" s="1"/>
  <c r="AI195" i="14"/>
  <c r="AK26" i="14"/>
  <c r="AI178" i="14" l="1" a="1"/>
  <c r="AI178" i="14" s="1"/>
  <c r="AK76" i="14"/>
  <c r="AK30" i="14"/>
  <c r="AK33" i="14" s="1"/>
  <c r="AK41" i="14" l="1"/>
  <c r="AI150" i="14"/>
  <c r="AI151" i="14" s="1"/>
  <c r="AI182" i="14"/>
  <c r="AI152" i="14" l="1"/>
  <c r="AI167" i="14" s="1"/>
  <c r="AK42" i="14"/>
  <c r="AK46" i="14" s="1"/>
  <c r="AK54" i="14" l="1"/>
  <c r="AK47" i="14"/>
  <c r="AK56" i="14" s="1"/>
  <c r="AI153" i="14"/>
  <c r="AI157" i="14" l="1"/>
  <c r="AI160" i="14" s="1"/>
  <c r="AI203" i="14"/>
  <c r="AK48" i="14"/>
  <c r="AK57" i="14"/>
  <c r="AK59" i="14" l="1"/>
  <c r="AK114" i="14"/>
  <c r="AL45" i="14"/>
  <c r="AK62" i="14"/>
  <c r="AK77" i="14" s="1"/>
  <c r="AI168" i="14"/>
  <c r="AI169" i="14" l="1"/>
  <c r="AI173" i="14" s="1"/>
  <c r="AK78" i="14"/>
  <c r="AK60" i="14"/>
  <c r="AK63" i="14"/>
  <c r="AK82" i="14" s="1"/>
  <c r="AK83" i="14" s="1"/>
  <c r="AL81" i="14" l="1"/>
  <c r="AK118" i="14"/>
  <c r="AK64" i="14"/>
  <c r="AK69" i="14" s="1"/>
  <c r="AK70" i="14" s="1"/>
  <c r="AK119" i="14"/>
  <c r="AL75" i="14"/>
  <c r="AK84" i="14"/>
  <c r="AI174" i="14"/>
  <c r="AI183" i="14" s="1"/>
  <c r="AI181" i="14"/>
  <c r="AI184" i="14" l="1"/>
  <c r="AK109" i="14"/>
  <c r="AK120" i="14" s="1"/>
  <c r="AL68" i="14"/>
  <c r="AI175" i="14"/>
  <c r="AI241" i="14" l="1"/>
  <c r="AJ172" i="14"/>
  <c r="AI189" i="14"/>
  <c r="AI204" i="14" s="1"/>
  <c r="AL51" i="14" a="1"/>
  <c r="AL51" i="14" s="1"/>
  <c r="AI186" i="14"/>
  <c r="AI190" i="14" l="1"/>
  <c r="AI187" i="14"/>
  <c r="AI205" i="14"/>
  <c r="AL23" i="14"/>
  <c r="AL24" i="14" s="1"/>
  <c r="AL55" i="14"/>
  <c r="AL25" i="14" l="1"/>
  <c r="AL40" i="14" s="1"/>
  <c r="AJ202" i="14"/>
  <c r="AI246" i="14"/>
  <c r="AI209" i="14"/>
  <c r="AI191" i="14"/>
  <c r="AI196" i="14" s="1"/>
  <c r="AI197" i="14" s="1"/>
  <c r="AJ195" i="14" l="1"/>
  <c r="AI236" i="14"/>
  <c r="AL26" i="14"/>
  <c r="AI210" i="14"/>
  <c r="AI211" i="14"/>
  <c r="AI245" i="14" l="1"/>
  <c r="AI247" i="14" s="1"/>
  <c r="AJ208" i="14"/>
  <c r="AL76" i="14"/>
  <c r="AL30" i="14"/>
  <c r="AL33" i="14" s="1"/>
  <c r="AJ178" i="14" a="1"/>
  <c r="AJ178" i="14" s="1"/>
  <c r="AJ182" i="14" l="1"/>
  <c r="AJ150" i="14"/>
  <c r="AJ151" i="14" s="1"/>
  <c r="AL41" i="14"/>
  <c r="AL42" i="14" l="1"/>
  <c r="AL46" i="14" s="1"/>
  <c r="AJ152" i="14"/>
  <c r="AJ167" i="14" s="1"/>
  <c r="AJ153" i="14" l="1"/>
  <c r="AL54" i="14"/>
  <c r="AL47" i="14"/>
  <c r="AL56" i="14" s="1"/>
  <c r="AL48" i="14" l="1"/>
  <c r="AM45" i="14"/>
  <c r="AL114" i="14"/>
  <c r="AL62" i="14"/>
  <c r="AL77" i="14" s="1"/>
  <c r="AL57" i="14"/>
  <c r="AJ203" i="14"/>
  <c r="AJ157" i="14"/>
  <c r="AJ160" i="14" s="1"/>
  <c r="AL78" i="14" l="1"/>
  <c r="AJ168" i="14"/>
  <c r="AL59" i="14"/>
  <c r="AL60" i="14" l="1"/>
  <c r="AL63" i="14"/>
  <c r="AL119" i="14"/>
  <c r="AM75" i="14"/>
  <c r="AJ169" i="14"/>
  <c r="AJ173" i="14" s="1"/>
  <c r="AJ174" i="14" l="1"/>
  <c r="AJ183" i="14" s="1"/>
  <c r="AJ181" i="14"/>
  <c r="AL82" i="14"/>
  <c r="AL64" i="14"/>
  <c r="AL69" i="14" s="1"/>
  <c r="AL70" i="14" s="1"/>
  <c r="AJ175" i="14" l="1"/>
  <c r="AM68" i="14"/>
  <c r="AM51" i="14" s="1" a="1"/>
  <c r="AM51" i="14" s="1"/>
  <c r="AL109" i="14"/>
  <c r="AK172" i="14"/>
  <c r="AJ241" i="14"/>
  <c r="AJ184" i="14"/>
  <c r="AL83" i="14"/>
  <c r="AL84" i="14"/>
  <c r="AJ186" i="14" l="1"/>
  <c r="AM81" i="14"/>
  <c r="AL118" i="14"/>
  <c r="AL120" i="14"/>
  <c r="AM23" i="14"/>
  <c r="AM24" i="14" s="1"/>
  <c r="AM55" i="14"/>
  <c r="AM25" i="14" l="1"/>
  <c r="AM40" i="14" s="1"/>
  <c r="AJ187" i="14"/>
  <c r="AJ189" i="14" s="1"/>
  <c r="AJ204" i="14" l="1"/>
  <c r="AJ190" i="14"/>
  <c r="AJ209" i="14" s="1"/>
  <c r="AJ210" i="14" s="1"/>
  <c r="AM26" i="14"/>
  <c r="AM76" i="14" l="1"/>
  <c r="AM30" i="14"/>
  <c r="AM33" i="14" s="1"/>
  <c r="AJ245" i="14"/>
  <c r="AK208" i="14"/>
  <c r="AJ191" i="14"/>
  <c r="AJ196" i="14" s="1"/>
  <c r="AJ197" i="14" s="1"/>
  <c r="AJ211" i="14"/>
  <c r="AJ205" i="14"/>
  <c r="AJ246" i="14" l="1"/>
  <c r="AK202" i="14"/>
  <c r="AK195" i="14"/>
  <c r="AJ236" i="14"/>
  <c r="AJ247" i="14" s="1"/>
  <c r="AM41" i="14"/>
  <c r="AM46" i="14"/>
  <c r="AM54" i="14" l="1"/>
  <c r="AM42" i="14"/>
  <c r="AM47" i="14" s="1"/>
  <c r="AK178" i="14" a="1"/>
  <c r="AK178" i="14" s="1"/>
  <c r="AM56" i="14" l="1"/>
  <c r="AM48" i="14"/>
  <c r="AK150" i="14"/>
  <c r="AK151" i="14" s="1"/>
  <c r="AK182" i="14"/>
  <c r="AM57" i="14"/>
  <c r="AK152" i="14" l="1"/>
  <c r="AK167" i="14" s="1"/>
  <c r="AK153" i="14"/>
  <c r="AM59" i="14"/>
  <c r="AN45" i="14"/>
  <c r="AM114" i="14"/>
  <c r="AM62" i="14"/>
  <c r="AM77" i="14" s="1"/>
  <c r="AM60" i="14" l="1"/>
  <c r="AM63" i="14"/>
  <c r="AM82" i="14" s="1"/>
  <c r="AM83" i="14" s="1"/>
  <c r="AK157" i="14"/>
  <c r="AK160" i="14" s="1"/>
  <c r="AK203" i="14"/>
  <c r="AM78" i="14"/>
  <c r="AM64" i="14"/>
  <c r="AM69" i="14" s="1"/>
  <c r="AM70" i="14" s="1"/>
  <c r="AK168" i="14" l="1"/>
  <c r="AN75" i="14"/>
  <c r="AM119" i="14"/>
  <c r="AM84" i="14"/>
  <c r="AN81" i="14"/>
  <c r="AM118" i="14"/>
  <c r="AN68" i="14"/>
  <c r="AM109" i="14"/>
  <c r="AN51" i="14" l="1" a="1"/>
  <c r="AN51" i="14" s="1"/>
  <c r="AM120" i="14"/>
  <c r="AK169" i="14"/>
  <c r="AK173" i="14" s="1"/>
  <c r="AK174" i="14" l="1"/>
  <c r="AK183" i="14" s="1"/>
  <c r="AK181" i="14"/>
  <c r="AN23" i="14"/>
  <c r="AN24" i="14" s="1"/>
  <c r="AN55" i="14"/>
  <c r="AK175" i="14" l="1"/>
  <c r="AN25" i="14"/>
  <c r="AN40" i="14" s="1"/>
  <c r="AL172" i="14"/>
  <c r="AK241" i="14"/>
  <c r="AK184" i="14"/>
  <c r="AK186" i="14" l="1"/>
  <c r="AN26" i="14"/>
  <c r="AN30" i="14" l="1"/>
  <c r="AN33" i="14" s="1"/>
  <c r="AN76" i="14"/>
  <c r="AK187" i="14"/>
  <c r="AK189" i="14" s="1"/>
  <c r="AK204" i="14" l="1"/>
  <c r="AK190" i="14"/>
  <c r="AK209" i="14" s="1"/>
  <c r="AK210" i="14" s="1"/>
  <c r="AN41" i="14"/>
  <c r="AN46" i="14"/>
  <c r="AK191" i="14" l="1"/>
  <c r="AK196" i="14" s="1"/>
  <c r="AK197" i="14" s="1"/>
  <c r="AL208" i="14"/>
  <c r="AK245" i="14"/>
  <c r="AN54" i="14"/>
  <c r="AN42" i="14"/>
  <c r="AN47" i="14" s="1"/>
  <c r="AK211" i="14"/>
  <c r="AK205" i="14"/>
  <c r="AN56" i="14" l="1"/>
  <c r="AN48" i="14"/>
  <c r="AL202" i="14"/>
  <c r="AK246" i="14"/>
  <c r="AN57" i="14"/>
  <c r="AL195" i="14"/>
  <c r="AK236" i="14"/>
  <c r="AK247" i="14" s="1"/>
  <c r="AL178" i="14" l="1" a="1"/>
  <c r="AL178" i="14" s="1"/>
  <c r="AN59" i="14"/>
  <c r="AO45" i="14"/>
  <c r="AN114" i="14"/>
  <c r="AN60" i="14" l="1"/>
  <c r="AN62" i="14" s="1"/>
  <c r="AL150" i="14"/>
  <c r="AL151" i="14" s="1"/>
  <c r="AL182" i="14"/>
  <c r="AN77" i="14" l="1"/>
  <c r="AL152" i="14"/>
  <c r="AL167" i="14" s="1"/>
  <c r="AN63" i="14"/>
  <c r="AN82" i="14" s="1"/>
  <c r="AN83" i="14" s="1"/>
  <c r="AN118" i="14" l="1"/>
  <c r="AO81" i="14"/>
  <c r="AL153" i="14"/>
  <c r="AN64" i="14"/>
  <c r="AN69" i="14" s="1"/>
  <c r="AN70" i="14" s="1"/>
  <c r="AN84" i="14"/>
  <c r="AN78" i="14"/>
  <c r="AO68" i="14" l="1"/>
  <c r="AN109" i="14"/>
  <c r="AL157" i="14"/>
  <c r="AL160" i="14" s="1"/>
  <c r="AL203" i="14"/>
  <c r="AN119" i="14"/>
  <c r="AO75" i="14"/>
  <c r="AN120" i="14" l="1"/>
  <c r="AL168" i="14"/>
  <c r="AO51" i="14" a="1"/>
  <c r="AO51" i="14" s="1"/>
  <c r="AO23" i="14" l="1"/>
  <c r="AO24" i="14" s="1"/>
  <c r="AO55" i="14"/>
  <c r="AL169" i="14"/>
  <c r="AL173" i="14" s="1"/>
  <c r="AL174" i="14" l="1"/>
  <c r="AL183" i="14" s="1"/>
  <c r="AL181" i="14"/>
  <c r="AL175" i="14"/>
  <c r="AO25" i="14"/>
  <c r="AO40" i="14" s="1"/>
  <c r="AL184" i="14" l="1"/>
  <c r="AM172" i="14"/>
  <c r="AL241" i="14"/>
  <c r="AO26" i="14"/>
  <c r="AL186" i="14"/>
  <c r="AL187" i="14" l="1"/>
  <c r="AL189" i="14" s="1"/>
  <c r="AO76" i="14"/>
  <c r="AO30" i="14"/>
  <c r="AO33" i="14" s="1"/>
  <c r="AO41" i="14" l="1"/>
  <c r="AO46" i="14"/>
  <c r="AL204" i="14"/>
  <c r="AL190" i="14"/>
  <c r="AL209" i="14" s="1"/>
  <c r="AL210" i="14" s="1"/>
  <c r="AM208" i="14" l="1"/>
  <c r="AL245" i="14"/>
  <c r="AL191" i="14"/>
  <c r="AL196" i="14" s="1"/>
  <c r="AL197" i="14" s="1"/>
  <c r="AL211" i="14"/>
  <c r="AL205" i="14"/>
  <c r="AO54" i="14"/>
  <c r="AO42" i="14"/>
  <c r="AO47" i="14" s="1"/>
  <c r="AO56" i="14" s="1"/>
  <c r="AO57" i="14" l="1"/>
  <c r="AM202" i="14"/>
  <c r="AL246" i="14"/>
  <c r="AL236" i="14"/>
  <c r="AL247" i="14" s="1"/>
  <c r="AM195" i="14"/>
  <c r="AO48" i="14"/>
  <c r="AP45" i="14" l="1"/>
  <c r="AO114" i="14"/>
  <c r="AM178" i="14" a="1"/>
  <c r="AM178" i="14" s="1"/>
  <c r="AO59" i="14"/>
  <c r="AO60" i="14" l="1"/>
  <c r="AO62" i="14" s="1"/>
  <c r="AO63" i="14" s="1"/>
  <c r="AO82" i="14" s="1"/>
  <c r="AO83" i="14" s="1"/>
  <c r="AM150" i="14"/>
  <c r="AM151" i="14" s="1"/>
  <c r="AM182" i="14"/>
  <c r="AP81" i="14" l="1"/>
  <c r="AO118" i="14"/>
  <c r="AM152" i="14"/>
  <c r="AM167" i="14" s="1"/>
  <c r="AO77" i="14"/>
  <c r="AO64" i="14"/>
  <c r="AO69" i="14" s="1"/>
  <c r="AO70" i="14" s="1"/>
  <c r="AO78" i="14" l="1"/>
  <c r="AO84" i="14"/>
  <c r="AP68" i="14"/>
  <c r="AO109" i="14"/>
  <c r="AM153" i="14"/>
  <c r="AM203" i="14" l="1"/>
  <c r="AM157" i="14"/>
  <c r="AM160" i="14" s="1"/>
  <c r="AP51" i="14" a="1"/>
  <c r="AP51" i="14" s="1"/>
  <c r="AO119" i="14"/>
  <c r="AO120" i="14" s="1"/>
  <c r="AP75" i="14"/>
  <c r="AP23" i="14" l="1"/>
  <c r="AP24" i="14" s="1"/>
  <c r="AP55" i="14"/>
  <c r="AM168" i="14"/>
  <c r="AM169" i="14" l="1"/>
  <c r="AM173" i="14" s="1"/>
  <c r="AP25" i="14"/>
  <c r="AP40" i="14" s="1"/>
  <c r="AP26" i="14" l="1"/>
  <c r="AM181" i="14"/>
  <c r="AM174" i="14"/>
  <c r="AM183" i="14" s="1"/>
  <c r="AM175" i="14" l="1"/>
  <c r="AM184" i="14"/>
  <c r="AP76" i="14"/>
  <c r="AP30" i="14"/>
  <c r="AP33" i="14" s="1"/>
  <c r="AP41" i="14" l="1"/>
  <c r="AP46" i="14"/>
  <c r="AM186" i="14"/>
  <c r="AM241" i="14"/>
  <c r="AN172" i="14"/>
  <c r="AM187" i="14" l="1"/>
  <c r="AM189" i="14" s="1"/>
  <c r="AP54" i="14"/>
  <c r="AP42" i="14"/>
  <c r="AP47" i="14" s="1"/>
  <c r="AP56" i="14" l="1"/>
  <c r="AP48" i="14"/>
  <c r="AP57" i="14"/>
  <c r="AM204" i="14"/>
  <c r="AM190" i="14"/>
  <c r="AM209" i="14" s="1"/>
  <c r="AM210" i="14" s="1"/>
  <c r="AN208" i="14" l="1"/>
  <c r="AM245" i="14"/>
  <c r="AM191" i="14"/>
  <c r="AM196" i="14" s="1"/>
  <c r="AM197" i="14" s="1"/>
  <c r="AM211" i="14"/>
  <c r="AM205" i="14"/>
  <c r="AP59" i="14"/>
  <c r="AQ45" i="14"/>
  <c r="AP114" i="14"/>
  <c r="AN195" i="14" l="1"/>
  <c r="AM236" i="14"/>
  <c r="AP60" i="14"/>
  <c r="AP62" i="14" s="1"/>
  <c r="AP63" i="14" s="1"/>
  <c r="AP82" i="14" s="1"/>
  <c r="AP83" i="14" s="1"/>
  <c r="AN202" i="14"/>
  <c r="AM246" i="14"/>
  <c r="AQ81" i="14" l="1"/>
  <c r="AP118" i="14"/>
  <c r="AP77" i="14"/>
  <c r="AP64" i="14"/>
  <c r="AP69" i="14" s="1"/>
  <c r="AP70" i="14" s="1"/>
  <c r="AM247" i="14"/>
  <c r="AN178" i="14" a="1"/>
  <c r="AN178" i="14" s="1"/>
  <c r="AN150" i="14" l="1"/>
  <c r="AN151" i="14" s="1"/>
  <c r="AN182" i="14"/>
  <c r="AQ68" i="14"/>
  <c r="AP109" i="14"/>
  <c r="AP78" i="14"/>
  <c r="AP84" i="14"/>
  <c r="AP119" i="14" l="1"/>
  <c r="AQ75" i="14"/>
  <c r="AP120" i="14"/>
  <c r="E121" i="14" s="1"/>
  <c r="E31" i="15" s="1"/>
  <c r="AQ51" i="14" a="1"/>
  <c r="AQ51" i="14" s="1"/>
  <c r="AN152" i="14"/>
  <c r="AN167" i="14" s="1"/>
  <c r="AQ23" i="14" l="1"/>
  <c r="AQ24" i="14" s="1"/>
  <c r="AQ55" i="14"/>
  <c r="AN153" i="14"/>
  <c r="AN157" i="14" l="1"/>
  <c r="AN160" i="14" s="1"/>
  <c r="AN203" i="14"/>
  <c r="AQ25" i="14"/>
  <c r="AQ40" i="14" s="1"/>
  <c r="AQ26" i="14" l="1"/>
  <c r="AN168" i="14"/>
  <c r="AN169" i="14" l="1"/>
  <c r="AN173" i="14" s="1"/>
  <c r="AQ76" i="14"/>
  <c r="AQ30" i="14"/>
  <c r="AQ33" i="14" s="1"/>
  <c r="AQ41" i="14" l="1"/>
  <c r="AQ46" i="14"/>
  <c r="AN181" i="14"/>
  <c r="AN174" i="14"/>
  <c r="AN183" i="14" s="1"/>
  <c r="AN175" i="14" l="1"/>
  <c r="AN184" i="14"/>
  <c r="AQ54" i="14"/>
  <c r="AQ42" i="14"/>
  <c r="AQ47" i="14" s="1"/>
  <c r="AQ56" i="14" l="1"/>
  <c r="AQ48" i="14"/>
  <c r="AN186" i="14"/>
  <c r="AQ57" i="14"/>
  <c r="AN241" i="14"/>
  <c r="AO172" i="14"/>
  <c r="AQ59" i="14" l="1"/>
  <c r="AR45" i="14"/>
  <c r="AQ114" i="14"/>
  <c r="AN187" i="14"/>
  <c r="AN189" i="14" s="1"/>
  <c r="AN204" i="14" l="1"/>
  <c r="AN190" i="14"/>
  <c r="AN209" i="14" s="1"/>
  <c r="AN210" i="14" s="1"/>
  <c r="AQ60" i="14"/>
  <c r="AQ62" i="14" s="1"/>
  <c r="AQ63" i="14" s="1"/>
  <c r="AQ82" i="14" s="1"/>
  <c r="AQ83" i="14" s="1"/>
  <c r="AR81" i="14" l="1"/>
  <c r="AQ118" i="14"/>
  <c r="AQ77" i="14"/>
  <c r="AQ64" i="14"/>
  <c r="AQ69" i="14" s="1"/>
  <c r="AQ70" i="14" s="1"/>
  <c r="AN211" i="14"/>
  <c r="AN205" i="14"/>
  <c r="AN245" i="14"/>
  <c r="AO208" i="14"/>
  <c r="AN191" i="14"/>
  <c r="AN196" i="14" s="1"/>
  <c r="AN197" i="14" s="1"/>
  <c r="AO202" i="14" l="1"/>
  <c r="AN246" i="14"/>
  <c r="AR68" i="14"/>
  <c r="AQ109" i="14"/>
  <c r="AQ78" i="14"/>
  <c r="AQ84" i="14"/>
  <c r="AO195" i="14"/>
  <c r="AN236" i="14"/>
  <c r="AO178" i="14" l="1" a="1"/>
  <c r="AO178" i="14" s="1"/>
  <c r="AR51" i="14" a="1"/>
  <c r="AR51" i="14" s="1"/>
  <c r="AR75" i="14"/>
  <c r="AQ119" i="14"/>
  <c r="AQ120" i="14" s="1"/>
  <c r="AN247" i="14"/>
  <c r="AO182" i="14" l="1"/>
  <c r="AO150" i="14"/>
  <c r="AO151" i="14" s="1"/>
  <c r="AR23" i="14"/>
  <c r="AR24" i="14" s="1"/>
  <c r="AR55" i="14"/>
  <c r="AR25" i="14" l="1"/>
  <c r="AR40" i="14" s="1"/>
  <c r="AO152" i="14"/>
  <c r="AO167" i="14" s="1"/>
  <c r="AO153" i="14" l="1"/>
  <c r="AR26" i="14"/>
  <c r="AR30" i="14" l="1"/>
  <c r="AR33" i="14" s="1"/>
  <c r="AR41" i="14" s="1"/>
  <c r="AR76" i="14"/>
  <c r="AO203" i="14"/>
  <c r="AO157" i="14"/>
  <c r="AO160" i="14" s="1"/>
  <c r="AO168" i="14" l="1"/>
  <c r="AR42" i="14"/>
  <c r="AR46" i="14" s="1"/>
  <c r="AR54" i="14" l="1"/>
  <c r="AR47" i="14"/>
  <c r="AR56" i="14" s="1"/>
  <c r="AO169" i="14"/>
  <c r="AO173" i="14" s="1"/>
  <c r="AO181" i="14" l="1"/>
  <c r="AO174" i="14"/>
  <c r="AO183" i="14" s="1"/>
  <c r="AR48" i="14"/>
  <c r="AR57" i="14"/>
  <c r="AR59" i="14" l="1"/>
  <c r="AR114" i="14"/>
  <c r="AS45" i="14"/>
  <c r="AO175" i="14"/>
  <c r="AO184" i="14"/>
  <c r="AP172" i="14" l="1"/>
  <c r="AO241" i="14"/>
  <c r="AO186" i="14"/>
  <c r="AR60" i="14"/>
  <c r="AR62" i="14" s="1"/>
  <c r="AR63" i="14" s="1"/>
  <c r="AR82" i="14" s="1"/>
  <c r="AR83" i="14" s="1"/>
  <c r="AR118" i="14" l="1"/>
  <c r="AS81" i="14"/>
  <c r="AO187" i="14"/>
  <c r="AO189" i="14" s="1"/>
  <c r="AO190" i="14" s="1"/>
  <c r="AO209" i="14" s="1"/>
  <c r="AO210" i="14" s="1"/>
  <c r="AR77" i="14"/>
  <c r="AR64" i="14"/>
  <c r="AR69" i="14" s="1"/>
  <c r="AR70" i="14" s="1"/>
  <c r="AP208" i="14" l="1"/>
  <c r="AO245" i="14"/>
  <c r="AR78" i="14"/>
  <c r="AR84" i="14"/>
  <c r="AR109" i="14"/>
  <c r="AS68" i="14"/>
  <c r="AS51" i="14" s="1" a="1"/>
  <c r="AS51" i="14" s="1"/>
  <c r="AO204" i="14"/>
  <c r="AO191" i="14"/>
  <c r="AO196" i="14" s="1"/>
  <c r="AO197" i="14" s="1"/>
  <c r="AP195" i="14" l="1"/>
  <c r="AO236" i="14"/>
  <c r="AO211" i="14"/>
  <c r="AO205" i="14"/>
  <c r="AS75" i="14"/>
  <c r="AR119" i="14"/>
  <c r="AR120" i="14"/>
  <c r="AS55" i="14"/>
  <c r="AS23" i="14"/>
  <c r="AS24" i="14" s="1"/>
  <c r="AO246" i="14" l="1"/>
  <c r="AP202" i="14"/>
  <c r="AO247" i="14"/>
  <c r="AS25" i="14"/>
  <c r="AS40" i="14" s="1"/>
  <c r="AP178" i="14" a="1"/>
  <c r="AP178" i="14" s="1"/>
  <c r="AP182" i="14" l="1"/>
  <c r="AP150" i="14"/>
  <c r="AP151" i="14" s="1"/>
  <c r="AS26" i="14"/>
  <c r="E202" i="14"/>
  <c r="AP152" i="14" l="1"/>
  <c r="AP167" i="14" s="1"/>
  <c r="AP153" i="14"/>
  <c r="AS30" i="14"/>
  <c r="AS33" i="14" s="1"/>
  <c r="AS41" i="14" s="1"/>
  <c r="AS76" i="14"/>
  <c r="AS42" i="14" l="1"/>
  <c r="AS46" i="14" s="1"/>
  <c r="AP203" i="14"/>
  <c r="AP157" i="14"/>
  <c r="AP160" i="14" s="1"/>
  <c r="E203" i="14" l="1"/>
  <c r="AP168" i="14"/>
  <c r="AS54" i="14"/>
  <c r="AS47" i="14"/>
  <c r="AS56" i="14" s="1"/>
  <c r="AS48" i="14" l="1"/>
  <c r="AS57" i="14"/>
  <c r="AP169" i="14"/>
  <c r="AP173" i="14" s="1"/>
  <c r="AP174" i="14" l="1"/>
  <c r="AP183" i="14" s="1"/>
  <c r="AP181" i="14"/>
  <c r="AP175" i="14"/>
  <c r="AS59" i="14"/>
  <c r="AS114" i="14"/>
  <c r="AT45" i="14"/>
  <c r="AP184" i="14" l="1"/>
  <c r="AS60" i="14"/>
  <c r="AS62" i="14" s="1"/>
  <c r="AS63" i="14" s="1"/>
  <c r="AS82" i="14" s="1"/>
  <c r="AS83" i="14" s="1"/>
  <c r="AQ172" i="14"/>
  <c r="AP241" i="14"/>
  <c r="AP186" i="14"/>
  <c r="AT81" i="14" l="1"/>
  <c r="AS118" i="14"/>
  <c r="AP187" i="14"/>
  <c r="AP189" i="14" s="1"/>
  <c r="AP190" i="14" s="1"/>
  <c r="AP209" i="14" s="1"/>
  <c r="AP210" i="14" s="1"/>
  <c r="AS77" i="14"/>
  <c r="AS64" i="14"/>
  <c r="AS69" i="14" s="1"/>
  <c r="AS70" i="14" s="1"/>
  <c r="AP245" i="14" l="1"/>
  <c r="AQ208" i="14"/>
  <c r="AS84" i="14"/>
  <c r="AS78" i="14"/>
  <c r="AT68" i="14"/>
  <c r="AS109" i="14"/>
  <c r="AP204" i="14"/>
  <c r="AP191" i="14"/>
  <c r="AP196" i="14" s="1"/>
  <c r="AP197" i="14" s="1"/>
  <c r="AP211" i="14" l="1"/>
  <c r="E204" i="14"/>
  <c r="AP205" i="14"/>
  <c r="AP236" i="14"/>
  <c r="AQ195" i="14"/>
  <c r="AT51" i="14" a="1"/>
  <c r="AT51" i="14" s="1"/>
  <c r="E68" i="14"/>
  <c r="AT75" i="14"/>
  <c r="AS119" i="14"/>
  <c r="AS120" i="14" s="1"/>
  <c r="AT23" i="14" l="1"/>
  <c r="AT55" i="14"/>
  <c r="E55" i="14" s="1"/>
  <c r="E51" i="14"/>
  <c r="AP246" i="14"/>
  <c r="E205" i="14"/>
  <c r="E75" i="14"/>
  <c r="AQ178" i="14" a="1"/>
  <c r="AQ178" i="14" s="1"/>
  <c r="AP247" i="14"/>
  <c r="E248" i="14" s="1"/>
  <c r="I31" i="15" s="1"/>
  <c r="AQ182" i="14" l="1"/>
  <c r="AQ150" i="14"/>
  <c r="AQ151" i="14" s="1"/>
  <c r="AT24" i="14"/>
  <c r="E23" i="14"/>
  <c r="AT25" i="14" l="1"/>
  <c r="AT26" i="14" s="1"/>
  <c r="E24" i="14"/>
  <c r="AQ152" i="14"/>
  <c r="AQ167" i="14" s="1"/>
  <c r="AQ153" i="14"/>
  <c r="AQ157" i="14" s="1"/>
  <c r="AQ160" i="14" s="1"/>
  <c r="AT30" i="14" l="1"/>
  <c r="AT76" i="14"/>
  <c r="E26" i="14"/>
  <c r="AQ168" i="14"/>
  <c r="AT40" i="14"/>
  <c r="D24" i="15"/>
  <c r="E24" i="15"/>
  <c r="E25" i="14"/>
  <c r="D12" i="15" l="1"/>
  <c r="E40" i="14"/>
  <c r="E12" i="15" s="1"/>
  <c r="AQ169" i="14"/>
  <c r="AQ173" i="14" s="1"/>
  <c r="E76" i="14"/>
  <c r="AT33" i="14"/>
  <c r="E30" i="14"/>
  <c r="AQ174" i="14" l="1"/>
  <c r="AQ183" i="14" s="1"/>
  <c r="AQ181" i="14"/>
  <c r="AQ175" i="14"/>
  <c r="AR172" i="14" s="1"/>
  <c r="AT41" i="14"/>
  <c r="E33" i="14"/>
  <c r="AT42" i="14" l="1"/>
  <c r="E41" i="14"/>
  <c r="E14" i="15"/>
  <c r="D14" i="15"/>
  <c r="AQ184" i="14"/>
  <c r="AQ186" i="14" l="1"/>
  <c r="AQ187" i="14" s="1"/>
  <c r="AQ189" i="14" s="1"/>
  <c r="AQ190" i="14" s="1"/>
  <c r="AQ209" i="14" s="1"/>
  <c r="AT46" i="14"/>
  <c r="E42" i="14"/>
  <c r="AQ211" i="14" l="1"/>
  <c r="AQ210" i="14"/>
  <c r="AT54" i="14"/>
  <c r="E46" i="14"/>
  <c r="AT47" i="14"/>
  <c r="AQ191" i="14"/>
  <c r="AQ196" i="14" s="1"/>
  <c r="AQ197" i="14" s="1"/>
  <c r="AR195" i="14" s="1"/>
  <c r="AR178" i="14" l="1" a="1"/>
  <c r="AR178" i="14" s="1"/>
  <c r="AT56" i="14"/>
  <c r="E56" i="14" s="1"/>
  <c r="E47" i="14"/>
  <c r="AR208" i="14"/>
  <c r="AQ245" i="14"/>
  <c r="AT48" i="14"/>
  <c r="AT57" i="14"/>
  <c r="E54" i="14"/>
  <c r="E57" i="14" l="1"/>
  <c r="AT59" i="14"/>
  <c r="AT114" i="14"/>
  <c r="E32" i="15"/>
  <c r="AR182" i="14"/>
  <c r="AR150" i="14"/>
  <c r="AR151" i="14" s="1"/>
  <c r="AT60" i="14" l="1"/>
  <c r="E59" i="14"/>
  <c r="AR152" i="14"/>
  <c r="AR167" i="14" s="1"/>
  <c r="AR153" i="14" l="1"/>
  <c r="AR157" i="14" s="1"/>
  <c r="AR160" i="14" s="1"/>
  <c r="AT62" i="14"/>
  <c r="E60" i="14"/>
  <c r="AT77" i="14" l="1"/>
  <c r="E62" i="14"/>
  <c r="E25" i="15"/>
  <c r="E26" i="15" s="1"/>
  <c r="D25" i="15"/>
  <c r="D26" i="15" s="1"/>
  <c r="AT63" i="14"/>
  <c r="AR168" i="14"/>
  <c r="AT82" i="14" l="1"/>
  <c r="E63" i="14"/>
  <c r="AR169" i="14"/>
  <c r="AR173" i="14" s="1"/>
  <c r="AT64" i="14"/>
  <c r="AT84" i="14"/>
  <c r="E77" i="14"/>
  <c r="AT78" i="14"/>
  <c r="AT69" i="14" l="1"/>
  <c r="D10" i="15"/>
  <c r="E64" i="14"/>
  <c r="E10" i="15"/>
  <c r="D13" i="15"/>
  <c r="E84" i="14"/>
  <c r="E13" i="15" s="1"/>
  <c r="AR174" i="14"/>
  <c r="AR183" i="14" s="1"/>
  <c r="AR181" i="14"/>
  <c r="AU75" i="14"/>
  <c r="AT119" i="14"/>
  <c r="E78" i="14"/>
  <c r="E82" i="14"/>
  <c r="AT83" i="14"/>
  <c r="AR184" i="14" l="1"/>
  <c r="AU81" i="14"/>
  <c r="AT118" i="14"/>
  <c r="AR175" i="14"/>
  <c r="AS172" i="14" s="1"/>
  <c r="E69" i="14"/>
  <c r="AT70" i="14"/>
  <c r="AT109" i="14" l="1"/>
  <c r="AT120" i="14" s="1"/>
  <c r="E34" i="15"/>
  <c r="E70" i="14"/>
  <c r="E71" i="14"/>
  <c r="E33" i="15" s="1"/>
  <c r="AR186" i="14"/>
  <c r="AR187" i="14" s="1"/>
  <c r="AR189" i="14" s="1"/>
  <c r="AR190" i="14" s="1"/>
  <c r="AR209" i="14" s="1"/>
  <c r="AR191" i="14" l="1"/>
  <c r="AR196" i="14" s="1"/>
  <c r="AR197" i="14" s="1"/>
  <c r="AS195" i="14" s="1"/>
  <c r="AR211" i="14"/>
  <c r="AR210" i="14"/>
  <c r="AS208" i="14" l="1"/>
  <c r="AR245" i="14"/>
  <c r="AS178" i="14" a="1"/>
  <c r="AS178" i="14" s="1"/>
  <c r="AS182" i="14" l="1"/>
  <c r="AS150" i="14"/>
  <c r="AS151" i="14" s="1"/>
  <c r="AS152" i="14" l="1"/>
  <c r="AS167" i="14" s="1"/>
  <c r="AS153" i="14" l="1"/>
  <c r="AS157" i="14" s="1"/>
  <c r="AS160" i="14" s="1"/>
  <c r="AS168" i="14" l="1"/>
  <c r="AS169" i="14" l="1"/>
  <c r="AS173" i="14" s="1"/>
  <c r="AS174" i="14" l="1"/>
  <c r="AS183" i="14" s="1"/>
  <c r="AS181" i="14"/>
  <c r="AS175" i="14"/>
  <c r="AT172" i="14" s="1"/>
  <c r="AS184" i="14" l="1"/>
  <c r="AS186" i="14" l="1"/>
  <c r="AS187" i="14" s="1"/>
  <c r="AS189" i="14" s="1"/>
  <c r="AS190" i="14" s="1"/>
  <c r="AS209" i="14" s="1"/>
  <c r="AS211" i="14" l="1"/>
  <c r="AS210" i="14"/>
  <c r="AS191" i="14"/>
  <c r="AS196" i="14" s="1"/>
  <c r="AS197" i="14" s="1"/>
  <c r="AT195" i="14" s="1"/>
  <c r="AT178" i="14" l="1" a="1"/>
  <c r="AT178" i="14" s="1"/>
  <c r="AT208" i="14"/>
  <c r="AS245" i="14"/>
  <c r="AT182" i="14" l="1"/>
  <c r="AT150" i="14"/>
  <c r="AT151" i="14" s="1"/>
  <c r="AT152" i="14" l="1"/>
  <c r="AT167" i="14" s="1"/>
  <c r="AT153" i="14" l="1"/>
  <c r="AT157" i="14" s="1"/>
  <c r="AT160" i="14" s="1"/>
  <c r="AT168" i="14" l="1"/>
  <c r="AT173" i="14"/>
  <c r="AT174" i="14" l="1"/>
  <c r="AT183" i="14" s="1"/>
  <c r="AT181" i="14"/>
  <c r="AT184" i="14" s="1"/>
  <c r="AT175" i="14"/>
  <c r="AT169" i="14"/>
  <c r="AT186" i="14"/>
  <c r="AT187" i="14" s="1"/>
  <c r="AT189" i="14" s="1"/>
  <c r="AT190" i="14" s="1"/>
  <c r="AT209" i="14" s="1"/>
  <c r="AT191" i="14" l="1"/>
  <c r="AT196" i="14" s="1"/>
  <c r="AT197" i="14" s="1"/>
  <c r="AT211" i="14"/>
  <c r="AT210" i="14"/>
  <c r="AU172" i="14"/>
  <c r="I32" i="15"/>
  <c r="AU208" i="14" l="1"/>
  <c r="AT245" i="14"/>
  <c r="I34" i="15"/>
  <c r="AU195" i="14"/>
  <c r="AU178" i="14" l="1" a="1"/>
  <c r="AU178" i="14" s="1"/>
  <c r="AU182" i="14" l="1"/>
  <c r="AU150" i="14"/>
  <c r="AU151" i="14" s="1"/>
  <c r="AU152" i="14" l="1"/>
  <c r="AU167" i="14" s="1"/>
  <c r="AU153" i="14" l="1"/>
  <c r="AU157" i="14" s="1"/>
  <c r="AU160" i="14" s="1"/>
  <c r="AU168" i="14" s="1"/>
  <c r="AU169" i="14" l="1"/>
  <c r="AU173" i="14" s="1"/>
  <c r="AU174" i="14" l="1"/>
  <c r="AU183" i="14" s="1"/>
  <c r="AU181" i="14"/>
  <c r="AU175" i="14" l="1"/>
  <c r="AV172" i="14" s="1"/>
  <c r="AU184" i="14"/>
  <c r="AU186" i="14" l="1"/>
  <c r="AU187" i="14" l="1"/>
  <c r="AU189" i="14" s="1"/>
  <c r="AU190" i="14" l="1"/>
  <c r="AU209" i="14" s="1"/>
  <c r="AU210" i="14" l="1"/>
  <c r="AU211" i="14"/>
  <c r="AU191" i="14"/>
  <c r="AU196" i="14" s="1"/>
  <c r="AU197" i="14" s="1"/>
  <c r="AV195" i="14" s="1"/>
  <c r="AV178" i="14" s="1" a="1"/>
  <c r="AV178" i="14" s="1"/>
  <c r="AV182" i="14" l="1"/>
  <c r="AV150" i="14"/>
  <c r="AV151" i="14" s="1"/>
  <c r="AV208" i="14"/>
  <c r="AU245" i="14"/>
  <c r="AV152" i="14" l="1"/>
  <c r="AV167" i="14" s="1"/>
  <c r="AV153" i="14" l="1"/>
  <c r="AV157" i="14" s="1"/>
  <c r="AV160" i="14" s="1"/>
  <c r="AV168" i="14" s="1"/>
  <c r="AV169" i="14" l="1"/>
  <c r="AV173" i="14" s="1"/>
  <c r="AV181" i="14" l="1"/>
  <c r="AV174" i="14"/>
  <c r="AV183" i="14" s="1"/>
  <c r="AV175" i="14" l="1"/>
  <c r="AW172" i="14" s="1"/>
  <c r="AV184" i="14"/>
  <c r="AV186" i="14" l="1"/>
  <c r="AV187" i="14" s="1"/>
  <c r="AV189" i="14" s="1"/>
  <c r="AV190" i="14" s="1"/>
  <c r="AV209" i="14" s="1"/>
  <c r="AV210" i="14" l="1"/>
  <c r="AV211" i="14"/>
  <c r="AV191" i="14"/>
  <c r="AV196" i="14" s="1"/>
  <c r="AV197" i="14" s="1"/>
  <c r="AW195" i="14" s="1"/>
  <c r="AW178" i="14" s="1" a="1"/>
  <c r="AW178" i="14" s="1"/>
  <c r="AW150" i="14" l="1"/>
  <c r="AW151" i="14" s="1"/>
  <c r="AW182" i="14"/>
  <c r="AW208" i="14"/>
  <c r="AV245" i="14"/>
  <c r="AW152" i="14" l="1"/>
  <c r="AW167" i="14" s="1"/>
  <c r="AW153" i="14" l="1"/>
  <c r="AW157" i="14" s="1"/>
  <c r="AW160" i="14" s="1"/>
  <c r="AW168" i="14" l="1"/>
  <c r="AW173" i="14"/>
  <c r="AW181" i="14" l="1"/>
  <c r="AW169" i="14"/>
  <c r="AW174" i="14" s="1"/>
  <c r="AW183" i="14" l="1"/>
  <c r="AW175" i="14"/>
  <c r="AW184" i="14"/>
  <c r="AW186" i="14" l="1"/>
  <c r="AW187" i="14" s="1"/>
  <c r="AX172" i="14"/>
  <c r="AW189" i="14"/>
  <c r="AW190" i="14" s="1"/>
  <c r="AW209" i="14" s="1"/>
  <c r="AW211" i="14" l="1"/>
  <c r="AW210" i="14"/>
  <c r="AW191" i="14"/>
  <c r="AW196" i="14" s="1"/>
  <c r="AW197" i="14" s="1"/>
  <c r="AX195" i="14" s="1"/>
  <c r="AX178" i="14" s="1" a="1"/>
  <c r="AX178" i="14" s="1"/>
  <c r="AX150" i="14" l="1"/>
  <c r="AX151" i="14" s="1"/>
  <c r="AX182" i="14"/>
  <c r="AX208" i="14"/>
  <c r="AW245" i="14"/>
  <c r="AX152" i="14" l="1"/>
  <c r="AX167" i="14" s="1"/>
  <c r="AX153" i="14" l="1"/>
  <c r="AX157" i="14" s="1"/>
  <c r="AX160" i="14" s="1"/>
  <c r="AX173" i="14" l="1"/>
  <c r="AX168" i="14"/>
  <c r="AX169" i="14" l="1"/>
  <c r="AX174" i="14"/>
  <c r="AX183" i="14" s="1"/>
  <c r="AX181" i="14"/>
  <c r="AX175" i="14" l="1"/>
  <c r="AY172" i="14" s="1"/>
  <c r="AX184" i="14"/>
  <c r="AX186" i="14" l="1"/>
  <c r="AX187" i="14" s="1"/>
  <c r="AX189" i="14" s="1"/>
  <c r="AX190" i="14" s="1"/>
  <c r="AX209" i="14" s="1"/>
  <c r="AX191" i="14" l="1"/>
  <c r="AX196" i="14" s="1"/>
  <c r="AX197" i="14" s="1"/>
  <c r="AY195" i="14" s="1"/>
  <c r="AY178" i="14" s="1" a="1"/>
  <c r="AY178" i="14" s="1"/>
  <c r="AX210" i="14"/>
  <c r="AX211" i="14"/>
  <c r="AY208" i="14" l="1"/>
  <c r="AX245" i="14"/>
  <c r="AY150" i="14"/>
  <c r="AY151" i="14" s="1"/>
  <c r="AY182" i="14"/>
  <c r="AY152" i="14" l="1"/>
  <c r="AY167" i="14" s="1"/>
  <c r="AY153" i="14" l="1"/>
  <c r="AY157" i="14" s="1"/>
  <c r="AY160" i="14" s="1"/>
  <c r="AY168" i="14" l="1"/>
  <c r="AY173" i="14"/>
  <c r="AY181" i="14" l="1"/>
  <c r="AY169" i="14"/>
  <c r="AY174" i="14" s="1"/>
  <c r="AY183" i="14" s="1"/>
  <c r="AY184" i="14" s="1"/>
  <c r="AY186" i="14" s="1"/>
  <c r="AY187" i="14" s="1"/>
  <c r="AY175" i="14" l="1"/>
  <c r="AZ172" i="14" l="1"/>
  <c r="AY189" i="14"/>
  <c r="AY190" i="14" l="1"/>
  <c r="AY209" i="14" s="1"/>
  <c r="AY191" i="14"/>
  <c r="AY196" i="14" s="1"/>
  <c r="AY197" i="14" s="1"/>
  <c r="AZ195" i="14" s="1"/>
  <c r="AZ178" i="14" s="1" a="1"/>
  <c r="AZ178" i="14" s="1"/>
  <c r="AZ182" i="14" l="1"/>
  <c r="AZ150" i="14"/>
  <c r="AZ151" i="14" s="1"/>
  <c r="AY210" i="14"/>
  <c r="AY211" i="14"/>
  <c r="AZ152" i="14" l="1"/>
  <c r="AZ167" i="14" s="1"/>
  <c r="AZ208" i="14"/>
  <c r="AY245" i="14"/>
  <c r="AZ153" i="14" l="1"/>
  <c r="AZ157" i="14" s="1"/>
  <c r="AZ160" i="14" s="1"/>
  <c r="AZ173" i="14" l="1"/>
  <c r="AZ168" i="14"/>
  <c r="AZ169" i="14" l="1"/>
  <c r="AZ174" i="14"/>
  <c r="AZ183" i="14" s="1"/>
  <c r="AZ184" i="14" s="1"/>
  <c r="AZ186" i="14" s="1"/>
  <c r="AZ181" i="14"/>
  <c r="AZ187" i="14" l="1"/>
  <c r="AZ175" i="14"/>
  <c r="BA172" i="14" s="1"/>
  <c r="AZ189" i="14" l="1"/>
  <c r="AZ190" i="14" l="1"/>
  <c r="AZ209" i="14" s="1"/>
  <c r="AZ210" i="14" l="1"/>
  <c r="AZ211" i="14"/>
  <c r="AZ191" i="14"/>
  <c r="AZ196" i="14" s="1"/>
  <c r="AZ197" i="14" s="1"/>
  <c r="BA195" i="14" s="1"/>
  <c r="BA178" i="14" s="1" a="1"/>
  <c r="BA178" i="14" s="1"/>
  <c r="BA182" i="14" l="1"/>
  <c r="BA150" i="14"/>
  <c r="BA151" i="14" s="1"/>
  <c r="BA208" i="14"/>
  <c r="AZ245" i="14"/>
  <c r="BA152" i="14" l="1"/>
  <c r="BA167" i="14" s="1"/>
  <c r="BA153" i="14" l="1"/>
  <c r="BA157" i="14" s="1"/>
  <c r="BA160" i="14" s="1"/>
  <c r="BA173" i="14" l="1"/>
  <c r="BA168" i="14"/>
  <c r="BA169" i="14" l="1"/>
  <c r="BA174" i="14" s="1"/>
  <c r="BA183" i="14" s="1"/>
  <c r="BA184" i="14" s="1"/>
  <c r="BA186" i="14" s="1"/>
  <c r="BA181" i="14"/>
  <c r="BA187" i="14" l="1"/>
  <c r="BA175" i="14"/>
  <c r="BB172" i="14" l="1"/>
  <c r="BA189" i="14"/>
  <c r="BA190" i="14" l="1"/>
  <c r="BA209" i="14" s="1"/>
  <c r="BA211" i="14" l="1"/>
  <c r="BA210" i="14"/>
  <c r="BA245" i="14" s="1"/>
  <c r="BA191" i="14"/>
  <c r="BA196" i="14" s="1"/>
  <c r="BA197" i="14" s="1"/>
  <c r="BB195" i="14" s="1"/>
  <c r="BB178" i="14" s="1" a="1"/>
  <c r="BB178" i="14" s="1"/>
  <c r="BB182" i="14" l="1"/>
  <c r="BB150" i="14"/>
  <c r="BB151" i="14" s="1"/>
  <c r="BB152" i="14" l="1"/>
  <c r="BB167" i="14" s="1"/>
  <c r="BB153" i="14" l="1"/>
  <c r="BB157" i="14" s="1"/>
  <c r="BB160" i="14" s="1"/>
  <c r="BB173" i="14" l="1"/>
  <c r="BB168" i="14"/>
  <c r="BB169" i="14" l="1"/>
  <c r="BB174" i="14" s="1"/>
  <c r="BB183" i="14" s="1"/>
  <c r="BB184" i="14" s="1"/>
  <c r="BB186" i="14" s="1"/>
  <c r="BB187" i="14" s="1"/>
  <c r="BB181" i="14"/>
  <c r="BB175" i="14" l="1"/>
  <c r="BC172" i="14" s="1"/>
  <c r="BB189" i="14"/>
  <c r="BB190" i="14" s="1"/>
  <c r="BB209" i="14" s="1"/>
  <c r="BB210" i="14" s="1"/>
  <c r="BB191" i="14" l="1"/>
  <c r="BB196" i="14" s="1"/>
  <c r="BB197" i="14" s="1"/>
  <c r="BC195" i="14" s="1"/>
  <c r="BC178" i="14" s="1" a="1"/>
  <c r="BC178" i="14" s="1"/>
  <c r="BC182" i="14" s="1"/>
  <c r="BB211" i="14"/>
  <c r="BC208" i="14"/>
  <c r="BB245" i="14"/>
  <c r="BC150" i="14" l="1"/>
  <c r="BC151" i="14" s="1"/>
  <c r="BC152" i="14"/>
  <c r="BC167" i="14" s="1"/>
  <c r="BC153" i="14" l="1"/>
  <c r="BC157" i="14" s="1"/>
  <c r="BC160" i="14" s="1"/>
  <c r="BC168" i="14" l="1"/>
  <c r="BC173" i="14"/>
  <c r="BC181" i="14" l="1"/>
  <c r="BC169" i="14"/>
  <c r="BC174" i="14" s="1"/>
  <c r="BC183" i="14" l="1"/>
  <c r="BC175" i="14"/>
  <c r="BC184" i="14"/>
  <c r="BC186" i="14" l="1"/>
  <c r="BD172" i="14"/>
  <c r="BC187" i="14" l="1"/>
  <c r="BC189" i="14" s="1"/>
  <c r="BC190" i="14" s="1"/>
  <c r="BC209" i="14" s="1"/>
  <c r="BC210" i="14" l="1"/>
  <c r="BC211" i="14"/>
  <c r="BC191" i="14"/>
  <c r="BC196" i="14" s="1"/>
  <c r="BC197" i="14" s="1"/>
  <c r="BD195" i="14" s="1"/>
  <c r="BD178" i="14" s="1" a="1"/>
  <c r="BD178" i="14" s="1"/>
  <c r="BD150" i="14" l="1"/>
  <c r="BD151" i="14" s="1"/>
  <c r="BD182" i="14"/>
  <c r="BD208" i="14"/>
  <c r="BC245" i="14"/>
  <c r="BD152" i="14" l="1"/>
  <c r="BD167" i="14" s="1"/>
  <c r="BD153" i="14"/>
  <c r="BD157" i="14" s="1"/>
  <c r="BD160" i="14" s="1"/>
  <c r="BD168" i="14" l="1"/>
  <c r="BD173" i="14"/>
  <c r="BD181" i="14" l="1"/>
  <c r="BD169" i="14"/>
  <c r="BD174" i="14" s="1"/>
  <c r="BD183" i="14" s="1"/>
  <c r="BD184" i="14" s="1"/>
  <c r="BD186" i="14" s="1"/>
  <c r="BD187" i="14" s="1"/>
  <c r="BD175" i="14" l="1"/>
  <c r="BE172" i="14" s="1"/>
  <c r="BD189" i="14" l="1"/>
  <c r="BD190" i="14" l="1"/>
  <c r="BD209" i="14" s="1"/>
  <c r="BD191" i="14"/>
  <c r="BD196" i="14" s="1"/>
  <c r="BD197" i="14" s="1"/>
  <c r="BE195" i="14" s="1"/>
  <c r="BE178" i="14" s="1" a="1"/>
  <c r="BE178" i="14" s="1"/>
  <c r="BE182" i="14" l="1"/>
  <c r="BE150" i="14"/>
  <c r="BE151" i="14" s="1"/>
  <c r="BD210" i="14"/>
  <c r="BD211" i="14"/>
  <c r="BE208" i="14" l="1"/>
  <c r="BD245" i="14"/>
  <c r="BE152" i="14"/>
  <c r="BE167" i="14" s="1"/>
  <c r="BE153" i="14" l="1"/>
  <c r="BE157" i="14" s="1"/>
  <c r="BE160" i="14" s="1"/>
  <c r="BE168" i="14" l="1"/>
  <c r="BE173" i="14"/>
  <c r="BE181" i="14" l="1"/>
  <c r="BE169" i="14"/>
  <c r="BE174" i="14" s="1"/>
  <c r="BE183" i="14" l="1"/>
  <c r="BE184" i="14" s="1"/>
  <c r="BE175" i="14"/>
  <c r="BF172" i="14" l="1"/>
  <c r="BE186" i="14"/>
  <c r="BE187" i="14" l="1"/>
  <c r="BE189" i="14" s="1"/>
  <c r="BE190" i="14" s="1"/>
  <c r="BE209" i="14" s="1"/>
  <c r="BE210" i="14" l="1"/>
  <c r="BE211" i="14"/>
  <c r="BE191" i="14"/>
  <c r="BE196" i="14" s="1"/>
  <c r="BE197" i="14" s="1"/>
  <c r="BF195" i="14" s="1"/>
  <c r="BF178" i="14" s="1" a="1"/>
  <c r="BF178" i="14" s="1"/>
  <c r="BF150" i="14" l="1"/>
  <c r="BF151" i="14" s="1"/>
  <c r="BF182" i="14"/>
  <c r="BF208" i="14"/>
  <c r="BE245" i="14"/>
  <c r="BF152" i="14" l="1"/>
  <c r="BF167" i="14" s="1"/>
  <c r="BF153" i="14" l="1"/>
  <c r="BF157" i="14" s="1"/>
  <c r="BF160" i="14" s="1"/>
  <c r="BF168" i="14" s="1"/>
  <c r="BF173" i="14" l="1"/>
  <c r="BF181" i="14"/>
  <c r="BF169" i="14"/>
  <c r="BF174" i="14" s="1"/>
  <c r="BF183" i="14" l="1"/>
  <c r="BF184" i="14" s="1"/>
  <c r="BF175" i="14"/>
  <c r="BG172" i="14" l="1"/>
  <c r="BF186" i="14"/>
  <c r="BF187" i="14" l="1"/>
  <c r="BF189" i="14" s="1"/>
  <c r="BF190" i="14" s="1"/>
  <c r="BF209" i="14" s="1"/>
  <c r="BF210" i="14" l="1"/>
  <c r="BF211" i="14"/>
  <c r="BF191" i="14"/>
  <c r="BF196" i="14" s="1"/>
  <c r="BF197" i="14" s="1"/>
  <c r="BG195" i="14" s="1"/>
  <c r="BG178" i="14" s="1" a="1"/>
  <c r="BG178" i="14" s="1"/>
  <c r="BG150" i="14" l="1"/>
  <c r="BG151" i="14" s="1"/>
  <c r="BG182" i="14"/>
  <c r="BG208" i="14"/>
  <c r="BF245" i="14"/>
  <c r="BG152" i="14" l="1"/>
  <c r="BG167" i="14" s="1"/>
  <c r="BG153" i="14" l="1"/>
  <c r="BG157" i="14" s="1"/>
  <c r="BG160" i="14" s="1"/>
  <c r="BG168" i="14" l="1"/>
  <c r="BG173" i="14"/>
  <c r="BG174" i="14" l="1"/>
  <c r="BG183" i="14" s="1"/>
  <c r="BG181" i="14"/>
  <c r="BG169" i="14"/>
  <c r="BG175" i="14" l="1"/>
  <c r="BG184" i="14"/>
  <c r="BG186" i="14" l="1"/>
  <c r="BH172" i="14"/>
  <c r="BG187" i="14" l="1"/>
  <c r="BG189" i="14" s="1"/>
  <c r="BG190" i="14" s="1"/>
  <c r="BG209" i="14" s="1"/>
  <c r="BG211" i="14" l="1"/>
  <c r="BG210" i="14"/>
  <c r="BG191" i="14"/>
  <c r="BG196" i="14" s="1"/>
  <c r="BG197" i="14" s="1"/>
  <c r="BH195" i="14" s="1"/>
  <c r="BH178" i="14" s="1" a="1"/>
  <c r="BH178" i="14" s="1"/>
  <c r="BH150" i="14" l="1"/>
  <c r="BH151" i="14" s="1"/>
  <c r="BH182" i="14"/>
  <c r="BH208" i="14"/>
  <c r="BG245" i="14"/>
  <c r="BH152" i="14" l="1"/>
  <c r="BH167" i="14" s="1"/>
  <c r="BH153" i="14" l="1"/>
  <c r="BH157" i="14" s="1"/>
  <c r="BH160" i="14" s="1"/>
  <c r="BH173" i="14" l="1"/>
  <c r="BH168" i="14"/>
  <c r="BH169" i="14" l="1"/>
  <c r="BH181" i="14"/>
  <c r="BH174" i="14"/>
  <c r="BH183" i="14" s="1"/>
  <c r="BH175" i="14" l="1"/>
  <c r="BI172" i="14" s="1"/>
  <c r="BH184" i="14"/>
  <c r="BH186" i="14" l="1"/>
  <c r="BH187" i="14" s="1"/>
  <c r="BH189" i="14" s="1"/>
  <c r="BH190" i="14" s="1"/>
  <c r="BH209" i="14" s="1"/>
  <c r="E172" i="14"/>
  <c r="BI178" i="14" a="1"/>
  <c r="BI178" i="14" s="1"/>
  <c r="BI150" i="14" l="1"/>
  <c r="BI182" i="14"/>
  <c r="E182" i="14" s="1"/>
  <c r="E178" i="14"/>
  <c r="BH191" i="14"/>
  <c r="BH196" i="14" s="1"/>
  <c r="BH197" i="14" s="1"/>
  <c r="BI195" i="14" s="1"/>
  <c r="E195" i="14" s="1"/>
  <c r="BH210" i="14"/>
  <c r="BH211" i="14"/>
  <c r="BI208" i="14" l="1"/>
  <c r="BH245" i="14"/>
  <c r="E150" i="14"/>
  <c r="BI151" i="14"/>
  <c r="BI152" i="14" l="1"/>
  <c r="BI153" i="14" s="1"/>
  <c r="E151" i="14"/>
  <c r="BI157" i="14" l="1"/>
  <c r="E153" i="14"/>
  <c r="H24" i="15"/>
  <c r="BI167" i="14"/>
  <c r="E152" i="14"/>
  <c r="I24" i="15"/>
  <c r="E167" i="14" l="1"/>
  <c r="I12" i="15" s="1"/>
  <c r="H12" i="15"/>
  <c r="BI160" i="14"/>
  <c r="E157" i="14"/>
  <c r="BI173" i="14" l="1"/>
  <c r="BI168" i="14"/>
  <c r="E160" i="14"/>
  <c r="H14" i="15" l="1"/>
  <c r="BI169" i="14"/>
  <c r="E169" i="14" s="1"/>
  <c r="E168" i="14"/>
  <c r="BI181" i="14"/>
  <c r="BI174" i="14"/>
  <c r="E173" i="14"/>
  <c r="E181" i="14" l="1"/>
  <c r="BI183" i="14"/>
  <c r="E183" i="14" s="1"/>
  <c r="E174" i="14"/>
  <c r="BI175" i="14"/>
  <c r="E175" i="14" s="1"/>
  <c r="BI184" i="14" l="1"/>
  <c r="E184" i="14" l="1"/>
  <c r="BI186" i="14"/>
  <c r="BI187" i="14" l="1"/>
  <c r="E186" i="14"/>
  <c r="BI189" i="14" l="1"/>
  <c r="E187" i="14"/>
  <c r="E189" i="14" l="1"/>
  <c r="I25" i="15"/>
  <c r="I26" i="15" s="1"/>
  <c r="H25" i="15"/>
  <c r="H26" i="15" s="1"/>
  <c r="BI190" i="14"/>
  <c r="BI209" i="14" l="1"/>
  <c r="E190" i="14"/>
  <c r="BI191" i="14"/>
  <c r="H10" i="15" l="1"/>
  <c r="BI196" i="14"/>
  <c r="I10" i="15"/>
  <c r="I14" i="15" s="1"/>
  <c r="E191" i="14"/>
  <c r="BI211" i="14"/>
  <c r="BI210" i="14"/>
  <c r="BI245" i="14" s="1"/>
  <c r="E209" i="14"/>
  <c r="E211" i="14" l="1"/>
  <c r="I13" i="15" s="1"/>
  <c r="H13" i="15"/>
  <c r="BI197" i="14"/>
  <c r="E196" i="14"/>
  <c r="E198" i="14" l="1"/>
  <c r="I33" i="15" s="1"/>
  <c r="E197" i="1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<sst xmlns="http://schemas.openxmlformats.org/spreadsheetml/2006/main" count="2190" uniqueCount="631">
  <si>
    <t>source</t>
  </si>
  <si>
    <t>2024 operations interview https://erdenettoday.mn/art/6768</t>
  </si>
  <si>
    <t>2025 plans interview https://erdenettoday.mn/art/6768</t>
  </si>
  <si>
    <t>year_end--&gt;</t>
  </si>
  <si>
    <t>year_start--&gt;</t>
  </si>
  <si>
    <t>year_calendar--&gt;</t>
  </si>
  <si>
    <t>total/average</t>
  </si>
  <si>
    <t>capacity increase</t>
  </si>
  <si>
    <t>Cu</t>
  </si>
  <si>
    <t>Mo</t>
  </si>
  <si>
    <t>actual production number; needs to be checked</t>
  </si>
  <si>
    <t>assumption</t>
  </si>
  <si>
    <t>for simplicity, one threshold</t>
  </si>
  <si>
    <t>on dry metric tons; includeds all penalties as proxy</t>
  </si>
  <si>
    <t>assumption; per 100 above threshold</t>
  </si>
  <si>
    <t>wet tons</t>
  </si>
  <si>
    <t>on metal content in concentrate</t>
  </si>
  <si>
    <t>based on 3 year average from 2022-2024</t>
  </si>
  <si>
    <t>initial balance in 2025</t>
  </si>
  <si>
    <t>this is for splitting costs</t>
  </si>
  <si>
    <t>capex sustaining for 32 mm tons milled; escalated to 2024; to be expensed</t>
  </si>
  <si>
    <t>to be depreciated</t>
  </si>
  <si>
    <t>all sustaining goes to 10 year; expansion - percentage for 10 year</t>
  </si>
  <si>
    <t>expansion percentage for 25 year</t>
  </si>
  <si>
    <t>expansion percentage for 40 years</t>
  </si>
  <si>
    <t>all in MNT</t>
  </si>
  <si>
    <t>base value</t>
  </si>
  <si>
    <t>scenario 2</t>
  </si>
  <si>
    <t>scenario1</t>
  </si>
  <si>
    <t>no_royalty</t>
  </si>
  <si>
    <t>half_royalty</t>
  </si>
  <si>
    <t>250 ppl for 200 usd per month</t>
  </si>
  <si>
    <t>500 ppl for 2000 usd; fixed</t>
  </si>
  <si>
    <t>per ton of acid</t>
  </si>
  <si>
    <t>current</t>
  </si>
  <si>
    <t>based on pre-covid estimation of 762m usd, assuming 3 percent real interest and inflation for 8 years</t>
  </si>
  <si>
    <t>this is in case of standalone smelter, difference between actual recovery and smelter*refinery recovery is the free copper to smelter</t>
  </si>
  <si>
    <t>ABOUT</t>
  </si>
  <si>
    <t>this includes acid storage, gypsum handling, limestone handling and neutralization plant costs (lower end)</t>
  </si>
  <si>
    <t>from molecular weights+practical factor of 15-20%</t>
  </si>
  <si>
    <t>from moleular weight and reaction of the product</t>
  </si>
  <si>
    <t>per ton of gypsum</t>
  </si>
  <si>
    <t>per ton of limestone</t>
  </si>
  <si>
    <t>assumption that you can cell a percentage of the acid produced ; initial 30%</t>
  </si>
  <si>
    <t>initial 7%</t>
  </si>
  <si>
    <t>initial 2%</t>
  </si>
  <si>
    <t>for moly net back pricing, 2</t>
  </si>
  <si>
    <t>the base assumption is that there is no market for gypsum and it is produced for handling sulfuric acid; initial 0</t>
  </si>
  <si>
    <t>unenmedee.mn 2216.4</t>
  </si>
  <si>
    <t>the year when reserves deplete to 0</t>
  </si>
  <si>
    <t>every six years</t>
  </si>
  <si>
    <t>initial set to 70%</t>
  </si>
  <si>
    <t>initial 100%</t>
  </si>
  <si>
    <t>from the actual balance sheet</t>
  </si>
  <si>
    <t>the law is 10% on the first 6 billion MNT; assume 25% for the entire taxable income; have not included LCF or D/E ratio</t>
  </si>
  <si>
    <t>from miningmongolia.mn stock exchnge forward contract  &lt; .3 g/t</t>
  </si>
  <si>
    <t>from miningmongolia.mn stock exchnge forward contract 78 g/t</t>
  </si>
  <si>
    <t>Au</t>
  </si>
  <si>
    <t>Ag</t>
  </si>
  <si>
    <t>set to 1 percent</t>
  </si>
  <si>
    <t>99 percent</t>
  </si>
  <si>
    <t>ХУВЬСАГЧ</t>
  </si>
  <si>
    <t>Борлуулалтын орлого</t>
  </si>
  <si>
    <t>Үйл ажиллагааны зардал (OPEX)</t>
  </si>
  <si>
    <t>Хөрөнгө оруулалтын зардал (CAPEX)</t>
  </si>
  <si>
    <t>Цэвэр мөнгөн урсгал</t>
  </si>
  <si>
    <t>Татварын өмнөх мөнгөн урсгал</t>
  </si>
  <si>
    <t>Татварын дараах мөнгөн урсгал</t>
  </si>
  <si>
    <t>Санхүүжилтийн өмнөх мөнгөн урсгал</t>
  </si>
  <si>
    <t>Үндсэн роялти</t>
  </si>
  <si>
    <t>Нэмэлт роялти</t>
  </si>
  <si>
    <t>Нийт роялти</t>
  </si>
  <si>
    <t>Ногдол ашиг</t>
  </si>
  <si>
    <t>НИЙТ ОРЛОГО</t>
  </si>
  <si>
    <t>Орлогын албан татвар</t>
  </si>
  <si>
    <t>Баланс тэнцэж байна уу?</t>
  </si>
  <si>
    <t>Эцэст нь зээлийн үлдэгдэл тэг болсон уу?</t>
  </si>
  <si>
    <t>Мөнгөн хөрөнгө эерэг байна уу?</t>
  </si>
  <si>
    <t>ЗАГВАРЫН ШАЛГАЛТ</t>
  </si>
  <si>
    <t>Эцэст нь мөнгөн хөрөнгийн үлдэгдэл тэг болсон уу?</t>
  </si>
  <si>
    <t>ТӨСВИЙН ОРЛОГО</t>
  </si>
  <si>
    <t>ЕРӨНХИЙ ҮР ДҮН</t>
  </si>
  <si>
    <t>ҮР ДҮН</t>
  </si>
  <si>
    <t>ДАН УУРХАЙ</t>
  </si>
  <si>
    <t>ГЭРЭЭТ ХАЙЛУУЛАХ ҮЙЛДВЭР</t>
  </si>
  <si>
    <t>НЭГДМЭЛ ХАЙЛУУЛАХ ҮЙЛДВЭР</t>
  </si>
  <si>
    <t>ӨЦҮЦ</t>
  </si>
  <si>
    <t>НИЙТ</t>
  </si>
  <si>
    <t>ТААМАГЛАЛУУД</t>
  </si>
  <si>
    <t>хувьсагчид</t>
  </si>
  <si>
    <t>нэгж</t>
  </si>
  <si>
    <t>олборлолт</t>
  </si>
  <si>
    <t>төслийн эхлэх жил</t>
  </si>
  <si>
    <t>жил</t>
  </si>
  <si>
    <t>үргэлжлэх хугацаа</t>
  </si>
  <si>
    <t>нөөц дуусах жил</t>
  </si>
  <si>
    <t>хайлуулах үйлдвэр</t>
  </si>
  <si>
    <t>эхлэл</t>
  </si>
  <si>
    <t>барилгын хугацаа</t>
  </si>
  <si>
    <t>барилгын ажил дуусах</t>
  </si>
  <si>
    <t>хайлуулах үйлдвэр ашиглалтад орох</t>
  </si>
  <si>
    <t>хүхрийн хүчлийн зах зээлд борлуулах хувь</t>
  </si>
  <si>
    <t>хувь</t>
  </si>
  <si>
    <t>хөрвүүлэлт</t>
  </si>
  <si>
    <t>нэг хуурай метр тонн дахь фунт</t>
  </si>
  <si>
    <t>фунт/тонн</t>
  </si>
  <si>
    <t>нэг трой унц дахь грамм</t>
  </si>
  <si>
    <t>г/унц</t>
  </si>
  <si>
    <t>эдийн засаг</t>
  </si>
  <si>
    <t>ам.долларын инфляц</t>
  </si>
  <si>
    <t>үнэ</t>
  </si>
  <si>
    <t>зэс</t>
  </si>
  <si>
    <t>ам.доллар/фунт</t>
  </si>
  <si>
    <t>ам.доллар/тонн</t>
  </si>
  <si>
    <t>жилд ногдох харьцаа</t>
  </si>
  <si>
    <t>молибден</t>
  </si>
  <si>
    <t>алт</t>
  </si>
  <si>
    <t>ам.доллар/унц</t>
  </si>
  <si>
    <t>мөнгө</t>
  </si>
  <si>
    <t>боловсруулалтын төлбөр</t>
  </si>
  <si>
    <t>Au цэвэршүүлэлт</t>
  </si>
  <si>
    <t>Ag цэвэршүүлэлт</t>
  </si>
  <si>
    <t>хүхрийн хүчил</t>
  </si>
  <si>
    <t>хүчлийн тээвэрлэлт</t>
  </si>
  <si>
    <t>цахилгаан</t>
  </si>
  <si>
    <t>ам.доллар/кВт.ц</t>
  </si>
  <si>
    <t>гипс</t>
  </si>
  <si>
    <t>үйлдвэрлэл</t>
  </si>
  <si>
    <t>нөөц</t>
  </si>
  <si>
    <t>сая тонн</t>
  </si>
  <si>
    <t>сая м³/жил</t>
  </si>
  <si>
    <t>олборлосон хүдэр</t>
  </si>
  <si>
    <t>сая тонн/жил</t>
  </si>
  <si>
    <t>хөрс хуулалтын харьцаа</t>
  </si>
  <si>
    <t>хөрс хуулалтын харьцааны өөрчлөлт</t>
  </si>
  <si>
    <t>жилд</t>
  </si>
  <si>
    <t>хүдрийн Cu-ийн агуулга</t>
  </si>
  <si>
    <t>хүдрийн Cu-ийн агуулгын өөрчлөлт</t>
  </si>
  <si>
    <t>жилд хувь</t>
  </si>
  <si>
    <t>хүдрийн Mo-ийн агуулга</t>
  </si>
  <si>
    <t>хүдрийн Mo-ийн агуулгын өөрчлөлт</t>
  </si>
  <si>
    <t>баяжуулалт</t>
  </si>
  <si>
    <t>баяжуулах үйлдвэрийн хүчин чадал</t>
  </si>
  <si>
    <t>баяжуулах үйлдвэрийн өргөтгөлийн мөчлөг</t>
  </si>
  <si>
    <t>баяжуулах үйлдвэрийн өргөтгөл</t>
  </si>
  <si>
    <t>баяжуулах үйлдвэрийн дээд хүчин чадал</t>
  </si>
  <si>
    <t>Cu авалт</t>
  </si>
  <si>
    <t>Mo авалт</t>
  </si>
  <si>
    <t>Mo авалтын өөрчлөлт</t>
  </si>
  <si>
    <t>Au авалт</t>
  </si>
  <si>
    <t>Ag авалт</t>
  </si>
  <si>
    <t>баяжмал дахь Cu-ийн агуулга</t>
  </si>
  <si>
    <t>баяжмал дахь Cu-ийн агуулгын өөрчлөлт</t>
  </si>
  <si>
    <t>баяжмал дахь Mo-ийн агуулга</t>
  </si>
  <si>
    <t>баяжмал дахь Mo-ийн агуулгын өөрчлөлт</t>
  </si>
  <si>
    <t>баяжмал дахь Au-ийн агуулга</t>
  </si>
  <si>
    <t>грамм/тонн</t>
  </si>
  <si>
    <t>баяжмал дахь Au-ийн агуулгын өөрчлөлт</t>
  </si>
  <si>
    <t>баяжмал дахь Ag-ийн агуулга</t>
  </si>
  <si>
    <t>баяжмал дахь Ag-ийн агуулгын өөрчлөлт</t>
  </si>
  <si>
    <t>Cu баяжмалын чийг</t>
  </si>
  <si>
    <t>Mo баяжмалын чийг</t>
  </si>
  <si>
    <t>мян. тонн катод</t>
  </si>
  <si>
    <t>хайлуулах үйлдвэрийн Cu авалт</t>
  </si>
  <si>
    <t>цэвэршүүлэх үйлдвэрийн Cu авалт</t>
  </si>
  <si>
    <t>цэвэршүүлэх үйлдвэрийн Au авалт</t>
  </si>
  <si>
    <t>цэвэршүүлэх үйлдвэрийн Ag авалт</t>
  </si>
  <si>
    <t>Cu баяжмал дахь хүхэр</t>
  </si>
  <si>
    <t>хүчилд хувиргах хувь</t>
  </si>
  <si>
    <t>молекулын хөрвүүлэлт</t>
  </si>
  <si>
    <t>харьцаа</t>
  </si>
  <si>
    <t>үнэгүй зэс</t>
  </si>
  <si>
    <t>гипсийн үйлдвэрлэл</t>
  </si>
  <si>
    <t>орлого</t>
  </si>
  <si>
    <t>төлбөр тооцох Cu</t>
  </si>
  <si>
    <t>төлбөр тооцох Mo</t>
  </si>
  <si>
    <t>төлбөр тооцох Au</t>
  </si>
  <si>
    <t>төлбөр тооцох Ag</t>
  </si>
  <si>
    <t>Cu-ийн тээвэр</t>
  </si>
  <si>
    <t>Mo-ийн тээвэр</t>
  </si>
  <si>
    <t>борлуулалтын орлогын (роялтигийн өмнөх) Cu-ийн хувь</t>
  </si>
  <si>
    <t>торгууль</t>
  </si>
  <si>
    <t>хүнцлийн босго</t>
  </si>
  <si>
    <t>саяны нэгж</t>
  </si>
  <si>
    <t>хүнцэл</t>
  </si>
  <si>
    <t>хүнцлийн торгууль</t>
  </si>
  <si>
    <t>100 саяны нэгж тутамд ам.доллар/тонн</t>
  </si>
  <si>
    <t>фторын босго</t>
  </si>
  <si>
    <t>фтор</t>
  </si>
  <si>
    <t>фторын торгууль</t>
  </si>
  <si>
    <t>Mo-ийн торгууль</t>
  </si>
  <si>
    <t>роялти</t>
  </si>
  <si>
    <t>үндсэн роялти</t>
  </si>
  <si>
    <t>нэмэлт роялти</t>
  </si>
  <si>
    <t>зэсийн баяжмал</t>
  </si>
  <si>
    <t>энд сонгоно уу ===&gt;</t>
  </si>
  <si>
    <t>шатлал 1</t>
  </si>
  <si>
    <t>шатлал 2</t>
  </si>
  <si>
    <t>шатлал 3</t>
  </si>
  <si>
    <t>шатлал 4</t>
  </si>
  <si>
    <t>шатлал 5</t>
  </si>
  <si>
    <t>шатлал 6</t>
  </si>
  <si>
    <t>шатлал 1 дээд</t>
  </si>
  <si>
    <t>шатлал 2 дээд</t>
  </si>
  <si>
    <t>шатлал 3 дээд</t>
  </si>
  <si>
    <t>шатлал 4 дээд</t>
  </si>
  <si>
    <t>шатлал 5 дээд</t>
  </si>
  <si>
    <t>молибдений баяжмал</t>
  </si>
  <si>
    <t>катодын зэс</t>
  </si>
  <si>
    <t>үйл ажиллагааны зардал</t>
  </si>
  <si>
    <t>суурь</t>
  </si>
  <si>
    <t>хөдөлмөр</t>
  </si>
  <si>
    <t>боловсруулсан тонн тутамд ам.доллар</t>
  </si>
  <si>
    <t>материал</t>
  </si>
  <si>
    <t>түлш ба тээвэр</t>
  </si>
  <si>
    <t>бусад</t>
  </si>
  <si>
    <t>жилийн бодит өсөлт</t>
  </si>
  <si>
    <t>үйл ажиллагааны зардлын бодит өсөлт</t>
  </si>
  <si>
    <t>цэвэршүүлэх үйлдвэр</t>
  </si>
  <si>
    <t>хүчлийн үйлдвэр</t>
  </si>
  <si>
    <t>бодит өсөлт</t>
  </si>
  <si>
    <t>хүчил саармагжуулах үйлдвэр</t>
  </si>
  <si>
    <t>шаардлагатай шохойн чулуу</t>
  </si>
  <si>
    <t>шохойн чулууны өртөг</t>
  </si>
  <si>
    <t>гипс зайлуулах</t>
  </si>
  <si>
    <t>саармагжуулалтын бусад зардал</t>
  </si>
  <si>
    <t>хөрөнгө оруулалтын зардал</t>
  </si>
  <si>
    <t>урсгал хөрөнгийн зардал</t>
  </si>
  <si>
    <t>урсгал хөрөнгийн зардлын өсөлт</t>
  </si>
  <si>
    <t>өргөтгөлийн зардал</t>
  </si>
  <si>
    <t>өргөтгөлийн зардлын өсөлт</t>
  </si>
  <si>
    <t>үндсэн хөрөнгө</t>
  </si>
  <si>
    <t>нийт үндсэн хөрөнгө</t>
  </si>
  <si>
    <t>сая ам.доллар</t>
  </si>
  <si>
    <t>үндсэн хөрөнгийн ангилал 1</t>
  </si>
  <si>
    <t>үндсэн хөрөнгийн ангилал 2</t>
  </si>
  <si>
    <t>үндсэн хөрөнгийн ангилал 3</t>
  </si>
  <si>
    <t>үндсэн хөрөнгө ангиллаар</t>
  </si>
  <si>
    <t>анхны хөрөнгийн зардал</t>
  </si>
  <si>
    <t>хөрөнгө оруулалтын зардлын хувь</t>
  </si>
  <si>
    <t>эхний үлдэгдэл</t>
  </si>
  <si>
    <t>татвар</t>
  </si>
  <si>
    <t>татварын хувь</t>
  </si>
  <si>
    <t>санхүү</t>
  </si>
  <si>
    <t>санхүүжилт</t>
  </si>
  <si>
    <t>бодит хүү</t>
  </si>
  <si>
    <t>нэрлэсэн хүү</t>
  </si>
  <si>
    <t>шаардах мөнгөн үлдэгдэл</t>
  </si>
  <si>
    <t>2024 оны балансын үзүүлэлтүүд</t>
  </si>
  <si>
    <t>мөнгөн хөрөнгө</t>
  </si>
  <si>
    <t>авлага</t>
  </si>
  <si>
    <t>бараа материал</t>
  </si>
  <si>
    <t>бусад эргэлтийн бус хөрөнгө</t>
  </si>
  <si>
    <t>богино хугацаат зээл</t>
  </si>
  <si>
    <t>өглөг</t>
  </si>
  <si>
    <t>урт хугацаат зээл</t>
  </si>
  <si>
    <t>бусад урт хугацаат өр төлбөр</t>
  </si>
  <si>
    <t>хувьцаа</t>
  </si>
  <si>
    <t>хуримтлагдсан ашиг</t>
  </si>
  <si>
    <t>шалгалт</t>
  </si>
  <si>
    <t>өмчлөл</t>
  </si>
  <si>
    <t>төр</t>
  </si>
  <si>
    <t>хувийн</t>
  </si>
  <si>
    <t>ногдол ашиг хуваарилах хувь</t>
  </si>
  <si>
    <t>ҮЙЛДВЭРЛЭЛ</t>
  </si>
  <si>
    <t>хувьсагч</t>
  </si>
  <si>
    <t>ИЛ УУРХАЙ</t>
  </si>
  <si>
    <t>эцсийн үлдэгдэл</t>
  </si>
  <si>
    <t>эхний хүчин чадал</t>
  </si>
  <si>
    <t>нэмэгдсэн хүчин чадал</t>
  </si>
  <si>
    <t>эцсийн хүчин чадал</t>
  </si>
  <si>
    <t>боловсруулсан хүдэр</t>
  </si>
  <si>
    <t>агуулагдах металл</t>
  </si>
  <si>
    <t>баяжмал</t>
  </si>
  <si>
    <t>Cu баяжмалын хэмжээ</t>
  </si>
  <si>
    <t>мян. тонн</t>
  </si>
  <si>
    <t>Mo баяжмалын хэмжээ</t>
  </si>
  <si>
    <t>тонн</t>
  </si>
  <si>
    <t>Cu баяжмал дахь хүнцэл</t>
  </si>
  <si>
    <t>Cu баяжмал дахь фтор</t>
  </si>
  <si>
    <t>баяжмал дахь металл</t>
  </si>
  <si>
    <t>мян. унц</t>
  </si>
  <si>
    <t>ХАЙЛУУЛАХ ҮЙЛДВЭР</t>
  </si>
  <si>
    <t>хайлуулах</t>
  </si>
  <si>
    <t>анодын зэс</t>
  </si>
  <si>
    <t>цэвэршүүлэлт</t>
  </si>
  <si>
    <t>хүчлийн үйлдвэрлэл</t>
  </si>
  <si>
    <t>хүхри��н давхар исэл</t>
  </si>
  <si>
    <t>ОРЛОГО</t>
  </si>
  <si>
    <t>БОДИТ ҮНЭ</t>
  </si>
  <si>
    <t>Cu цэвэршүүлэлтийн төлбөр</t>
  </si>
  <si>
    <t>цент/фунт</t>
  </si>
  <si>
    <t>Au цэвэршүүлэлтийн төлбөр</t>
  </si>
  <si>
    <t>Ag цэвэршүүлэлтийн төлбөр</t>
  </si>
  <si>
    <t>шатаалтын төлбөр</t>
  </si>
  <si>
    <t>нийт орлого</t>
  </si>
  <si>
    <t>нийт орлогын дүн</t>
  </si>
  <si>
    <t>цэвэршүүлэлтийн төлбөр</t>
  </si>
  <si>
    <t>боловсруулалтын суутгал</t>
  </si>
  <si>
    <t>баяжмалын тээвэр</t>
  </si>
  <si>
    <t>тээврийн нийт зардал</t>
  </si>
  <si>
    <t>борлуулалтын орлого</t>
  </si>
  <si>
    <t>нэмэлт</t>
  </si>
  <si>
    <t>нийт роялти</t>
  </si>
  <si>
    <t>цэвэр орлого</t>
  </si>
  <si>
    <t>цэвэр орлогын дүн</t>
  </si>
  <si>
    <t>нэгдмэл хайлуулах үйлдвэр</t>
  </si>
  <si>
    <t>нэгдмэл хайлуулах үйлдвэрийн орлого</t>
  </si>
  <si>
    <t>нэгдмэл хайлуулах үйлдвэрийн нийт орлого</t>
  </si>
  <si>
    <t>нэгдмэл хайлуулах үйлдвэрийн тээвэр</t>
  </si>
  <si>
    <t>хайлуулах үйлдвэрийн борлуулалтын орлого</t>
  </si>
  <si>
    <t>нэгдмэл хайлуулах үйлдвэрийн роялти</t>
  </si>
  <si>
    <t>НЭРЛЭСЭН ҮНЭ</t>
  </si>
  <si>
    <t>инфляц</t>
  </si>
  <si>
    <t>инфляцын индекс</t>
  </si>
  <si>
    <t>хайлуулах үйлдвэрийн орлого</t>
  </si>
  <si>
    <t>хайлуулах үйлдвэрийн нийт орлого</t>
  </si>
  <si>
    <t>хайлуулах үйлдвэрийн тээвэр</t>
  </si>
  <si>
    <t>хайлуулах үйлдвэрийн роялти</t>
  </si>
  <si>
    <t>ҮЙЛ АЖИЛЛАГААНЫ ЗАРДАЛ</t>
  </si>
  <si>
    <t>БОДИТ</t>
  </si>
  <si>
    <t>уурхай</t>
  </si>
  <si>
    <t>нэгж зардал</t>
  </si>
  <si>
    <t>нийт нэгж зардал</t>
  </si>
  <si>
    <t>нийт үйл ажиллагааны зардал</t>
  </si>
  <si>
    <t>хайлуулах үйлдвэрийн нийт зардал</t>
  </si>
  <si>
    <t>цэвэршүүлэх үйлдвэрийн нийт зардал</t>
  </si>
  <si>
    <t>хүчлийн үйлдвэрийн нийт зардал</t>
  </si>
  <si>
    <t>шохойн чулуу</t>
  </si>
  <si>
    <t>хүчил саармагжуулалтын нийт зардал</t>
  </si>
  <si>
    <t>уурхайн нийт үйл ажиллагааны зардал</t>
  </si>
  <si>
    <t>хайлуулах үйлдвэрийн нийт үйл ажиллагааны зардал</t>
  </si>
  <si>
    <t>ХӨРӨНГӨ ОРУУЛАЛТЫН ЗАРДАЛ</t>
  </si>
  <si>
    <t>уурхайн нийт хөрөнгө оруулалтын зардал</t>
  </si>
  <si>
    <t>хүчил саармагжуулах урсгал зардал</t>
  </si>
  <si>
    <t>хүчил саармагжуулах хөрөнгийн зардал</t>
  </si>
  <si>
    <t>хайлуулах үйлдвэрийн нийт хөрөнгө оруулалтын зардал</t>
  </si>
  <si>
    <t>ЭЛЭГДЭЛ</t>
  </si>
  <si>
    <t>10 жилийн хуваарь</t>
  </si>
  <si>
    <t>нэмэгдэл</t>
  </si>
  <si>
    <t>хасалт</t>
  </si>
  <si>
    <t>элэгдлийн зардал</t>
  </si>
  <si>
    <t>25 жилийн хуваарь</t>
  </si>
  <si>
    <t>40 жилийн хуваарь</t>
  </si>
  <si>
    <t>нийт элэгдлийн зардал</t>
  </si>
  <si>
    <t>САНХҮҮГИЙН ТООЦОО</t>
  </si>
  <si>
    <t>ДАН УУРХАЙ (НЭРЛЭСЭН ҮНЭЭР)</t>
  </si>
  <si>
    <t>орлогын тайлан</t>
  </si>
  <si>
    <t>хүү, татвар, элэгдлийн өмнөх ашиг</t>
  </si>
  <si>
    <t>элэгдэл</t>
  </si>
  <si>
    <t>хүү ба татварын өмнөх ашиг</t>
  </si>
  <si>
    <t>хүүгийн зардал</t>
  </si>
  <si>
    <t>татварын өмнөх ашиг</t>
  </si>
  <si>
    <t>орлогын албан татвар</t>
  </si>
  <si>
    <t>цэвэр ашиг</t>
  </si>
  <si>
    <t>мөнгөн гүйлгээний тайлан</t>
  </si>
  <si>
    <t>үйл ажиллагааны мөнгөн урсгал</t>
  </si>
  <si>
    <t>цэвэр эргэлтийн хөрөнгө</t>
  </si>
  <si>
    <t>үйл ажиллагааны цэвэр мөнгөн урсгал</t>
  </si>
  <si>
    <t>хөрөнгө оруулалтын мөнгөн урсгал</t>
  </si>
  <si>
    <t>хөрөнгө оруулалтын цэвэр мөнгөн урсгал</t>
  </si>
  <si>
    <t>татварын өмнөх мөнгөн урсгал</t>
  </si>
  <si>
    <t>татварын дараах мөнгөн урсгал</t>
  </si>
  <si>
    <t>санхүүжилтийн өмнөх мөнгөн урсгал</t>
  </si>
  <si>
    <t>мөнгөн хөрөнгийн илүүдэл/дутагдал</t>
  </si>
  <si>
    <t>эргэдэг зээлийн шугам</t>
  </si>
  <si>
    <t>зээл таталт</t>
  </si>
  <si>
    <t>эргэн төлөлт</t>
  </si>
  <si>
    <t>хүүгийн хувь</t>
  </si>
  <si>
    <t>хүү</t>
  </si>
  <si>
    <t>өмчийн санхүүжилтийн өмнөх мөнгөн урсгал</t>
  </si>
  <si>
    <t>зээл</t>
  </si>
  <si>
    <t>өмчийн санхүүжилтийн өмнөх цэвэр мөнгөн урсгал</t>
  </si>
  <si>
    <t>ногдол ашигт хуваарилах мөнгө</t>
  </si>
  <si>
    <t>ногдол ашиг</t>
  </si>
  <si>
    <t>хувьцааны нэмэлт санхүүжилт</t>
  </si>
  <si>
    <t>цэвэр мөнгөн урсгал</t>
  </si>
  <si>
    <t>мөнгөн үлдэгдэл</t>
  </si>
  <si>
    <t>өөрчлөлт</t>
  </si>
  <si>
    <t>балансын бүрэлдэхүүн</t>
  </si>
  <si>
    <t>шинэ хөрөнгө оруулалт</t>
  </si>
  <si>
    <t>өмчийн хөрөнгөд ногдох мөнгөн урсгал</t>
  </si>
  <si>
    <t>эргэлтийн хөрөнгө</t>
  </si>
  <si>
    <t>мөнгөн хөрөнгийн өөрчлөлт</t>
  </si>
  <si>
    <t>цэвэр эргэлтийн хөрөнгийн өөрчлөлт</t>
  </si>
  <si>
    <t>эргэлтийн бус хөрөнгө</t>
  </si>
  <si>
    <t>жилийн баланс</t>
  </si>
  <si>
    <t>балансын шалгалт</t>
  </si>
  <si>
    <t>НЭГДМЭЛ ХАЙЛУУЛАХ ҮЙЛДВЭР (НЭРЛЭСЭН ҮНЭЭР)</t>
  </si>
  <si>
    <t>Cu баяжмал</t>
  </si>
  <si>
    <t>Mo баяжмал</t>
  </si>
  <si>
    <t>катодын Cu</t>
  </si>
  <si>
    <t>борлуулалтын нийт орлого</t>
  </si>
  <si>
    <t>цэвэршүүлэх</t>
  </si>
  <si>
    <t>хүчил саармагжуулах</t>
  </si>
  <si>
    <t>БИЕ ДААСАН ХАЙЛУУЛАХ ҮЙЛДВЭР (НЭРЛЭСЭН ҮНЭЭР)</t>
  </si>
  <si>
    <t>металл авалтын ашиг</t>
  </si>
  <si>
    <t>БОДИТ ГҮЙЦЭТГЭЛ</t>
  </si>
  <si>
    <t>Үзүүлэлт</t>
  </si>
  <si>
    <t>Тайлан</t>
  </si>
  <si>
    <t>Хөрөнгө</t>
  </si>
  <si>
    <t>Эргэлтийн хөрөнгө</t>
  </si>
  <si>
    <t>Мөнгө ба түүнтэй адилтгах хөрөнгө</t>
  </si>
  <si>
    <t>Авлага</t>
  </si>
  <si>
    <t>Татвар ба НӨАТ-ын авлага</t>
  </si>
  <si>
    <t>Бусад авлага</t>
  </si>
  <si>
    <t>Эргэлзээтэй авлагын хасагдуулга</t>
  </si>
  <si>
    <t>Бусад санхүүгийн хөрөнгө</t>
  </si>
  <si>
    <t>Бараа материал</t>
  </si>
  <si>
    <t>Урьдчилж төлсөн зардал</t>
  </si>
  <si>
    <t>Бусад эргэлтийн хөрөнгө</t>
  </si>
  <si>
    <t>Борлуулах зориулалттай хөрөнгө</t>
  </si>
  <si>
    <t>Нийт эргэлтийн хөрөнгө</t>
  </si>
  <si>
    <t>Эргэлтийн бус хөрөнгө</t>
  </si>
  <si>
    <t>Үндсэн хөрөнгө</t>
  </si>
  <si>
    <t>Биет бус хөрөнгө</t>
  </si>
  <si>
    <t>Уул уурхайн хөрөнгө</t>
  </si>
  <si>
    <t>Урт хугацаат хөрөнгө оруулалт</t>
  </si>
  <si>
    <t>Хайгуул ба үнэлгээний хөрөнгө</t>
  </si>
  <si>
    <t>Хойшлогдсон татварын хөрөнгө</t>
  </si>
  <si>
    <t>Хөрөнгө оруулалтын үл хөдлөх хөрөнгө</t>
  </si>
  <si>
    <t>Бусад эргэлтийн бус хөрөнгө</t>
  </si>
  <si>
    <t>Дуусаагүй барилга</t>
  </si>
  <si>
    <t>Хөрс хуулалтын хөрөнгө</t>
  </si>
  <si>
    <t>Нийт эргэлтийн бус хөрөнгө</t>
  </si>
  <si>
    <t>Нийт хөрөнгө</t>
  </si>
  <si>
    <t>Өр төлбөр</t>
  </si>
  <si>
    <t>Богино хугацаат өр төлбөр</t>
  </si>
  <si>
    <t>Өглөг</t>
  </si>
  <si>
    <t>Цалингийн өглөг</t>
  </si>
  <si>
    <t>Татварын өглөг</t>
  </si>
  <si>
    <t>НӨАТ-ын өглөг</t>
  </si>
  <si>
    <t>Богино хугацаат зээл</t>
  </si>
  <si>
    <t>Хүүгийн өглөг</t>
  </si>
  <si>
    <t>Ногдол ашгийн өглөг</t>
  </si>
  <si>
    <t>Хойшлогдсон орлого</t>
  </si>
  <si>
    <t>Нөөц өр төлбөр</t>
  </si>
  <si>
    <t>Бусад богино хугацаат өр төлбөр</t>
  </si>
  <si>
    <t>Борлуулах зориулалттай эргэлтийн бус хөрөнгө</t>
  </si>
  <si>
    <t>Нийт богино хугацаат өр төлбөр</t>
  </si>
  <si>
    <t>Урт хугацаат өр төлбөр</t>
  </si>
  <si>
    <t>Урт хугацаат зээл</t>
  </si>
  <si>
    <t>Засгийн газрын буцалтгүй тусламж</t>
  </si>
  <si>
    <t>Хойшлогдсон татварын өр</t>
  </si>
  <si>
    <t>Бондын санхүүжилтийн өглөг</t>
  </si>
  <si>
    <t>Бусад урт хугацаат өр төлбөр</t>
  </si>
  <si>
    <t>Ажилтны тэтгэврийн сан</t>
  </si>
  <si>
    <t>Нийт урт хугацаат өр төлбөр</t>
  </si>
  <si>
    <t>Нийт өр төлбөр</t>
  </si>
  <si>
    <t>Өмч</t>
  </si>
  <si>
    <t>Төрийн өмч</t>
  </si>
  <si>
    <t>Хувийн өмч</t>
  </si>
  <si>
    <t>Хувь нийлүүлсэн хөрөнгө</t>
  </si>
  <si>
    <t>Халаасны хувьцаа</t>
  </si>
  <si>
    <t>Нэмж төлөгдсөн капитал</t>
  </si>
  <si>
    <t>Дахин үнэлгээний нэмэгдэл</t>
  </si>
  <si>
    <t>Гадаад валютын хөрвүүлэлтийн нөөц</t>
  </si>
  <si>
    <t>Тусгай зориулалтын нөөц сан</t>
  </si>
  <si>
    <t>Өмчийн бусад бүрэлдэхүүн</t>
  </si>
  <si>
    <t>Хуримтлагдсан ашиг</t>
  </si>
  <si>
    <t>Нийт өмч</t>
  </si>
  <si>
    <t>Орлогын тайлан</t>
  </si>
  <si>
    <t>Борлуулалтын өртөг</t>
  </si>
  <si>
    <t>Нийт ашиг</t>
  </si>
  <si>
    <t>Бусад орлого</t>
  </si>
  <si>
    <t>Түрээсийн орлого</t>
  </si>
  <si>
    <t>Хүүгийн орлого</t>
  </si>
  <si>
    <t>Ногдол ашгийн орлого</t>
  </si>
  <si>
    <t>Роялтигийн орлого</t>
  </si>
  <si>
    <t>Нийт бусад орлого</t>
  </si>
  <si>
    <t>Бусад зардал</t>
  </si>
  <si>
    <t>Борлуулалт, маркетингийн зардал</t>
  </si>
  <si>
    <t>Ерөнхий ба удирдлагын зардал</t>
  </si>
  <si>
    <t>Санхүүгийн зардал</t>
  </si>
  <si>
    <t>Нийт бусад зардал</t>
  </si>
  <si>
    <t>Валютын ханшийн ашиг/алдагдал</t>
  </si>
  <si>
    <t>Үндсэн хөрөнгө борлуулсны ашиг/алдагдал</t>
  </si>
  <si>
    <t>Биет бус хөрөнгө борлуулсны ашиг/алдагдал</t>
  </si>
  <si>
    <t>Үндсэн хөрөнгийн дахин үнэлгээний ашиг/алдагдал</t>
  </si>
  <si>
    <t>Хөрөнгө оруулалт борлуулсны ашиг/алдагдал</t>
  </si>
  <si>
    <t>Бусад ашиг</t>
  </si>
  <si>
    <t>Нийт бусад ашиг/алдагдал</t>
  </si>
  <si>
    <t>Татварын өмнөх ашиг</t>
  </si>
  <si>
    <t>Орлогын албан татварын зардал</t>
  </si>
  <si>
    <t>Татварын дараах ашиг</t>
  </si>
  <si>
    <t>Зогсоосон үйл ажиллагааны ашиг</t>
  </si>
  <si>
    <t>Тайлант үеийн цэвэр ашиг</t>
  </si>
  <si>
    <t>Бусад дэлгэрэнгүй орлого</t>
  </si>
  <si>
    <t>Дахин үнэлгээний нэмэгдлийн өөрчлөлт</t>
  </si>
  <si>
    <t>Гадаад валютын хөрвүүлэлтийн зөрүү</t>
  </si>
  <si>
    <t>Бусад ашиг/алдагдал</t>
  </si>
  <si>
    <t>Нийт бусад дэлгэрэнгүй орлого</t>
  </si>
  <si>
    <t>Нийт дэлгэрэнгүй орлого</t>
  </si>
  <si>
    <t>Мөнгөн гүйлгээний тайлан</t>
  </si>
  <si>
    <t>Бараа, үйлчилгээ борлуулсны орлого</t>
  </si>
  <si>
    <t>Роялти, хураамж, төлбөрийн орлого</t>
  </si>
  <si>
    <t>Даатгалын нөхөн төлбөрийн орлого</t>
  </si>
  <si>
    <t>Татварын буцаан олголт</t>
  </si>
  <si>
    <t>Буцалтгүй тусламж, татаасын орлого</t>
  </si>
  <si>
    <t>Бусад мөнгөн орлого</t>
  </si>
  <si>
    <t>Үйл ажиллагааны нийт мөнгөн орлого</t>
  </si>
  <si>
    <t>Ажилтнуудад төлсөн</t>
  </si>
  <si>
    <t>Нийгмийн даатгалын байгууллагад төлсөн</t>
  </si>
  <si>
    <t>Бараа материал худалдан авахад төлсөн</t>
  </si>
  <si>
    <t>Үйл ажиллагааны зардалд төлсөн</t>
  </si>
  <si>
    <t>Түлш, тээвэр, сэлбэгт төлсөн</t>
  </si>
  <si>
    <t>Хүүд төлсөн</t>
  </si>
  <si>
    <t>Татварын байгууллагад төлсөн</t>
  </si>
  <si>
    <t>үүнээс тусгай роялтигийн татвар</t>
  </si>
  <si>
    <t>Даатгалд төлсөн</t>
  </si>
  <si>
    <t>Бусад мөнгөн зардал</t>
  </si>
  <si>
    <t>Зөрүүний зардал</t>
  </si>
  <si>
    <t>Үйл ажиллагааны нийт мөнгөн зарлага</t>
  </si>
  <si>
    <t>Үйл ажиллагааны цэвэр мөнгөн урсгал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</si>
  <si>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</si>
  <si>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</si>
  <si>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</si>
  <si>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</si>
  <si>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урьдчилгааны эргэн төлөлт</t>
  </si>
  <si>
    <t>Хүлээн авсан хүүгийн орлого</t>
  </si>
  <si>
    <t>Хүлээн авсан ногдол ашиг</t>
  </si>
  <si>
    <t>Хөрөнгө оруулалтын нийт мөнгөн орлого</t>
  </si>
  <si>
    <t>Үндсэн хөрөнгө авахад төлсөн</t>
  </si>
  <si>
    <t>Биет бус хөрөнгө авахад төлсөн</t>
  </si>
  <si>
    <t>Хөрөнгө оруулалт авахад төлсөн</t>
  </si>
  <si>
    <t>Бусад урт хугацаат хөрөнгө авахад төлсөн</t>
  </si>
  <si>
    <t>Бусдад олгосон зээл, урьдчилгаа</t>
  </si>
  <si>
    <t>Хөрөнгө оруулалтын нийт мөнгөн зарлага</t>
  </si>
  <si>
    <t>Хөрөнгө оруулалтын цэвэр мөнгөн урсгал</t>
  </si>
  <si>
    <t>Зээл болон бонд гаргалтын орлого</t>
  </si>
  <si>
    <t>Хувьцаа ба өмчийн санхүүжилтийн орлого</t>
  </si>
  <si>
    <t>Хүлээн авсан хандив</t>
  </si>
  <si>
    <t>Валютын ханшийн ашиг</t>
  </si>
  <si>
    <t>Хүү ба урамшууллын орлого</t>
  </si>
  <si>
    <t>Санхүүжилтийн нийт мөнгөн орлого</t>
  </si>
  <si>
    <t>Зээл, бондод төлсөн</t>
  </si>
  <si>
    <t>Санхүүгийн түрээсийн өрөнд төлсөн</t>
  </si>
  <si>
    <t>Хувьцаа буцаан худалдан авахад төлсөн</t>
  </si>
  <si>
    <t>Төлсөн ногдол ашиг</t>
  </si>
  <si>
    <t>Төлсөн хандив</t>
  </si>
  <si>
    <t>Валютын ханшийн алдагдал</t>
  </si>
  <si>
    <t>Санхүүжилтийн нийт мөнгөн зарлага</t>
  </si>
  <si>
    <t>Санхүүжилтийн цэвэр мөнгөн урсгал</t>
  </si>
  <si>
    <t>Валютын ханшийн зөрүү</t>
  </si>
  <si>
    <t>Нийт цэвэр мөнгөн урсгал</t>
  </si>
  <si>
    <t>Эхний мөнгө ба түүнтэй адилтгах хөрөнгө</t>
  </si>
  <si>
    <t>Эцсийн мөнгө ба түүнтэй адилтгах хөрөнгө</t>
  </si>
  <si>
    <t>Үйлдвэрлэл</t>
  </si>
  <si>
    <t>Боловсруулсан хүдэр (сая тонн)</t>
  </si>
  <si>
    <t>Хүдэр дэх Cu-ийн агуулга</t>
  </si>
  <si>
    <t>Металл авалт</t>
  </si>
  <si>
    <t>Баяжмалын үйлдвэрлэл</t>
  </si>
  <si>
    <t>Баяжмал дахь Cu</t>
  </si>
  <si>
    <t>Валютын ханш</t>
  </si>
  <si>
    <t>мөнгөн гүйлгээний тайлангаас</t>
  </si>
  <si>
    <t>зардал</t>
  </si>
  <si>
    <t>мөнгөн зардал (тэрбум MNT)</t>
  </si>
  <si>
    <t>мөнгөн үйл ажиллагааны зардал</t>
  </si>
  <si>
    <t>үйл ажиллагаа</t>
  </si>
  <si>
    <t>түлш</t>
  </si>
  <si>
    <t>үйл ажиллагааны бусад зардал</t>
  </si>
  <si>
    <t>нийт мөнгөн үйл ажиллагааны зардал</t>
  </si>
  <si>
    <t>нийт мөнгөн зардал</t>
  </si>
  <si>
    <t>мөнгөн зардал (сая USD)</t>
  </si>
  <si>
    <t>боловсруулсан тонн тутамд төгрөг</t>
  </si>
  <si>
    <t>үйл ажиллагааны нэгж зардал</t>
  </si>
  <si>
    <t>боловсруулах хүчин чадал (сая тонн)</t>
  </si>
  <si>
    <t>урсгал хөрөнгийн зардал (сая USD)</t>
  </si>
  <si>
    <t>урсгал хөрөнгийн нэрлэсэн зардал (тонн тутамд USD)</t>
  </si>
  <si>
    <t>өргөтгөлийн зардал (сая USD)</t>
  </si>
  <si>
    <t>8 сая тоннын өргөтгөлийн зардал (сая USD)</t>
  </si>
  <si>
    <t>2 сая тоннын өргөтгөлийн зардал (сая USD)</t>
  </si>
  <si>
    <t>хайлуулах үйлдвэрийн өргөтгөлийн хөрөнгө оруулалтын зардал</t>
  </si>
  <si>
    <t>он</t>
  </si>
  <si>
    <t>тооцооны төгсгөл</t>
  </si>
  <si>
    <t>хорогдуулах нэрлэсэн хувь</t>
  </si>
  <si>
    <t>хорогдуулах бодит хувь</t>
  </si>
  <si>
    <t>Cu-ийн үнийн бодит өөрчлөлт</t>
  </si>
  <si>
    <t>хувь/жилд</t>
  </si>
  <si>
    <t>Mo-ийн үнийн бодит өөрчлөлт</t>
  </si>
  <si>
    <t>боловсруулах төлбөр</t>
  </si>
  <si>
    <t>боловсруулах төлбөрийн бодит өөрчлөлт</t>
  </si>
  <si>
    <t>Мо боловсруулалтын төлбөр</t>
  </si>
  <si>
    <t>Мо боловсруулалтын бодит өөрчлөлт</t>
  </si>
  <si>
    <t>Cu цэвэршүүлэлтийн төлбөрийн бодит өөрчлөлт</t>
  </si>
  <si>
    <t>нийт олборлолт</t>
  </si>
  <si>
    <t>хөрс хуулалт</t>
  </si>
  <si>
    <t>баяжмалын орц</t>
  </si>
  <si>
    <t>хайлуулах хүчин чадал</t>
  </si>
  <si>
    <t>хүхэр ялгах хувь</t>
  </si>
  <si>
    <t>тонн/хүчлийн тонн</t>
  </si>
  <si>
    <t xml:space="preserve"> ам.доллар/тээрэмдсэн тонн</t>
  </si>
  <si>
    <t>сая ам.доллар/жил</t>
  </si>
  <si>
    <t>ам.доллар/баяжмалын тонн</t>
  </si>
  <si>
    <t>кВт.ц/баяжмалын тонн</t>
  </si>
  <si>
    <t>ам.доллар/Cu-ийн тонн</t>
  </si>
  <si>
    <t>кВт.ц/Cu-ийн тонн</t>
  </si>
  <si>
    <t>ам.доллар/хүхрийн хүчлийн тонн</t>
  </si>
  <si>
    <t xml:space="preserve"> кВт.ц/хүчлийн тонн</t>
  </si>
  <si>
    <t>ам.доллар/хүчлийн тонн</t>
  </si>
  <si>
    <t>гипс хаягдал</t>
  </si>
  <si>
    <t>саармагжуулалтын зардлын бодит өсөлт</t>
  </si>
  <si>
    <t>хувь/жил</t>
  </si>
  <si>
    <t>үндсэн хөрөнгийн эхлэлийн харьцаа</t>
  </si>
  <si>
    <t>шинэ хөрөнгө оруулалтын харьцаа</t>
  </si>
  <si>
    <t>элэгдэл тооцох хугацаа</t>
  </si>
  <si>
    <t>заавал байх бэлэн мөнгө</t>
  </si>
  <si>
    <t>бэлэн мөнгө</t>
  </si>
  <si>
    <t>хуулсан хөрс</t>
  </si>
  <si>
    <t>барих хүхэр</t>
  </si>
  <si>
    <t>анодын орц</t>
  </si>
  <si>
    <t>хүхрийн орц</t>
  </si>
  <si>
    <t>хүхрийн хүчлийн орц</t>
  </si>
  <si>
    <t>нөөц ашигласны төлбөр</t>
  </si>
  <si>
    <t>боловсруулалтын зардал</t>
  </si>
  <si>
    <t>эргэлдэх зээлийн шугам</t>
  </si>
  <si>
    <t>тайлан тэнцэл</t>
  </si>
  <si>
    <t>хувьцааны санхүүжилтийн өмнөх мөнгөн урсгал</t>
  </si>
  <si>
    <t>хувьцааны санхүүжилтийн өмнөх цэвэр мөнгөн урсгал</t>
  </si>
  <si>
    <t>хувьцаанд хуваарилах мөнгө</t>
  </si>
  <si>
    <t>хувьцааны хөрөнгө</t>
  </si>
  <si>
    <t>хувьцааны хөрөнгөд ногдох мөнгөн урсгал</t>
  </si>
  <si>
    <t>тайлан тэнцлийн үзүүлэлтүүд</t>
  </si>
  <si>
    <t>Тайлан тэнцэл</t>
  </si>
  <si>
    <t>нэг ам.долларт ногдох төг</t>
  </si>
  <si>
    <t>цаг хугацаа</t>
  </si>
  <si>
    <t>цалин хөлс</t>
  </si>
  <si>
    <t>Хувьцаанд ногдох мөнгөн урсгал</t>
  </si>
  <si>
    <t>суурь роялти</t>
  </si>
  <si>
    <t>ам.цент/фунт</t>
  </si>
  <si>
    <t>цахилгаан, ус дулаан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</si>
</sst>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3" formatCode="_(* #,##0.00_);_(* \(#,##0.00\);_(* &quot;-&quot;??_);_(@_)"/>
    <numFmt numFmtId="164" formatCode="_(* #,##0.0_);_(* \(#,##0.0\);_(* &quot;-&quot;??_);_(@_)"/>
    <numFmt numFmtId="165" formatCode="_(* #,##0.00000000_);_(* \(#,##0.00000000\);_(* &quot;-&quot;??_);_(@_)"/>
    <numFmt numFmtId="166" formatCode="_(* #,##0.000_);_(* \(#,##0.000\);_(* &quot;-&quot;??_);_(@_)"/>
    <numFmt numFmtId="167" formatCode="_(* #,##0_);_(* \(#,##0\);_(* &quot;-&quot;??_);_(@_)"/>
    <numFmt numFmtId="168" formatCode="0.0000"/>
    <numFmt numFmtId="169" formatCode="0.0%"/>
    <numFmt numFmtId="170" formatCode="0.0000%"/>
    <numFmt numFmtId="171" formatCode="&quot;$&quot;#,##0.00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0"/>
      <name val="Calibri"/>
      <family val="2"/>
    </font>
    <font>
      <b/>
      <sz val="20"/>
      <color indexed="9"/>
      <name val="Calibri"/>
      <family val="2"/>
    </font>
    <font>
      <b/>
      <sz val="18"/>
      <color theme="0"/>
      <name val="Calibri"/>
      <family val="2"/>
    </font>
    <font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20"/>
      <color indexed="9"/>
      <name val="Calibri"/>
      <family val="2"/>
    </font>
    <font>
      <sz val="20"/>
      <color indexed="9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575A"/>
        <bgColor indexed="64"/>
      </patternFill>
    </fill>
    <fill>
      <patternFill patternType="solid">
        <fgColor rgb="FFFF7D5F"/>
        <bgColor indexed="64"/>
      </patternFill>
    </fill>
    <fill>
      <patternFill patternType="solid">
        <fgColor rgb="FF00C9C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575A"/>
      </bottom>
      <diagonal/>
    </border>
    <border>
      <left/>
      <right/>
      <top style="medium">
        <color rgb="FF00575A"/>
      </top>
      <bottom style="medium">
        <color rgb="FF00575A"/>
      </bottom>
      <diagonal/>
    </border>
    <border>
      <left/>
      <right/>
      <top/>
      <bottom style="double">
        <color rgb="FF00575A"/>
      </bottom>
      <diagonal/>
    </border>
    <border>
      <left style="medium">
        <color rgb="FF00C9C8"/>
      </left>
      <right style="medium">
        <color rgb="FF00C9C8"/>
      </right>
      <top style="medium">
        <color rgb="FF00C9C8"/>
      </top>
      <bottom style="medium">
        <color rgb="FF00C9C8"/>
      </bottom>
      <diagonal/>
    </border>
    <border>
      <left style="medium">
        <color rgb="FF00C9C8"/>
      </left>
      <right/>
      <top style="medium">
        <color rgb="FF00C9C8"/>
      </top>
      <bottom style="medium">
        <color rgb="FF00C9C8"/>
      </bottom>
      <diagonal/>
    </border>
    <border>
      <left/>
      <right/>
      <top style="medium">
        <color rgb="FF00C9C8"/>
      </top>
      <bottom style="medium">
        <color rgb="FF00C9C8"/>
      </bottom>
      <diagonal/>
    </border>
    <border>
      <left/>
      <right style="medium">
        <color rgb="FF00C9C8"/>
      </right>
      <top style="medium">
        <color rgb="FF00C9C8"/>
      </top>
      <bottom style="medium">
        <color rgb="FF00C9C8"/>
      </bottom>
      <diagonal/>
    </border>
    <border>
      <left style="thick">
        <color rgb="FF00575A"/>
      </left>
      <right/>
      <top style="thick">
        <color rgb="FF00575A"/>
      </top>
      <bottom/>
      <diagonal/>
    </border>
    <border>
      <left/>
      <right/>
      <top style="thick">
        <color rgb="FF00575A"/>
      </top>
      <bottom/>
      <diagonal/>
    </border>
    <border>
      <left/>
      <right style="thick">
        <color rgb="FF00575A"/>
      </right>
      <top style="thick">
        <color rgb="FF00575A"/>
      </top>
      <bottom/>
      <diagonal/>
    </border>
    <border>
      <left style="thick">
        <color rgb="FF00575A"/>
      </left>
      <right/>
      <top/>
      <bottom/>
      <diagonal/>
    </border>
    <border>
      <left/>
      <right style="thick">
        <color rgb="FF00575A"/>
      </right>
      <top/>
      <bottom/>
      <diagonal/>
    </border>
    <border>
      <left style="thick">
        <color rgb="FF00575A"/>
      </left>
      <right/>
      <top/>
      <bottom style="thick">
        <color rgb="FF00575A"/>
      </bottom>
      <diagonal/>
    </border>
    <border>
      <left/>
      <right/>
      <top/>
      <bottom style="thick">
        <color rgb="FF00575A"/>
      </bottom>
      <diagonal/>
    </border>
    <border>
      <left/>
      <right style="thick">
        <color rgb="FF00575A"/>
      </right>
      <top/>
      <bottom style="thick">
        <color rgb="FF00575A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0" applyFont="1"/>
    <xf numFmtId="0" fontId="6" fillId="0" borderId="0" xfId="0" applyFont="1"/>
    <xf numFmtId="43" fontId="6" fillId="0" borderId="0" xfId="1" applyFont="1"/>
    <xf numFmtId="164" fontId="6" fillId="0" borderId="0" xfId="1" applyNumberFormat="1" applyFont="1"/>
    <xf numFmtId="43" fontId="0" fillId="0" borderId="0" xfId="0" applyNumberFormat="1"/>
    <xf numFmtId="43" fontId="8" fillId="0" borderId="0" xfId="1" applyFont="1"/>
    <xf numFmtId="0" fontId="9" fillId="0" borderId="0" xfId="0" applyFont="1"/>
    <xf numFmtId="0" fontId="8" fillId="0" borderId="0" xfId="0" applyFont="1"/>
    <xf numFmtId="43" fontId="0" fillId="0" borderId="0" xfId="1" applyFont="1"/>
    <xf numFmtId="165" fontId="0" fillId="0" borderId="0" xfId="1" applyNumberFormat="1" applyFont="1"/>
    <xf numFmtId="2" fontId="6" fillId="0" borderId="0" xfId="0" applyNumberFormat="1" applyFont="1"/>
    <xf numFmtId="164" fontId="8" fillId="0" borderId="0" xfId="1" applyNumberFormat="1" applyFont="1"/>
    <xf numFmtId="43" fontId="1" fillId="0" borderId="0" xfId="1" applyFont="1"/>
    <xf numFmtId="166" fontId="6" fillId="0" borderId="0" xfId="1" applyNumberFormat="1" applyFont="1"/>
    <xf numFmtId="43" fontId="1" fillId="0" borderId="0" xfId="0" applyNumberFormat="1" applyFont="1"/>
    <xf numFmtId="0" fontId="3" fillId="2" borderId="0" xfId="0" applyFont="1" applyFill="1"/>
    <xf numFmtId="0" fontId="10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0" fillId="2" borderId="0" xfId="0" applyFill="1"/>
    <xf numFmtId="0" fontId="1" fillId="0" borderId="1" xfId="0" applyFont="1" applyBorder="1"/>
    <xf numFmtId="0" fontId="9" fillId="0" borderId="1" xfId="0" applyFont="1" applyBorder="1"/>
    <xf numFmtId="0" fontId="0" fillId="0" borderId="1" xfId="0" applyBorder="1"/>
    <xf numFmtId="167" fontId="0" fillId="0" borderId="0" xfId="1" applyNumberFormat="1" applyFont="1"/>
    <xf numFmtId="0" fontId="11" fillId="2" borderId="0" xfId="0" applyFont="1" applyFill="1"/>
    <xf numFmtId="0" fontId="9" fillId="0" borderId="2" xfId="0" applyFont="1" applyBorder="1"/>
    <xf numFmtId="0" fontId="0" fillId="0" borderId="2" xfId="0" applyBorder="1"/>
    <xf numFmtId="43" fontId="0" fillId="0" borderId="2" xfId="1" applyFont="1" applyBorder="1"/>
    <xf numFmtId="0" fontId="0" fillId="0" borderId="0" xfId="1" applyNumberFormat="1" applyFont="1"/>
    <xf numFmtId="164" fontId="0" fillId="0" borderId="0" xfId="1" applyNumberFormat="1" applyFont="1"/>
    <xf numFmtId="4" fontId="0" fillId="0" borderId="0" xfId="0" applyNumberFormat="1"/>
    <xf numFmtId="167" fontId="0" fillId="0" borderId="0" xfId="0" applyNumberFormat="1"/>
    <xf numFmtId="0" fontId="12" fillId="0" borderId="0" xfId="0" applyFont="1"/>
    <xf numFmtId="167" fontId="12" fillId="0" borderId="0" xfId="1" applyNumberFormat="1" applyFont="1"/>
    <xf numFmtId="164" fontId="0" fillId="0" borderId="0" xfId="0" applyNumberFormat="1"/>
    <xf numFmtId="164" fontId="1" fillId="0" borderId="0" xfId="0" applyNumberFormat="1" applyFont="1"/>
    <xf numFmtId="0" fontId="1" fillId="0" borderId="2" xfId="0" applyFont="1" applyBorder="1"/>
    <xf numFmtId="164" fontId="0" fillId="0" borderId="1" xfId="1" applyNumberFormat="1" applyFont="1" applyBorder="1"/>
    <xf numFmtId="164" fontId="6" fillId="0" borderId="1" xfId="1" applyNumberFormat="1" applyFont="1" applyBorder="1"/>
    <xf numFmtId="2" fontId="6" fillId="0" borderId="2" xfId="0" applyNumberFormat="1" applyFont="1" applyBorder="1"/>
    <xf numFmtId="0" fontId="6" fillId="0" borderId="1" xfId="0" applyFont="1" applyBorder="1"/>
    <xf numFmtId="9" fontId="0" fillId="0" borderId="0" xfId="0" applyNumberFormat="1"/>
    <xf numFmtId="164" fontId="1" fillId="0" borderId="0" xfId="1" applyNumberFormat="1" applyFont="1"/>
    <xf numFmtId="9" fontId="6" fillId="0" borderId="0" xfId="2" applyFont="1"/>
    <xf numFmtId="9" fontId="6" fillId="0" borderId="0" xfId="0" applyNumberFormat="1" applyFont="1"/>
    <xf numFmtId="164" fontId="1" fillId="0" borderId="1" xfId="1" applyNumberFormat="1" applyFont="1" applyBorder="1"/>
    <xf numFmtId="43" fontId="0" fillId="0" borderId="1" xfId="0" applyNumberFormat="1" applyBorder="1"/>
    <xf numFmtId="0" fontId="0" fillId="4" borderId="0" xfId="0" applyFill="1"/>
    <xf numFmtId="0" fontId="1" fillId="4" borderId="0" xfId="0" applyFont="1" applyFill="1"/>
    <xf numFmtId="0" fontId="9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8" fillId="4" borderId="0" xfId="0" applyFont="1" applyFill="1"/>
    <xf numFmtId="43" fontId="0" fillId="4" borderId="0" xfId="1" applyFont="1" applyFill="1" applyBorder="1"/>
    <xf numFmtId="167" fontId="0" fillId="4" borderId="0" xfId="1" applyNumberFormat="1" applyFont="1" applyFill="1" applyBorder="1"/>
    <xf numFmtId="0" fontId="0" fillId="3" borderId="0" xfId="0" applyFill="1"/>
    <xf numFmtId="43" fontId="0" fillId="3" borderId="0" xfId="0" applyNumberFormat="1" applyFill="1"/>
    <xf numFmtId="43" fontId="0" fillId="4" borderId="0" xfId="1" applyFont="1" applyFill="1"/>
    <xf numFmtId="8" fontId="0" fillId="0" borderId="0" xfId="0" applyNumberFormat="1"/>
    <xf numFmtId="8" fontId="1" fillId="0" borderId="0" xfId="0" applyNumberFormat="1" applyFont="1"/>
    <xf numFmtId="8" fontId="1" fillId="0" borderId="0" xfId="1" applyNumberFormat="1" applyFont="1"/>
    <xf numFmtId="43" fontId="1" fillId="4" borderId="0" xfId="1" applyFont="1" applyFill="1"/>
    <xf numFmtId="43" fontId="0" fillId="4" borderId="0" xfId="0" applyNumberFormat="1" applyFill="1"/>
    <xf numFmtId="8" fontId="1" fillId="0" borderId="2" xfId="1" applyNumberFormat="1" applyFont="1" applyBorder="1"/>
    <xf numFmtId="43" fontId="0" fillId="0" borderId="2" xfId="0" applyNumberFormat="1" applyBorder="1"/>
    <xf numFmtId="0" fontId="1" fillId="0" borderId="3" xfId="0" applyFont="1" applyBorder="1"/>
    <xf numFmtId="0" fontId="9" fillId="0" borderId="3" xfId="0" applyFont="1" applyBorder="1"/>
    <xf numFmtId="0" fontId="0" fillId="0" borderId="3" xfId="0" applyBorder="1"/>
    <xf numFmtId="164" fontId="6" fillId="0" borderId="0" xfId="1" applyNumberFormat="1" applyFont="1" applyFill="1"/>
    <xf numFmtId="0" fontId="14" fillId="4" borderId="1" xfId="0" applyFont="1" applyFill="1" applyBorder="1"/>
    <xf numFmtId="0" fontId="8" fillId="4" borderId="1" xfId="0" applyFont="1" applyFill="1" applyBorder="1"/>
    <xf numFmtId="164" fontId="8" fillId="4" borderId="1" xfId="1" applyNumberFormat="1" applyFont="1" applyFill="1" applyBorder="1"/>
    <xf numFmtId="167" fontId="0" fillId="0" borderId="1" xfId="1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4" borderId="4" xfId="0" applyFont="1" applyFill="1" applyBorder="1"/>
    <xf numFmtId="0" fontId="15" fillId="0" borderId="4" xfId="0" applyFont="1" applyBorder="1"/>
    <xf numFmtId="10" fontId="6" fillId="0" borderId="0" xfId="0" applyNumberFormat="1" applyFont="1"/>
    <xf numFmtId="166" fontId="0" fillId="0" borderId="0" xfId="1" applyNumberFormat="1" applyFont="1"/>
    <xf numFmtId="168" fontId="0" fillId="0" borderId="0" xfId="0" applyNumberFormat="1"/>
    <xf numFmtId="169" fontId="6" fillId="0" borderId="0" xfId="2" applyNumberFormat="1" applyFont="1"/>
    <xf numFmtId="10" fontId="6" fillId="0" borderId="0" xfId="2" applyNumberFormat="1" applyFont="1"/>
    <xf numFmtId="170" fontId="6" fillId="0" borderId="0" xfId="2" applyNumberFormat="1" applyFont="1"/>
    <xf numFmtId="170" fontId="8" fillId="0" borderId="0" xfId="2" applyNumberFormat="1" applyFont="1"/>
    <xf numFmtId="43" fontId="0" fillId="0" borderId="1" xfId="1" applyFont="1" applyBorder="1"/>
    <xf numFmtId="43" fontId="0" fillId="0" borderId="0" xfId="1" applyFont="1" applyBorder="1"/>
    <xf numFmtId="0" fontId="16" fillId="0" borderId="1" xfId="0" applyFont="1" applyBorder="1"/>
    <xf numFmtId="0" fontId="17" fillId="0" borderId="1" xfId="0" applyFont="1" applyBorder="1"/>
    <xf numFmtId="43" fontId="18" fillId="0" borderId="1" xfId="1" applyFont="1" applyBorder="1"/>
    <xf numFmtId="43" fontId="1" fillId="0" borderId="2" xfId="1" applyFont="1" applyBorder="1"/>
    <xf numFmtId="0" fontId="1" fillId="3" borderId="0" xfId="0" applyFont="1" applyFill="1" applyAlignment="1">
      <alignment horizontal="center"/>
    </xf>
    <xf numFmtId="0" fontId="0" fillId="5" borderId="8" xfId="0" applyFill="1" applyBorder="1"/>
    <xf numFmtId="0" fontId="1" fillId="5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5" borderId="11" xfId="0" applyFill="1" applyBorder="1"/>
    <xf numFmtId="0" fontId="0" fillId="5" borderId="13" xfId="0" applyFill="1" applyBorder="1"/>
    <xf numFmtId="8" fontId="0" fillId="0" borderId="0" xfId="0" applyNumberFormat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171" fontId="0" fillId="0" borderId="12" xfId="0" applyNumberFormat="1" applyBorder="1" applyAlignment="1">
      <alignment horizontal="center"/>
    </xf>
    <xf numFmtId="171" fontId="0" fillId="0" borderId="0" xfId="0" applyNumberFormat="1" applyAlignment="1">
      <alignment horizontal="center"/>
    </xf>
    <xf numFmtId="9" fontId="6" fillId="0" borderId="0" xfId="1" applyNumberFormat="1" applyFont="1"/>
    <xf numFmtId="14" fontId="0" fillId="0" borderId="0" xfId="0" applyNumberFormat="1"/>
    <xf numFmtId="43" fontId="0" fillId="3" borderId="0" xfId="1" applyFont="1" applyFill="1"/>
    <xf numFmtId="0" fontId="1" fillId="3" borderId="0" xfId="0" applyFont="1" applyFill="1"/>
    <xf numFmtId="166" fontId="8" fillId="0" borderId="0" xfId="1" applyNumberFormat="1" applyFont="1"/>
    <xf numFmtId="8" fontId="0" fillId="0" borderId="0" xfId="2" applyNumberFormat="1" applyFont="1" applyAlignment="1">
      <alignment horizontal="center"/>
    </xf>
    <xf numFmtId="166" fontId="0" fillId="0" borderId="0" xfId="0" applyNumberFormat="1"/>
    <xf numFmtId="169" fontId="0" fillId="0" borderId="0" xfId="2" applyNumberFormat="1" applyFont="1"/>
    <xf numFmtId="0" fontId="6" fillId="6" borderId="0" xfId="0" applyFont="1" applyFill="1"/>
    <xf numFmtId="10" fontId="0" fillId="6" borderId="0" xfId="0" applyNumberFormat="1" applyFill="1"/>
    <xf numFmtId="169" fontId="8" fillId="0" borderId="0" xfId="2" applyNumberFormat="1" applyFont="1"/>
    <xf numFmtId="0" fontId="0" fillId="0" borderId="11" xfId="0" applyBorder="1"/>
    <xf numFmtId="43" fontId="0" fillId="0" borderId="12" xfId="0" applyNumberFormat="1" applyBorder="1"/>
    <xf numFmtId="0" fontId="0" fillId="0" borderId="9" xfId="0" applyBorder="1"/>
    <xf numFmtId="0" fontId="0" fillId="0" borderId="14" xfId="0" applyBorder="1"/>
    <xf numFmtId="0" fontId="0" fillId="5" borderId="0" xfId="0" applyFill="1"/>
    <xf numFmtId="0" fontId="0" fillId="0" borderId="12" xfId="0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575A"/>
      <color rgb="FFFF7D5F"/>
      <color rgb="FF00C9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3</xdr:row>
      <xdr:rowOff>190499</xdr:rowOff>
    </xdr:from>
    <xdr:to>
      <xdr:col>19</xdr:col>
      <xdr:colOff>28575</xdr:colOff>
      <xdr:row>36</xdr:row>
      <xdr:rowOff>180974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B0F57B-A28E-9D62-CE9D-6EB56974356C}"/>
            </a:ext>
          </a:extLst>
        </xdr:cNvPr>
        <xdr:cNvSpPr txBox="1"/>
      </xdr:nvSpPr>
      <xdr:spPr>
        <a:xfrm>
          <a:off x="2962275" y="1123949"/>
          <a:ext cx="9648825" cy="6276975"/>
        </a:xfrm>
        <a:prstGeom prst="rect">
          <a:avLst/>
        </a:prstGeom>
        <a:solidFill>
          <a:schemeClr val="bg1"/>
        </a:solidFill>
        <a:ln w="9525" cmpd="sng">
          <a:solidFill>
            <a:srgbClr val="00575A"/>
          </a:solidFill>
        </a:ln>
      </xdr:spPr>
      <xdr:style>
        <a:lnRef idx="0">
          <a:scrgbClr r="0" g="0" b="0"/>
        </a:lnRef>
        <a:fillRef idx="1001">
          <a:schemeClr val="lt2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rgbClr val="00575A"/>
              </a:solidFill>
            </a:rPr>
            <a:t>Энэхүү загварыг Монгол Улсад Эрдэнэт зэсийн уурхай</a:t>
          </a:r>
          <a:r>
            <a:rPr lang="mn-MN" sz="1600">
              <a:solidFill>
                <a:srgbClr val="00575A"/>
              </a:solidFill>
            </a:rPr>
            <a:t>г түшиглэн</a:t>
          </a:r>
          <a:r>
            <a:rPr lang="en-US" sz="1600">
              <a:solidFill>
                <a:srgbClr val="00575A"/>
              </a:solidFill>
            </a:rPr>
            <a:t> зэс хайлуулах үйлдвэр байгуулахтай холбоотой бодлогын үр дагаврыг шинжлэх зорилгоор боловсруулсан. </a:t>
          </a:r>
          <a:r>
            <a:rPr lang="mn-MN" sz="1600">
              <a:solidFill>
                <a:srgbClr val="00575A"/>
              </a:solidFill>
            </a:rPr>
            <a:t>ББЗХ </a:t>
          </a:r>
          <a:r>
            <a:rPr lang="en-US" sz="1600">
              <a:solidFill>
                <a:srgbClr val="00575A"/>
              </a:solidFill>
            </a:rPr>
            <a:t>(NRGI ) уг загварыг олон нийтэд нээлттэй эх сурвалжаас авсан мэдээлэлд үндэслэн боловсруулсан тул ашигласан мэдээлэл нь төслий</a:t>
          </a:r>
          <a:r>
            <a:rPr lang="mn-MN" sz="1600">
              <a:solidFill>
                <a:srgbClr val="00575A"/>
              </a:solidFill>
            </a:rPr>
            <a:t>г</a:t>
          </a:r>
          <a:r>
            <a:rPr lang="mn-MN" sz="1600" baseline="0">
              <a:solidFill>
                <a:srgbClr val="00575A"/>
              </a:solidFill>
            </a:rPr>
            <a:t> хэрэгжүүлэгчдийн</a:t>
          </a:r>
          <a:r>
            <a:rPr lang="en-US" sz="1600">
              <a:solidFill>
                <a:srgbClr val="00575A"/>
              </a:solidFill>
            </a:rPr>
            <a:t> ашиглаж буй бодит төлөвлөгөө, тооцооллыг илэрхийлэхгүй.</a:t>
          </a:r>
        </a:p>
        <a:p>
          <a:endParaRPr lang="en-US" sz="1600">
            <a:solidFill>
              <a:srgbClr val="00575A"/>
            </a:solidFill>
          </a:endParaRPr>
        </a:p>
        <a:p>
          <a:r>
            <a:rPr lang="en-US" sz="1600">
              <a:solidFill>
                <a:srgbClr val="00575A"/>
              </a:solidFill>
            </a:rPr>
            <a:t>Загвар нь </a:t>
          </a:r>
          <a:r>
            <a:rPr lang="en-US" sz="1600" b="1">
              <a:solidFill>
                <a:srgbClr val="00575A"/>
              </a:solidFill>
            </a:rPr>
            <a:t>зэсийн уурхай, бие даасан хайлуулах үйлдвэр, уурхайтай </a:t>
          </a:r>
          <a:r>
            <a:rPr lang="mn-MN" sz="1600" b="1">
              <a:solidFill>
                <a:srgbClr val="00575A"/>
              </a:solidFill>
            </a:rPr>
            <a:t>нэгдмэл</a:t>
          </a:r>
          <a:r>
            <a:rPr lang="en-US" sz="1600" b="1">
              <a:solidFill>
                <a:srgbClr val="00575A"/>
              </a:solidFill>
            </a:rPr>
            <a:t> хайлуулах үйлдвэр</a:t>
          </a:r>
          <a:r>
            <a:rPr lang="en-US" sz="1600">
              <a:solidFill>
                <a:srgbClr val="00575A"/>
              </a:solidFill>
            </a:rPr>
            <a:t> гэсэн гурван хувилбарыг шинжилдэг. Загвар нь санхүүгийн гурван тайланд үндэслэсэн. </a:t>
          </a:r>
          <a:r>
            <a:rPr lang="en-US" sz="1600" b="1">
              <a:solidFill>
                <a:srgbClr val="00575A"/>
              </a:solidFill>
            </a:rPr>
            <a:t>Results</a:t>
          </a:r>
          <a:r>
            <a:rPr lang="en-US" sz="1600">
              <a:solidFill>
                <a:srgbClr val="00575A"/>
              </a:solidFill>
            </a:rPr>
            <a:t> хуудаст загварын гол үзүүлэлт, үр дүнг нэгтгэн харуулсан. </a:t>
          </a:r>
          <a:r>
            <a:rPr lang="en-US" sz="1600" b="1">
              <a:solidFill>
                <a:srgbClr val="00575A"/>
              </a:solidFill>
            </a:rPr>
            <a:t>Assumptions</a:t>
          </a:r>
          <a:r>
            <a:rPr lang="en-US" sz="1600">
              <a:solidFill>
                <a:srgbClr val="00575A"/>
              </a:solidFill>
            </a:rPr>
            <a:t> хуудаст загварт ашигласан үндсэн таамаглалуудыг дэлгэрэнгүй үзүүлсэн. </a:t>
          </a:r>
          <a:r>
            <a:rPr lang="en-US" sz="1600" b="1">
              <a:solidFill>
                <a:srgbClr val="0070C0"/>
              </a:solidFill>
            </a:rPr>
            <a:t>ЦЭНХЭР</a:t>
          </a:r>
          <a:r>
            <a:rPr lang="en-US" sz="1600">
              <a:solidFill>
                <a:srgbClr val="00575A"/>
              </a:solidFill>
            </a:rPr>
            <a:t> өнгөөр тэмдэглэсэн утгуудыг өөрчлөх боломжтой бол </a:t>
          </a:r>
          <a:r>
            <a:rPr lang="en-US" sz="1600" b="1">
              <a:solidFill>
                <a:sysClr val="windowText" lastClr="000000"/>
              </a:solidFill>
            </a:rPr>
            <a:t>ХАР</a:t>
          </a:r>
          <a:r>
            <a:rPr lang="en-US" sz="1600">
              <a:solidFill>
                <a:srgbClr val="00575A"/>
              </a:solidFill>
            </a:rPr>
            <a:t> өнгийн утгууд нь томьёонд суурилсан эсвэл хөрвүүлэлт болон өөрчлөх боломжгүй </a:t>
          </a:r>
          <a:r>
            <a:rPr lang="mn-MN" sz="1600">
              <a:solidFill>
                <a:srgbClr val="00575A"/>
              </a:solidFill>
            </a:rPr>
            <a:t>бусад </a:t>
          </a:r>
          <a:r>
            <a:rPr lang="en-US" sz="1600">
              <a:solidFill>
                <a:srgbClr val="00575A"/>
              </a:solidFill>
            </a:rPr>
            <a:t>үзүүлэлтүүд </a:t>
          </a:r>
          <a:r>
            <a:rPr lang="mn-MN" sz="1600">
              <a:solidFill>
                <a:srgbClr val="00575A"/>
              </a:solidFill>
            </a:rPr>
            <a:t>юм</a:t>
          </a:r>
          <a:r>
            <a:rPr lang="en-US" sz="1600">
              <a:solidFill>
                <a:srgbClr val="00575A"/>
              </a:solidFill>
            </a:rPr>
            <a:t>.</a:t>
          </a:r>
        </a:p>
        <a:p>
          <a:endParaRPr lang="en-US" sz="1600" b="1">
            <a:solidFill>
              <a:srgbClr val="00575A"/>
            </a:solidFill>
          </a:endParaRPr>
        </a:p>
        <a:p>
          <a:r>
            <a:rPr lang="en-US" sz="1600" b="1">
              <a:solidFill>
                <a:srgbClr val="00575A"/>
              </a:solidFill>
            </a:rPr>
            <a:t>Production</a:t>
          </a:r>
          <a:r>
            <a:rPr lang="en-US" sz="1600">
              <a:solidFill>
                <a:srgbClr val="00575A"/>
              </a:solidFill>
            </a:rPr>
            <a:t> хуудаст хувилбар тус бүрээр үйлдвэрлэх бүтээгдэхүүний хэмжээг харуулна. </a:t>
          </a:r>
          <a:r>
            <a:rPr lang="en-US" sz="1600" b="1">
              <a:solidFill>
                <a:srgbClr val="00575A"/>
              </a:solidFill>
            </a:rPr>
            <a:t>Revenue</a:t>
          </a:r>
          <a:r>
            <a:rPr lang="en-US" sz="1600">
              <a:solidFill>
                <a:srgbClr val="00575A"/>
              </a:solidFill>
            </a:rPr>
            <a:t> хуудас нь төсөл тус бүрийн бий болгох орлогод төвлөрнө. </a:t>
          </a:r>
          <a:r>
            <a:rPr lang="en-US" sz="1600" b="1">
              <a:solidFill>
                <a:srgbClr val="00575A"/>
              </a:solidFill>
            </a:rPr>
            <a:t>OPEX</a:t>
          </a:r>
          <a:r>
            <a:rPr lang="en-US" sz="1600">
              <a:solidFill>
                <a:srgbClr val="00575A"/>
              </a:solidFill>
            </a:rPr>
            <a:t> болон </a:t>
          </a:r>
          <a:r>
            <a:rPr lang="en-US" sz="1600" b="1">
              <a:solidFill>
                <a:srgbClr val="00575A"/>
              </a:solidFill>
            </a:rPr>
            <a:t>CAPEX</a:t>
          </a:r>
          <a:r>
            <a:rPr lang="en-US" sz="1600">
              <a:solidFill>
                <a:srgbClr val="00575A"/>
              </a:solidFill>
            </a:rPr>
            <a:t> хуудсууд нь төслийн зардлын дэлгэрэнгүй мэдээллийг </a:t>
          </a:r>
          <a:r>
            <a:rPr lang="mn-MN" sz="1600">
              <a:solidFill>
                <a:srgbClr val="00575A"/>
              </a:solidFill>
            </a:rPr>
            <a:t>элэгдэл</a:t>
          </a:r>
          <a:r>
            <a:rPr lang="mn-MN" sz="1600" baseline="0">
              <a:solidFill>
                <a:srgbClr val="00575A"/>
              </a:solidFill>
            </a:rPr>
            <a:t> хорогдлын тооцооллын хамт </a:t>
          </a:r>
          <a:r>
            <a:rPr lang="en-US" sz="1600">
              <a:solidFill>
                <a:srgbClr val="00575A"/>
              </a:solidFill>
            </a:rPr>
            <a:t>харуулна.</a:t>
          </a:r>
        </a:p>
        <a:p>
          <a:endParaRPr lang="en-US" sz="1600" b="1">
            <a:solidFill>
              <a:srgbClr val="00575A"/>
            </a:solidFill>
          </a:endParaRPr>
        </a:p>
        <a:p>
          <a:r>
            <a:rPr lang="en-US" sz="1600" b="1">
              <a:solidFill>
                <a:srgbClr val="00575A"/>
              </a:solidFill>
            </a:rPr>
            <a:t>Financials</a:t>
          </a:r>
          <a:r>
            <a:rPr lang="en-US" sz="1600">
              <a:solidFill>
                <a:srgbClr val="00575A"/>
              </a:solidFill>
            </a:rPr>
            <a:t> хуудаст загварын үндсэн тооцоолол хийгдэж, бүх хэсгүүд хоорондоо холбогдоно. Энд </a:t>
          </a:r>
          <a:r>
            <a:rPr lang="en-US" sz="1600" b="1">
              <a:solidFill>
                <a:srgbClr val="00575A"/>
              </a:solidFill>
            </a:rPr>
            <a:t>Орлогын тайлан (Income Statement), Мөнгөн гүйлгээний тайлан (Cash Flow Statement), </a:t>
          </a:r>
          <a:r>
            <a:rPr lang="mn-MN" sz="1600" b="1">
              <a:solidFill>
                <a:srgbClr val="00575A"/>
              </a:solidFill>
            </a:rPr>
            <a:t>Т</a:t>
          </a:r>
          <a:r>
            <a:rPr lang="en-US" sz="1600" b="1">
              <a:solidFill>
                <a:srgbClr val="00575A"/>
              </a:solidFill>
            </a:rPr>
            <a:t>айлан </a:t>
          </a:r>
          <a:r>
            <a:rPr lang="mn-MN" sz="1600" b="1">
              <a:solidFill>
                <a:srgbClr val="00575A"/>
              </a:solidFill>
            </a:rPr>
            <a:t>тэнцэл </a:t>
          </a:r>
          <a:r>
            <a:rPr lang="en-US" sz="1600" b="1">
              <a:solidFill>
                <a:srgbClr val="00575A"/>
              </a:solidFill>
            </a:rPr>
            <a:t>(Balance Sheet)</a:t>
          </a:r>
          <a:r>
            <a:rPr lang="en-US" sz="1600">
              <a:solidFill>
                <a:srgbClr val="00575A"/>
              </a:solidFill>
            </a:rPr>
            <a:t>-г харж болно. Уул уурхай болон уурхай-хайлуулах үйлдвэрийн нэгд</a:t>
          </a:r>
          <a:r>
            <a:rPr lang="mn-MN" sz="1600">
              <a:solidFill>
                <a:srgbClr val="00575A"/>
              </a:solidFill>
            </a:rPr>
            <a:t>м</a:t>
          </a:r>
          <a:r>
            <a:rPr lang="en-US" sz="1600">
              <a:solidFill>
                <a:srgbClr val="00575A"/>
              </a:solidFill>
            </a:rPr>
            <a:t>э</a:t>
          </a:r>
          <a:r>
            <a:rPr lang="mn-MN" sz="1600">
              <a:solidFill>
                <a:srgbClr val="00575A"/>
              </a:solidFill>
            </a:rPr>
            <a:t>л</a:t>
          </a:r>
          <a:r>
            <a:rPr lang="en-US" sz="1600">
              <a:solidFill>
                <a:srgbClr val="00575A"/>
              </a:solidFill>
            </a:rPr>
            <a:t> хувилбарын хувьд 2024 оны бодит санхүүгийн тайланг тооцооллын суурь болгон ашигласан.</a:t>
          </a:r>
        </a:p>
        <a:p>
          <a:endParaRPr lang="en-US" sz="1600" b="1">
            <a:solidFill>
              <a:srgbClr val="00575A"/>
            </a:solidFill>
          </a:endParaRPr>
        </a:p>
        <a:p>
          <a:r>
            <a:rPr lang="en-US" sz="1600" b="1">
              <a:solidFill>
                <a:srgbClr val="00575A"/>
              </a:solidFill>
            </a:rPr>
            <a:t>Actuals</a:t>
          </a:r>
          <a:r>
            <a:rPr lang="en-US" sz="1600">
              <a:solidFill>
                <a:srgbClr val="00575A"/>
              </a:solidFill>
            </a:rPr>
            <a:t> хуудаст Эрдэнэт үйлдвэрийн түүхэн санхүүгийн мэдээллийг харуулсан.</a:t>
          </a:r>
        </a:p>
        <a:p>
          <a:endParaRPr lang="en-US" sz="1600">
            <a:solidFill>
              <a:srgbClr val="00575A"/>
            </a:solidFill>
          </a:endParaRPr>
        </a:p>
        <a:p>
          <a:r>
            <a:rPr lang="en-US" sz="1600">
              <a:solidFill>
                <a:srgbClr val="00575A"/>
              </a:solidFill>
            </a:rPr>
            <a:t>Загвартай холбоотой санал,</a:t>
          </a:r>
          <a:r>
            <a:rPr lang="mn-MN" sz="1600">
              <a:solidFill>
                <a:srgbClr val="00575A"/>
              </a:solidFill>
            </a:rPr>
            <a:t> шүүмж</a:t>
          </a:r>
          <a:r>
            <a:rPr lang="en-US" sz="1600">
              <a:solidFill>
                <a:srgbClr val="00575A"/>
              </a:solidFill>
            </a:rPr>
            <a:t> байвал </a:t>
          </a:r>
          <a:r>
            <a:rPr lang="mn-MN" sz="1600">
              <a:solidFill>
                <a:srgbClr val="00575A"/>
              </a:solidFill>
            </a:rPr>
            <a:t>ББЗХ</a:t>
          </a:r>
          <a:r>
            <a:rPr lang="en-US" sz="1600">
              <a:solidFill>
                <a:srgbClr val="00575A"/>
              </a:solidFill>
            </a:rPr>
            <a:t>-ийн Монгол дахь менежер </a:t>
          </a:r>
          <a:r>
            <a:rPr lang="en-US" sz="1600" b="1">
              <a:solidFill>
                <a:srgbClr val="00575A"/>
              </a:solidFill>
            </a:rPr>
            <a:t>Дорждар</a:t>
          </a:r>
          <a:r>
            <a:rPr lang="mn-MN" sz="1600" b="1">
              <a:solidFill>
                <a:srgbClr val="00575A"/>
              </a:solidFill>
            </a:rPr>
            <a:t>ь</a:t>
          </a:r>
          <a:r>
            <a:rPr lang="en-US" sz="1600" b="1">
              <a:solidFill>
                <a:srgbClr val="00575A"/>
              </a:solidFill>
            </a:rPr>
            <a:t> Н.</a:t>
          </a:r>
          <a:r>
            <a:rPr lang="en-US" sz="1600">
              <a:solidFill>
                <a:srgbClr val="00575A"/>
              </a:solidFill>
            </a:rPr>
            <a:t>-д </a:t>
          </a:r>
          <a:r>
            <a:rPr lang="en-US" sz="1600" b="1">
              <a:solidFill>
                <a:srgbClr val="00575A"/>
              </a:solidFill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dorjdari@resourcegovernace.org</a:t>
          </a:r>
          <a:r>
            <a:rPr lang="en-US" sz="1600">
              <a:solidFill>
                <a:srgbClr val="00575A"/>
              </a:solidFill>
            </a:rPr>
            <a:t> хаягаар илгээнэ үү.</a:t>
          </a:r>
        </a:p>
        <a:p>
          <a:endParaRPr lang="en-US" sz="1600" baseline="0">
            <a:solidFill>
              <a:srgbClr val="00575A"/>
            </a:solidFill>
          </a:endParaRPr>
        </a:p>
        <a:p>
          <a:endParaRPr lang="en-US" sz="1600"/>
        </a:p>
      </xdr:txBody>
    </xdr:sp>
    <xdr:clientData/>
  </xdr:twoCellAnchor>
  <xdr:twoCellAnchor editAs="oneCell">
    <xdr:from>
      <xdr:col>3</xdr:col>
      <xdr:colOff>114300</xdr:colOff>
      <xdr:row>0</xdr:row>
      <xdr:rowOff>38100</xdr:rowOff>
    </xdr:from>
    <xdr:to>
      <xdr:col>6</xdr:col>
      <xdr:colOff>314325</xdr:colOff>
      <xdr:row>1</xdr:row>
      <xdr:rowOff>3590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5783D84-8F03-C245-8D78-7B060126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38100"/>
          <a:ext cx="2028825" cy="517940"/>
        </a:xfrm>
        <a:prstGeom prst="rect">
          <a:avLst/>
        </a:prstGeom>
      </xdr:spPr>
    </xdr:pic>
    <xdr:clientData/>
  </xdr:twoCellAnchor>
  <xdr:twoCellAnchor editAs="oneCell">
    <xdr:from>
      <xdr:col>19</xdr:col>
      <xdr:colOff>428625</xdr:colOff>
      <xdr:row>30</xdr:row>
      <xdr:rowOff>114300</xdr:rowOff>
    </xdr:from>
    <xdr:to>
      <xdr:col>23</xdr:col>
      <xdr:colOff>247650</xdr:colOff>
      <xdr:row>33</xdr:row>
      <xdr:rowOff>942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F74B688-B978-7905-AFC8-96F95DF5A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11150" y="6191250"/>
          <a:ext cx="2257425" cy="458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520700</xdr:colOff>
      <xdr:row>0</xdr:row>
      <xdr:rowOff>521115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ED5033-75D3-4F9F-85E3-688E3F6B6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0"/>
          <a:ext cx="2028825" cy="5179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2028825</xdr:colOff>
      <xdr:row>0</xdr:row>
      <xdr:rowOff>530640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4F366C4-CEF9-42DE-90E0-B8CBC3292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0"/>
          <a:ext cx="2028825" cy="5179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647700</xdr:colOff>
      <xdr:row>0</xdr:row>
      <xdr:rowOff>524290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AF1071-4214-4412-BF7C-EE7F9670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0"/>
          <a:ext cx="2028825" cy="5179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876300</xdr:colOff>
      <xdr:row>0</xdr:row>
      <xdr:rowOff>530640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968A12-7B0C-40CC-8999-8DA3EB95F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0"/>
          <a:ext cx="2028825" cy="5179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53975</xdr:colOff>
      <xdr:row>0</xdr:row>
      <xdr:rowOff>530640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A45D3E-C841-4351-A0B1-F60302754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0"/>
          <a:ext cx="2028825" cy="5179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190500</xdr:colOff>
      <xdr:row>0</xdr:row>
      <xdr:rowOff>524290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C5FD72-C4D3-477E-B349-3829EA55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0"/>
          <a:ext cx="2028825" cy="5179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190500</xdr:colOff>
      <xdr:row>0</xdr:row>
      <xdr:rowOff>530640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071CBD-0045-4D9C-9E3E-4EB39236D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0"/>
          <a:ext cx="2028825" cy="5179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2314575</xdr:colOff>
      <xdr:row>0</xdr:row>
      <xdr:rowOff>38100</xdr:rowOff>
    </xdr:from>
    <xdr:to>
      <xdr:col>4</xdr:col>
      <xdr:colOff>273050</xdr:colOff>
      <xdr:row>1</xdr:row>
      <xdr:rowOff>6765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58BBC-AC5D-4717-9A30-EDF9B400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38100"/>
          <a:ext cx="2028825" cy="517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969E-C82B-4AD5-B805-F7CECA29F882}">
  <dimension ref="A1:X1"/>
  <sheetViews>
    <sheetView topLeftCell="A8" workbookViewId="0"/>
  </sheetViews>
  <sheetFormatPr defaultColWidth="0" defaultRowHeight="14.5" x14ac:dyDescent="0.35"/>
  <cols>
    <col min="1" max="1" width="24.1796875" customWidth="1"/>
    <col min="2" max="24" width="9.1796875" customWidth="1"/>
    <col min="25" max="16384" width="9.1796875" hidden="1"/>
  </cols>
  <sheetData>
    <row r="1" spans="1:1" s="20" customFormat="1" ht="43.5" customHeight="1" x14ac:dyDescent="0.55000000000000004">
      <c r="A1" s="18" t="s">
        <v>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7D10-5EC5-42AC-A0AA-D986D4E49851}">
  <dimension ref="A1:L36"/>
  <sheetViews>
    <sheetView workbookViewId="0">
      <selection activeCell="I34" sqref="I34"/>
    </sheetView>
  </sheetViews>
  <sheetFormatPr defaultColWidth="0" defaultRowHeight="14.5" zeroHeight="1" x14ac:dyDescent="0.35"/>
  <cols>
    <col min="1" max="1" width="2.81640625" customWidth="1"/>
    <col min="2" max="2" width="3.54296875" customWidth="1"/>
    <col min="3" max="3" width="49.26953125" customWidth="1"/>
    <col min="4" max="9" width="22.54296875" customWidth="1"/>
    <col min="10" max="12" width="9.1796875" customWidth="1"/>
    <col min="13" max="16384" width="9.1796875" hidden="1"/>
  </cols>
  <sheetData>
    <row r="1" spans="1:12" s="19" customFormat="1" ht="43.5" customHeight="1" x14ac:dyDescent="0.6">
      <c r="A1" s="18" t="s">
        <v>82</v>
      </c>
      <c r="B1" s="18"/>
      <c r="C1" s="18"/>
    </row>
    <row r="2" spans="1:12" x14ac:dyDescent="0.35"/>
    <row r="3" spans="1:12" s="53" customFormat="1" x14ac:dyDescent="0.35">
      <c r="A3" s="51" t="s">
        <v>81</v>
      </c>
    </row>
    <row r="4" spans="1:12" ht="15" thickBot="1" x14ac:dyDescent="0.4"/>
    <row r="5" spans="1:12" ht="15" thickTop="1" x14ac:dyDescent="0.35">
      <c r="C5" s="93"/>
      <c r="D5" s="121" t="s">
        <v>83</v>
      </c>
      <c r="E5" s="121"/>
      <c r="F5" s="121" t="s">
        <v>84</v>
      </c>
      <c r="G5" s="121"/>
      <c r="H5" s="121" t="s">
        <v>85</v>
      </c>
      <c r="I5" s="122"/>
    </row>
    <row r="6" spans="1:12" x14ac:dyDescent="0.35">
      <c r="C6" s="94" t="s">
        <v>61</v>
      </c>
      <c r="D6" s="92" t="s">
        <v>86</v>
      </c>
      <c r="E6" s="92" t="s">
        <v>87</v>
      </c>
      <c r="F6" s="92" t="s">
        <v>86</v>
      </c>
      <c r="G6" s="92" t="s">
        <v>87</v>
      </c>
      <c r="H6" s="92" t="s">
        <v>86</v>
      </c>
      <c r="I6" s="95" t="s">
        <v>87</v>
      </c>
    </row>
    <row r="7" spans="1:12" x14ac:dyDescent="0.35">
      <c r="C7" s="96" t="s">
        <v>62</v>
      </c>
      <c r="D7" s="98">
        <f>NPV(discount_nominal,revenue!G176:BI176)+revenue!F176</f>
        <v>20665.908864387726</v>
      </c>
      <c r="E7" s="98">
        <f>SUM(revenue!F176:BI176)</f>
        <v>97337.416287567787</v>
      </c>
      <c r="F7" s="98">
        <f>NPV(discount_nominal,financials!G259:BI259)+financials!F259</f>
        <v>597.36866167594633</v>
      </c>
      <c r="G7" s="98">
        <f>SUM(financials!F259:BI259)</f>
        <v>3412.4063972690797</v>
      </c>
      <c r="H7" s="98">
        <f>NPV(discount_nominal,financials!G133:BI133)+financials!F133</f>
        <v>22234.888280056832</v>
      </c>
      <c r="I7" s="99">
        <f>SUM(financials!F133:BI133)</f>
        <v>107130.71784059863</v>
      </c>
    </row>
    <row r="8" spans="1:12" x14ac:dyDescent="0.35">
      <c r="C8" s="96" t="s">
        <v>63</v>
      </c>
      <c r="D8" s="98">
        <f>NPV(discount_nominal,opex!G85:BI85)+opex!F85</f>
        <v>10969.146498514086</v>
      </c>
      <c r="E8" s="98">
        <f>SUM(opex!F85:BI85)</f>
        <v>63165.108766364043</v>
      </c>
      <c r="F8" s="98">
        <f>NPV(discount_nominal,financials!G265:BI265)+financials!F265</f>
        <v>1440.652653245344</v>
      </c>
      <c r="G8" s="98">
        <f>SUM(financials!F265:BI265)</f>
        <v>8999.20479764843</v>
      </c>
      <c r="H8" s="98">
        <f>NPV(discount_nominal,financials!G140:BI140)+financials!F140</f>
        <v>12409.799151759433</v>
      </c>
      <c r="I8" s="99">
        <f>SUM(financials!F140:BI140)</f>
        <v>72164.313564012467</v>
      </c>
      <c r="L8" s="59"/>
    </row>
    <row r="9" spans="1:12" x14ac:dyDescent="0.35">
      <c r="C9" s="96" t="s">
        <v>64</v>
      </c>
      <c r="D9" s="98">
        <f>NPV(discount_nominal,financials!G36:BI36)+financials!F36</f>
        <v>1785.2180748580231</v>
      </c>
      <c r="E9" s="98">
        <f>SUM(financials!F36:BI36)</f>
        <v>9692.2348822901695</v>
      </c>
      <c r="F9" s="98">
        <f>NPV(discount_nominal,financials!G284:BI284)+financials!F284</f>
        <v>1164.4769962120249</v>
      </c>
      <c r="G9" s="98">
        <f>SUM(financials!F284:BI284)</f>
        <v>2373.7817309367688</v>
      </c>
      <c r="H9" s="98">
        <f>NPV(discount_nominal,financials!G163:BI163)+financials!F163</f>
        <v>2949.6950710700489</v>
      </c>
      <c r="I9" s="99">
        <f>SUM(financials!F163:BI163)</f>
        <v>12066.016613226939</v>
      </c>
    </row>
    <row r="10" spans="1:12" x14ac:dyDescent="0.35">
      <c r="C10" s="96" t="s">
        <v>65</v>
      </c>
      <c r="D10" s="98">
        <f ca="1">NPV(discount_nominal,financials!G64:BI64)+financials!F64</f>
        <v>152.26236527184219</v>
      </c>
      <c r="E10" s="98">
        <f ca="1">SUM(financials!F64:BI64)</f>
        <v>-10.855253896850456</v>
      </c>
      <c r="F10" s="98">
        <f>NPV(discount_nominal,financials!G312:BI312)+financials!F312</f>
        <v>8.86010157723919</v>
      </c>
      <c r="G10" s="98">
        <f>SUM(financials!F312:BI312)</f>
        <v>0</v>
      </c>
      <c r="H10" s="98">
        <f ca="1">NPV(discount_nominal,financials!G191:BI191)+financials!F191</f>
        <v>106.70436246222488</v>
      </c>
      <c r="I10" s="99">
        <f ca="1">SUM(financials!F191:BI191)</f>
        <v>-10.855253896850444</v>
      </c>
    </row>
    <row r="11" spans="1:12" x14ac:dyDescent="0.35">
      <c r="C11" s="96" t="s">
        <v>66</v>
      </c>
      <c r="D11" s="109">
        <f>NPV(discount_nominal,financials!F39:BI39)</f>
        <v>7248.9868893307839</v>
      </c>
      <c r="E11" s="98">
        <f>financials!E39</f>
        <v>24480.072638913578</v>
      </c>
      <c r="F11" s="109">
        <f>NPV(discount_nominal,financials!F287:BI287)</f>
        <v>-1839.6197432485096</v>
      </c>
      <c r="G11" s="98">
        <f>financials!E287</f>
        <v>-7960.5801313161173</v>
      </c>
      <c r="H11" s="109">
        <f>NPV(discount_nominal,financials!F166:BI166)</f>
        <v>6299.6097280807608</v>
      </c>
      <c r="I11" s="99">
        <f>financials!E166</f>
        <v>22900.387663359241</v>
      </c>
    </row>
    <row r="12" spans="1:12" x14ac:dyDescent="0.35">
      <c r="C12" s="96" t="s">
        <v>67</v>
      </c>
      <c r="D12" s="109">
        <f ca="1">NPV(discount_nominal,financials!F40:BI40)</f>
        <v>2159.0985813022021</v>
      </c>
      <c r="E12" s="98">
        <f ca="1">financials!E40</f>
        <v>803.67017245540148</v>
      </c>
      <c r="F12" s="109">
        <f>NPV(discount_nominal,financials!F288:BI288)</f>
        <v>-1839.6197432485096</v>
      </c>
      <c r="G12" s="98">
        <f>financials!E288</f>
        <v>-7960.5801313161173</v>
      </c>
      <c r="H12" s="109">
        <f ca="1">NPV(discount_nominal,financials!F167:BI167)</f>
        <v>2554.1172657675015</v>
      </c>
      <c r="I12" s="99">
        <f ca="1">financials!E167</f>
        <v>7743.6283958422546</v>
      </c>
    </row>
    <row r="13" spans="1:12" x14ac:dyDescent="0.35">
      <c r="C13" s="96" t="s">
        <v>627</v>
      </c>
      <c r="D13" s="98">
        <f ca="1">financials!F84+NPV(discount_nominal,financials!G84:BI84)</f>
        <v>4056.7947911534666</v>
      </c>
      <c r="E13" s="103">
        <f ca="1">financials!E84</f>
        <v>3824.5365794552299</v>
      </c>
      <c r="F13" s="98">
        <f>financials!F332+NPV(discount_nominal,financials!G332:BI332)</f>
        <v>-2108.990744621773</v>
      </c>
      <c r="G13" s="98">
        <f>financials!E332</f>
        <v>-8300.5194755384382</v>
      </c>
      <c r="H13" s="103">
        <f ca="1">financials!F211+NPV(discount_nominal,financials!G211:BI211)</f>
        <v>2591.6107186268518</v>
      </c>
      <c r="I13" s="102">
        <f ca="1">financials!E211</f>
        <v>7063.3148089807364</v>
      </c>
    </row>
    <row r="14" spans="1:12" ht="15" thickBot="1" x14ac:dyDescent="0.4">
      <c r="C14" s="97" t="s">
        <v>68</v>
      </c>
      <c r="D14" s="100">
        <f ca="1">NPV(discount_nominal,financials!G41:BI41)+financials!F41</f>
        <v>4285.4417100539613</v>
      </c>
      <c r="E14" s="100">
        <f ca="1">SUM(financials!F41:BI41)</f>
        <v>3927.9675490889967</v>
      </c>
      <c r="F14" s="100">
        <f>NPV(discount_nominal,financials!G289:BI289)+financials!F289</f>
        <v>-2100.1306430445338</v>
      </c>
      <c r="G14" s="100">
        <f>SUM(financials!F289:BI289)</f>
        <v>-8300.5194755384382</v>
      </c>
      <c r="H14" s="100">
        <f ca="1">NPV(discount_nominal,financials!G168:BI168)+financials!F168</f>
        <v>2753.1349077663426</v>
      </c>
      <c r="I14" s="101">
        <f ca="1">I8+I9+I10</f>
        <v>84219.474923342554</v>
      </c>
    </row>
    <row r="15" spans="1:12" ht="15" thickTop="1" x14ac:dyDescent="0.35"/>
    <row r="16" spans="1:12" x14ac:dyDescent="0.35"/>
    <row r="17" spans="1:10" s="53" customFormat="1" x14ac:dyDescent="0.35">
      <c r="A17" s="51" t="s">
        <v>80</v>
      </c>
    </row>
    <row r="18" spans="1:10" ht="15" thickBot="1" x14ac:dyDescent="0.4"/>
    <row r="19" spans="1:10" ht="15" thickTop="1" x14ac:dyDescent="0.35">
      <c r="C19" s="93"/>
      <c r="D19" s="121" t="s">
        <v>83</v>
      </c>
      <c r="E19" s="121"/>
      <c r="F19" s="121" t="s">
        <v>84</v>
      </c>
      <c r="G19" s="121"/>
      <c r="H19" s="121" t="s">
        <v>85</v>
      </c>
      <c r="I19" s="122"/>
    </row>
    <row r="20" spans="1:10" x14ac:dyDescent="0.35">
      <c r="C20" s="94" t="s">
        <v>61</v>
      </c>
      <c r="D20" s="92" t="s">
        <v>86</v>
      </c>
      <c r="E20" s="92" t="s">
        <v>87</v>
      </c>
      <c r="F20" s="92" t="s">
        <v>86</v>
      </c>
      <c r="G20" s="92" t="s">
        <v>87</v>
      </c>
      <c r="H20" s="92" t="s">
        <v>86</v>
      </c>
      <c r="I20" s="92" t="s">
        <v>87</v>
      </c>
      <c r="J20" s="115"/>
    </row>
    <row r="21" spans="1:10" x14ac:dyDescent="0.35">
      <c r="C21" s="96" t="s">
        <v>69</v>
      </c>
      <c r="D21" s="98">
        <f>NPV(discount_nominal,financials!G13:BI13)+financials!F13</f>
        <v>1234.7454207246628</v>
      </c>
      <c r="E21" s="98">
        <f>SUM(financials!F13:BI13)</f>
        <v>5807.8156919037965</v>
      </c>
      <c r="F21" s="98">
        <v>0</v>
      </c>
      <c r="G21" s="98">
        <v>0</v>
      </c>
      <c r="H21" s="98">
        <f>NPV(discount_nominal,financials!G142:BI142)+financials!F142</f>
        <v>1185.6743452234432</v>
      </c>
      <c r="I21" s="99">
        <f>SUM(financials!F142:BI142)</f>
        <v>5524.244214885226</v>
      </c>
    </row>
    <row r="22" spans="1:10" x14ac:dyDescent="0.35">
      <c r="C22" s="96" t="s">
        <v>70</v>
      </c>
      <c r="D22" s="98">
        <f ca="1">NPV(discount_nominal,financials!G14:BI14)+financials!F14</f>
        <v>3344.4051080783147</v>
      </c>
      <c r="E22" s="98">
        <f ca="1">SUM(financials!F14:BI14)</f>
        <v>15720.42696687494</v>
      </c>
      <c r="F22" s="98">
        <v>0</v>
      </c>
      <c r="G22" s="98">
        <v>0</v>
      </c>
      <c r="H22" s="98">
        <f ca="1">NPV(discount_nominal,financials!G143:BI143)+financials!F143</f>
        <v>1648.9075908978245</v>
      </c>
      <c r="I22" s="99">
        <f ca="1">SUM(financials!F143:BI143)</f>
        <v>5920.7501467554957</v>
      </c>
    </row>
    <row r="23" spans="1:10" x14ac:dyDescent="0.35">
      <c r="C23" s="96" t="s">
        <v>71</v>
      </c>
      <c r="D23" s="98">
        <f ca="1">D21+D22</f>
        <v>4579.1505288029775</v>
      </c>
      <c r="E23" s="98">
        <f t="shared" ref="E23:I23" ca="1" si="0">E21+E22</f>
        <v>21528.242658778738</v>
      </c>
      <c r="F23" s="98">
        <f t="shared" si="0"/>
        <v>0</v>
      </c>
      <c r="G23" s="98">
        <f t="shared" si="0"/>
        <v>0</v>
      </c>
      <c r="H23" s="98">
        <f t="shared" ca="1" si="0"/>
        <v>2834.581936121268</v>
      </c>
      <c r="I23" s="102">
        <f t="shared" ca="1" si="0"/>
        <v>11444.994361640722</v>
      </c>
    </row>
    <row r="24" spans="1:10" x14ac:dyDescent="0.35">
      <c r="C24" s="96" t="s">
        <v>74</v>
      </c>
      <c r="D24" s="98">
        <f ca="1">NPV(discount_nominal,financials!G25:BI25)+financials!F25</f>
        <v>975.95357057941544</v>
      </c>
      <c r="E24" s="98">
        <f ca="1">SUM(financials!F25:BI25)</f>
        <v>2148.159807679448</v>
      </c>
      <c r="F24" s="98">
        <f>NPV(discount_nominal,financials!G273:BI273)+financials!F273</f>
        <v>0</v>
      </c>
      <c r="G24" s="103">
        <f>SUM(financials!F273:BI273)</f>
        <v>0</v>
      </c>
      <c r="H24" s="98">
        <f ca="1">NPV(discount_nominal,financials!G152:BI152)+financials!F152</f>
        <v>1253.2485372474218</v>
      </c>
      <c r="I24" s="102">
        <f ca="1">SUM(financials!F152:BI152)</f>
        <v>3711.7649058762672</v>
      </c>
    </row>
    <row r="25" spans="1:10" x14ac:dyDescent="0.35">
      <c r="C25" s="96" t="s">
        <v>72</v>
      </c>
      <c r="D25" s="98">
        <f ca="1">NPV(discount_nominal,financials!G62:BI62)+financials!F62</f>
        <v>4274.6118996906789</v>
      </c>
      <c r="E25" s="98">
        <f ca="1">SUM(financials!F62:BI62)</f>
        <v>9439.1514204444538</v>
      </c>
      <c r="F25" s="98">
        <v>0</v>
      </c>
      <c r="G25" s="98">
        <v>0</v>
      </c>
      <c r="H25" s="98">
        <f ca="1">NPV(discount_nominal,financials!G189:BI189)+financials!F189</f>
        <v>2647.6735680655697</v>
      </c>
      <c r="I25" s="99">
        <f ca="1">SUM(financials!F189:BI189)</f>
        <v>8916.9878987998854</v>
      </c>
    </row>
    <row r="26" spans="1:10" ht="15" thickBot="1" x14ac:dyDescent="0.4">
      <c r="C26" s="97" t="s">
        <v>73</v>
      </c>
      <c r="D26" s="100">
        <f ca="1">D23+D24+D25</f>
        <v>9829.7159990730725</v>
      </c>
      <c r="E26" s="100">
        <f t="shared" ref="E26:I26" ca="1" si="1">E23+E24+E25</f>
        <v>33115.553886902635</v>
      </c>
      <c r="F26" s="100">
        <v>0</v>
      </c>
      <c r="G26" s="100">
        <v>0</v>
      </c>
      <c r="H26" s="100">
        <f t="shared" ca="1" si="1"/>
        <v>6735.5040414342602</v>
      </c>
      <c r="I26" s="101">
        <f t="shared" ca="1" si="1"/>
        <v>24073.747166316876</v>
      </c>
    </row>
    <row r="27" spans="1:10" ht="15" thickTop="1" x14ac:dyDescent="0.35"/>
    <row r="28" spans="1:10" s="53" customFormat="1" x14ac:dyDescent="0.35">
      <c r="A28" s="51" t="s">
        <v>78</v>
      </c>
    </row>
    <row r="29" spans="1:10" ht="15" thickBot="1" x14ac:dyDescent="0.4">
      <c r="D29" s="23"/>
    </row>
    <row r="30" spans="1:10" ht="15" thickTop="1" x14ac:dyDescent="0.35">
      <c r="B30" s="120"/>
      <c r="C30" s="93"/>
      <c r="D30" s="121" t="s">
        <v>83</v>
      </c>
      <c r="E30" s="121"/>
      <c r="F30" s="121" t="s">
        <v>84</v>
      </c>
      <c r="G30" s="121"/>
      <c r="H30" s="121" t="s">
        <v>85</v>
      </c>
      <c r="I30" s="122"/>
    </row>
    <row r="31" spans="1:10" x14ac:dyDescent="0.35">
      <c r="C31" s="96" t="s">
        <v>75</v>
      </c>
      <c r="E31" s="5" t="b">
        <f ca="1">financials!E121=0</f>
        <v>1</v>
      </c>
      <c r="G31" s="5" t="b">
        <f>ISNUMBER(financials!E369)</f>
        <v>1</v>
      </c>
      <c r="I31" t="b">
        <f ca="1">financials!E248=0</f>
        <v>1</v>
      </c>
      <c r="J31" s="115"/>
    </row>
    <row r="32" spans="1:10" x14ac:dyDescent="0.35">
      <c r="B32" s="120"/>
      <c r="C32" s="119" t="s">
        <v>76</v>
      </c>
      <c r="E32" t="b">
        <f ca="1">INDEX(financials!F48:BI48,MATCH(year_stop,financials!F2:BI2,0))=0</f>
        <v>1</v>
      </c>
      <c r="G32" t="b">
        <f>INDEX(financials!F296:BI296,MATCH(year_stop,financials!F2:BI2,0))=0</f>
        <v>1</v>
      </c>
      <c r="I32" s="5" t="b">
        <f ca="1">INDEX(financials!F175:BI175,MATCH(year_stop,financials!F2:BI2,0))=0</f>
        <v>1</v>
      </c>
      <c r="J32" s="115"/>
    </row>
    <row r="33" spans="3:10" x14ac:dyDescent="0.35">
      <c r="C33" s="96" t="s">
        <v>77</v>
      </c>
      <c r="E33" t="b">
        <f ca="1">financials!E71=0</f>
        <v>1</v>
      </c>
      <c r="G33" t="b">
        <f>financials!E319=0</f>
        <v>1</v>
      </c>
      <c r="I33" t="b">
        <f ca="1">financials!E198=0</f>
        <v>1</v>
      </c>
      <c r="J33" s="115"/>
    </row>
    <row r="34" spans="3:10" ht="15" thickBot="1" x14ac:dyDescent="0.4">
      <c r="C34" s="97" t="s">
        <v>79</v>
      </c>
      <c r="E34" t="b">
        <f ca="1">INDEX(financials!F70:BI70,MATCH(year_stop,financials!F2:BI2,0))=0</f>
        <v>1</v>
      </c>
      <c r="F34" s="118"/>
      <c r="G34" s="118" t="b">
        <f>INDEX(financials!F318:BI318,MATCH(year_stop,financials!F2:BI2,0))=0</f>
        <v>1</v>
      </c>
      <c r="I34" s="116" t="b">
        <f ca="1">INDEX(financials!F197:BI197,MATCH(year_stop,financials!F2:BI2,0))&lt;0.00001</f>
        <v>1</v>
      </c>
    </row>
    <row r="35" spans="3:10" ht="15" thickTop="1" x14ac:dyDescent="0.35">
      <c r="D35" s="117"/>
      <c r="E35" s="117"/>
      <c r="H35" s="117"/>
      <c r="I35" s="117"/>
    </row>
    <row r="36" spans="3:10" x14ac:dyDescent="0.35"/>
  </sheetData>
  <mergeCells count="9">
    <mergeCell ref="D30:E30"/>
    <mergeCell ref="F30:G30"/>
    <mergeCell ref="H30:I30"/>
    <mergeCell ref="D5:E5"/>
    <mergeCell ref="H5:I5"/>
    <mergeCell ref="F5:G5"/>
    <mergeCell ref="D19:E19"/>
    <mergeCell ref="F19:G19"/>
    <mergeCell ref="H19:I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F8A2-F86A-4E6A-8329-CF1AB5047B31}">
  <dimension ref="A1:N396"/>
  <sheetViews>
    <sheetView tabSelected="1" topLeftCell="A55" workbookViewId="0">
      <selection activeCell="B268" sqref="B268"/>
    </sheetView>
  </sheetViews>
  <sheetFormatPr defaultColWidth="0" defaultRowHeight="14.5" outlineLevelRow="1" x14ac:dyDescent="0.35"/>
  <cols>
    <col min="1" max="1" width="4" style="1" customWidth="1"/>
    <col min="2" max="2" width="5.54296875" style="1" customWidth="1"/>
    <col min="3" max="3" width="44.453125" customWidth="1"/>
    <col min="4" max="4" width="36.7265625" customWidth="1"/>
    <col min="5" max="5" width="20.54296875" bestFit="1" customWidth="1"/>
    <col min="6" max="7" width="14.1796875" customWidth="1"/>
    <col min="8" max="8" width="15.26953125" bestFit="1" customWidth="1"/>
    <col min="9" max="9" width="118.1796875" bestFit="1" customWidth="1"/>
    <col min="10" max="10" width="6.7265625" hidden="1" customWidth="1"/>
    <col min="11" max="11" width="15.26953125" hidden="1" customWidth="1"/>
    <col min="12" max="12" width="7.81640625" hidden="1" customWidth="1"/>
    <col min="13" max="13" width="9.7265625" hidden="1" customWidth="1"/>
    <col min="14" max="16384" width="9.1796875" hidden="1"/>
  </cols>
  <sheetData>
    <row r="1" spans="1:9" s="19" customFormat="1" ht="43.5" customHeight="1" x14ac:dyDescent="0.6">
      <c r="A1" s="18" t="s">
        <v>88</v>
      </c>
      <c r="B1" s="18"/>
      <c r="C1" s="18"/>
    </row>
    <row r="2" spans="1:9" x14ac:dyDescent="0.35">
      <c r="A2"/>
      <c r="B2"/>
    </row>
    <row r="3" spans="1:9" s="53" customFormat="1" x14ac:dyDescent="0.35">
      <c r="A3" s="51" t="s">
        <v>89</v>
      </c>
      <c r="B3" s="51"/>
      <c r="C3" s="51"/>
      <c r="D3" s="51" t="s">
        <v>90</v>
      </c>
      <c r="E3" s="51" t="s">
        <v>26</v>
      </c>
      <c r="F3" s="53" t="s">
        <v>28</v>
      </c>
      <c r="G3" s="53" t="s">
        <v>27</v>
      </c>
      <c r="I3" s="51" t="s">
        <v>0</v>
      </c>
    </row>
    <row r="4" spans="1:9" ht="15" thickBot="1" x14ac:dyDescent="0.4">
      <c r="F4" s="23"/>
      <c r="G4" s="23"/>
      <c r="H4" s="23"/>
    </row>
    <row r="5" spans="1:9" ht="15" thickBot="1" x14ac:dyDescent="0.4">
      <c r="A5" s="37" t="s">
        <v>625</v>
      </c>
      <c r="B5" s="37"/>
      <c r="C5" s="37"/>
      <c r="D5" s="27"/>
      <c r="E5" s="27"/>
      <c r="F5" s="23"/>
      <c r="G5" s="23"/>
      <c r="H5" s="23"/>
      <c r="I5" s="27"/>
    </row>
    <row r="6" spans="1:9" x14ac:dyDescent="0.35">
      <c r="B6" s="1" t="s">
        <v>91</v>
      </c>
      <c r="C6" s="1"/>
    </row>
    <row r="7" spans="1:9" outlineLevel="1" x14ac:dyDescent="0.35">
      <c r="C7" t="s">
        <v>92</v>
      </c>
      <c r="D7" t="s">
        <v>573</v>
      </c>
      <c r="E7" s="2">
        <v>2025</v>
      </c>
    </row>
    <row r="8" spans="1:9" outlineLevel="1" x14ac:dyDescent="0.35">
      <c r="C8" t="s">
        <v>94</v>
      </c>
      <c r="D8" t="s">
        <v>93</v>
      </c>
      <c r="E8" s="2">
        <v>56</v>
      </c>
    </row>
    <row r="9" spans="1:9" outlineLevel="1" x14ac:dyDescent="0.35">
      <c r="C9" t="s">
        <v>574</v>
      </c>
      <c r="D9" t="s">
        <v>573</v>
      </c>
      <c r="E9">
        <f>E7+E8-1</f>
        <v>2080</v>
      </c>
    </row>
    <row r="10" spans="1:9" outlineLevel="1" x14ac:dyDescent="0.35">
      <c r="C10" t="s">
        <v>95</v>
      </c>
      <c r="D10" t="s">
        <v>573</v>
      </c>
      <c r="E10">
        <f>_xlfn.XLOOKUP(0,production!F18:BI18,production!F2:BI2)</f>
        <v>2065</v>
      </c>
      <c r="I10" t="s">
        <v>49</v>
      </c>
    </row>
    <row r="11" spans="1:9" outlineLevel="1" x14ac:dyDescent="0.35"/>
    <row r="12" spans="1:9" outlineLevel="1" x14ac:dyDescent="0.35">
      <c r="B12" s="1" t="s">
        <v>96</v>
      </c>
    </row>
    <row r="13" spans="1:9" x14ac:dyDescent="0.35">
      <c r="C13" t="s">
        <v>97</v>
      </c>
      <c r="D13" t="s">
        <v>573</v>
      </c>
      <c r="E13" s="2">
        <v>2026</v>
      </c>
    </row>
    <row r="14" spans="1:9" x14ac:dyDescent="0.35">
      <c r="C14" t="s">
        <v>98</v>
      </c>
      <c r="D14" t="s">
        <v>93</v>
      </c>
      <c r="E14" s="2">
        <v>3</v>
      </c>
    </row>
    <row r="15" spans="1:9" x14ac:dyDescent="0.35">
      <c r="C15" t="s">
        <v>99</v>
      </c>
      <c r="D15" t="s">
        <v>573</v>
      </c>
      <c r="E15">
        <f>E13+E14</f>
        <v>2029</v>
      </c>
    </row>
    <row r="16" spans="1:9" x14ac:dyDescent="0.35">
      <c r="C16" t="s">
        <v>100</v>
      </c>
      <c r="D16" t="s">
        <v>573</v>
      </c>
      <c r="E16">
        <f>E15</f>
        <v>2029</v>
      </c>
    </row>
    <row r="17" spans="1:9" outlineLevel="1" x14ac:dyDescent="0.35"/>
    <row r="18" spans="1:9" outlineLevel="1" x14ac:dyDescent="0.35">
      <c r="B18" s="1" t="s">
        <v>101</v>
      </c>
      <c r="D18" t="s">
        <v>102</v>
      </c>
      <c r="E18" s="2">
        <v>0.3</v>
      </c>
      <c r="I18" t="s">
        <v>43</v>
      </c>
    </row>
    <row r="19" spans="1:9" outlineLevel="1" x14ac:dyDescent="0.35"/>
    <row r="20" spans="1:9" ht="15" outlineLevel="1" thickBot="1" x14ac:dyDescent="0.4">
      <c r="F20" s="23"/>
      <c r="G20" s="23"/>
      <c r="H20" s="23"/>
    </row>
    <row r="21" spans="1:9" ht="15" thickBot="1" x14ac:dyDescent="0.4">
      <c r="A21" s="37" t="s">
        <v>103</v>
      </c>
      <c r="B21" s="37"/>
      <c r="C21" s="27"/>
      <c r="D21" s="27"/>
      <c r="E21" s="27"/>
      <c r="F21" s="27"/>
      <c r="G21" s="27"/>
      <c r="H21" s="27"/>
      <c r="I21" s="27"/>
    </row>
    <row r="22" spans="1:9" outlineLevel="1" x14ac:dyDescent="0.35">
      <c r="C22" t="s">
        <v>104</v>
      </c>
      <c r="D22" t="s">
        <v>105</v>
      </c>
      <c r="E22" s="9">
        <v>2204.62</v>
      </c>
    </row>
    <row r="23" spans="1:9" outlineLevel="1" x14ac:dyDescent="0.35">
      <c r="C23" t="s">
        <v>106</v>
      </c>
      <c r="D23" t="s">
        <v>107</v>
      </c>
      <c r="E23">
        <v>31.103476799999999</v>
      </c>
    </row>
    <row r="24" spans="1:9" outlineLevel="1" x14ac:dyDescent="0.35">
      <c r="E24" s="9"/>
    </row>
    <row r="25" spans="1:9" s="48" customFormat="1" outlineLevel="1" x14ac:dyDescent="0.35">
      <c r="A25" s="49" t="s">
        <v>91</v>
      </c>
      <c r="B25" s="49"/>
      <c r="E25" s="58"/>
    </row>
    <row r="26" spans="1:9" ht="15" outlineLevel="1" thickBot="1" x14ac:dyDescent="0.4">
      <c r="E26" s="9"/>
    </row>
    <row r="27" spans="1:9" ht="15" thickBot="1" x14ac:dyDescent="0.4">
      <c r="A27" s="37" t="s">
        <v>108</v>
      </c>
      <c r="B27" s="37"/>
      <c r="C27" s="27"/>
      <c r="D27" s="27"/>
      <c r="E27" s="28"/>
      <c r="F27" s="27"/>
      <c r="G27" s="27"/>
      <c r="H27" s="27"/>
      <c r="I27" s="27"/>
    </row>
    <row r="28" spans="1:9" outlineLevel="1" x14ac:dyDescent="0.35">
      <c r="C28" t="s">
        <v>109</v>
      </c>
      <c r="D28" t="s">
        <v>102</v>
      </c>
      <c r="E28" s="82">
        <v>0.02</v>
      </c>
      <c r="I28" t="s">
        <v>45</v>
      </c>
    </row>
    <row r="29" spans="1:9" outlineLevel="1" x14ac:dyDescent="0.35">
      <c r="C29" t="s">
        <v>576</v>
      </c>
      <c r="D29" t="s">
        <v>102</v>
      </c>
      <c r="E29" s="82">
        <v>7.0000000000000007E-2</v>
      </c>
      <c r="I29" t="s">
        <v>44</v>
      </c>
    </row>
    <row r="30" spans="1:9" outlineLevel="1" x14ac:dyDescent="0.35">
      <c r="C30" t="s">
        <v>575</v>
      </c>
      <c r="D30" t="s">
        <v>102</v>
      </c>
      <c r="E30" s="111">
        <f>(1+discount_real)*(1+inflation)-1</f>
        <v>9.1400000000000148E-2</v>
      </c>
    </row>
    <row r="31" spans="1:9" outlineLevel="1" x14ac:dyDescent="0.35">
      <c r="E31" s="10"/>
    </row>
    <row r="32" spans="1:9" ht="15" outlineLevel="1" thickBot="1" x14ac:dyDescent="0.4">
      <c r="B32" s="21" t="s">
        <v>110</v>
      </c>
      <c r="C32" s="23"/>
      <c r="D32" s="23"/>
      <c r="E32" s="23"/>
      <c r="F32" s="23"/>
      <c r="G32" s="23"/>
      <c r="H32" s="23"/>
      <c r="I32" s="23"/>
    </row>
    <row r="33" spans="3:9" outlineLevel="1" x14ac:dyDescent="0.35">
      <c r="C33" t="s">
        <v>111</v>
      </c>
      <c r="D33" t="s">
        <v>112</v>
      </c>
      <c r="E33" s="69">
        <v>5</v>
      </c>
      <c r="I33">
        <v>5</v>
      </c>
    </row>
    <row r="34" spans="3:9" outlineLevel="1" x14ac:dyDescent="0.35">
      <c r="C34" t="s">
        <v>111</v>
      </c>
      <c r="D34" t="s">
        <v>113</v>
      </c>
      <c r="E34" s="12">
        <f>E33*E22</f>
        <v>11023.099999999999</v>
      </c>
    </row>
    <row r="35" spans="3:9" outlineLevel="1" x14ac:dyDescent="0.35">
      <c r="C35" t="s">
        <v>577</v>
      </c>
      <c r="D35" t="s">
        <v>578</v>
      </c>
      <c r="E35" s="14">
        <v>5.0000000000000001E-3</v>
      </c>
      <c r="I35">
        <v>5.0000000000000001E-3</v>
      </c>
    </row>
    <row r="36" spans="3:9" outlineLevel="1" x14ac:dyDescent="0.35">
      <c r="C36" t="s">
        <v>115</v>
      </c>
      <c r="D36" t="s">
        <v>112</v>
      </c>
      <c r="E36" s="2">
        <v>25</v>
      </c>
      <c r="I36">
        <v>25</v>
      </c>
    </row>
    <row r="37" spans="3:9" outlineLevel="1" x14ac:dyDescent="0.35">
      <c r="C37" t="s">
        <v>115</v>
      </c>
      <c r="D37" t="s">
        <v>113</v>
      </c>
      <c r="E37">
        <f>E36*E22</f>
        <v>55115.5</v>
      </c>
    </row>
    <row r="38" spans="3:9" outlineLevel="1" x14ac:dyDescent="0.35">
      <c r="C38" t="s">
        <v>579</v>
      </c>
      <c r="D38" t="s">
        <v>114</v>
      </c>
      <c r="E38" s="14">
        <v>5.0000000000000001E-3</v>
      </c>
      <c r="I38">
        <v>5.0000000000000001E-3</v>
      </c>
    </row>
    <row r="39" spans="3:9" outlineLevel="1" x14ac:dyDescent="0.35">
      <c r="C39" t="s">
        <v>116</v>
      </c>
      <c r="D39" t="s">
        <v>117</v>
      </c>
      <c r="E39" s="4">
        <v>3000</v>
      </c>
    </row>
    <row r="40" spans="3:9" outlineLevel="1" x14ac:dyDescent="0.35">
      <c r="C40" t="s">
        <v>118</v>
      </c>
      <c r="D40" t="s">
        <v>117</v>
      </c>
      <c r="E40" s="4">
        <v>35</v>
      </c>
    </row>
    <row r="41" spans="3:9" outlineLevel="1" x14ac:dyDescent="0.35">
      <c r="C41" t="s">
        <v>580</v>
      </c>
      <c r="D41" t="s">
        <v>113</v>
      </c>
      <c r="E41" s="4">
        <v>50</v>
      </c>
      <c r="I41">
        <v>50</v>
      </c>
    </row>
    <row r="42" spans="3:9" outlineLevel="1" x14ac:dyDescent="0.35">
      <c r="C42" t="s">
        <v>581</v>
      </c>
      <c r="D42" t="s">
        <v>114</v>
      </c>
      <c r="E42" s="14">
        <v>0</v>
      </c>
      <c r="I42">
        <v>5.0000000000000001E-3</v>
      </c>
    </row>
    <row r="43" spans="3:9" outlineLevel="1" x14ac:dyDescent="0.35">
      <c r="C43" t="s">
        <v>290</v>
      </c>
      <c r="D43" t="s">
        <v>629</v>
      </c>
      <c r="E43" s="12">
        <f>E41/10</f>
        <v>5</v>
      </c>
      <c r="I43">
        <v>5</v>
      </c>
    </row>
    <row r="44" spans="3:9" outlineLevel="1" x14ac:dyDescent="0.35">
      <c r="C44" t="s">
        <v>584</v>
      </c>
      <c r="D44" t="s">
        <v>114</v>
      </c>
      <c r="E44" s="108">
        <f>E42</f>
        <v>0</v>
      </c>
      <c r="I44">
        <v>5.0000000000000001E-3</v>
      </c>
    </row>
    <row r="45" spans="3:9" outlineLevel="1" x14ac:dyDescent="0.35">
      <c r="C45" t="s">
        <v>582</v>
      </c>
      <c r="D45" t="s">
        <v>112</v>
      </c>
      <c r="E45" s="4">
        <v>2</v>
      </c>
      <c r="I45" t="s">
        <v>46</v>
      </c>
    </row>
    <row r="46" spans="3:9" outlineLevel="1" x14ac:dyDescent="0.35">
      <c r="C46" t="s">
        <v>583</v>
      </c>
      <c r="D46" t="s">
        <v>114</v>
      </c>
      <c r="E46" s="14">
        <v>0</v>
      </c>
      <c r="I46">
        <v>5.0000000000000001E-3</v>
      </c>
    </row>
    <row r="47" spans="3:9" outlineLevel="1" x14ac:dyDescent="0.35">
      <c r="C47" t="s">
        <v>120</v>
      </c>
      <c r="D47" t="s">
        <v>117</v>
      </c>
      <c r="E47" s="14">
        <v>8</v>
      </c>
    </row>
    <row r="48" spans="3:9" outlineLevel="1" x14ac:dyDescent="0.35">
      <c r="C48" t="s">
        <v>121</v>
      </c>
      <c r="D48" t="s">
        <v>117</v>
      </c>
      <c r="E48" s="14">
        <v>0.5</v>
      </c>
    </row>
    <row r="49" spans="1:9" outlineLevel="1" x14ac:dyDescent="0.35">
      <c r="C49" t="s">
        <v>122</v>
      </c>
      <c r="D49" t="s">
        <v>113</v>
      </c>
      <c r="E49" s="2">
        <v>80</v>
      </c>
      <c r="I49">
        <v>80</v>
      </c>
    </row>
    <row r="50" spans="1:9" outlineLevel="1" x14ac:dyDescent="0.35">
      <c r="C50" t="s">
        <v>123</v>
      </c>
      <c r="D50" t="s">
        <v>113</v>
      </c>
      <c r="E50" s="2">
        <v>24</v>
      </c>
      <c r="I50">
        <v>24</v>
      </c>
    </row>
    <row r="51" spans="1:9" outlineLevel="1" x14ac:dyDescent="0.35">
      <c r="C51" t="s">
        <v>124</v>
      </c>
      <c r="D51" t="s">
        <v>125</v>
      </c>
      <c r="E51" s="2">
        <v>0.08</v>
      </c>
      <c r="I51">
        <v>0.08</v>
      </c>
    </row>
    <row r="52" spans="1:9" outlineLevel="1" x14ac:dyDescent="0.35">
      <c r="C52" t="s">
        <v>126</v>
      </c>
      <c r="D52" t="s">
        <v>113</v>
      </c>
      <c r="E52" s="112">
        <v>0</v>
      </c>
      <c r="I52" t="s">
        <v>47</v>
      </c>
    </row>
    <row r="53" spans="1:9" ht="15" outlineLevel="1" thickBot="1" x14ac:dyDescent="0.4"/>
    <row r="54" spans="1:9" ht="15" thickBot="1" x14ac:dyDescent="0.4">
      <c r="A54" s="37" t="s">
        <v>127</v>
      </c>
      <c r="B54" s="37"/>
      <c r="C54" s="27"/>
      <c r="D54" s="27"/>
      <c r="E54" s="27"/>
      <c r="F54" s="27"/>
      <c r="G54" s="27"/>
      <c r="H54" s="27"/>
      <c r="I54" s="27"/>
    </row>
    <row r="55" spans="1:9" outlineLevel="1" x14ac:dyDescent="0.35"/>
    <row r="56" spans="1:9" ht="15" outlineLevel="1" thickBot="1" x14ac:dyDescent="0.4">
      <c r="B56" s="21" t="s">
        <v>91</v>
      </c>
      <c r="C56" s="23"/>
      <c r="D56" s="21" t="s">
        <v>90</v>
      </c>
      <c r="E56" s="21">
        <v>2026</v>
      </c>
      <c r="F56" s="23"/>
      <c r="G56" s="23"/>
      <c r="H56" s="23"/>
      <c r="I56" s="23"/>
    </row>
    <row r="57" spans="1:9" outlineLevel="1" x14ac:dyDescent="0.35">
      <c r="C57" t="s">
        <v>128</v>
      </c>
      <c r="D57" t="s">
        <v>129</v>
      </c>
      <c r="E57" s="2">
        <v>2216.4</v>
      </c>
      <c r="I57" t="s">
        <v>48</v>
      </c>
    </row>
    <row r="58" spans="1:9" outlineLevel="1" x14ac:dyDescent="0.35">
      <c r="C58" t="s">
        <v>585</v>
      </c>
      <c r="D58" t="s">
        <v>130</v>
      </c>
      <c r="E58" s="2">
        <v>31.3</v>
      </c>
      <c r="I58" t="s">
        <v>1</v>
      </c>
    </row>
    <row r="59" spans="1:9" outlineLevel="1" x14ac:dyDescent="0.35">
      <c r="C59" t="s">
        <v>586</v>
      </c>
      <c r="D59" t="s">
        <v>130</v>
      </c>
      <c r="E59" s="2">
        <v>15.459</v>
      </c>
      <c r="I59" t="s">
        <v>1</v>
      </c>
    </row>
    <row r="60" spans="1:9" outlineLevel="1" x14ac:dyDescent="0.35">
      <c r="C60" t="s">
        <v>131</v>
      </c>
      <c r="D60" t="s">
        <v>130</v>
      </c>
      <c r="E60">
        <f>E58-E59</f>
        <v>15.841000000000001</v>
      </c>
      <c r="I60" t="s">
        <v>1</v>
      </c>
    </row>
    <row r="61" spans="1:9" outlineLevel="1" x14ac:dyDescent="0.35">
      <c r="C61" t="s">
        <v>131</v>
      </c>
      <c r="D61" t="s">
        <v>132</v>
      </c>
      <c r="E61" s="4">
        <v>41.4</v>
      </c>
      <c r="I61" t="s">
        <v>1</v>
      </c>
    </row>
    <row r="62" spans="1:9" outlineLevel="1" x14ac:dyDescent="0.35">
      <c r="C62" t="s">
        <v>133</v>
      </c>
      <c r="D62" t="s">
        <v>102</v>
      </c>
      <c r="E62" s="83">
        <f>E59/E60</f>
        <v>0.9758853607726784</v>
      </c>
    </row>
    <row r="63" spans="1:9" outlineLevel="1" x14ac:dyDescent="0.35">
      <c r="C63" t="s">
        <v>134</v>
      </c>
      <c r="D63" t="s">
        <v>135</v>
      </c>
      <c r="E63" s="2">
        <v>1.4999999999999999E-2</v>
      </c>
    </row>
    <row r="64" spans="1:9" outlineLevel="1" x14ac:dyDescent="0.35">
      <c r="C64" t="s">
        <v>136</v>
      </c>
      <c r="D64" t="s">
        <v>102</v>
      </c>
      <c r="E64" s="84">
        <v>3.64E-3</v>
      </c>
      <c r="I64" t="s">
        <v>2</v>
      </c>
    </row>
    <row r="65" spans="2:9" outlineLevel="1" x14ac:dyDescent="0.35">
      <c r="C65" t="s">
        <v>137</v>
      </c>
      <c r="D65" t="s">
        <v>138</v>
      </c>
      <c r="E65" s="84">
        <v>-8.0000000000000007E-5</v>
      </c>
    </row>
    <row r="66" spans="2:9" outlineLevel="1" x14ac:dyDescent="0.35">
      <c r="C66" t="s">
        <v>139</v>
      </c>
      <c r="D66" t="s">
        <v>102</v>
      </c>
      <c r="E66" s="84">
        <v>1.4100000000000001E-4</v>
      </c>
      <c r="I66" t="s">
        <v>2</v>
      </c>
    </row>
    <row r="67" spans="2:9" outlineLevel="1" x14ac:dyDescent="0.35">
      <c r="C67" t="s">
        <v>140</v>
      </c>
      <c r="D67" t="s">
        <v>138</v>
      </c>
      <c r="E67" s="85">
        <f>E65</f>
        <v>-8.0000000000000007E-5</v>
      </c>
    </row>
    <row r="68" spans="2:9" outlineLevel="1" x14ac:dyDescent="0.35">
      <c r="E68" s="8"/>
    </row>
    <row r="69" spans="2:9" ht="15" outlineLevel="1" thickBot="1" x14ac:dyDescent="0.4">
      <c r="B69" s="21" t="s">
        <v>141</v>
      </c>
      <c r="C69" s="23"/>
      <c r="D69" s="23"/>
      <c r="E69" s="39"/>
      <c r="F69" s="23"/>
      <c r="G69" s="23"/>
      <c r="H69" s="23"/>
      <c r="I69" s="23"/>
    </row>
    <row r="70" spans="2:9" outlineLevel="1" x14ac:dyDescent="0.35">
      <c r="C70" t="s">
        <v>142</v>
      </c>
      <c r="D70" t="s">
        <v>132</v>
      </c>
      <c r="E70" s="4">
        <v>40</v>
      </c>
    </row>
    <row r="71" spans="2:9" outlineLevel="1" x14ac:dyDescent="0.35">
      <c r="C71" t="s">
        <v>143</v>
      </c>
      <c r="D71" t="s">
        <v>93</v>
      </c>
      <c r="E71" s="4">
        <v>6</v>
      </c>
      <c r="I71" t="s">
        <v>50</v>
      </c>
    </row>
    <row r="72" spans="2:9" outlineLevel="1" x14ac:dyDescent="0.35">
      <c r="C72" t="s">
        <v>144</v>
      </c>
      <c r="D72" t="s">
        <v>129</v>
      </c>
      <c r="E72" s="4">
        <v>5</v>
      </c>
      <c r="I72" t="s">
        <v>7</v>
      </c>
    </row>
    <row r="73" spans="2:9" outlineLevel="1" x14ac:dyDescent="0.35">
      <c r="C73" t="s">
        <v>145</v>
      </c>
      <c r="D73" t="s">
        <v>132</v>
      </c>
      <c r="E73" s="4">
        <v>80</v>
      </c>
    </row>
    <row r="74" spans="2:9" outlineLevel="1" x14ac:dyDescent="0.35">
      <c r="C74" t="s">
        <v>146</v>
      </c>
      <c r="D74" t="s">
        <v>102</v>
      </c>
      <c r="E74" s="82">
        <v>0.86860000000000004</v>
      </c>
      <c r="I74" t="s">
        <v>2</v>
      </c>
    </row>
    <row r="75" spans="2:9" outlineLevel="1" x14ac:dyDescent="0.35">
      <c r="C75" t="s">
        <v>147</v>
      </c>
      <c r="D75" t="s">
        <v>102</v>
      </c>
      <c r="E75" s="82">
        <v>0.48</v>
      </c>
      <c r="I75" t="s">
        <v>2</v>
      </c>
    </row>
    <row r="76" spans="2:9" outlineLevel="1" x14ac:dyDescent="0.35">
      <c r="C76" t="s">
        <v>148</v>
      </c>
      <c r="D76" t="s">
        <v>138</v>
      </c>
      <c r="E76" s="82">
        <v>-3.0000000000000001E-3</v>
      </c>
    </row>
    <row r="77" spans="2:9" outlineLevel="1" x14ac:dyDescent="0.35">
      <c r="C77" t="s">
        <v>149</v>
      </c>
      <c r="D77" t="s">
        <v>102</v>
      </c>
      <c r="E77" s="82">
        <v>0.75</v>
      </c>
    </row>
    <row r="78" spans="2:9" outlineLevel="1" x14ac:dyDescent="0.35">
      <c r="C78" t="s">
        <v>150</v>
      </c>
      <c r="D78" t="s">
        <v>102</v>
      </c>
      <c r="E78" s="82">
        <v>0.85</v>
      </c>
    </row>
    <row r="79" spans="2:9" outlineLevel="1" x14ac:dyDescent="0.35">
      <c r="C79" t="s">
        <v>151</v>
      </c>
      <c r="D79" t="s">
        <v>102</v>
      </c>
      <c r="E79" s="82">
        <v>0.23</v>
      </c>
    </row>
    <row r="80" spans="2:9" outlineLevel="1" x14ac:dyDescent="0.35">
      <c r="C80" t="s">
        <v>152</v>
      </c>
      <c r="D80" t="s">
        <v>138</v>
      </c>
      <c r="E80" s="82">
        <v>-5.0000000000000001E-3</v>
      </c>
    </row>
    <row r="81" spans="2:9" outlineLevel="1" x14ac:dyDescent="0.35">
      <c r="C81" t="s">
        <v>153</v>
      </c>
      <c r="D81" t="s">
        <v>102</v>
      </c>
      <c r="E81" s="82">
        <v>0.53</v>
      </c>
    </row>
    <row r="82" spans="2:9" outlineLevel="1" x14ac:dyDescent="0.35">
      <c r="C82" t="s">
        <v>154</v>
      </c>
      <c r="D82" t="s">
        <v>138</v>
      </c>
      <c r="E82" s="82">
        <v>-3.0000000000000001E-3</v>
      </c>
    </row>
    <row r="83" spans="2:9" outlineLevel="1" x14ac:dyDescent="0.35">
      <c r="C83" t="s">
        <v>155</v>
      </c>
      <c r="D83" t="s">
        <v>156</v>
      </c>
      <c r="E83" s="3">
        <v>0.3</v>
      </c>
      <c r="I83" t="s">
        <v>55</v>
      </c>
    </row>
    <row r="84" spans="2:9" outlineLevel="1" x14ac:dyDescent="0.35">
      <c r="C84" t="s">
        <v>157</v>
      </c>
      <c r="D84" t="s">
        <v>138</v>
      </c>
      <c r="E84" s="114">
        <f>E82</f>
        <v>-3.0000000000000001E-3</v>
      </c>
    </row>
    <row r="85" spans="2:9" outlineLevel="1" x14ac:dyDescent="0.35">
      <c r="C85" t="s">
        <v>158</v>
      </c>
      <c r="D85" t="s">
        <v>156</v>
      </c>
      <c r="E85" s="3">
        <v>70</v>
      </c>
      <c r="I85" t="s">
        <v>56</v>
      </c>
    </row>
    <row r="86" spans="2:9" outlineLevel="1" x14ac:dyDescent="0.35">
      <c r="C86" t="s">
        <v>159</v>
      </c>
      <c r="D86" t="s">
        <v>138</v>
      </c>
      <c r="E86" s="114">
        <f>E84</f>
        <v>-3.0000000000000001E-3</v>
      </c>
    </row>
    <row r="87" spans="2:9" outlineLevel="1" x14ac:dyDescent="0.35">
      <c r="C87" t="s">
        <v>160</v>
      </c>
      <c r="D87" t="s">
        <v>102</v>
      </c>
      <c r="E87" s="82">
        <v>0.08</v>
      </c>
    </row>
    <row r="88" spans="2:9" outlineLevel="1" x14ac:dyDescent="0.35">
      <c r="C88" t="s">
        <v>161</v>
      </c>
      <c r="D88" t="s">
        <v>102</v>
      </c>
      <c r="E88" s="82">
        <v>0.08</v>
      </c>
    </row>
    <row r="89" spans="2:9" outlineLevel="1" x14ac:dyDescent="0.35">
      <c r="E89" s="82"/>
    </row>
    <row r="90" spans="2:9" ht="15" outlineLevel="1" thickBot="1" x14ac:dyDescent="0.4">
      <c r="B90" s="21" t="s">
        <v>96</v>
      </c>
      <c r="C90" s="23"/>
      <c r="D90" s="23"/>
      <c r="E90" s="39"/>
      <c r="F90" s="23"/>
      <c r="G90" s="23"/>
      <c r="H90" s="23"/>
      <c r="I90" s="23"/>
    </row>
    <row r="91" spans="2:9" outlineLevel="1" x14ac:dyDescent="0.35">
      <c r="C91" t="s">
        <v>587</v>
      </c>
      <c r="D91" t="s">
        <v>102</v>
      </c>
      <c r="E91" s="42">
        <v>1</v>
      </c>
    </row>
    <row r="92" spans="2:9" outlineLevel="1" x14ac:dyDescent="0.35">
      <c r="C92" t="s">
        <v>588</v>
      </c>
      <c r="D92" t="s">
        <v>162</v>
      </c>
      <c r="E92">
        <v>150</v>
      </c>
    </row>
    <row r="93" spans="2:9" outlineLevel="1" x14ac:dyDescent="0.35">
      <c r="C93" t="s">
        <v>163</v>
      </c>
      <c r="D93" t="s">
        <v>102</v>
      </c>
      <c r="E93" s="45">
        <v>0.96</v>
      </c>
    </row>
    <row r="94" spans="2:9" outlineLevel="1" x14ac:dyDescent="0.35">
      <c r="C94" t="s">
        <v>164</v>
      </c>
      <c r="D94" t="s">
        <v>102</v>
      </c>
      <c r="E94" s="45">
        <v>0.98</v>
      </c>
    </row>
    <row r="95" spans="2:9" outlineLevel="1" x14ac:dyDescent="0.35">
      <c r="C95" t="s">
        <v>165</v>
      </c>
      <c r="D95" t="s">
        <v>102</v>
      </c>
      <c r="E95" s="45">
        <v>0.99</v>
      </c>
      <c r="I95" t="s">
        <v>60</v>
      </c>
    </row>
    <row r="96" spans="2:9" outlineLevel="1" x14ac:dyDescent="0.35">
      <c r="C96" t="s">
        <v>166</v>
      </c>
      <c r="D96" t="s">
        <v>102</v>
      </c>
      <c r="E96" s="45">
        <v>0.99</v>
      </c>
      <c r="I96" t="s">
        <v>60</v>
      </c>
    </row>
    <row r="97" spans="1:9" outlineLevel="1" x14ac:dyDescent="0.35">
      <c r="C97" t="s">
        <v>167</v>
      </c>
      <c r="D97" t="s">
        <v>102</v>
      </c>
      <c r="E97" s="79">
        <v>0.33500000000000002</v>
      </c>
    </row>
    <row r="98" spans="1:9" outlineLevel="1" x14ac:dyDescent="0.35">
      <c r="C98" t="s">
        <v>589</v>
      </c>
      <c r="D98" t="s">
        <v>102</v>
      </c>
      <c r="E98" s="79">
        <v>0.97499999999999998</v>
      </c>
    </row>
    <row r="99" spans="1:9" outlineLevel="1" x14ac:dyDescent="0.35">
      <c r="C99" t="s">
        <v>168</v>
      </c>
      <c r="D99" t="s">
        <v>102</v>
      </c>
      <c r="E99" s="79">
        <v>0.99</v>
      </c>
    </row>
    <row r="100" spans="1:9" ht="14.25" customHeight="1" outlineLevel="1" x14ac:dyDescent="0.35">
      <c r="C100" t="s">
        <v>169</v>
      </c>
      <c r="D100" t="s">
        <v>170</v>
      </c>
      <c r="E100" s="2">
        <v>3.0625</v>
      </c>
    </row>
    <row r="101" spans="1:9" outlineLevel="1" x14ac:dyDescent="0.35">
      <c r="C101" t="s">
        <v>171</v>
      </c>
      <c r="D101" t="s">
        <v>102</v>
      </c>
      <c r="E101" s="82">
        <v>0.96499999999999997</v>
      </c>
      <c r="I101" t="s">
        <v>36</v>
      </c>
    </row>
    <row r="102" spans="1:9" outlineLevel="1" x14ac:dyDescent="0.35">
      <c r="C102" t="s">
        <v>172</v>
      </c>
      <c r="D102" t="s">
        <v>590</v>
      </c>
      <c r="E102" s="2">
        <v>1.76</v>
      </c>
      <c r="I102" t="s">
        <v>40</v>
      </c>
    </row>
    <row r="103" spans="1:9" ht="15" outlineLevel="1" thickBot="1" x14ac:dyDescent="0.4">
      <c r="E103" s="11"/>
      <c r="F103" s="23"/>
      <c r="G103" s="23"/>
      <c r="H103" s="23"/>
    </row>
    <row r="104" spans="1:9" ht="15" thickBot="1" x14ac:dyDescent="0.4">
      <c r="A104" s="37" t="s">
        <v>173</v>
      </c>
      <c r="B104" s="37"/>
      <c r="C104" s="27"/>
      <c r="D104" s="27"/>
      <c r="E104" s="40"/>
      <c r="F104" s="23"/>
      <c r="G104" s="23"/>
      <c r="H104" s="23"/>
      <c r="I104" s="27"/>
    </row>
    <row r="105" spans="1:9" outlineLevel="1" x14ac:dyDescent="0.35">
      <c r="C105" t="s">
        <v>174</v>
      </c>
      <c r="D105" t="s">
        <v>102</v>
      </c>
      <c r="E105" s="82">
        <v>0.96</v>
      </c>
    </row>
    <row r="106" spans="1:9" outlineLevel="1" x14ac:dyDescent="0.35">
      <c r="C106" t="s">
        <v>175</v>
      </c>
      <c r="D106" t="s">
        <v>102</v>
      </c>
      <c r="E106" s="82">
        <v>0.9</v>
      </c>
    </row>
    <row r="107" spans="1:9" outlineLevel="1" x14ac:dyDescent="0.35">
      <c r="C107" t="s">
        <v>176</v>
      </c>
      <c r="D107" t="s">
        <v>102</v>
      </c>
      <c r="E107" s="82">
        <v>0.95</v>
      </c>
    </row>
    <row r="108" spans="1:9" outlineLevel="1" x14ac:dyDescent="0.35">
      <c r="C108" t="s">
        <v>177</v>
      </c>
      <c r="D108" t="s">
        <v>102</v>
      </c>
      <c r="E108" s="82">
        <v>0.9</v>
      </c>
    </row>
    <row r="109" spans="1:9" outlineLevel="1" x14ac:dyDescent="0.35">
      <c r="C109" t="s">
        <v>178</v>
      </c>
      <c r="D109" t="s">
        <v>113</v>
      </c>
      <c r="E109" s="2">
        <v>22</v>
      </c>
      <c r="I109" t="s">
        <v>15</v>
      </c>
    </row>
    <row r="110" spans="1:9" outlineLevel="1" x14ac:dyDescent="0.35">
      <c r="C110" t="s">
        <v>179</v>
      </c>
      <c r="D110" t="s">
        <v>113</v>
      </c>
      <c r="E110" s="2">
        <v>25</v>
      </c>
      <c r="I110" t="s">
        <v>15</v>
      </c>
    </row>
    <row r="111" spans="1:9" outlineLevel="1" x14ac:dyDescent="0.35">
      <c r="C111" t="s">
        <v>180</v>
      </c>
      <c r="D111" t="s">
        <v>102</v>
      </c>
      <c r="E111" s="2">
        <v>90</v>
      </c>
      <c r="I111" t="s">
        <v>19</v>
      </c>
    </row>
    <row r="112" spans="1:9" outlineLevel="1" x14ac:dyDescent="0.35">
      <c r="E112" s="2"/>
    </row>
    <row r="113" spans="2:9" ht="15" outlineLevel="1" thickBot="1" x14ac:dyDescent="0.4">
      <c r="B113" s="21" t="s">
        <v>181</v>
      </c>
      <c r="C113" s="23"/>
      <c r="D113" s="23"/>
      <c r="E113" s="41"/>
      <c r="F113" s="23"/>
      <c r="G113" s="23"/>
      <c r="H113" s="23"/>
      <c r="I113" s="23"/>
    </row>
    <row r="114" spans="2:9" outlineLevel="1" x14ac:dyDescent="0.35">
      <c r="C114" t="s">
        <v>182</v>
      </c>
      <c r="D114" t="s">
        <v>183</v>
      </c>
      <c r="E114" s="2">
        <v>800</v>
      </c>
      <c r="F114" t="s">
        <v>12</v>
      </c>
      <c r="I114" t="s">
        <v>11</v>
      </c>
    </row>
    <row r="115" spans="2:9" outlineLevel="1" x14ac:dyDescent="0.35">
      <c r="C115" t="s">
        <v>184</v>
      </c>
      <c r="D115" t="s">
        <v>183</v>
      </c>
      <c r="E115" s="2">
        <v>3000</v>
      </c>
      <c r="I115" t="s">
        <v>10</v>
      </c>
    </row>
    <row r="116" spans="2:9" outlineLevel="1" x14ac:dyDescent="0.35">
      <c r="C116" t="s">
        <v>185</v>
      </c>
      <c r="D116" t="s">
        <v>186</v>
      </c>
      <c r="E116" s="2">
        <v>1.5</v>
      </c>
      <c r="I116" t="s">
        <v>14</v>
      </c>
    </row>
    <row r="117" spans="2:9" outlineLevel="1" x14ac:dyDescent="0.35">
      <c r="C117" t="s">
        <v>187</v>
      </c>
      <c r="D117" t="s">
        <v>183</v>
      </c>
      <c r="E117" s="2">
        <v>500</v>
      </c>
      <c r="I117" t="s">
        <v>11</v>
      </c>
    </row>
    <row r="118" spans="2:9" outlineLevel="1" x14ac:dyDescent="0.35">
      <c r="C118" t="s">
        <v>188</v>
      </c>
      <c r="D118" t="s">
        <v>183</v>
      </c>
      <c r="E118" s="2">
        <v>1200</v>
      </c>
      <c r="I118" t="s">
        <v>10</v>
      </c>
    </row>
    <row r="119" spans="2:9" outlineLevel="1" x14ac:dyDescent="0.35">
      <c r="C119" t="s">
        <v>189</v>
      </c>
      <c r="D119" t="s">
        <v>186</v>
      </c>
      <c r="E119" s="2">
        <v>2</v>
      </c>
      <c r="I119" t="s">
        <v>14</v>
      </c>
    </row>
    <row r="120" spans="2:9" outlineLevel="1" x14ac:dyDescent="0.35">
      <c r="C120" t="s">
        <v>190</v>
      </c>
      <c r="D120" t="s">
        <v>113</v>
      </c>
      <c r="E120" s="2">
        <v>10</v>
      </c>
      <c r="I120" t="s">
        <v>13</v>
      </c>
    </row>
    <row r="121" spans="2:9" outlineLevel="1" x14ac:dyDescent="0.35"/>
    <row r="122" spans="2:9" ht="15" outlineLevel="1" thickBot="1" x14ac:dyDescent="0.4">
      <c r="B122" s="21" t="s">
        <v>191</v>
      </c>
      <c r="C122" s="23"/>
      <c r="D122" s="23"/>
      <c r="E122" s="23"/>
      <c r="F122" s="23"/>
      <c r="G122" s="23"/>
      <c r="H122" s="23"/>
      <c r="I122" s="23"/>
    </row>
    <row r="123" spans="2:9" outlineLevel="1" x14ac:dyDescent="0.35">
      <c r="C123" t="s">
        <v>628</v>
      </c>
      <c r="D123" t="s">
        <v>102</v>
      </c>
      <c r="E123" s="2">
        <v>5</v>
      </c>
      <c r="I123" t="s">
        <v>16</v>
      </c>
    </row>
    <row r="124" spans="2:9" ht="15" outlineLevel="1" thickBot="1" x14ac:dyDescent="0.4">
      <c r="C124" t="s">
        <v>193</v>
      </c>
    </row>
    <row r="125" spans="2:9" ht="15" outlineLevel="1" thickBot="1" x14ac:dyDescent="0.4">
      <c r="B125" s="1" t="s">
        <v>194</v>
      </c>
      <c r="D125" s="78" t="s">
        <v>195</v>
      </c>
      <c r="E125" s="77" t="s">
        <v>34</v>
      </c>
      <c r="F125" s="74" t="s">
        <v>29</v>
      </c>
      <c r="G125" s="75" t="s">
        <v>30</v>
      </c>
      <c r="H125" s="76" t="s">
        <v>34</v>
      </c>
    </row>
    <row r="126" spans="2:9" outlineLevel="1" x14ac:dyDescent="0.35">
      <c r="C126" t="s">
        <v>196</v>
      </c>
      <c r="D126" t="s">
        <v>102</v>
      </c>
      <c r="E126" s="8">
        <f t="shared" ref="E126:E131" ca="1" si="0">OFFSET(E125,1,MATCH($E$125,$F$125:$H$125,0))</f>
        <v>0</v>
      </c>
      <c r="F126" s="2">
        <v>0</v>
      </c>
      <c r="G126" s="2">
        <f t="shared" ref="G126:G131" si="1">H126/2</f>
        <v>0</v>
      </c>
      <c r="H126" s="2">
        <v>0</v>
      </c>
    </row>
    <row r="127" spans="2:9" outlineLevel="1" x14ac:dyDescent="0.35">
      <c r="C127" t="s">
        <v>197</v>
      </c>
      <c r="D127" t="s">
        <v>102</v>
      </c>
      <c r="E127" s="8">
        <f t="shared" ca="1" si="0"/>
        <v>11</v>
      </c>
      <c r="F127" s="2">
        <v>0</v>
      </c>
      <c r="G127" s="2">
        <f t="shared" si="1"/>
        <v>5.5</v>
      </c>
      <c r="H127" s="2">
        <v>11</v>
      </c>
    </row>
    <row r="128" spans="2:9" outlineLevel="1" x14ac:dyDescent="0.35">
      <c r="C128" t="s">
        <v>198</v>
      </c>
      <c r="D128" t="s">
        <v>102</v>
      </c>
      <c r="E128" s="8">
        <f t="shared" ca="1" si="0"/>
        <v>12</v>
      </c>
      <c r="F128" s="2">
        <v>0</v>
      </c>
      <c r="G128" s="2">
        <f t="shared" si="1"/>
        <v>6</v>
      </c>
      <c r="H128" s="2">
        <v>12</v>
      </c>
    </row>
    <row r="129" spans="2:8" outlineLevel="1" x14ac:dyDescent="0.35">
      <c r="C129" t="s">
        <v>199</v>
      </c>
      <c r="D129" t="s">
        <v>102</v>
      </c>
      <c r="E129" s="8">
        <f t="shared" ca="1" si="0"/>
        <v>13</v>
      </c>
      <c r="F129" s="2">
        <v>0</v>
      </c>
      <c r="G129" s="2">
        <f t="shared" si="1"/>
        <v>6.5</v>
      </c>
      <c r="H129" s="2">
        <v>13</v>
      </c>
    </row>
    <row r="130" spans="2:8" outlineLevel="1" x14ac:dyDescent="0.35">
      <c r="C130" t="s">
        <v>200</v>
      </c>
      <c r="D130" t="s">
        <v>102</v>
      </c>
      <c r="E130" s="8">
        <f t="shared" ca="1" si="0"/>
        <v>14</v>
      </c>
      <c r="F130" s="2">
        <v>0</v>
      </c>
      <c r="G130" s="2">
        <f t="shared" si="1"/>
        <v>7</v>
      </c>
      <c r="H130" s="2">
        <v>14</v>
      </c>
    </row>
    <row r="131" spans="2:8" outlineLevel="1" x14ac:dyDescent="0.35">
      <c r="C131" t="s">
        <v>201</v>
      </c>
      <c r="D131" t="s">
        <v>102</v>
      </c>
      <c r="E131" s="8">
        <f t="shared" ca="1" si="0"/>
        <v>15</v>
      </c>
      <c r="F131" s="2">
        <v>0</v>
      </c>
      <c r="G131" s="2">
        <f t="shared" si="1"/>
        <v>7.5</v>
      </c>
      <c r="H131" s="2">
        <v>15</v>
      </c>
    </row>
    <row r="132" spans="2:8" outlineLevel="1" x14ac:dyDescent="0.35">
      <c r="C132" t="s">
        <v>202</v>
      </c>
      <c r="D132" t="s">
        <v>113</v>
      </c>
      <c r="E132" s="2">
        <v>5000</v>
      </c>
      <c r="F132" s="2"/>
      <c r="G132" s="2"/>
      <c r="H132" s="2"/>
    </row>
    <row r="133" spans="2:8" outlineLevel="1" x14ac:dyDescent="0.35">
      <c r="C133" t="s">
        <v>203</v>
      </c>
      <c r="D133" t="s">
        <v>113</v>
      </c>
      <c r="E133" s="2">
        <v>6000</v>
      </c>
      <c r="F133" s="2"/>
      <c r="G133" s="2"/>
      <c r="H133" s="2"/>
    </row>
    <row r="134" spans="2:8" outlineLevel="1" x14ac:dyDescent="0.35">
      <c r="C134" t="s">
        <v>204</v>
      </c>
      <c r="D134" t="s">
        <v>113</v>
      </c>
      <c r="E134" s="2">
        <v>7000</v>
      </c>
      <c r="F134" s="2"/>
      <c r="G134" s="2"/>
      <c r="H134" s="2"/>
    </row>
    <row r="135" spans="2:8" outlineLevel="1" x14ac:dyDescent="0.35">
      <c r="C135" t="s">
        <v>205</v>
      </c>
      <c r="D135" t="s">
        <v>113</v>
      </c>
      <c r="E135" s="2">
        <v>8000</v>
      </c>
      <c r="F135" s="2"/>
      <c r="G135" s="2"/>
      <c r="H135" s="2"/>
    </row>
    <row r="136" spans="2:8" ht="15" outlineLevel="1" thickBot="1" x14ac:dyDescent="0.4">
      <c r="C136" t="s">
        <v>206</v>
      </c>
      <c r="D136" t="s">
        <v>113</v>
      </c>
      <c r="E136" s="2">
        <v>9000</v>
      </c>
      <c r="F136" s="2"/>
      <c r="G136" s="2"/>
      <c r="H136" s="2"/>
    </row>
    <row r="137" spans="2:8" ht="15" outlineLevel="1" thickBot="1" x14ac:dyDescent="0.4">
      <c r="B137" s="1" t="s">
        <v>207</v>
      </c>
      <c r="D137" s="78" t="s">
        <v>195</v>
      </c>
      <c r="E137" s="77" t="s">
        <v>34</v>
      </c>
      <c r="F137" s="74" t="s">
        <v>29</v>
      </c>
      <c r="G137" s="75" t="s">
        <v>30</v>
      </c>
      <c r="H137" s="76" t="s">
        <v>34</v>
      </c>
    </row>
    <row r="138" spans="2:8" outlineLevel="1" x14ac:dyDescent="0.35">
      <c r="C138" t="s">
        <v>196</v>
      </c>
      <c r="D138" t="s">
        <v>102</v>
      </c>
      <c r="E138" s="8">
        <f t="shared" ref="E138:E143" ca="1" si="2">OFFSET(E137,1,MATCH($E$125,$F$125:$H$125,0))</f>
        <v>0</v>
      </c>
      <c r="F138" s="2">
        <v>0</v>
      </c>
      <c r="G138" s="2">
        <f>H138/2</f>
        <v>0</v>
      </c>
      <c r="H138" s="2">
        <v>0</v>
      </c>
    </row>
    <row r="139" spans="2:8" outlineLevel="1" x14ac:dyDescent="0.35">
      <c r="C139" t="s">
        <v>197</v>
      </c>
      <c r="D139" t="s">
        <v>102</v>
      </c>
      <c r="E139" s="8">
        <f t="shared" ca="1" si="2"/>
        <v>0.8</v>
      </c>
      <c r="F139" s="2">
        <v>0</v>
      </c>
      <c r="G139" s="2">
        <f t="shared" ref="G139:G143" si="3">H139/2</f>
        <v>0.4</v>
      </c>
      <c r="H139" s="2">
        <v>0.8</v>
      </c>
    </row>
    <row r="140" spans="2:8" outlineLevel="1" x14ac:dyDescent="0.35">
      <c r="C140" t="s">
        <v>198</v>
      </c>
      <c r="D140" t="s">
        <v>102</v>
      </c>
      <c r="E140" s="8">
        <f t="shared" ca="1" si="2"/>
        <v>1.6</v>
      </c>
      <c r="F140" s="2">
        <v>0</v>
      </c>
      <c r="G140" s="2">
        <f t="shared" si="3"/>
        <v>0.8</v>
      </c>
      <c r="H140" s="2">
        <v>1.6</v>
      </c>
    </row>
    <row r="141" spans="2:8" outlineLevel="1" x14ac:dyDescent="0.35">
      <c r="C141" t="s">
        <v>199</v>
      </c>
      <c r="D141" t="s">
        <v>102</v>
      </c>
      <c r="E141" s="8">
        <f t="shared" ca="1" si="2"/>
        <v>2.4</v>
      </c>
      <c r="F141" s="2">
        <v>0</v>
      </c>
      <c r="G141" s="2">
        <f t="shared" si="3"/>
        <v>1.2</v>
      </c>
      <c r="H141" s="2">
        <v>2.4</v>
      </c>
    </row>
    <row r="142" spans="2:8" outlineLevel="1" x14ac:dyDescent="0.35">
      <c r="C142" t="s">
        <v>200</v>
      </c>
      <c r="D142" t="s">
        <v>102</v>
      </c>
      <c r="E142" s="8">
        <f t="shared" ca="1" si="2"/>
        <v>3.2</v>
      </c>
      <c r="F142" s="2">
        <v>0</v>
      </c>
      <c r="G142" s="2">
        <f t="shared" si="3"/>
        <v>1.6</v>
      </c>
      <c r="H142" s="2">
        <v>3.2</v>
      </c>
    </row>
    <row r="143" spans="2:8" outlineLevel="1" x14ac:dyDescent="0.35">
      <c r="C143" t="s">
        <v>201</v>
      </c>
      <c r="D143" t="s">
        <v>102</v>
      </c>
      <c r="E143" s="8">
        <f t="shared" ca="1" si="2"/>
        <v>4</v>
      </c>
      <c r="F143" s="2">
        <v>0</v>
      </c>
      <c r="G143" s="2">
        <f t="shared" si="3"/>
        <v>2</v>
      </c>
      <c r="H143" s="2">
        <v>4</v>
      </c>
    </row>
    <row r="144" spans="2:8" outlineLevel="1" x14ac:dyDescent="0.35">
      <c r="C144" t="s">
        <v>202</v>
      </c>
      <c r="D144" t="s">
        <v>113</v>
      </c>
      <c r="E144" s="2">
        <v>35000</v>
      </c>
      <c r="F144" s="2">
        <v>35000</v>
      </c>
      <c r="G144" s="2">
        <v>35000</v>
      </c>
      <c r="H144" s="2">
        <v>35000</v>
      </c>
    </row>
    <row r="145" spans="2:8" outlineLevel="1" x14ac:dyDescent="0.35">
      <c r="C145" t="s">
        <v>203</v>
      </c>
      <c r="D145" t="s">
        <v>113</v>
      </c>
      <c r="E145" s="2">
        <v>40000</v>
      </c>
      <c r="F145" s="2">
        <v>40000</v>
      </c>
      <c r="G145" s="2">
        <v>40000</v>
      </c>
      <c r="H145" s="2">
        <v>40000</v>
      </c>
    </row>
    <row r="146" spans="2:8" outlineLevel="1" x14ac:dyDescent="0.35">
      <c r="C146" t="s">
        <v>204</v>
      </c>
      <c r="D146" t="s">
        <v>113</v>
      </c>
      <c r="E146" s="2">
        <v>45000</v>
      </c>
      <c r="F146" s="2">
        <v>45000</v>
      </c>
      <c r="G146" s="2">
        <v>45000</v>
      </c>
      <c r="H146" s="2">
        <v>45000</v>
      </c>
    </row>
    <row r="147" spans="2:8" outlineLevel="1" x14ac:dyDescent="0.35">
      <c r="C147" t="s">
        <v>205</v>
      </c>
      <c r="D147" t="s">
        <v>113</v>
      </c>
      <c r="E147" s="2">
        <v>50000</v>
      </c>
      <c r="F147" s="2">
        <v>50000</v>
      </c>
      <c r="G147" s="2">
        <v>50000</v>
      </c>
      <c r="H147" s="2">
        <v>50000</v>
      </c>
    </row>
    <row r="148" spans="2:8" ht="15" outlineLevel="1" thickBot="1" x14ac:dyDescent="0.4">
      <c r="C148" t="s">
        <v>206</v>
      </c>
      <c r="D148" t="s">
        <v>113</v>
      </c>
      <c r="E148" s="2">
        <v>55000</v>
      </c>
      <c r="F148" s="2">
        <v>55000</v>
      </c>
      <c r="G148" s="2">
        <v>55000</v>
      </c>
      <c r="H148" s="2">
        <v>55000</v>
      </c>
    </row>
    <row r="149" spans="2:8" ht="15" outlineLevel="1" thickBot="1" x14ac:dyDescent="0.4">
      <c r="B149" s="1" t="s">
        <v>208</v>
      </c>
      <c r="D149" s="78" t="s">
        <v>195</v>
      </c>
      <c r="E149" s="77" t="s">
        <v>34</v>
      </c>
      <c r="F149" s="74" t="s">
        <v>29</v>
      </c>
      <c r="G149" s="75" t="s">
        <v>30</v>
      </c>
      <c r="H149" s="76" t="s">
        <v>34</v>
      </c>
    </row>
    <row r="150" spans="2:8" outlineLevel="1" x14ac:dyDescent="0.35">
      <c r="C150" t="s">
        <v>196</v>
      </c>
      <c r="D150" t="s">
        <v>102</v>
      </c>
      <c r="E150" s="8">
        <f ca="1">OFFSET(E149,1,MATCH($E$149,$F$149:$H$149,0))</f>
        <v>0</v>
      </c>
      <c r="F150" s="2">
        <v>0</v>
      </c>
      <c r="G150" s="2">
        <f t="shared" ref="G150:G155" si="4">H150/2</f>
        <v>0</v>
      </c>
      <c r="H150" s="2">
        <v>0</v>
      </c>
    </row>
    <row r="151" spans="2:8" outlineLevel="1" x14ac:dyDescent="0.35">
      <c r="C151" t="s">
        <v>197</v>
      </c>
      <c r="D151" t="s">
        <v>102</v>
      </c>
      <c r="E151" s="8">
        <f ca="1">OFFSET(E150,1,MATCH($E$149,$F$149:$H$149,0))</f>
        <v>1</v>
      </c>
      <c r="F151" s="2">
        <v>0</v>
      </c>
      <c r="G151" s="2">
        <f t="shared" si="4"/>
        <v>0.5</v>
      </c>
      <c r="H151" s="2">
        <v>1</v>
      </c>
    </row>
    <row r="152" spans="2:8" outlineLevel="1" x14ac:dyDescent="0.35">
      <c r="C152" t="s">
        <v>198</v>
      </c>
      <c r="D152" t="s">
        <v>102</v>
      </c>
      <c r="E152" s="8">
        <f t="shared" ref="E152:E155" ca="1" si="5">OFFSET(E151,1,MATCH($E$149,$F$149:$H$149,0))</f>
        <v>2</v>
      </c>
      <c r="F152" s="2">
        <v>0</v>
      </c>
      <c r="G152" s="2">
        <f t="shared" si="4"/>
        <v>1</v>
      </c>
      <c r="H152" s="2">
        <v>2</v>
      </c>
    </row>
    <row r="153" spans="2:8" outlineLevel="1" x14ac:dyDescent="0.35">
      <c r="C153" t="s">
        <v>199</v>
      </c>
      <c r="D153" t="s">
        <v>102</v>
      </c>
      <c r="E153" s="8">
        <f t="shared" ca="1" si="5"/>
        <v>3</v>
      </c>
      <c r="F153" s="2">
        <v>0</v>
      </c>
      <c r="G153" s="2">
        <f t="shared" si="4"/>
        <v>1.5</v>
      </c>
      <c r="H153" s="2">
        <v>3</v>
      </c>
    </row>
    <row r="154" spans="2:8" outlineLevel="1" x14ac:dyDescent="0.35">
      <c r="C154" t="s">
        <v>200</v>
      </c>
      <c r="D154" t="s">
        <v>102</v>
      </c>
      <c r="E154" s="8">
        <f t="shared" ca="1" si="5"/>
        <v>4</v>
      </c>
      <c r="F154" s="2">
        <v>0</v>
      </c>
      <c r="G154" s="2">
        <f t="shared" si="4"/>
        <v>2</v>
      </c>
      <c r="H154" s="2">
        <v>4</v>
      </c>
    </row>
    <row r="155" spans="2:8" outlineLevel="1" x14ac:dyDescent="0.35">
      <c r="C155" t="s">
        <v>201</v>
      </c>
      <c r="D155" t="s">
        <v>102</v>
      </c>
      <c r="E155" s="8">
        <f t="shared" ca="1" si="5"/>
        <v>5</v>
      </c>
      <c r="F155" s="2">
        <v>0</v>
      </c>
      <c r="G155" s="2">
        <f t="shared" si="4"/>
        <v>2.5</v>
      </c>
      <c r="H155" s="2">
        <v>5</v>
      </c>
    </row>
    <row r="156" spans="2:8" outlineLevel="1" x14ac:dyDescent="0.35">
      <c r="C156" t="s">
        <v>202</v>
      </c>
      <c r="D156" t="s">
        <v>113</v>
      </c>
      <c r="E156" s="2">
        <v>5000</v>
      </c>
      <c r="F156" s="2"/>
      <c r="G156" s="2"/>
      <c r="H156" s="2"/>
    </row>
    <row r="157" spans="2:8" outlineLevel="1" x14ac:dyDescent="0.35">
      <c r="C157" t="s">
        <v>203</v>
      </c>
      <c r="D157" t="s">
        <v>113</v>
      </c>
      <c r="E157" s="2">
        <v>6000</v>
      </c>
      <c r="F157" s="2"/>
      <c r="G157" s="2"/>
      <c r="H157" s="2"/>
    </row>
    <row r="158" spans="2:8" outlineLevel="1" x14ac:dyDescent="0.35">
      <c r="C158" t="s">
        <v>204</v>
      </c>
      <c r="D158" t="s">
        <v>113</v>
      </c>
      <c r="E158" s="2">
        <v>7000</v>
      </c>
      <c r="F158" s="2"/>
      <c r="G158" s="2"/>
      <c r="H158" s="2"/>
    </row>
    <row r="159" spans="2:8" outlineLevel="1" x14ac:dyDescent="0.35">
      <c r="C159" t="s">
        <v>205</v>
      </c>
      <c r="D159" t="s">
        <v>113</v>
      </c>
      <c r="E159" s="2">
        <v>8000</v>
      </c>
      <c r="F159" s="2"/>
      <c r="G159" s="2"/>
      <c r="H159" s="2"/>
    </row>
    <row r="160" spans="2:8" ht="15" outlineLevel="1" thickBot="1" x14ac:dyDescent="0.4">
      <c r="C160" t="s">
        <v>206</v>
      </c>
      <c r="D160" t="s">
        <v>113</v>
      </c>
      <c r="E160" s="2">
        <v>9000</v>
      </c>
      <c r="F160" s="2"/>
      <c r="G160" s="2"/>
      <c r="H160" s="2"/>
    </row>
    <row r="161" spans="2:8" ht="15" outlineLevel="1" thickBot="1" x14ac:dyDescent="0.4">
      <c r="B161" s="1" t="s">
        <v>116</v>
      </c>
      <c r="D161" s="78" t="s">
        <v>195</v>
      </c>
      <c r="E161" s="77" t="s">
        <v>34</v>
      </c>
      <c r="F161" s="74" t="s">
        <v>29</v>
      </c>
      <c r="G161" s="75" t="s">
        <v>30</v>
      </c>
      <c r="H161" s="76" t="s">
        <v>34</v>
      </c>
    </row>
    <row r="162" spans="2:8" outlineLevel="1" x14ac:dyDescent="0.35">
      <c r="C162" t="s">
        <v>196</v>
      </c>
      <c r="D162" t="s">
        <v>102</v>
      </c>
      <c r="E162" s="8">
        <f ca="1">OFFSET(E161,1,MATCH($E$161,$F$161:$H$161,0))</f>
        <v>0</v>
      </c>
      <c r="F162" s="2">
        <v>0</v>
      </c>
      <c r="G162" s="2">
        <f t="shared" ref="G162:G167" si="6">H162/2</f>
        <v>0</v>
      </c>
      <c r="H162" s="2">
        <v>0</v>
      </c>
    </row>
    <row r="163" spans="2:8" outlineLevel="1" x14ac:dyDescent="0.35">
      <c r="C163" t="s">
        <v>197</v>
      </c>
      <c r="D163" t="s">
        <v>102</v>
      </c>
      <c r="E163" s="8">
        <f t="shared" ref="E163:E167" ca="1" si="7">OFFSET(E162,1,MATCH($E$161,$F$161:$H$161,0))</f>
        <v>1</v>
      </c>
      <c r="F163" s="2">
        <v>0</v>
      </c>
      <c r="G163" s="2">
        <f t="shared" si="6"/>
        <v>0.5</v>
      </c>
      <c r="H163" s="2">
        <v>1</v>
      </c>
    </row>
    <row r="164" spans="2:8" outlineLevel="1" x14ac:dyDescent="0.35">
      <c r="C164" t="s">
        <v>198</v>
      </c>
      <c r="D164" t="s">
        <v>102</v>
      </c>
      <c r="E164" s="8">
        <f t="shared" ca="1" si="7"/>
        <v>2</v>
      </c>
      <c r="F164" s="2">
        <v>0</v>
      </c>
      <c r="G164" s="2">
        <f t="shared" si="6"/>
        <v>1</v>
      </c>
      <c r="H164" s="2">
        <v>2</v>
      </c>
    </row>
    <row r="165" spans="2:8" outlineLevel="1" x14ac:dyDescent="0.35">
      <c r="C165" t="s">
        <v>199</v>
      </c>
      <c r="D165" t="s">
        <v>102</v>
      </c>
      <c r="E165" s="8">
        <f t="shared" ca="1" si="7"/>
        <v>3</v>
      </c>
      <c r="F165" s="2">
        <v>0</v>
      </c>
      <c r="G165" s="2">
        <f t="shared" si="6"/>
        <v>1.5</v>
      </c>
      <c r="H165" s="2">
        <v>3</v>
      </c>
    </row>
    <row r="166" spans="2:8" outlineLevel="1" x14ac:dyDescent="0.35">
      <c r="C166" t="s">
        <v>200</v>
      </c>
      <c r="D166" t="s">
        <v>102</v>
      </c>
      <c r="E166" s="8">
        <f t="shared" ca="1" si="7"/>
        <v>4</v>
      </c>
      <c r="F166" s="2">
        <v>0</v>
      </c>
      <c r="G166" s="2">
        <f t="shared" si="6"/>
        <v>2</v>
      </c>
      <c r="H166" s="2">
        <v>4</v>
      </c>
    </row>
    <row r="167" spans="2:8" outlineLevel="1" x14ac:dyDescent="0.35">
      <c r="C167" t="s">
        <v>201</v>
      </c>
      <c r="D167" t="s">
        <v>102</v>
      </c>
      <c r="E167" s="8">
        <f t="shared" ca="1" si="7"/>
        <v>5</v>
      </c>
      <c r="F167" s="2">
        <v>0</v>
      </c>
      <c r="G167" s="2">
        <f t="shared" si="6"/>
        <v>2.5</v>
      </c>
      <c r="H167" s="2">
        <v>5</v>
      </c>
    </row>
    <row r="168" spans="2:8" outlineLevel="1" x14ac:dyDescent="0.35">
      <c r="C168" t="s">
        <v>202</v>
      </c>
      <c r="D168" t="s">
        <v>117</v>
      </c>
      <c r="E168" s="2">
        <v>900</v>
      </c>
      <c r="F168" s="2"/>
      <c r="G168" s="2"/>
      <c r="H168" s="2"/>
    </row>
    <row r="169" spans="2:8" outlineLevel="1" x14ac:dyDescent="0.35">
      <c r="C169" t="s">
        <v>203</v>
      </c>
      <c r="D169" t="s">
        <v>117</v>
      </c>
      <c r="E169" s="2">
        <v>1000</v>
      </c>
      <c r="F169" s="2"/>
      <c r="G169" s="2"/>
      <c r="H169" s="2"/>
    </row>
    <row r="170" spans="2:8" outlineLevel="1" x14ac:dyDescent="0.35">
      <c r="C170" t="s">
        <v>204</v>
      </c>
      <c r="D170" t="s">
        <v>117</v>
      </c>
      <c r="E170" s="2">
        <v>1100</v>
      </c>
      <c r="F170" s="2"/>
      <c r="G170" s="2"/>
      <c r="H170" s="2"/>
    </row>
    <row r="171" spans="2:8" outlineLevel="1" x14ac:dyDescent="0.35">
      <c r="C171" t="s">
        <v>205</v>
      </c>
      <c r="D171" t="s">
        <v>117</v>
      </c>
      <c r="E171" s="2">
        <v>1200</v>
      </c>
      <c r="F171" s="2"/>
      <c r="G171" s="2"/>
      <c r="H171" s="2"/>
    </row>
    <row r="172" spans="2:8" ht="15" outlineLevel="1" thickBot="1" x14ac:dyDescent="0.4">
      <c r="C172" t="s">
        <v>206</v>
      </c>
      <c r="D172" t="s">
        <v>117</v>
      </c>
      <c r="E172" s="2">
        <v>1300</v>
      </c>
      <c r="F172" s="2"/>
      <c r="G172" s="2"/>
      <c r="H172" s="2"/>
    </row>
    <row r="173" spans="2:8" ht="15" outlineLevel="1" thickBot="1" x14ac:dyDescent="0.4">
      <c r="B173" s="1" t="s">
        <v>118</v>
      </c>
      <c r="D173" s="78" t="s">
        <v>195</v>
      </c>
      <c r="E173" s="77" t="s">
        <v>34</v>
      </c>
      <c r="F173" s="74" t="s">
        <v>29</v>
      </c>
      <c r="G173" s="75" t="s">
        <v>30</v>
      </c>
      <c r="H173" s="76" t="s">
        <v>34</v>
      </c>
    </row>
    <row r="174" spans="2:8" outlineLevel="1" x14ac:dyDescent="0.35">
      <c r="C174" t="s">
        <v>196</v>
      </c>
      <c r="D174" t="s">
        <v>102</v>
      </c>
      <c r="E174" s="8">
        <f ca="1">OFFSET(E173,1,MATCH($E$161,$F$161:$H$161,0))</f>
        <v>0</v>
      </c>
      <c r="F174" s="2">
        <v>0</v>
      </c>
      <c r="G174" s="2">
        <f t="shared" ref="G174:G179" si="8">H174/2</f>
        <v>0</v>
      </c>
      <c r="H174" s="2">
        <v>0</v>
      </c>
    </row>
    <row r="175" spans="2:8" outlineLevel="1" x14ac:dyDescent="0.35">
      <c r="C175" t="s">
        <v>197</v>
      </c>
      <c r="D175" t="s">
        <v>102</v>
      </c>
      <c r="E175" s="8">
        <f t="shared" ref="E175:E179" ca="1" si="9">OFFSET(E174,1,MATCH($E$161,$F$161:$H$161,0))</f>
        <v>1</v>
      </c>
      <c r="F175" s="2">
        <v>0</v>
      </c>
      <c r="G175" s="2">
        <f t="shared" si="8"/>
        <v>0.5</v>
      </c>
      <c r="H175" s="2">
        <v>1</v>
      </c>
    </row>
    <row r="176" spans="2:8" outlineLevel="1" x14ac:dyDescent="0.35">
      <c r="C176" t="s">
        <v>198</v>
      </c>
      <c r="D176" t="s">
        <v>102</v>
      </c>
      <c r="E176" s="8">
        <f t="shared" ca="1" si="9"/>
        <v>2</v>
      </c>
      <c r="F176" s="2">
        <v>0</v>
      </c>
      <c r="G176" s="2">
        <f t="shared" si="8"/>
        <v>1</v>
      </c>
      <c r="H176" s="2">
        <v>2</v>
      </c>
    </row>
    <row r="177" spans="1:14" outlineLevel="1" x14ac:dyDescent="0.35">
      <c r="C177" t="s">
        <v>199</v>
      </c>
      <c r="D177" t="s">
        <v>102</v>
      </c>
      <c r="E177" s="8">
        <f t="shared" ca="1" si="9"/>
        <v>3</v>
      </c>
      <c r="F177" s="2">
        <v>0</v>
      </c>
      <c r="G177" s="2">
        <f t="shared" si="8"/>
        <v>1.5</v>
      </c>
      <c r="H177" s="2">
        <v>3</v>
      </c>
    </row>
    <row r="178" spans="1:14" outlineLevel="1" x14ac:dyDescent="0.35">
      <c r="C178" t="s">
        <v>200</v>
      </c>
      <c r="D178" t="s">
        <v>102</v>
      </c>
      <c r="E178" s="8">
        <f t="shared" ca="1" si="9"/>
        <v>4</v>
      </c>
      <c r="F178" s="2">
        <v>0</v>
      </c>
      <c r="G178" s="2">
        <f t="shared" si="8"/>
        <v>2</v>
      </c>
      <c r="H178" s="2">
        <v>4</v>
      </c>
    </row>
    <row r="179" spans="1:14" outlineLevel="1" x14ac:dyDescent="0.35">
      <c r="C179" t="s">
        <v>201</v>
      </c>
      <c r="D179" t="s">
        <v>102</v>
      </c>
      <c r="E179" s="8">
        <f t="shared" ca="1" si="9"/>
        <v>5</v>
      </c>
      <c r="F179" s="2">
        <v>0</v>
      </c>
      <c r="G179" s="2">
        <f t="shared" si="8"/>
        <v>2.5</v>
      </c>
      <c r="H179" s="2">
        <v>5</v>
      </c>
    </row>
    <row r="180" spans="1:14" outlineLevel="1" x14ac:dyDescent="0.35">
      <c r="C180" t="s">
        <v>202</v>
      </c>
      <c r="D180" t="s">
        <v>117</v>
      </c>
      <c r="E180" s="2">
        <v>25</v>
      </c>
      <c r="F180" s="2"/>
      <c r="G180" s="2"/>
      <c r="H180" s="2"/>
    </row>
    <row r="181" spans="1:14" outlineLevel="1" x14ac:dyDescent="0.35">
      <c r="C181" t="s">
        <v>203</v>
      </c>
      <c r="D181" t="s">
        <v>117</v>
      </c>
      <c r="E181" s="2">
        <v>30</v>
      </c>
      <c r="F181" s="2"/>
      <c r="G181" s="2"/>
      <c r="H181" s="2"/>
    </row>
    <row r="182" spans="1:14" outlineLevel="1" x14ac:dyDescent="0.35">
      <c r="C182" t="s">
        <v>204</v>
      </c>
      <c r="D182" t="s">
        <v>117</v>
      </c>
      <c r="E182" s="2">
        <v>35</v>
      </c>
      <c r="F182" s="2"/>
      <c r="G182" s="2"/>
      <c r="H182" s="2"/>
    </row>
    <row r="183" spans="1:14" outlineLevel="1" x14ac:dyDescent="0.35">
      <c r="C183" t="s">
        <v>205</v>
      </c>
      <c r="D183" t="s">
        <v>117</v>
      </c>
      <c r="E183" s="2">
        <v>40</v>
      </c>
      <c r="F183" s="2"/>
      <c r="G183" s="2"/>
      <c r="H183" s="2"/>
    </row>
    <row r="184" spans="1:14" outlineLevel="1" x14ac:dyDescent="0.35">
      <c r="C184" t="s">
        <v>206</v>
      </c>
      <c r="D184" t="s">
        <v>117</v>
      </c>
      <c r="E184" s="2">
        <v>45</v>
      </c>
      <c r="F184" s="2"/>
      <c r="G184" s="2"/>
      <c r="H184" s="2"/>
    </row>
    <row r="185" spans="1:14" outlineLevel="1" x14ac:dyDescent="0.35"/>
    <row r="186" spans="1:14" ht="15" outlineLevel="1" thickBot="1" x14ac:dyDescent="0.4">
      <c r="F186" s="23"/>
      <c r="G186" s="23"/>
      <c r="H186" s="23"/>
    </row>
    <row r="187" spans="1:14" ht="15" thickBot="1" x14ac:dyDescent="0.4">
      <c r="A187" s="37" t="s">
        <v>209</v>
      </c>
      <c r="B187" s="37"/>
      <c r="C187" s="37"/>
      <c r="D187" s="27"/>
      <c r="E187" s="27"/>
      <c r="F187" s="27"/>
      <c r="G187" s="27"/>
      <c r="H187" s="27"/>
      <c r="I187" s="27"/>
    </row>
    <row r="188" spans="1:14" outlineLevel="1" x14ac:dyDescent="0.35">
      <c r="C188" s="1"/>
    </row>
    <row r="189" spans="1:14" ht="15" outlineLevel="1" thickBot="1" x14ac:dyDescent="0.4">
      <c r="B189" s="21" t="s">
        <v>91</v>
      </c>
      <c r="C189" s="23"/>
      <c r="D189" s="23"/>
      <c r="E189" s="23"/>
      <c r="F189" s="23"/>
      <c r="G189" s="23"/>
      <c r="H189" s="23"/>
      <c r="I189" s="23"/>
    </row>
    <row r="190" spans="1:14" outlineLevel="1" x14ac:dyDescent="0.35"/>
    <row r="191" spans="1:14" outlineLevel="1" x14ac:dyDescent="0.35">
      <c r="B191" s="1" t="s">
        <v>210</v>
      </c>
    </row>
    <row r="192" spans="1:14" outlineLevel="1" x14ac:dyDescent="0.35">
      <c r="C192" t="s">
        <v>626</v>
      </c>
      <c r="D192" t="s">
        <v>591</v>
      </c>
      <c r="E192" s="6">
        <f>AVERAGE(actuals!I207:K207)</f>
        <v>4.1664731894236251</v>
      </c>
      <c r="I192" t="s">
        <v>17</v>
      </c>
      <c r="K192" s="9"/>
      <c r="N192" s="5"/>
    </row>
    <row r="193" spans="2:11" outlineLevel="1" x14ac:dyDescent="0.35">
      <c r="C193" t="s">
        <v>213</v>
      </c>
      <c r="D193" t="s">
        <v>591</v>
      </c>
      <c r="E193" s="6">
        <f>AVERAGE(actuals!I208:K208)</f>
        <v>3.0558912280107182</v>
      </c>
      <c r="I193" t="s">
        <v>17</v>
      </c>
      <c r="K193" s="9"/>
    </row>
    <row r="194" spans="2:11" outlineLevel="1" x14ac:dyDescent="0.35">
      <c r="C194" t="s">
        <v>630</v>
      </c>
      <c r="D194" t="s">
        <v>591</v>
      </c>
      <c r="E194" s="6">
        <f>AVERAGE(actuals!I209:K209)</f>
        <v>2.5655494121020044</v>
      </c>
      <c r="I194" t="s">
        <v>17</v>
      </c>
      <c r="K194" s="9"/>
    </row>
    <row r="195" spans="2:11" outlineLevel="1" x14ac:dyDescent="0.35">
      <c r="C195" t="s">
        <v>214</v>
      </c>
      <c r="D195" t="s">
        <v>591</v>
      </c>
      <c r="E195" s="6">
        <f>AVERAGE(actuals!I210:K210)</f>
        <v>3.0636432369703965</v>
      </c>
      <c r="I195" t="s">
        <v>17</v>
      </c>
      <c r="K195" s="9"/>
    </row>
    <row r="196" spans="2:11" outlineLevel="1" x14ac:dyDescent="0.35">
      <c r="C196" t="s">
        <v>215</v>
      </c>
      <c r="D196" t="s">
        <v>591</v>
      </c>
      <c r="E196" s="6">
        <f>AVERAGE(actuals!I211:K211)</f>
        <v>1.1693205633299459</v>
      </c>
      <c r="I196" t="s">
        <v>17</v>
      </c>
    </row>
    <row r="197" spans="2:11" outlineLevel="1" x14ac:dyDescent="0.35">
      <c r="E197" s="9"/>
    </row>
    <row r="198" spans="2:11" outlineLevel="1" x14ac:dyDescent="0.35">
      <c r="B198" s="1" t="s">
        <v>216</v>
      </c>
    </row>
    <row r="199" spans="2:11" outlineLevel="1" x14ac:dyDescent="0.35">
      <c r="C199" t="s">
        <v>217</v>
      </c>
      <c r="D199" t="s">
        <v>102</v>
      </c>
      <c r="E199" s="2">
        <v>0.01</v>
      </c>
      <c r="I199" t="s">
        <v>59</v>
      </c>
    </row>
    <row r="200" spans="2:11" outlineLevel="1" x14ac:dyDescent="0.35"/>
    <row r="201" spans="2:11" ht="15" outlineLevel="1" thickBot="1" x14ac:dyDescent="0.4">
      <c r="B201" s="21" t="s">
        <v>96</v>
      </c>
      <c r="C201" s="23"/>
      <c r="D201" s="23"/>
      <c r="E201" s="23"/>
      <c r="F201" s="23"/>
      <c r="G201" s="23"/>
      <c r="H201" s="23"/>
      <c r="I201" s="23"/>
    </row>
    <row r="202" spans="2:11" outlineLevel="1" x14ac:dyDescent="0.35">
      <c r="B202" s="1" t="s">
        <v>96</v>
      </c>
    </row>
    <row r="203" spans="2:11" outlineLevel="1" x14ac:dyDescent="0.35">
      <c r="C203" t="s">
        <v>626</v>
      </c>
      <c r="D203" t="s">
        <v>592</v>
      </c>
      <c r="E203" s="2">
        <f>500*2000*12/1000000</f>
        <v>12</v>
      </c>
      <c r="I203" t="s">
        <v>32</v>
      </c>
    </row>
    <row r="204" spans="2:11" outlineLevel="1" x14ac:dyDescent="0.35">
      <c r="C204" t="s">
        <v>213</v>
      </c>
      <c r="D204" t="s">
        <v>593</v>
      </c>
      <c r="E204" s="2">
        <v>40</v>
      </c>
    </row>
    <row r="205" spans="2:11" outlineLevel="1" x14ac:dyDescent="0.35">
      <c r="C205" t="s">
        <v>630</v>
      </c>
      <c r="D205" t="s">
        <v>594</v>
      </c>
      <c r="E205" s="2">
        <v>300</v>
      </c>
    </row>
    <row r="206" spans="2:11" outlineLevel="1" x14ac:dyDescent="0.35">
      <c r="C206" t="s">
        <v>214</v>
      </c>
      <c r="D206" t="s">
        <v>593</v>
      </c>
      <c r="E206" s="2">
        <v>15</v>
      </c>
    </row>
    <row r="207" spans="2:11" outlineLevel="1" x14ac:dyDescent="0.35">
      <c r="C207" t="s">
        <v>215</v>
      </c>
      <c r="D207" t="s">
        <v>593</v>
      </c>
      <c r="E207" s="2">
        <v>25</v>
      </c>
    </row>
    <row r="208" spans="2:11" outlineLevel="1" x14ac:dyDescent="0.35">
      <c r="B208" s="1" t="s">
        <v>218</v>
      </c>
    </row>
    <row r="209" spans="2:9" outlineLevel="1" x14ac:dyDescent="0.35">
      <c r="C209" t="s">
        <v>626</v>
      </c>
      <c r="D209" t="s">
        <v>592</v>
      </c>
      <c r="E209" s="2">
        <f>250*2000*12/1000000</f>
        <v>6</v>
      </c>
      <c r="I209" t="s">
        <v>31</v>
      </c>
    </row>
    <row r="210" spans="2:9" outlineLevel="1" x14ac:dyDescent="0.35">
      <c r="C210" t="s">
        <v>213</v>
      </c>
      <c r="D210" t="s">
        <v>595</v>
      </c>
      <c r="E210" s="2">
        <v>35</v>
      </c>
    </row>
    <row r="211" spans="2:9" outlineLevel="1" x14ac:dyDescent="0.35">
      <c r="C211" t="s">
        <v>630</v>
      </c>
      <c r="D211" t="s">
        <v>596</v>
      </c>
      <c r="E211" s="2">
        <v>350</v>
      </c>
    </row>
    <row r="212" spans="2:9" outlineLevel="1" x14ac:dyDescent="0.35">
      <c r="C212" t="s">
        <v>214</v>
      </c>
      <c r="D212" t="s">
        <v>595</v>
      </c>
      <c r="E212" s="2">
        <v>10</v>
      </c>
    </row>
    <row r="213" spans="2:9" outlineLevel="1" x14ac:dyDescent="0.35">
      <c r="C213" t="s">
        <v>215</v>
      </c>
      <c r="D213" t="s">
        <v>595</v>
      </c>
      <c r="E213" s="2">
        <v>20</v>
      </c>
    </row>
    <row r="214" spans="2:9" outlineLevel="1" x14ac:dyDescent="0.35">
      <c r="B214" s="1" t="s">
        <v>219</v>
      </c>
    </row>
    <row r="215" spans="2:9" outlineLevel="1" x14ac:dyDescent="0.35">
      <c r="C215" t="s">
        <v>626</v>
      </c>
      <c r="D215" t="s">
        <v>592</v>
      </c>
      <c r="E215" s="2">
        <f>100*2000*12/1000000</f>
        <v>2.4</v>
      </c>
    </row>
    <row r="216" spans="2:9" outlineLevel="1" x14ac:dyDescent="0.35">
      <c r="C216" t="s">
        <v>213</v>
      </c>
      <c r="D216" t="s">
        <v>597</v>
      </c>
      <c r="E216" s="2">
        <v>3</v>
      </c>
    </row>
    <row r="217" spans="2:9" outlineLevel="1" x14ac:dyDescent="0.35">
      <c r="C217" t="s">
        <v>630</v>
      </c>
      <c r="D217" t="s">
        <v>598</v>
      </c>
      <c r="E217" s="2">
        <v>25</v>
      </c>
    </row>
    <row r="218" spans="2:9" outlineLevel="1" x14ac:dyDescent="0.35">
      <c r="C218" t="s">
        <v>214</v>
      </c>
      <c r="D218" t="s">
        <v>599</v>
      </c>
      <c r="E218" s="2">
        <v>1</v>
      </c>
    </row>
    <row r="219" spans="2:9" outlineLevel="1" x14ac:dyDescent="0.35">
      <c r="C219" t="s">
        <v>215</v>
      </c>
      <c r="D219" t="s">
        <v>599</v>
      </c>
      <c r="E219" s="2">
        <v>3</v>
      </c>
    </row>
    <row r="220" spans="2:9" outlineLevel="1" x14ac:dyDescent="0.35">
      <c r="B220" s="1" t="s">
        <v>220</v>
      </c>
    </row>
    <row r="221" spans="2:9" outlineLevel="1" x14ac:dyDescent="0.35">
      <c r="C221" t="s">
        <v>217</v>
      </c>
      <c r="D221" t="s">
        <v>102</v>
      </c>
      <c r="E221" s="45">
        <v>0.01</v>
      </c>
    </row>
    <row r="222" spans="2:9" outlineLevel="1" x14ac:dyDescent="0.35">
      <c r="E222" s="2"/>
    </row>
    <row r="223" spans="2:9" outlineLevel="1" x14ac:dyDescent="0.35">
      <c r="B223" s="1" t="s">
        <v>221</v>
      </c>
      <c r="E223" s="2"/>
    </row>
    <row r="224" spans="2:9" outlineLevel="1" x14ac:dyDescent="0.35">
      <c r="C224" t="s">
        <v>222</v>
      </c>
      <c r="D224" t="s">
        <v>590</v>
      </c>
      <c r="E224" s="2">
        <v>1.2</v>
      </c>
      <c r="I224" t="s">
        <v>39</v>
      </c>
    </row>
    <row r="225" spans="1:9" outlineLevel="1" x14ac:dyDescent="0.35">
      <c r="C225" t="s">
        <v>223</v>
      </c>
      <c r="D225" t="s">
        <v>113</v>
      </c>
      <c r="E225" s="2">
        <v>15</v>
      </c>
      <c r="I225" t="s">
        <v>42</v>
      </c>
    </row>
    <row r="226" spans="1:9" outlineLevel="1" x14ac:dyDescent="0.35">
      <c r="C226" t="s">
        <v>600</v>
      </c>
      <c r="D226" t="s">
        <v>113</v>
      </c>
      <c r="E226" s="2">
        <v>10</v>
      </c>
      <c r="I226" t="s">
        <v>41</v>
      </c>
    </row>
    <row r="227" spans="1:9" outlineLevel="1" x14ac:dyDescent="0.35">
      <c r="C227" t="s">
        <v>225</v>
      </c>
      <c r="D227" t="s">
        <v>113</v>
      </c>
      <c r="E227" s="2">
        <v>2</v>
      </c>
      <c r="I227" t="s">
        <v>33</v>
      </c>
    </row>
    <row r="228" spans="1:9" outlineLevel="1" x14ac:dyDescent="0.35"/>
    <row r="229" spans="1:9" outlineLevel="1" x14ac:dyDescent="0.35">
      <c r="B229" s="1" t="s">
        <v>601</v>
      </c>
      <c r="D229" t="s">
        <v>102</v>
      </c>
      <c r="E229" s="45">
        <v>0.01</v>
      </c>
    </row>
    <row r="230" spans="1:9" ht="15" outlineLevel="1" thickBot="1" x14ac:dyDescent="0.4"/>
    <row r="231" spans="1:9" ht="15" thickBot="1" x14ac:dyDescent="0.4">
      <c r="A231" s="37" t="s">
        <v>226</v>
      </c>
      <c r="B231" s="37"/>
      <c r="C231" s="27"/>
      <c r="D231" s="27"/>
      <c r="E231" s="27"/>
      <c r="F231" s="27"/>
      <c r="G231" s="27"/>
      <c r="H231" s="27"/>
      <c r="I231" s="27"/>
    </row>
    <row r="233" spans="1:9" ht="15" outlineLevel="1" thickBot="1" x14ac:dyDescent="0.4">
      <c r="B233" s="21" t="s">
        <v>91</v>
      </c>
      <c r="C233" s="23"/>
      <c r="D233" s="23"/>
      <c r="E233" s="23"/>
      <c r="F233" s="23"/>
      <c r="G233" s="23"/>
      <c r="H233" s="23"/>
      <c r="I233" s="23"/>
    </row>
    <row r="234" spans="1:9" outlineLevel="1" x14ac:dyDescent="0.35">
      <c r="C234" t="s">
        <v>227</v>
      </c>
      <c r="D234" t="s">
        <v>113</v>
      </c>
      <c r="E234" s="9">
        <f>actuals!K217</f>
        <v>1.9491477088007712</v>
      </c>
      <c r="I234" t="s">
        <v>20</v>
      </c>
    </row>
    <row r="235" spans="1:9" outlineLevel="1" x14ac:dyDescent="0.35">
      <c r="C235" t="s">
        <v>228</v>
      </c>
      <c r="D235" t="s">
        <v>170</v>
      </c>
      <c r="E235" s="3">
        <v>5.0000000000000001E-3</v>
      </c>
    </row>
    <row r="236" spans="1:9" outlineLevel="1" x14ac:dyDescent="0.35">
      <c r="C236" t="s">
        <v>229</v>
      </c>
      <c r="D236" t="s">
        <v>113</v>
      </c>
      <c r="E236" s="9">
        <f>(SUM(actuals!G219:I219)/8+SUM(actuals!J220)/2)/2*(1+E237)^2</f>
        <v>32.068491445346069</v>
      </c>
      <c r="I236" t="s">
        <v>21</v>
      </c>
    </row>
    <row r="237" spans="1:9" outlineLevel="1" x14ac:dyDescent="0.35">
      <c r="C237" t="s">
        <v>230</v>
      </c>
      <c r="D237" t="s">
        <v>602</v>
      </c>
      <c r="E237" s="3">
        <v>0.01</v>
      </c>
    </row>
    <row r="238" spans="1:9" outlineLevel="1" x14ac:dyDescent="0.35">
      <c r="E238" s="3"/>
    </row>
    <row r="239" spans="1:9" outlineLevel="1" x14ac:dyDescent="0.35">
      <c r="B239" s="1" t="s">
        <v>231</v>
      </c>
      <c r="E239" s="3"/>
    </row>
    <row r="240" spans="1:9" ht="14.25" customHeight="1" outlineLevel="1" x14ac:dyDescent="0.35">
      <c r="C240" t="s">
        <v>232</v>
      </c>
      <c r="D240" t="s">
        <v>233</v>
      </c>
      <c r="E240" s="6">
        <f>(actuals!K20+actuals!K21)/actuals!K170/1000000</f>
        <v>1594.4258920304005</v>
      </c>
    </row>
    <row r="241" spans="2:9" ht="14.25" customHeight="1" outlineLevel="1" x14ac:dyDescent="0.35">
      <c r="B241" s="1" t="s">
        <v>603</v>
      </c>
      <c r="E241" s="6"/>
    </row>
    <row r="242" spans="2:9" outlineLevel="1" x14ac:dyDescent="0.35">
      <c r="C242" t="s">
        <v>234</v>
      </c>
      <c r="D242" t="s">
        <v>102</v>
      </c>
      <c r="E242" s="3">
        <v>60</v>
      </c>
    </row>
    <row r="243" spans="2:9" outlineLevel="1" x14ac:dyDescent="0.35">
      <c r="C243" t="s">
        <v>235</v>
      </c>
      <c r="D243" t="s">
        <v>102</v>
      </c>
      <c r="E243" s="3">
        <v>30</v>
      </c>
    </row>
    <row r="244" spans="2:9" outlineLevel="1" x14ac:dyDescent="0.35">
      <c r="C244" t="s">
        <v>236</v>
      </c>
      <c r="D244" t="s">
        <v>102</v>
      </c>
      <c r="E244" s="3">
        <f>100-E242-E243</f>
        <v>10</v>
      </c>
    </row>
    <row r="245" spans="2:9" outlineLevel="1" x14ac:dyDescent="0.35">
      <c r="B245" s="1" t="s">
        <v>604</v>
      </c>
      <c r="E245" s="3"/>
    </row>
    <row r="246" spans="2:9" outlineLevel="1" x14ac:dyDescent="0.35">
      <c r="C246" t="s">
        <v>234</v>
      </c>
      <c r="D246" t="s">
        <v>102</v>
      </c>
      <c r="E246" s="3">
        <v>90</v>
      </c>
      <c r="I246" t="s">
        <v>22</v>
      </c>
    </row>
    <row r="247" spans="2:9" outlineLevel="1" x14ac:dyDescent="0.35">
      <c r="C247" t="s">
        <v>235</v>
      </c>
      <c r="D247" t="s">
        <v>102</v>
      </c>
      <c r="E247" s="3">
        <v>10</v>
      </c>
      <c r="I247" t="s">
        <v>23</v>
      </c>
    </row>
    <row r="248" spans="2:9" outlineLevel="1" x14ac:dyDescent="0.35">
      <c r="C248" t="s">
        <v>236</v>
      </c>
      <c r="D248" t="s">
        <v>102</v>
      </c>
      <c r="E248" s="3">
        <f>100-E246-E247</f>
        <v>0</v>
      </c>
      <c r="I248" t="s">
        <v>24</v>
      </c>
    </row>
    <row r="249" spans="2:9" outlineLevel="1" x14ac:dyDescent="0.35">
      <c r="B249" s="1" t="s">
        <v>605</v>
      </c>
      <c r="E249" s="3"/>
    </row>
    <row r="250" spans="2:9" outlineLevel="1" x14ac:dyDescent="0.35">
      <c r="C250" t="s">
        <v>234</v>
      </c>
      <c r="D250" t="s">
        <v>93</v>
      </c>
      <c r="E250" s="3">
        <v>10</v>
      </c>
    </row>
    <row r="251" spans="2:9" outlineLevel="1" x14ac:dyDescent="0.35">
      <c r="C251" t="s">
        <v>235</v>
      </c>
      <c r="D251" t="s">
        <v>93</v>
      </c>
      <c r="E251" s="3">
        <v>25</v>
      </c>
    </row>
    <row r="252" spans="2:9" outlineLevel="1" x14ac:dyDescent="0.35">
      <c r="C252" t="s">
        <v>236</v>
      </c>
      <c r="D252" t="s">
        <v>93</v>
      </c>
      <c r="E252" s="6">
        <v>40</v>
      </c>
    </row>
    <row r="253" spans="2:9" outlineLevel="1" x14ac:dyDescent="0.35">
      <c r="B253" s="1" t="s">
        <v>237</v>
      </c>
      <c r="E253" s="6"/>
    </row>
    <row r="254" spans="2:9" outlineLevel="1" x14ac:dyDescent="0.35">
      <c r="C254" t="s">
        <v>234</v>
      </c>
      <c r="D254" t="s">
        <v>233</v>
      </c>
      <c r="E254" s="6">
        <f>$E$240*E242/100</f>
        <v>956.65553521824029</v>
      </c>
      <c r="I254" t="s">
        <v>18</v>
      </c>
    </row>
    <row r="255" spans="2:9" outlineLevel="1" x14ac:dyDescent="0.35">
      <c r="C255" t="s">
        <v>235</v>
      </c>
      <c r="D255" t="s">
        <v>233</v>
      </c>
      <c r="E255" s="6">
        <f t="shared" ref="E255:E256" si="10">$E$240*E243/100</f>
        <v>478.32776760912014</v>
      </c>
    </row>
    <row r="256" spans="2:9" outlineLevel="1" x14ac:dyDescent="0.35">
      <c r="C256" t="s">
        <v>236</v>
      </c>
      <c r="D256" t="s">
        <v>233</v>
      </c>
      <c r="E256" s="6">
        <f t="shared" si="10"/>
        <v>159.44258920304003</v>
      </c>
    </row>
    <row r="257" spans="2:9" outlineLevel="1" x14ac:dyDescent="0.35">
      <c r="E257" s="6"/>
    </row>
    <row r="258" spans="2:9" ht="15" outlineLevel="1" thickBot="1" x14ac:dyDescent="0.4">
      <c r="B258" s="21" t="s">
        <v>96</v>
      </c>
      <c r="C258" s="23"/>
      <c r="D258" s="23"/>
      <c r="E258" s="23"/>
      <c r="F258" s="23"/>
      <c r="G258" s="23"/>
      <c r="H258" s="23"/>
      <c r="I258" s="23"/>
    </row>
    <row r="259" spans="2:9" outlineLevel="1" x14ac:dyDescent="0.35">
      <c r="C259" t="s">
        <v>238</v>
      </c>
      <c r="D259" t="s">
        <v>233</v>
      </c>
      <c r="E259">
        <f>762*(1+inflation)*(1+0.03)^8</f>
        <v>984.58437805771064</v>
      </c>
      <c r="I259" t="s">
        <v>35</v>
      </c>
    </row>
    <row r="260" spans="2:9" outlineLevel="1" x14ac:dyDescent="0.35">
      <c r="C260" t="s">
        <v>227</v>
      </c>
      <c r="D260" t="s">
        <v>239</v>
      </c>
      <c r="E260" s="45">
        <v>0.02</v>
      </c>
    </row>
    <row r="261" spans="2:9" outlineLevel="1" x14ac:dyDescent="0.35">
      <c r="B261" s="1" t="s">
        <v>231</v>
      </c>
    </row>
    <row r="262" spans="2:9" outlineLevel="1" x14ac:dyDescent="0.35">
      <c r="C262" t="s">
        <v>240</v>
      </c>
      <c r="D262" t="s">
        <v>233</v>
      </c>
      <c r="E262">
        <v>0</v>
      </c>
    </row>
    <row r="263" spans="2:9" outlineLevel="1" x14ac:dyDescent="0.35">
      <c r="B263" s="1" t="s">
        <v>604</v>
      </c>
      <c r="E263" s="3"/>
    </row>
    <row r="264" spans="2:9" outlineLevel="1" x14ac:dyDescent="0.35">
      <c r="C264" t="s">
        <v>234</v>
      </c>
      <c r="D264" t="s">
        <v>102</v>
      </c>
      <c r="E264" s="3">
        <v>80</v>
      </c>
    </row>
    <row r="265" spans="2:9" outlineLevel="1" x14ac:dyDescent="0.35">
      <c r="C265" t="s">
        <v>235</v>
      </c>
      <c r="D265" t="s">
        <v>102</v>
      </c>
      <c r="E265" s="3">
        <v>15</v>
      </c>
    </row>
    <row r="266" spans="2:9" outlineLevel="1" x14ac:dyDescent="0.35">
      <c r="C266" t="s">
        <v>236</v>
      </c>
      <c r="D266" t="s">
        <v>102</v>
      </c>
      <c r="E266" s="3">
        <f>100-E264-E265</f>
        <v>5</v>
      </c>
    </row>
    <row r="267" spans="2:9" outlineLevel="1" x14ac:dyDescent="0.35">
      <c r="E267" s="3"/>
    </row>
    <row r="268" spans="2:9" ht="15" outlineLevel="1" thickBot="1" x14ac:dyDescent="0.4">
      <c r="B268" s="21" t="s">
        <v>219</v>
      </c>
      <c r="C268" s="23"/>
      <c r="D268" s="23"/>
      <c r="E268" s="23"/>
      <c r="F268" s="23"/>
      <c r="G268" s="23"/>
      <c r="H268" s="23"/>
      <c r="I268" s="23"/>
    </row>
    <row r="269" spans="2:9" outlineLevel="1" x14ac:dyDescent="0.35">
      <c r="C269" t="s">
        <v>238</v>
      </c>
      <c r="D269" t="s">
        <v>233</v>
      </c>
      <c r="E269" s="3">
        <v>100</v>
      </c>
      <c r="I269" t="s">
        <v>38</v>
      </c>
    </row>
    <row r="270" spans="2:9" outlineLevel="1" x14ac:dyDescent="0.35">
      <c r="C270" t="s">
        <v>227</v>
      </c>
      <c r="D270" t="s">
        <v>233</v>
      </c>
      <c r="E270" s="104">
        <v>0.02</v>
      </c>
    </row>
    <row r="271" spans="2:9" outlineLevel="1" x14ac:dyDescent="0.35">
      <c r="E271" s="3"/>
    </row>
    <row r="272" spans="2:9" ht="15" outlineLevel="1" thickBot="1" x14ac:dyDescent="0.4">
      <c r="E272" s="3"/>
    </row>
    <row r="273" spans="1:9" ht="15" thickBot="1" x14ac:dyDescent="0.4">
      <c r="A273" s="37" t="s">
        <v>241</v>
      </c>
      <c r="B273" s="37"/>
      <c r="C273" s="27"/>
      <c r="D273" s="27"/>
      <c r="E273" s="27"/>
      <c r="F273" s="27"/>
      <c r="G273" s="27"/>
      <c r="H273" s="27"/>
      <c r="I273" s="27"/>
    </row>
    <row r="274" spans="1:9" outlineLevel="1" x14ac:dyDescent="0.35"/>
    <row r="275" spans="1:9" outlineLevel="1" x14ac:dyDescent="0.35">
      <c r="B275" s="1" t="s">
        <v>353</v>
      </c>
    </row>
    <row r="276" spans="1:9" outlineLevel="1" x14ac:dyDescent="0.35">
      <c r="C276" t="s">
        <v>242</v>
      </c>
      <c r="D276" t="s">
        <v>102</v>
      </c>
      <c r="E276" s="42">
        <v>0.25</v>
      </c>
      <c r="I276" t="s">
        <v>54</v>
      </c>
    </row>
    <row r="277" spans="1:9" ht="15" outlineLevel="1" thickBot="1" x14ac:dyDescent="0.4"/>
    <row r="278" spans="1:9" ht="15" thickBot="1" x14ac:dyDescent="0.4">
      <c r="A278" s="37" t="s">
        <v>243</v>
      </c>
      <c r="B278" s="37"/>
      <c r="C278" s="27"/>
      <c r="D278" s="27"/>
      <c r="E278" s="27"/>
      <c r="F278" s="27"/>
      <c r="G278" s="27"/>
      <c r="H278" s="27"/>
      <c r="I278" s="27"/>
    </row>
    <row r="279" spans="1:9" outlineLevel="1" x14ac:dyDescent="0.35">
      <c r="B279" s="1" t="s">
        <v>244</v>
      </c>
    </row>
    <row r="280" spans="1:9" outlineLevel="1" x14ac:dyDescent="0.35">
      <c r="C280" t="s">
        <v>245</v>
      </c>
      <c r="D280" t="s">
        <v>102</v>
      </c>
      <c r="E280" s="3">
        <v>0.08</v>
      </c>
    </row>
    <row r="281" spans="1:9" outlineLevel="1" x14ac:dyDescent="0.35">
      <c r="C281" t="s">
        <v>246</v>
      </c>
      <c r="D281" t="s">
        <v>102</v>
      </c>
      <c r="E281">
        <f>(1+interest_rate)*(1+inflation)-1</f>
        <v>0.10160000000000013</v>
      </c>
    </row>
    <row r="282" spans="1:9" outlineLevel="1" x14ac:dyDescent="0.35">
      <c r="C282" t="s">
        <v>606</v>
      </c>
      <c r="D282" t="s">
        <v>233</v>
      </c>
      <c r="E282" s="2">
        <f>10</f>
        <v>10</v>
      </c>
    </row>
    <row r="283" spans="1:9" outlineLevel="1" x14ac:dyDescent="0.35"/>
    <row r="284" spans="1:9" outlineLevel="1" x14ac:dyDescent="0.35">
      <c r="B284" s="1" t="s">
        <v>248</v>
      </c>
    </row>
    <row r="285" spans="1:9" outlineLevel="1" x14ac:dyDescent="0.35">
      <c r="C285" t="s">
        <v>607</v>
      </c>
      <c r="D285" t="s">
        <v>233</v>
      </c>
      <c r="E285" s="30">
        <f>actuals!K8/actuals!K170/1000000</f>
        <v>10.855253896850449</v>
      </c>
      <c r="I285" t="s">
        <v>53</v>
      </c>
    </row>
    <row r="286" spans="1:9" outlineLevel="1" x14ac:dyDescent="0.35">
      <c r="C286" t="s">
        <v>250</v>
      </c>
      <c r="D286" t="s">
        <v>233</v>
      </c>
      <c r="E286" s="30">
        <f>SUM(actuals!K9:K13)/actuals!K170/1000000</f>
        <v>5.5591984488063728</v>
      </c>
      <c r="I286" t="s">
        <v>53</v>
      </c>
    </row>
    <row r="287" spans="1:9" outlineLevel="1" x14ac:dyDescent="0.35">
      <c r="C287" t="s">
        <v>251</v>
      </c>
      <c r="D287" t="s">
        <v>233</v>
      </c>
      <c r="E287" s="30">
        <f>SUM(actuals!K14:K17)/actuals!K170/1000000</f>
        <v>195.06336900339016</v>
      </c>
      <c r="I287" t="s">
        <v>53</v>
      </c>
    </row>
    <row r="288" spans="1:9" outlineLevel="1" x14ac:dyDescent="0.35">
      <c r="C288" t="s">
        <v>231</v>
      </c>
      <c r="D288" t="s">
        <v>233</v>
      </c>
      <c r="E288" s="30">
        <f>(actuals!K20+actuals!K21)/actuals!K170/1000000</f>
        <v>1594.4258920304005</v>
      </c>
      <c r="I288" t="s">
        <v>53</v>
      </c>
    </row>
    <row r="289" spans="1:9" outlineLevel="1" x14ac:dyDescent="0.35">
      <c r="C289" t="s">
        <v>252</v>
      </c>
      <c r="D289" t="s">
        <v>233</v>
      </c>
      <c r="E289" s="30">
        <f>(actuals!K30-actuals!K20-actuals!K21)/actuals!K170/1000000</f>
        <v>161.99823497038088</v>
      </c>
      <c r="I289" t="s">
        <v>53</v>
      </c>
    </row>
    <row r="290" spans="1:9" outlineLevel="1" x14ac:dyDescent="0.35">
      <c r="C290" t="s">
        <v>253</v>
      </c>
      <c r="D290" t="s">
        <v>233</v>
      </c>
      <c r="E290" s="9">
        <f>(actuals!K38+actuals!K43)/actuals!K170/1000000</f>
        <v>114.28622353061978</v>
      </c>
      <c r="I290" t="s">
        <v>53</v>
      </c>
    </row>
    <row r="291" spans="1:9" outlineLevel="1" x14ac:dyDescent="0.35">
      <c r="C291" t="s">
        <v>254</v>
      </c>
      <c r="D291" t="s">
        <v>233</v>
      </c>
      <c r="E291" s="9">
        <f>(actuals!K34+actuals!K35+actuals!K36+actuals!K37+actuals!K39+actuals!K40+actuals!K41+actuals!K42+actuals!K44)/actuals!K170/1000000</f>
        <v>161.73217602834728</v>
      </c>
      <c r="I291" t="s">
        <v>53</v>
      </c>
    </row>
    <row r="292" spans="1:9" outlineLevel="1" x14ac:dyDescent="0.35">
      <c r="C292" t="s">
        <v>255</v>
      </c>
      <c r="E292">
        <f>actuals!K47/actuals!K170/1000000</f>
        <v>0</v>
      </c>
      <c r="I292" t="s">
        <v>53</v>
      </c>
    </row>
    <row r="293" spans="1:9" outlineLevel="1" x14ac:dyDescent="0.35">
      <c r="C293" t="s">
        <v>256</v>
      </c>
      <c r="D293" t="s">
        <v>233</v>
      </c>
      <c r="E293" s="30">
        <f>SUM(actuals!K48:K53)/actuals!K170/1000000</f>
        <v>93.529802101436658</v>
      </c>
      <c r="I293" t="s">
        <v>53</v>
      </c>
    </row>
    <row r="294" spans="1:9" outlineLevel="1" x14ac:dyDescent="0.35">
      <c r="C294" t="s">
        <v>257</v>
      </c>
      <c r="D294" t="s">
        <v>233</v>
      </c>
      <c r="E294" s="30">
        <f>(actuals!K67-actuals!K66)/actuals!K170/1000000</f>
        <v>871.83158939892735</v>
      </c>
      <c r="I294" t="s">
        <v>53</v>
      </c>
    </row>
    <row r="295" spans="1:9" outlineLevel="1" x14ac:dyDescent="0.35">
      <c r="C295" t="s">
        <v>258</v>
      </c>
      <c r="D295" t="s">
        <v>233</v>
      </c>
      <c r="E295" s="30">
        <f>actuals!K66/actuals!K170/1000000</f>
        <v>726.52215729049703</v>
      </c>
      <c r="I295" t="s">
        <v>53</v>
      </c>
    </row>
    <row r="296" spans="1:9" outlineLevel="1" x14ac:dyDescent="0.35">
      <c r="C296" t="s">
        <v>259</v>
      </c>
      <c r="E296" s="30" t="b">
        <f>SUM(E285:E289)=SUM(E290:E295)</f>
        <v>1</v>
      </c>
    </row>
    <row r="297" spans="1:9" outlineLevel="1" x14ac:dyDescent="0.35">
      <c r="A297" s="1" t="s">
        <v>260</v>
      </c>
      <c r="E297" s="5"/>
    </row>
    <row r="298" spans="1:9" outlineLevel="1" x14ac:dyDescent="0.35">
      <c r="B298" s="1" t="s">
        <v>91</v>
      </c>
    </row>
    <row r="299" spans="1:9" outlineLevel="1" x14ac:dyDescent="0.35">
      <c r="C299" t="s">
        <v>260</v>
      </c>
    </row>
    <row r="300" spans="1:9" outlineLevel="1" x14ac:dyDescent="0.35">
      <c r="C300" t="s">
        <v>261</v>
      </c>
      <c r="D300" t="s">
        <v>102</v>
      </c>
      <c r="E300" s="45">
        <v>1</v>
      </c>
      <c r="I300" t="s">
        <v>52</v>
      </c>
    </row>
    <row r="301" spans="1:9" outlineLevel="1" x14ac:dyDescent="0.35">
      <c r="C301" t="s">
        <v>262</v>
      </c>
      <c r="D301" t="s">
        <v>102</v>
      </c>
      <c r="E301" s="113">
        <f>100%-E300</f>
        <v>0</v>
      </c>
    </row>
    <row r="302" spans="1:9" outlineLevel="1" x14ac:dyDescent="0.35">
      <c r="C302" t="s">
        <v>263</v>
      </c>
      <c r="D302" t="s">
        <v>102</v>
      </c>
      <c r="E302" s="45">
        <v>0.7</v>
      </c>
      <c r="I302" t="s">
        <v>51</v>
      </c>
    </row>
    <row r="303" spans="1:9" outlineLevel="1" x14ac:dyDescent="0.35">
      <c r="E303" s="44"/>
    </row>
    <row r="304" spans="1:9" outlineLevel="1" x14ac:dyDescent="0.35">
      <c r="E304" s="44"/>
    </row>
    <row r="305" spans="5:5" outlineLevel="1" x14ac:dyDescent="0.35">
      <c r="E305" s="2"/>
    </row>
    <row r="306" spans="5:5" outlineLevel="1" x14ac:dyDescent="0.35">
      <c r="E306" s="2"/>
    </row>
    <row r="396" spans="5:5" x14ac:dyDescent="0.35">
      <c r="E396">
        <v>35</v>
      </c>
    </row>
  </sheetData>
  <phoneticPr fontId="7" type="noConversion"/>
  <dataValidations count="1">
    <dataValidation type="list" allowBlank="1" showInputMessage="1" showErrorMessage="1" sqref="E125 E137 E149 E161 E173" xr:uid="{0DF38857-08C1-4D7C-8BEF-4DFB883040AC}">
      <formula1>$F$125:$H$125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FBA2-0779-4953-8CF3-A4532E73976D}">
  <dimension ref="A1:XFD81"/>
  <sheetViews>
    <sheetView topLeftCell="A51" workbookViewId="0">
      <selection activeCell="C75" sqref="C75"/>
    </sheetView>
  </sheetViews>
  <sheetFormatPr defaultColWidth="0" defaultRowHeight="14.5" zeroHeight="1" x14ac:dyDescent="0.35"/>
  <cols>
    <col min="1" max="1" width="3.7265625" style="1" customWidth="1"/>
    <col min="2" max="2" width="3.26953125" style="7" customWidth="1"/>
    <col min="3" max="3" width="37.453125" customWidth="1"/>
    <col min="4" max="4" width="20.7265625" customWidth="1"/>
    <col min="5" max="5" width="19.1796875" style="1" customWidth="1"/>
    <col min="6" max="6" width="15.26953125" bestFit="1" customWidth="1"/>
    <col min="7" max="7" width="9.7265625" bestFit="1" customWidth="1"/>
    <col min="8" max="35" width="9.54296875" bestFit="1" customWidth="1"/>
    <col min="36" max="61" width="9.1796875" customWidth="1"/>
    <col min="62" max="75" width="0" hidden="1" customWidth="1"/>
    <col min="76" max="16384" width="9.1796875" hidden="1"/>
  </cols>
  <sheetData>
    <row r="1" spans="1:75" s="16" customFormat="1" ht="43.5" customHeight="1" x14ac:dyDescent="0.6">
      <c r="A1" s="16" t="s">
        <v>264</v>
      </c>
      <c r="B1" s="17"/>
    </row>
    <row r="2" spans="1:75" x14ac:dyDescent="0.35">
      <c r="E2" s="1" t="s">
        <v>5</v>
      </c>
      <c r="F2" s="1">
        <f t="shared" ref="F2:AK2" si="0">IF(year_start+(COLUMN()-COLUMN($F$2))&lt;=year_end,year_start+(COLUMN()-COLUMN($F$2)),"")</f>
        <v>2025</v>
      </c>
      <c r="G2" s="1">
        <f t="shared" si="0"/>
        <v>2026</v>
      </c>
      <c r="H2" s="1">
        <f t="shared" si="0"/>
        <v>2027</v>
      </c>
      <c r="I2" s="1">
        <f t="shared" si="0"/>
        <v>2028</v>
      </c>
      <c r="J2" s="1">
        <f t="shared" si="0"/>
        <v>2029</v>
      </c>
      <c r="K2" s="1">
        <f t="shared" si="0"/>
        <v>2030</v>
      </c>
      <c r="L2" s="1">
        <f t="shared" si="0"/>
        <v>2031</v>
      </c>
      <c r="M2" s="1">
        <f t="shared" si="0"/>
        <v>2032</v>
      </c>
      <c r="N2" s="1">
        <f t="shared" si="0"/>
        <v>2033</v>
      </c>
      <c r="O2" s="1">
        <f t="shared" si="0"/>
        <v>2034</v>
      </c>
      <c r="P2" s="1">
        <f t="shared" si="0"/>
        <v>2035</v>
      </c>
      <c r="Q2" s="1">
        <f t="shared" si="0"/>
        <v>2036</v>
      </c>
      <c r="R2" s="1">
        <f t="shared" si="0"/>
        <v>2037</v>
      </c>
      <c r="S2" s="1">
        <f t="shared" si="0"/>
        <v>2038</v>
      </c>
      <c r="T2" s="1">
        <f t="shared" si="0"/>
        <v>2039</v>
      </c>
      <c r="U2" s="1">
        <f t="shared" si="0"/>
        <v>2040</v>
      </c>
      <c r="V2" s="1">
        <f t="shared" si="0"/>
        <v>2041</v>
      </c>
      <c r="W2" s="1">
        <f t="shared" si="0"/>
        <v>2042</v>
      </c>
      <c r="X2" s="1">
        <f t="shared" si="0"/>
        <v>2043</v>
      </c>
      <c r="Y2" s="1">
        <f t="shared" si="0"/>
        <v>2044</v>
      </c>
      <c r="Z2" s="1">
        <f t="shared" si="0"/>
        <v>2045</v>
      </c>
      <c r="AA2" s="1">
        <f t="shared" si="0"/>
        <v>2046</v>
      </c>
      <c r="AB2" s="1">
        <f t="shared" si="0"/>
        <v>2047</v>
      </c>
      <c r="AC2" s="1">
        <f t="shared" si="0"/>
        <v>2048</v>
      </c>
      <c r="AD2" s="1">
        <f t="shared" si="0"/>
        <v>2049</v>
      </c>
      <c r="AE2" s="1">
        <f t="shared" si="0"/>
        <v>2050</v>
      </c>
      <c r="AF2" s="1">
        <f t="shared" si="0"/>
        <v>2051</v>
      </c>
      <c r="AG2" s="1">
        <f t="shared" si="0"/>
        <v>2052</v>
      </c>
      <c r="AH2" s="1">
        <f t="shared" si="0"/>
        <v>2053</v>
      </c>
      <c r="AI2" s="1">
        <f t="shared" si="0"/>
        <v>2054</v>
      </c>
      <c r="AJ2" s="1">
        <f t="shared" si="0"/>
        <v>2055</v>
      </c>
      <c r="AK2" s="1">
        <f t="shared" si="0"/>
        <v>2056</v>
      </c>
      <c r="AL2" s="1">
        <f t="shared" ref="AL2:BQ2" si="1">IF(year_start+(COLUMN()-COLUMN($F$2))&lt;=year_end,year_start+(COLUMN()-COLUMN($F$2)),"")</f>
        <v>2057</v>
      </c>
      <c r="AM2" s="1">
        <f t="shared" si="1"/>
        <v>2058</v>
      </c>
      <c r="AN2" s="1">
        <f t="shared" si="1"/>
        <v>2059</v>
      </c>
      <c r="AO2" s="1">
        <f t="shared" si="1"/>
        <v>2060</v>
      </c>
      <c r="AP2" s="1">
        <f t="shared" si="1"/>
        <v>2061</v>
      </c>
      <c r="AQ2" s="1">
        <f t="shared" si="1"/>
        <v>2062</v>
      </c>
      <c r="AR2" s="1">
        <f t="shared" si="1"/>
        <v>2063</v>
      </c>
      <c r="AS2" s="1">
        <f t="shared" si="1"/>
        <v>2064</v>
      </c>
      <c r="AT2" s="1">
        <f t="shared" si="1"/>
        <v>2065</v>
      </c>
      <c r="AU2" s="1">
        <f t="shared" si="1"/>
        <v>2066</v>
      </c>
      <c r="AV2" s="1">
        <f t="shared" si="1"/>
        <v>2067</v>
      </c>
      <c r="AW2" s="1">
        <f t="shared" si="1"/>
        <v>2068</v>
      </c>
      <c r="AX2" s="1">
        <f t="shared" si="1"/>
        <v>2069</v>
      </c>
      <c r="AY2" s="1">
        <f t="shared" si="1"/>
        <v>2070</v>
      </c>
      <c r="AZ2" s="1">
        <f t="shared" si="1"/>
        <v>2071</v>
      </c>
      <c r="BA2" s="1">
        <f t="shared" si="1"/>
        <v>2072</v>
      </c>
      <c r="BB2" s="1">
        <f t="shared" si="1"/>
        <v>2073</v>
      </c>
      <c r="BC2" s="1">
        <f t="shared" si="1"/>
        <v>2074</v>
      </c>
      <c r="BD2" s="1">
        <f t="shared" si="1"/>
        <v>2075</v>
      </c>
      <c r="BE2" s="1">
        <f t="shared" si="1"/>
        <v>2076</v>
      </c>
      <c r="BF2" s="1">
        <f t="shared" si="1"/>
        <v>2077</v>
      </c>
      <c r="BG2" s="1">
        <f t="shared" si="1"/>
        <v>2078</v>
      </c>
      <c r="BH2" s="1">
        <f t="shared" si="1"/>
        <v>2079</v>
      </c>
      <c r="BI2" s="1">
        <f t="shared" si="1"/>
        <v>2080</v>
      </c>
      <c r="BJ2" t="str">
        <f t="shared" si="1"/>
        <v/>
      </c>
      <c r="BK2" t="str">
        <f t="shared" si="1"/>
        <v/>
      </c>
      <c r="BL2" t="str">
        <f t="shared" si="1"/>
        <v/>
      </c>
      <c r="BM2" t="str">
        <f t="shared" si="1"/>
        <v/>
      </c>
      <c r="BN2" t="str">
        <f t="shared" si="1"/>
        <v/>
      </c>
      <c r="BO2" t="str">
        <f t="shared" si="1"/>
        <v/>
      </c>
      <c r="BP2" t="str">
        <f t="shared" si="1"/>
        <v/>
      </c>
      <c r="BQ2" t="str">
        <f t="shared" si="1"/>
        <v/>
      </c>
      <c r="BR2" t="str">
        <f t="shared" ref="BR2:BW2" si="2">IF(year_start+(COLUMN()-COLUMN($F$2))&lt;=year_end,year_start+(COLUMN()-COLUMN($F$2)),"")</f>
        <v/>
      </c>
      <c r="BS2" t="str">
        <f t="shared" si="2"/>
        <v/>
      </c>
      <c r="BT2" t="str">
        <f t="shared" si="2"/>
        <v/>
      </c>
      <c r="BU2" t="str">
        <f t="shared" si="2"/>
        <v/>
      </c>
      <c r="BV2" t="str">
        <f t="shared" si="2"/>
        <v/>
      </c>
      <c r="BW2" t="str">
        <f t="shared" si="2"/>
        <v/>
      </c>
    </row>
    <row r="3" spans="1:75" x14ac:dyDescent="0.35">
      <c r="E3" s="1" t="s">
        <v>4</v>
      </c>
      <c r="F3" s="1">
        <f t="shared" ref="F3:AK3" si="3">IF(year_start+(COLUMN()-COLUMN($F$2))&lt;=year_end,F2-year_start,"")</f>
        <v>0</v>
      </c>
      <c r="G3" s="1">
        <f t="shared" si="3"/>
        <v>1</v>
      </c>
      <c r="H3" s="1">
        <f t="shared" si="3"/>
        <v>2</v>
      </c>
      <c r="I3" s="1">
        <f t="shared" si="3"/>
        <v>3</v>
      </c>
      <c r="J3" s="1">
        <f t="shared" si="3"/>
        <v>4</v>
      </c>
      <c r="K3" s="1">
        <f t="shared" si="3"/>
        <v>5</v>
      </c>
      <c r="L3" s="1">
        <f t="shared" si="3"/>
        <v>6</v>
      </c>
      <c r="M3" s="1">
        <f t="shared" si="3"/>
        <v>7</v>
      </c>
      <c r="N3" s="1">
        <f t="shared" si="3"/>
        <v>8</v>
      </c>
      <c r="O3" s="1">
        <f t="shared" si="3"/>
        <v>9</v>
      </c>
      <c r="P3" s="1">
        <f t="shared" si="3"/>
        <v>10</v>
      </c>
      <c r="Q3" s="1">
        <f t="shared" si="3"/>
        <v>11</v>
      </c>
      <c r="R3" s="1">
        <f t="shared" si="3"/>
        <v>12</v>
      </c>
      <c r="S3" s="1">
        <f t="shared" si="3"/>
        <v>13</v>
      </c>
      <c r="T3" s="1">
        <f t="shared" si="3"/>
        <v>14</v>
      </c>
      <c r="U3" s="1">
        <f t="shared" si="3"/>
        <v>15</v>
      </c>
      <c r="V3" s="1">
        <f t="shared" si="3"/>
        <v>16</v>
      </c>
      <c r="W3" s="1">
        <f t="shared" si="3"/>
        <v>17</v>
      </c>
      <c r="X3" s="1">
        <f t="shared" si="3"/>
        <v>18</v>
      </c>
      <c r="Y3" s="1">
        <f t="shared" si="3"/>
        <v>19</v>
      </c>
      <c r="Z3" s="1">
        <f t="shared" si="3"/>
        <v>20</v>
      </c>
      <c r="AA3" s="1">
        <f t="shared" si="3"/>
        <v>21</v>
      </c>
      <c r="AB3" s="1">
        <f t="shared" si="3"/>
        <v>22</v>
      </c>
      <c r="AC3" s="1">
        <f t="shared" si="3"/>
        <v>23</v>
      </c>
      <c r="AD3" s="1">
        <f t="shared" si="3"/>
        <v>24</v>
      </c>
      <c r="AE3" s="1">
        <f t="shared" si="3"/>
        <v>25</v>
      </c>
      <c r="AF3" s="1">
        <f t="shared" si="3"/>
        <v>26</v>
      </c>
      <c r="AG3" s="1">
        <f t="shared" si="3"/>
        <v>27</v>
      </c>
      <c r="AH3" s="1">
        <f t="shared" si="3"/>
        <v>28</v>
      </c>
      <c r="AI3" s="1">
        <f t="shared" si="3"/>
        <v>29</v>
      </c>
      <c r="AJ3" s="1">
        <f t="shared" si="3"/>
        <v>30</v>
      </c>
      <c r="AK3" s="1">
        <f t="shared" si="3"/>
        <v>31</v>
      </c>
      <c r="AL3" s="1">
        <f t="shared" ref="AL3:BQ3" si="4">IF(year_start+(COLUMN()-COLUMN($F$2))&lt;=year_end,AL2-year_start,"")</f>
        <v>32</v>
      </c>
      <c r="AM3" s="1">
        <f t="shared" si="4"/>
        <v>33</v>
      </c>
      <c r="AN3" s="1">
        <f t="shared" si="4"/>
        <v>34</v>
      </c>
      <c r="AO3" s="1">
        <f t="shared" si="4"/>
        <v>35</v>
      </c>
      <c r="AP3" s="1">
        <f t="shared" si="4"/>
        <v>36</v>
      </c>
      <c r="AQ3" s="1">
        <f t="shared" si="4"/>
        <v>37</v>
      </c>
      <c r="AR3" s="1">
        <f t="shared" si="4"/>
        <v>38</v>
      </c>
      <c r="AS3" s="1">
        <f t="shared" si="4"/>
        <v>39</v>
      </c>
      <c r="AT3" s="1">
        <f t="shared" si="4"/>
        <v>40</v>
      </c>
      <c r="AU3" s="1">
        <f t="shared" si="4"/>
        <v>41</v>
      </c>
      <c r="AV3" s="1">
        <f t="shared" si="4"/>
        <v>42</v>
      </c>
      <c r="AW3" s="1">
        <f t="shared" si="4"/>
        <v>43</v>
      </c>
      <c r="AX3" s="1">
        <f t="shared" si="4"/>
        <v>44</v>
      </c>
      <c r="AY3" s="1">
        <f t="shared" si="4"/>
        <v>45</v>
      </c>
      <c r="AZ3" s="1">
        <f t="shared" si="4"/>
        <v>46</v>
      </c>
      <c r="BA3" s="1">
        <f t="shared" si="4"/>
        <v>47</v>
      </c>
      <c r="BB3" s="1">
        <f t="shared" si="4"/>
        <v>48</v>
      </c>
      <c r="BC3" s="1">
        <f t="shared" si="4"/>
        <v>49</v>
      </c>
      <c r="BD3" s="1">
        <f t="shared" si="4"/>
        <v>50</v>
      </c>
      <c r="BE3" s="1">
        <f t="shared" si="4"/>
        <v>51</v>
      </c>
      <c r="BF3" s="1">
        <f t="shared" si="4"/>
        <v>52</v>
      </c>
      <c r="BG3" s="1">
        <f t="shared" si="4"/>
        <v>53</v>
      </c>
      <c r="BH3" s="1">
        <f t="shared" si="4"/>
        <v>54</v>
      </c>
      <c r="BI3" s="1">
        <f t="shared" si="4"/>
        <v>55</v>
      </c>
      <c r="BJ3" t="str">
        <f t="shared" si="4"/>
        <v/>
      </c>
      <c r="BK3" t="str">
        <f t="shared" si="4"/>
        <v/>
      </c>
      <c r="BL3" t="str">
        <f t="shared" si="4"/>
        <v/>
      </c>
      <c r="BM3" t="str">
        <f t="shared" si="4"/>
        <v/>
      </c>
      <c r="BN3" t="str">
        <f t="shared" si="4"/>
        <v/>
      </c>
      <c r="BO3" t="str">
        <f t="shared" si="4"/>
        <v/>
      </c>
      <c r="BP3" t="str">
        <f t="shared" si="4"/>
        <v/>
      </c>
      <c r="BQ3" t="str">
        <f t="shared" si="4"/>
        <v/>
      </c>
      <c r="BR3" t="str">
        <f t="shared" ref="BR3:BW3" si="5">IF(year_start+(COLUMN()-COLUMN($F$2))&lt;=year_end,BR2-year_start,"")</f>
        <v/>
      </c>
      <c r="BS3" t="str">
        <f t="shared" si="5"/>
        <v/>
      </c>
      <c r="BT3" t="str">
        <f t="shared" si="5"/>
        <v/>
      </c>
      <c r="BU3" t="str">
        <f t="shared" si="5"/>
        <v/>
      </c>
      <c r="BV3" t="str">
        <f t="shared" si="5"/>
        <v/>
      </c>
      <c r="BW3" t="str">
        <f t="shared" si="5"/>
        <v/>
      </c>
    </row>
    <row r="4" spans="1:75" x14ac:dyDescent="0.35">
      <c r="E4" s="1" t="s">
        <v>3</v>
      </c>
      <c r="F4" s="1">
        <f t="shared" ref="F4:AK4" si="6">IF(year_start+(COLUMN()-COLUMN($F$2))&lt;=year_end,F3+1,"")</f>
        <v>1</v>
      </c>
      <c r="G4" s="1">
        <f t="shared" si="6"/>
        <v>2</v>
      </c>
      <c r="H4" s="1">
        <f t="shared" si="6"/>
        <v>3</v>
      </c>
      <c r="I4" s="1">
        <f t="shared" si="6"/>
        <v>4</v>
      </c>
      <c r="J4" s="1">
        <f t="shared" si="6"/>
        <v>5</v>
      </c>
      <c r="K4" s="1">
        <f t="shared" si="6"/>
        <v>6</v>
      </c>
      <c r="L4" s="1">
        <f t="shared" si="6"/>
        <v>7</v>
      </c>
      <c r="M4" s="1">
        <f t="shared" si="6"/>
        <v>8</v>
      </c>
      <c r="N4" s="1">
        <f t="shared" si="6"/>
        <v>9</v>
      </c>
      <c r="O4" s="1">
        <f t="shared" si="6"/>
        <v>10</v>
      </c>
      <c r="P4" s="1">
        <f t="shared" si="6"/>
        <v>11</v>
      </c>
      <c r="Q4" s="1">
        <f t="shared" si="6"/>
        <v>12</v>
      </c>
      <c r="R4" s="1">
        <f t="shared" si="6"/>
        <v>13</v>
      </c>
      <c r="S4" s="1">
        <f t="shared" si="6"/>
        <v>14</v>
      </c>
      <c r="T4" s="1">
        <f t="shared" si="6"/>
        <v>15</v>
      </c>
      <c r="U4" s="1">
        <f t="shared" si="6"/>
        <v>16</v>
      </c>
      <c r="V4" s="1">
        <f t="shared" si="6"/>
        <v>17</v>
      </c>
      <c r="W4" s="1">
        <f t="shared" si="6"/>
        <v>18</v>
      </c>
      <c r="X4" s="1">
        <f t="shared" si="6"/>
        <v>19</v>
      </c>
      <c r="Y4" s="1">
        <f t="shared" si="6"/>
        <v>20</v>
      </c>
      <c r="Z4" s="1">
        <f t="shared" si="6"/>
        <v>21</v>
      </c>
      <c r="AA4" s="1">
        <f t="shared" si="6"/>
        <v>22</v>
      </c>
      <c r="AB4" s="1">
        <f t="shared" si="6"/>
        <v>23</v>
      </c>
      <c r="AC4" s="1">
        <f t="shared" si="6"/>
        <v>24</v>
      </c>
      <c r="AD4" s="1">
        <f t="shared" si="6"/>
        <v>25</v>
      </c>
      <c r="AE4" s="1">
        <f t="shared" si="6"/>
        <v>26</v>
      </c>
      <c r="AF4" s="1">
        <f t="shared" si="6"/>
        <v>27</v>
      </c>
      <c r="AG4" s="1">
        <f t="shared" si="6"/>
        <v>28</v>
      </c>
      <c r="AH4" s="1">
        <f t="shared" si="6"/>
        <v>29</v>
      </c>
      <c r="AI4" s="1">
        <f t="shared" si="6"/>
        <v>30</v>
      </c>
      <c r="AJ4" s="1">
        <f t="shared" si="6"/>
        <v>31</v>
      </c>
      <c r="AK4" s="1">
        <f t="shared" si="6"/>
        <v>32</v>
      </c>
      <c r="AL4" s="1">
        <f t="shared" ref="AL4:BQ4" si="7">IF(year_start+(COLUMN()-COLUMN($F$2))&lt;=year_end,AL3+1,"")</f>
        <v>33</v>
      </c>
      <c r="AM4" s="1">
        <f t="shared" si="7"/>
        <v>34</v>
      </c>
      <c r="AN4" s="1">
        <f t="shared" si="7"/>
        <v>35</v>
      </c>
      <c r="AO4" s="1">
        <f t="shared" si="7"/>
        <v>36</v>
      </c>
      <c r="AP4" s="1">
        <f t="shared" si="7"/>
        <v>37</v>
      </c>
      <c r="AQ4" s="1">
        <f t="shared" si="7"/>
        <v>38</v>
      </c>
      <c r="AR4" s="1">
        <f t="shared" si="7"/>
        <v>39</v>
      </c>
      <c r="AS4" s="1">
        <f t="shared" si="7"/>
        <v>40</v>
      </c>
      <c r="AT4" s="1">
        <f t="shared" si="7"/>
        <v>41</v>
      </c>
      <c r="AU4" s="1">
        <f t="shared" si="7"/>
        <v>42</v>
      </c>
      <c r="AV4" s="1">
        <f t="shared" si="7"/>
        <v>43</v>
      </c>
      <c r="AW4" s="1">
        <f t="shared" si="7"/>
        <v>44</v>
      </c>
      <c r="AX4" s="1">
        <f t="shared" si="7"/>
        <v>45</v>
      </c>
      <c r="AY4" s="1">
        <f t="shared" si="7"/>
        <v>46</v>
      </c>
      <c r="AZ4" s="1">
        <f t="shared" si="7"/>
        <v>47</v>
      </c>
      <c r="BA4" s="1">
        <f t="shared" si="7"/>
        <v>48</v>
      </c>
      <c r="BB4" s="1">
        <f t="shared" si="7"/>
        <v>49</v>
      </c>
      <c r="BC4" s="1">
        <f t="shared" si="7"/>
        <v>50</v>
      </c>
      <c r="BD4" s="1">
        <f t="shared" si="7"/>
        <v>51</v>
      </c>
      <c r="BE4" s="1">
        <f t="shared" si="7"/>
        <v>52</v>
      </c>
      <c r="BF4" s="1">
        <f t="shared" si="7"/>
        <v>53</v>
      </c>
      <c r="BG4" s="1">
        <f t="shared" si="7"/>
        <v>54</v>
      </c>
      <c r="BH4" s="1">
        <f t="shared" si="7"/>
        <v>55</v>
      </c>
      <c r="BI4" s="1">
        <f t="shared" si="7"/>
        <v>56</v>
      </c>
      <c r="BJ4" t="str">
        <f t="shared" si="7"/>
        <v/>
      </c>
      <c r="BK4" t="str">
        <f t="shared" si="7"/>
        <v/>
      </c>
      <c r="BL4" t="str">
        <f t="shared" si="7"/>
        <v/>
      </c>
      <c r="BM4" t="str">
        <f t="shared" si="7"/>
        <v/>
      </c>
      <c r="BN4" t="str">
        <f t="shared" si="7"/>
        <v/>
      </c>
      <c r="BO4" t="str">
        <f t="shared" si="7"/>
        <v/>
      </c>
      <c r="BP4" t="str">
        <f t="shared" si="7"/>
        <v/>
      </c>
      <c r="BQ4" t="str">
        <f t="shared" si="7"/>
        <v/>
      </c>
      <c r="BR4" t="str">
        <f t="shared" ref="BR4:BW4" si="8">IF(year_start+(COLUMN()-COLUMN($F$2))&lt;=year_end,BR3+1,"")</f>
        <v/>
      </c>
      <c r="BS4" t="str">
        <f t="shared" si="8"/>
        <v/>
      </c>
      <c r="BT4" t="str">
        <f t="shared" si="8"/>
        <v/>
      </c>
      <c r="BU4" t="str">
        <f t="shared" si="8"/>
        <v/>
      </c>
      <c r="BV4" t="str">
        <f t="shared" si="8"/>
        <v/>
      </c>
      <c r="BW4" t="str">
        <f t="shared" si="8"/>
        <v/>
      </c>
    </row>
    <row r="5" spans="1:75" ht="15" thickBot="1" x14ac:dyDescent="0.4">
      <c r="A5" s="66" t="s">
        <v>265</v>
      </c>
      <c r="B5" s="67"/>
      <c r="C5" s="66"/>
      <c r="D5" s="66" t="s">
        <v>90</v>
      </c>
      <c r="E5" s="66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</row>
    <row r="6" spans="1:75" s="48" customFormat="1" ht="15" thickTop="1" x14ac:dyDescent="0.35">
      <c r="A6" s="50" t="s">
        <v>266</v>
      </c>
      <c r="B6" s="50"/>
      <c r="C6" s="50"/>
      <c r="E6" s="49"/>
    </row>
    <row r="7" spans="1:75" x14ac:dyDescent="0.35">
      <c r="B7" s="7" t="s">
        <v>91</v>
      </c>
      <c r="C7" s="7"/>
    </row>
    <row r="8" spans="1:75" x14ac:dyDescent="0.35">
      <c r="C8" t="s">
        <v>133</v>
      </c>
      <c r="D8" t="s">
        <v>170</v>
      </c>
      <c r="E8" s="13">
        <f>AVERAGE(F8:AI8)</f>
        <v>1.2394317117320937</v>
      </c>
      <c r="F8" s="9">
        <f>IF(F16&lt;=0,0,IF(F2&lt;=year_end,assumptions!$E$62*(1+assumptions!$E$63)^F4,0))</f>
        <v>0.9905236411842685</v>
      </c>
      <c r="G8" s="9">
        <f>IF(G16&lt;=0,0,IF(G2&lt;=year_end,assumptions!$E$62*(1+assumptions!$E$63)^G4,0))</f>
        <v>1.0053814958020324</v>
      </c>
      <c r="H8" s="9">
        <f>IF(H16&lt;=0,0,IF(H2&lt;=year_end,assumptions!$E$62*(1+assumptions!$E$63)^H4,0))</f>
        <v>1.0204622182390628</v>
      </c>
      <c r="I8" s="9">
        <f>IF(I16&lt;=0,0,IF(I2&lt;=year_end,assumptions!$E$62*(1+assumptions!$E$63)^I4,0))</f>
        <v>1.0357691515126486</v>
      </c>
      <c r="J8" s="9">
        <f>IF(J16&lt;=0,0,IF(J2&lt;=year_end,assumptions!$E$62*(1+assumptions!$E$63)^J4,0))</f>
        <v>1.051305688785338</v>
      </c>
      <c r="K8" s="9">
        <f>IF(K16&lt;=0,0,IF(K2&lt;=year_end,assumptions!$E$62*(1+assumptions!$E$63)^K4,0))</f>
        <v>1.0670752741171179</v>
      </c>
      <c r="L8" s="9">
        <f>IF(L16&lt;=0,0,IF(L2&lt;=year_end,assumptions!$E$62*(1+assumptions!$E$63)^L4,0))</f>
        <v>1.0830814032288745</v>
      </c>
      <c r="M8" s="9">
        <f>IF(M16&lt;=0,0,IF(M2&lt;=year_end,assumptions!$E$62*(1+assumptions!$E$63)^M4,0))</f>
        <v>1.0993276242773076</v>
      </c>
      <c r="N8" s="9">
        <f>IF(N16&lt;=0,0,IF(N2&lt;=year_end,assumptions!$E$62*(1+assumptions!$E$63)^N4,0))</f>
        <v>1.115817538641467</v>
      </c>
      <c r="O8" s="9">
        <f>IF(O16&lt;=0,0,IF(O2&lt;=year_end,assumptions!$E$62*(1+assumptions!$E$63)^O4,0))</f>
        <v>1.1325548017210889</v>
      </c>
      <c r="P8" s="9">
        <f>IF(P16&lt;=0,0,IF(P2&lt;=year_end,assumptions!$E$62*(1+assumptions!$E$63)^P4,0))</f>
        <v>1.1495431237469051</v>
      </c>
      <c r="Q8" s="9">
        <f>IF(Q16&lt;=0,0,IF(Q2&lt;=year_end,assumptions!$E$62*(1+assumptions!$E$63)^Q4,0))</f>
        <v>1.1667862706031085</v>
      </c>
      <c r="R8" s="9">
        <f>IF(R16&lt;=0,0,IF(R2&lt;=year_end,assumptions!$E$62*(1+assumptions!$E$63)^R4,0))</f>
        <v>1.184288064662155</v>
      </c>
      <c r="S8" s="9">
        <f>IF(S16&lt;=0,0,IF(S2&lt;=year_end,assumptions!$E$62*(1+assumptions!$E$63)^S4,0))</f>
        <v>1.2020523856320871</v>
      </c>
      <c r="T8" s="9">
        <f>IF(T16&lt;=0,0,IF(T2&lt;=year_end,assumptions!$E$62*(1+assumptions!$E$63)^T4,0))</f>
        <v>1.2200831714165681</v>
      </c>
      <c r="U8" s="9">
        <f>IF(U16&lt;=0,0,IF(U2&lt;=year_end,assumptions!$E$62*(1+assumptions!$E$63)^U4,0))</f>
        <v>1.2383844189878166</v>
      </c>
      <c r="V8" s="9">
        <f>IF(V16&lt;=0,0,IF(V2&lt;=year_end,assumptions!$E$62*(1+assumptions!$E$63)^V4,0))</f>
        <v>1.2569601852726335</v>
      </c>
      <c r="W8" s="9">
        <f>IF(W16&lt;=0,0,IF(W2&lt;=year_end,assumptions!$E$62*(1+assumptions!$E$63)^W4,0))</f>
        <v>1.2758145880517231</v>
      </c>
      <c r="X8" s="9">
        <f>IF(X16&lt;=0,0,IF(X2&lt;=year_end,assumptions!$E$62*(1+assumptions!$E$63)^X4,0))</f>
        <v>1.2949518068724988</v>
      </c>
      <c r="Y8" s="9">
        <f>IF(Y16&lt;=0,0,IF(Y2&lt;=year_end,assumptions!$E$62*(1+assumptions!$E$63)^Y4,0))</f>
        <v>1.3143760839755858</v>
      </c>
      <c r="Z8" s="9">
        <f>IF(Z16&lt;=0,0,IF(Z2&lt;=year_end,assumptions!$E$62*(1+assumptions!$E$63)^Z4,0))</f>
        <v>1.3340917252352196</v>
      </c>
      <c r="AA8" s="9">
        <f>IF(AA16&lt;=0,0,IF(AA2&lt;=year_end,assumptions!$E$62*(1+assumptions!$E$63)^AA4,0))</f>
        <v>1.3541031011137474</v>
      </c>
      <c r="AB8" s="9">
        <f>IF(AB16&lt;=0,0,IF(AB2&lt;=year_end,assumptions!$E$62*(1+assumptions!$E$63)^AB4,0))</f>
        <v>1.3744146476304537</v>
      </c>
      <c r="AC8" s="9">
        <f>IF(AC16&lt;=0,0,IF(AC2&lt;=year_end,assumptions!$E$62*(1+assumptions!$E$63)^AC4,0))</f>
        <v>1.3950308673449101</v>
      </c>
      <c r="AD8" s="9">
        <f>IF(AD16&lt;=0,0,IF(AD2&lt;=year_end,assumptions!$E$62*(1+assumptions!$E$63)^AD4,0))</f>
        <v>1.4159563303550837</v>
      </c>
      <c r="AE8" s="9">
        <f>IF(AE16&lt;=0,0,IF(AE2&lt;=year_end,assumptions!$E$62*(1+assumptions!$E$63)^AE4,0))</f>
        <v>1.4371956753104098</v>
      </c>
      <c r="AF8" s="9">
        <f>IF(AF16&lt;=0,0,IF(AF2&lt;=year_end,assumptions!$E$62*(1+assumptions!$E$63)^AF4,0))</f>
        <v>1.4587536104400658</v>
      </c>
      <c r="AG8" s="9">
        <f>IF(AG16&lt;=0,0,IF(AG2&lt;=year_end,assumptions!$E$62*(1+assumptions!$E$63)^AG4,0))</f>
        <v>1.4806349145966664</v>
      </c>
      <c r="AH8" s="9">
        <f>IF(AH16&lt;=0,0,IF(AH2&lt;=year_end,assumptions!$E$62*(1+assumptions!$E$63)^AH4,0))</f>
        <v>1.5028444383156165</v>
      </c>
      <c r="AI8" s="9">
        <f>IF(AI16&lt;=0,0,IF(AI2&lt;=year_end,assumptions!$E$62*(1+assumptions!$E$63)^AI4,0))</f>
        <v>1.5253871048903502</v>
      </c>
      <c r="AJ8" s="9">
        <f>IF(AJ16&lt;=0,0,IF(AJ2&lt;=year_end,assumptions!$E$62*(1+assumptions!$E$63)^AJ4,0))</f>
        <v>1.5482679114637052</v>
      </c>
      <c r="AK8" s="9">
        <f>IF(AK16&lt;=0,0,IF(AK2&lt;=year_end,assumptions!$E$62*(1+assumptions!$E$63)^AK4,0))</f>
        <v>1.5714919301356607</v>
      </c>
      <c r="AL8" s="9">
        <f>IF(AL16&lt;=0,0,IF(AL2&lt;=year_end,assumptions!$E$62*(1+assumptions!$E$63)^AL4,0))</f>
        <v>1.5950643090876955</v>
      </c>
      <c r="AM8" s="9">
        <f>IF(AM16&lt;=0,0,IF(AM2&lt;=year_end,assumptions!$E$62*(1+assumptions!$E$63)^AM4,0))</f>
        <v>1.6189902737240105</v>
      </c>
      <c r="AN8" s="9">
        <f>IF(AN16&lt;=0,0,IF(AN2&lt;=year_end,assumptions!$E$62*(1+assumptions!$E$63)^AN4,0))</f>
        <v>1.6432751278298707</v>
      </c>
      <c r="AO8" s="9">
        <f>IF(AO16&lt;=0,0,IF(AO2&lt;=year_end,assumptions!$E$62*(1+assumptions!$E$63)^AO4,0))</f>
        <v>1.6679242547473185</v>
      </c>
      <c r="AP8" s="9">
        <f>IF(AP16&lt;=0,0,IF(AP2&lt;=year_end,assumptions!$E$62*(1+assumptions!$E$63)^AP4,0))</f>
        <v>1.692943118568528</v>
      </c>
      <c r="AQ8" s="9">
        <f>IF(AQ16&lt;=0,0,IF(AQ2&lt;=year_end,assumptions!$E$62*(1+assumptions!$E$63)^AQ4,0))</f>
        <v>1.7183372653470557</v>
      </c>
      <c r="AR8" s="9">
        <f>IF(AR16&lt;=0,0,IF(AR2&lt;=year_end,assumptions!$E$62*(1+assumptions!$E$63)^AR4,0))</f>
        <v>1.7441123243272612</v>
      </c>
      <c r="AS8" s="9">
        <f>IF(AS16&lt;=0,0,IF(AS2&lt;=year_end,assumptions!$E$62*(1+assumptions!$E$63)^AS4,0))</f>
        <v>1.7702740091921698</v>
      </c>
      <c r="AT8" s="9">
        <f>IF(AT16&lt;=0,0,IF(AT2&lt;=year_end,assumptions!$E$62*(1+assumptions!$E$63)^AT4,0))</f>
        <v>1.7968281193300522</v>
      </c>
      <c r="AU8" s="9">
        <f>IF(AU16&lt;=0,0,IF(AU2&lt;=year_end,assumptions!$E$62*(1+assumptions!$E$63)^AU4,0))</f>
        <v>0</v>
      </c>
      <c r="AV8" s="9">
        <f>IF(AV16&lt;=0,0,IF(AV2&lt;=year_end,assumptions!$E$62*(1+assumptions!$E$63)^AV4,0))</f>
        <v>0</v>
      </c>
      <c r="AW8" s="9">
        <f>IF(AW16&lt;=0,0,IF(AW2&lt;=year_end,assumptions!$E$62*(1+assumptions!$E$63)^AW4,0))</f>
        <v>0</v>
      </c>
      <c r="AX8" s="9">
        <f>IF(AX16&lt;=0,0,IF(AX2&lt;=year_end,assumptions!$E$62*(1+assumptions!$E$63)^AX4,0))</f>
        <v>0</v>
      </c>
      <c r="AY8" s="9">
        <f>IF(AY16&lt;=0,0,IF(AY2&lt;=year_end,assumptions!$E$62*(1+assumptions!$E$63)^AY4,0))</f>
        <v>0</v>
      </c>
      <c r="AZ8" s="9">
        <f>IF(AZ16&lt;=0,0,IF(AZ2&lt;=year_end,assumptions!$E$62*(1+assumptions!$E$63)^AZ4,0))</f>
        <v>0</v>
      </c>
      <c r="BA8" s="9">
        <f>IF(BA16&lt;=0,0,IF(BA2&lt;=year_end,assumptions!$E$62*(1+assumptions!$E$63)^BA4,0))</f>
        <v>0</v>
      </c>
      <c r="BB8" s="9">
        <f>IF(BB16&lt;=0,0,IF(BB2&lt;=year_end,assumptions!$E$62*(1+assumptions!$E$63)^BB4,0))</f>
        <v>0</v>
      </c>
      <c r="BC8" s="9">
        <f>IF(BC16&lt;=0,0,IF(BC2&lt;=year_end,assumptions!$E$62*(1+assumptions!$E$63)^BC4,0))</f>
        <v>0</v>
      </c>
      <c r="BD8" s="9">
        <f>IF(BD16&lt;=0,0,IF(BD2&lt;=year_end,assumptions!$E$62*(1+assumptions!$E$63)^BD4,0))</f>
        <v>0</v>
      </c>
      <c r="BE8" s="9">
        <f>IF(BE16&lt;=0,0,IF(BE2&lt;=year_end,assumptions!$E$62*(1+assumptions!$E$63)^BE4,0))</f>
        <v>0</v>
      </c>
      <c r="BF8" s="9">
        <f>IF(BF16&lt;=0,0,IF(BF2&lt;=year_end,assumptions!$E$62*(1+assumptions!$E$63)^BF4,0))</f>
        <v>0</v>
      </c>
      <c r="BG8" s="9">
        <f>IF(BG16&lt;=0,0,IF(BG2&lt;=year_end,assumptions!$E$62*(1+assumptions!$E$63)^BG4,0))</f>
        <v>0</v>
      </c>
      <c r="BH8" s="9">
        <f>IF(BH16&lt;=0,0,IF(BH2&lt;=year_end,assumptions!$E$62*(1+assumptions!$E$63)^BH4,0))</f>
        <v>0</v>
      </c>
      <c r="BI8" s="9">
        <f>IF(BI16&lt;=0,0,IF(BI2&lt;=year_end,assumptions!$E$62*(1+assumptions!$E$63)^BI4,0))</f>
        <v>0</v>
      </c>
    </row>
    <row r="9" spans="1:75" x14ac:dyDescent="0.35">
      <c r="C9" t="s">
        <v>131</v>
      </c>
      <c r="D9" t="s">
        <v>129</v>
      </c>
      <c r="E9" s="13">
        <f>SUM(F9:AR9)</f>
        <v>2100</v>
      </c>
      <c r="F9" s="9">
        <f t="shared" ref="F9:AK9" si="9">IF(F16&lt;=0,0,IF(F2&lt;=year_end,MAX(MIN(F16,F17),0),0))</f>
        <v>40</v>
      </c>
      <c r="G9" s="9">
        <f t="shared" si="9"/>
        <v>40</v>
      </c>
      <c r="H9" s="9">
        <f t="shared" si="9"/>
        <v>40</v>
      </c>
      <c r="I9" s="9">
        <f t="shared" si="9"/>
        <v>40</v>
      </c>
      <c r="J9" s="9">
        <f t="shared" si="9"/>
        <v>40</v>
      </c>
      <c r="K9" s="9">
        <f t="shared" si="9"/>
        <v>40</v>
      </c>
      <c r="L9" s="9">
        <f t="shared" si="9"/>
        <v>45</v>
      </c>
      <c r="M9" s="9">
        <f t="shared" si="9"/>
        <v>45</v>
      </c>
      <c r="N9" s="9">
        <f t="shared" si="9"/>
        <v>45</v>
      </c>
      <c r="O9" s="9">
        <f t="shared" si="9"/>
        <v>45</v>
      </c>
      <c r="P9" s="9">
        <f t="shared" si="9"/>
        <v>45</v>
      </c>
      <c r="Q9" s="9">
        <f t="shared" si="9"/>
        <v>45</v>
      </c>
      <c r="R9" s="9">
        <f t="shared" si="9"/>
        <v>50</v>
      </c>
      <c r="S9" s="9">
        <f t="shared" si="9"/>
        <v>50</v>
      </c>
      <c r="T9" s="9">
        <f t="shared" si="9"/>
        <v>50</v>
      </c>
      <c r="U9" s="9">
        <f t="shared" si="9"/>
        <v>50</v>
      </c>
      <c r="V9" s="9">
        <f t="shared" si="9"/>
        <v>50</v>
      </c>
      <c r="W9" s="9">
        <f t="shared" si="9"/>
        <v>50</v>
      </c>
      <c r="X9" s="9">
        <f t="shared" si="9"/>
        <v>55</v>
      </c>
      <c r="Y9" s="9">
        <f t="shared" si="9"/>
        <v>55</v>
      </c>
      <c r="Z9" s="9">
        <f t="shared" si="9"/>
        <v>55</v>
      </c>
      <c r="AA9" s="9">
        <f t="shared" si="9"/>
        <v>55</v>
      </c>
      <c r="AB9" s="9">
        <f t="shared" si="9"/>
        <v>55</v>
      </c>
      <c r="AC9" s="9">
        <f t="shared" si="9"/>
        <v>55</v>
      </c>
      <c r="AD9" s="9">
        <f t="shared" si="9"/>
        <v>60</v>
      </c>
      <c r="AE9" s="9">
        <f t="shared" si="9"/>
        <v>60</v>
      </c>
      <c r="AF9" s="9">
        <f t="shared" si="9"/>
        <v>60</v>
      </c>
      <c r="AG9" s="9">
        <f t="shared" si="9"/>
        <v>60</v>
      </c>
      <c r="AH9" s="9">
        <f t="shared" si="9"/>
        <v>60</v>
      </c>
      <c r="AI9" s="9">
        <f t="shared" si="9"/>
        <v>60</v>
      </c>
      <c r="AJ9" s="9">
        <f t="shared" si="9"/>
        <v>65</v>
      </c>
      <c r="AK9" s="9">
        <f t="shared" si="9"/>
        <v>65</v>
      </c>
      <c r="AL9" s="9">
        <f t="shared" ref="AL9:BI9" si="10">IF(AL16&lt;=0,0,IF(AL2&lt;=year_end,MAX(MIN(AL16,AL17),0),0))</f>
        <v>65</v>
      </c>
      <c r="AM9" s="9">
        <f t="shared" si="10"/>
        <v>65</v>
      </c>
      <c r="AN9" s="9">
        <f t="shared" si="10"/>
        <v>65</v>
      </c>
      <c r="AO9" s="9">
        <f t="shared" si="10"/>
        <v>65</v>
      </c>
      <c r="AP9" s="9">
        <f t="shared" si="10"/>
        <v>70</v>
      </c>
      <c r="AQ9" s="9">
        <f t="shared" si="10"/>
        <v>70</v>
      </c>
      <c r="AR9" s="9">
        <f t="shared" si="10"/>
        <v>70</v>
      </c>
      <c r="AS9" s="9">
        <f t="shared" si="10"/>
        <v>70</v>
      </c>
      <c r="AT9" s="9">
        <f t="shared" si="10"/>
        <v>46.400000000000091</v>
      </c>
      <c r="AU9" s="9">
        <f t="shared" si="10"/>
        <v>0</v>
      </c>
      <c r="AV9" s="9">
        <f t="shared" si="10"/>
        <v>0</v>
      </c>
      <c r="AW9" s="9">
        <f t="shared" si="10"/>
        <v>0</v>
      </c>
      <c r="AX9" s="9">
        <f t="shared" si="10"/>
        <v>0</v>
      </c>
      <c r="AY9" s="9">
        <f t="shared" si="10"/>
        <v>0</v>
      </c>
      <c r="AZ9" s="9">
        <f t="shared" si="10"/>
        <v>0</v>
      </c>
      <c r="BA9" s="9">
        <f t="shared" si="10"/>
        <v>0</v>
      </c>
      <c r="BB9" s="9">
        <f t="shared" si="10"/>
        <v>0</v>
      </c>
      <c r="BC9" s="9">
        <f t="shared" si="10"/>
        <v>0</v>
      </c>
      <c r="BD9" s="9">
        <f t="shared" si="10"/>
        <v>0</v>
      </c>
      <c r="BE9" s="9">
        <f t="shared" si="10"/>
        <v>0</v>
      </c>
      <c r="BF9" s="9">
        <f t="shared" si="10"/>
        <v>0</v>
      </c>
      <c r="BG9" s="9">
        <f t="shared" si="10"/>
        <v>0</v>
      </c>
      <c r="BH9" s="9">
        <f t="shared" si="10"/>
        <v>0</v>
      </c>
      <c r="BI9" s="9">
        <f t="shared" si="10"/>
        <v>0</v>
      </c>
    </row>
    <row r="10" spans="1:75" x14ac:dyDescent="0.35">
      <c r="C10" t="s">
        <v>608</v>
      </c>
      <c r="D10" t="s">
        <v>129</v>
      </c>
      <c r="E10" s="13">
        <f>SUM(F10:AR10)</f>
        <v>2880.0527880218219</v>
      </c>
      <c r="F10" s="9">
        <f t="shared" ref="F10:AK10" si="11">IF(F2&lt;=year_end,F8*F9,0)</f>
        <v>39.620945647370739</v>
      </c>
      <c r="G10" s="9">
        <f t="shared" si="11"/>
        <v>40.215259832081294</v>
      </c>
      <c r="H10" s="9">
        <f t="shared" si="11"/>
        <v>40.81848872956251</v>
      </c>
      <c r="I10" s="9">
        <f t="shared" si="11"/>
        <v>41.430766060505945</v>
      </c>
      <c r="J10" s="9">
        <f t="shared" si="11"/>
        <v>42.052227551413523</v>
      </c>
      <c r="K10" s="9">
        <f t="shared" si="11"/>
        <v>42.683010964684712</v>
      </c>
      <c r="L10" s="9">
        <f t="shared" si="11"/>
        <v>48.738663145299348</v>
      </c>
      <c r="M10" s="9">
        <f t="shared" si="11"/>
        <v>49.469743092478843</v>
      </c>
      <c r="N10" s="9">
        <f t="shared" si="11"/>
        <v>50.211789238866018</v>
      </c>
      <c r="O10" s="9">
        <f t="shared" si="11"/>
        <v>50.964966077448999</v>
      </c>
      <c r="P10" s="9">
        <f t="shared" si="11"/>
        <v>51.729440568610734</v>
      </c>
      <c r="Q10" s="9">
        <f t="shared" si="11"/>
        <v>52.505382177139879</v>
      </c>
      <c r="R10" s="9">
        <f t="shared" si="11"/>
        <v>59.214403233107745</v>
      </c>
      <c r="S10" s="9">
        <f t="shared" si="11"/>
        <v>60.102619281604355</v>
      </c>
      <c r="T10" s="9">
        <f t="shared" si="11"/>
        <v>61.004158570828402</v>
      </c>
      <c r="U10" s="9">
        <f t="shared" si="11"/>
        <v>61.919220949390827</v>
      </c>
      <c r="V10" s="9">
        <f t="shared" si="11"/>
        <v>62.848009263631674</v>
      </c>
      <c r="W10" s="9">
        <f t="shared" si="11"/>
        <v>63.790729402586152</v>
      </c>
      <c r="X10" s="9">
        <f t="shared" si="11"/>
        <v>71.222349377987427</v>
      </c>
      <c r="Y10" s="9">
        <f t="shared" si="11"/>
        <v>72.290684618657224</v>
      </c>
      <c r="Z10" s="9">
        <f t="shared" si="11"/>
        <v>73.375044887937079</v>
      </c>
      <c r="AA10" s="9">
        <f t="shared" si="11"/>
        <v>74.475670561256109</v>
      </c>
      <c r="AB10" s="9">
        <f t="shared" si="11"/>
        <v>75.592805619674962</v>
      </c>
      <c r="AC10" s="9">
        <f t="shared" si="11"/>
        <v>76.726697703970061</v>
      </c>
      <c r="AD10" s="9">
        <f t="shared" si="11"/>
        <v>84.957379821305025</v>
      </c>
      <c r="AE10" s="9">
        <f t="shared" si="11"/>
        <v>86.231740518624591</v>
      </c>
      <c r="AF10" s="9">
        <f t="shared" si="11"/>
        <v>87.525216626403946</v>
      </c>
      <c r="AG10" s="9">
        <f t="shared" si="11"/>
        <v>88.838094875799982</v>
      </c>
      <c r="AH10" s="9">
        <f t="shared" si="11"/>
        <v>90.170666298936993</v>
      </c>
      <c r="AI10" s="9">
        <f t="shared" si="11"/>
        <v>91.523226293421018</v>
      </c>
      <c r="AJ10" s="9">
        <f t="shared" si="11"/>
        <v>100.63741424514085</v>
      </c>
      <c r="AK10" s="9">
        <f t="shared" si="11"/>
        <v>102.14697545881795</v>
      </c>
      <c r="AL10" s="9">
        <f t="shared" ref="AL10:BI10" si="12">IF(AL2&lt;=year_end,AL8*AL9,0)</f>
        <v>103.6791800907002</v>
      </c>
      <c r="AM10" s="9">
        <f t="shared" si="12"/>
        <v>105.23436779206068</v>
      </c>
      <c r="AN10" s="9">
        <f t="shared" si="12"/>
        <v>106.81288330894159</v>
      </c>
      <c r="AO10" s="9">
        <f t="shared" si="12"/>
        <v>108.41507655857571</v>
      </c>
      <c r="AP10" s="9">
        <f t="shared" si="12"/>
        <v>118.50601829979696</v>
      </c>
      <c r="AQ10" s="9">
        <f t="shared" si="12"/>
        <v>120.28360857429389</v>
      </c>
      <c r="AR10" s="9">
        <f t="shared" si="12"/>
        <v>122.08786270290828</v>
      </c>
      <c r="AS10" s="9">
        <f t="shared" si="12"/>
        <v>123.91918064345188</v>
      </c>
      <c r="AT10" s="9">
        <f t="shared" si="12"/>
        <v>83.372824736914581</v>
      </c>
      <c r="AU10" s="9">
        <f t="shared" si="12"/>
        <v>0</v>
      </c>
      <c r="AV10" s="9">
        <f t="shared" si="12"/>
        <v>0</v>
      </c>
      <c r="AW10" s="9">
        <f t="shared" si="12"/>
        <v>0</v>
      </c>
      <c r="AX10" s="9">
        <f t="shared" si="12"/>
        <v>0</v>
      </c>
      <c r="AY10" s="9">
        <f t="shared" si="12"/>
        <v>0</v>
      </c>
      <c r="AZ10" s="9">
        <f t="shared" si="12"/>
        <v>0</v>
      </c>
      <c r="BA10" s="9">
        <f t="shared" si="12"/>
        <v>0</v>
      </c>
      <c r="BB10" s="9">
        <f t="shared" si="12"/>
        <v>0</v>
      </c>
      <c r="BC10" s="9">
        <f t="shared" si="12"/>
        <v>0</v>
      </c>
      <c r="BD10" s="9">
        <f t="shared" si="12"/>
        <v>0</v>
      </c>
      <c r="BE10" s="9">
        <f t="shared" si="12"/>
        <v>0</v>
      </c>
      <c r="BF10" s="9">
        <f t="shared" si="12"/>
        <v>0</v>
      </c>
      <c r="BG10" s="9">
        <f t="shared" si="12"/>
        <v>0</v>
      </c>
      <c r="BH10" s="9">
        <f t="shared" si="12"/>
        <v>0</v>
      </c>
      <c r="BI10" s="9">
        <f t="shared" si="12"/>
        <v>0</v>
      </c>
    </row>
    <row r="11" spans="1:75" x14ac:dyDescent="0.35">
      <c r="C11" t="s">
        <v>585</v>
      </c>
      <c r="D11" t="s">
        <v>129</v>
      </c>
      <c r="E11" s="13">
        <f t="shared" ref="E11" si="13">SUM(F11:AI11)</f>
        <v>3392.2494009905859</v>
      </c>
      <c r="F11" s="9">
        <f t="shared" ref="F11:AK11" si="14">IF(F2&lt;=year_end,F9+F10,0)</f>
        <v>79.620945647370746</v>
      </c>
      <c r="G11" s="9">
        <f t="shared" si="14"/>
        <v>80.215259832081301</v>
      </c>
      <c r="H11" s="9">
        <f t="shared" si="14"/>
        <v>80.818488729562517</v>
      </c>
      <c r="I11" s="9">
        <f t="shared" si="14"/>
        <v>81.430766060505945</v>
      </c>
      <c r="J11" s="9">
        <f t="shared" si="14"/>
        <v>82.052227551413523</v>
      </c>
      <c r="K11" s="9">
        <f t="shared" si="14"/>
        <v>82.683010964684712</v>
      </c>
      <c r="L11" s="9">
        <f t="shared" si="14"/>
        <v>93.738663145299341</v>
      </c>
      <c r="M11" s="9">
        <f t="shared" si="14"/>
        <v>94.469743092478836</v>
      </c>
      <c r="N11" s="9">
        <f t="shared" si="14"/>
        <v>95.211789238866018</v>
      </c>
      <c r="O11" s="9">
        <f t="shared" si="14"/>
        <v>95.964966077448992</v>
      </c>
      <c r="P11" s="9">
        <f t="shared" si="14"/>
        <v>96.729440568610727</v>
      </c>
      <c r="Q11" s="9">
        <f t="shared" si="14"/>
        <v>97.505382177139879</v>
      </c>
      <c r="R11" s="9">
        <f t="shared" si="14"/>
        <v>109.21440323310775</v>
      </c>
      <c r="S11" s="9">
        <f t="shared" si="14"/>
        <v>110.10261928160435</v>
      </c>
      <c r="T11" s="9">
        <f t="shared" si="14"/>
        <v>111.00415857082839</v>
      </c>
      <c r="U11" s="9">
        <f t="shared" si="14"/>
        <v>111.91922094939082</v>
      </c>
      <c r="V11" s="9">
        <f t="shared" si="14"/>
        <v>112.84800926363167</v>
      </c>
      <c r="W11" s="9">
        <f t="shared" si="14"/>
        <v>113.79072940258615</v>
      </c>
      <c r="X11" s="9">
        <f t="shared" si="14"/>
        <v>126.22234937798743</v>
      </c>
      <c r="Y11" s="9">
        <f t="shared" si="14"/>
        <v>127.29068461865722</v>
      </c>
      <c r="Z11" s="9">
        <f t="shared" si="14"/>
        <v>128.37504488793707</v>
      </c>
      <c r="AA11" s="9">
        <f t="shared" si="14"/>
        <v>129.47567056125609</v>
      </c>
      <c r="AB11" s="9">
        <f t="shared" si="14"/>
        <v>130.59280561967495</v>
      </c>
      <c r="AC11" s="9">
        <f t="shared" si="14"/>
        <v>131.72669770397005</v>
      </c>
      <c r="AD11" s="9">
        <f t="shared" si="14"/>
        <v>144.95737982130504</v>
      </c>
      <c r="AE11" s="9">
        <f t="shared" si="14"/>
        <v>146.23174051862458</v>
      </c>
      <c r="AF11" s="9">
        <f t="shared" si="14"/>
        <v>147.52521662640396</v>
      </c>
      <c r="AG11" s="9">
        <f t="shared" si="14"/>
        <v>148.83809487579998</v>
      </c>
      <c r="AH11" s="9">
        <f t="shared" si="14"/>
        <v>150.17066629893699</v>
      </c>
      <c r="AI11" s="9">
        <f t="shared" si="14"/>
        <v>151.52322629342103</v>
      </c>
      <c r="AJ11" s="9">
        <f t="shared" si="14"/>
        <v>165.63741424514086</v>
      </c>
      <c r="AK11" s="9">
        <f t="shared" si="14"/>
        <v>167.14697545881796</v>
      </c>
      <c r="AL11" s="9">
        <f t="shared" ref="AL11:BI11" si="15">IF(AL2&lt;=year_end,AL9+AL10,0)</f>
        <v>168.67918009070019</v>
      </c>
      <c r="AM11" s="9">
        <f t="shared" si="15"/>
        <v>170.23436779206068</v>
      </c>
      <c r="AN11" s="9">
        <f t="shared" si="15"/>
        <v>171.81288330894159</v>
      </c>
      <c r="AO11" s="9">
        <f t="shared" si="15"/>
        <v>173.41507655857572</v>
      </c>
      <c r="AP11" s="9">
        <f t="shared" si="15"/>
        <v>188.50601829979695</v>
      </c>
      <c r="AQ11" s="9">
        <f t="shared" si="15"/>
        <v>190.28360857429391</v>
      </c>
      <c r="AR11" s="9">
        <f t="shared" si="15"/>
        <v>192.0878627029083</v>
      </c>
      <c r="AS11" s="9">
        <f t="shared" si="15"/>
        <v>193.91918064345188</v>
      </c>
      <c r="AT11" s="9">
        <f t="shared" si="15"/>
        <v>129.77282473691469</v>
      </c>
      <c r="AU11" s="9">
        <f t="shared" si="15"/>
        <v>0</v>
      </c>
      <c r="AV11" s="9">
        <f t="shared" si="15"/>
        <v>0</v>
      </c>
      <c r="AW11" s="9">
        <f t="shared" si="15"/>
        <v>0</v>
      </c>
      <c r="AX11" s="9">
        <f t="shared" si="15"/>
        <v>0</v>
      </c>
      <c r="AY11" s="9">
        <f t="shared" si="15"/>
        <v>0</v>
      </c>
      <c r="AZ11" s="9">
        <f t="shared" si="15"/>
        <v>0</v>
      </c>
      <c r="BA11" s="9">
        <f t="shared" si="15"/>
        <v>0</v>
      </c>
      <c r="BB11" s="9">
        <f t="shared" si="15"/>
        <v>0</v>
      </c>
      <c r="BC11" s="9">
        <f t="shared" si="15"/>
        <v>0</v>
      </c>
      <c r="BD11" s="9">
        <f t="shared" si="15"/>
        <v>0</v>
      </c>
      <c r="BE11" s="9">
        <f t="shared" si="15"/>
        <v>0</v>
      </c>
      <c r="BF11" s="9">
        <f t="shared" si="15"/>
        <v>0</v>
      </c>
      <c r="BG11" s="9">
        <f t="shared" si="15"/>
        <v>0</v>
      </c>
      <c r="BH11" s="9">
        <f t="shared" si="15"/>
        <v>0</v>
      </c>
      <c r="BI11" s="9">
        <f t="shared" si="15"/>
        <v>0</v>
      </c>
    </row>
    <row r="12" spans="1:75" x14ac:dyDescent="0.35">
      <c r="C12" t="s">
        <v>136</v>
      </c>
      <c r="D12" t="s">
        <v>102</v>
      </c>
      <c r="E12" s="13">
        <f>AVERAGE(F12:AI12)</f>
        <v>0.32476533070061225</v>
      </c>
      <c r="F12" s="9">
        <f>IF(F17&gt;0,assumptions!$E$64*100*(1+assumptions!$E$65*100)^production!F$3,0)</f>
        <v>0.36399999999999999</v>
      </c>
      <c r="G12" s="9">
        <f>IF(G17&gt;0,assumptions!$E$64*100*(1+assumptions!$E$65*100)^production!G$3,0)</f>
        <v>0.36108799999999996</v>
      </c>
      <c r="H12" s="9">
        <f>IF(H17&gt;0,assumptions!$E$64*100*(1+assumptions!$E$65*100)^production!H$3,0)</f>
        <v>0.35819929599999994</v>
      </c>
      <c r="I12" s="9">
        <f>IF(I17&gt;0,assumptions!$E$64*100*(1+assumptions!$E$65*100)^production!I$3,0)</f>
        <v>0.35533370163199995</v>
      </c>
      <c r="J12" s="9">
        <f>IF(J17&gt;0,assumptions!$E$64*100*(1+assumptions!$E$65*100)^production!J$3,0)</f>
        <v>0.35249103201894394</v>
      </c>
      <c r="K12" s="9">
        <f>IF(K17&gt;0,assumptions!$E$64*100*(1+assumptions!$E$65*100)^production!K$3,0)</f>
        <v>0.34967110376279237</v>
      </c>
      <c r="L12" s="9">
        <f>IF(L17&gt;0,assumptions!$E$64*100*(1+assumptions!$E$65*100)^production!L$3,0)</f>
        <v>0.34687373493269003</v>
      </c>
      <c r="M12" s="9">
        <f>IF(M17&gt;0,assumptions!$E$64*100*(1+assumptions!$E$65*100)^production!M$3,0)</f>
        <v>0.34409874505322852</v>
      </c>
      <c r="N12" s="9">
        <f>IF(N17&gt;0,assumptions!$E$64*100*(1+assumptions!$E$65*100)^production!N$3,0)</f>
        <v>0.34134595509280263</v>
      </c>
      <c r="O12" s="9">
        <f>IF(O17&gt;0,assumptions!$E$64*100*(1+assumptions!$E$65*100)^production!O$3,0)</f>
        <v>0.33861518745206026</v>
      </c>
      <c r="P12" s="9">
        <f>IF(P17&gt;0,assumptions!$E$64*100*(1+assumptions!$E$65*100)^production!P$3,0)</f>
        <v>0.33590626595244372</v>
      </c>
      <c r="Q12" s="9">
        <f>IF(Q17&gt;0,assumptions!$E$64*100*(1+assumptions!$E$65*100)^production!Q$3,0)</f>
        <v>0.33321901582482416</v>
      </c>
      <c r="R12" s="9">
        <f>IF(R17&gt;0,assumptions!$E$64*100*(1+assumptions!$E$65*100)^production!R$3,0)</f>
        <v>0.33055326369822557</v>
      </c>
      <c r="S12" s="9">
        <f>IF(S17&gt;0,assumptions!$E$64*100*(1+assumptions!$E$65*100)^production!S$3,0)</f>
        <v>0.32790883758863976</v>
      </c>
      <c r="T12" s="9">
        <f>IF(T17&gt;0,assumptions!$E$64*100*(1+assumptions!$E$65*100)^production!T$3,0)</f>
        <v>0.32528556688793059</v>
      </c>
      <c r="U12" s="9">
        <f>IF(U17&gt;0,assumptions!$E$64*100*(1+assumptions!$E$65*100)^production!U$3,0)</f>
        <v>0.32268328235282717</v>
      </c>
      <c r="V12" s="9">
        <f>IF(V17&gt;0,assumptions!$E$64*100*(1+assumptions!$E$65*100)^production!V$3,0)</f>
        <v>0.32010181609400457</v>
      </c>
      <c r="W12" s="9">
        <f>IF(W17&gt;0,assumptions!$E$64*100*(1+assumptions!$E$65*100)^production!W$3,0)</f>
        <v>0.31754100156525256</v>
      </c>
      <c r="X12" s="9">
        <f>IF(X17&gt;0,assumptions!$E$64*100*(1+assumptions!$E$65*100)^production!X$3,0)</f>
        <v>0.31500067355273048</v>
      </c>
      <c r="Y12" s="9">
        <f>IF(Y17&gt;0,assumptions!$E$64*100*(1+assumptions!$E$65*100)^production!Y$3,0)</f>
        <v>0.31248066816430864</v>
      </c>
      <c r="Z12" s="9">
        <f>IF(Z17&gt;0,assumptions!$E$64*100*(1+assumptions!$E$65*100)^production!Z$3,0)</f>
        <v>0.30998082281899414</v>
      </c>
      <c r="AA12" s="9">
        <f>IF(AA17&gt;0,assumptions!$E$64*100*(1+assumptions!$E$65*100)^production!AA$3,0)</f>
        <v>0.30750097623644218</v>
      </c>
      <c r="AB12" s="9">
        <f>IF(AB17&gt;0,assumptions!$E$64*100*(1+assumptions!$E$65*100)^production!AB$3,0)</f>
        <v>0.3050409684265506</v>
      </c>
      <c r="AC12" s="9">
        <f>IF(AC17&gt;0,assumptions!$E$64*100*(1+assumptions!$E$65*100)^production!AC$3,0)</f>
        <v>0.30260064067913822</v>
      </c>
      <c r="AD12" s="9">
        <f>IF(AD17&gt;0,assumptions!$E$64*100*(1+assumptions!$E$65*100)^production!AD$3,0)</f>
        <v>0.30017983555370509</v>
      </c>
      <c r="AE12" s="9">
        <f>IF(AE17&gt;0,assumptions!$E$64*100*(1+assumptions!$E$65*100)^production!AE$3,0)</f>
        <v>0.29777839686927549</v>
      </c>
      <c r="AF12" s="9">
        <f>IF(AF17&gt;0,assumptions!$E$64*100*(1+assumptions!$E$65*100)^production!AF$3,0)</f>
        <v>0.29539616969432125</v>
      </c>
      <c r="AG12" s="9">
        <f>IF(AG17&gt;0,assumptions!$E$64*100*(1+assumptions!$E$65*100)^production!AG$3,0)</f>
        <v>0.29303300033676666</v>
      </c>
      <c r="AH12" s="9">
        <f>IF(AH17&gt;0,assumptions!$E$64*100*(1+assumptions!$E$65*100)^production!AH$3,0)</f>
        <v>0.29068873633407255</v>
      </c>
      <c r="AI12" s="9">
        <f>IF(AI17&gt;0,assumptions!$E$64*100*(1+assumptions!$E$65*100)^production!AI$3,0)</f>
        <v>0.28836322644339996</v>
      </c>
      <c r="AJ12" s="9">
        <f>IF(AJ17&gt;0,assumptions!$E$64*100*(1+assumptions!$E$65*100)^production!AJ$3,0)</f>
        <v>0.28605632063185271</v>
      </c>
      <c r="AK12" s="9">
        <f>IF(AK17&gt;0,assumptions!$E$64*100*(1+assumptions!$E$65*100)^production!AK$3,0)</f>
        <v>0.28376787006679788</v>
      </c>
      <c r="AL12" s="9">
        <f>IF(AL17&gt;0,assumptions!$E$64*100*(1+assumptions!$E$65*100)^production!AL$3,0)</f>
        <v>0.28149772710626347</v>
      </c>
      <c r="AM12" s="9">
        <f>IF(AM17&gt;0,assumptions!$E$64*100*(1+assumptions!$E$65*100)^production!AM$3,0)</f>
        <v>0.27924574528941337</v>
      </c>
      <c r="AN12" s="9">
        <f>IF(AN17&gt;0,assumptions!$E$64*100*(1+assumptions!$E$65*100)^production!AN$3,0)</f>
        <v>0.27701177932709803</v>
      </c>
      <c r="AO12" s="9">
        <f>IF(AO17&gt;0,assumptions!$E$64*100*(1+assumptions!$E$65*100)^production!AO$3,0)</f>
        <v>0.27479568509248126</v>
      </c>
      <c r="AP12" s="9">
        <f>IF(AP17&gt;0,assumptions!$E$64*100*(1+assumptions!$E$65*100)^production!AP$3,0)</f>
        <v>0.27259731961174138</v>
      </c>
      <c r="AQ12" s="9">
        <f>IF(AQ17&gt;0,assumptions!$E$64*100*(1+assumptions!$E$65*100)^production!AQ$3,0)</f>
        <v>0.27041654105484747</v>
      </c>
      <c r="AR12" s="9">
        <f>IF(AR17&gt;0,assumptions!$E$64*100*(1+assumptions!$E$65*100)^production!AR$3,0)</f>
        <v>0.26825320872640868</v>
      </c>
      <c r="AS12" s="9">
        <f>IF(AS17&gt;0,assumptions!$E$64*100*(1+assumptions!$E$65*100)^production!AS$3,0)</f>
        <v>0.26610718305659742</v>
      </c>
      <c r="AT12" s="9">
        <f>IF(AT17&gt;0,assumptions!$E$64*100*(1+assumptions!$E$65*100)^production!AT$3,0)</f>
        <v>0.26397832559214457</v>
      </c>
      <c r="AU12" s="9">
        <f>IF(AU17&gt;0,assumptions!$E$64*100*(1+assumptions!$E$65*100)^production!AU$3,0)</f>
        <v>0</v>
      </c>
      <c r="AV12" s="9">
        <f>IF(AV17&gt;0,assumptions!$E$64*100*(1+assumptions!$E$65*100)^production!AV$3,0)</f>
        <v>0</v>
      </c>
      <c r="AW12" s="9">
        <f>IF(AW17&gt;0,assumptions!$E$64*100*(1+assumptions!$E$65*100)^production!AW$3,0)</f>
        <v>0</v>
      </c>
      <c r="AX12" s="9">
        <f>IF(AX17&gt;0,assumptions!$E$64*100*(1+assumptions!$E$65*100)^production!AX$3,0)</f>
        <v>0</v>
      </c>
      <c r="AY12" s="9">
        <f>IF(AY17&gt;0,assumptions!$E$64*100*(1+assumptions!$E$65*100)^production!AY$3,0)</f>
        <v>0</v>
      </c>
      <c r="AZ12" s="9">
        <f>IF(AZ17&gt;0,assumptions!$E$64*100*(1+assumptions!$E$65*100)^production!AZ$3,0)</f>
        <v>0</v>
      </c>
      <c r="BA12" s="9">
        <f>IF(BA17&gt;0,assumptions!$E$64*100*(1+assumptions!$E$65*100)^production!BA$3,0)</f>
        <v>0</v>
      </c>
      <c r="BB12" s="9">
        <f>IF(BB17&gt;0,assumptions!$E$64*100*(1+assumptions!$E$65*100)^production!BB$3,0)</f>
        <v>0</v>
      </c>
      <c r="BC12" s="9">
        <f>IF(BC17&gt;0,assumptions!$E$64*100*(1+assumptions!$E$65*100)^production!BC$3,0)</f>
        <v>0</v>
      </c>
      <c r="BD12" s="9">
        <f>IF(BD17&gt;0,assumptions!$E$64*100*(1+assumptions!$E$65*100)^production!BD$3,0)</f>
        <v>0</v>
      </c>
      <c r="BE12" s="9">
        <f>IF(BE17&gt;0,assumptions!$E$64*100*(1+assumptions!$E$65*100)^production!BE$3,0)</f>
        <v>0</v>
      </c>
      <c r="BF12" s="9">
        <f>IF(BF17&gt;0,assumptions!$E$64*100*(1+assumptions!$E$65*100)^production!BF$3,0)</f>
        <v>0</v>
      </c>
      <c r="BG12" s="9">
        <f>IF(BG17&gt;0,assumptions!$E$64*100*(1+assumptions!$E$65*100)^production!BG$3,0)</f>
        <v>0</v>
      </c>
      <c r="BH12" s="9">
        <f>IF(BH17&gt;0,assumptions!$E$64*100*(1+assumptions!$E$65*100)^production!BH$3,0)</f>
        <v>0</v>
      </c>
      <c r="BI12" s="9">
        <f>IF(BI17&gt;0,assumptions!$E$64*100*(1+assumptions!$E$65*100)^production!BI$3,0)</f>
        <v>0</v>
      </c>
    </row>
    <row r="13" spans="1:75" x14ac:dyDescent="0.35">
      <c r="C13" t="s">
        <v>139</v>
      </c>
      <c r="D13" t="s">
        <v>102</v>
      </c>
      <c r="E13" s="13">
        <f>AVERAGE(F13:AI13)</f>
        <v>1.2580195502413832E-2</v>
      </c>
      <c r="F13" s="9">
        <f>IF(F17&gt;0,assumptions!$E$66*100*(1+assumptions!$E$67*100)^production!F$3,0)</f>
        <v>1.4100000000000001E-2</v>
      </c>
      <c r="G13" s="9">
        <f>IF(G17&gt;0,assumptions!$E$66*100*(1+assumptions!$E$67*100)^production!G$3,0)</f>
        <v>1.3987200000000002E-2</v>
      </c>
      <c r="H13" s="9">
        <f>IF(H17&gt;0,assumptions!$E$66*100*(1+assumptions!$E$67*100)^production!H$3,0)</f>
        <v>1.3875302400000001E-2</v>
      </c>
      <c r="I13" s="9">
        <f>IF(I17&gt;0,assumptions!$E$66*100*(1+assumptions!$E$67*100)^production!I$3,0)</f>
        <v>1.3764299980799999E-2</v>
      </c>
      <c r="J13" s="9">
        <f>IF(J17&gt;0,assumptions!$E$66*100*(1+assumptions!$E$67*100)^production!J$3,0)</f>
        <v>1.3654185580953599E-2</v>
      </c>
      <c r="K13" s="9">
        <f>IF(K17&gt;0,assumptions!$E$66*100*(1+assumptions!$E$67*100)^production!K$3,0)</f>
        <v>1.3544952096305971E-2</v>
      </c>
      <c r="L13" s="9">
        <f>IF(L17&gt;0,assumptions!$E$66*100*(1+assumptions!$E$67*100)^production!L$3,0)</f>
        <v>1.3436592479535521E-2</v>
      </c>
      <c r="M13" s="9">
        <f>IF(M17&gt;0,assumptions!$E$66*100*(1+assumptions!$E$67*100)^production!M$3,0)</f>
        <v>1.3329099739699238E-2</v>
      </c>
      <c r="N13" s="9">
        <f>IF(N17&gt;0,assumptions!$E$66*100*(1+assumptions!$E$67*100)^production!N$3,0)</f>
        <v>1.3222466941781643E-2</v>
      </c>
      <c r="O13" s="9">
        <f>IF(O17&gt;0,assumptions!$E$66*100*(1+assumptions!$E$67*100)^production!O$3,0)</f>
        <v>1.3116687206247391E-2</v>
      </c>
      <c r="P13" s="9">
        <f>IF(P17&gt;0,assumptions!$E$66*100*(1+assumptions!$E$67*100)^production!P$3,0)</f>
        <v>1.3011753708597411E-2</v>
      </c>
      <c r="Q13" s="9">
        <f>IF(Q17&gt;0,assumptions!$E$66*100*(1+assumptions!$E$67*100)^production!Q$3,0)</f>
        <v>1.290765967892863E-2</v>
      </c>
      <c r="R13" s="9">
        <f>IF(R17&gt;0,assumptions!$E$66*100*(1+assumptions!$E$67*100)^production!R$3,0)</f>
        <v>1.2804398401497202E-2</v>
      </c>
      <c r="S13" s="9">
        <f>IF(S17&gt;0,assumptions!$E$66*100*(1+assumptions!$E$67*100)^production!S$3,0)</f>
        <v>1.2701963214285223E-2</v>
      </c>
      <c r="T13" s="9">
        <f>IF(T17&gt;0,assumptions!$E$66*100*(1+assumptions!$E$67*100)^production!T$3,0)</f>
        <v>1.260034750857094E-2</v>
      </c>
      <c r="U13" s="9">
        <f>IF(U17&gt;0,assumptions!$E$66*100*(1+assumptions!$E$67*100)^production!U$3,0)</f>
        <v>1.2499544728502373E-2</v>
      </c>
      <c r="V13" s="9">
        <f>IF(V17&gt;0,assumptions!$E$66*100*(1+assumptions!$E$67*100)^production!V$3,0)</f>
        <v>1.2399548370674354E-2</v>
      </c>
      <c r="W13" s="9">
        <f>IF(W17&gt;0,assumptions!$E$66*100*(1+assumptions!$E$67*100)^production!W$3,0)</f>
        <v>1.2300351983708959E-2</v>
      </c>
      <c r="X13" s="9">
        <f>IF(X17&gt;0,assumptions!$E$66*100*(1+assumptions!$E$67*100)^production!X$3,0)</f>
        <v>1.2201949167839286E-2</v>
      </c>
      <c r="Y13" s="9">
        <f>IF(Y17&gt;0,assumptions!$E$66*100*(1+assumptions!$E$67*100)^production!Y$3,0)</f>
        <v>1.2104333574496572E-2</v>
      </c>
      <c r="Z13" s="9">
        <f>IF(Z17&gt;0,assumptions!$E$66*100*(1+assumptions!$E$67*100)^production!Z$3,0)</f>
        <v>1.2007498905900599E-2</v>
      </c>
      <c r="AA13" s="9">
        <f>IF(AA17&gt;0,assumptions!$E$66*100*(1+assumptions!$E$67*100)^production!AA$3,0)</f>
        <v>1.1911438914653395E-2</v>
      </c>
      <c r="AB13" s="9">
        <f>IF(AB17&gt;0,assumptions!$E$66*100*(1+assumptions!$E$67*100)^production!AB$3,0)</f>
        <v>1.1816147403336166E-2</v>
      </c>
      <c r="AC13" s="9">
        <f>IF(AC17&gt;0,assumptions!$E$66*100*(1+assumptions!$E$67*100)^production!AC$3,0)</f>
        <v>1.1721618224109475E-2</v>
      </c>
      <c r="AD13" s="9">
        <f>IF(AD17&gt;0,assumptions!$E$66*100*(1+assumptions!$E$67*100)^production!AD$3,0)</f>
        <v>1.16278452783166E-2</v>
      </c>
      <c r="AE13" s="9">
        <f>IF(AE17&gt;0,assumptions!$E$66*100*(1+assumptions!$E$67*100)^production!AE$3,0)</f>
        <v>1.1534822516090067E-2</v>
      </c>
      <c r="AF13" s="9">
        <f>IF(AF17&gt;0,assumptions!$E$66*100*(1+assumptions!$E$67*100)^production!AF$3,0)</f>
        <v>1.1442543935961346E-2</v>
      </c>
      <c r="AG13" s="9">
        <f>IF(AG17&gt;0,assumptions!$E$66*100*(1+assumptions!$E$67*100)^production!AG$3,0)</f>
        <v>1.1351003584473655E-2</v>
      </c>
      <c r="AH13" s="9">
        <f>IF(AH17&gt;0,assumptions!$E$66*100*(1+assumptions!$E$67*100)^production!AH$3,0)</f>
        <v>1.1260195555797865E-2</v>
      </c>
      <c r="AI13" s="9">
        <f>IF(AI17&gt;0,assumptions!$E$66*100*(1+assumptions!$E$67*100)^production!AI$3,0)</f>
        <v>1.1170113991351482E-2</v>
      </c>
      <c r="AJ13" s="9">
        <f>IF(AJ17&gt;0,assumptions!$E$66*100*(1+assumptions!$E$67*100)^production!AJ$3,0)</f>
        <v>1.108075307942067E-2</v>
      </c>
      <c r="AK13" s="9">
        <f>IF(AK17&gt;0,assumptions!$E$66*100*(1+assumptions!$E$67*100)^production!AK$3,0)</f>
        <v>1.0992107054785304E-2</v>
      </c>
      <c r="AL13" s="9">
        <f>IF(AL17&gt;0,assumptions!$E$66*100*(1+assumptions!$E$67*100)^production!AL$3,0)</f>
        <v>1.0904170198347021E-2</v>
      </c>
      <c r="AM13" s="9">
        <f>IF(AM17&gt;0,assumptions!$E$66*100*(1+assumptions!$E$67*100)^production!AM$3,0)</f>
        <v>1.0816936836760244E-2</v>
      </c>
      <c r="AN13" s="9">
        <f>IF(AN17&gt;0,assumptions!$E$66*100*(1+assumptions!$E$67*100)^production!AN$3,0)</f>
        <v>1.0730401342066161E-2</v>
      </c>
      <c r="AO13" s="9">
        <f>IF(AO17&gt;0,assumptions!$E$66*100*(1+assumptions!$E$67*100)^production!AO$3,0)</f>
        <v>1.0644558131329631E-2</v>
      </c>
      <c r="AP13" s="9">
        <f>IF(AP17&gt;0,assumptions!$E$66*100*(1+assumptions!$E$67*100)^production!AP$3,0)</f>
        <v>1.0559401666278995E-2</v>
      </c>
      <c r="AQ13" s="9">
        <f>IF(AQ17&gt;0,assumptions!$E$66*100*(1+assumptions!$E$67*100)^production!AQ$3,0)</f>
        <v>1.0474926452948763E-2</v>
      </c>
      <c r="AR13" s="9">
        <f>IF(AR17&gt;0,assumptions!$E$66*100*(1+assumptions!$E$67*100)^production!AR$3,0)</f>
        <v>1.0391127041325172E-2</v>
      </c>
      <c r="AS13" s="9">
        <f>IF(AS17&gt;0,assumptions!$E$66*100*(1+assumptions!$E$67*100)^production!AS$3,0)</f>
        <v>1.0307998024994571E-2</v>
      </c>
      <c r="AT13" s="9">
        <f>IF(AT17&gt;0,assumptions!$E$66*100*(1+assumptions!$E$67*100)^production!AT$3,0)</f>
        <v>1.0225534040794612E-2</v>
      </c>
      <c r="AU13" s="9">
        <f>IF(AU17&gt;0,assumptions!$E$66*100*(1+assumptions!$E$67*100)^production!AU$3,0)</f>
        <v>0</v>
      </c>
      <c r="AV13" s="9">
        <f>IF(AV17&gt;0,assumptions!$E$66*100*(1+assumptions!$E$67*100)^production!AV$3,0)</f>
        <v>0</v>
      </c>
      <c r="AW13" s="9">
        <f>IF(AW17&gt;0,assumptions!$E$66*100*(1+assumptions!$E$67*100)^production!AW$3,0)</f>
        <v>0</v>
      </c>
      <c r="AX13" s="9">
        <f>IF(AX17&gt;0,assumptions!$E$66*100*(1+assumptions!$E$67*100)^production!AX$3,0)</f>
        <v>0</v>
      </c>
      <c r="AY13" s="9">
        <f>IF(AY17&gt;0,assumptions!$E$66*100*(1+assumptions!$E$67*100)^production!AY$3,0)</f>
        <v>0</v>
      </c>
      <c r="AZ13" s="9">
        <f>IF(AZ17&gt;0,assumptions!$E$66*100*(1+assumptions!$E$67*100)^production!AZ$3,0)</f>
        <v>0</v>
      </c>
      <c r="BA13" s="9">
        <f>IF(BA17&gt;0,assumptions!$E$66*100*(1+assumptions!$E$67*100)^production!BA$3,0)</f>
        <v>0</v>
      </c>
      <c r="BB13" s="9">
        <f>IF(BB17&gt;0,assumptions!$E$66*100*(1+assumptions!$E$67*100)^production!BB$3,0)</f>
        <v>0</v>
      </c>
      <c r="BC13" s="9">
        <f>IF(BC17&gt;0,assumptions!$E$66*100*(1+assumptions!$E$67*100)^production!BC$3,0)</f>
        <v>0</v>
      </c>
      <c r="BD13" s="9">
        <f>IF(BD17&gt;0,assumptions!$E$66*100*(1+assumptions!$E$67*100)^production!BD$3,0)</f>
        <v>0</v>
      </c>
      <c r="BE13" s="9">
        <f>IF(BE17&gt;0,assumptions!$E$66*100*(1+assumptions!$E$67*100)^production!BE$3,0)</f>
        <v>0</v>
      </c>
      <c r="BF13" s="9">
        <f>IF(BF17&gt;0,assumptions!$E$66*100*(1+assumptions!$E$67*100)^production!BF$3,0)</f>
        <v>0</v>
      </c>
      <c r="BG13" s="9">
        <f>IF(BG17&gt;0,assumptions!$E$66*100*(1+assumptions!$E$67*100)^production!BG$3,0)</f>
        <v>0</v>
      </c>
      <c r="BH13" s="9">
        <f>IF(BH17&gt;0,assumptions!$E$66*100*(1+assumptions!$E$67*100)^production!BH$3,0)</f>
        <v>0</v>
      </c>
      <c r="BI13" s="9">
        <f>IF(BI17&gt;0,assumptions!$E$66*100*(1+assumptions!$E$67*100)^production!BI$3,0)</f>
        <v>0</v>
      </c>
    </row>
    <row r="14" spans="1:75" x14ac:dyDescent="0.35">
      <c r="C14" s="7"/>
      <c r="E14" s="13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</row>
    <row r="15" spans="1:75" x14ac:dyDescent="0.35">
      <c r="B15" s="7" t="s">
        <v>128</v>
      </c>
      <c r="E15" s="13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</row>
    <row r="16" spans="1:75" x14ac:dyDescent="0.35">
      <c r="C16" t="s">
        <v>240</v>
      </c>
      <c r="D16" t="s">
        <v>129</v>
      </c>
      <c r="E16" s="13">
        <f>F16</f>
        <v>2216.4</v>
      </c>
      <c r="F16" s="9">
        <f>assumptions!E57</f>
        <v>2216.4</v>
      </c>
      <c r="G16" s="9">
        <f>F18</f>
        <v>2176.4</v>
      </c>
      <c r="H16" s="9">
        <f t="shared" ref="H16:AI16" si="16">G18</f>
        <v>2136.4</v>
      </c>
      <c r="I16" s="9">
        <f t="shared" si="16"/>
        <v>2096.4</v>
      </c>
      <c r="J16" s="9">
        <f t="shared" si="16"/>
        <v>2056.4</v>
      </c>
      <c r="K16" s="9">
        <f t="shared" si="16"/>
        <v>2016.4</v>
      </c>
      <c r="L16" s="9">
        <f t="shared" si="16"/>
        <v>1976.4</v>
      </c>
      <c r="M16" s="9">
        <f t="shared" si="16"/>
        <v>1931.4</v>
      </c>
      <c r="N16" s="9">
        <f t="shared" si="16"/>
        <v>1886.4</v>
      </c>
      <c r="O16" s="9">
        <f t="shared" si="16"/>
        <v>1841.4</v>
      </c>
      <c r="P16" s="9">
        <f t="shared" si="16"/>
        <v>1796.4</v>
      </c>
      <c r="Q16" s="9">
        <f t="shared" si="16"/>
        <v>1751.4</v>
      </c>
      <c r="R16" s="9">
        <f t="shared" si="16"/>
        <v>1706.4</v>
      </c>
      <c r="S16" s="9">
        <f t="shared" si="16"/>
        <v>1656.4</v>
      </c>
      <c r="T16" s="9">
        <f t="shared" si="16"/>
        <v>1606.4</v>
      </c>
      <c r="U16" s="9">
        <f t="shared" si="16"/>
        <v>1556.4</v>
      </c>
      <c r="V16" s="9">
        <f t="shared" si="16"/>
        <v>1506.4</v>
      </c>
      <c r="W16" s="9">
        <f t="shared" si="16"/>
        <v>1456.4</v>
      </c>
      <c r="X16" s="9">
        <f t="shared" si="16"/>
        <v>1406.4</v>
      </c>
      <c r="Y16" s="9">
        <f t="shared" si="16"/>
        <v>1351.4</v>
      </c>
      <c r="Z16" s="9">
        <f t="shared" si="16"/>
        <v>1296.4000000000001</v>
      </c>
      <c r="AA16" s="9">
        <f t="shared" si="16"/>
        <v>1241.4000000000001</v>
      </c>
      <c r="AB16" s="9">
        <f t="shared" si="16"/>
        <v>1186.4000000000001</v>
      </c>
      <c r="AC16" s="9">
        <f t="shared" si="16"/>
        <v>1131.4000000000001</v>
      </c>
      <c r="AD16" s="9">
        <f t="shared" si="16"/>
        <v>1076.4000000000001</v>
      </c>
      <c r="AE16" s="9">
        <f t="shared" si="16"/>
        <v>1016.4000000000001</v>
      </c>
      <c r="AF16" s="9">
        <f t="shared" si="16"/>
        <v>956.40000000000009</v>
      </c>
      <c r="AG16" s="9">
        <f t="shared" si="16"/>
        <v>896.40000000000009</v>
      </c>
      <c r="AH16" s="9">
        <f t="shared" si="16"/>
        <v>836.40000000000009</v>
      </c>
      <c r="AI16" s="9">
        <f t="shared" si="16"/>
        <v>776.40000000000009</v>
      </c>
      <c r="AJ16" s="9">
        <f t="shared" ref="AJ16" si="17">AI18</f>
        <v>716.40000000000009</v>
      </c>
      <c r="AK16" s="9">
        <f t="shared" ref="AK16" si="18">AJ18</f>
        <v>651.40000000000009</v>
      </c>
      <c r="AL16" s="9">
        <f t="shared" ref="AL16" si="19">AK18</f>
        <v>586.40000000000009</v>
      </c>
      <c r="AM16" s="9">
        <f t="shared" ref="AM16" si="20">AL18</f>
        <v>521.40000000000009</v>
      </c>
      <c r="AN16" s="9">
        <f t="shared" ref="AN16" si="21">AM18</f>
        <v>456.40000000000009</v>
      </c>
      <c r="AO16" s="9">
        <f t="shared" ref="AO16" si="22">AN18</f>
        <v>391.40000000000009</v>
      </c>
      <c r="AP16" s="9">
        <f t="shared" ref="AP16" si="23">AO18</f>
        <v>326.40000000000009</v>
      </c>
      <c r="AQ16" s="9">
        <f t="shared" ref="AQ16" si="24">AP18</f>
        <v>256.40000000000009</v>
      </c>
      <c r="AR16" s="9">
        <f t="shared" ref="AR16" si="25">AQ18</f>
        <v>186.40000000000009</v>
      </c>
      <c r="AS16" s="9">
        <f t="shared" ref="AS16" si="26">AR18</f>
        <v>116.40000000000009</v>
      </c>
      <c r="AT16" s="9">
        <f t="shared" ref="AT16" si="27">AS18</f>
        <v>46.400000000000091</v>
      </c>
      <c r="AU16" s="9">
        <f t="shared" ref="AU16" si="28">AT18</f>
        <v>0</v>
      </c>
      <c r="AV16" s="9">
        <f t="shared" ref="AV16" si="29">AU18</f>
        <v>0</v>
      </c>
      <c r="AW16" s="9">
        <f t="shared" ref="AW16" si="30">AV18</f>
        <v>0</v>
      </c>
      <c r="AX16" s="9">
        <f t="shared" ref="AX16" si="31">AW18</f>
        <v>0</v>
      </c>
      <c r="AY16" s="9">
        <f t="shared" ref="AY16" si="32">AX18</f>
        <v>0</v>
      </c>
      <c r="AZ16" s="9">
        <f t="shared" ref="AZ16" si="33">AY18</f>
        <v>0</v>
      </c>
      <c r="BA16" s="9">
        <f t="shared" ref="BA16" si="34">AZ18</f>
        <v>0</v>
      </c>
      <c r="BB16" s="9">
        <f t="shared" ref="BB16" si="35">BA18</f>
        <v>0</v>
      </c>
      <c r="BC16" s="9">
        <f t="shared" ref="BC16" si="36">BB18</f>
        <v>0</v>
      </c>
      <c r="BD16" s="9">
        <f t="shared" ref="BD16" si="37">BC18</f>
        <v>0</v>
      </c>
      <c r="BE16" s="9">
        <f t="shared" ref="BE16" si="38">BD18</f>
        <v>0</v>
      </c>
      <c r="BF16" s="9">
        <f t="shared" ref="BF16" si="39">BE18</f>
        <v>0</v>
      </c>
      <c r="BG16" s="9">
        <f t="shared" ref="BG16" si="40">BF18</f>
        <v>0</v>
      </c>
      <c r="BH16" s="9">
        <f t="shared" ref="BH16" si="41">BG18</f>
        <v>0</v>
      </c>
      <c r="BI16" s="9">
        <f t="shared" ref="BI16" si="42">BH18</f>
        <v>0</v>
      </c>
    </row>
    <row r="17" spans="2:61" x14ac:dyDescent="0.35">
      <c r="C17" t="s">
        <v>131</v>
      </c>
      <c r="D17" t="s">
        <v>129</v>
      </c>
      <c r="E17" s="13">
        <f>SUM(F17:AI17)</f>
        <v>1500</v>
      </c>
      <c r="F17" s="9">
        <f t="shared" ref="F17:AK17" si="43">IF(F2&lt;=year_end,MIN(F21,F16),0)</f>
        <v>40</v>
      </c>
      <c r="G17" s="9">
        <f t="shared" si="43"/>
        <v>40</v>
      </c>
      <c r="H17" s="9">
        <f t="shared" si="43"/>
        <v>40</v>
      </c>
      <c r="I17" s="9">
        <f t="shared" si="43"/>
        <v>40</v>
      </c>
      <c r="J17" s="9">
        <f t="shared" si="43"/>
        <v>40</v>
      </c>
      <c r="K17" s="9">
        <f t="shared" si="43"/>
        <v>40</v>
      </c>
      <c r="L17" s="9">
        <f t="shared" si="43"/>
        <v>45</v>
      </c>
      <c r="M17" s="9">
        <f t="shared" si="43"/>
        <v>45</v>
      </c>
      <c r="N17" s="9">
        <f t="shared" si="43"/>
        <v>45</v>
      </c>
      <c r="O17" s="9">
        <f t="shared" si="43"/>
        <v>45</v>
      </c>
      <c r="P17" s="9">
        <f t="shared" si="43"/>
        <v>45</v>
      </c>
      <c r="Q17" s="9">
        <f t="shared" si="43"/>
        <v>45</v>
      </c>
      <c r="R17" s="9">
        <f t="shared" si="43"/>
        <v>50</v>
      </c>
      <c r="S17" s="9">
        <f t="shared" si="43"/>
        <v>50</v>
      </c>
      <c r="T17" s="9">
        <f t="shared" si="43"/>
        <v>50</v>
      </c>
      <c r="U17" s="9">
        <f t="shared" si="43"/>
        <v>50</v>
      </c>
      <c r="V17" s="9">
        <f t="shared" si="43"/>
        <v>50</v>
      </c>
      <c r="W17" s="9">
        <f t="shared" si="43"/>
        <v>50</v>
      </c>
      <c r="X17" s="9">
        <f t="shared" si="43"/>
        <v>55</v>
      </c>
      <c r="Y17" s="9">
        <f t="shared" si="43"/>
        <v>55</v>
      </c>
      <c r="Z17" s="9">
        <f t="shared" si="43"/>
        <v>55</v>
      </c>
      <c r="AA17" s="9">
        <f t="shared" si="43"/>
        <v>55</v>
      </c>
      <c r="AB17" s="9">
        <f t="shared" si="43"/>
        <v>55</v>
      </c>
      <c r="AC17" s="9">
        <f t="shared" si="43"/>
        <v>55</v>
      </c>
      <c r="AD17" s="9">
        <f t="shared" si="43"/>
        <v>60</v>
      </c>
      <c r="AE17" s="9">
        <f t="shared" si="43"/>
        <v>60</v>
      </c>
      <c r="AF17" s="9">
        <f t="shared" si="43"/>
        <v>60</v>
      </c>
      <c r="AG17" s="9">
        <f t="shared" si="43"/>
        <v>60</v>
      </c>
      <c r="AH17" s="9">
        <f t="shared" si="43"/>
        <v>60</v>
      </c>
      <c r="AI17" s="9">
        <f t="shared" si="43"/>
        <v>60</v>
      </c>
      <c r="AJ17" s="9">
        <f t="shared" si="43"/>
        <v>65</v>
      </c>
      <c r="AK17" s="9">
        <f t="shared" si="43"/>
        <v>65</v>
      </c>
      <c r="AL17" s="9">
        <f t="shared" ref="AL17:BI17" si="44">IF(AL2&lt;=year_end,MIN(AL21,AL16),0)</f>
        <v>65</v>
      </c>
      <c r="AM17" s="9">
        <f t="shared" si="44"/>
        <v>65</v>
      </c>
      <c r="AN17" s="9">
        <f t="shared" si="44"/>
        <v>65</v>
      </c>
      <c r="AO17" s="9">
        <f t="shared" si="44"/>
        <v>65</v>
      </c>
      <c r="AP17" s="9">
        <f t="shared" si="44"/>
        <v>70</v>
      </c>
      <c r="AQ17" s="9">
        <f t="shared" si="44"/>
        <v>70</v>
      </c>
      <c r="AR17" s="9">
        <f t="shared" si="44"/>
        <v>70</v>
      </c>
      <c r="AS17" s="9">
        <f t="shared" si="44"/>
        <v>70</v>
      </c>
      <c r="AT17" s="9">
        <f t="shared" si="44"/>
        <v>46.400000000000091</v>
      </c>
      <c r="AU17" s="9">
        <f t="shared" si="44"/>
        <v>0</v>
      </c>
      <c r="AV17" s="9">
        <f t="shared" si="44"/>
        <v>0</v>
      </c>
      <c r="AW17" s="9">
        <f t="shared" si="44"/>
        <v>0</v>
      </c>
      <c r="AX17" s="9">
        <f t="shared" si="44"/>
        <v>0</v>
      </c>
      <c r="AY17" s="9">
        <f t="shared" si="44"/>
        <v>0</v>
      </c>
      <c r="AZ17" s="9">
        <f t="shared" si="44"/>
        <v>0</v>
      </c>
      <c r="BA17" s="9">
        <f t="shared" si="44"/>
        <v>0</v>
      </c>
      <c r="BB17" s="9">
        <f t="shared" si="44"/>
        <v>0</v>
      </c>
      <c r="BC17" s="9">
        <f t="shared" si="44"/>
        <v>0</v>
      </c>
      <c r="BD17" s="9">
        <f t="shared" si="44"/>
        <v>0</v>
      </c>
      <c r="BE17" s="9">
        <f t="shared" si="44"/>
        <v>0</v>
      </c>
      <c r="BF17" s="9">
        <f t="shared" si="44"/>
        <v>0</v>
      </c>
      <c r="BG17" s="9">
        <f t="shared" si="44"/>
        <v>0</v>
      </c>
      <c r="BH17" s="9">
        <f t="shared" si="44"/>
        <v>0</v>
      </c>
      <c r="BI17" s="9">
        <f t="shared" si="44"/>
        <v>0</v>
      </c>
    </row>
    <row r="18" spans="2:61" x14ac:dyDescent="0.35">
      <c r="C18" t="s">
        <v>267</v>
      </c>
      <c r="D18" t="s">
        <v>129</v>
      </c>
      <c r="E18" s="13">
        <f>AI18</f>
        <v>716.40000000000009</v>
      </c>
      <c r="F18" s="9">
        <f>F16-F17</f>
        <v>2176.4</v>
      </c>
      <c r="G18" s="9">
        <f t="shared" ref="G18:BI18" si="45">G16-G17</f>
        <v>2136.4</v>
      </c>
      <c r="H18" s="9">
        <f t="shared" si="45"/>
        <v>2096.4</v>
      </c>
      <c r="I18" s="9">
        <f t="shared" si="45"/>
        <v>2056.4</v>
      </c>
      <c r="J18" s="9">
        <f t="shared" si="45"/>
        <v>2016.4</v>
      </c>
      <c r="K18" s="9">
        <f t="shared" si="45"/>
        <v>1976.4</v>
      </c>
      <c r="L18" s="9">
        <f t="shared" si="45"/>
        <v>1931.4</v>
      </c>
      <c r="M18" s="9">
        <f t="shared" si="45"/>
        <v>1886.4</v>
      </c>
      <c r="N18" s="9">
        <f t="shared" si="45"/>
        <v>1841.4</v>
      </c>
      <c r="O18" s="9">
        <f t="shared" si="45"/>
        <v>1796.4</v>
      </c>
      <c r="P18" s="9">
        <f t="shared" si="45"/>
        <v>1751.4</v>
      </c>
      <c r="Q18" s="9">
        <f t="shared" si="45"/>
        <v>1706.4</v>
      </c>
      <c r="R18" s="9">
        <f t="shared" si="45"/>
        <v>1656.4</v>
      </c>
      <c r="S18" s="9">
        <f t="shared" si="45"/>
        <v>1606.4</v>
      </c>
      <c r="T18" s="9">
        <f t="shared" si="45"/>
        <v>1556.4</v>
      </c>
      <c r="U18" s="9">
        <f t="shared" si="45"/>
        <v>1506.4</v>
      </c>
      <c r="V18" s="9">
        <f t="shared" si="45"/>
        <v>1456.4</v>
      </c>
      <c r="W18" s="9">
        <f t="shared" si="45"/>
        <v>1406.4</v>
      </c>
      <c r="X18" s="9">
        <f t="shared" si="45"/>
        <v>1351.4</v>
      </c>
      <c r="Y18" s="9">
        <f t="shared" si="45"/>
        <v>1296.4000000000001</v>
      </c>
      <c r="Z18" s="9">
        <f t="shared" si="45"/>
        <v>1241.4000000000001</v>
      </c>
      <c r="AA18" s="9">
        <f t="shared" si="45"/>
        <v>1186.4000000000001</v>
      </c>
      <c r="AB18" s="9">
        <f t="shared" si="45"/>
        <v>1131.4000000000001</v>
      </c>
      <c r="AC18" s="9">
        <f t="shared" si="45"/>
        <v>1076.4000000000001</v>
      </c>
      <c r="AD18" s="9">
        <f t="shared" si="45"/>
        <v>1016.4000000000001</v>
      </c>
      <c r="AE18" s="9">
        <f t="shared" si="45"/>
        <v>956.40000000000009</v>
      </c>
      <c r="AF18" s="9">
        <f t="shared" si="45"/>
        <v>896.40000000000009</v>
      </c>
      <c r="AG18" s="9">
        <f t="shared" si="45"/>
        <v>836.40000000000009</v>
      </c>
      <c r="AH18" s="9">
        <f t="shared" si="45"/>
        <v>776.40000000000009</v>
      </c>
      <c r="AI18" s="9">
        <f t="shared" si="45"/>
        <v>716.40000000000009</v>
      </c>
      <c r="AJ18" s="9">
        <f t="shared" si="45"/>
        <v>651.40000000000009</v>
      </c>
      <c r="AK18" s="9">
        <f t="shared" si="45"/>
        <v>586.40000000000009</v>
      </c>
      <c r="AL18" s="9">
        <f t="shared" si="45"/>
        <v>521.40000000000009</v>
      </c>
      <c r="AM18" s="9">
        <f t="shared" si="45"/>
        <v>456.40000000000009</v>
      </c>
      <c r="AN18" s="9">
        <f t="shared" si="45"/>
        <v>391.40000000000009</v>
      </c>
      <c r="AO18" s="9">
        <f t="shared" si="45"/>
        <v>326.40000000000009</v>
      </c>
      <c r="AP18" s="9">
        <f t="shared" si="45"/>
        <v>256.40000000000009</v>
      </c>
      <c r="AQ18" s="9">
        <f t="shared" si="45"/>
        <v>186.40000000000009</v>
      </c>
      <c r="AR18" s="9">
        <f t="shared" si="45"/>
        <v>116.40000000000009</v>
      </c>
      <c r="AS18" s="9">
        <f t="shared" si="45"/>
        <v>46.400000000000091</v>
      </c>
      <c r="AT18" s="9">
        <f t="shared" si="45"/>
        <v>0</v>
      </c>
      <c r="AU18" s="9">
        <f t="shared" si="45"/>
        <v>0</v>
      </c>
      <c r="AV18" s="9">
        <f t="shared" si="45"/>
        <v>0</v>
      </c>
      <c r="AW18" s="9">
        <f t="shared" si="45"/>
        <v>0</v>
      </c>
      <c r="AX18" s="9">
        <f t="shared" si="45"/>
        <v>0</v>
      </c>
      <c r="AY18" s="9">
        <f t="shared" si="45"/>
        <v>0</v>
      </c>
      <c r="AZ18" s="9">
        <f t="shared" si="45"/>
        <v>0</v>
      </c>
      <c r="BA18" s="9">
        <f t="shared" si="45"/>
        <v>0</v>
      </c>
      <c r="BB18" s="9">
        <f t="shared" si="45"/>
        <v>0</v>
      </c>
      <c r="BC18" s="9">
        <f t="shared" si="45"/>
        <v>0</v>
      </c>
      <c r="BD18" s="9">
        <f t="shared" si="45"/>
        <v>0</v>
      </c>
      <c r="BE18" s="9">
        <f t="shared" si="45"/>
        <v>0</v>
      </c>
      <c r="BF18" s="9">
        <f t="shared" si="45"/>
        <v>0</v>
      </c>
      <c r="BG18" s="9">
        <f t="shared" si="45"/>
        <v>0</v>
      </c>
      <c r="BH18" s="9">
        <f t="shared" si="45"/>
        <v>0</v>
      </c>
      <c r="BI18" s="9">
        <f t="shared" si="45"/>
        <v>0</v>
      </c>
    </row>
    <row r="19" spans="2:61" x14ac:dyDescent="0.35">
      <c r="E19" s="13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</row>
    <row r="20" spans="2:61" x14ac:dyDescent="0.35">
      <c r="B20" s="7" t="s">
        <v>141</v>
      </c>
      <c r="E20" s="13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</row>
    <row r="21" spans="2:61" x14ac:dyDescent="0.35">
      <c r="C21" t="s">
        <v>268</v>
      </c>
      <c r="D21" t="s">
        <v>129</v>
      </c>
      <c r="E21" s="13">
        <f t="shared" ref="E21:E22" si="46">SUM(F21:AS21)</f>
        <v>2170</v>
      </c>
      <c r="F21" s="9">
        <f>assumptions!$E$70</f>
        <v>40</v>
      </c>
      <c r="G21" s="9">
        <f t="shared" ref="G21:AL21" si="47">IF(AND(F18&gt;0,G2&lt;=year_end),F23,0)</f>
        <v>40</v>
      </c>
      <c r="H21" s="9">
        <f t="shared" si="47"/>
        <v>40</v>
      </c>
      <c r="I21" s="9">
        <f t="shared" si="47"/>
        <v>40</v>
      </c>
      <c r="J21" s="9">
        <f t="shared" si="47"/>
        <v>40</v>
      </c>
      <c r="K21" s="9">
        <f t="shared" si="47"/>
        <v>40</v>
      </c>
      <c r="L21" s="9">
        <f t="shared" si="47"/>
        <v>45</v>
      </c>
      <c r="M21" s="9">
        <f t="shared" si="47"/>
        <v>45</v>
      </c>
      <c r="N21" s="9">
        <f t="shared" si="47"/>
        <v>45</v>
      </c>
      <c r="O21" s="9">
        <f t="shared" si="47"/>
        <v>45</v>
      </c>
      <c r="P21" s="9">
        <f t="shared" si="47"/>
        <v>45</v>
      </c>
      <c r="Q21" s="9">
        <f t="shared" si="47"/>
        <v>45</v>
      </c>
      <c r="R21" s="9">
        <f t="shared" si="47"/>
        <v>50</v>
      </c>
      <c r="S21" s="9">
        <f t="shared" si="47"/>
        <v>50</v>
      </c>
      <c r="T21" s="9">
        <f t="shared" si="47"/>
        <v>50</v>
      </c>
      <c r="U21" s="9">
        <f t="shared" si="47"/>
        <v>50</v>
      </c>
      <c r="V21" s="9">
        <f t="shared" si="47"/>
        <v>50</v>
      </c>
      <c r="W21" s="9">
        <f t="shared" si="47"/>
        <v>50</v>
      </c>
      <c r="X21" s="9">
        <f t="shared" si="47"/>
        <v>55</v>
      </c>
      <c r="Y21" s="9">
        <f t="shared" si="47"/>
        <v>55</v>
      </c>
      <c r="Z21" s="9">
        <f t="shared" si="47"/>
        <v>55</v>
      </c>
      <c r="AA21" s="9">
        <f t="shared" si="47"/>
        <v>55</v>
      </c>
      <c r="AB21" s="9">
        <f t="shared" si="47"/>
        <v>55</v>
      </c>
      <c r="AC21" s="9">
        <f t="shared" si="47"/>
        <v>55</v>
      </c>
      <c r="AD21" s="9">
        <f t="shared" si="47"/>
        <v>60</v>
      </c>
      <c r="AE21" s="9">
        <f t="shared" si="47"/>
        <v>60</v>
      </c>
      <c r="AF21" s="9">
        <f t="shared" si="47"/>
        <v>60</v>
      </c>
      <c r="AG21" s="9">
        <f t="shared" si="47"/>
        <v>60</v>
      </c>
      <c r="AH21" s="9">
        <f t="shared" si="47"/>
        <v>60</v>
      </c>
      <c r="AI21" s="9">
        <f t="shared" si="47"/>
        <v>60</v>
      </c>
      <c r="AJ21" s="9">
        <f t="shared" si="47"/>
        <v>65</v>
      </c>
      <c r="AK21" s="9">
        <f t="shared" si="47"/>
        <v>65</v>
      </c>
      <c r="AL21" s="9">
        <f t="shared" si="47"/>
        <v>65</v>
      </c>
      <c r="AM21" s="9">
        <f t="shared" ref="AM21:BI21" si="48">IF(AND(AL18&gt;0,AM2&lt;=year_end),AL23,0)</f>
        <v>65</v>
      </c>
      <c r="AN21" s="9">
        <f t="shared" si="48"/>
        <v>65</v>
      </c>
      <c r="AO21" s="9">
        <f t="shared" si="48"/>
        <v>65</v>
      </c>
      <c r="AP21" s="9">
        <f t="shared" si="48"/>
        <v>70</v>
      </c>
      <c r="AQ21" s="9">
        <f t="shared" si="48"/>
        <v>70</v>
      </c>
      <c r="AR21" s="9">
        <f t="shared" si="48"/>
        <v>70</v>
      </c>
      <c r="AS21" s="9">
        <f t="shared" si="48"/>
        <v>70</v>
      </c>
      <c r="AT21" s="9">
        <f t="shared" si="48"/>
        <v>70</v>
      </c>
      <c r="AU21" s="9">
        <f t="shared" si="48"/>
        <v>0</v>
      </c>
      <c r="AV21" s="9">
        <f t="shared" si="48"/>
        <v>0</v>
      </c>
      <c r="AW21" s="9">
        <f t="shared" si="48"/>
        <v>0</v>
      </c>
      <c r="AX21" s="9">
        <f t="shared" si="48"/>
        <v>0</v>
      </c>
      <c r="AY21" s="9">
        <f t="shared" si="48"/>
        <v>0</v>
      </c>
      <c r="AZ21" s="9">
        <f t="shared" si="48"/>
        <v>0</v>
      </c>
      <c r="BA21" s="9">
        <f t="shared" si="48"/>
        <v>0</v>
      </c>
      <c r="BB21" s="9">
        <f t="shared" si="48"/>
        <v>0</v>
      </c>
      <c r="BC21" s="9">
        <f t="shared" si="48"/>
        <v>0</v>
      </c>
      <c r="BD21" s="9">
        <f t="shared" si="48"/>
        <v>0</v>
      </c>
      <c r="BE21" s="9">
        <f t="shared" si="48"/>
        <v>0</v>
      </c>
      <c r="BF21" s="9">
        <f t="shared" si="48"/>
        <v>0</v>
      </c>
      <c r="BG21" s="9">
        <f t="shared" si="48"/>
        <v>0</v>
      </c>
      <c r="BH21" s="9">
        <f t="shared" si="48"/>
        <v>0</v>
      </c>
      <c r="BI21" s="9">
        <f t="shared" si="48"/>
        <v>0</v>
      </c>
    </row>
    <row r="22" spans="2:61" x14ac:dyDescent="0.35">
      <c r="C22" t="s">
        <v>269</v>
      </c>
      <c r="D22" t="s">
        <v>129</v>
      </c>
      <c r="E22" s="13">
        <f t="shared" si="46"/>
        <v>30</v>
      </c>
      <c r="F22" s="9">
        <f>IFERROR(IF(F18&gt;0,IF(AND(MOD(F$4,assumptions!$E$71)=0,F21&lt;capacity_max),1,0)*assumptions!$E$72,0),0)</f>
        <v>0</v>
      </c>
      <c r="G22" s="9">
        <f>IFERROR(IF(G18&gt;0,IF(AND(MOD(G$4,assumptions!$E$71)=0,G21&lt;capacity_max),1,0)*assumptions!$E$72,0),0)</f>
        <v>0</v>
      </c>
      <c r="H22" s="9">
        <f>IFERROR(IF(H18&gt;0,IF(AND(MOD(H$4,assumptions!$E$71)=0,H21&lt;capacity_max),1,0)*assumptions!$E$72,0),0)</f>
        <v>0</v>
      </c>
      <c r="I22" s="9">
        <f>IFERROR(IF(I18&gt;0,IF(AND(MOD(I$4,assumptions!$E$71)=0,I21&lt;capacity_max),1,0)*assumptions!$E$72,0),0)</f>
        <v>0</v>
      </c>
      <c r="J22" s="9">
        <f>IFERROR(IF(J18&gt;0,IF(AND(MOD(J$4,assumptions!$E$71)=0,J21&lt;capacity_max),1,0)*assumptions!$E$72,0),0)</f>
        <v>0</v>
      </c>
      <c r="K22" s="9">
        <f>IFERROR(IF(K18&gt;0,IF(AND(MOD(K$4,assumptions!$E$71)=0,K21&lt;capacity_max),1,0)*assumptions!$E$72,0),0)</f>
        <v>5</v>
      </c>
      <c r="L22" s="9">
        <f>IFERROR(IF(L18&gt;0,IF(AND(MOD(L$4,assumptions!$E$71)=0,L21&lt;capacity_max),1,0)*assumptions!$E$72,0),0)</f>
        <v>0</v>
      </c>
      <c r="M22" s="9">
        <f>IFERROR(IF(M18&gt;0,IF(AND(MOD(M$4,assumptions!$E$71)=0,M21&lt;capacity_max),1,0)*assumptions!$E$72,0),0)</f>
        <v>0</v>
      </c>
      <c r="N22" s="9">
        <f>IFERROR(IF(N18&gt;0,IF(AND(MOD(N$4,assumptions!$E$71)=0,N21&lt;capacity_max),1,0)*assumptions!$E$72,0),0)</f>
        <v>0</v>
      </c>
      <c r="O22" s="9">
        <f>IFERROR(IF(O18&gt;0,IF(AND(MOD(O$4,assumptions!$E$71)=0,O21&lt;capacity_max),1,0)*assumptions!$E$72,0),0)</f>
        <v>0</v>
      </c>
      <c r="P22" s="9">
        <f>IFERROR(IF(P18&gt;0,IF(AND(MOD(P$4,assumptions!$E$71)=0,P21&lt;capacity_max),1,0)*assumptions!$E$72,0),0)</f>
        <v>0</v>
      </c>
      <c r="Q22" s="9">
        <f>IFERROR(IF(Q18&gt;0,IF(AND(MOD(Q$4,assumptions!$E$71)=0,Q21&lt;capacity_max),1,0)*assumptions!$E$72,0),0)</f>
        <v>5</v>
      </c>
      <c r="R22" s="9">
        <f>IFERROR(IF(R18&gt;0,IF(AND(MOD(R$4,assumptions!$E$71)=0,R21&lt;capacity_max),1,0)*assumptions!$E$72,0),0)</f>
        <v>0</v>
      </c>
      <c r="S22" s="9">
        <f>IFERROR(IF(S18&gt;0,IF(AND(MOD(S$4,assumptions!$E$71)=0,S21&lt;capacity_max),1,0)*assumptions!$E$72,0),0)</f>
        <v>0</v>
      </c>
      <c r="T22" s="9">
        <f>IFERROR(IF(T18&gt;0,IF(AND(MOD(T$4,assumptions!$E$71)=0,T21&lt;capacity_max),1,0)*assumptions!$E$72,0),0)</f>
        <v>0</v>
      </c>
      <c r="U22" s="9">
        <f>IFERROR(IF(U18&gt;0,IF(AND(MOD(U$4,assumptions!$E$71)=0,U21&lt;capacity_max),1,0)*assumptions!$E$72,0),0)</f>
        <v>0</v>
      </c>
      <c r="V22" s="9">
        <f>IFERROR(IF(V18&gt;0,IF(AND(MOD(V$4,assumptions!$E$71)=0,V21&lt;capacity_max),1,0)*assumptions!$E$72,0),0)</f>
        <v>0</v>
      </c>
      <c r="W22" s="9">
        <f>IFERROR(IF(W18&gt;0,IF(AND(MOD(W$4,assumptions!$E$71)=0,W21&lt;capacity_max),1,0)*assumptions!$E$72,0),0)</f>
        <v>5</v>
      </c>
      <c r="X22" s="9">
        <f>IFERROR(IF(X18&gt;0,IF(AND(MOD(X$4,assumptions!$E$71)=0,X21&lt;capacity_max),1,0)*assumptions!$E$72,0),0)</f>
        <v>0</v>
      </c>
      <c r="Y22" s="9">
        <f>IFERROR(IF(Y18&gt;0,IF(AND(MOD(Y$4,assumptions!$E$71)=0,Y21&lt;capacity_max),1,0)*assumptions!$E$72,0),0)</f>
        <v>0</v>
      </c>
      <c r="Z22" s="9">
        <f>IFERROR(IF(Z18&gt;0,IF(AND(MOD(Z$4,assumptions!$E$71)=0,Z21&lt;capacity_max),1,0)*assumptions!$E$72,0),0)</f>
        <v>0</v>
      </c>
      <c r="AA22" s="9">
        <f>IFERROR(IF(AA18&gt;0,IF(AND(MOD(AA$4,assumptions!$E$71)=0,AA21&lt;capacity_max),1,0)*assumptions!$E$72,0),0)</f>
        <v>0</v>
      </c>
      <c r="AB22" s="9">
        <f>IFERROR(IF(AB18&gt;0,IF(AND(MOD(AB$4,assumptions!$E$71)=0,AB21&lt;capacity_max),1,0)*assumptions!$E$72,0),0)</f>
        <v>0</v>
      </c>
      <c r="AC22" s="9">
        <f>IFERROR(IF(AC18&gt;0,IF(AND(MOD(AC$4,assumptions!$E$71)=0,AC21&lt;capacity_max),1,0)*assumptions!$E$72,0),0)</f>
        <v>5</v>
      </c>
      <c r="AD22" s="9">
        <f>IFERROR(IF(AD18&gt;0,IF(AND(MOD(AD$4,assumptions!$E$71)=0,AD21&lt;capacity_max),1,0)*assumptions!$E$72,0),0)</f>
        <v>0</v>
      </c>
      <c r="AE22" s="9">
        <f>IFERROR(IF(AE18&gt;0,IF(AND(MOD(AE$4,assumptions!$E$71)=0,AE21&lt;capacity_max),1,0)*assumptions!$E$72,0),0)</f>
        <v>0</v>
      </c>
      <c r="AF22" s="9">
        <f>IFERROR(IF(AF18&gt;0,IF(AND(MOD(AF$4,assumptions!$E$71)=0,AF21&lt;capacity_max),1,0)*assumptions!$E$72,0),0)</f>
        <v>0</v>
      </c>
      <c r="AG22" s="9">
        <f>IFERROR(IF(AG18&gt;0,IF(AND(MOD(AG$4,assumptions!$E$71)=0,AG21&lt;capacity_max),1,0)*assumptions!$E$72,0),0)</f>
        <v>0</v>
      </c>
      <c r="AH22" s="9">
        <f>IFERROR(IF(AH18&gt;0,IF(AND(MOD(AH$4,assumptions!$E$71)=0,AH21&lt;capacity_max),1,0)*assumptions!$E$72,0),0)</f>
        <v>0</v>
      </c>
      <c r="AI22" s="9">
        <f>IFERROR(IF(AI18&gt;0,IF(AND(MOD(AI$4,assumptions!$E$71)=0,AI21&lt;capacity_max),1,0)*assumptions!$E$72,0),0)</f>
        <v>5</v>
      </c>
      <c r="AJ22" s="9">
        <f>IFERROR(IF(AJ18&gt;0,IF(AND(MOD(AJ$4,assumptions!$E$71)=0,AJ21&lt;capacity_max),1,0)*assumptions!$E$72,0),0)</f>
        <v>0</v>
      </c>
      <c r="AK22" s="9">
        <f>IFERROR(IF(AK18&gt;0,IF(AND(MOD(AK$4,assumptions!$E$71)=0,AK21&lt;capacity_max),1,0)*assumptions!$E$72,0),0)</f>
        <v>0</v>
      </c>
      <c r="AL22" s="9">
        <f>IFERROR(IF(AL18&gt;0,IF(AND(MOD(AL$4,assumptions!$E$71)=0,AL21&lt;capacity_max),1,0)*assumptions!$E$72,0),0)</f>
        <v>0</v>
      </c>
      <c r="AM22" s="9">
        <f>IFERROR(IF(AM18&gt;0,IF(AND(MOD(AM$4,assumptions!$E$71)=0,AM21&lt;capacity_max),1,0)*assumptions!$E$72,0),0)</f>
        <v>0</v>
      </c>
      <c r="AN22" s="9">
        <f>IFERROR(IF(AN18&gt;0,IF(AND(MOD(AN$4,assumptions!$E$71)=0,AN21&lt;capacity_max),1,0)*assumptions!$E$72,0),0)</f>
        <v>0</v>
      </c>
      <c r="AO22" s="9">
        <f>IFERROR(IF(AO18&gt;0,IF(AND(MOD(AO$4,assumptions!$E$71)=0,AO21&lt;capacity_max),1,0)*assumptions!$E$72,0),0)</f>
        <v>5</v>
      </c>
      <c r="AP22" s="9">
        <f>IFERROR(IF(AP18&gt;0,IF(AND(MOD(AP$4,assumptions!$E$71)=0,AP21&lt;capacity_max),1,0)*assumptions!$E$72,0),0)</f>
        <v>0</v>
      </c>
      <c r="AQ22" s="9">
        <f>IFERROR(IF(AQ18&gt;0,IF(AND(MOD(AQ$4,assumptions!$E$71)=0,AQ21&lt;capacity_max),1,0)*assumptions!$E$72,0),0)</f>
        <v>0</v>
      </c>
      <c r="AR22" s="9">
        <f>IFERROR(IF(AR18&gt;0,IF(AND(MOD(AR$4,assumptions!$E$71)=0,AR21&lt;capacity_max),1,0)*assumptions!$E$72,0),0)</f>
        <v>0</v>
      </c>
      <c r="AS22" s="9">
        <f>IFERROR(IF(AS18&gt;0,IF(AND(MOD(AS$4,assumptions!$E$71)=0,AS21&lt;capacity_max),1,0)*assumptions!$E$72,0),0)</f>
        <v>0</v>
      </c>
      <c r="AT22" s="9">
        <f>IFERROR(IF(AT18&gt;0,IF(AND(MOD(AT$4,assumptions!$E$71)=0,AT21&lt;capacity_max),1,0)*assumptions!$E$72,0),0)</f>
        <v>0</v>
      </c>
      <c r="AU22" s="9">
        <f>IFERROR(IF(AU18&gt;0,IF(AND(MOD(AU$4,assumptions!$E$71)=0,AU21&lt;capacity_max),1,0)*assumptions!$E$72,0),0)</f>
        <v>0</v>
      </c>
      <c r="AV22" s="9">
        <f>IFERROR(IF(AV18&gt;0,IF(AND(MOD(AV$4,assumptions!$E$71)=0,AV21&lt;capacity_max),1,0)*assumptions!$E$72,0),0)</f>
        <v>0</v>
      </c>
      <c r="AW22" s="9">
        <f>IFERROR(IF(AW18&gt;0,IF(AND(MOD(AW$4,assumptions!$E$71)=0,AW21&lt;capacity_max),1,0)*assumptions!$E$72,0),0)</f>
        <v>0</v>
      </c>
      <c r="AX22" s="9">
        <f>IFERROR(IF(AX18&gt;0,IF(AND(MOD(AX$4,assumptions!$E$71)=0,AX21&lt;capacity_max),1,0)*assumptions!$E$72,0),0)</f>
        <v>0</v>
      </c>
      <c r="AY22" s="9">
        <f>IFERROR(IF(AY18&gt;0,IF(AND(MOD(AY$4,assumptions!$E$71)=0,AY21&lt;capacity_max),1,0)*assumptions!$E$72,0),0)</f>
        <v>0</v>
      </c>
      <c r="AZ22" s="9">
        <f>IFERROR(IF(AZ18&gt;0,IF(AND(MOD(AZ$4,assumptions!$E$71)=0,AZ21&lt;capacity_max),1,0)*assumptions!$E$72,0),0)</f>
        <v>0</v>
      </c>
      <c r="BA22" s="9">
        <f>IFERROR(IF(BA18&gt;0,IF(AND(MOD(BA$4,assumptions!$E$71)=0,BA21&lt;capacity_max),1,0)*assumptions!$E$72,0),0)</f>
        <v>0</v>
      </c>
      <c r="BB22" s="9">
        <f>IFERROR(IF(BB18&gt;0,IF(AND(MOD(BB$4,assumptions!$E$71)=0,BB21&lt;capacity_max),1,0)*assumptions!$E$72,0),0)</f>
        <v>0</v>
      </c>
      <c r="BC22" s="9">
        <f>IFERROR(IF(BC18&gt;0,IF(AND(MOD(BC$4,assumptions!$E$71)=0,BC21&lt;capacity_max),1,0)*assumptions!$E$72,0),0)</f>
        <v>0</v>
      </c>
      <c r="BD22" s="9">
        <f>IFERROR(IF(BD18&gt;0,IF(AND(MOD(BD$4,assumptions!$E$71)=0,BD21&lt;capacity_max),1,0)*assumptions!$E$72,0),0)</f>
        <v>0</v>
      </c>
      <c r="BE22" s="9">
        <f>IFERROR(IF(BE18&gt;0,IF(AND(MOD(BE$4,assumptions!$E$71)=0,BE21&lt;capacity_max),1,0)*assumptions!$E$72,0),0)</f>
        <v>0</v>
      </c>
      <c r="BF22" s="9">
        <f>IFERROR(IF(BF18&gt;0,IF(AND(MOD(BF$4,assumptions!$E$71)=0,BF21&lt;capacity_max),1,0)*assumptions!$E$72,0),0)</f>
        <v>0</v>
      </c>
      <c r="BG22" s="9">
        <f>IFERROR(IF(BG18&gt;0,IF(AND(MOD(BG$4,assumptions!$E$71)=0,BG21&lt;capacity_max),1,0)*assumptions!$E$72,0),0)</f>
        <v>0</v>
      </c>
      <c r="BH22" s="9">
        <f>IFERROR(IF(BH18&gt;0,IF(AND(MOD(BH$4,assumptions!$E$71)=0,BH21&lt;capacity_max),1,0)*assumptions!$E$72,0),0)</f>
        <v>0</v>
      </c>
      <c r="BI22" s="9">
        <f>IFERROR(IF(BI18&gt;0,IF(AND(MOD(BI$4,assumptions!$E$71)=0,BI21&lt;capacity_max),1,0)*assumptions!$E$72,0),0)</f>
        <v>0</v>
      </c>
    </row>
    <row r="23" spans="2:61" x14ac:dyDescent="0.35">
      <c r="C23" t="s">
        <v>270</v>
      </c>
      <c r="D23" t="s">
        <v>129</v>
      </c>
      <c r="E23" s="13">
        <f>SUM(F23:AS23)</f>
        <v>2200</v>
      </c>
      <c r="F23" s="9">
        <f t="shared" ref="F23:AK23" si="49">IF(F2&lt;=year_end,F21+F22,0)</f>
        <v>40</v>
      </c>
      <c r="G23" s="9">
        <f t="shared" si="49"/>
        <v>40</v>
      </c>
      <c r="H23" s="9">
        <f t="shared" si="49"/>
        <v>40</v>
      </c>
      <c r="I23" s="9">
        <f t="shared" si="49"/>
        <v>40</v>
      </c>
      <c r="J23" s="9">
        <f t="shared" si="49"/>
        <v>40</v>
      </c>
      <c r="K23" s="9">
        <f t="shared" si="49"/>
        <v>45</v>
      </c>
      <c r="L23" s="9">
        <f t="shared" si="49"/>
        <v>45</v>
      </c>
      <c r="M23" s="9">
        <f t="shared" si="49"/>
        <v>45</v>
      </c>
      <c r="N23" s="9">
        <f t="shared" si="49"/>
        <v>45</v>
      </c>
      <c r="O23" s="9">
        <f t="shared" si="49"/>
        <v>45</v>
      </c>
      <c r="P23" s="9">
        <f t="shared" si="49"/>
        <v>45</v>
      </c>
      <c r="Q23" s="9">
        <f t="shared" si="49"/>
        <v>50</v>
      </c>
      <c r="R23" s="9">
        <f t="shared" si="49"/>
        <v>50</v>
      </c>
      <c r="S23" s="9">
        <f t="shared" si="49"/>
        <v>50</v>
      </c>
      <c r="T23" s="9">
        <f t="shared" si="49"/>
        <v>50</v>
      </c>
      <c r="U23" s="9">
        <f t="shared" si="49"/>
        <v>50</v>
      </c>
      <c r="V23" s="9">
        <f t="shared" si="49"/>
        <v>50</v>
      </c>
      <c r="W23" s="9">
        <f t="shared" si="49"/>
        <v>55</v>
      </c>
      <c r="X23" s="9">
        <f t="shared" si="49"/>
        <v>55</v>
      </c>
      <c r="Y23" s="9">
        <f t="shared" si="49"/>
        <v>55</v>
      </c>
      <c r="Z23" s="9">
        <f t="shared" si="49"/>
        <v>55</v>
      </c>
      <c r="AA23" s="9">
        <f t="shared" si="49"/>
        <v>55</v>
      </c>
      <c r="AB23" s="9">
        <f t="shared" si="49"/>
        <v>55</v>
      </c>
      <c r="AC23" s="9">
        <f t="shared" si="49"/>
        <v>60</v>
      </c>
      <c r="AD23" s="9">
        <f t="shared" si="49"/>
        <v>60</v>
      </c>
      <c r="AE23" s="9">
        <f t="shared" si="49"/>
        <v>60</v>
      </c>
      <c r="AF23" s="9">
        <f t="shared" si="49"/>
        <v>60</v>
      </c>
      <c r="AG23" s="9">
        <f t="shared" si="49"/>
        <v>60</v>
      </c>
      <c r="AH23" s="9">
        <f t="shared" si="49"/>
        <v>60</v>
      </c>
      <c r="AI23" s="9">
        <f t="shared" si="49"/>
        <v>65</v>
      </c>
      <c r="AJ23" s="9">
        <f t="shared" si="49"/>
        <v>65</v>
      </c>
      <c r="AK23" s="9">
        <f t="shared" si="49"/>
        <v>65</v>
      </c>
      <c r="AL23" s="9">
        <f t="shared" ref="AL23:BI23" si="50">IF(AL2&lt;=year_end,AL21+AL22,0)</f>
        <v>65</v>
      </c>
      <c r="AM23" s="9">
        <f t="shared" si="50"/>
        <v>65</v>
      </c>
      <c r="AN23" s="9">
        <f t="shared" si="50"/>
        <v>65</v>
      </c>
      <c r="AO23" s="9">
        <f t="shared" si="50"/>
        <v>70</v>
      </c>
      <c r="AP23" s="9">
        <f t="shared" si="50"/>
        <v>70</v>
      </c>
      <c r="AQ23" s="9">
        <f t="shared" si="50"/>
        <v>70</v>
      </c>
      <c r="AR23" s="9">
        <f t="shared" si="50"/>
        <v>70</v>
      </c>
      <c r="AS23" s="9">
        <f t="shared" si="50"/>
        <v>70</v>
      </c>
      <c r="AT23" s="9">
        <f t="shared" si="50"/>
        <v>70</v>
      </c>
      <c r="AU23" s="9">
        <f t="shared" si="50"/>
        <v>0</v>
      </c>
      <c r="AV23" s="9">
        <f t="shared" si="50"/>
        <v>0</v>
      </c>
      <c r="AW23" s="9">
        <f t="shared" si="50"/>
        <v>0</v>
      </c>
      <c r="AX23" s="9">
        <f t="shared" si="50"/>
        <v>0</v>
      </c>
      <c r="AY23" s="9">
        <f t="shared" si="50"/>
        <v>0</v>
      </c>
      <c r="AZ23" s="9">
        <f t="shared" si="50"/>
        <v>0</v>
      </c>
      <c r="BA23" s="9">
        <f t="shared" si="50"/>
        <v>0</v>
      </c>
      <c r="BB23" s="9">
        <f t="shared" si="50"/>
        <v>0</v>
      </c>
      <c r="BC23" s="9">
        <f t="shared" si="50"/>
        <v>0</v>
      </c>
      <c r="BD23" s="9">
        <f t="shared" si="50"/>
        <v>0</v>
      </c>
      <c r="BE23" s="9">
        <f t="shared" si="50"/>
        <v>0</v>
      </c>
      <c r="BF23" s="9">
        <f t="shared" si="50"/>
        <v>0</v>
      </c>
      <c r="BG23" s="9">
        <f t="shared" si="50"/>
        <v>0</v>
      </c>
      <c r="BH23" s="9">
        <f t="shared" si="50"/>
        <v>0</v>
      </c>
      <c r="BI23" s="9">
        <f t="shared" si="50"/>
        <v>0</v>
      </c>
    </row>
    <row r="24" spans="2:61" x14ac:dyDescent="0.35">
      <c r="C24" t="s">
        <v>271</v>
      </c>
      <c r="D24" t="s">
        <v>129</v>
      </c>
      <c r="E24" s="13">
        <f>SUM(F24:AS24)</f>
        <v>2170</v>
      </c>
      <c r="F24" s="9">
        <f t="shared" ref="F24:AK24" si="51">MIN(F17,F21)</f>
        <v>40</v>
      </c>
      <c r="G24" s="9">
        <f t="shared" si="51"/>
        <v>40</v>
      </c>
      <c r="H24" s="9">
        <f t="shared" si="51"/>
        <v>40</v>
      </c>
      <c r="I24" s="9">
        <f t="shared" si="51"/>
        <v>40</v>
      </c>
      <c r="J24" s="9">
        <f t="shared" si="51"/>
        <v>40</v>
      </c>
      <c r="K24" s="9">
        <f t="shared" si="51"/>
        <v>40</v>
      </c>
      <c r="L24" s="9">
        <f t="shared" si="51"/>
        <v>45</v>
      </c>
      <c r="M24" s="9">
        <f t="shared" si="51"/>
        <v>45</v>
      </c>
      <c r="N24" s="9">
        <f t="shared" si="51"/>
        <v>45</v>
      </c>
      <c r="O24" s="9">
        <f t="shared" si="51"/>
        <v>45</v>
      </c>
      <c r="P24" s="9">
        <f t="shared" si="51"/>
        <v>45</v>
      </c>
      <c r="Q24" s="9">
        <f t="shared" si="51"/>
        <v>45</v>
      </c>
      <c r="R24" s="9">
        <f t="shared" si="51"/>
        <v>50</v>
      </c>
      <c r="S24" s="9">
        <f t="shared" si="51"/>
        <v>50</v>
      </c>
      <c r="T24" s="9">
        <f t="shared" si="51"/>
        <v>50</v>
      </c>
      <c r="U24" s="9">
        <f t="shared" si="51"/>
        <v>50</v>
      </c>
      <c r="V24" s="9">
        <f t="shared" si="51"/>
        <v>50</v>
      </c>
      <c r="W24" s="9">
        <f t="shared" si="51"/>
        <v>50</v>
      </c>
      <c r="X24" s="9">
        <f t="shared" si="51"/>
        <v>55</v>
      </c>
      <c r="Y24" s="9">
        <f t="shared" si="51"/>
        <v>55</v>
      </c>
      <c r="Z24" s="9">
        <f t="shared" si="51"/>
        <v>55</v>
      </c>
      <c r="AA24" s="9">
        <f t="shared" si="51"/>
        <v>55</v>
      </c>
      <c r="AB24" s="9">
        <f t="shared" si="51"/>
        <v>55</v>
      </c>
      <c r="AC24" s="9">
        <f t="shared" si="51"/>
        <v>55</v>
      </c>
      <c r="AD24" s="9">
        <f t="shared" si="51"/>
        <v>60</v>
      </c>
      <c r="AE24" s="9">
        <f t="shared" si="51"/>
        <v>60</v>
      </c>
      <c r="AF24" s="9">
        <f t="shared" si="51"/>
        <v>60</v>
      </c>
      <c r="AG24" s="9">
        <f t="shared" si="51"/>
        <v>60</v>
      </c>
      <c r="AH24" s="9">
        <f t="shared" si="51"/>
        <v>60</v>
      </c>
      <c r="AI24" s="9">
        <f t="shared" si="51"/>
        <v>60</v>
      </c>
      <c r="AJ24" s="9">
        <f t="shared" si="51"/>
        <v>65</v>
      </c>
      <c r="AK24" s="9">
        <f t="shared" si="51"/>
        <v>65</v>
      </c>
      <c r="AL24" s="9">
        <f t="shared" ref="AL24:BI24" si="52">MIN(AL17,AL21)</f>
        <v>65</v>
      </c>
      <c r="AM24" s="9">
        <f t="shared" si="52"/>
        <v>65</v>
      </c>
      <c r="AN24" s="9">
        <f t="shared" si="52"/>
        <v>65</v>
      </c>
      <c r="AO24" s="9">
        <f t="shared" si="52"/>
        <v>65</v>
      </c>
      <c r="AP24" s="9">
        <f t="shared" si="52"/>
        <v>70</v>
      </c>
      <c r="AQ24" s="9">
        <f t="shared" si="52"/>
        <v>70</v>
      </c>
      <c r="AR24" s="9">
        <f t="shared" si="52"/>
        <v>70</v>
      </c>
      <c r="AS24" s="9">
        <f t="shared" si="52"/>
        <v>70</v>
      </c>
      <c r="AT24" s="9">
        <f t="shared" si="52"/>
        <v>46.400000000000091</v>
      </c>
      <c r="AU24" s="9">
        <f t="shared" si="52"/>
        <v>0</v>
      </c>
      <c r="AV24" s="9">
        <f t="shared" si="52"/>
        <v>0</v>
      </c>
      <c r="AW24" s="9">
        <f t="shared" si="52"/>
        <v>0</v>
      </c>
      <c r="AX24" s="9">
        <f t="shared" si="52"/>
        <v>0</v>
      </c>
      <c r="AY24" s="9">
        <f t="shared" si="52"/>
        <v>0</v>
      </c>
      <c r="AZ24" s="9">
        <f t="shared" si="52"/>
        <v>0</v>
      </c>
      <c r="BA24" s="9">
        <f t="shared" si="52"/>
        <v>0</v>
      </c>
      <c r="BB24" s="9">
        <f t="shared" si="52"/>
        <v>0</v>
      </c>
      <c r="BC24" s="9">
        <f t="shared" si="52"/>
        <v>0</v>
      </c>
      <c r="BD24" s="9">
        <f t="shared" si="52"/>
        <v>0</v>
      </c>
      <c r="BE24" s="9">
        <f t="shared" si="52"/>
        <v>0</v>
      </c>
      <c r="BF24" s="9">
        <f t="shared" si="52"/>
        <v>0</v>
      </c>
      <c r="BG24" s="9">
        <f t="shared" si="52"/>
        <v>0</v>
      </c>
      <c r="BH24" s="9">
        <f t="shared" si="52"/>
        <v>0</v>
      </c>
      <c r="BI24" s="9">
        <f t="shared" si="52"/>
        <v>0</v>
      </c>
    </row>
    <row r="25" spans="2:61" x14ac:dyDescent="0.35">
      <c r="E25" s="13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</row>
    <row r="26" spans="2:61" x14ac:dyDescent="0.35">
      <c r="B26" s="7" t="s">
        <v>272</v>
      </c>
      <c r="E26" s="13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</row>
    <row r="27" spans="2:61" x14ac:dyDescent="0.35">
      <c r="C27" t="s">
        <v>136</v>
      </c>
      <c r="D27" t="s">
        <v>102</v>
      </c>
      <c r="E27" s="13">
        <f>AVERAGE(F27:BI27)</f>
        <v>0.22797656476025027</v>
      </c>
      <c r="F27" s="9">
        <f>IF(F24&gt;0,IF(F2&lt;=year_end,assumptions!$E$64*100*(1+assumptions!$E$65*100)^production!F$3,0),0)</f>
        <v>0.36399999999999999</v>
      </c>
      <c r="G27" s="9">
        <f>IF(G24&gt;0,IF(G2&lt;=year_end,assumptions!$E$64*100*(1+assumptions!$E$65*100)^production!G$3,0),0)</f>
        <v>0.36108799999999996</v>
      </c>
      <c r="H27" s="9">
        <f>IF(H24&gt;0,IF(H2&lt;=year_end,assumptions!$E$64*100*(1+assumptions!$E$65*100)^production!H$3,0),0)</f>
        <v>0.35819929599999994</v>
      </c>
      <c r="I27" s="9">
        <f>IF(I24&gt;0,IF(I2&lt;=year_end,assumptions!$E$64*100*(1+assumptions!$E$65*100)^production!I$3,0),0)</f>
        <v>0.35533370163199995</v>
      </c>
      <c r="J27" s="9">
        <f>IF(J24&gt;0,IF(J2&lt;=year_end,assumptions!$E$64*100*(1+assumptions!$E$65*100)^production!J$3,0),0)</f>
        <v>0.35249103201894394</v>
      </c>
      <c r="K27" s="9">
        <f>IF(K24&gt;0,IF(K2&lt;=year_end,assumptions!$E$64*100*(1+assumptions!$E$65*100)^production!K$3,0),0)</f>
        <v>0.34967110376279237</v>
      </c>
      <c r="L27" s="9">
        <f>IF(L24&gt;0,IF(L2&lt;=year_end,assumptions!$E$64*100*(1+assumptions!$E$65*100)^production!L$3,0),0)</f>
        <v>0.34687373493269003</v>
      </c>
      <c r="M27" s="9">
        <f>IF(M24&gt;0,IF(M2&lt;=year_end,assumptions!$E$64*100*(1+assumptions!$E$65*100)^production!M$3,0),0)</f>
        <v>0.34409874505322852</v>
      </c>
      <c r="N27" s="9">
        <f>IF(N24&gt;0,IF(N2&lt;=year_end,assumptions!$E$64*100*(1+assumptions!$E$65*100)^production!N$3,0),0)</f>
        <v>0.34134595509280263</v>
      </c>
      <c r="O27" s="9">
        <f>IF(O24&gt;0,IF(O2&lt;=year_end,assumptions!$E$64*100*(1+assumptions!$E$65*100)^production!O$3,0),0)</f>
        <v>0.33861518745206026</v>
      </c>
      <c r="P27" s="9">
        <f>IF(P24&gt;0,IF(P2&lt;=year_end,assumptions!$E$64*100*(1+assumptions!$E$65*100)^production!P$3,0),0)</f>
        <v>0.33590626595244372</v>
      </c>
      <c r="Q27" s="9">
        <f>IF(Q24&gt;0,IF(Q2&lt;=year_end,assumptions!$E$64*100*(1+assumptions!$E$65*100)^production!Q$3,0),0)</f>
        <v>0.33321901582482416</v>
      </c>
      <c r="R27" s="9">
        <f>IF(R24&gt;0,IF(R2&lt;=year_end,assumptions!$E$64*100*(1+assumptions!$E$65*100)^production!R$3,0),0)</f>
        <v>0.33055326369822557</v>
      </c>
      <c r="S27" s="9">
        <f>IF(S24&gt;0,IF(S2&lt;=year_end,assumptions!$E$64*100*(1+assumptions!$E$65*100)^production!S$3,0),0)</f>
        <v>0.32790883758863976</v>
      </c>
      <c r="T27" s="9">
        <f>IF(T24&gt;0,IF(T2&lt;=year_end,assumptions!$E$64*100*(1+assumptions!$E$65*100)^production!T$3,0),0)</f>
        <v>0.32528556688793059</v>
      </c>
      <c r="U27" s="9">
        <f>IF(U24&gt;0,IF(U2&lt;=year_end,assumptions!$E$64*100*(1+assumptions!$E$65*100)^production!U$3,0),0)</f>
        <v>0.32268328235282717</v>
      </c>
      <c r="V27" s="9">
        <f>IF(V24&gt;0,IF(V2&lt;=year_end,assumptions!$E$64*100*(1+assumptions!$E$65*100)^production!V$3,0),0)</f>
        <v>0.32010181609400457</v>
      </c>
      <c r="W27" s="9">
        <f>IF(W24&gt;0,IF(W2&lt;=year_end,assumptions!$E$64*100*(1+assumptions!$E$65*100)^production!W$3,0),0)</f>
        <v>0.31754100156525256</v>
      </c>
      <c r="X27" s="9">
        <f>IF(X24&gt;0,IF(X2&lt;=year_end,assumptions!$E$64*100*(1+assumptions!$E$65*100)^production!X$3,0),0)</f>
        <v>0.31500067355273048</v>
      </c>
      <c r="Y27" s="9">
        <f>IF(Y24&gt;0,IF(Y2&lt;=year_end,assumptions!$E$64*100*(1+assumptions!$E$65*100)^production!Y$3,0),0)</f>
        <v>0.31248066816430864</v>
      </c>
      <c r="Z27" s="9">
        <f>IF(Z24&gt;0,IF(Z2&lt;=year_end,assumptions!$E$64*100*(1+assumptions!$E$65*100)^production!Z$3,0),0)</f>
        <v>0.30998082281899414</v>
      </c>
      <c r="AA27" s="9">
        <f>IF(AA24&gt;0,IF(AA2&lt;=year_end,assumptions!$E$64*100*(1+assumptions!$E$65*100)^production!AA$3,0),0)</f>
        <v>0.30750097623644218</v>
      </c>
      <c r="AB27" s="9">
        <f>IF(AB24&gt;0,IF(AB2&lt;=year_end,assumptions!$E$64*100*(1+assumptions!$E$65*100)^production!AB$3,0),0)</f>
        <v>0.3050409684265506</v>
      </c>
      <c r="AC27" s="9">
        <f>IF(AC24&gt;0,IF(AC2&lt;=year_end,assumptions!$E$64*100*(1+assumptions!$E$65*100)^production!AC$3,0),0)</f>
        <v>0.30260064067913822</v>
      </c>
      <c r="AD27" s="9">
        <f>IF(AD24&gt;0,IF(AD2&lt;=year_end,assumptions!$E$64*100*(1+assumptions!$E$65*100)^production!AD$3,0),0)</f>
        <v>0.30017983555370509</v>
      </c>
      <c r="AE27" s="9">
        <f>IF(AE24&gt;0,IF(AE2&lt;=year_end,assumptions!$E$64*100*(1+assumptions!$E$65*100)^production!AE$3,0),0)</f>
        <v>0.29777839686927549</v>
      </c>
      <c r="AF27" s="9">
        <f>IF(AF24&gt;0,IF(AF2&lt;=year_end,assumptions!$E$64*100*(1+assumptions!$E$65*100)^production!AF$3,0),0)</f>
        <v>0.29539616969432125</v>
      </c>
      <c r="AG27" s="9">
        <f>IF(AG24&gt;0,IF(AG2&lt;=year_end,assumptions!$E$64*100*(1+assumptions!$E$65*100)^production!AG$3,0),0)</f>
        <v>0.29303300033676666</v>
      </c>
      <c r="AH27" s="9">
        <f>IF(AH24&gt;0,IF(AH2&lt;=year_end,assumptions!$E$64*100*(1+assumptions!$E$65*100)^production!AH$3,0),0)</f>
        <v>0.29068873633407255</v>
      </c>
      <c r="AI27" s="9">
        <f>IF(AI24&gt;0,IF(AI2&lt;=year_end,assumptions!$E$64*100*(1+assumptions!$E$65*100)^production!AI$3,0),0)</f>
        <v>0.28836322644339996</v>
      </c>
      <c r="AJ27" s="9">
        <f>IF(AJ24&gt;0,IF(AJ2&lt;=year_end,assumptions!$E$64*100*(1+assumptions!$E$65*100)^production!AJ$3,0),0)</f>
        <v>0.28605632063185271</v>
      </c>
      <c r="AK27" s="9">
        <f>IF(AK24&gt;0,IF(AK2&lt;=year_end,assumptions!$E$64*100*(1+assumptions!$E$65*100)^production!AK$3,0),0)</f>
        <v>0.28376787006679788</v>
      </c>
      <c r="AL27" s="9">
        <f>IF(AL24&gt;0,IF(AL2&lt;=year_end,assumptions!$E$64*100*(1+assumptions!$E$65*100)^production!AL$3,0),0)</f>
        <v>0.28149772710626347</v>
      </c>
      <c r="AM27" s="9">
        <f>IF(AM24&gt;0,IF(AM2&lt;=year_end,assumptions!$E$64*100*(1+assumptions!$E$65*100)^production!AM$3,0),0)</f>
        <v>0.27924574528941337</v>
      </c>
      <c r="AN27" s="9">
        <f>IF(AN24&gt;0,IF(AN2&lt;=year_end,assumptions!$E$64*100*(1+assumptions!$E$65*100)^production!AN$3,0),0)</f>
        <v>0.27701177932709803</v>
      </c>
      <c r="AO27" s="9">
        <f>IF(AO24&gt;0,IF(AO2&lt;=year_end,assumptions!$E$64*100*(1+assumptions!$E$65*100)^production!AO$3,0),0)</f>
        <v>0.27479568509248126</v>
      </c>
      <c r="AP27" s="9">
        <f>IF(AP24&gt;0,IF(AP2&lt;=year_end,assumptions!$E$64*100*(1+assumptions!$E$65*100)^production!AP$3,0),0)</f>
        <v>0.27259731961174138</v>
      </c>
      <c r="AQ27" s="9">
        <f>IF(AQ24&gt;0,IF(AQ2&lt;=year_end,assumptions!$E$64*100*(1+assumptions!$E$65*100)^production!AQ$3,0),0)</f>
        <v>0.27041654105484747</v>
      </c>
      <c r="AR27" s="9">
        <f>IF(AR24&gt;0,IF(AR2&lt;=year_end,assumptions!$E$64*100*(1+assumptions!$E$65*100)^production!AR$3,0),0)</f>
        <v>0.26825320872640868</v>
      </c>
      <c r="AS27" s="9">
        <f>IF(AS24&gt;0,IF(AS2&lt;=year_end,assumptions!$E$64*100*(1+assumptions!$E$65*100)^production!AS$3,0),0)</f>
        <v>0.26610718305659742</v>
      </c>
      <c r="AT27" s="9">
        <f>IF(AT24&gt;0,IF(AT2&lt;=year_end,assumptions!$E$64*100*(1+assumptions!$E$65*100)^production!AT$3,0),0)</f>
        <v>0.26397832559214457</v>
      </c>
      <c r="AU27" s="9">
        <f>IF(AU24&gt;0,IF(AU2&lt;=year_end,assumptions!$E$64*100*(1+assumptions!$E$65*100)^production!AU$3,0),0)</f>
        <v>0</v>
      </c>
      <c r="AV27" s="9">
        <f>IF(AV24&gt;0,IF(AV2&lt;=year_end,assumptions!$E$64*100*(1+assumptions!$E$65*100)^production!AV$3,0),0)</f>
        <v>0</v>
      </c>
      <c r="AW27" s="9">
        <f>IF(AW24&gt;0,IF(AW2&lt;=year_end,assumptions!$E$64*100*(1+assumptions!$E$65*100)^production!AW$3,0),0)</f>
        <v>0</v>
      </c>
      <c r="AX27" s="9">
        <f>IF(AX24&gt;0,IF(AX2&lt;=year_end,assumptions!$E$64*100*(1+assumptions!$E$65*100)^production!AX$3,0),0)</f>
        <v>0</v>
      </c>
      <c r="AY27" s="9">
        <f>IF(AY24&gt;0,IF(AY2&lt;=year_end,assumptions!$E$64*100*(1+assumptions!$E$65*100)^production!AY$3,0),0)</f>
        <v>0</v>
      </c>
      <c r="AZ27" s="9">
        <f>IF(AZ24&gt;0,IF(AZ2&lt;=year_end,assumptions!$E$64*100*(1+assumptions!$E$65*100)^production!AZ$3,0),0)</f>
        <v>0</v>
      </c>
      <c r="BA27" s="9">
        <f>IF(BA24&gt;0,IF(BA2&lt;=year_end,assumptions!$E$64*100*(1+assumptions!$E$65*100)^production!BA$3,0),0)</f>
        <v>0</v>
      </c>
      <c r="BB27" s="9">
        <f>IF(BB24&gt;0,IF(BB2&lt;=year_end,assumptions!$E$64*100*(1+assumptions!$E$65*100)^production!BB$3,0),0)</f>
        <v>0</v>
      </c>
      <c r="BC27" s="9">
        <f>IF(BC24&gt;0,IF(BC2&lt;=year_end,assumptions!$E$64*100*(1+assumptions!$E$65*100)^production!BC$3,0),0)</f>
        <v>0</v>
      </c>
      <c r="BD27" s="9">
        <f>IF(BD24&gt;0,IF(BD2&lt;=year_end,assumptions!$E$64*100*(1+assumptions!$E$65*100)^production!BD$3,0),0)</f>
        <v>0</v>
      </c>
      <c r="BE27" s="9">
        <f>IF(BE24&gt;0,IF(BE2&lt;=year_end,assumptions!$E$64*100*(1+assumptions!$E$65*100)^production!BE$3,0),0)</f>
        <v>0</v>
      </c>
      <c r="BF27" s="9">
        <f>IF(BF24&gt;0,IF(BF2&lt;=year_end,assumptions!$E$64*100*(1+assumptions!$E$65*100)^production!BF$3,0),0)</f>
        <v>0</v>
      </c>
      <c r="BG27" s="9">
        <f>IF(BG24&gt;0,IF(BG2&lt;=year_end,assumptions!$E$64*100*(1+assumptions!$E$65*100)^production!BG$3,0),0)</f>
        <v>0</v>
      </c>
      <c r="BH27" s="9">
        <f>IF(BH24&gt;0,IF(BH2&lt;=year_end,assumptions!$E$64*100*(1+assumptions!$E$65*100)^production!BH$3,0),0)</f>
        <v>0</v>
      </c>
      <c r="BI27" s="9">
        <f>IF(BI24&gt;0,IF(BI2&lt;=year_end,assumptions!$E$64*100*(1+assumptions!$E$65*100)^production!BI$3,0),0)</f>
        <v>0</v>
      </c>
    </row>
    <row r="28" spans="2:61" x14ac:dyDescent="0.35">
      <c r="C28" t="s">
        <v>139</v>
      </c>
      <c r="D28" t="s">
        <v>102</v>
      </c>
      <c r="E28" s="13">
        <f t="shared" ref="E28:E36" si="53">AVERAGE(F28:BI28)</f>
        <v>8.8309603382404657E-3</v>
      </c>
      <c r="F28" s="9">
        <f>IF(F24&gt;0,IF(F2&lt;=year_end,assumptions!$E$66*100*(1+assumptions!$E$67*100)^production!F$3,0),0)</f>
        <v>1.4100000000000001E-2</v>
      </c>
      <c r="G28" s="9">
        <f>IF(G24&gt;0,IF(G2&lt;=year_end,assumptions!$E$66*100*(1+assumptions!$E$67*100)^production!G$3,0),0)</f>
        <v>1.3987200000000002E-2</v>
      </c>
      <c r="H28" s="9">
        <f>IF(H24&gt;0,IF(H2&lt;=year_end,assumptions!$E$66*100*(1+assumptions!$E$67*100)^production!H$3,0),0)</f>
        <v>1.3875302400000001E-2</v>
      </c>
      <c r="I28" s="9">
        <f>IF(I24&gt;0,IF(I2&lt;=year_end,assumptions!$E$66*100*(1+assumptions!$E$67*100)^production!I$3,0),0)</f>
        <v>1.3764299980799999E-2</v>
      </c>
      <c r="J28" s="9">
        <f>IF(J24&gt;0,IF(J2&lt;=year_end,assumptions!$E$66*100*(1+assumptions!$E$67*100)^production!J$3,0),0)</f>
        <v>1.3654185580953599E-2</v>
      </c>
      <c r="K28" s="9">
        <f>IF(K24&gt;0,IF(K2&lt;=year_end,assumptions!$E$66*100*(1+assumptions!$E$67*100)^production!K$3,0),0)</f>
        <v>1.3544952096305971E-2</v>
      </c>
      <c r="L28" s="9">
        <f>IF(L24&gt;0,IF(L2&lt;=year_end,assumptions!$E$66*100*(1+assumptions!$E$67*100)^production!L$3,0),0)</f>
        <v>1.3436592479535521E-2</v>
      </c>
      <c r="M28" s="9">
        <f>IF(M24&gt;0,IF(M2&lt;=year_end,assumptions!$E$66*100*(1+assumptions!$E$67*100)^production!M$3,0),0)</f>
        <v>1.3329099739699238E-2</v>
      </c>
      <c r="N28" s="9">
        <f>IF(N24&gt;0,IF(N2&lt;=year_end,assumptions!$E$66*100*(1+assumptions!$E$67*100)^production!N$3,0),0)</f>
        <v>1.3222466941781643E-2</v>
      </c>
      <c r="O28" s="9">
        <f>IF(O24&gt;0,IF(O2&lt;=year_end,assumptions!$E$66*100*(1+assumptions!$E$67*100)^production!O$3,0),0)</f>
        <v>1.3116687206247391E-2</v>
      </c>
      <c r="P28" s="9">
        <f>IF(P24&gt;0,IF(P2&lt;=year_end,assumptions!$E$66*100*(1+assumptions!$E$67*100)^production!P$3,0),0)</f>
        <v>1.3011753708597411E-2</v>
      </c>
      <c r="Q28" s="9">
        <f>IF(Q24&gt;0,IF(Q2&lt;=year_end,assumptions!$E$66*100*(1+assumptions!$E$67*100)^production!Q$3,0),0)</f>
        <v>1.290765967892863E-2</v>
      </c>
      <c r="R28" s="9">
        <f>IF(R24&gt;0,IF(R2&lt;=year_end,assumptions!$E$66*100*(1+assumptions!$E$67*100)^production!R$3,0),0)</f>
        <v>1.2804398401497202E-2</v>
      </c>
      <c r="S28" s="9">
        <f>IF(S24&gt;0,IF(S2&lt;=year_end,assumptions!$E$66*100*(1+assumptions!$E$67*100)^production!S$3,0),0)</f>
        <v>1.2701963214285223E-2</v>
      </c>
      <c r="T28" s="9">
        <f>IF(T24&gt;0,IF(T2&lt;=year_end,assumptions!$E$66*100*(1+assumptions!$E$67*100)^production!T$3,0),0)</f>
        <v>1.260034750857094E-2</v>
      </c>
      <c r="U28" s="9">
        <f>IF(U24&gt;0,IF(U2&lt;=year_end,assumptions!$E$66*100*(1+assumptions!$E$67*100)^production!U$3,0),0)</f>
        <v>1.2499544728502373E-2</v>
      </c>
      <c r="V28" s="9">
        <f>IF(V24&gt;0,IF(V2&lt;=year_end,assumptions!$E$66*100*(1+assumptions!$E$67*100)^production!V$3,0),0)</f>
        <v>1.2399548370674354E-2</v>
      </c>
      <c r="W28" s="9">
        <f>IF(W24&gt;0,IF(W2&lt;=year_end,assumptions!$E$66*100*(1+assumptions!$E$67*100)^production!W$3,0),0)</f>
        <v>1.2300351983708959E-2</v>
      </c>
      <c r="X28" s="9">
        <f>IF(X24&gt;0,IF(X2&lt;=year_end,assumptions!$E$66*100*(1+assumptions!$E$67*100)^production!X$3,0),0)</f>
        <v>1.2201949167839286E-2</v>
      </c>
      <c r="Y28" s="9">
        <f>IF(Y24&gt;0,IF(Y2&lt;=year_end,assumptions!$E$66*100*(1+assumptions!$E$67*100)^production!Y$3,0),0)</f>
        <v>1.2104333574496572E-2</v>
      </c>
      <c r="Z28" s="9">
        <f>IF(Z24&gt;0,IF(Z2&lt;=year_end,assumptions!$E$66*100*(1+assumptions!$E$67*100)^production!Z$3,0),0)</f>
        <v>1.2007498905900599E-2</v>
      </c>
      <c r="AA28" s="9">
        <f>IF(AA24&gt;0,IF(AA2&lt;=year_end,assumptions!$E$66*100*(1+assumptions!$E$67*100)^production!AA$3,0),0)</f>
        <v>1.1911438914653395E-2</v>
      </c>
      <c r="AB28" s="9">
        <f>IF(AB24&gt;0,IF(AB2&lt;=year_end,assumptions!$E$66*100*(1+assumptions!$E$67*100)^production!AB$3,0),0)</f>
        <v>1.1816147403336166E-2</v>
      </c>
      <c r="AC28" s="9">
        <f>IF(AC24&gt;0,IF(AC2&lt;=year_end,assumptions!$E$66*100*(1+assumptions!$E$67*100)^production!AC$3,0),0)</f>
        <v>1.1721618224109475E-2</v>
      </c>
      <c r="AD28" s="9">
        <f>IF(AD24&gt;0,IF(AD2&lt;=year_end,assumptions!$E$66*100*(1+assumptions!$E$67*100)^production!AD$3,0),0)</f>
        <v>1.16278452783166E-2</v>
      </c>
      <c r="AE28" s="9">
        <f>IF(AE24&gt;0,IF(AE2&lt;=year_end,assumptions!$E$66*100*(1+assumptions!$E$67*100)^production!AE$3,0),0)</f>
        <v>1.1534822516090067E-2</v>
      </c>
      <c r="AF28" s="9">
        <f>IF(AF24&gt;0,IF(AF2&lt;=year_end,assumptions!$E$66*100*(1+assumptions!$E$67*100)^production!AF$3,0),0)</f>
        <v>1.1442543935961346E-2</v>
      </c>
      <c r="AG28" s="9">
        <f>IF(AG24&gt;0,IF(AG2&lt;=year_end,assumptions!$E$66*100*(1+assumptions!$E$67*100)^production!AG$3,0),0)</f>
        <v>1.1351003584473655E-2</v>
      </c>
      <c r="AH28" s="9">
        <f>IF(AH24&gt;0,IF(AH2&lt;=year_end,assumptions!$E$66*100*(1+assumptions!$E$67*100)^production!AH$3,0),0)</f>
        <v>1.1260195555797865E-2</v>
      </c>
      <c r="AI28" s="9">
        <f>IF(AI24&gt;0,IF(AI2&lt;=year_end,assumptions!$E$66*100*(1+assumptions!$E$67*100)^production!AI$3,0),0)</f>
        <v>1.1170113991351482E-2</v>
      </c>
      <c r="AJ28" s="9">
        <f>IF(AJ24&gt;0,IF(AJ2&lt;=year_end,assumptions!$E$66*100*(1+assumptions!$E$67*100)^production!AJ$3,0),0)</f>
        <v>1.108075307942067E-2</v>
      </c>
      <c r="AK28" s="9">
        <f>IF(AK24&gt;0,IF(AK2&lt;=year_end,assumptions!$E$66*100*(1+assumptions!$E$67*100)^production!AK$3,0),0)</f>
        <v>1.0992107054785304E-2</v>
      </c>
      <c r="AL28" s="9">
        <f>IF(AL24&gt;0,IF(AL2&lt;=year_end,assumptions!$E$66*100*(1+assumptions!$E$67*100)^production!AL$3,0),0)</f>
        <v>1.0904170198347021E-2</v>
      </c>
      <c r="AM28" s="9">
        <f>IF(AM24&gt;0,IF(AM2&lt;=year_end,assumptions!$E$66*100*(1+assumptions!$E$67*100)^production!AM$3,0),0)</f>
        <v>1.0816936836760244E-2</v>
      </c>
      <c r="AN28" s="9">
        <f>IF(AN24&gt;0,IF(AN2&lt;=year_end,assumptions!$E$66*100*(1+assumptions!$E$67*100)^production!AN$3,0),0)</f>
        <v>1.0730401342066161E-2</v>
      </c>
      <c r="AO28" s="9">
        <f>IF(AO24&gt;0,IF(AO2&lt;=year_end,assumptions!$E$66*100*(1+assumptions!$E$67*100)^production!AO$3,0),0)</f>
        <v>1.0644558131329631E-2</v>
      </c>
      <c r="AP28" s="9">
        <f>IF(AP24&gt;0,IF(AP2&lt;=year_end,assumptions!$E$66*100*(1+assumptions!$E$67*100)^production!AP$3,0),0)</f>
        <v>1.0559401666278995E-2</v>
      </c>
      <c r="AQ28" s="9">
        <f>IF(AQ24&gt;0,IF(AQ2&lt;=year_end,assumptions!$E$66*100*(1+assumptions!$E$67*100)^production!AQ$3,0),0)</f>
        <v>1.0474926452948763E-2</v>
      </c>
      <c r="AR28" s="9">
        <f>IF(AR24&gt;0,IF(AR2&lt;=year_end,assumptions!$E$66*100*(1+assumptions!$E$67*100)^production!AR$3,0),0)</f>
        <v>1.0391127041325172E-2</v>
      </c>
      <c r="AS28" s="9">
        <f>IF(AS24&gt;0,IF(AS2&lt;=year_end,assumptions!$E$66*100*(1+assumptions!$E$67*100)^production!AS$3,0),0)</f>
        <v>1.0307998024994571E-2</v>
      </c>
      <c r="AT28" s="9">
        <f>IF(AT24&gt;0,IF(AT2&lt;=year_end,assumptions!$E$66*100*(1+assumptions!$E$67*100)^production!AT$3,0),0)</f>
        <v>1.0225534040794612E-2</v>
      </c>
      <c r="AU28" s="9">
        <f>IF(AU24&gt;0,IF(AU2&lt;=year_end,assumptions!$E$66*100*(1+assumptions!$E$67*100)^production!AU$3,0),0)</f>
        <v>0</v>
      </c>
      <c r="AV28" s="9">
        <f>IF(AV24&gt;0,IF(AV2&lt;=year_end,assumptions!$E$66*100*(1+assumptions!$E$67*100)^production!AV$3,0),0)</f>
        <v>0</v>
      </c>
      <c r="AW28" s="9">
        <f>IF(AW24&gt;0,IF(AW2&lt;=year_end,assumptions!$E$66*100*(1+assumptions!$E$67*100)^production!AW$3,0),0)</f>
        <v>0</v>
      </c>
      <c r="AX28" s="9">
        <f>IF(AX24&gt;0,IF(AX2&lt;=year_end,assumptions!$E$66*100*(1+assumptions!$E$67*100)^production!AX$3,0),0)</f>
        <v>0</v>
      </c>
      <c r="AY28" s="9">
        <f>IF(AY24&gt;0,IF(AY2&lt;=year_end,assumptions!$E$66*100*(1+assumptions!$E$67*100)^production!AY$3,0),0)</f>
        <v>0</v>
      </c>
      <c r="AZ28" s="9">
        <f>IF(AZ24&gt;0,IF(AZ2&lt;=year_end,assumptions!$E$66*100*(1+assumptions!$E$67*100)^production!AZ$3,0),0)</f>
        <v>0</v>
      </c>
      <c r="BA28" s="9">
        <f>IF(BA24&gt;0,IF(BA2&lt;=year_end,assumptions!$E$66*100*(1+assumptions!$E$67*100)^production!BA$3,0),0)</f>
        <v>0</v>
      </c>
      <c r="BB28" s="9">
        <f>IF(BB24&gt;0,IF(BB2&lt;=year_end,assumptions!$E$66*100*(1+assumptions!$E$67*100)^production!BB$3,0),0)</f>
        <v>0</v>
      </c>
      <c r="BC28" s="9">
        <f>IF(BC24&gt;0,IF(BC2&lt;=year_end,assumptions!$E$66*100*(1+assumptions!$E$67*100)^production!BC$3,0),0)</f>
        <v>0</v>
      </c>
      <c r="BD28" s="9">
        <f>IF(BD24&gt;0,IF(BD2&lt;=year_end,assumptions!$E$66*100*(1+assumptions!$E$67*100)^production!BD$3,0),0)</f>
        <v>0</v>
      </c>
      <c r="BE28" s="9">
        <f>IF(BE24&gt;0,IF(BE2&lt;=year_end,assumptions!$E$66*100*(1+assumptions!$E$67*100)^production!BE$3,0),0)</f>
        <v>0</v>
      </c>
      <c r="BF28" s="9">
        <f>IF(BF24&gt;0,IF(BF2&lt;=year_end,assumptions!$E$66*100*(1+assumptions!$E$67*100)^production!BF$3,0),0)</f>
        <v>0</v>
      </c>
      <c r="BG28" s="9">
        <f>IF(BG24&gt;0,IF(BG2&lt;=year_end,assumptions!$E$66*100*(1+assumptions!$E$67*100)^production!BG$3,0),0)</f>
        <v>0</v>
      </c>
      <c r="BH28" s="9">
        <f>IF(BH24&gt;0,IF(BH2&lt;=year_end,assumptions!$E$66*100*(1+assumptions!$E$67*100)^production!BH$3,0),0)</f>
        <v>0</v>
      </c>
      <c r="BI28" s="9">
        <f>IF(BI24&gt;0,IF(BI2&lt;=year_end,assumptions!$E$66*100*(1+assumptions!$E$67*100)^production!BI$3,0),0)</f>
        <v>0</v>
      </c>
    </row>
    <row r="29" spans="2:61" x14ac:dyDescent="0.35">
      <c r="C29" t="s">
        <v>151</v>
      </c>
      <c r="D29" t="s">
        <v>170</v>
      </c>
      <c r="E29" s="13">
        <f t="shared" si="53"/>
        <v>0.15259800108557497</v>
      </c>
      <c r="F29" s="9">
        <f>IF(F24&gt;0,IF(F2&lt;=year_end,assumptions!$E$79*(1+assumptions!$E$80)^F3,0),0)</f>
        <v>0.23</v>
      </c>
      <c r="G29" s="9">
        <f>IF(G24&gt;0,IF(G2&lt;=year_end,assumptions!$E$79*(1+assumptions!$E$80)^G3,0),0)</f>
        <v>0.22885</v>
      </c>
      <c r="H29" s="9">
        <f>IF(H24&gt;0,IF(H2&lt;=year_end,assumptions!$E$79*(1+assumptions!$E$80)^H3,0),0)</f>
        <v>0.22770575000000001</v>
      </c>
      <c r="I29" s="9">
        <f>IF(I24&gt;0,IF(I2&lt;=year_end,assumptions!$E$79*(1+assumptions!$E$80)^I3,0),0)</f>
        <v>0.22656722125000001</v>
      </c>
      <c r="J29" s="9">
        <f>IF(J24&gt;0,IF(J2&lt;=year_end,assumptions!$E$79*(1+assumptions!$E$80)^J3,0),0)</f>
        <v>0.22543438514375003</v>
      </c>
      <c r="K29" s="9">
        <f>IF(K24&gt;0,IF(K2&lt;=year_end,assumptions!$E$79*(1+assumptions!$E$80)^K3,0),0)</f>
        <v>0.22430721321803129</v>
      </c>
      <c r="L29" s="9">
        <f>IF(L24&gt;0,IF(L2&lt;=year_end,assumptions!$E$79*(1+assumptions!$E$80)^L3,0),0)</f>
        <v>0.22318567715194113</v>
      </c>
      <c r="M29" s="9">
        <f>IF(M24&gt;0,IF(M2&lt;=year_end,assumptions!$E$79*(1+assumptions!$E$80)^M3,0),0)</f>
        <v>0.22206974876618141</v>
      </c>
      <c r="N29" s="9">
        <f>IF(N24&gt;0,IF(N2&lt;=year_end,assumptions!$E$79*(1+assumptions!$E$80)^N3,0),0)</f>
        <v>0.22095940002235051</v>
      </c>
      <c r="O29" s="9">
        <f>IF(O24&gt;0,IF(O2&lt;=year_end,assumptions!$E$79*(1+assumptions!$E$80)^O3,0),0)</f>
        <v>0.21985460302223875</v>
      </c>
      <c r="P29" s="9">
        <f>IF(P24&gt;0,IF(P2&lt;=year_end,assumptions!$E$79*(1+assumptions!$E$80)^P3,0),0)</f>
        <v>0.21875533000712757</v>
      </c>
      <c r="Q29" s="9">
        <f>IF(Q24&gt;0,IF(Q2&lt;=year_end,assumptions!$E$79*(1+assumptions!$E$80)^Q3,0),0)</f>
        <v>0.21766155335709192</v>
      </c>
      <c r="R29" s="9">
        <f>IF(R24&gt;0,IF(R2&lt;=year_end,assumptions!$E$79*(1+assumptions!$E$80)^R3,0),0)</f>
        <v>0.21657324559030647</v>
      </c>
      <c r="S29" s="9">
        <f>IF(S24&gt;0,IF(S2&lt;=year_end,assumptions!$E$79*(1+assumptions!$E$80)^S3,0),0)</f>
        <v>0.21549037936235496</v>
      </c>
      <c r="T29" s="9">
        <f>IF(T24&gt;0,IF(T2&lt;=year_end,assumptions!$E$79*(1+assumptions!$E$80)^T3,0),0)</f>
        <v>0.21441292746554319</v>
      </c>
      <c r="U29" s="9">
        <f>IF(U24&gt;0,IF(U2&lt;=year_end,assumptions!$E$79*(1+assumptions!$E$80)^U3,0),0)</f>
        <v>0.21334086282821546</v>
      </c>
      <c r="V29" s="9">
        <f>IF(V24&gt;0,IF(V2&lt;=year_end,assumptions!$E$79*(1+assumptions!$E$80)^V3,0),0)</f>
        <v>0.21227415851407438</v>
      </c>
      <c r="W29" s="9">
        <f>IF(W24&gt;0,IF(W2&lt;=year_end,assumptions!$E$79*(1+assumptions!$E$80)^W3,0),0)</f>
        <v>0.21121278772150401</v>
      </c>
      <c r="X29" s="9">
        <f>IF(X24&gt;0,IF(X2&lt;=year_end,assumptions!$E$79*(1+assumptions!$E$80)^X3,0),0)</f>
        <v>0.21015672378289649</v>
      </c>
      <c r="Y29" s="9">
        <f>IF(Y24&gt;0,IF(Y2&lt;=year_end,assumptions!$E$79*(1+assumptions!$E$80)^Y3,0),0)</f>
        <v>0.20910594016398198</v>
      </c>
      <c r="Z29" s="9">
        <f>IF(Z24&gt;0,IF(Z2&lt;=year_end,assumptions!$E$79*(1+assumptions!$E$80)^Z3,0),0)</f>
        <v>0.20806041046316209</v>
      </c>
      <c r="AA29" s="9">
        <f>IF(AA24&gt;0,IF(AA2&lt;=year_end,assumptions!$E$79*(1+assumptions!$E$80)^AA3,0),0)</f>
        <v>0.20702010841084628</v>
      </c>
      <c r="AB29" s="9">
        <f>IF(AB24&gt;0,IF(AB2&lt;=year_end,assumptions!$E$79*(1+assumptions!$E$80)^AB3,0),0)</f>
        <v>0.20598500786879206</v>
      </c>
      <c r="AC29" s="9">
        <f>IF(AC24&gt;0,IF(AC2&lt;=year_end,assumptions!$E$79*(1+assumptions!$E$80)^AC3,0),0)</f>
        <v>0.20495508282944808</v>
      </c>
      <c r="AD29" s="9">
        <f>IF(AD24&gt;0,IF(AD2&lt;=year_end,assumptions!$E$79*(1+assumptions!$E$80)^AD3,0),0)</f>
        <v>0.20393030741530085</v>
      </c>
      <c r="AE29" s="9">
        <f>IF(AE24&gt;0,IF(AE2&lt;=year_end,assumptions!$E$79*(1+assumptions!$E$80)^AE3,0),0)</f>
        <v>0.20291065587822435</v>
      </c>
      <c r="AF29" s="9">
        <f>IF(AF24&gt;0,IF(AF2&lt;=year_end,assumptions!$E$79*(1+assumptions!$E$80)^AF3,0),0)</f>
        <v>0.20189610259883325</v>
      </c>
      <c r="AG29" s="9">
        <f>IF(AG24&gt;0,IF(AG2&lt;=year_end,assumptions!$E$79*(1+assumptions!$E$80)^AG3,0),0)</f>
        <v>0.20088662208583905</v>
      </c>
      <c r="AH29" s="9">
        <f>IF(AH24&gt;0,IF(AH2&lt;=year_end,assumptions!$E$79*(1+assumptions!$E$80)^AH3,0),0)</f>
        <v>0.19988218897540991</v>
      </c>
      <c r="AI29" s="9">
        <f>IF(AI24&gt;0,IF(AI2&lt;=year_end,assumptions!$E$79*(1+assumptions!$E$80)^AI3,0),0)</f>
        <v>0.19888277803053286</v>
      </c>
      <c r="AJ29" s="9">
        <f>IF(AJ24&gt;0,IF(AJ2&lt;=year_end,assumptions!$E$79*(1+assumptions!$E$80)^AJ3,0),0)</f>
        <v>0.19788836414038019</v>
      </c>
      <c r="AK29" s="9">
        <f>IF(AK24&gt;0,IF(AK2&lt;=year_end,assumptions!$E$79*(1+assumptions!$E$80)^AK3,0),0)</f>
        <v>0.19689892231967829</v>
      </c>
      <c r="AL29" s="9">
        <f>IF(AL24&gt;0,IF(AL2&lt;=year_end,assumptions!$E$79*(1+assumptions!$E$80)^AL3,0),0)</f>
        <v>0.19591442770807987</v>
      </c>
      <c r="AM29" s="9">
        <f>IF(AM24&gt;0,IF(AM2&lt;=year_end,assumptions!$E$79*(1+assumptions!$E$80)^AM3,0),0)</f>
        <v>0.19493485556953949</v>
      </c>
      <c r="AN29" s="9">
        <f>IF(AN24&gt;0,IF(AN2&lt;=year_end,assumptions!$E$79*(1+assumptions!$E$80)^AN3,0),0)</f>
        <v>0.19396018129169179</v>
      </c>
      <c r="AO29" s="9">
        <f>IF(AO24&gt;0,IF(AO2&lt;=year_end,assumptions!$E$79*(1+assumptions!$E$80)^AO3,0),0)</f>
        <v>0.19299038038523333</v>
      </c>
      <c r="AP29" s="9">
        <f>IF(AP24&gt;0,IF(AP2&lt;=year_end,assumptions!$E$79*(1+assumptions!$E$80)^AP3,0),0)</f>
        <v>0.19202542848330717</v>
      </c>
      <c r="AQ29" s="9">
        <f>IF(AQ24&gt;0,IF(AQ2&lt;=year_end,assumptions!$E$79*(1+assumptions!$E$80)^AQ3,0),0)</f>
        <v>0.19106530134089064</v>
      </c>
      <c r="AR29" s="9">
        <f>IF(AR24&gt;0,IF(AR2&lt;=year_end,assumptions!$E$79*(1+assumptions!$E$80)^AR3,0),0)</f>
        <v>0.19010997483418618</v>
      </c>
      <c r="AS29" s="9">
        <f>IF(AS24&gt;0,IF(AS2&lt;=year_end,assumptions!$E$79*(1+assumptions!$E$80)^AS3,0),0)</f>
        <v>0.18915942496001525</v>
      </c>
      <c r="AT29" s="9">
        <f>IF(AT24&gt;0,IF(AT2&lt;=year_end,assumptions!$E$79*(1+assumptions!$E$80)^AT3,0),0)</f>
        <v>0.18821362783521517</v>
      </c>
      <c r="AU29" s="9">
        <f>IF(AU24&gt;0,IF(AU2&lt;=year_end,assumptions!$E$79*(1+assumptions!$E$80)^AU3,0),0)</f>
        <v>0</v>
      </c>
      <c r="AV29" s="9">
        <f>IF(AV24&gt;0,IF(AV2&lt;=year_end,assumptions!$E$79*(1+assumptions!$E$80)^AV3,0),0)</f>
        <v>0</v>
      </c>
      <c r="AW29" s="9">
        <f>IF(AW24&gt;0,IF(AW2&lt;=year_end,assumptions!$E$79*(1+assumptions!$E$80)^AW3,0),0)</f>
        <v>0</v>
      </c>
      <c r="AX29" s="9">
        <f>IF(AX24&gt;0,IF(AX2&lt;=year_end,assumptions!$E$79*(1+assumptions!$E$80)^AX3,0),0)</f>
        <v>0</v>
      </c>
      <c r="AY29" s="9">
        <f>IF(AY24&gt;0,IF(AY2&lt;=year_end,assumptions!$E$79*(1+assumptions!$E$80)^AY3,0),0)</f>
        <v>0</v>
      </c>
      <c r="AZ29" s="9">
        <f>IF(AZ24&gt;0,IF(AZ2&lt;=year_end,assumptions!$E$79*(1+assumptions!$E$80)^AZ3,0),0)</f>
        <v>0</v>
      </c>
      <c r="BA29" s="9">
        <f>IF(BA24&gt;0,IF(BA2&lt;=year_end,assumptions!$E$79*(1+assumptions!$E$80)^BA3,0),0)</f>
        <v>0</v>
      </c>
      <c r="BB29" s="9">
        <f>IF(BB24&gt;0,IF(BB2&lt;=year_end,assumptions!$E$79*(1+assumptions!$E$80)^BB3,0),0)</f>
        <v>0</v>
      </c>
      <c r="BC29" s="9">
        <f>IF(BC24&gt;0,IF(BC2&lt;=year_end,assumptions!$E$79*(1+assumptions!$E$80)^BC3,0),0)</f>
        <v>0</v>
      </c>
      <c r="BD29" s="9">
        <f>IF(BD24&gt;0,IF(BD2&lt;=year_end,assumptions!$E$79*(1+assumptions!$E$80)^BD3,0),0)</f>
        <v>0</v>
      </c>
      <c r="BE29" s="9">
        <f>IF(BE24&gt;0,IF(BE2&lt;=year_end,assumptions!$E$79*(1+assumptions!$E$80)^BE3,0),0)</f>
        <v>0</v>
      </c>
      <c r="BF29" s="9">
        <f>IF(BF24&gt;0,IF(BF2&lt;=year_end,assumptions!$E$79*(1+assumptions!$E$80)^BF3,0),0)</f>
        <v>0</v>
      </c>
      <c r="BG29" s="9">
        <f>IF(BG24&gt;0,IF(BG2&lt;=year_end,assumptions!$E$79*(1+assumptions!$E$80)^BG3,0),0)</f>
        <v>0</v>
      </c>
      <c r="BH29" s="9">
        <f>IF(BH24&gt;0,IF(BH2&lt;=year_end,assumptions!$E$79*(1+assumptions!$E$80)^BH3,0),0)</f>
        <v>0</v>
      </c>
      <c r="BI29" s="9">
        <f>IF(BI24&gt;0,IF(BI2&lt;=year_end,assumptions!$E$79*(1+assumptions!$E$80)^BI3,0),0)</f>
        <v>0</v>
      </c>
    </row>
    <row r="30" spans="2:61" x14ac:dyDescent="0.35">
      <c r="C30" t="s">
        <v>153</v>
      </c>
      <c r="D30" t="s">
        <v>170</v>
      </c>
      <c r="E30" s="13">
        <f t="shared" si="53"/>
        <v>0.36563626120434173</v>
      </c>
      <c r="F30" s="9">
        <f>IF(F24&gt;0,IF(F2&lt;=year_end,assumptions!$E$81*(1+assumptions!$E$82)^production!F3,0),0)</f>
        <v>0.53</v>
      </c>
      <c r="G30" s="9">
        <f>IF(G24&gt;0,IF(G2&lt;=year_end,assumptions!$E$81*(1+assumptions!$E$82)^production!G3,0),0)</f>
        <v>0.52841000000000005</v>
      </c>
      <c r="H30" s="9">
        <f>IF(H24&gt;0,IF(H2&lt;=year_end,assumptions!$E$81*(1+assumptions!$E$82)^production!H3,0),0)</f>
        <v>0.52682477000000005</v>
      </c>
      <c r="I30" s="9">
        <f>IF(I24&gt;0,IF(I2&lt;=year_end,assumptions!$E$81*(1+assumptions!$E$82)^production!I3,0),0)</f>
        <v>0.52524429568999997</v>
      </c>
      <c r="J30" s="9">
        <f>IF(J24&gt;0,IF(J2&lt;=year_end,assumptions!$E$81*(1+assumptions!$E$82)^production!J3,0),0)</f>
        <v>0.52366856280293006</v>
      </c>
      <c r="K30" s="9">
        <f>IF(K24&gt;0,IF(K2&lt;=year_end,assumptions!$E$81*(1+assumptions!$E$82)^production!K3,0),0)</f>
        <v>0.52209755711452122</v>
      </c>
      <c r="L30" s="9">
        <f>IF(L24&gt;0,IF(L2&lt;=year_end,assumptions!$E$81*(1+assumptions!$E$82)^production!L3,0),0)</f>
        <v>0.52053126444317765</v>
      </c>
      <c r="M30" s="9">
        <f>IF(M24&gt;0,IF(M2&lt;=year_end,assumptions!$E$81*(1+assumptions!$E$82)^production!M3,0),0)</f>
        <v>0.51896967064984811</v>
      </c>
      <c r="N30" s="9">
        <f>IF(N24&gt;0,IF(N2&lt;=year_end,assumptions!$E$81*(1+assumptions!$E$82)^production!N3,0),0)</f>
        <v>0.51741276163789862</v>
      </c>
      <c r="O30" s="9">
        <f>IF(O24&gt;0,IF(O2&lt;=year_end,assumptions!$E$81*(1+assumptions!$E$82)^production!O3,0),0)</f>
        <v>0.51586052335298493</v>
      </c>
      <c r="P30" s="9">
        <f>IF(P24&gt;0,IF(P2&lt;=year_end,assumptions!$E$81*(1+assumptions!$E$82)^production!P3,0),0)</f>
        <v>0.51431294178292597</v>
      </c>
      <c r="Q30" s="9">
        <f>IF(Q24&gt;0,IF(Q2&lt;=year_end,assumptions!$E$81*(1+assumptions!$E$82)^production!Q3,0),0)</f>
        <v>0.51277000295757724</v>
      </c>
      <c r="R30" s="9">
        <f>IF(R24&gt;0,IF(R2&lt;=year_end,assumptions!$E$81*(1+assumptions!$E$82)^production!R3,0),0)</f>
        <v>0.51123169294870452</v>
      </c>
      <c r="S30" s="9">
        <f>IF(S24&gt;0,IF(S2&lt;=year_end,assumptions!$E$81*(1+assumptions!$E$82)^production!S3,0),0)</f>
        <v>0.50969799786985837</v>
      </c>
      <c r="T30" s="9">
        <f>IF(T24&gt;0,IF(T2&lt;=year_end,assumptions!$E$81*(1+assumptions!$E$82)^production!T3,0),0)</f>
        <v>0.5081689038762488</v>
      </c>
      <c r="U30" s="9">
        <f>IF(U24&gt;0,IF(U2&lt;=year_end,assumptions!$E$81*(1+assumptions!$E$82)^production!U3,0),0)</f>
        <v>0.50664439716462006</v>
      </c>
      <c r="V30" s="9">
        <f>IF(V24&gt;0,IF(V2&lt;=year_end,assumptions!$E$81*(1+assumptions!$E$82)^production!V3,0),0)</f>
        <v>0.50512446397312627</v>
      </c>
      <c r="W30" s="9">
        <f>IF(W24&gt;0,IF(W2&lt;=year_end,assumptions!$E$81*(1+assumptions!$E$82)^production!W3,0),0)</f>
        <v>0.50360909058120684</v>
      </c>
      <c r="X30" s="9">
        <f>IF(X24&gt;0,IF(X2&lt;=year_end,assumptions!$E$81*(1+assumptions!$E$82)^production!X3,0),0)</f>
        <v>0.50209826330946328</v>
      </c>
      <c r="Y30" s="9">
        <f>IF(Y24&gt;0,IF(Y2&lt;=year_end,assumptions!$E$81*(1+assumptions!$E$82)^production!Y3,0),0)</f>
        <v>0.5005919685195348</v>
      </c>
      <c r="Z30" s="9">
        <f>IF(Z24&gt;0,IF(Z2&lt;=year_end,assumptions!$E$81*(1+assumptions!$E$82)^production!Z3,0),0)</f>
        <v>0.49909019261397625</v>
      </c>
      <c r="AA30" s="9">
        <f>IF(AA24&gt;0,IF(AA2&lt;=year_end,assumptions!$E$81*(1+assumptions!$E$82)^production!AA3,0),0)</f>
        <v>0.49759292203613431</v>
      </c>
      <c r="AB30" s="9">
        <f>IF(AB24&gt;0,IF(AB2&lt;=year_end,assumptions!$E$81*(1+assumptions!$E$82)^production!AB3,0),0)</f>
        <v>0.49610014327002594</v>
      </c>
      <c r="AC30" s="9">
        <f>IF(AC24&gt;0,IF(AC2&lt;=year_end,assumptions!$E$81*(1+assumptions!$E$82)^production!AC3,0),0)</f>
        <v>0.49461184284021587</v>
      </c>
      <c r="AD30" s="9">
        <f>IF(AD24&gt;0,IF(AD2&lt;=year_end,assumptions!$E$81*(1+assumptions!$E$82)^production!AD3,0),0)</f>
        <v>0.4931280073116952</v>
      </c>
      <c r="AE30" s="9">
        <f>IF(AE24&gt;0,IF(AE2&lt;=year_end,assumptions!$E$81*(1+assumptions!$E$82)^production!AE3,0),0)</f>
        <v>0.49164862328976011</v>
      </c>
      <c r="AF30" s="9">
        <f>IF(AF24&gt;0,IF(AF2&lt;=year_end,assumptions!$E$81*(1+assumptions!$E$82)^production!AF3,0),0)</f>
        <v>0.49017367741989087</v>
      </c>
      <c r="AG30" s="9">
        <f>IF(AG24&gt;0,IF(AG2&lt;=year_end,assumptions!$E$81*(1+assumptions!$E$82)^production!AG3,0),0)</f>
        <v>0.48870315638763118</v>
      </c>
      <c r="AH30" s="9">
        <f>IF(AH24&gt;0,IF(AH2&lt;=year_end,assumptions!$E$81*(1+assumptions!$E$82)^production!AH3,0),0)</f>
        <v>0.48723704691846825</v>
      </c>
      <c r="AI30" s="9">
        <f>IF(AI24&gt;0,IF(AI2&lt;=year_end,assumptions!$E$81*(1+assumptions!$E$82)^production!AI3,0),0)</f>
        <v>0.48577533577771287</v>
      </c>
      <c r="AJ30" s="9">
        <f>IF(AJ24&gt;0,IF(AJ2&lt;=year_end,assumptions!$E$81*(1+assumptions!$E$82)^production!AJ3,0),0)</f>
        <v>0.48431800977037975</v>
      </c>
      <c r="AK30" s="9">
        <f>IF(AK24&gt;0,IF(AK2&lt;=year_end,assumptions!$E$81*(1+assumptions!$E$82)^production!AK3,0),0)</f>
        <v>0.48286505574106864</v>
      </c>
      <c r="AL30" s="9">
        <f>IF(AL24&gt;0,IF(AL2&lt;=year_end,assumptions!$E$81*(1+assumptions!$E$82)^production!AL3,0),0)</f>
        <v>0.48141646057384546</v>
      </c>
      <c r="AM30" s="9">
        <f>IF(AM24&gt;0,IF(AM2&lt;=year_end,assumptions!$E$81*(1+assumptions!$E$82)^production!AM3,0),0)</f>
        <v>0.47997221119212391</v>
      </c>
      <c r="AN30" s="9">
        <f>IF(AN24&gt;0,IF(AN2&lt;=year_end,assumptions!$E$81*(1+assumptions!$E$82)^production!AN3,0),0)</f>
        <v>0.47853229455854757</v>
      </c>
      <c r="AO30" s="9">
        <f>IF(AO24&gt;0,IF(AO2&lt;=year_end,assumptions!$E$81*(1+assumptions!$E$82)^production!AO3,0),0)</f>
        <v>0.47709669767487189</v>
      </c>
      <c r="AP30" s="9">
        <f>IF(AP24&gt;0,IF(AP2&lt;=year_end,assumptions!$E$81*(1+assumptions!$E$82)^production!AP3,0),0)</f>
        <v>0.47566540758184728</v>
      </c>
      <c r="AQ30" s="9">
        <f>IF(AQ24&gt;0,IF(AQ2&lt;=year_end,assumptions!$E$81*(1+assumptions!$E$82)^production!AQ3,0),0)</f>
        <v>0.47423841135910177</v>
      </c>
      <c r="AR30" s="9">
        <f>IF(AR24&gt;0,IF(AR2&lt;=year_end,assumptions!$E$81*(1+assumptions!$E$82)^production!AR3,0),0)</f>
        <v>0.47281569612502444</v>
      </c>
      <c r="AS30" s="9">
        <f>IF(AS24&gt;0,IF(AS2&lt;=year_end,assumptions!$E$81*(1+assumptions!$E$82)^production!AS3,0),0)</f>
        <v>0.47139724903664942</v>
      </c>
      <c r="AT30" s="9">
        <f>IF(AT24&gt;0,IF(AT2&lt;=year_end,assumptions!$E$81*(1+assumptions!$E$82)^production!AT3,0),0)</f>
        <v>0.46998305728953943</v>
      </c>
      <c r="AU30" s="9">
        <f>IF(AU24&gt;0,IF(AU2&lt;=year_end,assumptions!$E$81*(1+assumptions!$E$82)^production!AU3,0),0)</f>
        <v>0</v>
      </c>
      <c r="AV30" s="9">
        <f>IF(AV24&gt;0,IF(AV2&lt;=year_end,assumptions!$E$81*(1+assumptions!$E$82)^production!AV3,0),0)</f>
        <v>0</v>
      </c>
      <c r="AW30" s="9">
        <f>IF(AW24&gt;0,IF(AW2&lt;=year_end,assumptions!$E$81*(1+assumptions!$E$82)^production!AW3,0),0)</f>
        <v>0</v>
      </c>
      <c r="AX30" s="9">
        <f>IF(AX24&gt;0,IF(AX2&lt;=year_end,assumptions!$E$81*(1+assumptions!$E$82)^production!AX3,0),0)</f>
        <v>0</v>
      </c>
      <c r="AY30" s="9">
        <f>IF(AY24&gt;0,IF(AY2&lt;=year_end,assumptions!$E$81*(1+assumptions!$E$82)^production!AY3,0),0)</f>
        <v>0</v>
      </c>
      <c r="AZ30" s="9">
        <f>IF(AZ24&gt;0,IF(AZ2&lt;=year_end,assumptions!$E$81*(1+assumptions!$E$82)^production!AZ3,0),0)</f>
        <v>0</v>
      </c>
      <c r="BA30" s="9">
        <f>IF(BA24&gt;0,IF(BA2&lt;=year_end,assumptions!$E$81*(1+assumptions!$E$82)^production!BA3,0),0)</f>
        <v>0</v>
      </c>
      <c r="BB30" s="9">
        <f>IF(BB24&gt;0,IF(BB2&lt;=year_end,assumptions!$E$81*(1+assumptions!$E$82)^production!BB3,0),0)</f>
        <v>0</v>
      </c>
      <c r="BC30" s="9">
        <f>IF(BC24&gt;0,IF(BC2&lt;=year_end,assumptions!$E$81*(1+assumptions!$E$82)^production!BC3,0),0)</f>
        <v>0</v>
      </c>
      <c r="BD30" s="9">
        <f>IF(BD24&gt;0,IF(BD2&lt;=year_end,assumptions!$E$81*(1+assumptions!$E$82)^production!BD3,0),0)</f>
        <v>0</v>
      </c>
      <c r="BE30" s="9">
        <f>IF(BE24&gt;0,IF(BE2&lt;=year_end,assumptions!$E$81*(1+assumptions!$E$82)^production!BE3,0),0)</f>
        <v>0</v>
      </c>
      <c r="BF30" s="9">
        <f>IF(BF24&gt;0,IF(BF2&lt;=year_end,assumptions!$E$81*(1+assumptions!$E$82)^production!BF3,0),0)</f>
        <v>0</v>
      </c>
      <c r="BG30" s="9">
        <f>IF(BG24&gt;0,IF(BG2&lt;=year_end,assumptions!$E$81*(1+assumptions!$E$82)^production!BG3,0),0)</f>
        <v>0</v>
      </c>
      <c r="BH30" s="9">
        <f>IF(BH24&gt;0,IF(BH2&lt;=year_end,assumptions!$E$81*(1+assumptions!$E$82)^production!BH3,0),0)</f>
        <v>0</v>
      </c>
      <c r="BI30" s="9">
        <f>IF(BI24&gt;0,IF(BI2&lt;=year_end,assumptions!$E$81*(1+assumptions!$E$82)^production!BI3,0),0)</f>
        <v>0</v>
      </c>
    </row>
    <row r="31" spans="2:61" x14ac:dyDescent="0.35">
      <c r="C31" t="s">
        <v>155</v>
      </c>
      <c r="D31" t="s">
        <v>156</v>
      </c>
      <c r="E31" s="13">
        <f t="shared" si="53"/>
        <v>0.20696392143641984</v>
      </c>
      <c r="F31" s="9">
        <f>IF(F24&gt;0,IF(F2&lt;=year_end,assumptions!$E$83*(1+assumptions!$E$84)^production!F3,0),0)</f>
        <v>0.3</v>
      </c>
      <c r="G31" s="9">
        <f>IF(G24&gt;0,IF(G2&lt;=year_end,assumptions!$E$83*(1+assumptions!$E$84)^production!G3,0),0)</f>
        <v>0.29909999999999998</v>
      </c>
      <c r="H31" s="9">
        <f>IF(H24&gt;0,IF(H2&lt;=year_end,assumptions!$E$83*(1+assumptions!$E$84)^production!H3,0),0)</f>
        <v>0.29820269999999999</v>
      </c>
      <c r="I31" s="9">
        <f>IF(I24&gt;0,IF(I2&lt;=year_end,assumptions!$E$83*(1+assumptions!$E$84)^production!I3,0),0)</f>
        <v>0.29730809189999996</v>
      </c>
      <c r="J31" s="9">
        <f>IF(J24&gt;0,IF(J2&lt;=year_end,assumptions!$E$83*(1+assumptions!$E$84)^production!J3,0),0)</f>
        <v>0.29641616762430001</v>
      </c>
      <c r="K31" s="9">
        <f>IF(K24&gt;0,IF(K2&lt;=year_end,assumptions!$E$83*(1+assumptions!$E$84)^production!K3,0),0)</f>
        <v>0.29552691912142709</v>
      </c>
      <c r="L31" s="9">
        <f>IF(L24&gt;0,IF(L2&lt;=year_end,assumptions!$E$83*(1+assumptions!$E$84)^production!L3,0),0)</f>
        <v>0.29464033836406284</v>
      </c>
      <c r="M31" s="9">
        <f>IF(M24&gt;0,IF(M2&lt;=year_end,assumptions!$E$83*(1+assumptions!$E$84)^production!M3,0),0)</f>
        <v>0.29375641734897062</v>
      </c>
      <c r="N31" s="9">
        <f>IF(N24&gt;0,IF(N2&lt;=year_end,assumptions!$E$83*(1+assumptions!$E$84)^production!N3,0),0)</f>
        <v>0.29287514809692372</v>
      </c>
      <c r="O31" s="9">
        <f>IF(O24&gt;0,IF(O2&lt;=year_end,assumptions!$E$83*(1+assumptions!$E$84)^production!O3,0),0)</f>
        <v>0.29199652265263293</v>
      </c>
      <c r="P31" s="9">
        <f>IF(P24&gt;0,IF(P2&lt;=year_end,assumptions!$E$83*(1+assumptions!$E$84)^production!P3,0),0)</f>
        <v>0.29112053308467506</v>
      </c>
      <c r="Q31" s="9">
        <f>IF(Q24&gt;0,IF(Q2&lt;=year_end,assumptions!$E$83*(1+assumptions!$E$84)^production!Q3,0),0)</f>
        <v>0.29024717148542106</v>
      </c>
      <c r="R31" s="9">
        <f>IF(R24&gt;0,IF(R2&lt;=year_end,assumptions!$E$83*(1+assumptions!$E$84)^production!R3,0),0)</f>
        <v>0.28937642997096474</v>
      </c>
      <c r="S31" s="9">
        <f>IF(S24&gt;0,IF(S2&lt;=year_end,assumptions!$E$83*(1+assumptions!$E$84)^production!S3,0),0)</f>
        <v>0.28850830068105188</v>
      </c>
      <c r="T31" s="9">
        <f>IF(T24&gt;0,IF(T2&lt;=year_end,assumptions!$E$83*(1+assumptions!$E$84)^production!T3,0),0)</f>
        <v>0.28764277577900871</v>
      </c>
      <c r="U31" s="9">
        <f>IF(U24&gt;0,IF(U2&lt;=year_end,assumptions!$E$83*(1+assumptions!$E$84)^production!U3,0),0)</f>
        <v>0.28677984745167173</v>
      </c>
      <c r="V31" s="9">
        <f>IF(V24&gt;0,IF(V2&lt;=year_end,assumptions!$E$83*(1+assumptions!$E$84)^production!V3,0),0)</f>
        <v>0.28591950790931669</v>
      </c>
      <c r="W31" s="9">
        <f>IF(W24&gt;0,IF(W2&lt;=year_end,assumptions!$E$83*(1+assumptions!$E$84)^production!W3,0),0)</f>
        <v>0.28506174938558876</v>
      </c>
      <c r="X31" s="9">
        <f>IF(X24&gt;0,IF(X2&lt;=year_end,assumptions!$E$83*(1+assumptions!$E$84)^production!X3,0),0)</f>
        <v>0.28420656413743201</v>
      </c>
      <c r="Y31" s="9">
        <f>IF(Y24&gt;0,IF(Y2&lt;=year_end,assumptions!$E$83*(1+assumptions!$E$84)^production!Y3,0),0)</f>
        <v>0.28335394444501971</v>
      </c>
      <c r="Z31" s="9">
        <f>IF(Z24&gt;0,IF(Z2&lt;=year_end,assumptions!$E$83*(1+assumptions!$E$84)^production!Z3,0),0)</f>
        <v>0.28250388261168463</v>
      </c>
      <c r="AA31" s="9">
        <f>IF(AA24&gt;0,IF(AA2&lt;=year_end,assumptions!$E$83*(1+assumptions!$E$84)^production!AA3,0),0)</f>
        <v>0.2816563709638496</v>
      </c>
      <c r="AB31" s="9">
        <f>IF(AB24&gt;0,IF(AB2&lt;=year_end,assumptions!$E$83*(1+assumptions!$E$84)^production!AB3,0),0)</f>
        <v>0.28081140185095804</v>
      </c>
      <c r="AC31" s="9">
        <f>IF(AC24&gt;0,IF(AC2&lt;=year_end,assumptions!$E$83*(1+assumptions!$E$84)^production!AC3,0),0)</f>
        <v>0.27996896764540519</v>
      </c>
      <c r="AD31" s="9">
        <f>IF(AD24&gt;0,IF(AD2&lt;=year_end,assumptions!$E$83*(1+assumptions!$E$84)^production!AD3,0),0)</f>
        <v>0.27912906074246896</v>
      </c>
      <c r="AE31" s="9">
        <f>IF(AE24&gt;0,IF(AE2&lt;=year_end,assumptions!$E$83*(1+assumptions!$E$84)^production!AE3,0),0)</f>
        <v>0.27829167356024154</v>
      </c>
      <c r="AF31" s="9">
        <f>IF(AF24&gt;0,IF(AF2&lt;=year_end,assumptions!$E$83*(1+assumptions!$E$84)^production!AF3,0),0)</f>
        <v>0.27745679853956084</v>
      </c>
      <c r="AG31" s="9">
        <f>IF(AG24&gt;0,IF(AG2&lt;=year_end,assumptions!$E$83*(1+assumptions!$E$84)^production!AG3,0),0)</f>
        <v>0.27662442814394217</v>
      </c>
      <c r="AH31" s="9">
        <f>IF(AH24&gt;0,IF(AH2&lt;=year_end,assumptions!$E$83*(1+assumptions!$E$84)^production!AH3,0),0)</f>
        <v>0.27579455485951032</v>
      </c>
      <c r="AI31" s="9">
        <f>IF(AI24&gt;0,IF(AI2&lt;=year_end,assumptions!$E$83*(1+assumptions!$E$84)^production!AI3,0),0)</f>
        <v>0.2749671711949318</v>
      </c>
      <c r="AJ31" s="9">
        <f>IF(AJ24&gt;0,IF(AJ2&lt;=year_end,assumptions!$E$83*(1+assumptions!$E$84)^production!AJ3,0),0)</f>
        <v>0.27414226968134703</v>
      </c>
      <c r="AK31" s="9">
        <f>IF(AK24&gt;0,IF(AK2&lt;=year_end,assumptions!$E$83*(1+assumptions!$E$84)^production!AK3,0),0)</f>
        <v>0.27331984287230299</v>
      </c>
      <c r="AL31" s="9">
        <f>IF(AL24&gt;0,IF(AL2&lt;=year_end,assumptions!$E$83*(1+assumptions!$E$84)^production!AL3,0),0)</f>
        <v>0.27249988334368608</v>
      </c>
      <c r="AM31" s="9">
        <f>IF(AM24&gt;0,IF(AM2&lt;=year_end,assumptions!$E$83*(1+assumptions!$E$84)^production!AM3,0),0)</f>
        <v>0.27168238369365499</v>
      </c>
      <c r="AN31" s="9">
        <f>IF(AN24&gt;0,IF(AN2&lt;=year_end,assumptions!$E$83*(1+assumptions!$E$84)^production!AN3,0),0)</f>
        <v>0.27086733654257406</v>
      </c>
      <c r="AO31" s="9">
        <f>IF(AO24&gt;0,IF(AO2&lt;=year_end,assumptions!$E$83*(1+assumptions!$E$84)^production!AO3,0),0)</f>
        <v>0.27005473453294632</v>
      </c>
      <c r="AP31" s="9">
        <f>IF(AP24&gt;0,IF(AP2&lt;=year_end,assumptions!$E$83*(1+assumptions!$E$84)^production!AP3,0),0)</f>
        <v>0.26924457032934751</v>
      </c>
      <c r="AQ31" s="9">
        <f>IF(AQ24&gt;0,IF(AQ2&lt;=year_end,assumptions!$E$83*(1+assumptions!$E$84)^production!AQ3,0),0)</f>
        <v>0.26843683661835949</v>
      </c>
      <c r="AR31" s="9">
        <f>IF(AR24&gt;0,IF(AR2&lt;=year_end,assumptions!$E$83*(1+assumptions!$E$84)^production!AR3,0),0)</f>
        <v>0.26763152610850438</v>
      </c>
      <c r="AS31" s="9">
        <f>IF(AS24&gt;0,IF(AS2&lt;=year_end,assumptions!$E$83*(1+assumptions!$E$84)^production!AS3,0),0)</f>
        <v>0.26682863153017888</v>
      </c>
      <c r="AT31" s="9">
        <f>IF(AT24&gt;0,IF(AT2&lt;=year_end,assumptions!$E$83*(1+assumptions!$E$84)^production!AT3,0),0)</f>
        <v>0.26602814563558835</v>
      </c>
      <c r="AU31" s="9">
        <f>IF(AU24&gt;0,IF(AU2&lt;=year_end,assumptions!$E$83*(1+assumptions!$E$84)^production!AU3,0),0)</f>
        <v>0</v>
      </c>
      <c r="AV31" s="9">
        <f>IF(AV24&gt;0,IF(AV2&lt;=year_end,assumptions!$E$83*(1+assumptions!$E$84)^production!AV3,0),0)</f>
        <v>0</v>
      </c>
      <c r="AW31" s="9">
        <f>IF(AW24&gt;0,IF(AW2&lt;=year_end,assumptions!$E$83*(1+assumptions!$E$84)^production!AW3,0),0)</f>
        <v>0</v>
      </c>
      <c r="AX31" s="9">
        <f>IF(AX24&gt;0,IF(AX2&lt;=year_end,assumptions!$E$83*(1+assumptions!$E$84)^production!AX3,0),0)</f>
        <v>0</v>
      </c>
      <c r="AY31" s="9">
        <f>IF(AY24&gt;0,IF(AY2&lt;=year_end,assumptions!$E$83*(1+assumptions!$E$84)^production!AY3,0),0)</f>
        <v>0</v>
      </c>
      <c r="AZ31" s="9">
        <f>IF(AZ24&gt;0,IF(AZ2&lt;=year_end,assumptions!$E$83*(1+assumptions!$E$84)^production!AZ3,0),0)</f>
        <v>0</v>
      </c>
      <c r="BA31" s="9">
        <f>IF(BA24&gt;0,IF(BA2&lt;=year_end,assumptions!$E$83*(1+assumptions!$E$84)^production!BA3,0),0)</f>
        <v>0</v>
      </c>
      <c r="BB31" s="9">
        <f>IF(BB24&gt;0,IF(BB2&lt;=year_end,assumptions!$E$83*(1+assumptions!$E$84)^production!BB3,0),0)</f>
        <v>0</v>
      </c>
      <c r="BC31" s="9">
        <f>IF(BC24&gt;0,IF(BC2&lt;=year_end,assumptions!$E$83*(1+assumptions!$E$84)^production!BC3,0),0)</f>
        <v>0</v>
      </c>
      <c r="BD31" s="9">
        <f>IF(BD24&gt;0,IF(BD2&lt;=year_end,assumptions!$E$83*(1+assumptions!$E$84)^production!BD3,0),0)</f>
        <v>0</v>
      </c>
      <c r="BE31" s="9">
        <f>IF(BE24&gt;0,IF(BE2&lt;=year_end,assumptions!$E$83*(1+assumptions!$E$84)^production!BE3,0),0)</f>
        <v>0</v>
      </c>
      <c r="BF31" s="9">
        <f>IF(BF24&gt;0,IF(BF2&lt;=year_end,assumptions!$E$83*(1+assumptions!$E$84)^production!BF3,0),0)</f>
        <v>0</v>
      </c>
      <c r="BG31" s="9">
        <f>IF(BG24&gt;0,IF(BG2&lt;=year_end,assumptions!$E$83*(1+assumptions!$E$84)^production!BG3,0),0)</f>
        <v>0</v>
      </c>
      <c r="BH31" s="9">
        <f>IF(BH24&gt;0,IF(BH2&lt;=year_end,assumptions!$E$83*(1+assumptions!$E$84)^production!BH3,0),0)</f>
        <v>0</v>
      </c>
      <c r="BI31" s="9">
        <f>IF(BI24&gt;0,IF(BI2&lt;=year_end,assumptions!$E$83*(1+assumptions!$E$84)^production!BI3,0),0)</f>
        <v>0</v>
      </c>
    </row>
    <row r="32" spans="2:61" x14ac:dyDescent="0.35">
      <c r="C32" t="s">
        <v>158</v>
      </c>
      <c r="D32" t="s">
        <v>156</v>
      </c>
      <c r="E32" s="13">
        <f t="shared" si="53"/>
        <v>48.291581668497955</v>
      </c>
      <c r="F32" s="9">
        <f>IF(F24&gt;0,IF(F3&lt;=year_end,assumptions!$E$85*(1+assumptions!$E$86)^production!F3,0),0)</f>
        <v>70</v>
      </c>
      <c r="G32" s="9">
        <f>IF(G24&gt;0,IF(G3&lt;=year_end,assumptions!$E$85*(1+assumptions!$E$86)^production!G3,0),0)</f>
        <v>69.790000000000006</v>
      </c>
      <c r="H32" s="9">
        <f>IF(H24&gt;0,IF(H3&lt;=year_end,assumptions!$E$85*(1+assumptions!$E$86)^production!H3,0),0)</f>
        <v>69.580629999999999</v>
      </c>
      <c r="I32" s="9">
        <f>IF(I24&gt;0,IF(I3&lt;=year_end,assumptions!$E$85*(1+assumptions!$E$86)^production!I3,0),0)</f>
        <v>69.37188811</v>
      </c>
      <c r="J32" s="9">
        <f>IF(J24&gt;0,IF(J3&lt;=year_end,assumptions!$E$85*(1+assumptions!$E$86)^production!J3,0),0)</f>
        <v>69.163772445670006</v>
      </c>
      <c r="K32" s="9">
        <f>IF(K24&gt;0,IF(K3&lt;=year_end,assumptions!$E$85*(1+assumptions!$E$86)^production!K3,0),0)</f>
        <v>68.956281128332989</v>
      </c>
      <c r="L32" s="9">
        <f>IF(L24&gt;0,IF(L3&lt;=year_end,assumptions!$E$85*(1+assumptions!$E$86)^production!L3,0),0)</f>
        <v>68.749412284947994</v>
      </c>
      <c r="M32" s="9">
        <f>IF(M24&gt;0,IF(M3&lt;=year_end,assumptions!$E$85*(1+assumptions!$E$86)^production!M3,0),0)</f>
        <v>68.543164048093146</v>
      </c>
      <c r="N32" s="9">
        <f>IF(N24&gt;0,IF(N3&lt;=year_end,assumptions!$E$85*(1+assumptions!$E$86)^production!N3,0),0)</f>
        <v>68.337534555948878</v>
      </c>
      <c r="O32" s="9">
        <f>IF(O24&gt;0,IF(O3&lt;=year_end,assumptions!$E$85*(1+assumptions!$E$86)^production!O3,0),0)</f>
        <v>68.132521952281024</v>
      </c>
      <c r="P32" s="9">
        <f>IF(P24&gt;0,IF(P3&lt;=year_end,assumptions!$E$85*(1+assumptions!$E$86)^production!P3,0),0)</f>
        <v>67.928124386424187</v>
      </c>
      <c r="Q32" s="9">
        <f>IF(Q24&gt;0,IF(Q3&lt;=year_end,assumptions!$E$85*(1+assumptions!$E$86)^production!Q3,0),0)</f>
        <v>67.724340013264907</v>
      </c>
      <c r="R32" s="9">
        <f>IF(R24&gt;0,IF(R3&lt;=year_end,assumptions!$E$85*(1+assumptions!$E$86)^production!R3,0),0)</f>
        <v>67.521166993225108</v>
      </c>
      <c r="S32" s="9">
        <f>IF(S24&gt;0,IF(S3&lt;=year_end,assumptions!$E$85*(1+assumptions!$E$86)^production!S3,0),0)</f>
        <v>67.318603492245444</v>
      </c>
      <c r="T32" s="9">
        <f>IF(T24&gt;0,IF(T3&lt;=year_end,assumptions!$E$85*(1+assumptions!$E$86)^production!T3,0),0)</f>
        <v>67.116647681768711</v>
      </c>
      <c r="U32" s="9">
        <f>IF(U24&gt;0,IF(U3&lt;=year_end,assumptions!$E$85*(1+assumptions!$E$86)^production!U3,0),0)</f>
        <v>66.915297738723396</v>
      </c>
      <c r="V32" s="9">
        <f>IF(V24&gt;0,IF(V3&lt;=year_end,assumptions!$E$85*(1+assumptions!$E$86)^production!V3,0),0)</f>
        <v>66.714551845507231</v>
      </c>
      <c r="W32" s="9">
        <f>IF(W24&gt;0,IF(W3&lt;=year_end,assumptions!$E$85*(1+assumptions!$E$86)^production!W3,0),0)</f>
        <v>66.514408189970709</v>
      </c>
      <c r="X32" s="9">
        <f>IF(X24&gt;0,IF(X3&lt;=year_end,assumptions!$E$85*(1+assumptions!$E$86)^production!X3,0),0)</f>
        <v>66.314864965400801</v>
      </c>
      <c r="Y32" s="9">
        <f>IF(Y24&gt;0,IF(Y3&lt;=year_end,assumptions!$E$85*(1+assumptions!$E$86)^production!Y3,0),0)</f>
        <v>66.115920370504597</v>
      </c>
      <c r="Z32" s="9">
        <f>IF(Z24&gt;0,IF(Z3&lt;=year_end,assumptions!$E$85*(1+assumptions!$E$86)^production!Z3,0),0)</f>
        <v>65.91757260939309</v>
      </c>
      <c r="AA32" s="9">
        <f>IF(AA24&gt;0,IF(AA3&lt;=year_end,assumptions!$E$85*(1+assumptions!$E$86)^production!AA3,0),0)</f>
        <v>65.71981989156491</v>
      </c>
      <c r="AB32" s="9">
        <f>IF(AB24&gt;0,IF(AB3&lt;=year_end,assumptions!$E$85*(1+assumptions!$E$86)^production!AB3,0),0)</f>
        <v>65.522660431890216</v>
      </c>
      <c r="AC32" s="9">
        <f>IF(AC24&gt;0,IF(AC3&lt;=year_end,assumptions!$E$85*(1+assumptions!$E$86)^production!AC3,0),0)</f>
        <v>65.326092450594544</v>
      </c>
      <c r="AD32" s="9">
        <f>IF(AD24&gt;0,IF(AD3&lt;=year_end,assumptions!$E$85*(1+assumptions!$E$86)^production!AD3,0),0)</f>
        <v>65.13011417324276</v>
      </c>
      <c r="AE32" s="9">
        <f>IF(AE24&gt;0,IF(AE3&lt;=year_end,assumptions!$E$85*(1+assumptions!$E$86)^production!AE3,0),0)</f>
        <v>64.93472383072303</v>
      </c>
      <c r="AF32" s="9">
        <f>IF(AF24&gt;0,IF(AF3&lt;=year_end,assumptions!$E$85*(1+assumptions!$E$86)^production!AF3,0),0)</f>
        <v>64.739919659230864</v>
      </c>
      <c r="AG32" s="9">
        <f>IF(AG24&gt;0,IF(AG3&lt;=year_end,assumptions!$E$85*(1+assumptions!$E$86)^production!AG3,0),0)</f>
        <v>64.545699900253169</v>
      </c>
      <c r="AH32" s="9">
        <f>IF(AH24&gt;0,IF(AH3&lt;=year_end,assumptions!$E$85*(1+assumptions!$E$86)^production!AH3,0),0)</f>
        <v>64.352062800552417</v>
      </c>
      <c r="AI32" s="9">
        <f>IF(AI24&gt;0,IF(AI3&lt;=year_end,assumptions!$E$85*(1+assumptions!$E$86)^production!AI3,0),0)</f>
        <v>64.159006612150748</v>
      </c>
      <c r="AJ32" s="9">
        <f>IF(AJ24&gt;0,IF(AJ3&lt;=year_end,assumptions!$E$85*(1+assumptions!$E$86)^production!AJ3,0),0)</f>
        <v>63.966529592314302</v>
      </c>
      <c r="AK32" s="9">
        <f>IF(AK24&gt;0,IF(AK3&lt;=year_end,assumptions!$E$85*(1+assumptions!$E$86)^production!AK3,0),0)</f>
        <v>63.774630003537361</v>
      </c>
      <c r="AL32" s="9">
        <f>IF(AL24&gt;0,IF(AL3&lt;=year_end,assumptions!$E$85*(1+assumptions!$E$86)^production!AL3,0),0)</f>
        <v>63.583306113526753</v>
      </c>
      <c r="AM32" s="9">
        <f>IF(AM24&gt;0,IF(AM3&lt;=year_end,assumptions!$E$85*(1+assumptions!$E$86)^production!AM3,0),0)</f>
        <v>63.392556195186174</v>
      </c>
      <c r="AN32" s="9">
        <f>IF(AN24&gt;0,IF(AN3&lt;=year_end,assumptions!$E$85*(1+assumptions!$E$86)^production!AN3,0),0)</f>
        <v>63.202378526600619</v>
      </c>
      <c r="AO32" s="9">
        <f>IF(AO24&gt;0,IF(AO3&lt;=year_end,assumptions!$E$85*(1+assumptions!$E$86)^production!AO3,0),0)</f>
        <v>63.012771391020813</v>
      </c>
      <c r="AP32" s="9">
        <f>IF(AP24&gt;0,IF(AP3&lt;=year_end,assumptions!$E$85*(1+assumptions!$E$86)^production!AP3,0),0)</f>
        <v>62.823733076847752</v>
      </c>
      <c r="AQ32" s="9">
        <f>IF(AQ24&gt;0,IF(AQ3&lt;=year_end,assumptions!$E$85*(1+assumptions!$E$86)^production!AQ3,0),0)</f>
        <v>62.635261877617211</v>
      </c>
      <c r="AR32" s="9">
        <f>IF(AR24&gt;0,IF(AR3&lt;=year_end,assumptions!$E$85*(1+assumptions!$E$86)^production!AR3,0),0)</f>
        <v>62.447356091984361</v>
      </c>
      <c r="AS32" s="9">
        <f>IF(AS24&gt;0,IF(AS3&lt;=year_end,assumptions!$E$85*(1+assumptions!$E$86)^production!AS3,0),0)</f>
        <v>62.260014023708408</v>
      </c>
      <c r="AT32" s="9">
        <f>IF(AT24&gt;0,IF(AT3&lt;=year_end,assumptions!$E$85*(1+assumptions!$E$86)^production!AT3,0),0)</f>
        <v>62.07323398163728</v>
      </c>
      <c r="AU32" s="9">
        <f>IF(AU24&gt;0,IF(AU3&lt;=year_end,assumptions!$E$85*(1+assumptions!$E$86)^production!AU3,0),0)</f>
        <v>0</v>
      </c>
      <c r="AV32" s="9">
        <f>IF(AV24&gt;0,IF(AV3&lt;=year_end,assumptions!$E$85*(1+assumptions!$E$86)^production!AV3,0),0)</f>
        <v>0</v>
      </c>
      <c r="AW32" s="9">
        <f>IF(AW24&gt;0,IF(AW3&lt;=year_end,assumptions!$E$85*(1+assumptions!$E$86)^production!AW3,0),0)</f>
        <v>0</v>
      </c>
      <c r="AX32" s="9">
        <f>IF(AX24&gt;0,IF(AX3&lt;=year_end,assumptions!$E$85*(1+assumptions!$E$86)^production!AX3,0),0)</f>
        <v>0</v>
      </c>
      <c r="AY32" s="9">
        <f>IF(AY24&gt;0,IF(AY3&lt;=year_end,assumptions!$E$85*(1+assumptions!$E$86)^production!AY3,0),0)</f>
        <v>0</v>
      </c>
      <c r="AZ32" s="9">
        <f>IF(AZ24&gt;0,IF(AZ3&lt;=year_end,assumptions!$E$85*(1+assumptions!$E$86)^production!AZ3,0),0)</f>
        <v>0</v>
      </c>
      <c r="BA32" s="9">
        <f>IF(BA24&gt;0,IF(BA3&lt;=year_end,assumptions!$E$85*(1+assumptions!$E$86)^production!BA3,0),0)</f>
        <v>0</v>
      </c>
      <c r="BB32" s="9">
        <f>IF(BB24&gt;0,IF(BB3&lt;=year_end,assumptions!$E$85*(1+assumptions!$E$86)^production!BB3,0),0)</f>
        <v>0</v>
      </c>
      <c r="BC32" s="9">
        <f>IF(BC24&gt;0,IF(BC3&lt;=year_end,assumptions!$E$85*(1+assumptions!$E$86)^production!BC3,0),0)</f>
        <v>0</v>
      </c>
      <c r="BD32" s="9">
        <f>IF(BD24&gt;0,IF(BD3&lt;=year_end,assumptions!$E$85*(1+assumptions!$E$86)^production!BD3,0),0)</f>
        <v>0</v>
      </c>
      <c r="BE32" s="9">
        <f>IF(BE24&gt;0,IF(BE3&lt;=year_end,assumptions!$E$85*(1+assumptions!$E$86)^production!BE3,0),0)</f>
        <v>0</v>
      </c>
      <c r="BF32" s="9">
        <f>IF(BF24&gt;0,IF(BF3&lt;=year_end,assumptions!$E$85*(1+assumptions!$E$86)^production!BF3,0),0)</f>
        <v>0</v>
      </c>
      <c r="BG32" s="9">
        <f>IF(BG24&gt;0,IF(BG3&lt;=year_end,assumptions!$E$85*(1+assumptions!$E$86)^production!BG3,0),0)</f>
        <v>0</v>
      </c>
      <c r="BH32" s="9">
        <f>IF(BH24&gt;0,IF(BH3&lt;=year_end,assumptions!$E$85*(1+assumptions!$E$86)^production!BH3,0),0)</f>
        <v>0</v>
      </c>
      <c r="BI32" s="9">
        <f>IF(BI24&gt;0,IF(BI3&lt;=year_end,assumptions!$E$85*(1+assumptions!$E$86)^production!BI3,0),0)</f>
        <v>0</v>
      </c>
    </row>
    <row r="33" spans="2:61" x14ac:dyDescent="0.35">
      <c r="C33" t="s">
        <v>146</v>
      </c>
      <c r="D33" t="s">
        <v>170</v>
      </c>
      <c r="E33" s="13">
        <f t="shared" si="53"/>
        <v>0.57628966844752338</v>
      </c>
      <c r="F33" s="9">
        <f>IF(F24&gt;0,assumptions!$E$74*(1+assumptions!$E$80)^F3,0)</f>
        <v>0.86860000000000004</v>
      </c>
      <c r="G33" s="9">
        <f>IF(G24&gt;0,assumptions!$E$74*(1+assumptions!$E$80)^G3,0)</f>
        <v>0.86425700000000005</v>
      </c>
      <c r="H33" s="9">
        <f>IF(H24&gt;0,assumptions!$E$74*(1+assumptions!$E$80)^H3,0)</f>
        <v>0.8599357150000001</v>
      </c>
      <c r="I33" s="9">
        <f>IF(I24&gt;0,assumptions!$E$74*(1+assumptions!$E$80)^I3,0)</f>
        <v>0.85563603642500008</v>
      </c>
      <c r="J33" s="9">
        <f>IF(J24&gt;0,assumptions!$E$74*(1+assumptions!$E$80)^J3,0)</f>
        <v>0.85135785624287508</v>
      </c>
      <c r="K33" s="9">
        <f>IF(K24&gt;0,assumptions!$E$74*(1+assumptions!$E$80)^K3,0)</f>
        <v>0.84710106696166076</v>
      </c>
      <c r="L33" s="9">
        <f>IF(L24&gt;0,assumptions!$E$74*(1+assumptions!$E$80)^L3,0)</f>
        <v>0.84286556162685244</v>
      </c>
      <c r="M33" s="9">
        <f>IF(M24&gt;0,assumptions!$E$74*(1+assumptions!$E$80)^M3,0)</f>
        <v>0.83865123381871809</v>
      </c>
      <c r="N33" s="9">
        <f>IF(N24&gt;0,assumptions!$E$74*(1+assumptions!$E$80)^N3,0)</f>
        <v>0.83445797764962459</v>
      </c>
      <c r="O33" s="9">
        <f>IF(O24&gt;0,assumptions!$E$74*(1+assumptions!$E$80)^O3,0)</f>
        <v>0.83028568776137646</v>
      </c>
      <c r="P33" s="9">
        <f>IF(P24&gt;0,assumptions!$E$74*(1+assumptions!$E$80)^P3,0)</f>
        <v>0.82613425932256956</v>
      </c>
      <c r="Q33" s="9">
        <f>IF(Q24&gt;0,assumptions!$E$74*(1+assumptions!$E$80)^Q3,0)</f>
        <v>0.82200358802595663</v>
      </c>
      <c r="R33" s="9">
        <f>IF(R24&gt;0,assumptions!$E$74*(1+assumptions!$E$80)^R3,0)</f>
        <v>0.81789357008582697</v>
      </c>
      <c r="S33" s="9">
        <f>IF(S24&gt;0,assumptions!$E$74*(1+assumptions!$E$80)^S3,0)</f>
        <v>0.8138041022353979</v>
      </c>
      <c r="T33" s="9">
        <f>IF(T24&gt;0,assumptions!$E$74*(1+assumptions!$E$80)^T3,0)</f>
        <v>0.80973508172422093</v>
      </c>
      <c r="U33" s="9">
        <f>IF(U24&gt;0,assumptions!$E$74*(1+assumptions!$E$80)^U3,0)</f>
        <v>0.80568640631559985</v>
      </c>
      <c r="V33" s="9">
        <f>IF(V24&gt;0,assumptions!$E$74*(1+assumptions!$E$80)^V3,0)</f>
        <v>0.80165797428402175</v>
      </c>
      <c r="W33" s="9">
        <f>IF(W24&gt;0,assumptions!$E$74*(1+assumptions!$E$80)^W3,0)</f>
        <v>0.79764968441260165</v>
      </c>
      <c r="X33" s="9">
        <f>IF(X24&gt;0,assumptions!$E$74*(1+assumptions!$E$80)^X3,0)</f>
        <v>0.79366143599053862</v>
      </c>
      <c r="Y33" s="9">
        <f>IF(Y24&gt;0,assumptions!$E$74*(1+assumptions!$E$80)^Y3,0)</f>
        <v>0.78969312881058595</v>
      </c>
      <c r="Z33" s="9">
        <f>IF(Z24&gt;0,assumptions!$E$74*(1+assumptions!$E$80)^Z3,0)</f>
        <v>0.78574466316653302</v>
      </c>
      <c r="AA33" s="9">
        <f>IF(AA24&gt;0,assumptions!$E$74*(1+assumptions!$E$80)^AA3,0)</f>
        <v>0.78181593985070041</v>
      </c>
      <c r="AB33" s="9">
        <f>IF(AB24&gt;0,assumptions!$E$74*(1+assumptions!$E$80)^AB3,0)</f>
        <v>0.77790686015144683</v>
      </c>
      <c r="AC33" s="9">
        <f>IF(AC24&gt;0,assumptions!$E$74*(1+assumptions!$E$80)^AC3,0)</f>
        <v>0.77401732585068961</v>
      </c>
      <c r="AD33" s="9">
        <f>IF(AD24&gt;0,assumptions!$E$74*(1+assumptions!$E$80)^AD3,0)</f>
        <v>0.77014723922143624</v>
      </c>
      <c r="AE33" s="9">
        <f>IF(AE24&gt;0,assumptions!$E$74*(1+assumptions!$E$80)^AE3,0)</f>
        <v>0.76629650302532903</v>
      </c>
      <c r="AF33" s="9">
        <f>IF(AF24&gt;0,assumptions!$E$74*(1+assumptions!$E$80)^AF3,0)</f>
        <v>0.76246502051020237</v>
      </c>
      <c r="AG33" s="9">
        <f>IF(AG24&gt;0,assumptions!$E$74*(1+assumptions!$E$80)^AG3,0)</f>
        <v>0.75865269540765135</v>
      </c>
      <c r="AH33" s="9">
        <f>IF(AH24&gt;0,assumptions!$E$74*(1+assumptions!$E$80)^AH3,0)</f>
        <v>0.75485943193061322</v>
      </c>
      <c r="AI33" s="9">
        <f>IF(AI24&gt;0,assumptions!$E$74*(1+assumptions!$E$80)^AI3,0)</f>
        <v>0.75108513477096017</v>
      </c>
      <c r="AJ33" s="9">
        <f>IF(AJ24&gt;0,assumptions!$E$74*(1+assumptions!$E$80)^AJ3,0)</f>
        <v>0.74732970909710528</v>
      </c>
      <c r="AK33" s="9">
        <f>IF(AK24&gt;0,assumptions!$E$74*(1+assumptions!$E$80)^AK3,0)</f>
        <v>0.74359306055161978</v>
      </c>
      <c r="AL33" s="9">
        <f>IF(AL24&gt;0,assumptions!$E$74*(1+assumptions!$E$80)^AL3,0)</f>
        <v>0.73987509524886164</v>
      </c>
      <c r="AM33" s="9">
        <f>IF(AM24&gt;0,assumptions!$E$74*(1+assumptions!$E$80)^AM3,0)</f>
        <v>0.73617571977261742</v>
      </c>
      <c r="AN33" s="9">
        <f>IF(AN24&gt;0,assumptions!$E$74*(1+assumptions!$E$80)^AN3,0)</f>
        <v>0.7324948411737543</v>
      </c>
      <c r="AO33" s="9">
        <f>IF(AO24&gt;0,assumptions!$E$74*(1+assumptions!$E$80)^AO3,0)</f>
        <v>0.72883236696788556</v>
      </c>
      <c r="AP33" s="9">
        <f>IF(AP24&gt;0,assumptions!$E$74*(1+assumptions!$E$80)^AP3,0)</f>
        <v>0.72518820513304605</v>
      </c>
      <c r="AQ33" s="9">
        <f>IF(AQ24&gt;0,assumptions!$E$74*(1+assumptions!$E$80)^AQ3,0)</f>
        <v>0.721562264107381</v>
      </c>
      <c r="AR33" s="9">
        <f>IF(AR24&gt;0,assumptions!$E$74*(1+assumptions!$E$80)^AR3,0)</f>
        <v>0.717954452786844</v>
      </c>
      <c r="AS33" s="9">
        <f>IF(AS24&gt;0,assumptions!$E$74*(1+assumptions!$E$80)^AS3,0)</f>
        <v>0.7143646805229098</v>
      </c>
      <c r="AT33" s="9">
        <f>IF(AT24&gt;0,assumptions!$E$74*(1+assumptions!$E$80)^AT3,0)</f>
        <v>0.71079285712029516</v>
      </c>
      <c r="AU33" s="9">
        <f>IF(AU24&gt;0,assumptions!$E$74*(1+assumptions!$E$80)^AU3,0)</f>
        <v>0</v>
      </c>
      <c r="AV33" s="9">
        <f>IF(AV24&gt;0,assumptions!$E$74*(1+assumptions!$E$80)^AV3,0)</f>
        <v>0</v>
      </c>
      <c r="AW33" s="9">
        <f>IF(AW24&gt;0,assumptions!$E$74*(1+assumptions!$E$80)^AW3,0)</f>
        <v>0</v>
      </c>
      <c r="AX33" s="9">
        <f>IF(AX24&gt;0,assumptions!$E$74*(1+assumptions!$E$80)^AX3,0)</f>
        <v>0</v>
      </c>
      <c r="AY33" s="9">
        <f>IF(AY24&gt;0,assumptions!$E$74*(1+assumptions!$E$80)^AY3,0)</f>
        <v>0</v>
      </c>
      <c r="AZ33" s="9">
        <f>IF(AZ24&gt;0,assumptions!$E$74*(1+assumptions!$E$80)^AZ3,0)</f>
        <v>0</v>
      </c>
      <c r="BA33" s="9">
        <f>IF(BA24&gt;0,assumptions!$E$74*(1+assumptions!$E$80)^BA3,0)</f>
        <v>0</v>
      </c>
      <c r="BB33" s="9">
        <f>IF(BB24&gt;0,assumptions!$E$74*(1+assumptions!$E$80)^BB3,0)</f>
        <v>0</v>
      </c>
      <c r="BC33" s="9">
        <f>IF(BC24&gt;0,assumptions!$E$74*(1+assumptions!$E$80)^BC3,0)</f>
        <v>0</v>
      </c>
      <c r="BD33" s="9">
        <f>IF(BD24&gt;0,assumptions!$E$74*(1+assumptions!$E$80)^BD3,0)</f>
        <v>0</v>
      </c>
      <c r="BE33" s="9">
        <f>IF(BE24&gt;0,assumptions!$E$74*(1+assumptions!$E$80)^BE3,0)</f>
        <v>0</v>
      </c>
      <c r="BF33" s="9">
        <f>IF(BF24&gt;0,assumptions!$E$74*(1+assumptions!$E$80)^BF3,0)</f>
        <v>0</v>
      </c>
      <c r="BG33" s="9">
        <f>IF(BG24&gt;0,assumptions!$E$74*(1+assumptions!$E$80)^BG3,0)</f>
        <v>0</v>
      </c>
      <c r="BH33" s="9">
        <f>IF(BH24&gt;0,assumptions!$E$74*(1+assumptions!$E$80)^BH3,0)</f>
        <v>0</v>
      </c>
      <c r="BI33" s="9">
        <f>IF(BI24&gt;0,assumptions!$E$74*(1+assumptions!$E$80)^BI3,0)</f>
        <v>0</v>
      </c>
    </row>
    <row r="34" spans="2:61" x14ac:dyDescent="0.35">
      <c r="C34" t="s">
        <v>147</v>
      </c>
      <c r="D34" t="s">
        <v>170</v>
      </c>
      <c r="E34" s="13">
        <f t="shared" si="53"/>
        <v>0.33114227429827181</v>
      </c>
      <c r="F34" s="9">
        <f>IF(F24&gt;0,IF(F2&lt;=year_end,assumptions!$E$75*(1+assumptions!$E$76)^production!F3,0),0)</f>
        <v>0.48</v>
      </c>
      <c r="G34" s="9">
        <f>IF(G24&gt;0,IF(G2&lt;=year_end,assumptions!$E$75*(1+assumptions!$E$76)^production!G3,0),0)</f>
        <v>0.47855999999999999</v>
      </c>
      <c r="H34" s="9">
        <f>IF(H24&gt;0,IF(H2&lt;=year_end,assumptions!$E$75*(1+assumptions!$E$76)^production!H3,0),0)</f>
        <v>0.47712431999999999</v>
      </c>
      <c r="I34" s="9">
        <f>IF(I24&gt;0,IF(I2&lt;=year_end,assumptions!$E$75*(1+assumptions!$E$76)^production!I3,0),0)</f>
        <v>0.47569294703999998</v>
      </c>
      <c r="J34" s="9">
        <f>IF(J24&gt;0,IF(J2&lt;=year_end,assumptions!$E$75*(1+assumptions!$E$76)^production!J3,0),0)</f>
        <v>0.47426586819888</v>
      </c>
      <c r="K34" s="9">
        <f>IF(K24&gt;0,IF(K2&lt;=year_end,assumptions!$E$75*(1+assumptions!$E$76)^production!K3,0),0)</f>
        <v>0.47284307059428332</v>
      </c>
      <c r="L34" s="9">
        <f>IF(L24&gt;0,IF(L2&lt;=year_end,assumptions!$E$75*(1+assumptions!$E$76)^production!L3,0),0)</f>
        <v>0.47142454138250051</v>
      </c>
      <c r="M34" s="9">
        <f>IF(M24&gt;0,IF(M2&lt;=year_end,assumptions!$E$75*(1+assumptions!$E$76)^production!M3,0),0)</f>
        <v>0.47001026775835303</v>
      </c>
      <c r="N34" s="9">
        <f>IF(N24&gt;0,IF(N2&lt;=year_end,assumptions!$E$75*(1+assumptions!$E$76)^production!N3,0),0)</f>
        <v>0.46860023695507796</v>
      </c>
      <c r="O34" s="9">
        <f>IF(O24&gt;0,IF(O2&lt;=year_end,assumptions!$E$75*(1+assumptions!$E$76)^production!O3,0),0)</f>
        <v>0.4671944362442127</v>
      </c>
      <c r="P34" s="9">
        <f>IF(P24&gt;0,IF(P2&lt;=year_end,assumptions!$E$75*(1+assumptions!$E$76)^production!P3,0),0)</f>
        <v>0.46579285293548012</v>
      </c>
      <c r="Q34" s="9">
        <f>IF(Q24&gt;0,IF(Q2&lt;=year_end,assumptions!$E$75*(1+assumptions!$E$76)^production!Q3,0),0)</f>
        <v>0.46439547437667367</v>
      </c>
      <c r="R34" s="9">
        <f>IF(R24&gt;0,IF(R2&lt;=year_end,assumptions!$E$75*(1+assumptions!$E$76)^production!R3,0),0)</f>
        <v>0.46300228795354365</v>
      </c>
      <c r="S34" s="9">
        <f>IF(S24&gt;0,IF(S2&lt;=year_end,assumptions!$E$75*(1+assumptions!$E$76)^production!S3,0),0)</f>
        <v>0.46161328108968297</v>
      </c>
      <c r="T34" s="9">
        <f>IF(T24&gt;0,IF(T2&lt;=year_end,assumptions!$E$75*(1+assumptions!$E$76)^production!T3,0),0)</f>
        <v>0.46022844124641399</v>
      </c>
      <c r="U34" s="9">
        <f>IF(U24&gt;0,IF(U2&lt;=year_end,assumptions!$E$75*(1+assumptions!$E$76)^production!U3,0),0)</f>
        <v>0.45884775592267474</v>
      </c>
      <c r="V34" s="9">
        <f>IF(V24&gt;0,IF(V2&lt;=year_end,assumptions!$E$75*(1+assumptions!$E$76)^production!V3,0),0)</f>
        <v>0.45747121265490676</v>
      </c>
      <c r="W34" s="9">
        <f>IF(W24&gt;0,IF(W2&lt;=year_end,assumptions!$E$75*(1+assumptions!$E$76)^production!W3,0),0)</f>
        <v>0.456098799016942</v>
      </c>
      <c r="X34" s="9">
        <f>IF(X24&gt;0,IF(X2&lt;=year_end,assumptions!$E$75*(1+assumptions!$E$76)^production!X3,0),0)</f>
        <v>0.45473050261989123</v>
      </c>
      <c r="Y34" s="9">
        <f>IF(Y24&gt;0,IF(Y2&lt;=year_end,assumptions!$E$75*(1+assumptions!$E$76)^production!Y3,0),0)</f>
        <v>0.45336631111203152</v>
      </c>
      <c r="Z34" s="9">
        <f>IF(Z24&gt;0,IF(Z2&lt;=year_end,assumptions!$E$75*(1+assumptions!$E$76)^production!Z3,0),0)</f>
        <v>0.45200621217869541</v>
      </c>
      <c r="AA34" s="9">
        <f>IF(AA24&gt;0,IF(AA2&lt;=year_end,assumptions!$E$75*(1+assumptions!$E$76)^production!AA3,0),0)</f>
        <v>0.45065019354215935</v>
      </c>
      <c r="AB34" s="9">
        <f>IF(AB24&gt;0,IF(AB2&lt;=year_end,assumptions!$E$75*(1+assumptions!$E$76)^production!AB3,0),0)</f>
        <v>0.44929824296153287</v>
      </c>
      <c r="AC34" s="9">
        <f>IF(AC24&gt;0,IF(AC2&lt;=year_end,assumptions!$E$75*(1+assumptions!$E$76)^production!AC3,0),0)</f>
        <v>0.44795034823264829</v>
      </c>
      <c r="AD34" s="9">
        <f>IF(AD24&gt;0,IF(AD2&lt;=year_end,assumptions!$E$75*(1+assumptions!$E$76)^production!AD3,0),0)</f>
        <v>0.44660649718795037</v>
      </c>
      <c r="AE34" s="9">
        <f>IF(AE24&gt;0,IF(AE2&lt;=year_end,assumptions!$E$75*(1+assumptions!$E$76)^production!AE3,0),0)</f>
        <v>0.44526667769638645</v>
      </c>
      <c r="AF34" s="9">
        <f>IF(AF24&gt;0,IF(AF2&lt;=year_end,assumptions!$E$75*(1+assumptions!$E$76)^production!AF3,0),0)</f>
        <v>0.44393087766329736</v>
      </c>
      <c r="AG34" s="9">
        <f>IF(AG24&gt;0,IF(AG2&lt;=year_end,assumptions!$E$75*(1+assumptions!$E$76)^production!AG3,0),0)</f>
        <v>0.44259908503030748</v>
      </c>
      <c r="AH34" s="9">
        <f>IF(AH24&gt;0,IF(AH2&lt;=year_end,assumptions!$E$75*(1+assumptions!$E$76)^production!AH3,0),0)</f>
        <v>0.44127128777521651</v>
      </c>
      <c r="AI34" s="9">
        <f>IF(AI24&gt;0,IF(AI2&lt;=year_end,assumptions!$E$75*(1+assumptions!$E$76)^production!AI3,0),0)</f>
        <v>0.43994747391189087</v>
      </c>
      <c r="AJ34" s="9">
        <f>IF(AJ24&gt;0,IF(AJ2&lt;=year_end,assumptions!$E$75*(1+assumptions!$E$76)^production!AJ3,0),0)</f>
        <v>0.43862763149015521</v>
      </c>
      <c r="AK34" s="9">
        <f>IF(AK24&gt;0,IF(AK2&lt;=year_end,assumptions!$E$75*(1+assumptions!$E$76)^production!AK3,0),0)</f>
        <v>0.43731174859568478</v>
      </c>
      <c r="AL34" s="9">
        <f>IF(AL24&gt;0,IF(AL2&lt;=year_end,assumptions!$E$75*(1+assumptions!$E$76)^production!AL3,0),0)</f>
        <v>0.43599981334989774</v>
      </c>
      <c r="AM34" s="9">
        <f>IF(AM24&gt;0,IF(AM2&lt;=year_end,assumptions!$E$75*(1+assumptions!$E$76)^production!AM3,0),0)</f>
        <v>0.43469181390984801</v>
      </c>
      <c r="AN34" s="9">
        <f>IF(AN24&gt;0,IF(AN2&lt;=year_end,assumptions!$E$75*(1+assumptions!$E$76)^production!AN3,0),0)</f>
        <v>0.43338773846811851</v>
      </c>
      <c r="AO34" s="9">
        <f>IF(AO24&gt;0,IF(AO2&lt;=year_end,assumptions!$E$75*(1+assumptions!$E$76)^production!AO3,0),0)</f>
        <v>0.43208757525271413</v>
      </c>
      <c r="AP34" s="9">
        <f>IF(AP24&gt;0,IF(AP2&lt;=year_end,assumptions!$E$75*(1+assumptions!$E$76)^production!AP3,0),0)</f>
        <v>0.43079131252695596</v>
      </c>
      <c r="AQ34" s="9">
        <f>IF(AQ24&gt;0,IF(AQ2&lt;=year_end,assumptions!$E$75*(1+assumptions!$E$76)^production!AQ3,0),0)</f>
        <v>0.42949893858937516</v>
      </c>
      <c r="AR34" s="9">
        <f>IF(AR24&gt;0,IF(AR2&lt;=year_end,assumptions!$E$75*(1+assumptions!$E$76)^production!AR3,0),0)</f>
        <v>0.42821044177360701</v>
      </c>
      <c r="AS34" s="9">
        <f>IF(AS24&gt;0,IF(AS2&lt;=year_end,assumptions!$E$75*(1+assumptions!$E$76)^production!AS3,0),0)</f>
        <v>0.4269258104482862</v>
      </c>
      <c r="AT34" s="9">
        <f>IF(AT24&gt;0,IF(AT2&lt;=year_end,assumptions!$E$75*(1+assumptions!$E$76)^production!AT3,0),0)</f>
        <v>0.42564503301694134</v>
      </c>
      <c r="AU34" s="9">
        <f>IF(AU24&gt;0,IF(AU2&lt;=year_end,assumptions!$E$75*(1+assumptions!$E$76)^production!AU3,0),0)</f>
        <v>0</v>
      </c>
      <c r="AV34" s="9">
        <f>IF(AV24&gt;0,IF(AV2&lt;=year_end,assumptions!$E$75*(1+assumptions!$E$76)^production!AV3,0),0)</f>
        <v>0</v>
      </c>
      <c r="AW34" s="9">
        <f>IF(AW24&gt;0,IF(AW2&lt;=year_end,assumptions!$E$75*(1+assumptions!$E$76)^production!AW3,0),0)</f>
        <v>0</v>
      </c>
      <c r="AX34" s="9">
        <f>IF(AX24&gt;0,IF(AX2&lt;=year_end,assumptions!$E$75*(1+assumptions!$E$76)^production!AX3,0),0)</f>
        <v>0</v>
      </c>
      <c r="AY34" s="9">
        <f>IF(AY24&gt;0,IF(AY2&lt;=year_end,assumptions!$E$75*(1+assumptions!$E$76)^production!AY3,0),0)</f>
        <v>0</v>
      </c>
      <c r="AZ34" s="9">
        <f>IF(AZ24&gt;0,IF(AZ2&lt;=year_end,assumptions!$E$75*(1+assumptions!$E$76)^production!AZ3,0),0)</f>
        <v>0</v>
      </c>
      <c r="BA34" s="9">
        <f>IF(BA24&gt;0,IF(BA2&lt;=year_end,assumptions!$E$75*(1+assumptions!$E$76)^production!BA3,0),0)</f>
        <v>0</v>
      </c>
      <c r="BB34" s="9">
        <f>IF(BB24&gt;0,IF(BB2&lt;=year_end,assumptions!$E$75*(1+assumptions!$E$76)^production!BB3,0),0)</f>
        <v>0</v>
      </c>
      <c r="BC34" s="9">
        <f>IF(BC24&gt;0,IF(BC2&lt;=year_end,assumptions!$E$75*(1+assumptions!$E$76)^production!BC3,0),0)</f>
        <v>0</v>
      </c>
      <c r="BD34" s="9">
        <f>IF(BD24&gt;0,IF(BD2&lt;=year_end,assumptions!$E$75*(1+assumptions!$E$76)^production!BD3,0),0)</f>
        <v>0</v>
      </c>
      <c r="BE34" s="9">
        <f>IF(BE24&gt;0,IF(BE2&lt;=year_end,assumptions!$E$75*(1+assumptions!$E$76)^production!BE3,0),0)</f>
        <v>0</v>
      </c>
      <c r="BF34" s="9">
        <f>IF(BF24&gt;0,IF(BF2&lt;=year_end,assumptions!$E$75*(1+assumptions!$E$76)^production!BF3,0),0)</f>
        <v>0</v>
      </c>
      <c r="BG34" s="9">
        <f>IF(BG24&gt;0,IF(BG2&lt;=year_end,assumptions!$E$75*(1+assumptions!$E$76)^production!BG3,0),0)</f>
        <v>0</v>
      </c>
      <c r="BH34" s="9">
        <f>IF(BH24&gt;0,IF(BH2&lt;=year_end,assumptions!$E$75*(1+assumptions!$E$76)^production!BH3,0),0)</f>
        <v>0</v>
      </c>
      <c r="BI34" s="9">
        <f>IF(BI24&gt;0,IF(BI2&lt;=year_end,assumptions!$E$75*(1+assumptions!$E$76)^production!BI3,0),0)</f>
        <v>0</v>
      </c>
    </row>
    <row r="35" spans="2:61" x14ac:dyDescent="0.35">
      <c r="C35" t="s">
        <v>149</v>
      </c>
      <c r="D35" t="s">
        <v>170</v>
      </c>
      <c r="E35" s="13">
        <f t="shared" si="53"/>
        <v>0.51740980359104949</v>
      </c>
      <c r="F35" s="9">
        <f>IF(F24&gt;0,assumptions!$E$77*(1+assumptions!$E$84)^F3,0)</f>
        <v>0.75</v>
      </c>
      <c r="G35" s="9">
        <f>IF(G24&gt;0,assumptions!$E$77*(1+assumptions!$E$84)^G3,0)</f>
        <v>0.74775000000000003</v>
      </c>
      <c r="H35" s="9">
        <f>IF(H24&gt;0,assumptions!$E$77*(1+assumptions!$E$84)^H3,0)</f>
        <v>0.74550675</v>
      </c>
      <c r="I35" s="9">
        <f>IF(I24&gt;0,assumptions!$E$77*(1+assumptions!$E$84)^I3,0)</f>
        <v>0.74327022975000001</v>
      </c>
      <c r="J35" s="9">
        <f>IF(J24&gt;0,assumptions!$E$77*(1+assumptions!$E$84)^J3,0)</f>
        <v>0.74104041906075002</v>
      </c>
      <c r="K35" s="9">
        <f>IF(K24&gt;0,assumptions!$E$77*(1+assumptions!$E$84)^K3,0)</f>
        <v>0.73881729780356775</v>
      </c>
      <c r="L35" s="9">
        <f>IF(L24&gt;0,assumptions!$E$77*(1+assumptions!$E$84)^L3,0)</f>
        <v>0.73660084591015706</v>
      </c>
      <c r="M35" s="9">
        <f>IF(M24&gt;0,assumptions!$E$77*(1+assumptions!$E$84)^M3,0)</f>
        <v>0.73439104337242656</v>
      </c>
      <c r="N35" s="9">
        <f>IF(N24&gt;0,assumptions!$E$77*(1+assumptions!$E$84)^N3,0)</f>
        <v>0.73218787024230936</v>
      </c>
      <c r="O35" s="9">
        <f>IF(O24&gt;0,assumptions!$E$77*(1+assumptions!$E$84)^O3,0)</f>
        <v>0.7299913066315824</v>
      </c>
      <c r="P35" s="9">
        <f>IF(P24&gt;0,assumptions!$E$77*(1+assumptions!$E$84)^P3,0)</f>
        <v>0.72780133271168768</v>
      </c>
      <c r="Q35" s="9">
        <f>IF(Q24&gt;0,assumptions!$E$77*(1+assumptions!$E$84)^Q3,0)</f>
        <v>0.72561792871355268</v>
      </c>
      <c r="R35" s="9">
        <f>IF(R24&gt;0,assumptions!$E$77*(1+assumptions!$E$84)^R3,0)</f>
        <v>0.72344107492741194</v>
      </c>
      <c r="S35" s="9">
        <f>IF(S24&gt;0,assumptions!$E$77*(1+assumptions!$E$84)^S3,0)</f>
        <v>0.72127075170262966</v>
      </c>
      <c r="T35" s="9">
        <f>IF(T24&gt;0,assumptions!$E$77*(1+assumptions!$E$84)^T3,0)</f>
        <v>0.7191069394475218</v>
      </c>
      <c r="U35" s="9">
        <f>IF(U24&gt;0,assumptions!$E$77*(1+assumptions!$E$84)^U3,0)</f>
        <v>0.71694961862917927</v>
      </c>
      <c r="V35" s="9">
        <f>IF(V24&gt;0,assumptions!$E$77*(1+assumptions!$E$84)^V3,0)</f>
        <v>0.71479876977329182</v>
      </c>
      <c r="W35" s="9">
        <f>IF(W24&gt;0,assumptions!$E$77*(1+assumptions!$E$84)^W3,0)</f>
        <v>0.71265437346397187</v>
      </c>
      <c r="X35" s="9">
        <f>IF(X24&gt;0,assumptions!$E$77*(1+assumptions!$E$84)^X3,0)</f>
        <v>0.71051641034358004</v>
      </c>
      <c r="Y35" s="9">
        <f>IF(Y24&gt;0,assumptions!$E$77*(1+assumptions!$E$84)^Y3,0)</f>
        <v>0.70838486111254928</v>
      </c>
      <c r="Z35" s="9">
        <f>IF(Z24&gt;0,assumptions!$E$77*(1+assumptions!$E$84)^Z3,0)</f>
        <v>0.70625970652921166</v>
      </c>
      <c r="AA35" s="9">
        <f>IF(AA24&gt;0,assumptions!$E$77*(1+assumptions!$E$84)^AA3,0)</f>
        <v>0.70414092740962397</v>
      </c>
      <c r="AB35" s="9">
        <f>IF(AB24&gt;0,assumptions!$E$77*(1+assumptions!$E$84)^AB3,0)</f>
        <v>0.70202850462739519</v>
      </c>
      <c r="AC35" s="9">
        <f>IF(AC24&gt;0,assumptions!$E$77*(1+assumptions!$E$84)^AC3,0)</f>
        <v>0.69992241911351294</v>
      </c>
      <c r="AD35" s="9">
        <f>IF(AD24&gt;0,assumptions!$E$77*(1+assumptions!$E$84)^AD3,0)</f>
        <v>0.69782265185617243</v>
      </c>
      <c r="AE35" s="9">
        <f>IF(AE24&gt;0,assumptions!$E$77*(1+assumptions!$E$84)^AE3,0)</f>
        <v>0.6957291839006039</v>
      </c>
      <c r="AF35" s="9">
        <f>IF(AF24&gt;0,assumptions!$E$77*(1+assumptions!$E$84)^AF3,0)</f>
        <v>0.69364199634890222</v>
      </c>
      <c r="AG35" s="9">
        <f>IF(AG24&gt;0,assumptions!$E$77*(1+assumptions!$E$84)^AG3,0)</f>
        <v>0.69156107035985537</v>
      </c>
      <c r="AH35" s="9">
        <f>IF(AH24&gt;0,assumptions!$E$77*(1+assumptions!$E$84)^AH3,0)</f>
        <v>0.68948638714877586</v>
      </c>
      <c r="AI35" s="9">
        <f>IF(AI24&gt;0,assumptions!$E$77*(1+assumptions!$E$84)^AI3,0)</f>
        <v>0.68741792798732948</v>
      </c>
      <c r="AJ35" s="9">
        <f>IF(AJ24&gt;0,assumptions!$E$77*(1+assumptions!$E$84)^AJ3,0)</f>
        <v>0.68535567420336752</v>
      </c>
      <c r="AK35" s="9">
        <f>IF(AK24&gt;0,assumptions!$E$77*(1+assumptions!$E$84)^AK3,0)</f>
        <v>0.68329960718075744</v>
      </c>
      <c r="AL35" s="9">
        <f>IF(AL24&gt;0,assumptions!$E$77*(1+assumptions!$E$84)^AL3,0)</f>
        <v>0.68124970835921528</v>
      </c>
      <c r="AM35" s="9">
        <f>IF(AM24&gt;0,assumptions!$E$77*(1+assumptions!$E$84)^AM3,0)</f>
        <v>0.67920595923413751</v>
      </c>
      <c r="AN35" s="9">
        <f>IF(AN24&gt;0,assumptions!$E$77*(1+assumptions!$E$84)^AN3,0)</f>
        <v>0.67716834135643511</v>
      </c>
      <c r="AO35" s="9">
        <f>IF(AO24&gt;0,assumptions!$E$77*(1+assumptions!$E$84)^AO3,0)</f>
        <v>0.67513683633236576</v>
      </c>
      <c r="AP35" s="9">
        <f>IF(AP24&gt;0,assumptions!$E$77*(1+assumptions!$E$84)^AP3,0)</f>
        <v>0.6731114258233688</v>
      </c>
      <c r="AQ35" s="9">
        <f>IF(AQ24&gt;0,assumptions!$E$77*(1+assumptions!$E$84)^AQ3,0)</f>
        <v>0.67109209154589866</v>
      </c>
      <c r="AR35" s="9">
        <f>IF(AR24&gt;0,assumptions!$E$77*(1+assumptions!$E$84)^AR3,0)</f>
        <v>0.66907881527126101</v>
      </c>
      <c r="AS35" s="9">
        <f>IF(AS24&gt;0,assumptions!$E$77*(1+assumptions!$E$84)^AS3,0)</f>
        <v>0.66707157882544721</v>
      </c>
      <c r="AT35" s="9">
        <f>IF(AT24&gt;0,assumptions!$E$77*(1+assumptions!$E$84)^AT3,0)</f>
        <v>0.66507036408897091</v>
      </c>
      <c r="AU35" s="9">
        <f>IF(AU24&gt;0,assumptions!$E$77*(1+assumptions!$E$84)^AU3,0)</f>
        <v>0</v>
      </c>
      <c r="AV35" s="9">
        <f>IF(AV24&gt;0,assumptions!$E$77*(1+assumptions!$E$84)^AV3,0)</f>
        <v>0</v>
      </c>
      <c r="AW35" s="9">
        <f>IF(AW24&gt;0,assumptions!$E$77*(1+assumptions!$E$84)^AW3,0)</f>
        <v>0</v>
      </c>
      <c r="AX35" s="9">
        <f>IF(AX24&gt;0,assumptions!$E$77*(1+assumptions!$E$84)^AX3,0)</f>
        <v>0</v>
      </c>
      <c r="AY35" s="9">
        <f>IF(AY24&gt;0,assumptions!$E$77*(1+assumptions!$E$84)^AY3,0)</f>
        <v>0</v>
      </c>
      <c r="AZ35" s="9">
        <f>IF(AZ24&gt;0,assumptions!$E$77*(1+assumptions!$E$84)^AZ3,0)</f>
        <v>0</v>
      </c>
      <c r="BA35" s="9">
        <f>IF(BA24&gt;0,assumptions!$E$77*(1+assumptions!$E$84)^BA3,0)</f>
        <v>0</v>
      </c>
      <c r="BB35" s="9">
        <f>IF(BB24&gt;0,assumptions!$E$77*(1+assumptions!$E$84)^BB3,0)</f>
        <v>0</v>
      </c>
      <c r="BC35" s="9">
        <f>IF(BC24&gt;0,assumptions!$E$77*(1+assumptions!$E$84)^BC3,0)</f>
        <v>0</v>
      </c>
      <c r="BD35" s="9">
        <f>IF(BD24&gt;0,assumptions!$E$77*(1+assumptions!$E$84)^BD3,0)</f>
        <v>0</v>
      </c>
      <c r="BE35" s="9">
        <f>IF(BE24&gt;0,assumptions!$E$77*(1+assumptions!$E$84)^BE3,0)</f>
        <v>0</v>
      </c>
      <c r="BF35" s="9">
        <f>IF(BF24&gt;0,assumptions!$E$77*(1+assumptions!$E$84)^BF3,0)</f>
        <v>0</v>
      </c>
      <c r="BG35" s="9">
        <f>IF(BG24&gt;0,assumptions!$E$77*(1+assumptions!$E$84)^BG3,0)</f>
        <v>0</v>
      </c>
      <c r="BH35" s="9">
        <f>IF(BH24&gt;0,assumptions!$E$77*(1+assumptions!$E$84)^BH3,0)</f>
        <v>0</v>
      </c>
      <c r="BI35" s="9">
        <f>IF(BI24&gt;0,assumptions!$E$77*(1+assumptions!$E$84)^BI3,0)</f>
        <v>0</v>
      </c>
    </row>
    <row r="36" spans="2:61" x14ac:dyDescent="0.35">
      <c r="C36" t="s">
        <v>150</v>
      </c>
      <c r="D36" t="s">
        <v>170</v>
      </c>
      <c r="E36" s="13">
        <f t="shared" si="53"/>
        <v>0.58639777740318955</v>
      </c>
      <c r="F36" s="9">
        <f>IF(F24&gt;0,assumptions!$E$78*(1+assumptions!$E$86)^F3,0)</f>
        <v>0.85</v>
      </c>
      <c r="G36" s="9">
        <f>IF(G24&gt;0,assumptions!$E$78*(1+assumptions!$E$86)^G3,0)</f>
        <v>0.84744999999999993</v>
      </c>
      <c r="H36" s="9">
        <f>IF(H24&gt;0,assumptions!$E$78*(1+assumptions!$E$86)^H3,0)</f>
        <v>0.84490765000000001</v>
      </c>
      <c r="I36" s="9">
        <f>IF(I24&gt;0,assumptions!$E$78*(1+assumptions!$E$86)^I3,0)</f>
        <v>0.84237292705</v>
      </c>
      <c r="J36" s="9">
        <f>IF(J24&gt;0,assumptions!$E$78*(1+assumptions!$E$86)^J3,0)</f>
        <v>0.83984580826885002</v>
      </c>
      <c r="K36" s="9">
        <f>IF(K24&gt;0,assumptions!$E$78*(1+assumptions!$E$86)^K3,0)</f>
        <v>0.83732627084404343</v>
      </c>
      <c r="L36" s="9">
        <f>IF(L24&gt;0,assumptions!$E$78*(1+assumptions!$E$86)^L3,0)</f>
        <v>0.83481429203151136</v>
      </c>
      <c r="M36" s="9">
        <f>IF(M24&gt;0,assumptions!$E$78*(1+assumptions!$E$86)^M3,0)</f>
        <v>0.83230984915541684</v>
      </c>
      <c r="N36" s="9">
        <f>IF(N24&gt;0,assumptions!$E$78*(1+assumptions!$E$86)^N3,0)</f>
        <v>0.82981291960795056</v>
      </c>
      <c r="O36" s="9">
        <f>IF(O24&gt;0,assumptions!$E$78*(1+assumptions!$E$86)^O3,0)</f>
        <v>0.82732348084912666</v>
      </c>
      <c r="P36" s="9">
        <f>IF(P24&gt;0,assumptions!$E$78*(1+assumptions!$E$86)^P3,0)</f>
        <v>0.82484151040657938</v>
      </c>
      <c r="Q36" s="9">
        <f>IF(Q24&gt;0,assumptions!$E$78*(1+assumptions!$E$86)^Q3,0)</f>
        <v>0.82236698587535961</v>
      </c>
      <c r="R36" s="9">
        <f>IF(R24&gt;0,assumptions!$E$78*(1+assumptions!$E$86)^R3,0)</f>
        <v>0.81989988491773347</v>
      </c>
      <c r="S36" s="9">
        <f>IF(S24&gt;0,assumptions!$E$78*(1+assumptions!$E$86)^S3,0)</f>
        <v>0.81744018526298035</v>
      </c>
      <c r="T36" s="9">
        <f>IF(T24&gt;0,assumptions!$E$78*(1+assumptions!$E$86)^T3,0)</f>
        <v>0.81498786470719142</v>
      </c>
      <c r="U36" s="9">
        <f>IF(U24&gt;0,assumptions!$E$78*(1+assumptions!$E$86)^U3,0)</f>
        <v>0.81254290111306982</v>
      </c>
      <c r="V36" s="9">
        <f>IF(V24&gt;0,assumptions!$E$78*(1+assumptions!$E$86)^V3,0)</f>
        <v>0.81010527240973063</v>
      </c>
      <c r="W36" s="9">
        <f>IF(W24&gt;0,assumptions!$E$78*(1+assumptions!$E$86)^W3,0)</f>
        <v>0.80767495659250155</v>
      </c>
      <c r="X36" s="9">
        <f>IF(X24&gt;0,assumptions!$E$78*(1+assumptions!$E$86)^X3,0)</f>
        <v>0.80525193172272402</v>
      </c>
      <c r="Y36" s="9">
        <f>IF(Y24&gt;0,assumptions!$E$78*(1+assumptions!$E$86)^Y3,0)</f>
        <v>0.80283617592755585</v>
      </c>
      <c r="Z36" s="9">
        <f>IF(Z24&gt;0,assumptions!$E$78*(1+assumptions!$E$86)^Z3,0)</f>
        <v>0.80042766739977311</v>
      </c>
      <c r="AA36" s="9">
        <f>IF(AA24&gt;0,assumptions!$E$78*(1+assumptions!$E$86)^AA3,0)</f>
        <v>0.7980263843975739</v>
      </c>
      <c r="AB36" s="9">
        <f>IF(AB24&gt;0,assumptions!$E$78*(1+assumptions!$E$86)^AB3,0)</f>
        <v>0.79563230524438111</v>
      </c>
      <c r="AC36" s="9">
        <f>IF(AC24&gt;0,assumptions!$E$78*(1+assumptions!$E$86)^AC3,0)</f>
        <v>0.79324540832864809</v>
      </c>
      <c r="AD36" s="9">
        <f>IF(AD24&gt;0,assumptions!$E$78*(1+assumptions!$E$86)^AD3,0)</f>
        <v>0.7908656721036621</v>
      </c>
      <c r="AE36" s="9">
        <f>IF(AE24&gt;0,assumptions!$E$78*(1+assumptions!$E$86)^AE3,0)</f>
        <v>0.788493075087351</v>
      </c>
      <c r="AF36" s="9">
        <f>IF(AF24&gt;0,assumptions!$E$78*(1+assumptions!$E$86)^AF3,0)</f>
        <v>0.78612759586208913</v>
      </c>
      <c r="AG36" s="9">
        <f>IF(AG24&gt;0,assumptions!$E$78*(1+assumptions!$E$86)^AG3,0)</f>
        <v>0.78376921307450276</v>
      </c>
      <c r="AH36" s="9">
        <f>IF(AH24&gt;0,assumptions!$E$78*(1+assumptions!$E$86)^AH3,0)</f>
        <v>0.78141790543527923</v>
      </c>
      <c r="AI36" s="9">
        <f>IF(AI24&gt;0,assumptions!$E$78*(1+assumptions!$E$86)^AI3,0)</f>
        <v>0.77907365171897347</v>
      </c>
      <c r="AJ36" s="9">
        <f>IF(AJ24&gt;0,assumptions!$E$78*(1+assumptions!$E$86)^AJ3,0)</f>
        <v>0.77673643076381649</v>
      </c>
      <c r="AK36" s="9">
        <f>IF(AK24&gt;0,assumptions!$E$78*(1+assumptions!$E$86)^AK3,0)</f>
        <v>0.77440622147152516</v>
      </c>
      <c r="AL36" s="9">
        <f>IF(AL24&gt;0,assumptions!$E$78*(1+assumptions!$E$86)^AL3,0)</f>
        <v>0.77208300280711062</v>
      </c>
      <c r="AM36" s="9">
        <f>IF(AM24&gt;0,assumptions!$E$78*(1+assumptions!$E$86)^AM3,0)</f>
        <v>0.7697667537986892</v>
      </c>
      <c r="AN36" s="9">
        <f>IF(AN24&gt;0,assumptions!$E$78*(1+assumptions!$E$86)^AN3,0)</f>
        <v>0.76745745353729322</v>
      </c>
      <c r="AO36" s="9">
        <f>IF(AO24&gt;0,assumptions!$E$78*(1+assumptions!$E$86)^AO3,0)</f>
        <v>0.7651550811766813</v>
      </c>
      <c r="AP36" s="9">
        <f>IF(AP24&gt;0,assumptions!$E$78*(1+assumptions!$E$86)^AP3,0)</f>
        <v>0.76285961593315121</v>
      </c>
      <c r="AQ36" s="9">
        <f>IF(AQ24&gt;0,assumptions!$E$78*(1+assumptions!$E$86)^AQ3,0)</f>
        <v>0.76057103708535179</v>
      </c>
      <c r="AR36" s="9">
        <f>IF(AR24&gt;0,assumptions!$E$78*(1+assumptions!$E$86)^AR3,0)</f>
        <v>0.75828932397409576</v>
      </c>
      <c r="AS36" s="9">
        <f>IF(AS24&gt;0,assumptions!$E$78*(1+assumptions!$E$86)^AS3,0)</f>
        <v>0.75601445600217354</v>
      </c>
      <c r="AT36" s="9">
        <f>IF(AT24&gt;0,assumptions!$E$78*(1+assumptions!$E$86)^AT3,0)</f>
        <v>0.75374641263416697</v>
      </c>
      <c r="AU36" s="9">
        <f>IF(AU24&gt;0,assumptions!$E$78*(1+assumptions!$E$86)^AU3,0)</f>
        <v>0</v>
      </c>
      <c r="AV36" s="9">
        <f>IF(AV24&gt;0,assumptions!$E$78*(1+assumptions!$E$86)^AV3,0)</f>
        <v>0</v>
      </c>
      <c r="AW36" s="9">
        <f>IF(AW24&gt;0,assumptions!$E$78*(1+assumptions!$E$86)^AW3,0)</f>
        <v>0</v>
      </c>
      <c r="AX36" s="9">
        <f>IF(AX24&gt;0,assumptions!$E$78*(1+assumptions!$E$86)^AX3,0)</f>
        <v>0</v>
      </c>
      <c r="AY36" s="9">
        <f>IF(AY24&gt;0,assumptions!$E$78*(1+assumptions!$E$86)^AY3,0)</f>
        <v>0</v>
      </c>
      <c r="AZ36" s="9">
        <f>IF(AZ24&gt;0,assumptions!$E$78*(1+assumptions!$E$86)^AZ3,0)</f>
        <v>0</v>
      </c>
      <c r="BA36" s="9">
        <f>IF(BA24&gt;0,assumptions!$E$78*(1+assumptions!$E$86)^BA3,0)</f>
        <v>0</v>
      </c>
      <c r="BB36" s="9">
        <f>IF(BB24&gt;0,assumptions!$E$78*(1+assumptions!$E$86)^BB3,0)</f>
        <v>0</v>
      </c>
      <c r="BC36" s="9">
        <f>IF(BC24&gt;0,assumptions!$E$78*(1+assumptions!$E$86)^BC3,0)</f>
        <v>0</v>
      </c>
      <c r="BD36" s="9">
        <f>IF(BD24&gt;0,assumptions!$E$78*(1+assumptions!$E$86)^BD3,0)</f>
        <v>0</v>
      </c>
      <c r="BE36" s="9">
        <f>IF(BE24&gt;0,assumptions!$E$78*(1+assumptions!$E$86)^BE3,0)</f>
        <v>0</v>
      </c>
      <c r="BF36" s="9">
        <f>IF(BF24&gt;0,assumptions!$E$78*(1+assumptions!$E$86)^BF3,0)</f>
        <v>0</v>
      </c>
      <c r="BG36" s="9">
        <f>IF(BG24&gt;0,assumptions!$E$78*(1+assumptions!$E$86)^BG3,0)</f>
        <v>0</v>
      </c>
      <c r="BH36" s="9">
        <f>IF(BH24&gt;0,assumptions!$E$78*(1+assumptions!$E$86)^BH3,0)</f>
        <v>0</v>
      </c>
      <c r="BI36" s="9">
        <f>IF(BI24&gt;0,assumptions!$E$78*(1+assumptions!$E$86)^BI3,0)</f>
        <v>0</v>
      </c>
    </row>
    <row r="37" spans="2:61" x14ac:dyDescent="0.35">
      <c r="E37" s="13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2:61" x14ac:dyDescent="0.35">
      <c r="B38" s="7" t="s">
        <v>273</v>
      </c>
      <c r="E38" s="13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2:61" x14ac:dyDescent="0.35">
      <c r="C39" t="s">
        <v>274</v>
      </c>
      <c r="D39" t="s">
        <v>275</v>
      </c>
      <c r="E39" s="13">
        <f>SUM(F39:BI39)</f>
        <v>25660.576332344757</v>
      </c>
      <c r="F39" s="9">
        <f t="shared" ref="F39:AK39" si="54">IF(F24&gt;0,IF(F2&lt;=year_end,F24*F27/100*F33/F29*1000,0),0)</f>
        <v>549.86156521739122</v>
      </c>
      <c r="G39" s="9">
        <f t="shared" si="54"/>
        <v>545.46267269565215</v>
      </c>
      <c r="H39" s="9">
        <f t="shared" si="54"/>
        <v>541.09897131408695</v>
      </c>
      <c r="I39" s="9">
        <f t="shared" si="54"/>
        <v>536.77017954357427</v>
      </c>
      <c r="J39" s="9">
        <f t="shared" si="54"/>
        <v>532.47601810722551</v>
      </c>
      <c r="K39" s="9">
        <f t="shared" si="54"/>
        <v>528.21620996236777</v>
      </c>
      <c r="L39" s="9">
        <f t="shared" si="54"/>
        <v>589.48929031800242</v>
      </c>
      <c r="M39" s="9">
        <f t="shared" si="54"/>
        <v>584.77337599545831</v>
      </c>
      <c r="N39" s="9">
        <f t="shared" si="54"/>
        <v>580.09518898749468</v>
      </c>
      <c r="O39" s="9">
        <f t="shared" si="54"/>
        <v>575.45442747559468</v>
      </c>
      <c r="P39" s="9">
        <f t="shared" si="54"/>
        <v>570.85079205578995</v>
      </c>
      <c r="Q39" s="9">
        <f t="shared" si="54"/>
        <v>566.28398571934349</v>
      </c>
      <c r="R39" s="9">
        <f t="shared" si="54"/>
        <v>624.17079314843204</v>
      </c>
      <c r="S39" s="9">
        <f t="shared" si="54"/>
        <v>619.17742680324454</v>
      </c>
      <c r="T39" s="9">
        <f t="shared" si="54"/>
        <v>614.22400738881856</v>
      </c>
      <c r="U39" s="9">
        <f t="shared" si="54"/>
        <v>609.31021532970806</v>
      </c>
      <c r="V39" s="9">
        <f t="shared" si="54"/>
        <v>604.43573360707035</v>
      </c>
      <c r="W39" s="9">
        <f t="shared" si="54"/>
        <v>599.60024773821385</v>
      </c>
      <c r="X39" s="9">
        <f t="shared" si="54"/>
        <v>654.2837903319388</v>
      </c>
      <c r="Y39" s="9">
        <f t="shared" si="54"/>
        <v>649.04952000928336</v>
      </c>
      <c r="Z39" s="9">
        <f t="shared" si="54"/>
        <v>643.85712384920896</v>
      </c>
      <c r="AA39" s="9">
        <f t="shared" si="54"/>
        <v>638.70626685841535</v>
      </c>
      <c r="AB39" s="9">
        <f t="shared" si="54"/>
        <v>633.59661672354787</v>
      </c>
      <c r="AC39" s="9">
        <f t="shared" si="54"/>
        <v>628.52784378975969</v>
      </c>
      <c r="AD39" s="9">
        <f t="shared" si="54"/>
        <v>680.18140477029976</v>
      </c>
      <c r="AE39" s="9">
        <f t="shared" si="54"/>
        <v>674.73995353213741</v>
      </c>
      <c r="AF39" s="9">
        <f t="shared" si="54"/>
        <v>669.34203390388029</v>
      </c>
      <c r="AG39" s="9">
        <f t="shared" si="54"/>
        <v>663.98729763264919</v>
      </c>
      <c r="AH39" s="9">
        <f t="shared" si="54"/>
        <v>658.67539925158803</v>
      </c>
      <c r="AI39" s="9">
        <f t="shared" si="54"/>
        <v>653.40599605757529</v>
      </c>
      <c r="AJ39" s="9">
        <f t="shared" si="54"/>
        <v>702.19364376320732</v>
      </c>
      <c r="AK39" s="9">
        <f t="shared" si="54"/>
        <v>696.57609461310176</v>
      </c>
      <c r="AL39" s="9">
        <f t="shared" ref="AL39:BI39" si="55">IF(AL24&gt;0,IF(AL2&lt;=year_end,AL24*AL27/100*AL33/AL29*1000,0),0)</f>
        <v>691.00348585619702</v>
      </c>
      <c r="AM39" s="9">
        <f t="shared" si="55"/>
        <v>685.47545796934742</v>
      </c>
      <c r="AN39" s="9">
        <f t="shared" si="55"/>
        <v>679.99165430559253</v>
      </c>
      <c r="AO39" s="9">
        <f t="shared" si="55"/>
        <v>674.55172107114788</v>
      </c>
      <c r="AP39" s="9">
        <f t="shared" si="55"/>
        <v>720.62879247969988</v>
      </c>
      <c r="AQ39" s="9">
        <f t="shared" si="55"/>
        <v>714.8637621398625</v>
      </c>
      <c r="AR39" s="9">
        <f t="shared" si="55"/>
        <v>709.14485204274354</v>
      </c>
      <c r="AS39" s="9">
        <f t="shared" si="55"/>
        <v>703.47169322640161</v>
      </c>
      <c r="AT39" s="9">
        <f t="shared" si="55"/>
        <v>462.57082675970634</v>
      </c>
      <c r="AU39" s="9">
        <f t="shared" si="55"/>
        <v>0</v>
      </c>
      <c r="AV39" s="9">
        <f t="shared" si="55"/>
        <v>0</v>
      </c>
      <c r="AW39" s="9">
        <f t="shared" si="55"/>
        <v>0</v>
      </c>
      <c r="AX39" s="9">
        <f t="shared" si="55"/>
        <v>0</v>
      </c>
      <c r="AY39" s="9">
        <f t="shared" si="55"/>
        <v>0</v>
      </c>
      <c r="AZ39" s="9">
        <f t="shared" si="55"/>
        <v>0</v>
      </c>
      <c r="BA39" s="9">
        <f t="shared" si="55"/>
        <v>0</v>
      </c>
      <c r="BB39" s="9">
        <f t="shared" si="55"/>
        <v>0</v>
      </c>
      <c r="BC39" s="9">
        <f t="shared" si="55"/>
        <v>0</v>
      </c>
      <c r="BD39" s="9">
        <f t="shared" si="55"/>
        <v>0</v>
      </c>
      <c r="BE39" s="9">
        <f t="shared" si="55"/>
        <v>0</v>
      </c>
      <c r="BF39" s="9">
        <f t="shared" si="55"/>
        <v>0</v>
      </c>
      <c r="BG39" s="9">
        <f t="shared" si="55"/>
        <v>0</v>
      </c>
      <c r="BH39" s="9">
        <f t="shared" si="55"/>
        <v>0</v>
      </c>
      <c r="BI39" s="9">
        <f t="shared" si="55"/>
        <v>0</v>
      </c>
    </row>
    <row r="40" spans="2:61" x14ac:dyDescent="0.35">
      <c r="C40" t="s">
        <v>276</v>
      </c>
      <c r="D40" t="s">
        <v>277</v>
      </c>
      <c r="E40" s="13">
        <f>SUM(F40:BI40)</f>
        <v>238373.2480129365</v>
      </c>
      <c r="F40" s="9">
        <f t="shared" ref="F40:AK40" si="56">IF(F24&gt;0,IF(F2&lt;=year_end,F24*F28/100*F34/F30*1000000,0),0)</f>
        <v>5107.9245283018872</v>
      </c>
      <c r="G40" s="9">
        <f t="shared" si="56"/>
        <v>5067.0611320754724</v>
      </c>
      <c r="H40" s="9">
        <f t="shared" si="56"/>
        <v>5026.5246430188672</v>
      </c>
      <c r="I40" s="9">
        <f t="shared" si="56"/>
        <v>4986.312445874717</v>
      </c>
      <c r="J40" s="9">
        <f t="shared" si="56"/>
        <v>4946.4219463077179</v>
      </c>
      <c r="K40" s="9">
        <f t="shared" si="56"/>
        <v>4906.8505707372569</v>
      </c>
      <c r="L40" s="9">
        <f t="shared" si="56"/>
        <v>5476.0452369427785</v>
      </c>
      <c r="M40" s="9">
        <f t="shared" si="56"/>
        <v>5432.2368750472369</v>
      </c>
      <c r="N40" s="9">
        <f t="shared" si="56"/>
        <v>5388.7789800468572</v>
      </c>
      <c r="O40" s="9">
        <f t="shared" si="56"/>
        <v>5345.6687482064835</v>
      </c>
      <c r="P40" s="9">
        <f t="shared" si="56"/>
        <v>5302.9033982208321</v>
      </c>
      <c r="Q40" s="9">
        <f t="shared" si="56"/>
        <v>5260.480171035063</v>
      </c>
      <c r="R40" s="9">
        <f t="shared" si="56"/>
        <v>5798.2181440742033</v>
      </c>
      <c r="S40" s="9">
        <f t="shared" si="56"/>
        <v>5751.8323989216096</v>
      </c>
      <c r="T40" s="9">
        <f t="shared" si="56"/>
        <v>5705.8177397302361</v>
      </c>
      <c r="U40" s="9">
        <f t="shared" si="56"/>
        <v>5660.171197812394</v>
      </c>
      <c r="V40" s="9">
        <f t="shared" si="56"/>
        <v>5614.889828229896</v>
      </c>
      <c r="W40" s="9">
        <f t="shared" si="56"/>
        <v>5569.9707096040565</v>
      </c>
      <c r="X40" s="9">
        <f t="shared" si="56"/>
        <v>6077.952038319946</v>
      </c>
      <c r="Y40" s="9">
        <f t="shared" si="56"/>
        <v>6029.3284220133864</v>
      </c>
      <c r="Z40" s="9">
        <f t="shared" si="56"/>
        <v>5981.0937946372796</v>
      </c>
      <c r="AA40" s="9">
        <f t="shared" si="56"/>
        <v>5933.245044280181</v>
      </c>
      <c r="AB40" s="9">
        <f t="shared" si="56"/>
        <v>5885.7790839259378</v>
      </c>
      <c r="AC40" s="9">
        <f t="shared" si="56"/>
        <v>5838.692851254531</v>
      </c>
      <c r="AD40" s="9">
        <f t="shared" si="56"/>
        <v>6318.5272455758131</v>
      </c>
      <c r="AE40" s="9">
        <f t="shared" si="56"/>
        <v>6267.9790276112062</v>
      </c>
      <c r="AF40" s="9">
        <f t="shared" si="56"/>
        <v>6217.8351953903166</v>
      </c>
      <c r="AG40" s="9">
        <f t="shared" si="56"/>
        <v>6168.0925138271932</v>
      </c>
      <c r="AH40" s="9">
        <f t="shared" si="56"/>
        <v>6118.7477737165764</v>
      </c>
      <c r="AI40" s="9">
        <f t="shared" si="56"/>
        <v>6069.797791526843</v>
      </c>
      <c r="AJ40" s="9">
        <f t="shared" si="56"/>
        <v>6523.0093599608463</v>
      </c>
      <c r="AK40" s="9">
        <f t="shared" si="56"/>
        <v>6470.8252850811596</v>
      </c>
      <c r="AL40" s="9">
        <f t="shared" ref="AL40:BI40" si="57">IF(AL24&gt;0,IF(AL2&lt;=year_end,AL24*AL28/100*AL34/AL30*1000000,0),0)</f>
        <v>6419.0586828005098</v>
      </c>
      <c r="AM40" s="9">
        <f t="shared" si="57"/>
        <v>6367.706213338105</v>
      </c>
      <c r="AN40" s="9">
        <f t="shared" si="57"/>
        <v>6316.7645636313991</v>
      </c>
      <c r="AO40" s="9">
        <f t="shared" si="57"/>
        <v>6266.2304471223479</v>
      </c>
      <c r="AP40" s="9">
        <f t="shared" si="57"/>
        <v>6694.2621884334758</v>
      </c>
      <c r="AQ40" s="9">
        <f t="shared" si="57"/>
        <v>6640.7080909260067</v>
      </c>
      <c r="AR40" s="9">
        <f t="shared" si="57"/>
        <v>6587.5824261985999</v>
      </c>
      <c r="AS40" s="9">
        <f t="shared" si="57"/>
        <v>6534.8817667890098</v>
      </c>
      <c r="AT40" s="9">
        <f t="shared" si="57"/>
        <v>4297.0395123882654</v>
      </c>
      <c r="AU40" s="9">
        <f t="shared" si="57"/>
        <v>0</v>
      </c>
      <c r="AV40" s="9">
        <f t="shared" si="57"/>
        <v>0</v>
      </c>
      <c r="AW40" s="9">
        <f t="shared" si="57"/>
        <v>0</v>
      </c>
      <c r="AX40" s="9">
        <f t="shared" si="57"/>
        <v>0</v>
      </c>
      <c r="AY40" s="9">
        <f t="shared" si="57"/>
        <v>0</v>
      </c>
      <c r="AZ40" s="9">
        <f t="shared" si="57"/>
        <v>0</v>
      </c>
      <c r="BA40" s="9">
        <f t="shared" si="57"/>
        <v>0</v>
      </c>
      <c r="BB40" s="9">
        <f t="shared" si="57"/>
        <v>0</v>
      </c>
      <c r="BC40" s="9">
        <f t="shared" si="57"/>
        <v>0</v>
      </c>
      <c r="BD40" s="9">
        <f t="shared" si="57"/>
        <v>0</v>
      </c>
      <c r="BE40" s="9">
        <f t="shared" si="57"/>
        <v>0</v>
      </c>
      <c r="BF40" s="9">
        <f t="shared" si="57"/>
        <v>0</v>
      </c>
      <c r="BG40" s="9">
        <f t="shared" si="57"/>
        <v>0</v>
      </c>
      <c r="BH40" s="9">
        <f t="shared" si="57"/>
        <v>0</v>
      </c>
      <c r="BI40" s="9">
        <f t="shared" si="57"/>
        <v>0</v>
      </c>
    </row>
    <row r="41" spans="2:61" x14ac:dyDescent="0.35">
      <c r="C41" t="s">
        <v>278</v>
      </c>
      <c r="D41" t="s">
        <v>277</v>
      </c>
      <c r="E41" s="13">
        <f t="shared" ref="E41:E42" si="58">SUM(F41:BI41)</f>
        <v>76981.728997034312</v>
      </c>
      <c r="F41" s="9">
        <f>IF(F24&gt;0,assumptions!$E$115*F39/1000,0)</f>
        <v>1649.5846956521737</v>
      </c>
      <c r="G41" s="9">
        <f>IF(G24&gt;0,assumptions!$E$115*G39/1000,0)</f>
        <v>1636.3880180869564</v>
      </c>
      <c r="H41" s="9">
        <f>IF(H24&gt;0,assumptions!$E$115*H39/1000,0)</f>
        <v>1623.296913942261</v>
      </c>
      <c r="I41" s="9">
        <f>IF(I24&gt;0,assumptions!$E$115*I39/1000,0)</f>
        <v>1610.3105386307227</v>
      </c>
      <c r="J41" s="9">
        <f>IF(J24&gt;0,assumptions!$E$115*J39/1000,0)</f>
        <v>1597.4280543216764</v>
      </c>
      <c r="K41" s="9">
        <f>IF(K24&gt;0,assumptions!$E$115*K39/1000,0)</f>
        <v>1584.6486298871034</v>
      </c>
      <c r="L41" s="9">
        <f>IF(L24&gt;0,assumptions!$E$115*L39/1000,0)</f>
        <v>1768.4678709540071</v>
      </c>
      <c r="M41" s="9">
        <f>IF(M24&gt;0,assumptions!$E$115*M39/1000,0)</f>
        <v>1754.3201279863749</v>
      </c>
      <c r="N41" s="9">
        <f>IF(N24&gt;0,assumptions!$E$115*N39/1000,0)</f>
        <v>1740.2855669624839</v>
      </c>
      <c r="O41" s="9">
        <f>IF(O24&gt;0,assumptions!$E$115*O39/1000,0)</f>
        <v>1726.3632824267841</v>
      </c>
      <c r="P41" s="9">
        <f>IF(P24&gt;0,assumptions!$E$115*P39/1000,0)</f>
        <v>1712.5523761673699</v>
      </c>
      <c r="Q41" s="9">
        <f>IF(Q24&gt;0,assumptions!$E$115*Q39/1000,0)</f>
        <v>1698.8519571580305</v>
      </c>
      <c r="R41" s="9">
        <f>IF(R24&gt;0,assumptions!$E$115*R39/1000,0)</f>
        <v>1872.5123794452961</v>
      </c>
      <c r="S41" s="9">
        <f>IF(S24&gt;0,assumptions!$E$115*S39/1000,0)</f>
        <v>1857.5322804097336</v>
      </c>
      <c r="T41" s="9">
        <f>IF(T24&gt;0,assumptions!$E$115*T39/1000,0)</f>
        <v>1842.6720221664557</v>
      </c>
      <c r="U41" s="9">
        <f>IF(U24&gt;0,assumptions!$E$115*U39/1000,0)</f>
        <v>1827.9306459891243</v>
      </c>
      <c r="V41" s="9">
        <f>IF(V24&gt;0,assumptions!$E$115*V39/1000,0)</f>
        <v>1813.3072008212112</v>
      </c>
      <c r="W41" s="9">
        <f>IF(W24&gt;0,assumptions!$E$115*W39/1000,0)</f>
        <v>1798.8007432146414</v>
      </c>
      <c r="X41" s="9">
        <f>IF(X24&gt;0,assumptions!$E$115*X39/1000,0)</f>
        <v>1962.8513709958163</v>
      </c>
      <c r="Y41" s="9">
        <f>IF(Y24&gt;0,assumptions!$E$115*Y39/1000,0)</f>
        <v>1947.1485600278502</v>
      </c>
      <c r="Z41" s="9">
        <f>IF(Z24&gt;0,assumptions!$E$115*Z39/1000,0)</f>
        <v>1931.5713715476268</v>
      </c>
      <c r="AA41" s="9">
        <f>IF(AA24&gt;0,assumptions!$E$115*AA39/1000,0)</f>
        <v>1916.118800575246</v>
      </c>
      <c r="AB41" s="9">
        <f>IF(AB24&gt;0,assumptions!$E$115*AB39/1000,0)</f>
        <v>1900.7898501706436</v>
      </c>
      <c r="AC41" s="9">
        <f>IF(AC24&gt;0,assumptions!$E$115*AC39/1000,0)</f>
        <v>1885.5835313692792</v>
      </c>
      <c r="AD41" s="9">
        <f>IF(AD24&gt;0,assumptions!$E$115*AD39/1000,0)</f>
        <v>2040.5442143108994</v>
      </c>
      <c r="AE41" s="9">
        <f>IF(AE24&gt;0,assumptions!$E$115*AE39/1000,0)</f>
        <v>2024.2198605964122</v>
      </c>
      <c r="AF41" s="9">
        <f>IF(AF24&gt;0,assumptions!$E$115*AF39/1000,0)</f>
        <v>2008.0261017116409</v>
      </c>
      <c r="AG41" s="9">
        <f>IF(AG24&gt;0,assumptions!$E$115*AG39/1000,0)</f>
        <v>1991.9618928979476</v>
      </c>
      <c r="AH41" s="9">
        <f>IF(AH24&gt;0,assumptions!$E$115*AH39/1000,0)</f>
        <v>1976.0261977547641</v>
      </c>
      <c r="AI41" s="9">
        <f>IF(AI24&gt;0,assumptions!$E$115*AI39/1000,0)</f>
        <v>1960.2179881727259</v>
      </c>
      <c r="AJ41" s="9">
        <f>IF(AJ24&gt;0,assumptions!$E$115*AJ39/1000,0)</f>
        <v>2106.5809312896222</v>
      </c>
      <c r="AK41" s="9">
        <f>IF(AK24&gt;0,assumptions!$E$115*AK39/1000,0)</f>
        <v>2089.7282838393053</v>
      </c>
      <c r="AL41" s="9">
        <f>IF(AL24&gt;0,assumptions!$E$115*AL39/1000,0)</f>
        <v>2073.0104575685909</v>
      </c>
      <c r="AM41" s="9">
        <f>IF(AM24&gt;0,assumptions!$E$115*AM39/1000,0)</f>
        <v>2056.426373908042</v>
      </c>
      <c r="AN41" s="9">
        <f>IF(AN24&gt;0,assumptions!$E$115*AN39/1000,0)</f>
        <v>2039.9749629167777</v>
      </c>
      <c r="AO41" s="9">
        <f>IF(AO24&gt;0,assumptions!$E$115*AO39/1000,0)</f>
        <v>2023.6551632134438</v>
      </c>
      <c r="AP41" s="9">
        <f>IF(AP24&gt;0,assumptions!$E$115*AP39/1000,0)</f>
        <v>2161.8863774390998</v>
      </c>
      <c r="AQ41" s="9">
        <f>IF(AQ24&gt;0,assumptions!$E$115*AQ39/1000,0)</f>
        <v>2144.5912864195875</v>
      </c>
      <c r="AR41" s="9">
        <f>IF(AR24&gt;0,assumptions!$E$115*AR39/1000,0)</f>
        <v>2127.4345561282303</v>
      </c>
      <c r="AS41" s="9">
        <f>IF(AS24&gt;0,assumptions!$E$115*AS39/1000,0)</f>
        <v>2110.4150796792046</v>
      </c>
      <c r="AT41" s="9">
        <f>IF(AT24&gt;0,assumptions!$E$115*AT39/1000,0)</f>
        <v>1387.7124802791191</v>
      </c>
      <c r="AU41" s="9">
        <f>IF(AU24&gt;0,assumptions!$E$115*AU39/1000,0)</f>
        <v>0</v>
      </c>
      <c r="AV41" s="9">
        <f>IF(AV24&gt;0,assumptions!$E$115*AV39/1000,0)</f>
        <v>0</v>
      </c>
      <c r="AW41" s="9">
        <f>IF(AW24&gt;0,assumptions!$E$115*AW39/1000,0)</f>
        <v>0</v>
      </c>
      <c r="AX41" s="9">
        <f>IF(AX24&gt;0,assumptions!$E$115*AX39/1000,0)</f>
        <v>0</v>
      </c>
      <c r="AY41" s="9">
        <f>IF(AY24&gt;0,assumptions!$E$115*AY39/1000,0)</f>
        <v>0</v>
      </c>
      <c r="AZ41" s="9">
        <f>IF(AZ24&gt;0,assumptions!$E$115*AZ39/1000,0)</f>
        <v>0</v>
      </c>
      <c r="BA41" s="9">
        <f>IF(BA24&gt;0,assumptions!$E$115*BA39/1000,0)</f>
        <v>0</v>
      </c>
      <c r="BB41" s="9">
        <f>IF(BB24&gt;0,assumptions!$E$115*BB39/1000,0)</f>
        <v>0</v>
      </c>
      <c r="BC41" s="9">
        <f>IF(BC24&gt;0,assumptions!$E$115*BC39/1000,0)</f>
        <v>0</v>
      </c>
      <c r="BD41" s="9">
        <f>IF(BD24&gt;0,assumptions!$E$115*BD39/1000,0)</f>
        <v>0</v>
      </c>
      <c r="BE41" s="9">
        <f>IF(BE24&gt;0,assumptions!$E$115*BE39/1000,0)</f>
        <v>0</v>
      </c>
      <c r="BF41" s="9">
        <f>IF(BF24&gt;0,assumptions!$E$115*BF39/1000,0)</f>
        <v>0</v>
      </c>
      <c r="BG41" s="9">
        <f>IF(BG24&gt;0,assumptions!$E$115*BG39/1000,0)</f>
        <v>0</v>
      </c>
      <c r="BH41" s="9">
        <f>IF(BH24&gt;0,assumptions!$E$115*BH39/1000,0)</f>
        <v>0</v>
      </c>
      <c r="BI41" s="9">
        <f>IF(BI24&gt;0,assumptions!$E$115*BI39/1000,0)</f>
        <v>0</v>
      </c>
    </row>
    <row r="42" spans="2:61" x14ac:dyDescent="0.35">
      <c r="C42" t="s">
        <v>279</v>
      </c>
      <c r="D42" t="s">
        <v>277</v>
      </c>
      <c r="E42" s="13">
        <f t="shared" si="58"/>
        <v>30792.691598813704</v>
      </c>
      <c r="F42" s="9">
        <f>IF(F24&gt;0,assumptions!$E$118*F39/1000,0)</f>
        <v>659.83387826086937</v>
      </c>
      <c r="G42" s="9">
        <f>IF(G24&gt;0,assumptions!$E$118*G39/1000,0)</f>
        <v>654.55520723478264</v>
      </c>
      <c r="H42" s="9">
        <f>IF(H24&gt;0,assumptions!$E$118*H39/1000,0)</f>
        <v>649.3187655769043</v>
      </c>
      <c r="I42" s="9">
        <f>IF(I24&gt;0,assumptions!$E$118*I39/1000,0)</f>
        <v>644.12421545228904</v>
      </c>
      <c r="J42" s="9">
        <f>IF(J24&gt;0,assumptions!$E$118*J39/1000,0)</f>
        <v>638.97122172867068</v>
      </c>
      <c r="K42" s="9">
        <f>IF(K24&gt;0,assumptions!$E$118*K39/1000,0)</f>
        <v>633.85945195484135</v>
      </c>
      <c r="L42" s="9">
        <f>IF(L24&gt;0,assumptions!$E$118*L39/1000,0)</f>
        <v>707.38714838160297</v>
      </c>
      <c r="M42" s="9">
        <f>IF(M24&gt;0,assumptions!$E$118*M39/1000,0)</f>
        <v>701.72805119454995</v>
      </c>
      <c r="N42" s="9">
        <f>IF(N24&gt;0,assumptions!$E$118*N39/1000,0)</f>
        <v>696.11422678499366</v>
      </c>
      <c r="O42" s="9">
        <f>IF(O24&gt;0,assumptions!$E$118*O39/1000,0)</f>
        <v>690.54531297071355</v>
      </c>
      <c r="P42" s="9">
        <f>IF(P24&gt;0,assumptions!$E$118*P39/1000,0)</f>
        <v>685.02095046694797</v>
      </c>
      <c r="Q42" s="9">
        <f>IF(Q24&gt;0,assumptions!$E$118*Q39/1000,0)</f>
        <v>679.54078286321214</v>
      </c>
      <c r="R42" s="9">
        <f>IF(R24&gt;0,assumptions!$E$118*R39/1000,0)</f>
        <v>749.00495177811854</v>
      </c>
      <c r="S42" s="9">
        <f>IF(S24&gt;0,assumptions!$E$118*S39/1000,0)</f>
        <v>743.01291216389347</v>
      </c>
      <c r="T42" s="9">
        <f>IF(T24&gt;0,assumptions!$E$118*T39/1000,0)</f>
        <v>737.06880886658223</v>
      </c>
      <c r="U42" s="9">
        <f>IF(U24&gt;0,assumptions!$E$118*U39/1000,0)</f>
        <v>731.17225839564969</v>
      </c>
      <c r="V42" s="9">
        <f>IF(V24&gt;0,assumptions!$E$118*V39/1000,0)</f>
        <v>725.32288032848442</v>
      </c>
      <c r="W42" s="9">
        <f>IF(W24&gt;0,assumptions!$E$118*W39/1000,0)</f>
        <v>719.52029728585671</v>
      </c>
      <c r="X42" s="9">
        <f>IF(X24&gt;0,assumptions!$E$118*X39/1000,0)</f>
        <v>785.14054839832659</v>
      </c>
      <c r="Y42" s="9">
        <f>IF(Y24&gt;0,assumptions!$E$118*Y39/1000,0)</f>
        <v>778.85942401114005</v>
      </c>
      <c r="Z42" s="9">
        <f>IF(Z24&gt;0,assumptions!$E$118*Z39/1000,0)</f>
        <v>772.62854861905078</v>
      </c>
      <c r="AA42" s="9">
        <f>IF(AA24&gt;0,assumptions!$E$118*AA39/1000,0)</f>
        <v>766.44752023009835</v>
      </c>
      <c r="AB42" s="9">
        <f>IF(AB24&gt;0,assumptions!$E$118*AB39/1000,0)</f>
        <v>760.31594006825742</v>
      </c>
      <c r="AC42" s="9">
        <f>IF(AC24&gt;0,assumptions!$E$118*AC39/1000,0)</f>
        <v>754.23341254771162</v>
      </c>
      <c r="AD42" s="9">
        <f>IF(AD24&gt;0,assumptions!$E$118*AD39/1000,0)</f>
        <v>816.21768572435974</v>
      </c>
      <c r="AE42" s="9">
        <f>IF(AE24&gt;0,assumptions!$E$118*AE39/1000,0)</f>
        <v>809.68794423856491</v>
      </c>
      <c r="AF42" s="9">
        <f>IF(AF24&gt;0,assumptions!$E$118*AF39/1000,0)</f>
        <v>803.21044068465642</v>
      </c>
      <c r="AG42" s="9">
        <f>IF(AG24&gt;0,assumptions!$E$118*AG39/1000,0)</f>
        <v>796.78475715917909</v>
      </c>
      <c r="AH42" s="9">
        <f>IF(AH24&gt;0,assumptions!$E$118*AH39/1000,0)</f>
        <v>790.41047910190559</v>
      </c>
      <c r="AI42" s="9">
        <f>IF(AI24&gt;0,assumptions!$E$118*AI39/1000,0)</f>
        <v>784.08719526909033</v>
      </c>
      <c r="AJ42" s="9">
        <f>IF(AJ24&gt;0,assumptions!$E$118*AJ39/1000,0)</f>
        <v>842.63237251584883</v>
      </c>
      <c r="AK42" s="9">
        <f>IF(AK24&gt;0,assumptions!$E$118*AK39/1000,0)</f>
        <v>835.89131353572213</v>
      </c>
      <c r="AL42" s="9">
        <f>IF(AL24&gt;0,assumptions!$E$118*AL39/1000,0)</f>
        <v>829.20418302743633</v>
      </c>
      <c r="AM42" s="9">
        <f>IF(AM24&gt;0,assumptions!$E$118*AM39/1000,0)</f>
        <v>822.5705495632169</v>
      </c>
      <c r="AN42" s="9">
        <f>IF(AN24&gt;0,assumptions!$E$118*AN39/1000,0)</f>
        <v>815.98998516671099</v>
      </c>
      <c r="AO42" s="9">
        <f>IF(AO24&gt;0,assumptions!$E$118*AO39/1000,0)</f>
        <v>809.46206528537743</v>
      </c>
      <c r="AP42" s="9">
        <f>IF(AP24&gt;0,assumptions!$E$118*AP39/1000,0)</f>
        <v>864.75455097563986</v>
      </c>
      <c r="AQ42" s="9">
        <f>IF(AQ24&gt;0,assumptions!$E$118*AQ39/1000,0)</f>
        <v>857.83651456783502</v>
      </c>
      <c r="AR42" s="9">
        <f>IF(AR24&gt;0,assumptions!$E$118*AR39/1000,0)</f>
        <v>850.97382245129222</v>
      </c>
      <c r="AS42" s="9">
        <f>IF(AS24&gt;0,assumptions!$E$118*AS39/1000,0)</f>
        <v>844.16603187168187</v>
      </c>
      <c r="AT42" s="9">
        <f>IF(AT24&gt;0,assumptions!$E$118*AT39/1000,0)</f>
        <v>555.08499211164758</v>
      </c>
      <c r="AU42" s="9">
        <f>IF(AU24&gt;0,assumptions!$E$118*AU39/1000,0)</f>
        <v>0</v>
      </c>
      <c r="AV42" s="9">
        <f>IF(AV24&gt;0,assumptions!$E$118*AV39/1000,0)</f>
        <v>0</v>
      </c>
      <c r="AW42" s="9">
        <f>IF(AW24&gt;0,assumptions!$E$118*AW39/1000,0)</f>
        <v>0</v>
      </c>
      <c r="AX42" s="9">
        <f>IF(AX24&gt;0,assumptions!$E$118*AX39/1000,0)</f>
        <v>0</v>
      </c>
      <c r="AY42" s="9">
        <f>IF(AY24&gt;0,assumptions!$E$118*AY39/1000,0)</f>
        <v>0</v>
      </c>
      <c r="AZ42" s="9">
        <f>IF(AZ24&gt;0,assumptions!$E$118*AZ39/1000,0)</f>
        <v>0</v>
      </c>
      <c r="BA42" s="9">
        <f>IF(BA24&gt;0,assumptions!$E$118*BA39/1000,0)</f>
        <v>0</v>
      </c>
      <c r="BB42" s="9">
        <f>IF(BB24&gt;0,assumptions!$E$118*BB39/1000,0)</f>
        <v>0</v>
      </c>
      <c r="BC42" s="9">
        <f>IF(BC24&gt;0,assumptions!$E$118*BC39/1000,0)</f>
        <v>0</v>
      </c>
      <c r="BD42" s="9">
        <f>IF(BD24&gt;0,assumptions!$E$118*BD39/1000,0)</f>
        <v>0</v>
      </c>
      <c r="BE42" s="9">
        <f>IF(BE24&gt;0,assumptions!$E$118*BE39/1000,0)</f>
        <v>0</v>
      </c>
      <c r="BF42" s="9">
        <f>IF(BF24&gt;0,assumptions!$E$118*BF39/1000,0)</f>
        <v>0</v>
      </c>
      <c r="BG42" s="9">
        <f>IF(BG24&gt;0,assumptions!$E$118*BG39/1000,0)</f>
        <v>0</v>
      </c>
      <c r="BH42" s="9">
        <f>IF(BH24&gt;0,assumptions!$E$118*BH39/1000,0)</f>
        <v>0</v>
      </c>
      <c r="BI42" s="9">
        <f>IF(BI24&gt;0,assumptions!$E$118*BI39/1000,0)</f>
        <v>0</v>
      </c>
    </row>
    <row r="43" spans="2:61" x14ac:dyDescent="0.35">
      <c r="E43" s="13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</row>
    <row r="44" spans="2:61" x14ac:dyDescent="0.35">
      <c r="B44" s="7" t="s">
        <v>280</v>
      </c>
      <c r="E44" s="13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</row>
    <row r="45" spans="2:61" x14ac:dyDescent="0.35">
      <c r="C45" t="s">
        <v>8</v>
      </c>
      <c r="D45" t="s">
        <v>275</v>
      </c>
      <c r="E45" s="13">
        <f>SUM(F45:BI45)</f>
        <v>5325.7315199656005</v>
      </c>
      <c r="F45" s="9">
        <f t="shared" ref="F45:AK45" si="59">IF(F24&gt;0,IF(F2&lt;=year_end,F39*F29,0),0)</f>
        <v>126.46815999999998</v>
      </c>
      <c r="G45" s="9">
        <f t="shared" si="59"/>
        <v>124.8291326464</v>
      </c>
      <c r="H45" s="9">
        <f t="shared" si="59"/>
        <v>123.21134708730266</v>
      </c>
      <c r="I45" s="9">
        <f t="shared" si="59"/>
        <v>121.61452802905121</v>
      </c>
      <c r="J45" s="9">
        <f t="shared" si="59"/>
        <v>120.0384037457947</v>
      </c>
      <c r="K45" s="9">
        <f t="shared" si="59"/>
        <v>118.48270603324922</v>
      </c>
      <c r="L45" s="9">
        <f t="shared" si="59"/>
        <v>131.56556643344058</v>
      </c>
      <c r="M45" s="9">
        <f t="shared" si="59"/>
        <v>129.86047669246315</v>
      </c>
      <c r="N45" s="9">
        <f t="shared" si="59"/>
        <v>128.17748491452886</v>
      </c>
      <c r="O45" s="9">
        <f t="shared" si="59"/>
        <v>126.51630471003655</v>
      </c>
      <c r="P45" s="9">
        <f t="shared" si="59"/>
        <v>124.87665340099448</v>
      </c>
      <c r="Q45" s="9">
        <f t="shared" si="59"/>
        <v>123.25825197291756</v>
      </c>
      <c r="R45" s="9">
        <f t="shared" si="59"/>
        <v>135.17869447483176</v>
      </c>
      <c r="S45" s="9">
        <f t="shared" si="59"/>
        <v>133.42677859443793</v>
      </c>
      <c r="T45" s="9">
        <f t="shared" si="59"/>
        <v>131.69756754385401</v>
      </c>
      <c r="U45" s="9">
        <f t="shared" si="59"/>
        <v>129.99076706848567</v>
      </c>
      <c r="V45" s="9">
        <f t="shared" si="59"/>
        <v>128.30608672727809</v>
      </c>
      <c r="W45" s="9">
        <f t="shared" si="59"/>
        <v>126.64323984329258</v>
      </c>
      <c r="X45" s="9">
        <f t="shared" si="59"/>
        <v>137.50213780041582</v>
      </c>
      <c r="Y45" s="9">
        <f t="shared" si="59"/>
        <v>135.72011009452243</v>
      </c>
      <c r="Z45" s="9">
        <f t="shared" si="59"/>
        <v>133.96117746769741</v>
      </c>
      <c r="AA45" s="9">
        <f t="shared" si="59"/>
        <v>132.22504060771607</v>
      </c>
      <c r="AB45" s="9">
        <f t="shared" si="59"/>
        <v>130.51140408144005</v>
      </c>
      <c r="AC45" s="9">
        <f t="shared" si="59"/>
        <v>128.81997628454459</v>
      </c>
      <c r="AD45" s="9">
        <f t="shared" si="59"/>
        <v>138.70960297297842</v>
      </c>
      <c r="AE45" s="9">
        <f t="shared" si="59"/>
        <v>136.91192651844861</v>
      </c>
      <c r="AF45" s="9">
        <f t="shared" si="59"/>
        <v>135.13754795076954</v>
      </c>
      <c r="AG45" s="9">
        <f t="shared" si="59"/>
        <v>133.38616532932753</v>
      </c>
      <c r="AH45" s="9">
        <f t="shared" si="59"/>
        <v>131.65748062665949</v>
      </c>
      <c r="AI45" s="9">
        <f t="shared" si="59"/>
        <v>129.95119967773797</v>
      </c>
      <c r="AJ45" s="9">
        <f t="shared" si="59"/>
        <v>138.95595147407397</v>
      </c>
      <c r="AK45" s="9">
        <f t="shared" si="59"/>
        <v>137.15508234296999</v>
      </c>
      <c r="AL45" s="9">
        <f t="shared" ref="AL45:BI45" si="60">IF(AL24&gt;0,IF(AL2&lt;=year_end,AL39*AL29,0),0)</f>
        <v>135.37755247580512</v>
      </c>
      <c r="AM45" s="9">
        <f t="shared" si="60"/>
        <v>133.62305939571868</v>
      </c>
      <c r="AN45" s="9">
        <f t="shared" si="60"/>
        <v>131.89130454595013</v>
      </c>
      <c r="AO45" s="9">
        <f t="shared" si="60"/>
        <v>130.18199323903465</v>
      </c>
      <c r="AP45" s="9">
        <f t="shared" si="60"/>
        <v>138.37905265332262</v>
      </c>
      <c r="AQ45" s="9">
        <f t="shared" si="60"/>
        <v>136.58566013093559</v>
      </c>
      <c r="AR45" s="9">
        <f t="shared" si="60"/>
        <v>134.81550997563866</v>
      </c>
      <c r="AS45" s="9">
        <f t="shared" si="60"/>
        <v>133.0683009663544</v>
      </c>
      <c r="AT45" s="9">
        <f t="shared" si="60"/>
        <v>87.062133435179163</v>
      </c>
      <c r="AU45" s="9">
        <f t="shared" si="60"/>
        <v>0</v>
      </c>
      <c r="AV45" s="9">
        <f t="shared" si="60"/>
        <v>0</v>
      </c>
      <c r="AW45" s="9">
        <f t="shared" si="60"/>
        <v>0</v>
      </c>
      <c r="AX45" s="9">
        <f t="shared" si="60"/>
        <v>0</v>
      </c>
      <c r="AY45" s="9">
        <f t="shared" si="60"/>
        <v>0</v>
      </c>
      <c r="AZ45" s="9">
        <f t="shared" si="60"/>
        <v>0</v>
      </c>
      <c r="BA45" s="9">
        <f t="shared" si="60"/>
        <v>0</v>
      </c>
      <c r="BB45" s="9">
        <f t="shared" si="60"/>
        <v>0</v>
      </c>
      <c r="BC45" s="9">
        <f t="shared" si="60"/>
        <v>0</v>
      </c>
      <c r="BD45" s="9">
        <f t="shared" si="60"/>
        <v>0</v>
      </c>
      <c r="BE45" s="9">
        <f t="shared" si="60"/>
        <v>0</v>
      </c>
      <c r="BF45" s="9">
        <f t="shared" si="60"/>
        <v>0</v>
      </c>
      <c r="BG45" s="9">
        <f t="shared" si="60"/>
        <v>0</v>
      </c>
      <c r="BH45" s="9">
        <f t="shared" si="60"/>
        <v>0</v>
      </c>
      <c r="BI45" s="9">
        <f t="shared" si="60"/>
        <v>0</v>
      </c>
    </row>
    <row r="46" spans="2:61" x14ac:dyDescent="0.35">
      <c r="C46" t="s">
        <v>9</v>
      </c>
      <c r="D46" t="s">
        <v>277</v>
      </c>
      <c r="E46" s="13">
        <f>SUM(F46:BI46)</f>
        <v>118744.34020759421</v>
      </c>
      <c r="F46" s="9">
        <f t="shared" ref="F46:AK46" si="61">IF(F24&gt;0,IF(F2&lt;=year_end,F40*F30,0),0)</f>
        <v>2707.2000000000003</v>
      </c>
      <c r="G46" s="9">
        <f t="shared" si="61"/>
        <v>2677.4857728000006</v>
      </c>
      <c r="H46" s="9">
        <f t="shared" si="61"/>
        <v>2648.0976889577469</v>
      </c>
      <c r="I46" s="9">
        <f t="shared" si="61"/>
        <v>2619.032168723747</v>
      </c>
      <c r="J46" s="9">
        <f t="shared" si="61"/>
        <v>2590.2856716398346</v>
      </c>
      <c r="K46" s="9">
        <f t="shared" si="61"/>
        <v>2561.854696107916</v>
      </c>
      <c r="L46" s="9">
        <f t="shared" si="61"/>
        <v>2850.4527513338649</v>
      </c>
      <c r="M46" s="9">
        <f t="shared" si="61"/>
        <v>2819.1661819352248</v>
      </c>
      <c r="N46" s="9">
        <f t="shared" si="61"/>
        <v>2788.2230139223029</v>
      </c>
      <c r="O46" s="9">
        <f t="shared" si="61"/>
        <v>2757.6194781214926</v>
      </c>
      <c r="P46" s="9">
        <f t="shared" si="61"/>
        <v>2727.3518467296312</v>
      </c>
      <c r="Q46" s="9">
        <f t="shared" si="61"/>
        <v>2697.4164328599259</v>
      </c>
      <c r="R46" s="9">
        <f t="shared" si="61"/>
        <v>2964.2328778809506</v>
      </c>
      <c r="S46" s="9">
        <f t="shared" si="61"/>
        <v>2931.697457813329</v>
      </c>
      <c r="T46" s="9">
        <f t="shared" si="61"/>
        <v>2899.5191465163693</v>
      </c>
      <c r="U46" s="9">
        <f t="shared" si="61"/>
        <v>2867.6940243642057</v>
      </c>
      <c r="V46" s="9">
        <f t="shared" si="61"/>
        <v>2836.2182147527851</v>
      </c>
      <c r="W46" s="9">
        <f t="shared" si="61"/>
        <v>2805.0878836276584</v>
      </c>
      <c r="X46" s="9">
        <f t="shared" si="61"/>
        <v>3051.7291629186575</v>
      </c>
      <c r="Y46" s="9">
        <f t="shared" si="61"/>
        <v>3018.2333836264615</v>
      </c>
      <c r="Z46" s="9">
        <f t="shared" si="61"/>
        <v>2985.1052540077781</v>
      </c>
      <c r="AA46" s="9">
        <f t="shared" si="61"/>
        <v>2952.3407387397883</v>
      </c>
      <c r="AB46" s="9">
        <f t="shared" si="61"/>
        <v>2919.9358467913798</v>
      </c>
      <c r="AC46" s="9">
        <f t="shared" si="61"/>
        <v>2887.8866309369978</v>
      </c>
      <c r="AD46" s="9">
        <f t="shared" si="61"/>
        <v>3115.8427497554549</v>
      </c>
      <c r="AE46" s="9">
        <f t="shared" si="61"/>
        <v>3081.6432597341386</v>
      </c>
      <c r="AF46" s="9">
        <f t="shared" si="61"/>
        <v>3047.819143315297</v>
      </c>
      <c r="AG46" s="9">
        <f t="shared" si="61"/>
        <v>3014.3662803982679</v>
      </c>
      <c r="AH46" s="9">
        <f t="shared" si="61"/>
        <v>2981.2805961046165</v>
      </c>
      <c r="AI46" s="9">
        <f t="shared" si="61"/>
        <v>2948.5580602817722</v>
      </c>
      <c r="AJ46" s="9">
        <f t="shared" si="61"/>
        <v>3159.2109109297958</v>
      </c>
      <c r="AK46" s="9">
        <f t="shared" si="61"/>
        <v>3124.5354119714307</v>
      </c>
      <c r="AL46" s="9">
        <f t="shared" ref="AL46:BI46" si="62">IF(AL24&gt;0,IF(AL2&lt;=year_end,AL40*AL30,0),0)</f>
        <v>3090.2405112896322</v>
      </c>
      <c r="AM46" s="9">
        <f t="shared" si="62"/>
        <v>3056.3220314377168</v>
      </c>
      <c r="AN46" s="9">
        <f t="shared" si="62"/>
        <v>3022.775840820656</v>
      </c>
      <c r="AO46" s="9">
        <f t="shared" si="62"/>
        <v>2989.5978531918081</v>
      </c>
      <c r="AP46" s="9">
        <f t="shared" si="62"/>
        <v>3184.2289523209583</v>
      </c>
      <c r="AQ46" s="9">
        <f t="shared" si="62"/>
        <v>3149.2788553402829</v>
      </c>
      <c r="AR46" s="9">
        <f t="shared" si="62"/>
        <v>3114.7123706240686</v>
      </c>
      <c r="AS46" s="9">
        <f t="shared" si="62"/>
        <v>3080.5252876440986</v>
      </c>
      <c r="AT46" s="9">
        <f t="shared" si="62"/>
        <v>2019.5357673261888</v>
      </c>
      <c r="AU46" s="9">
        <f t="shared" si="62"/>
        <v>0</v>
      </c>
      <c r="AV46" s="9">
        <f t="shared" si="62"/>
        <v>0</v>
      </c>
      <c r="AW46" s="9">
        <f t="shared" si="62"/>
        <v>0</v>
      </c>
      <c r="AX46" s="9">
        <f t="shared" si="62"/>
        <v>0</v>
      </c>
      <c r="AY46" s="9">
        <f t="shared" si="62"/>
        <v>0</v>
      </c>
      <c r="AZ46" s="9">
        <f t="shared" si="62"/>
        <v>0</v>
      </c>
      <c r="BA46" s="9">
        <f t="shared" si="62"/>
        <v>0</v>
      </c>
      <c r="BB46" s="9">
        <f t="shared" si="62"/>
        <v>0</v>
      </c>
      <c r="BC46" s="9">
        <f t="shared" si="62"/>
        <v>0</v>
      </c>
      <c r="BD46" s="9">
        <f t="shared" si="62"/>
        <v>0</v>
      </c>
      <c r="BE46" s="9">
        <f t="shared" si="62"/>
        <v>0</v>
      </c>
      <c r="BF46" s="9">
        <f t="shared" si="62"/>
        <v>0</v>
      </c>
      <c r="BG46" s="9">
        <f t="shared" si="62"/>
        <v>0</v>
      </c>
      <c r="BH46" s="9">
        <f t="shared" si="62"/>
        <v>0</v>
      </c>
      <c r="BI46" s="9">
        <f t="shared" si="62"/>
        <v>0</v>
      </c>
    </row>
    <row r="47" spans="2:61" x14ac:dyDescent="0.35">
      <c r="C47" t="s">
        <v>57</v>
      </c>
      <c r="D47" t="s">
        <v>281</v>
      </c>
      <c r="E47" s="13">
        <f t="shared" ref="E47:E48" si="63">SUM(F47:BI47)</f>
        <v>232.6260027187943</v>
      </c>
      <c r="F47" s="9">
        <f t="shared" ref="F47:AK47" si="64">IF(F24&gt;0,IF(F2&lt;=year_end,F39*F31/g_oz,0),0)</f>
        <v>5.3035379493400354</v>
      </c>
      <c r="G47" s="9">
        <f t="shared" si="64"/>
        <v>5.2453263168080797</v>
      </c>
      <c r="H47" s="9">
        <f t="shared" si="64"/>
        <v>5.1877536151547945</v>
      </c>
      <c r="I47" s="9">
        <f t="shared" si="64"/>
        <v>5.1308128314748549</v>
      </c>
      <c r="J47" s="9">
        <f t="shared" si="64"/>
        <v>5.0744970298365866</v>
      </c>
      <c r="K47" s="9">
        <f t="shared" si="64"/>
        <v>5.0187993504371002</v>
      </c>
      <c r="L47" s="9">
        <f t="shared" si="64"/>
        <v>5.5841771348625402</v>
      </c>
      <c r="M47" s="9">
        <f t="shared" si="64"/>
        <v>5.5228852066302885</v>
      </c>
      <c r="N47" s="9">
        <f t="shared" si="64"/>
        <v>5.4622660186023149</v>
      </c>
      <c r="O47" s="9">
        <f t="shared" si="64"/>
        <v>5.4023121867821349</v>
      </c>
      <c r="P47" s="9">
        <f t="shared" si="64"/>
        <v>5.3430164082200147</v>
      </c>
      <c r="Q47" s="9">
        <f t="shared" si="64"/>
        <v>5.2843714601233911</v>
      </c>
      <c r="R47" s="9">
        <f t="shared" si="64"/>
        <v>5.8070779988634182</v>
      </c>
      <c r="S47" s="9">
        <f t="shared" si="64"/>
        <v>5.7433395107478935</v>
      </c>
      <c r="T47" s="9">
        <f t="shared" si="64"/>
        <v>5.6803006162779246</v>
      </c>
      <c r="U47" s="9">
        <f t="shared" si="64"/>
        <v>5.6179536367136595</v>
      </c>
      <c r="V47" s="9">
        <f t="shared" si="64"/>
        <v>5.5562909775970892</v>
      </c>
      <c r="W47" s="9">
        <f t="shared" si="64"/>
        <v>5.4953051278269855</v>
      </c>
      <c r="X47" s="9">
        <f t="shared" si="64"/>
        <v>5.9784875246183509</v>
      </c>
      <c r="Y47" s="9">
        <f t="shared" si="64"/>
        <v>5.9128676455481397</v>
      </c>
      <c r="Z47" s="9">
        <f t="shared" si="64"/>
        <v>5.847968010270602</v>
      </c>
      <c r="AA47" s="9">
        <f t="shared" si="64"/>
        <v>5.7837807133898727</v>
      </c>
      <c r="AB47" s="9">
        <f t="shared" si="64"/>
        <v>5.7202979362797031</v>
      </c>
      <c r="AC47" s="9">
        <f t="shared" si="64"/>
        <v>5.6575119461311001</v>
      </c>
      <c r="AD47" s="9">
        <f t="shared" si="64"/>
        <v>6.1040891945567601</v>
      </c>
      <c r="AE47" s="9">
        <f t="shared" si="64"/>
        <v>6.0370907115573047</v>
      </c>
      <c r="AF47" s="9">
        <f t="shared" si="64"/>
        <v>5.970827603907253</v>
      </c>
      <c r="AG47" s="9">
        <f t="shared" si="64"/>
        <v>5.9052918001267667</v>
      </c>
      <c r="AH47" s="9">
        <f t="shared" si="64"/>
        <v>5.8404753173285755</v>
      </c>
      <c r="AI47" s="9">
        <f t="shared" si="64"/>
        <v>5.7763702602455762</v>
      </c>
      <c r="AJ47" s="9">
        <f t="shared" si="64"/>
        <v>6.1890495552915459</v>
      </c>
      <c r="AK47" s="9">
        <f t="shared" si="64"/>
        <v>6.1211185473726664</v>
      </c>
      <c r="AL47" s="9">
        <f t="shared" ref="AL47:BI47" si="65">IF(AL24&gt;0,IF(AL2&lt;=year_end,AL39*AL31/g_oz,0),0)</f>
        <v>6.0539331501967046</v>
      </c>
      <c r="AM47" s="9">
        <f t="shared" si="65"/>
        <v>5.987485179940145</v>
      </c>
      <c r="AN47" s="9">
        <f t="shared" si="65"/>
        <v>5.9217665426051216</v>
      </c>
      <c r="AO47" s="9">
        <f t="shared" si="65"/>
        <v>5.8567692330334884</v>
      </c>
      <c r="AP47" s="9">
        <f t="shared" si="65"/>
        <v>6.2380611288495356</v>
      </c>
      <c r="AQ47" s="9">
        <f t="shared" si="65"/>
        <v>6.1695921698992846</v>
      </c>
      <c r="AR47" s="9">
        <f t="shared" si="65"/>
        <v>6.1018747262424693</v>
      </c>
      <c r="AS47" s="9">
        <f t="shared" si="65"/>
        <v>6.0349005492472321</v>
      </c>
      <c r="AT47" s="9">
        <f t="shared" si="65"/>
        <v>3.9563698958569695</v>
      </c>
      <c r="AU47" s="9">
        <f t="shared" si="65"/>
        <v>0</v>
      </c>
      <c r="AV47" s="9">
        <f t="shared" si="65"/>
        <v>0</v>
      </c>
      <c r="AW47" s="9">
        <f t="shared" si="65"/>
        <v>0</v>
      </c>
      <c r="AX47" s="9">
        <f t="shared" si="65"/>
        <v>0</v>
      </c>
      <c r="AY47" s="9">
        <f t="shared" si="65"/>
        <v>0</v>
      </c>
      <c r="AZ47" s="9">
        <f t="shared" si="65"/>
        <v>0</v>
      </c>
      <c r="BA47" s="9">
        <f t="shared" si="65"/>
        <v>0</v>
      </c>
      <c r="BB47" s="9">
        <f t="shared" si="65"/>
        <v>0</v>
      </c>
      <c r="BC47" s="9">
        <f t="shared" si="65"/>
        <v>0</v>
      </c>
      <c r="BD47" s="9">
        <f t="shared" si="65"/>
        <v>0</v>
      </c>
      <c r="BE47" s="9">
        <f t="shared" si="65"/>
        <v>0</v>
      </c>
      <c r="BF47" s="9">
        <f t="shared" si="65"/>
        <v>0</v>
      </c>
      <c r="BG47" s="9">
        <f t="shared" si="65"/>
        <v>0</v>
      </c>
      <c r="BH47" s="9">
        <f t="shared" si="65"/>
        <v>0</v>
      </c>
      <c r="BI47" s="9">
        <f t="shared" si="65"/>
        <v>0</v>
      </c>
    </row>
    <row r="48" spans="2:61" x14ac:dyDescent="0.35">
      <c r="C48" t="s">
        <v>58</v>
      </c>
      <c r="D48" t="s">
        <v>281</v>
      </c>
      <c r="E48" s="13">
        <f t="shared" si="63"/>
        <v>54279.400634385325</v>
      </c>
      <c r="F48" s="9">
        <f t="shared" ref="F48:AK48" si="66">IF(F24&gt;0,IF(F2&lt;=year_end,F39*F32/g_oz,0),0)</f>
        <v>1237.4921881793416</v>
      </c>
      <c r="G48" s="9">
        <f t="shared" si="66"/>
        <v>1223.9094739218854</v>
      </c>
      <c r="H48" s="9">
        <f t="shared" si="66"/>
        <v>1210.4758435361186</v>
      </c>
      <c r="I48" s="9">
        <f t="shared" si="66"/>
        <v>1197.1896606774665</v>
      </c>
      <c r="J48" s="9">
        <f t="shared" si="66"/>
        <v>1184.0493069618701</v>
      </c>
      <c r="K48" s="9">
        <f t="shared" si="66"/>
        <v>1171.0531817686567</v>
      </c>
      <c r="L48" s="9">
        <f t="shared" si="66"/>
        <v>1302.9746648012595</v>
      </c>
      <c r="M48" s="9">
        <f t="shared" si="66"/>
        <v>1288.6732148804006</v>
      </c>
      <c r="N48" s="9">
        <f t="shared" si="66"/>
        <v>1274.5287376738736</v>
      </c>
      <c r="O48" s="9">
        <f t="shared" si="66"/>
        <v>1260.5395102491648</v>
      </c>
      <c r="P48" s="9">
        <f t="shared" si="66"/>
        <v>1246.7038285846702</v>
      </c>
      <c r="Q48" s="9">
        <f t="shared" si="66"/>
        <v>1233.0200073621245</v>
      </c>
      <c r="R48" s="9">
        <f t="shared" si="66"/>
        <v>1354.9848664014644</v>
      </c>
      <c r="S48" s="9">
        <f t="shared" si="66"/>
        <v>1340.1125525078421</v>
      </c>
      <c r="T48" s="9">
        <f t="shared" si="66"/>
        <v>1325.4034771315162</v>
      </c>
      <c r="U48" s="9">
        <f t="shared" si="66"/>
        <v>1310.8558485665203</v>
      </c>
      <c r="V48" s="9">
        <f t="shared" si="66"/>
        <v>1296.4678947726543</v>
      </c>
      <c r="W48" s="9">
        <f t="shared" si="66"/>
        <v>1282.2378631596296</v>
      </c>
      <c r="X48" s="9">
        <f t="shared" si="66"/>
        <v>1394.9804224109484</v>
      </c>
      <c r="Y48" s="9">
        <f t="shared" si="66"/>
        <v>1379.6691172945659</v>
      </c>
      <c r="Z48" s="9">
        <f t="shared" si="66"/>
        <v>1364.5258690631408</v>
      </c>
      <c r="AA48" s="9">
        <f t="shared" si="66"/>
        <v>1349.5488331243037</v>
      </c>
      <c r="AB48" s="9">
        <f t="shared" si="66"/>
        <v>1334.7361851319311</v>
      </c>
      <c r="AC48" s="9">
        <f t="shared" si="66"/>
        <v>1320.0861207639232</v>
      </c>
      <c r="AD48" s="9">
        <f t="shared" si="66"/>
        <v>1424.2874787299108</v>
      </c>
      <c r="AE48" s="9">
        <f t="shared" si="66"/>
        <v>1408.6544993633711</v>
      </c>
      <c r="AF48" s="9">
        <f t="shared" si="66"/>
        <v>1393.1931075783589</v>
      </c>
      <c r="AG48" s="9">
        <f t="shared" si="66"/>
        <v>1377.9014200295787</v>
      </c>
      <c r="AH48" s="9">
        <f t="shared" si="66"/>
        <v>1362.7775740433344</v>
      </c>
      <c r="AI48" s="9">
        <f t="shared" si="66"/>
        <v>1347.8197273906344</v>
      </c>
      <c r="AJ48" s="9">
        <f t="shared" si="66"/>
        <v>1444.1115629013607</v>
      </c>
      <c r="AK48" s="9">
        <f t="shared" si="66"/>
        <v>1428.2609943869556</v>
      </c>
      <c r="AL48" s="9">
        <f t="shared" ref="AL48:BI48" si="67">IF(AL24&gt;0,IF(AL2&lt;=year_end,AL39*AL32/g_oz,0),0)</f>
        <v>1412.5844017125644</v>
      </c>
      <c r="AM48" s="9">
        <f t="shared" si="67"/>
        <v>1397.0798753193674</v>
      </c>
      <c r="AN48" s="9">
        <f t="shared" si="67"/>
        <v>1381.7455266078618</v>
      </c>
      <c r="AO48" s="9">
        <f t="shared" si="67"/>
        <v>1366.579487707814</v>
      </c>
      <c r="AP48" s="9">
        <f t="shared" si="67"/>
        <v>1455.5475967315581</v>
      </c>
      <c r="AQ48" s="9">
        <f t="shared" si="67"/>
        <v>1439.5715063098332</v>
      </c>
      <c r="AR48" s="9">
        <f t="shared" si="67"/>
        <v>1423.7707694565763</v>
      </c>
      <c r="AS48" s="9">
        <f t="shared" si="67"/>
        <v>1408.1434614910208</v>
      </c>
      <c r="AT48" s="9">
        <f t="shared" si="67"/>
        <v>923.1529756999596</v>
      </c>
      <c r="AU48" s="9">
        <f t="shared" si="67"/>
        <v>0</v>
      </c>
      <c r="AV48" s="9">
        <f t="shared" si="67"/>
        <v>0</v>
      </c>
      <c r="AW48" s="9">
        <f t="shared" si="67"/>
        <v>0</v>
      </c>
      <c r="AX48" s="9">
        <f t="shared" si="67"/>
        <v>0</v>
      </c>
      <c r="AY48" s="9">
        <f t="shared" si="67"/>
        <v>0</v>
      </c>
      <c r="AZ48" s="9">
        <f t="shared" si="67"/>
        <v>0</v>
      </c>
      <c r="BA48" s="9">
        <f t="shared" si="67"/>
        <v>0</v>
      </c>
      <c r="BB48" s="9">
        <f t="shared" si="67"/>
        <v>0</v>
      </c>
      <c r="BC48" s="9">
        <f t="shared" si="67"/>
        <v>0</v>
      </c>
      <c r="BD48" s="9">
        <f t="shared" si="67"/>
        <v>0</v>
      </c>
      <c r="BE48" s="9">
        <f t="shared" si="67"/>
        <v>0</v>
      </c>
      <c r="BF48" s="9">
        <f t="shared" si="67"/>
        <v>0</v>
      </c>
      <c r="BG48" s="9">
        <f t="shared" si="67"/>
        <v>0</v>
      </c>
      <c r="BH48" s="9">
        <f t="shared" si="67"/>
        <v>0</v>
      </c>
      <c r="BI48" s="9">
        <f t="shared" si="67"/>
        <v>0</v>
      </c>
    </row>
    <row r="49" spans="1:16384" x14ac:dyDescent="0.35">
      <c r="C49" t="s">
        <v>174</v>
      </c>
      <c r="D49" t="s">
        <v>170</v>
      </c>
      <c r="E49" s="13">
        <f>AVERAGEIF(F49:BI49,"&gt;0")</f>
        <v>0.96000000000000063</v>
      </c>
      <c r="F49" s="9">
        <f>IF(F24&gt;0,IF(F2&lt;=year_end,assumptions!$E$105,0),0)</f>
        <v>0.96</v>
      </c>
      <c r="G49" s="9">
        <f>IF(G24&gt;0,IF(G2&lt;=year_end,assumptions!$E$105,0),0)</f>
        <v>0.96</v>
      </c>
      <c r="H49" s="9">
        <f>IF(H24&gt;0,IF(H2&lt;=year_end,assumptions!$E$105,0),0)</f>
        <v>0.96</v>
      </c>
      <c r="I49" s="9">
        <f>IF(I24&gt;0,IF(I2&lt;=year_end,assumptions!$E$105,0),0)</f>
        <v>0.96</v>
      </c>
      <c r="J49" s="9">
        <f>IF(J24&gt;0,IF(J2&lt;=year_end,assumptions!$E$105,0),0)</f>
        <v>0.96</v>
      </c>
      <c r="K49" s="9">
        <f>IF(K24&gt;0,IF(K2&lt;=year_end,assumptions!$E$105,0),0)</f>
        <v>0.96</v>
      </c>
      <c r="L49" s="9">
        <f>IF(L24&gt;0,IF(L2&lt;=year_end,assumptions!$E$105,0),0)</f>
        <v>0.96</v>
      </c>
      <c r="M49" s="9">
        <f>IF(M24&gt;0,IF(M2&lt;=year_end,assumptions!$E$105,0),0)</f>
        <v>0.96</v>
      </c>
      <c r="N49" s="9">
        <f>IF(N24&gt;0,IF(N2&lt;=year_end,assumptions!$E$105,0),0)</f>
        <v>0.96</v>
      </c>
      <c r="O49" s="9">
        <f>IF(O24&gt;0,IF(O2&lt;=year_end,assumptions!$E$105,0),0)</f>
        <v>0.96</v>
      </c>
      <c r="P49" s="9">
        <f>IF(P24&gt;0,IF(P2&lt;=year_end,assumptions!$E$105,0),0)</f>
        <v>0.96</v>
      </c>
      <c r="Q49" s="9">
        <f>IF(Q24&gt;0,IF(Q2&lt;=year_end,assumptions!$E$105,0),0)</f>
        <v>0.96</v>
      </c>
      <c r="R49" s="9">
        <f>IF(R24&gt;0,IF(R2&lt;=year_end,assumptions!$E$105,0),0)</f>
        <v>0.96</v>
      </c>
      <c r="S49" s="9">
        <f>IF(S24&gt;0,IF(S2&lt;=year_end,assumptions!$E$105,0),0)</f>
        <v>0.96</v>
      </c>
      <c r="T49" s="9">
        <f>IF(T24&gt;0,IF(T2&lt;=year_end,assumptions!$E$105,0),0)</f>
        <v>0.96</v>
      </c>
      <c r="U49" s="9">
        <f>IF(U24&gt;0,IF(U2&lt;=year_end,assumptions!$E$105,0),0)</f>
        <v>0.96</v>
      </c>
      <c r="V49" s="9">
        <f>IF(V24&gt;0,IF(V2&lt;=year_end,assumptions!$E$105,0),0)</f>
        <v>0.96</v>
      </c>
      <c r="W49" s="9">
        <f>IF(W24&gt;0,IF(W2&lt;=year_end,assumptions!$E$105,0),0)</f>
        <v>0.96</v>
      </c>
      <c r="X49" s="9">
        <f>IF(X24&gt;0,IF(X2&lt;=year_end,assumptions!$E$105,0),0)</f>
        <v>0.96</v>
      </c>
      <c r="Y49" s="9">
        <f>IF(Y24&gt;0,IF(Y2&lt;=year_end,assumptions!$E$105,0),0)</f>
        <v>0.96</v>
      </c>
      <c r="Z49" s="9">
        <f>IF(Z24&gt;0,IF(Z2&lt;=year_end,assumptions!$E$105,0),0)</f>
        <v>0.96</v>
      </c>
      <c r="AA49" s="9">
        <f>IF(AA24&gt;0,IF(AA2&lt;=year_end,assumptions!$E$105,0),0)</f>
        <v>0.96</v>
      </c>
      <c r="AB49" s="9">
        <f>IF(AB24&gt;0,IF(AB2&lt;=year_end,assumptions!$E$105,0),0)</f>
        <v>0.96</v>
      </c>
      <c r="AC49" s="9">
        <f>IF(AC24&gt;0,IF(AC2&lt;=year_end,assumptions!$E$105,0),0)</f>
        <v>0.96</v>
      </c>
      <c r="AD49" s="9">
        <f>IF(AD24&gt;0,IF(AD2&lt;=year_end,assumptions!$E$105,0),0)</f>
        <v>0.96</v>
      </c>
      <c r="AE49" s="9">
        <f>IF(AE24&gt;0,IF(AE2&lt;=year_end,assumptions!$E$105,0),0)</f>
        <v>0.96</v>
      </c>
      <c r="AF49" s="9">
        <f>IF(AF24&gt;0,IF(AF2&lt;=year_end,assumptions!$E$105,0),0)</f>
        <v>0.96</v>
      </c>
      <c r="AG49" s="9">
        <f>IF(AG24&gt;0,IF(AG2&lt;=year_end,assumptions!$E$105,0),0)</f>
        <v>0.96</v>
      </c>
      <c r="AH49" s="9">
        <f>IF(AH24&gt;0,IF(AH2&lt;=year_end,assumptions!$E$105,0),0)</f>
        <v>0.96</v>
      </c>
      <c r="AI49" s="9">
        <f>IF(AI24&gt;0,IF(AI2&lt;=year_end,assumptions!$E$105,0),0)</f>
        <v>0.96</v>
      </c>
      <c r="AJ49" s="9">
        <f>IF(AJ24&gt;0,IF(AJ2&lt;=year_end,assumptions!$E$105,0),0)</f>
        <v>0.96</v>
      </c>
      <c r="AK49" s="9">
        <f>IF(AK24&gt;0,IF(AK2&lt;=year_end,assumptions!$E$105,0),0)</f>
        <v>0.96</v>
      </c>
      <c r="AL49" s="9">
        <f>IF(AL24&gt;0,IF(AL2&lt;=year_end,assumptions!$E$105,0),0)</f>
        <v>0.96</v>
      </c>
      <c r="AM49" s="9">
        <f>IF(AM24&gt;0,IF(AM2&lt;=year_end,assumptions!$E$105,0),0)</f>
        <v>0.96</v>
      </c>
      <c r="AN49" s="9">
        <f>IF(AN24&gt;0,IF(AN2&lt;=year_end,assumptions!$E$105,0),0)</f>
        <v>0.96</v>
      </c>
      <c r="AO49" s="9">
        <f>IF(AO24&gt;0,IF(AO2&lt;=year_end,assumptions!$E$105,0),0)</f>
        <v>0.96</v>
      </c>
      <c r="AP49" s="9">
        <f>IF(AP24&gt;0,IF(AP2&lt;=year_end,assumptions!$E$105,0),0)</f>
        <v>0.96</v>
      </c>
      <c r="AQ49" s="9">
        <f>IF(AQ24&gt;0,IF(AQ2&lt;=year_end,assumptions!$E$105,0),0)</f>
        <v>0.96</v>
      </c>
      <c r="AR49" s="9">
        <f>IF(AR24&gt;0,IF(AR2&lt;=year_end,assumptions!$E$105,0),0)</f>
        <v>0.96</v>
      </c>
      <c r="AS49" s="9">
        <f>IF(AS24&gt;0,IF(AS2&lt;=year_end,assumptions!$E$105,0),0)</f>
        <v>0.96</v>
      </c>
      <c r="AT49" s="9">
        <f>IF(AT24&gt;0,IF(AT2&lt;=year_end,assumptions!$E$105,0),0)</f>
        <v>0.96</v>
      </c>
      <c r="AU49" s="9">
        <f>IF(AU24&gt;0,IF(AU2&lt;=year_end,assumptions!$E$105,0),0)</f>
        <v>0</v>
      </c>
      <c r="AV49" s="9">
        <f>IF(AV24&gt;0,IF(AV2&lt;=year_end,assumptions!$E$105,0),0)</f>
        <v>0</v>
      </c>
      <c r="AW49" s="9">
        <f>IF(AW24&gt;0,IF(AW2&lt;=year_end,assumptions!$E$105,0),0)</f>
        <v>0</v>
      </c>
      <c r="AX49" s="9">
        <f>IF(AX24&gt;0,IF(AX2&lt;=year_end,assumptions!$E$105,0),0)</f>
        <v>0</v>
      </c>
      <c r="AY49" s="9">
        <f>IF(AY24&gt;0,IF(AY2&lt;=year_end,assumptions!$E$105,0),0)</f>
        <v>0</v>
      </c>
      <c r="AZ49" s="9">
        <f>IF(AZ24&gt;0,IF(AZ2&lt;=year_end,assumptions!$E$105,0),0)</f>
        <v>0</v>
      </c>
      <c r="BA49" s="9">
        <f>IF(BA24&gt;0,IF(BA2&lt;=year_end,assumptions!$E$105,0),0)</f>
        <v>0</v>
      </c>
      <c r="BB49" s="9">
        <f>IF(BB24&gt;0,IF(BB2&lt;=year_end,assumptions!$E$105,0),0)</f>
        <v>0</v>
      </c>
      <c r="BC49" s="9">
        <f>IF(BC24&gt;0,IF(BC2&lt;=year_end,assumptions!$E$105,0),0)</f>
        <v>0</v>
      </c>
      <c r="BD49" s="9">
        <f>IF(BD24&gt;0,IF(BD2&lt;=year_end,assumptions!$E$105,0),0)</f>
        <v>0</v>
      </c>
      <c r="BE49" s="9">
        <f>IF(BE24&gt;0,IF(BE2&lt;=year_end,assumptions!$E$105,0),0)</f>
        <v>0</v>
      </c>
      <c r="BF49" s="9">
        <f>IF(BF24&gt;0,IF(BF2&lt;=year_end,assumptions!$E$105,0),0)</f>
        <v>0</v>
      </c>
      <c r="BG49" s="9">
        <f>IF(BG24&gt;0,IF(BG2&lt;=year_end,assumptions!$E$105,0),0)</f>
        <v>0</v>
      </c>
      <c r="BH49" s="9">
        <f>IF(BH24&gt;0,IF(BH2&lt;=year_end,assumptions!$E$105,0),0)</f>
        <v>0</v>
      </c>
      <c r="BI49" s="9">
        <f>IF(BI24&gt;0,IF(BI2&lt;=year_end,assumptions!$E$105,0),0)</f>
        <v>0</v>
      </c>
    </row>
    <row r="50" spans="1:16384" x14ac:dyDescent="0.35">
      <c r="C50" t="s">
        <v>175</v>
      </c>
      <c r="D50" t="s">
        <v>170</v>
      </c>
      <c r="E50" s="13">
        <f>AVERAGEIF(F50:BI50,"&gt;0")</f>
        <v>0.89999999999999925</v>
      </c>
      <c r="F50" s="9">
        <f>IF(F24&gt;0,IF(F3&lt;=year_end,assumptions!$E$106,0),0)</f>
        <v>0.9</v>
      </c>
      <c r="G50" s="9">
        <f>IF(G24&gt;0,IF(G3&lt;=year_end,assumptions!$E$106,0),0)</f>
        <v>0.9</v>
      </c>
      <c r="H50" s="9">
        <f>IF(H24&gt;0,IF(H3&lt;=year_end,assumptions!$E$106,0),0)</f>
        <v>0.9</v>
      </c>
      <c r="I50" s="9">
        <f>IF(I24&gt;0,IF(I3&lt;=year_end,assumptions!$E$106,0),0)</f>
        <v>0.9</v>
      </c>
      <c r="J50" s="9">
        <f>IF(J24&gt;0,IF(J3&lt;=year_end,assumptions!$E$106,0),0)</f>
        <v>0.9</v>
      </c>
      <c r="K50" s="9">
        <f>IF(K24&gt;0,IF(K3&lt;=year_end,assumptions!$E$106,0),0)</f>
        <v>0.9</v>
      </c>
      <c r="L50" s="9">
        <f>IF(L24&gt;0,IF(L3&lt;=year_end,assumptions!$E$106,0),0)</f>
        <v>0.9</v>
      </c>
      <c r="M50" s="9">
        <f>IF(M24&gt;0,IF(M3&lt;=year_end,assumptions!$E$106,0),0)</f>
        <v>0.9</v>
      </c>
      <c r="N50" s="9">
        <f>IF(N24&gt;0,IF(N3&lt;=year_end,assumptions!$E$106,0),0)</f>
        <v>0.9</v>
      </c>
      <c r="O50" s="9">
        <f>IF(O24&gt;0,IF(O3&lt;=year_end,assumptions!$E$106,0),0)</f>
        <v>0.9</v>
      </c>
      <c r="P50" s="9">
        <f>IF(P24&gt;0,IF(P3&lt;=year_end,assumptions!$E$106,0),0)</f>
        <v>0.9</v>
      </c>
      <c r="Q50" s="9">
        <f>IF(Q24&gt;0,IF(Q3&lt;=year_end,assumptions!$E$106,0),0)</f>
        <v>0.9</v>
      </c>
      <c r="R50" s="9">
        <f>IF(R24&gt;0,IF(R3&lt;=year_end,assumptions!$E$106,0),0)</f>
        <v>0.9</v>
      </c>
      <c r="S50" s="9">
        <f>IF(S24&gt;0,IF(S3&lt;=year_end,assumptions!$E$106,0),0)</f>
        <v>0.9</v>
      </c>
      <c r="T50" s="9">
        <f>IF(T24&gt;0,IF(T3&lt;=year_end,assumptions!$E$106,0),0)</f>
        <v>0.9</v>
      </c>
      <c r="U50" s="9">
        <f>IF(U24&gt;0,IF(U3&lt;=year_end,assumptions!$E$106,0),0)</f>
        <v>0.9</v>
      </c>
      <c r="V50" s="9">
        <f>IF(V24&gt;0,IF(V3&lt;=year_end,assumptions!$E$106,0),0)</f>
        <v>0.9</v>
      </c>
      <c r="W50" s="9">
        <f>IF(W24&gt;0,IF(W3&lt;=year_end,assumptions!$E$106,0),0)</f>
        <v>0.9</v>
      </c>
      <c r="X50" s="9">
        <f>IF(X24&gt;0,IF(X3&lt;=year_end,assumptions!$E$106,0),0)</f>
        <v>0.9</v>
      </c>
      <c r="Y50" s="9">
        <f>IF(Y24&gt;0,IF(Y3&lt;=year_end,assumptions!$E$106,0),0)</f>
        <v>0.9</v>
      </c>
      <c r="Z50" s="9">
        <f>IF(Z24&gt;0,IF(Z3&lt;=year_end,assumptions!$E$106,0),0)</f>
        <v>0.9</v>
      </c>
      <c r="AA50" s="9">
        <f>IF(AA24&gt;0,IF(AA3&lt;=year_end,assumptions!$E$106,0),0)</f>
        <v>0.9</v>
      </c>
      <c r="AB50" s="9">
        <f>IF(AB24&gt;0,IF(AB3&lt;=year_end,assumptions!$E$106,0),0)</f>
        <v>0.9</v>
      </c>
      <c r="AC50" s="9">
        <f>IF(AC24&gt;0,IF(AC3&lt;=year_end,assumptions!$E$106,0),0)</f>
        <v>0.9</v>
      </c>
      <c r="AD50" s="9">
        <f>IF(AD24&gt;0,IF(AD3&lt;=year_end,assumptions!$E$106,0),0)</f>
        <v>0.9</v>
      </c>
      <c r="AE50" s="9">
        <f>IF(AE24&gt;0,IF(AE3&lt;=year_end,assumptions!$E$106,0),0)</f>
        <v>0.9</v>
      </c>
      <c r="AF50" s="9">
        <f>IF(AF24&gt;0,IF(AF3&lt;=year_end,assumptions!$E$106,0),0)</f>
        <v>0.9</v>
      </c>
      <c r="AG50" s="9">
        <f>IF(AG24&gt;0,IF(AG3&lt;=year_end,assumptions!$E$106,0),0)</f>
        <v>0.9</v>
      </c>
      <c r="AH50" s="9">
        <f>IF(AH24&gt;0,IF(AH3&lt;=year_end,assumptions!$E$106,0),0)</f>
        <v>0.9</v>
      </c>
      <c r="AI50" s="9">
        <f>IF(AI24&gt;0,IF(AI3&lt;=year_end,assumptions!$E$106,0),0)</f>
        <v>0.9</v>
      </c>
      <c r="AJ50" s="9">
        <f>IF(AJ24&gt;0,IF(AJ3&lt;=year_end,assumptions!$E$106,0),0)</f>
        <v>0.9</v>
      </c>
      <c r="AK50" s="9">
        <f>IF(AK24&gt;0,IF(AK3&lt;=year_end,assumptions!$E$106,0),0)</f>
        <v>0.9</v>
      </c>
      <c r="AL50" s="9">
        <f>IF(AL24&gt;0,IF(AL3&lt;=year_end,assumptions!$E$106,0),0)</f>
        <v>0.9</v>
      </c>
      <c r="AM50" s="9">
        <f>IF(AM24&gt;0,IF(AM3&lt;=year_end,assumptions!$E$106,0),0)</f>
        <v>0.9</v>
      </c>
      <c r="AN50" s="9">
        <f>IF(AN24&gt;0,IF(AN3&lt;=year_end,assumptions!$E$106,0),0)</f>
        <v>0.9</v>
      </c>
      <c r="AO50" s="9">
        <f>IF(AO24&gt;0,IF(AO3&lt;=year_end,assumptions!$E$106,0),0)</f>
        <v>0.9</v>
      </c>
      <c r="AP50" s="9">
        <f>IF(AP24&gt;0,IF(AP3&lt;=year_end,assumptions!$E$106,0),0)</f>
        <v>0.9</v>
      </c>
      <c r="AQ50" s="9">
        <f>IF(AQ24&gt;0,IF(AQ3&lt;=year_end,assumptions!$E$106,0),0)</f>
        <v>0.9</v>
      </c>
      <c r="AR50" s="9">
        <f>IF(AR24&gt;0,IF(AR3&lt;=year_end,assumptions!$E$106,0),0)</f>
        <v>0.9</v>
      </c>
      <c r="AS50" s="9">
        <f>IF(AS24&gt;0,IF(AS3&lt;=year_end,assumptions!$E$106,0),0)</f>
        <v>0.9</v>
      </c>
      <c r="AT50" s="9">
        <f>IF(AT24&gt;0,IF(AT3&lt;=year_end,assumptions!$E$106,0),0)</f>
        <v>0.9</v>
      </c>
      <c r="AU50" s="9">
        <f>IF(AU24&gt;0,IF(AU3&lt;=year_end,assumptions!$E$106,0),0)</f>
        <v>0</v>
      </c>
      <c r="AV50" s="9">
        <f>IF(AV24&gt;0,IF(AV3&lt;=year_end,assumptions!$E$106,0),0)</f>
        <v>0</v>
      </c>
      <c r="AW50" s="9">
        <f>IF(AW24&gt;0,IF(AW3&lt;=year_end,assumptions!$E$106,0),0)</f>
        <v>0</v>
      </c>
      <c r="AX50" s="9">
        <f>IF(AX24&gt;0,IF(AX3&lt;=year_end,assumptions!$E$106,0),0)</f>
        <v>0</v>
      </c>
      <c r="AY50" s="9">
        <f>IF(AY24&gt;0,IF(AY3&lt;=year_end,assumptions!$E$106,0),0)</f>
        <v>0</v>
      </c>
      <c r="AZ50" s="9">
        <f>IF(AZ24&gt;0,IF(AZ3&lt;=year_end,assumptions!$E$106,0),0)</f>
        <v>0</v>
      </c>
      <c r="BA50" s="9">
        <f>IF(BA24&gt;0,IF(BA3&lt;=year_end,assumptions!$E$106,0),0)</f>
        <v>0</v>
      </c>
      <c r="BB50" s="9">
        <f>IF(BB24&gt;0,IF(BB3&lt;=year_end,assumptions!$E$106,0),0)</f>
        <v>0</v>
      </c>
      <c r="BC50" s="9">
        <f>IF(BC24&gt;0,IF(BC3&lt;=year_end,assumptions!$E$106,0),0)</f>
        <v>0</v>
      </c>
      <c r="BD50" s="9">
        <f>IF(BD24&gt;0,IF(BD3&lt;=year_end,assumptions!$E$106,0),0)</f>
        <v>0</v>
      </c>
      <c r="BE50" s="9">
        <f>IF(BE24&gt;0,IF(BE3&lt;=year_end,assumptions!$E$106,0),0)</f>
        <v>0</v>
      </c>
      <c r="BF50" s="9">
        <f>IF(BF24&gt;0,IF(BF3&lt;=year_end,assumptions!$E$106,0),0)</f>
        <v>0</v>
      </c>
      <c r="BG50" s="9">
        <f>IF(BG24&gt;0,IF(BG3&lt;=year_end,assumptions!$E$106,0),0)</f>
        <v>0</v>
      </c>
      <c r="BH50" s="9">
        <f>IF(BH24&gt;0,IF(BH3&lt;=year_end,assumptions!$E$106,0),0)</f>
        <v>0</v>
      </c>
      <c r="BI50" s="9">
        <f>IF(BI24&gt;0,IF(BI3&lt;=year_end,assumptions!$E$106,0),0)</f>
        <v>0</v>
      </c>
    </row>
    <row r="51" spans="1:16384" x14ac:dyDescent="0.35">
      <c r="C51" t="s">
        <v>176</v>
      </c>
      <c r="D51" t="s">
        <v>170</v>
      </c>
      <c r="E51" s="13">
        <f t="shared" ref="E51:E52" si="68">AVERAGEIF(F51:BI51,"&gt;0")</f>
        <v>0.95000000000000007</v>
      </c>
      <c r="F51" s="9">
        <f>IF(F24&gt;0,IF(F3&lt;=year_end,assumptions!$E$107,0),0)</f>
        <v>0.95</v>
      </c>
      <c r="G51" s="9">
        <f>IF(G24&gt;0,IF(G3&lt;=year_end,assumptions!$E$107,0),0)</f>
        <v>0.95</v>
      </c>
      <c r="H51" s="9">
        <f>IF(H24&gt;0,IF(H3&lt;=year_end,assumptions!$E$107,0),0)</f>
        <v>0.95</v>
      </c>
      <c r="I51" s="9">
        <f>IF(I24&gt;0,IF(I3&lt;=year_end,assumptions!$E$107,0),0)</f>
        <v>0.95</v>
      </c>
      <c r="J51" s="9">
        <f>IF(J24&gt;0,IF(J3&lt;=year_end,assumptions!$E$107,0),0)</f>
        <v>0.95</v>
      </c>
      <c r="K51" s="9">
        <f>IF(K24&gt;0,IF(K3&lt;=year_end,assumptions!$E$107,0),0)</f>
        <v>0.95</v>
      </c>
      <c r="L51" s="9">
        <f>IF(L24&gt;0,IF(L3&lt;=year_end,assumptions!$E$107,0),0)</f>
        <v>0.95</v>
      </c>
      <c r="M51" s="9">
        <f>IF(M24&gt;0,IF(M3&lt;=year_end,assumptions!$E$107,0),0)</f>
        <v>0.95</v>
      </c>
      <c r="N51" s="9">
        <f>IF(N24&gt;0,IF(N3&lt;=year_end,assumptions!$E$107,0),0)</f>
        <v>0.95</v>
      </c>
      <c r="O51" s="9">
        <f>IF(O24&gt;0,IF(O3&lt;=year_end,assumptions!$E$107,0),0)</f>
        <v>0.95</v>
      </c>
      <c r="P51" s="9">
        <f>IF(P24&gt;0,IF(P3&lt;=year_end,assumptions!$E$107,0),0)</f>
        <v>0.95</v>
      </c>
      <c r="Q51" s="9">
        <f>IF(Q24&gt;0,IF(Q3&lt;=year_end,assumptions!$E$107,0),0)</f>
        <v>0.95</v>
      </c>
      <c r="R51" s="9">
        <f>IF(R24&gt;0,IF(R3&lt;=year_end,assumptions!$E$107,0),0)</f>
        <v>0.95</v>
      </c>
      <c r="S51" s="9">
        <f>IF(S24&gt;0,IF(S3&lt;=year_end,assumptions!$E$107,0),0)</f>
        <v>0.95</v>
      </c>
      <c r="T51" s="9">
        <f>IF(T24&gt;0,IF(T3&lt;=year_end,assumptions!$E$107,0),0)</f>
        <v>0.95</v>
      </c>
      <c r="U51" s="9">
        <f>IF(U24&gt;0,IF(U3&lt;=year_end,assumptions!$E$107,0),0)</f>
        <v>0.95</v>
      </c>
      <c r="V51" s="9">
        <f>IF(V24&gt;0,IF(V3&lt;=year_end,assumptions!$E$107,0),0)</f>
        <v>0.95</v>
      </c>
      <c r="W51" s="9">
        <f>IF(W24&gt;0,IF(W3&lt;=year_end,assumptions!$E$107,0),0)</f>
        <v>0.95</v>
      </c>
      <c r="X51" s="9">
        <f>IF(X24&gt;0,IF(X3&lt;=year_end,assumptions!$E$107,0),0)</f>
        <v>0.95</v>
      </c>
      <c r="Y51" s="9">
        <f>IF(Y24&gt;0,IF(Y3&lt;=year_end,assumptions!$E$107,0),0)</f>
        <v>0.95</v>
      </c>
      <c r="Z51" s="9">
        <f>IF(Z24&gt;0,IF(Z3&lt;=year_end,assumptions!$E$107,0),0)</f>
        <v>0.95</v>
      </c>
      <c r="AA51" s="9">
        <f>IF(AA24&gt;0,IF(AA3&lt;=year_end,assumptions!$E$107,0),0)</f>
        <v>0.95</v>
      </c>
      <c r="AB51" s="9">
        <f>IF(AB24&gt;0,IF(AB3&lt;=year_end,assumptions!$E$107,0),0)</f>
        <v>0.95</v>
      </c>
      <c r="AC51" s="9">
        <f>IF(AC24&gt;0,IF(AC3&lt;=year_end,assumptions!$E$107,0),0)</f>
        <v>0.95</v>
      </c>
      <c r="AD51" s="9">
        <f>IF(AD24&gt;0,IF(AD3&lt;=year_end,assumptions!$E$107,0),0)</f>
        <v>0.95</v>
      </c>
      <c r="AE51" s="9">
        <f>IF(AE24&gt;0,IF(AE3&lt;=year_end,assumptions!$E$107,0),0)</f>
        <v>0.95</v>
      </c>
      <c r="AF51" s="9">
        <f>IF(AF24&gt;0,IF(AF3&lt;=year_end,assumptions!$E$107,0),0)</f>
        <v>0.95</v>
      </c>
      <c r="AG51" s="9">
        <f>IF(AG24&gt;0,IF(AG3&lt;=year_end,assumptions!$E$107,0),0)</f>
        <v>0.95</v>
      </c>
      <c r="AH51" s="9">
        <f>IF(AH24&gt;0,IF(AH3&lt;=year_end,assumptions!$E$107,0),0)</f>
        <v>0.95</v>
      </c>
      <c r="AI51" s="9">
        <f>IF(AI24&gt;0,IF(AI3&lt;=year_end,assumptions!$E$107,0),0)</f>
        <v>0.95</v>
      </c>
      <c r="AJ51" s="9">
        <f>IF(AJ24&gt;0,IF(AJ3&lt;=year_end,assumptions!$E$107,0),0)</f>
        <v>0.95</v>
      </c>
      <c r="AK51" s="9">
        <f>IF(AK24&gt;0,IF(AK3&lt;=year_end,assumptions!$E$107,0),0)</f>
        <v>0.95</v>
      </c>
      <c r="AL51" s="9">
        <f>IF(AL24&gt;0,IF(AL3&lt;=year_end,assumptions!$E$107,0),0)</f>
        <v>0.95</v>
      </c>
      <c r="AM51" s="9">
        <f>IF(AM24&gt;0,IF(AM3&lt;=year_end,assumptions!$E$107,0),0)</f>
        <v>0.95</v>
      </c>
      <c r="AN51" s="9">
        <f>IF(AN24&gt;0,IF(AN3&lt;=year_end,assumptions!$E$107,0),0)</f>
        <v>0.95</v>
      </c>
      <c r="AO51" s="9">
        <f>IF(AO24&gt;0,IF(AO3&lt;=year_end,assumptions!$E$107,0),0)</f>
        <v>0.95</v>
      </c>
      <c r="AP51" s="9">
        <f>IF(AP24&gt;0,IF(AP3&lt;=year_end,assumptions!$E$107,0),0)</f>
        <v>0.95</v>
      </c>
      <c r="AQ51" s="9">
        <f>IF(AQ24&gt;0,IF(AQ3&lt;=year_end,assumptions!$E$107,0),0)</f>
        <v>0.95</v>
      </c>
      <c r="AR51" s="9">
        <f>IF(AR24&gt;0,IF(AR3&lt;=year_end,assumptions!$E$107,0),0)</f>
        <v>0.95</v>
      </c>
      <c r="AS51" s="9">
        <f>IF(AS24&gt;0,IF(AS3&lt;=year_end,assumptions!$E$107,0),0)</f>
        <v>0.95</v>
      </c>
      <c r="AT51" s="9">
        <f>IF(AT24&gt;0,IF(AT3&lt;=year_end,assumptions!$E$107,0),0)</f>
        <v>0.95</v>
      </c>
      <c r="AU51" s="9">
        <f>IF(AU24&gt;0,IF(AU3&lt;=year_end,assumptions!$E$107,0),0)</f>
        <v>0</v>
      </c>
      <c r="AV51" s="9">
        <f>IF(AV24&gt;0,IF(AV3&lt;=year_end,assumptions!$E$107,0),0)</f>
        <v>0</v>
      </c>
      <c r="AW51" s="9">
        <f>IF(AW24&gt;0,IF(AW3&lt;=year_end,assumptions!$E$107,0),0)</f>
        <v>0</v>
      </c>
      <c r="AX51" s="9">
        <f>IF(AX24&gt;0,IF(AX3&lt;=year_end,assumptions!$E$107,0),0)</f>
        <v>0</v>
      </c>
      <c r="AY51" s="9">
        <f>IF(AY24&gt;0,IF(AY3&lt;=year_end,assumptions!$E$107,0),0)</f>
        <v>0</v>
      </c>
      <c r="AZ51" s="9">
        <f>IF(AZ24&gt;0,IF(AZ3&lt;=year_end,assumptions!$E$107,0),0)</f>
        <v>0</v>
      </c>
      <c r="BA51" s="9">
        <f>IF(BA24&gt;0,IF(BA3&lt;=year_end,assumptions!$E$107,0),0)</f>
        <v>0</v>
      </c>
      <c r="BB51" s="9">
        <f>IF(BB24&gt;0,IF(BB3&lt;=year_end,assumptions!$E$107,0),0)</f>
        <v>0</v>
      </c>
      <c r="BC51" s="9">
        <f>IF(BC24&gt;0,IF(BC3&lt;=year_end,assumptions!$E$107,0),0)</f>
        <v>0</v>
      </c>
      <c r="BD51" s="9">
        <f>IF(BD24&gt;0,IF(BD3&lt;=year_end,assumptions!$E$107,0),0)</f>
        <v>0</v>
      </c>
      <c r="BE51" s="9">
        <f>IF(BE24&gt;0,IF(BE3&lt;=year_end,assumptions!$E$107,0),0)</f>
        <v>0</v>
      </c>
      <c r="BF51" s="9">
        <f>IF(BF24&gt;0,IF(BF3&lt;=year_end,assumptions!$E$107,0),0)</f>
        <v>0</v>
      </c>
      <c r="BG51" s="9">
        <f>IF(BG24&gt;0,IF(BG3&lt;=year_end,assumptions!$E$107,0),0)</f>
        <v>0</v>
      </c>
      <c r="BH51" s="9">
        <f>IF(BH24&gt;0,IF(BH3&lt;=year_end,assumptions!$E$107,0),0)</f>
        <v>0</v>
      </c>
      <c r="BI51" s="9">
        <f>IF(BI24&gt;0,IF(BI3&lt;=year_end,assumptions!$E$107,0),0)</f>
        <v>0</v>
      </c>
    </row>
    <row r="52" spans="1:16384" x14ac:dyDescent="0.35">
      <c r="C52" t="s">
        <v>177</v>
      </c>
      <c r="D52" t="s">
        <v>170</v>
      </c>
      <c r="E52" s="13">
        <f t="shared" si="68"/>
        <v>0.89999999999999925</v>
      </c>
      <c r="F52" s="9">
        <f>IF(F24&gt;0,IF(F3&lt;=year_end,assumptions!$E$108,0),0)</f>
        <v>0.9</v>
      </c>
      <c r="G52" s="9">
        <f>IF(G24&gt;0,IF(G3&lt;=year_end,assumptions!$E$108,0),0)</f>
        <v>0.9</v>
      </c>
      <c r="H52" s="9">
        <f>IF(H24&gt;0,IF(H3&lt;=year_end,assumptions!$E$108,0),0)</f>
        <v>0.9</v>
      </c>
      <c r="I52" s="9">
        <f>IF(I24&gt;0,IF(I3&lt;=year_end,assumptions!$E$108,0),0)</f>
        <v>0.9</v>
      </c>
      <c r="J52" s="9">
        <f>IF(J24&gt;0,IF(J3&lt;=year_end,assumptions!$E$108,0),0)</f>
        <v>0.9</v>
      </c>
      <c r="K52" s="9">
        <f>IF(K24&gt;0,IF(K3&lt;=year_end,assumptions!$E$108,0),0)</f>
        <v>0.9</v>
      </c>
      <c r="L52" s="9">
        <f>IF(L24&gt;0,IF(L3&lt;=year_end,assumptions!$E$108,0),0)</f>
        <v>0.9</v>
      </c>
      <c r="M52" s="9">
        <f>IF(M24&gt;0,IF(M3&lt;=year_end,assumptions!$E$108,0),0)</f>
        <v>0.9</v>
      </c>
      <c r="N52" s="9">
        <f>IF(N24&gt;0,IF(N3&lt;=year_end,assumptions!$E$108,0),0)</f>
        <v>0.9</v>
      </c>
      <c r="O52" s="9">
        <f>IF(O24&gt;0,IF(O3&lt;=year_end,assumptions!$E$108,0),0)</f>
        <v>0.9</v>
      </c>
      <c r="P52" s="9">
        <f>IF(P24&gt;0,IF(P3&lt;=year_end,assumptions!$E$108,0),0)</f>
        <v>0.9</v>
      </c>
      <c r="Q52" s="9">
        <f>IF(Q24&gt;0,IF(Q3&lt;=year_end,assumptions!$E$108,0),0)</f>
        <v>0.9</v>
      </c>
      <c r="R52" s="9">
        <f>IF(R24&gt;0,IF(R3&lt;=year_end,assumptions!$E$108,0),0)</f>
        <v>0.9</v>
      </c>
      <c r="S52" s="9">
        <f>IF(S24&gt;0,IF(S3&lt;=year_end,assumptions!$E$108,0),0)</f>
        <v>0.9</v>
      </c>
      <c r="T52" s="9">
        <f>IF(T24&gt;0,IF(T3&lt;=year_end,assumptions!$E$108,0),0)</f>
        <v>0.9</v>
      </c>
      <c r="U52" s="9">
        <f>IF(U24&gt;0,IF(U3&lt;=year_end,assumptions!$E$108,0),0)</f>
        <v>0.9</v>
      </c>
      <c r="V52" s="9">
        <f>IF(V24&gt;0,IF(V3&lt;=year_end,assumptions!$E$108,0),0)</f>
        <v>0.9</v>
      </c>
      <c r="W52" s="9">
        <f>IF(W24&gt;0,IF(W3&lt;=year_end,assumptions!$E$108,0),0)</f>
        <v>0.9</v>
      </c>
      <c r="X52" s="9">
        <f>IF(X24&gt;0,IF(X3&lt;=year_end,assumptions!$E$108,0),0)</f>
        <v>0.9</v>
      </c>
      <c r="Y52" s="9">
        <f>IF(Y24&gt;0,IF(Y3&lt;=year_end,assumptions!$E$108,0),0)</f>
        <v>0.9</v>
      </c>
      <c r="Z52" s="9">
        <f>IF(Z24&gt;0,IF(Z3&lt;=year_end,assumptions!$E$108,0),0)</f>
        <v>0.9</v>
      </c>
      <c r="AA52" s="9">
        <f>IF(AA24&gt;0,IF(AA3&lt;=year_end,assumptions!$E$108,0),0)</f>
        <v>0.9</v>
      </c>
      <c r="AB52" s="9">
        <f>IF(AB24&gt;0,IF(AB3&lt;=year_end,assumptions!$E$108,0),0)</f>
        <v>0.9</v>
      </c>
      <c r="AC52" s="9">
        <f>IF(AC24&gt;0,IF(AC3&lt;=year_end,assumptions!$E$108,0),0)</f>
        <v>0.9</v>
      </c>
      <c r="AD52" s="9">
        <f>IF(AD24&gt;0,IF(AD3&lt;=year_end,assumptions!$E$108,0),0)</f>
        <v>0.9</v>
      </c>
      <c r="AE52" s="9">
        <f>IF(AE24&gt;0,IF(AE3&lt;=year_end,assumptions!$E$108,0),0)</f>
        <v>0.9</v>
      </c>
      <c r="AF52" s="9">
        <f>IF(AF24&gt;0,IF(AF3&lt;=year_end,assumptions!$E$108,0),0)</f>
        <v>0.9</v>
      </c>
      <c r="AG52" s="9">
        <f>IF(AG24&gt;0,IF(AG3&lt;=year_end,assumptions!$E$108,0),0)</f>
        <v>0.9</v>
      </c>
      <c r="AH52" s="9">
        <f>IF(AH24&gt;0,IF(AH3&lt;=year_end,assumptions!$E$108,0),0)</f>
        <v>0.9</v>
      </c>
      <c r="AI52" s="9">
        <f>IF(AI24&gt;0,IF(AI3&lt;=year_end,assumptions!$E$108,0),0)</f>
        <v>0.9</v>
      </c>
      <c r="AJ52" s="9">
        <f>IF(AJ24&gt;0,IF(AJ3&lt;=year_end,assumptions!$E$108,0),0)</f>
        <v>0.9</v>
      </c>
      <c r="AK52" s="9">
        <f>IF(AK24&gt;0,IF(AK3&lt;=year_end,assumptions!$E$108,0),0)</f>
        <v>0.9</v>
      </c>
      <c r="AL52" s="9">
        <f>IF(AL24&gt;0,IF(AL3&lt;=year_end,assumptions!$E$108,0),0)</f>
        <v>0.9</v>
      </c>
      <c r="AM52" s="9">
        <f>IF(AM24&gt;0,IF(AM3&lt;=year_end,assumptions!$E$108,0),0)</f>
        <v>0.9</v>
      </c>
      <c r="AN52" s="9">
        <f>IF(AN24&gt;0,IF(AN3&lt;=year_end,assumptions!$E$108,0),0)</f>
        <v>0.9</v>
      </c>
      <c r="AO52" s="9">
        <f>IF(AO24&gt;0,IF(AO3&lt;=year_end,assumptions!$E$108,0),0)</f>
        <v>0.9</v>
      </c>
      <c r="AP52" s="9">
        <f>IF(AP24&gt;0,IF(AP3&lt;=year_end,assumptions!$E$108,0),0)</f>
        <v>0.9</v>
      </c>
      <c r="AQ52" s="9">
        <f>IF(AQ24&gt;0,IF(AQ3&lt;=year_end,assumptions!$E$108,0),0)</f>
        <v>0.9</v>
      </c>
      <c r="AR52" s="9">
        <f>IF(AR24&gt;0,IF(AR3&lt;=year_end,assumptions!$E$108,0),0)</f>
        <v>0.9</v>
      </c>
      <c r="AS52" s="9">
        <f>IF(AS24&gt;0,IF(AS3&lt;=year_end,assumptions!$E$108,0),0)</f>
        <v>0.9</v>
      </c>
      <c r="AT52" s="9">
        <f>IF(AT24&gt;0,IF(AT3&lt;=year_end,assumptions!$E$108,0),0)</f>
        <v>0.9</v>
      </c>
      <c r="AU52" s="9">
        <f>IF(AU24&gt;0,IF(AU3&lt;=year_end,assumptions!$E$108,0),0)</f>
        <v>0</v>
      </c>
      <c r="AV52" s="9">
        <f>IF(AV24&gt;0,IF(AV3&lt;=year_end,assumptions!$E$108,0),0)</f>
        <v>0</v>
      </c>
      <c r="AW52" s="9">
        <f>IF(AW24&gt;0,IF(AW3&lt;=year_end,assumptions!$E$108,0),0)</f>
        <v>0</v>
      </c>
      <c r="AX52" s="9">
        <f>IF(AX24&gt;0,IF(AX3&lt;=year_end,assumptions!$E$108,0),0)</f>
        <v>0</v>
      </c>
      <c r="AY52" s="9">
        <f>IF(AY24&gt;0,IF(AY3&lt;=year_end,assumptions!$E$108,0),0)</f>
        <v>0</v>
      </c>
      <c r="AZ52" s="9">
        <f>IF(AZ24&gt;0,IF(AZ3&lt;=year_end,assumptions!$E$108,0),0)</f>
        <v>0</v>
      </c>
      <c r="BA52" s="9">
        <f>IF(BA24&gt;0,IF(BA3&lt;=year_end,assumptions!$E$108,0),0)</f>
        <v>0</v>
      </c>
      <c r="BB52" s="9">
        <f>IF(BB24&gt;0,IF(BB3&lt;=year_end,assumptions!$E$108,0),0)</f>
        <v>0</v>
      </c>
      <c r="BC52" s="9">
        <f>IF(BC24&gt;0,IF(BC3&lt;=year_end,assumptions!$E$108,0),0)</f>
        <v>0</v>
      </c>
      <c r="BD52" s="9">
        <f>IF(BD24&gt;0,IF(BD3&lt;=year_end,assumptions!$E$108,0),0)</f>
        <v>0</v>
      </c>
      <c r="BE52" s="9">
        <f>IF(BE24&gt;0,IF(BE3&lt;=year_end,assumptions!$E$108,0),0)</f>
        <v>0</v>
      </c>
      <c r="BF52" s="9">
        <f>IF(BF24&gt;0,IF(BF3&lt;=year_end,assumptions!$E$108,0),0)</f>
        <v>0</v>
      </c>
      <c r="BG52" s="9">
        <f>IF(BG24&gt;0,IF(BG3&lt;=year_end,assumptions!$E$108,0),0)</f>
        <v>0</v>
      </c>
      <c r="BH52" s="9">
        <f>IF(BH24&gt;0,IF(BH3&lt;=year_end,assumptions!$E$108,0),0)</f>
        <v>0</v>
      </c>
      <c r="BI52" s="9">
        <f>IF(BI24&gt;0,IF(BI3&lt;=year_end,assumptions!$E$108,0),0)</f>
        <v>0</v>
      </c>
    </row>
    <row r="53" spans="1:16384" x14ac:dyDescent="0.35"/>
    <row r="54" spans="1:16384" s="48" customFormat="1" x14ac:dyDescent="0.35">
      <c r="A54" s="49" t="s">
        <v>282</v>
      </c>
      <c r="B54" s="50"/>
      <c r="E54" s="49"/>
    </row>
    <row r="55" spans="1:16384" x14ac:dyDescent="0.35"/>
    <row r="56" spans="1:16384" x14ac:dyDescent="0.35">
      <c r="B56" s="7" t="s">
        <v>283</v>
      </c>
    </row>
    <row r="57" spans="1:16384" x14ac:dyDescent="0.35">
      <c r="C57" t="s">
        <v>587</v>
      </c>
      <c r="D57" t="s">
        <v>275</v>
      </c>
      <c r="E57" s="15">
        <f>SUM(F57:BI57)</f>
        <v>23487.382943574055</v>
      </c>
      <c r="F57" s="5">
        <f>IF(F2&gt;=smelter_start,F39*assumptions!$E$91,0)</f>
        <v>0</v>
      </c>
      <c r="G57" s="5">
        <f>IF(G2&gt;=smelter_start,G39*assumptions!$E$91,0)</f>
        <v>0</v>
      </c>
      <c r="H57" s="5">
        <f>IF(H2&gt;=smelter_start,H39*assumptions!$E$91,0)</f>
        <v>0</v>
      </c>
      <c r="I57" s="5">
        <f>IF(I2&gt;=smelter_start,I39*assumptions!$E$91,0)</f>
        <v>0</v>
      </c>
      <c r="J57" s="5">
        <f>IF(J2&gt;=smelter_start,J39*assumptions!$E$91,0)</f>
        <v>532.47601810722551</v>
      </c>
      <c r="K57" s="5">
        <f>IF(K2&gt;=smelter_start,K39*assumptions!$E$91,0)</f>
        <v>528.21620996236777</v>
      </c>
      <c r="L57" s="5">
        <f>IF(L2&gt;=smelter_start,L39*assumptions!$E$91,0)</f>
        <v>589.48929031800242</v>
      </c>
      <c r="M57" s="5">
        <f>IF(M2&gt;=smelter_start,M39*assumptions!$E$91,0)</f>
        <v>584.77337599545831</v>
      </c>
      <c r="N57" s="5">
        <f>IF(N2&gt;=smelter_start,N39*assumptions!$E$91,0)</f>
        <v>580.09518898749468</v>
      </c>
      <c r="O57" s="5">
        <f>IF(O2&gt;=smelter_start,O39*assumptions!$E$91,0)</f>
        <v>575.45442747559468</v>
      </c>
      <c r="P57" s="5">
        <f>IF(P2&gt;=smelter_start,P39*assumptions!$E$91,0)</f>
        <v>570.85079205578995</v>
      </c>
      <c r="Q57" s="5">
        <f>IF(Q2&gt;=smelter_start,Q39*assumptions!$E$91,0)</f>
        <v>566.28398571934349</v>
      </c>
      <c r="R57" s="5">
        <f>IF(R2&gt;=smelter_start,R39*assumptions!$E$91,0)</f>
        <v>624.17079314843204</v>
      </c>
      <c r="S57" s="5">
        <f>IF(S2&gt;=smelter_start,S39*assumptions!$E$91,0)</f>
        <v>619.17742680324454</v>
      </c>
      <c r="T57" s="5">
        <f>IF(T2&gt;=smelter_start,T39*assumptions!$E$91,0)</f>
        <v>614.22400738881856</v>
      </c>
      <c r="U57" s="5">
        <f>IF(U2&gt;=smelter_start,U39*assumptions!$E$91,0)</f>
        <v>609.31021532970806</v>
      </c>
      <c r="V57" s="5">
        <f>IF(V2&gt;=smelter_start,V39*assumptions!$E$91,0)</f>
        <v>604.43573360707035</v>
      </c>
      <c r="W57" s="5">
        <f>IF(W2&gt;=smelter_start,W39*assumptions!$E$91,0)</f>
        <v>599.60024773821385</v>
      </c>
      <c r="X57" s="5">
        <f>IF(X2&gt;=smelter_start,X39*assumptions!$E$91,0)</f>
        <v>654.2837903319388</v>
      </c>
      <c r="Y57" s="5">
        <f>IF(Y2&gt;=smelter_start,Y39*assumptions!$E$91,0)</f>
        <v>649.04952000928336</v>
      </c>
      <c r="Z57" s="5">
        <f>IF(Z2&gt;=smelter_start,Z39*assumptions!$E$91,0)</f>
        <v>643.85712384920896</v>
      </c>
      <c r="AA57" s="5">
        <f>IF(AA2&gt;=smelter_start,AA39*assumptions!$E$91,0)</f>
        <v>638.70626685841535</v>
      </c>
      <c r="AB57" s="5">
        <f>IF(AB2&gt;=smelter_start,AB39*assumptions!$E$91,0)</f>
        <v>633.59661672354787</v>
      </c>
      <c r="AC57" s="5">
        <f>IF(AC2&gt;=smelter_start,AC39*assumptions!$E$91,0)</f>
        <v>628.52784378975969</v>
      </c>
      <c r="AD57" s="5">
        <f>IF(AD2&gt;=smelter_start,AD39*assumptions!$E$91,0)</f>
        <v>680.18140477029976</v>
      </c>
      <c r="AE57" s="5">
        <f>IF(AE2&gt;=smelter_start,AE39*assumptions!$E$91,0)</f>
        <v>674.73995353213741</v>
      </c>
      <c r="AF57" s="5">
        <f>IF(AF2&gt;=smelter_start,AF39*assumptions!$E$91,0)</f>
        <v>669.34203390388029</v>
      </c>
      <c r="AG57" s="5">
        <f>IF(AG2&gt;=smelter_start,AG39*assumptions!$E$91,0)</f>
        <v>663.98729763264919</v>
      </c>
      <c r="AH57" s="5">
        <f>IF(AH2&gt;=smelter_start,AH39*assumptions!$E$91,0)</f>
        <v>658.67539925158803</v>
      </c>
      <c r="AI57" s="5">
        <f>IF(AI2&gt;=smelter_start,AI39*assumptions!$E$91,0)</f>
        <v>653.40599605757529</v>
      </c>
      <c r="AJ57" s="5">
        <f>IF(AJ2&gt;=smelter_start,AJ39*assumptions!$E$91,0)</f>
        <v>702.19364376320732</v>
      </c>
      <c r="AK57" s="5">
        <f>IF(AK2&gt;=smelter_start,AK39*assumptions!$E$91,0)</f>
        <v>696.57609461310176</v>
      </c>
      <c r="AL57" s="5">
        <f>IF(AL2&gt;=smelter_start,AL39*assumptions!$E$91,0)</f>
        <v>691.00348585619702</v>
      </c>
      <c r="AM57" s="5">
        <f>IF(AM2&gt;=smelter_start,AM39*assumptions!$E$91,0)</f>
        <v>685.47545796934742</v>
      </c>
      <c r="AN57" s="5">
        <f>IF(AN2&gt;=smelter_start,AN39*assumptions!$E$91,0)</f>
        <v>679.99165430559253</v>
      </c>
      <c r="AO57" s="5">
        <f>IF(AO2&gt;=smelter_start,AO39*assumptions!$E$91,0)</f>
        <v>674.55172107114788</v>
      </c>
      <c r="AP57" s="5">
        <f>IF(AP2&gt;=smelter_start,AP39*assumptions!$E$91,0)</f>
        <v>720.62879247969988</v>
      </c>
      <c r="AQ57" s="5">
        <f>IF(AQ2&gt;=smelter_start,AQ39*assumptions!$E$91,0)</f>
        <v>714.8637621398625</v>
      </c>
      <c r="AR57" s="5">
        <f>IF(AR2&gt;=smelter_start,AR39*assumptions!$E$91,0)</f>
        <v>709.14485204274354</v>
      </c>
      <c r="AS57" s="5">
        <f>IF(AS2&gt;=smelter_start,AS39*assumptions!$E$91,0)</f>
        <v>703.47169322640161</v>
      </c>
      <c r="AT57" s="5">
        <f>IF(AT2&gt;=smelter_start,AT39*assumptions!$E$91,0)</f>
        <v>462.57082675970634</v>
      </c>
      <c r="AU57" s="5">
        <f>IF(AU2&gt;=smelter_start,AU39*assumptions!$E$91,0)</f>
        <v>0</v>
      </c>
      <c r="AV57" s="5">
        <f>IF(AV2&gt;=smelter_start,AV39*assumptions!$E$91,0)</f>
        <v>0</v>
      </c>
      <c r="AW57" s="5">
        <f>IF(AW2&gt;=smelter_start,AW39*assumptions!$E$91,0)</f>
        <v>0</v>
      </c>
      <c r="AX57" s="5">
        <f>IF(AX2&gt;=smelter_start,AX39*assumptions!$E$91,0)</f>
        <v>0</v>
      </c>
      <c r="AY57" s="5">
        <f>IF(AY2&gt;=smelter_start,AY39*assumptions!$E$91,0)</f>
        <v>0</v>
      </c>
      <c r="AZ57" s="5">
        <f>IF(AZ2&gt;=smelter_start,AZ39*assumptions!$E$91,0)</f>
        <v>0</v>
      </c>
      <c r="BA57" s="5">
        <f>IF(BA2&gt;=smelter_start,BA39*assumptions!$E$91,0)</f>
        <v>0</v>
      </c>
      <c r="BB57" s="5">
        <f>IF(BB2&gt;=smelter_start,BB39*assumptions!$E$91,0)</f>
        <v>0</v>
      </c>
      <c r="BC57" s="5">
        <f>IF(BC2&gt;=smelter_start,BC39*assumptions!$E$91,0)</f>
        <v>0</v>
      </c>
      <c r="BD57" s="5">
        <f>IF(BD2&gt;=smelter_start,BD39*assumptions!$E$91,0)</f>
        <v>0</v>
      </c>
      <c r="BE57" s="5">
        <f>IF(BE2&gt;=smelter_start,BE39*assumptions!$E$91,0)</f>
        <v>0</v>
      </c>
      <c r="BF57" s="5">
        <f>IF(BF2&gt;=smelter_start,BF39*assumptions!$E$91,0)</f>
        <v>0</v>
      </c>
      <c r="BG57" s="5">
        <f>IF(BG2&gt;=smelter_start,BG39*assumptions!$E$91,0)</f>
        <v>0</v>
      </c>
      <c r="BH57" s="5">
        <f>IF(BH2&gt;=smelter_start,BH39*assumptions!$E$91,0)</f>
        <v>0</v>
      </c>
      <c r="BI57" s="5">
        <f>IF(BI2&gt;=smelter_start,BI39*assumptions!$E$91,0)</f>
        <v>0</v>
      </c>
    </row>
    <row r="58" spans="1:16384" x14ac:dyDescent="0.35">
      <c r="C58" t="s">
        <v>284</v>
      </c>
      <c r="D58" t="s">
        <v>275</v>
      </c>
      <c r="E58" s="13">
        <f>SUM(F58:BI58)</f>
        <v>4636.4240181147316</v>
      </c>
      <c r="F58" s="5">
        <f>MIN(F57*assumptions!$E$93*F29,assumptions!$E$92)</f>
        <v>0</v>
      </c>
      <c r="G58" s="5">
        <f>MIN(G57*assumptions!$E$93*G29,assumptions!$E$92)</f>
        <v>0</v>
      </c>
      <c r="H58" s="5">
        <f>MIN(H57*assumptions!$E$93*H29,assumptions!$E$92)</f>
        <v>0</v>
      </c>
      <c r="I58" s="5">
        <f>MIN(I57*assumptions!$E$93*I29,assumptions!$E$92)</f>
        <v>0</v>
      </c>
      <c r="J58" s="5">
        <f>MIN(J57*assumptions!$E$93*J29,assumptions!$E$92)</f>
        <v>115.23686759596289</v>
      </c>
      <c r="K58" s="5">
        <f>MIN(K57*assumptions!$E$93*K29,assumptions!$E$92)</f>
        <v>113.74339779191925</v>
      </c>
      <c r="L58" s="5">
        <f>MIN(L57*assumptions!$E$93*L29,assumptions!$E$92)</f>
        <v>126.30294377610296</v>
      </c>
      <c r="M58" s="5">
        <f>MIN(M57*assumptions!$E$93*M29,assumptions!$E$92)</f>
        <v>124.66605762476463</v>
      </c>
      <c r="N58" s="5">
        <f>MIN(N57*assumptions!$E$93*N29,assumptions!$E$92)</f>
        <v>123.05038551794769</v>
      </c>
      <c r="O58" s="5">
        <f>MIN(O57*assumptions!$E$93*O29,assumptions!$E$92)</f>
        <v>121.45565252163509</v>
      </c>
      <c r="P58" s="5">
        <f>MIN(P57*assumptions!$E$93*P29,assumptions!$E$92)</f>
        <v>119.8815872649547</v>
      </c>
      <c r="Q58" s="5">
        <f>MIN(Q57*assumptions!$E$93*Q29,assumptions!$E$92)</f>
        <v>118.32792189400087</v>
      </c>
      <c r="R58" s="5">
        <f>MIN(R57*assumptions!$E$93*R29,assumptions!$E$92)</f>
        <v>129.77154669583848</v>
      </c>
      <c r="S58" s="5">
        <f>MIN(S57*assumptions!$E$93*S29,assumptions!$E$92)</f>
        <v>128.08970745066043</v>
      </c>
      <c r="T58" s="5">
        <f>MIN(T57*assumptions!$E$93*T29,assumptions!$E$92)</f>
        <v>126.42966484209985</v>
      </c>
      <c r="U58" s="5">
        <f>MIN(U57*assumptions!$E$93*U29,assumptions!$E$92)</f>
        <v>124.79113638574624</v>
      </c>
      <c r="V58" s="5">
        <f>MIN(V57*assumptions!$E$93*V29,assumptions!$E$92)</f>
        <v>123.17384325818696</v>
      </c>
      <c r="W58" s="5">
        <f>MIN(W57*assumptions!$E$93*W29,assumptions!$E$92)</f>
        <v>121.57751024956086</v>
      </c>
      <c r="X58" s="5">
        <f>MIN(X57*assumptions!$E$93*X29,assumptions!$E$92)</f>
        <v>132.00205228839917</v>
      </c>
      <c r="Y58" s="5">
        <f>MIN(Y57*assumptions!$E$93*Y29,assumptions!$E$92)</f>
        <v>130.29130569074152</v>
      </c>
      <c r="Z58" s="5">
        <f>MIN(Z57*assumptions!$E$93*Z29,assumptions!$E$92)</f>
        <v>128.60273036898951</v>
      </c>
      <c r="AA58" s="5">
        <f>MIN(AA57*assumptions!$E$93*AA29,assumptions!$E$92)</f>
        <v>126.93603898340743</v>
      </c>
      <c r="AB58" s="5">
        <f>MIN(AB57*assumptions!$E$93*AB29,assumptions!$E$92)</f>
        <v>125.29094791818243</v>
      </c>
      <c r="AC58" s="5">
        <f>MIN(AC57*assumptions!$E$93*AC29,assumptions!$E$92)</f>
        <v>123.6671772331628</v>
      </c>
      <c r="AD58" s="5">
        <f>MIN(AD57*assumptions!$E$93*AD29,assumptions!$E$92)</f>
        <v>133.16121885405929</v>
      </c>
      <c r="AE58" s="5">
        <f>MIN(AE57*assumptions!$E$93*AE29,assumptions!$E$92)</f>
        <v>131.43544945771066</v>
      </c>
      <c r="AF58" s="5">
        <f>MIN(AF57*assumptions!$E$93*AF29,assumptions!$E$92)</f>
        <v>129.73204603273877</v>
      </c>
      <c r="AG58" s="5">
        <f>MIN(AG57*assumptions!$E$93*AG29,assumptions!$E$92)</f>
        <v>128.05071871615442</v>
      </c>
      <c r="AH58" s="5">
        <f>MIN(AH57*assumptions!$E$93*AH29,assumptions!$E$92)</f>
        <v>126.3911814015931</v>
      </c>
      <c r="AI58" s="5">
        <f>MIN(AI57*assumptions!$E$93*AI29,assumptions!$E$92)</f>
        <v>124.75315169062847</v>
      </c>
      <c r="AJ58" s="5">
        <f>MIN(AJ57*assumptions!$E$93*AJ29,assumptions!$E$92)</f>
        <v>133.39771341511101</v>
      </c>
      <c r="AK58" s="5">
        <f>MIN(AK57*assumptions!$E$93*AK29,assumptions!$E$92)</f>
        <v>131.66887904925119</v>
      </c>
      <c r="AL58" s="5">
        <f>MIN(AL57*assumptions!$E$93*AL29,assumptions!$E$92)</f>
        <v>129.96245037677289</v>
      </c>
      <c r="AM58" s="5">
        <f>MIN(AM57*assumptions!$E$93*AM29,assumptions!$E$92)</f>
        <v>128.27813701988993</v>
      </c>
      <c r="AN58" s="5">
        <f>MIN(AN57*assumptions!$E$93*AN29,assumptions!$E$92)</f>
        <v>126.61565236411214</v>
      </c>
      <c r="AO58" s="5">
        <f>MIN(AO57*assumptions!$E$93*AO29,assumptions!$E$92)</f>
        <v>124.97471350947326</v>
      </c>
      <c r="AP58" s="5">
        <f>MIN(AP57*assumptions!$E$93*AP29,assumptions!$E$92)</f>
        <v>132.84389054718969</v>
      </c>
      <c r="AQ58" s="5">
        <f>MIN(AQ57*assumptions!$E$93*AQ29,assumptions!$E$92)</f>
        <v>131.12223372569818</v>
      </c>
      <c r="AR58" s="5">
        <f>MIN(AR57*assumptions!$E$93*AR29,assumptions!$E$92)</f>
        <v>129.4228895766131</v>
      </c>
      <c r="AS58" s="5">
        <f>MIN(AS57*assumptions!$E$93*AS29,assumptions!$E$92)</f>
        <v>127.74556892770021</v>
      </c>
      <c r="AT58" s="5">
        <f>MIN(AT57*assumptions!$E$93*AT29,assumptions!$E$92)</f>
        <v>83.579648097771994</v>
      </c>
      <c r="AU58" s="5">
        <f>MIN(AU57*assumptions!$E$93*AU29,assumptions!$E$92)</f>
        <v>0</v>
      </c>
      <c r="AV58" s="5">
        <f>MIN(AV57*assumptions!$E$93*AV29,assumptions!$E$92)</f>
        <v>0</v>
      </c>
      <c r="AW58" s="5">
        <f>MIN(AW57*assumptions!$E$93*AW29,assumptions!$E$92)</f>
        <v>0</v>
      </c>
      <c r="AX58" s="5">
        <f>MIN(AX57*assumptions!$E$93*AX29,assumptions!$E$92)</f>
        <v>0</v>
      </c>
      <c r="AY58" s="5">
        <f>MIN(AY57*assumptions!$E$93*AY29,assumptions!$E$92)</f>
        <v>0</v>
      </c>
      <c r="AZ58" s="5">
        <f>MIN(AZ57*assumptions!$E$93*AZ29,assumptions!$E$92)</f>
        <v>0</v>
      </c>
      <c r="BA58" s="5">
        <f>MIN(BA57*assumptions!$E$93*BA29,assumptions!$E$92)</f>
        <v>0</v>
      </c>
      <c r="BB58" s="5">
        <f>MIN(BB57*assumptions!$E$93*BB29,assumptions!$E$92)</f>
        <v>0</v>
      </c>
      <c r="BC58" s="5">
        <f>MIN(BC57*assumptions!$E$93*BC29,assumptions!$E$92)</f>
        <v>0</v>
      </c>
      <c r="BD58" s="5">
        <f>MIN(BD57*assumptions!$E$93*BD29,assumptions!$E$92)</f>
        <v>0</v>
      </c>
      <c r="BE58" s="5">
        <f>MIN(BE57*assumptions!$E$93*BE29,assumptions!$E$92)</f>
        <v>0</v>
      </c>
      <c r="BF58" s="5">
        <f>MIN(BF57*assumptions!$E$93*BF29,assumptions!$E$92)</f>
        <v>0</v>
      </c>
      <c r="BG58" s="5">
        <f>MIN(BG57*assumptions!$E$93*BG29,assumptions!$E$92)</f>
        <v>0</v>
      </c>
      <c r="BH58" s="5">
        <f>MIN(BH57*assumptions!$E$93*BH29,assumptions!$E$92)</f>
        <v>0</v>
      </c>
      <c r="BI58" s="5">
        <f>MIN(BI57*assumptions!$E$93*BI29,assumptions!$E$92)</f>
        <v>0</v>
      </c>
    </row>
    <row r="59" spans="1:16384" x14ac:dyDescent="0.35">
      <c r="C59" t="s">
        <v>167</v>
      </c>
      <c r="D59" t="s">
        <v>275</v>
      </c>
      <c r="E59" s="13">
        <f t="shared" ref="E59" si="69">SUM(F59:BI59)</f>
        <v>7868.2732860973083</v>
      </c>
      <c r="F59" s="5">
        <f>IF(F2&gt;=smelter_start,F39*assumptions!$E$97,0)</f>
        <v>0</v>
      </c>
      <c r="G59" s="5">
        <f>IF(G2&gt;=smelter_start,G39*assumptions!$E$97,0)</f>
        <v>0</v>
      </c>
      <c r="H59" s="5">
        <f>IF(H2&gt;=smelter_start,H39*assumptions!$E$97,0)</f>
        <v>0</v>
      </c>
      <c r="I59" s="5">
        <f>IF(I2&gt;=smelter_start,I39*assumptions!$E$97,0)</f>
        <v>0</v>
      </c>
      <c r="J59" s="5">
        <f>IF(J2&gt;=smelter_start,J39*assumptions!$E$97,0)</f>
        <v>178.37946606592055</v>
      </c>
      <c r="K59" s="5">
        <f>IF(K2&gt;=smelter_start,K39*assumptions!$E$97,0)</f>
        <v>176.95243033739322</v>
      </c>
      <c r="L59" s="5">
        <f>IF(L2&gt;=smelter_start,L39*assumptions!$E$97,0)</f>
        <v>197.47891225653083</v>
      </c>
      <c r="M59" s="5">
        <f>IF(M2&gt;=smelter_start,M39*assumptions!$E$97,0)</f>
        <v>195.89908095847855</v>
      </c>
      <c r="N59" s="5">
        <f>IF(N2&gt;=smelter_start,N39*assumptions!$E$97,0)</f>
        <v>194.33188831081074</v>
      </c>
      <c r="O59" s="5">
        <f>IF(O2&gt;=smelter_start,O39*assumptions!$E$97,0)</f>
        <v>192.77723320432423</v>
      </c>
      <c r="P59" s="5">
        <f>IF(P2&gt;=smelter_start,P39*assumptions!$E$97,0)</f>
        <v>191.23501533868964</v>
      </c>
      <c r="Q59" s="5">
        <f>IF(Q2&gt;=smelter_start,Q39*assumptions!$E$97,0)</f>
        <v>189.70513521598008</v>
      </c>
      <c r="R59" s="5">
        <f>IF(R2&gt;=smelter_start,R39*assumptions!$E$97,0)</f>
        <v>209.09721570472473</v>
      </c>
      <c r="S59" s="5">
        <f>IF(S2&gt;=smelter_start,S39*assumptions!$E$97,0)</f>
        <v>207.42443797908695</v>
      </c>
      <c r="T59" s="5">
        <f>IF(T2&gt;=smelter_start,T39*assumptions!$E$97,0)</f>
        <v>205.76504247525423</v>
      </c>
      <c r="U59" s="5">
        <f>IF(U2&gt;=smelter_start,U39*assumptions!$E$97,0)</f>
        <v>204.11892213545221</v>
      </c>
      <c r="V59" s="5">
        <f>IF(V2&gt;=smelter_start,V39*assumptions!$E$97,0)</f>
        <v>202.48597075836858</v>
      </c>
      <c r="W59" s="5">
        <f>IF(W2&gt;=smelter_start,W39*assumptions!$E$97,0)</f>
        <v>200.86608299230164</v>
      </c>
      <c r="X59" s="5">
        <f>IF(X2&gt;=smelter_start,X39*assumptions!$E$97,0)</f>
        <v>219.18506976119951</v>
      </c>
      <c r="Y59" s="5">
        <f>IF(Y2&gt;=smelter_start,Y39*assumptions!$E$97,0)</f>
        <v>217.43158920310995</v>
      </c>
      <c r="Z59" s="5">
        <f>IF(Z2&gt;=smelter_start,Z39*assumptions!$E$97,0)</f>
        <v>215.69213648948502</v>
      </c>
      <c r="AA59" s="5">
        <f>IF(AA2&gt;=smelter_start,AA39*assumptions!$E$97,0)</f>
        <v>213.96659939756915</v>
      </c>
      <c r="AB59" s="5">
        <f>IF(AB2&gt;=smelter_start,AB39*assumptions!$E$97,0)</f>
        <v>212.25486660238855</v>
      </c>
      <c r="AC59" s="5">
        <f>IF(AC2&gt;=smelter_start,AC39*assumptions!$E$97,0)</f>
        <v>210.55682766956951</v>
      </c>
      <c r="AD59" s="5">
        <f>IF(AD2&gt;=smelter_start,AD39*assumptions!$E$97,0)</f>
        <v>227.86077059805044</v>
      </c>
      <c r="AE59" s="5">
        <f>IF(AE2&gt;=smelter_start,AE39*assumptions!$E$97,0)</f>
        <v>226.03788443326604</v>
      </c>
      <c r="AF59" s="5">
        <f>IF(AF2&gt;=smelter_start,AF39*assumptions!$E$97,0)</f>
        <v>224.2295813577999</v>
      </c>
      <c r="AG59" s="5">
        <f>IF(AG2&gt;=smelter_start,AG39*assumptions!$E$97,0)</f>
        <v>222.4357447069375</v>
      </c>
      <c r="AH59" s="5">
        <f>IF(AH2&gt;=smelter_start,AH39*assumptions!$E$97,0)</f>
        <v>220.65625874928202</v>
      </c>
      <c r="AI59" s="5">
        <f>IF(AI2&gt;=smelter_start,AI39*assumptions!$E$97,0)</f>
        <v>218.89100867928772</v>
      </c>
      <c r="AJ59" s="5">
        <f>IF(AJ2&gt;=smelter_start,AJ39*assumptions!$E$97,0)</f>
        <v>235.23487066067446</v>
      </c>
      <c r="AK59" s="5">
        <f>IF(AK2&gt;=smelter_start,AK39*assumptions!$E$97,0)</f>
        <v>233.35299169538911</v>
      </c>
      <c r="AL59" s="5">
        <f>IF(AL2&gt;=smelter_start,AL39*assumptions!$E$97,0)</f>
        <v>231.48616776182601</v>
      </c>
      <c r="AM59" s="5">
        <f>IF(AM2&gt;=smelter_start,AM39*assumptions!$E$97,0)</f>
        <v>229.6342784197314</v>
      </c>
      <c r="AN59" s="5">
        <f>IF(AN2&gt;=smelter_start,AN39*assumptions!$E$97,0)</f>
        <v>227.7972041923735</v>
      </c>
      <c r="AO59" s="5">
        <f>IF(AO2&gt;=smelter_start,AO39*assumptions!$E$97,0)</f>
        <v>225.97482655883456</v>
      </c>
      <c r="AP59" s="5">
        <f>IF(AP2&gt;=smelter_start,AP39*assumptions!$E$97,0)</f>
        <v>241.41064548069949</v>
      </c>
      <c r="AQ59" s="5">
        <f>IF(AQ2&gt;=smelter_start,AQ39*assumptions!$E$97,0)</f>
        <v>239.47936031685396</v>
      </c>
      <c r="AR59" s="5">
        <f>IF(AR2&gt;=smelter_start,AR39*assumptions!$E$97,0)</f>
        <v>237.5635254343191</v>
      </c>
      <c r="AS59" s="5">
        <f>IF(AS2&gt;=smelter_start,AS39*assumptions!$E$97,0)</f>
        <v>235.66301723084456</v>
      </c>
      <c r="AT59" s="5">
        <f>IF(AT2&gt;=smelter_start,AT39*assumptions!$E$97,0)</f>
        <v>154.96122696450163</v>
      </c>
      <c r="AU59" s="5">
        <f>IF(AU2&gt;=smelter_start,AU39*assumptions!$E$97,0)</f>
        <v>0</v>
      </c>
      <c r="AV59" s="5">
        <f>IF(AV2&gt;=smelter_start,AV39*assumptions!$E$97,0)</f>
        <v>0</v>
      </c>
      <c r="AW59" s="5">
        <f>IF(AW2&gt;=smelter_start,AW39*assumptions!$E$97,0)</f>
        <v>0</v>
      </c>
      <c r="AX59" s="5">
        <f>IF(AX2&gt;=smelter_start,AX39*assumptions!$E$97,0)</f>
        <v>0</v>
      </c>
      <c r="AY59" s="5">
        <f>IF(AY2&gt;=smelter_start,AY39*assumptions!$E$97,0)</f>
        <v>0</v>
      </c>
      <c r="AZ59" s="5">
        <f>IF(AZ2&gt;=smelter_start,AZ39*assumptions!$E$97,0)</f>
        <v>0</v>
      </c>
      <c r="BA59" s="5">
        <f>IF(BA2&gt;=smelter_start,BA39*assumptions!$E$97,0)</f>
        <v>0</v>
      </c>
      <c r="BB59" s="5">
        <f>IF(BB2&gt;=smelter_start,BB39*assumptions!$E$97,0)</f>
        <v>0</v>
      </c>
      <c r="BC59" s="5">
        <f>IF(BC2&gt;=smelter_start,BC39*assumptions!$E$97,0)</f>
        <v>0</v>
      </c>
      <c r="BD59" s="5">
        <f>IF(BD2&gt;=smelter_start,BD39*assumptions!$E$97,0)</f>
        <v>0</v>
      </c>
      <c r="BE59" s="5">
        <f>IF(BE2&gt;=smelter_start,BE39*assumptions!$E$97,0)</f>
        <v>0</v>
      </c>
      <c r="BF59" s="5">
        <f>IF(BF2&gt;=smelter_start,BF39*assumptions!$E$97,0)</f>
        <v>0</v>
      </c>
      <c r="BG59" s="5">
        <f>IF(BG2&gt;=smelter_start,BG39*assumptions!$E$97,0)</f>
        <v>0</v>
      </c>
      <c r="BH59" s="5">
        <f>IF(BH2&gt;=smelter_start,BH39*assumptions!$E$97,0)</f>
        <v>0</v>
      </c>
      <c r="BI59" s="5">
        <f>IF(BI2&gt;=smelter_start,BI39*assumptions!$E$97,0)</f>
        <v>0</v>
      </c>
    </row>
    <row r="60" spans="1:16384" x14ac:dyDescent="0.35">
      <c r="C60" t="s">
        <v>609</v>
      </c>
      <c r="D60" t="s">
        <v>275</v>
      </c>
      <c r="E60" s="13">
        <f>SUM(F60:BI60)</f>
        <v>7671.5664539448771</v>
      </c>
      <c r="F60" s="5">
        <f>F59*assumptions!$E$98</f>
        <v>0</v>
      </c>
      <c r="G60" s="5">
        <f>G59*assumptions!$E$98</f>
        <v>0</v>
      </c>
      <c r="H60" s="5">
        <f>H59*assumptions!$E$98</f>
        <v>0</v>
      </c>
      <c r="I60" s="5">
        <f>I59*assumptions!$E$98</f>
        <v>0</v>
      </c>
      <c r="J60" s="5">
        <f>J59*assumptions!$E$98</f>
        <v>173.91997941427255</v>
      </c>
      <c r="K60" s="5">
        <f>K59*assumptions!$E$98</f>
        <v>172.5286195789584</v>
      </c>
      <c r="L60" s="5">
        <f>L59*assumptions!$E$98</f>
        <v>192.54193945011755</v>
      </c>
      <c r="M60" s="5">
        <f>M59*assumptions!$E$98</f>
        <v>191.0016039345166</v>
      </c>
      <c r="N60" s="5">
        <f>N59*assumptions!$E$98</f>
        <v>189.47359110304046</v>
      </c>
      <c r="O60" s="5">
        <f>O59*assumptions!$E$98</f>
        <v>187.95780237421613</v>
      </c>
      <c r="P60" s="5">
        <f>P59*assumptions!$E$98</f>
        <v>186.45413995522239</v>
      </c>
      <c r="Q60" s="5">
        <f>Q59*assumptions!$E$98</f>
        <v>184.96250683558057</v>
      </c>
      <c r="R60" s="5">
        <f>R59*assumptions!$E$98</f>
        <v>203.86978531210661</v>
      </c>
      <c r="S60" s="5">
        <f>S59*assumptions!$E$98</f>
        <v>202.23882702960978</v>
      </c>
      <c r="T60" s="5">
        <f>T59*assumptions!$E$98</f>
        <v>200.62091641337287</v>
      </c>
      <c r="U60" s="5">
        <f>U59*assumptions!$E$98</f>
        <v>199.0159490820659</v>
      </c>
      <c r="V60" s="5">
        <f>V59*assumptions!$E$98</f>
        <v>197.42382148940936</v>
      </c>
      <c r="W60" s="5">
        <f>W59*assumptions!$E$98</f>
        <v>195.84443091749409</v>
      </c>
      <c r="X60" s="5">
        <f>X59*assumptions!$E$98</f>
        <v>213.70544301716953</v>
      </c>
      <c r="Y60" s="5">
        <f>Y59*assumptions!$E$98</f>
        <v>211.99579947303221</v>
      </c>
      <c r="Z60" s="5">
        <f>Z59*assumptions!$E$98</f>
        <v>210.29983307724788</v>
      </c>
      <c r="AA60" s="5">
        <f>AA59*assumptions!$E$98</f>
        <v>208.61743441262993</v>
      </c>
      <c r="AB60" s="5">
        <f>AB59*assumptions!$E$98</f>
        <v>206.94849493732883</v>
      </c>
      <c r="AC60" s="5">
        <f>AC59*assumptions!$E$98</f>
        <v>205.29290697783028</v>
      </c>
      <c r="AD60" s="5">
        <f>AD59*assumptions!$E$98</f>
        <v>222.16425133309917</v>
      </c>
      <c r="AE60" s="5">
        <f>AE59*assumptions!$E$98</f>
        <v>220.38693732243439</v>
      </c>
      <c r="AF60" s="5">
        <f>AF59*assumptions!$E$98</f>
        <v>218.62384182385489</v>
      </c>
      <c r="AG60" s="5">
        <f>AG59*assumptions!$E$98</f>
        <v>216.87485108926407</v>
      </c>
      <c r="AH60" s="5">
        <f>AH59*assumptions!$E$98</f>
        <v>215.13985228054997</v>
      </c>
      <c r="AI60" s="5">
        <f>AI59*assumptions!$E$98</f>
        <v>213.41873346230551</v>
      </c>
      <c r="AJ60" s="5">
        <f>AJ59*assumptions!$E$98</f>
        <v>229.3539988941576</v>
      </c>
      <c r="AK60" s="5">
        <f>AK59*assumptions!$E$98</f>
        <v>227.51916690300436</v>
      </c>
      <c r="AL60" s="5">
        <f>AL59*assumptions!$E$98</f>
        <v>225.69901356778036</v>
      </c>
      <c r="AM60" s="5">
        <f>AM59*assumptions!$E$98</f>
        <v>223.89342145923811</v>
      </c>
      <c r="AN60" s="5">
        <f>AN59*assumptions!$E$98</f>
        <v>222.10227408756415</v>
      </c>
      <c r="AO60" s="5">
        <f>AO59*assumptions!$E$98</f>
        <v>220.32545589486369</v>
      </c>
      <c r="AP60" s="5">
        <f>AP59*assumptions!$E$98</f>
        <v>235.375379343682</v>
      </c>
      <c r="AQ60" s="5">
        <f>AQ59*assumptions!$E$98</f>
        <v>233.49237630893259</v>
      </c>
      <c r="AR60" s="5">
        <f>AR59*assumptions!$E$98</f>
        <v>231.62443729846112</v>
      </c>
      <c r="AS60" s="5">
        <f>AS59*assumptions!$E$98</f>
        <v>229.77144180007343</v>
      </c>
      <c r="AT60" s="5">
        <f>AT59*assumptions!$E$98</f>
        <v>151.0871962903891</v>
      </c>
      <c r="AU60" s="5">
        <f>AU59*assumptions!$E$98</f>
        <v>0</v>
      </c>
      <c r="AV60" s="5">
        <f>AV59*assumptions!$E$98</f>
        <v>0</v>
      </c>
      <c r="AW60" s="5">
        <f>AW59*assumptions!$E$98</f>
        <v>0</v>
      </c>
      <c r="AX60" s="5">
        <f>AX59*assumptions!$E$98</f>
        <v>0</v>
      </c>
      <c r="AY60" s="5">
        <f>AY59*assumptions!$E$98</f>
        <v>0</v>
      </c>
      <c r="AZ60" s="5">
        <f>AZ59*assumptions!$E$98</f>
        <v>0</v>
      </c>
      <c r="BA60" s="5">
        <f>BA59*assumptions!$E$98</f>
        <v>0</v>
      </c>
      <c r="BB60" s="5">
        <f>BB59*assumptions!$E$98</f>
        <v>0</v>
      </c>
      <c r="BC60" s="5">
        <f>BC59*assumptions!$E$98</f>
        <v>0</v>
      </c>
      <c r="BD60" s="5">
        <f>BD59*assumptions!$E$98</f>
        <v>0</v>
      </c>
      <c r="BE60" s="5">
        <f>BE59*assumptions!$E$98</f>
        <v>0</v>
      </c>
      <c r="BF60" s="5">
        <f>BF59*assumptions!$E$98</f>
        <v>0</v>
      </c>
      <c r="BG60" s="5">
        <f>BG59*assumptions!$E$98</f>
        <v>0</v>
      </c>
      <c r="BH60" s="5">
        <f>BH59*assumptions!$E$98</f>
        <v>0</v>
      </c>
      <c r="BI60" s="5">
        <f>BI59*assumptions!$E$98</f>
        <v>0</v>
      </c>
      <c r="BJ60" s="5">
        <f>BJ59*assumptions!$E$98</f>
        <v>0</v>
      </c>
      <c r="BK60" s="5">
        <f>BK59*assumptions!$E$98</f>
        <v>0</v>
      </c>
      <c r="BL60" s="5">
        <f>BL59*assumptions!$E$98</f>
        <v>0</v>
      </c>
      <c r="BM60" s="5">
        <f>BM59*assumptions!$E$98</f>
        <v>0</v>
      </c>
      <c r="BN60" s="5">
        <f>BN59*assumptions!$E$98</f>
        <v>0</v>
      </c>
      <c r="BO60" s="5">
        <f>BO59*assumptions!$E$98</f>
        <v>0</v>
      </c>
      <c r="BP60" s="5">
        <f>BP59*assumptions!$E$98</f>
        <v>0</v>
      </c>
      <c r="BQ60" s="5">
        <f>BQ59*assumptions!$E$98</f>
        <v>0</v>
      </c>
      <c r="BR60" s="5">
        <f>BR59*assumptions!$E$98</f>
        <v>0</v>
      </c>
      <c r="BS60" s="5">
        <f>BS59*assumptions!$E$98</f>
        <v>0</v>
      </c>
      <c r="BT60" s="5">
        <f>BT59*assumptions!$E$98</f>
        <v>0</v>
      </c>
      <c r="BU60" s="5">
        <f>BU59*assumptions!$E$98</f>
        <v>0</v>
      </c>
      <c r="BV60" s="5">
        <f>BV59*assumptions!$E$98</f>
        <v>0</v>
      </c>
      <c r="BW60" s="5">
        <f>BW59*assumptions!$E$98</f>
        <v>0</v>
      </c>
      <c r="BX60" s="5">
        <f>BX59*assumptions!$E$98</f>
        <v>0</v>
      </c>
      <c r="BY60" s="5">
        <f>BY59*assumptions!$E$98</f>
        <v>0</v>
      </c>
      <c r="BZ60" s="5">
        <f>BZ59*assumptions!$E$98</f>
        <v>0</v>
      </c>
      <c r="CA60" s="5">
        <f>CA59*assumptions!$E$98</f>
        <v>0</v>
      </c>
      <c r="CB60" s="5">
        <f>CB59*assumptions!$E$98</f>
        <v>0</v>
      </c>
      <c r="CC60" s="5">
        <f>CC59*assumptions!$E$98</f>
        <v>0</v>
      </c>
      <c r="CD60" s="5">
        <f>CD59*assumptions!$E$98</f>
        <v>0</v>
      </c>
      <c r="CE60" s="5">
        <f>CE59*assumptions!$E$98</f>
        <v>0</v>
      </c>
      <c r="CF60" s="5">
        <f>CF59*assumptions!$E$98</f>
        <v>0</v>
      </c>
      <c r="CG60" s="5">
        <f>CG59*assumptions!$E$98</f>
        <v>0</v>
      </c>
      <c r="CH60" s="5">
        <f>CH59*assumptions!$E$98</f>
        <v>0</v>
      </c>
      <c r="CI60" s="5">
        <f>CI59*assumptions!$E$98</f>
        <v>0</v>
      </c>
      <c r="CJ60" s="5">
        <f>CJ59*assumptions!$E$98</f>
        <v>0</v>
      </c>
      <c r="CK60" s="5">
        <f>CK59*assumptions!$E$98</f>
        <v>0</v>
      </c>
      <c r="CL60" s="5">
        <f>CL59*assumptions!$E$98</f>
        <v>0</v>
      </c>
      <c r="CM60" s="5">
        <f>CM59*assumptions!$E$98</f>
        <v>0</v>
      </c>
      <c r="CN60" s="5">
        <f>CN59*assumptions!$E$98</f>
        <v>0</v>
      </c>
      <c r="CO60" s="5">
        <f>CO59*assumptions!$E$98</f>
        <v>0</v>
      </c>
      <c r="CP60" s="5">
        <f>CP59*assumptions!$E$98</f>
        <v>0</v>
      </c>
      <c r="CQ60" s="5">
        <f>CQ59*assumptions!$E$98</f>
        <v>0</v>
      </c>
      <c r="CR60" s="5">
        <f>CR59*assumptions!$E$98</f>
        <v>0</v>
      </c>
      <c r="CS60" s="5">
        <f>CS59*assumptions!$E$98</f>
        <v>0</v>
      </c>
      <c r="CT60" s="5">
        <f>CT59*assumptions!$E$98</f>
        <v>0</v>
      </c>
      <c r="CU60" s="5">
        <f>CU59*assumptions!$E$98</f>
        <v>0</v>
      </c>
      <c r="CV60" s="5">
        <f>CV59*assumptions!$E$98</f>
        <v>0</v>
      </c>
      <c r="CW60" s="5">
        <f>CW59*assumptions!$E$98</f>
        <v>0</v>
      </c>
      <c r="CX60" s="5">
        <f>CX59*assumptions!$E$98</f>
        <v>0</v>
      </c>
      <c r="CY60" s="5">
        <f>CY59*assumptions!$E$98</f>
        <v>0</v>
      </c>
      <c r="CZ60" s="5">
        <f>CZ59*assumptions!$E$98</f>
        <v>0</v>
      </c>
      <c r="DA60" s="5">
        <f>DA59*assumptions!$E$98</f>
        <v>0</v>
      </c>
      <c r="DB60" s="5">
        <f>DB59*assumptions!$E$98</f>
        <v>0</v>
      </c>
      <c r="DC60" s="5">
        <f>DC59*assumptions!$E$98</f>
        <v>0</v>
      </c>
      <c r="DD60" s="5">
        <f>DD59*assumptions!$E$98</f>
        <v>0</v>
      </c>
      <c r="DE60" s="5">
        <f>DE59*assumptions!$E$98</f>
        <v>0</v>
      </c>
      <c r="DF60" s="5">
        <f>DF59*assumptions!$E$98</f>
        <v>0</v>
      </c>
      <c r="DG60" s="5">
        <f>DG59*assumptions!$E$98</f>
        <v>0</v>
      </c>
      <c r="DH60" s="5">
        <f>DH59*assumptions!$E$98</f>
        <v>0</v>
      </c>
      <c r="DI60" s="5">
        <f>DI59*assumptions!$E$98</f>
        <v>0</v>
      </c>
      <c r="DJ60" s="5">
        <f>DJ59*assumptions!$E$98</f>
        <v>0</v>
      </c>
      <c r="DK60" s="5">
        <f>DK59*assumptions!$E$98</f>
        <v>0</v>
      </c>
      <c r="DL60" s="5">
        <f>DL59*assumptions!$E$98</f>
        <v>0</v>
      </c>
      <c r="DM60" s="5">
        <f>DM59*assumptions!$E$98</f>
        <v>0</v>
      </c>
      <c r="DN60" s="5">
        <f>DN59*assumptions!$E$98</f>
        <v>0</v>
      </c>
      <c r="DO60" s="5">
        <f>DO59*assumptions!$E$98</f>
        <v>0</v>
      </c>
      <c r="DP60" s="5">
        <f>DP59*assumptions!$E$98</f>
        <v>0</v>
      </c>
      <c r="DQ60" s="5">
        <f>DQ59*assumptions!$E$98</f>
        <v>0</v>
      </c>
      <c r="DR60" s="5">
        <f>DR59*assumptions!$E$98</f>
        <v>0</v>
      </c>
      <c r="DS60" s="5">
        <f>DS59*assumptions!$E$98</f>
        <v>0</v>
      </c>
      <c r="DT60" s="5">
        <f>DT59*assumptions!$E$98</f>
        <v>0</v>
      </c>
      <c r="DU60" s="5">
        <f>DU59*assumptions!$E$98</f>
        <v>0</v>
      </c>
      <c r="DV60" s="5">
        <f>DV59*assumptions!$E$98</f>
        <v>0</v>
      </c>
      <c r="DW60" s="5">
        <f>DW59*assumptions!$E$98</f>
        <v>0</v>
      </c>
      <c r="DX60" s="5">
        <f>DX59*assumptions!$E$98</f>
        <v>0</v>
      </c>
      <c r="DY60" s="5">
        <f>DY59*assumptions!$E$98</f>
        <v>0</v>
      </c>
      <c r="DZ60" s="5">
        <f>DZ59*assumptions!$E$98</f>
        <v>0</v>
      </c>
      <c r="EA60" s="5">
        <f>EA59*assumptions!$E$98</f>
        <v>0</v>
      </c>
      <c r="EB60" s="5">
        <f>EB59*assumptions!$E$98</f>
        <v>0</v>
      </c>
      <c r="EC60" s="5">
        <f>EC59*assumptions!$E$98</f>
        <v>0</v>
      </c>
      <c r="ED60" s="5">
        <f>ED59*assumptions!$E$98</f>
        <v>0</v>
      </c>
      <c r="EE60" s="5">
        <f>EE59*assumptions!$E$98</f>
        <v>0</v>
      </c>
      <c r="EF60" s="5">
        <f>EF59*assumptions!$E$98</f>
        <v>0</v>
      </c>
      <c r="EG60" s="5">
        <f>EG59*assumptions!$E$98</f>
        <v>0</v>
      </c>
      <c r="EH60" s="5">
        <f>EH59*assumptions!$E$98</f>
        <v>0</v>
      </c>
      <c r="EI60" s="5">
        <f>EI59*assumptions!$E$98</f>
        <v>0</v>
      </c>
      <c r="EJ60" s="5">
        <f>EJ59*assumptions!$E$98</f>
        <v>0</v>
      </c>
      <c r="EK60" s="5">
        <f>EK59*assumptions!$E$98</f>
        <v>0</v>
      </c>
      <c r="EL60" s="5">
        <f>EL59*assumptions!$E$98</f>
        <v>0</v>
      </c>
      <c r="EM60" s="5">
        <f>EM59*assumptions!$E$98</f>
        <v>0</v>
      </c>
      <c r="EN60" s="5">
        <f>EN59*assumptions!$E$98</f>
        <v>0</v>
      </c>
      <c r="EO60" s="5">
        <f>EO59*assumptions!$E$98</f>
        <v>0</v>
      </c>
      <c r="EP60" s="5">
        <f>EP59*assumptions!$E$98</f>
        <v>0</v>
      </c>
      <c r="EQ60" s="5">
        <f>EQ59*assumptions!$E$98</f>
        <v>0</v>
      </c>
      <c r="ER60" s="5">
        <f>ER59*assumptions!$E$98</f>
        <v>0</v>
      </c>
      <c r="ES60" s="5">
        <f>ES59*assumptions!$E$98</f>
        <v>0</v>
      </c>
      <c r="ET60" s="5">
        <f>ET59*assumptions!$E$98</f>
        <v>0</v>
      </c>
      <c r="EU60" s="5">
        <f>EU59*assumptions!$E$98</f>
        <v>0</v>
      </c>
      <c r="EV60" s="5">
        <f>EV59*assumptions!$E$98</f>
        <v>0</v>
      </c>
      <c r="EW60" s="5">
        <f>EW59*assumptions!$E$98</f>
        <v>0</v>
      </c>
      <c r="EX60" s="5">
        <f>EX59*assumptions!$E$98</f>
        <v>0</v>
      </c>
      <c r="EY60" s="5">
        <f>EY59*assumptions!$E$98</f>
        <v>0</v>
      </c>
      <c r="EZ60" s="5">
        <f>EZ59*assumptions!$E$98</f>
        <v>0</v>
      </c>
      <c r="FA60" s="5">
        <f>FA59*assumptions!$E$98</f>
        <v>0</v>
      </c>
      <c r="FB60" s="5">
        <f>FB59*assumptions!$E$98</f>
        <v>0</v>
      </c>
      <c r="FC60" s="5">
        <f>FC59*assumptions!$E$98</f>
        <v>0</v>
      </c>
      <c r="FD60" s="5">
        <f>FD59*assumptions!$E$98</f>
        <v>0</v>
      </c>
      <c r="FE60" s="5">
        <f>FE59*assumptions!$E$98</f>
        <v>0</v>
      </c>
      <c r="FF60" s="5">
        <f>FF59*assumptions!$E$98</f>
        <v>0</v>
      </c>
      <c r="FG60" s="5">
        <f>FG59*assumptions!$E$98</f>
        <v>0</v>
      </c>
      <c r="FH60" s="5">
        <f>FH59*assumptions!$E$98</f>
        <v>0</v>
      </c>
      <c r="FI60" s="5">
        <f>FI59*assumptions!$E$98</f>
        <v>0</v>
      </c>
      <c r="FJ60" s="5">
        <f>FJ59*assumptions!$E$98</f>
        <v>0</v>
      </c>
      <c r="FK60" s="5">
        <f>FK59*assumptions!$E$98</f>
        <v>0</v>
      </c>
      <c r="FL60" s="5">
        <f>FL59*assumptions!$E$98</f>
        <v>0</v>
      </c>
      <c r="FM60" s="5">
        <f>FM59*assumptions!$E$98</f>
        <v>0</v>
      </c>
      <c r="FN60" s="5">
        <f>FN59*assumptions!$E$98</f>
        <v>0</v>
      </c>
      <c r="FO60" s="5">
        <f>FO59*assumptions!$E$98</f>
        <v>0</v>
      </c>
      <c r="FP60" s="5">
        <f>FP59*assumptions!$E$98</f>
        <v>0</v>
      </c>
      <c r="FQ60" s="5">
        <f>FQ59*assumptions!$E$98</f>
        <v>0</v>
      </c>
      <c r="FR60" s="5">
        <f>FR59*assumptions!$E$98</f>
        <v>0</v>
      </c>
      <c r="FS60" s="5">
        <f>FS59*assumptions!$E$98</f>
        <v>0</v>
      </c>
      <c r="FT60" s="5">
        <f>FT59*assumptions!$E$98</f>
        <v>0</v>
      </c>
      <c r="FU60" s="5">
        <f>FU59*assumptions!$E$98</f>
        <v>0</v>
      </c>
      <c r="FV60" s="5">
        <f>FV59*assumptions!$E$98</f>
        <v>0</v>
      </c>
      <c r="FW60" s="5">
        <f>FW59*assumptions!$E$98</f>
        <v>0</v>
      </c>
      <c r="FX60" s="5">
        <f>FX59*assumptions!$E$98</f>
        <v>0</v>
      </c>
      <c r="FY60" s="5">
        <f>FY59*assumptions!$E$98</f>
        <v>0</v>
      </c>
      <c r="FZ60" s="5">
        <f>FZ59*assumptions!$E$98</f>
        <v>0</v>
      </c>
      <c r="GA60" s="5">
        <f>GA59*assumptions!$E$98</f>
        <v>0</v>
      </c>
      <c r="GB60" s="5">
        <f>GB59*assumptions!$E$98</f>
        <v>0</v>
      </c>
      <c r="GC60" s="5">
        <f>GC59*assumptions!$E$98</f>
        <v>0</v>
      </c>
      <c r="GD60" s="5">
        <f>GD59*assumptions!$E$98</f>
        <v>0</v>
      </c>
      <c r="GE60" s="5">
        <f>GE59*assumptions!$E$98</f>
        <v>0</v>
      </c>
      <c r="GF60" s="5">
        <f>GF59*assumptions!$E$98</f>
        <v>0</v>
      </c>
      <c r="GG60" s="5">
        <f>GG59*assumptions!$E$98</f>
        <v>0</v>
      </c>
      <c r="GH60" s="5">
        <f>GH59*assumptions!$E$98</f>
        <v>0</v>
      </c>
      <c r="GI60" s="5">
        <f>GI59*assumptions!$E$98</f>
        <v>0</v>
      </c>
      <c r="GJ60" s="5">
        <f>GJ59*assumptions!$E$98</f>
        <v>0</v>
      </c>
      <c r="GK60" s="5">
        <f>GK59*assumptions!$E$98</f>
        <v>0</v>
      </c>
      <c r="GL60" s="5">
        <f>GL59*assumptions!$E$98</f>
        <v>0</v>
      </c>
      <c r="GM60" s="5">
        <f>GM59*assumptions!$E$98</f>
        <v>0</v>
      </c>
      <c r="GN60" s="5">
        <f>GN59*assumptions!$E$98</f>
        <v>0</v>
      </c>
      <c r="GO60" s="5">
        <f>GO59*assumptions!$E$98</f>
        <v>0</v>
      </c>
      <c r="GP60" s="5">
        <f>GP59*assumptions!$E$98</f>
        <v>0</v>
      </c>
      <c r="GQ60" s="5">
        <f>GQ59*assumptions!$E$98</f>
        <v>0</v>
      </c>
      <c r="GR60" s="5">
        <f>GR59*assumptions!$E$98</f>
        <v>0</v>
      </c>
      <c r="GS60" s="5">
        <f>GS59*assumptions!$E$98</f>
        <v>0</v>
      </c>
      <c r="GT60" s="5">
        <f>GT59*assumptions!$E$98</f>
        <v>0</v>
      </c>
      <c r="GU60" s="5">
        <f>GU59*assumptions!$E$98</f>
        <v>0</v>
      </c>
      <c r="GV60" s="5">
        <f>GV59*assumptions!$E$98</f>
        <v>0</v>
      </c>
      <c r="GW60" s="5">
        <f>GW59*assumptions!$E$98</f>
        <v>0</v>
      </c>
      <c r="GX60" s="5">
        <f>GX59*assumptions!$E$98</f>
        <v>0</v>
      </c>
      <c r="GY60" s="5">
        <f>GY59*assumptions!$E$98</f>
        <v>0</v>
      </c>
      <c r="GZ60" s="5">
        <f>GZ59*assumptions!$E$98</f>
        <v>0</v>
      </c>
      <c r="HA60" s="5">
        <f>HA59*assumptions!$E$98</f>
        <v>0</v>
      </c>
      <c r="HB60" s="5">
        <f>HB59*assumptions!$E$98</f>
        <v>0</v>
      </c>
      <c r="HC60" s="5">
        <f>HC59*assumptions!$E$98</f>
        <v>0</v>
      </c>
      <c r="HD60" s="5">
        <f>HD59*assumptions!$E$98</f>
        <v>0</v>
      </c>
      <c r="HE60" s="5">
        <f>HE59*assumptions!$E$98</f>
        <v>0</v>
      </c>
      <c r="HF60" s="5">
        <f>HF59*assumptions!$E$98</f>
        <v>0</v>
      </c>
      <c r="HG60" s="5">
        <f>HG59*assumptions!$E$98</f>
        <v>0</v>
      </c>
      <c r="HH60" s="5">
        <f>HH59*assumptions!$E$98</f>
        <v>0</v>
      </c>
      <c r="HI60" s="5">
        <f>HI59*assumptions!$E$98</f>
        <v>0</v>
      </c>
      <c r="HJ60" s="5">
        <f>HJ59*assumptions!$E$98</f>
        <v>0</v>
      </c>
      <c r="HK60" s="5">
        <f>HK59*assumptions!$E$98</f>
        <v>0</v>
      </c>
      <c r="HL60" s="5">
        <f>HL59*assumptions!$E$98</f>
        <v>0</v>
      </c>
      <c r="HM60" s="5">
        <f>HM59*assumptions!$E$98</f>
        <v>0</v>
      </c>
      <c r="HN60" s="5">
        <f>HN59*assumptions!$E$98</f>
        <v>0</v>
      </c>
      <c r="HO60" s="5">
        <f>HO59*assumptions!$E$98</f>
        <v>0</v>
      </c>
      <c r="HP60" s="5">
        <f>HP59*assumptions!$E$98</f>
        <v>0</v>
      </c>
      <c r="HQ60" s="5">
        <f>HQ59*assumptions!$E$98</f>
        <v>0</v>
      </c>
      <c r="HR60" s="5">
        <f>HR59*assumptions!$E$98</f>
        <v>0</v>
      </c>
      <c r="HS60" s="5">
        <f>HS59*assumptions!$E$98</f>
        <v>0</v>
      </c>
      <c r="HT60" s="5">
        <f>HT59*assumptions!$E$98</f>
        <v>0</v>
      </c>
      <c r="HU60" s="5">
        <f>HU59*assumptions!$E$98</f>
        <v>0</v>
      </c>
      <c r="HV60" s="5">
        <f>HV59*assumptions!$E$98</f>
        <v>0</v>
      </c>
      <c r="HW60" s="5">
        <f>HW59*assumptions!$E$98</f>
        <v>0</v>
      </c>
      <c r="HX60" s="5">
        <f>HX59*assumptions!$E$98</f>
        <v>0</v>
      </c>
      <c r="HY60" s="5">
        <f>HY59*assumptions!$E$98</f>
        <v>0</v>
      </c>
      <c r="HZ60" s="5">
        <f>HZ59*assumptions!$E$98</f>
        <v>0</v>
      </c>
      <c r="IA60" s="5">
        <f>IA59*assumptions!$E$98</f>
        <v>0</v>
      </c>
      <c r="IB60" s="5">
        <f>IB59*assumptions!$E$98</f>
        <v>0</v>
      </c>
      <c r="IC60" s="5">
        <f>IC59*assumptions!$E$98</f>
        <v>0</v>
      </c>
      <c r="ID60" s="5">
        <f>ID59*assumptions!$E$98</f>
        <v>0</v>
      </c>
      <c r="IE60" s="5">
        <f>IE59*assumptions!$E$98</f>
        <v>0</v>
      </c>
      <c r="IF60" s="5">
        <f>IF59*assumptions!$E$98</f>
        <v>0</v>
      </c>
      <c r="IG60" s="5">
        <f>IG59*assumptions!$E$98</f>
        <v>0</v>
      </c>
      <c r="IH60" s="5">
        <f>IH59*assumptions!$E$98</f>
        <v>0</v>
      </c>
      <c r="II60" s="5">
        <f>II59*assumptions!$E$98</f>
        <v>0</v>
      </c>
      <c r="IJ60" s="5">
        <f>IJ59*assumptions!$E$98</f>
        <v>0</v>
      </c>
      <c r="IK60" s="5">
        <f>IK59*assumptions!$E$98</f>
        <v>0</v>
      </c>
      <c r="IL60" s="5">
        <f>IL59*assumptions!$E$98</f>
        <v>0</v>
      </c>
      <c r="IM60" s="5">
        <f>IM59*assumptions!$E$98</f>
        <v>0</v>
      </c>
      <c r="IN60" s="5">
        <f>IN59*assumptions!$E$98</f>
        <v>0</v>
      </c>
      <c r="IO60" s="5">
        <f>IO59*assumptions!$E$98</f>
        <v>0</v>
      </c>
      <c r="IP60" s="5">
        <f>IP59*assumptions!$E$98</f>
        <v>0</v>
      </c>
      <c r="IQ60" s="5">
        <f>IQ59*assumptions!$E$98</f>
        <v>0</v>
      </c>
      <c r="IR60" s="5">
        <f>IR59*assumptions!$E$98</f>
        <v>0</v>
      </c>
      <c r="IS60" s="5">
        <f>IS59*assumptions!$E$98</f>
        <v>0</v>
      </c>
      <c r="IT60" s="5">
        <f>IT59*assumptions!$E$98</f>
        <v>0</v>
      </c>
      <c r="IU60" s="5">
        <f>IU59*assumptions!$E$98</f>
        <v>0</v>
      </c>
      <c r="IV60" s="5">
        <f>IV59*assumptions!$E$98</f>
        <v>0</v>
      </c>
      <c r="IW60" s="5">
        <f>IW59*assumptions!$E$98</f>
        <v>0</v>
      </c>
      <c r="IX60" s="5">
        <f>IX59*assumptions!$E$98</f>
        <v>0</v>
      </c>
      <c r="IY60" s="5">
        <f>IY59*assumptions!$E$98</f>
        <v>0</v>
      </c>
      <c r="IZ60" s="5">
        <f>IZ59*assumptions!$E$98</f>
        <v>0</v>
      </c>
      <c r="JA60" s="5">
        <f>JA59*assumptions!$E$98</f>
        <v>0</v>
      </c>
      <c r="JB60" s="5">
        <f>JB59*assumptions!$E$98</f>
        <v>0</v>
      </c>
      <c r="JC60" s="5">
        <f>JC59*assumptions!$E$98</f>
        <v>0</v>
      </c>
      <c r="JD60" s="5">
        <f>JD59*assumptions!$E$98</f>
        <v>0</v>
      </c>
      <c r="JE60" s="5">
        <f>JE59*assumptions!$E$98</f>
        <v>0</v>
      </c>
      <c r="JF60" s="5">
        <f>JF59*assumptions!$E$98</f>
        <v>0</v>
      </c>
      <c r="JG60" s="5">
        <f>JG59*assumptions!$E$98</f>
        <v>0</v>
      </c>
      <c r="JH60" s="5">
        <f>JH59*assumptions!$E$98</f>
        <v>0</v>
      </c>
      <c r="JI60" s="5">
        <f>JI59*assumptions!$E$98</f>
        <v>0</v>
      </c>
      <c r="JJ60" s="5">
        <f>JJ59*assumptions!$E$98</f>
        <v>0</v>
      </c>
      <c r="JK60" s="5">
        <f>JK59*assumptions!$E$98</f>
        <v>0</v>
      </c>
      <c r="JL60" s="5">
        <f>JL59*assumptions!$E$98</f>
        <v>0</v>
      </c>
      <c r="JM60" s="5">
        <f>JM59*assumptions!$E$98</f>
        <v>0</v>
      </c>
      <c r="JN60" s="5">
        <f>JN59*assumptions!$E$98</f>
        <v>0</v>
      </c>
      <c r="JO60" s="5">
        <f>JO59*assumptions!$E$98</f>
        <v>0</v>
      </c>
      <c r="JP60" s="5">
        <f>JP59*assumptions!$E$98</f>
        <v>0</v>
      </c>
      <c r="JQ60" s="5">
        <f>JQ59*assumptions!$E$98</f>
        <v>0</v>
      </c>
      <c r="JR60" s="5">
        <f>JR59*assumptions!$E$98</f>
        <v>0</v>
      </c>
      <c r="JS60" s="5">
        <f>JS59*assumptions!$E$98</f>
        <v>0</v>
      </c>
      <c r="JT60" s="5">
        <f>JT59*assumptions!$E$98</f>
        <v>0</v>
      </c>
      <c r="JU60" s="5">
        <f>JU59*assumptions!$E$98</f>
        <v>0</v>
      </c>
      <c r="JV60" s="5">
        <f>JV59*assumptions!$E$98</f>
        <v>0</v>
      </c>
      <c r="JW60" s="5">
        <f>JW59*assumptions!$E$98</f>
        <v>0</v>
      </c>
      <c r="JX60" s="5">
        <f>JX59*assumptions!$E$98</f>
        <v>0</v>
      </c>
      <c r="JY60" s="5">
        <f>JY59*assumptions!$E$98</f>
        <v>0</v>
      </c>
      <c r="JZ60" s="5">
        <f>JZ59*assumptions!$E$98</f>
        <v>0</v>
      </c>
      <c r="KA60" s="5">
        <f>KA59*assumptions!$E$98</f>
        <v>0</v>
      </c>
      <c r="KB60" s="5">
        <f>KB59*assumptions!$E$98</f>
        <v>0</v>
      </c>
      <c r="KC60" s="5">
        <f>KC59*assumptions!$E$98</f>
        <v>0</v>
      </c>
      <c r="KD60" s="5">
        <f>KD59*assumptions!$E$98</f>
        <v>0</v>
      </c>
      <c r="KE60" s="5">
        <f>KE59*assumptions!$E$98</f>
        <v>0</v>
      </c>
      <c r="KF60" s="5">
        <f>KF59*assumptions!$E$98</f>
        <v>0</v>
      </c>
      <c r="KG60" s="5">
        <f>KG59*assumptions!$E$98</f>
        <v>0</v>
      </c>
      <c r="KH60" s="5">
        <f>KH59*assumptions!$E$98</f>
        <v>0</v>
      </c>
      <c r="KI60" s="5">
        <f>KI59*assumptions!$E$98</f>
        <v>0</v>
      </c>
      <c r="KJ60" s="5">
        <f>KJ59*assumptions!$E$98</f>
        <v>0</v>
      </c>
      <c r="KK60" s="5">
        <f>KK59*assumptions!$E$98</f>
        <v>0</v>
      </c>
      <c r="KL60" s="5">
        <f>KL59*assumptions!$E$98</f>
        <v>0</v>
      </c>
      <c r="KM60" s="5">
        <f>KM59*assumptions!$E$98</f>
        <v>0</v>
      </c>
      <c r="KN60" s="5">
        <f>KN59*assumptions!$E$98</f>
        <v>0</v>
      </c>
      <c r="KO60" s="5">
        <f>KO59*assumptions!$E$98</f>
        <v>0</v>
      </c>
      <c r="KP60" s="5">
        <f>KP59*assumptions!$E$98</f>
        <v>0</v>
      </c>
      <c r="KQ60" s="5">
        <f>KQ59*assumptions!$E$98</f>
        <v>0</v>
      </c>
      <c r="KR60" s="5">
        <f>KR59*assumptions!$E$98</f>
        <v>0</v>
      </c>
      <c r="KS60" s="5">
        <f>KS59*assumptions!$E$98</f>
        <v>0</v>
      </c>
      <c r="KT60" s="5">
        <f>KT59*assumptions!$E$98</f>
        <v>0</v>
      </c>
      <c r="KU60" s="5">
        <f>KU59*assumptions!$E$98</f>
        <v>0</v>
      </c>
      <c r="KV60" s="5">
        <f>KV59*assumptions!$E$98</f>
        <v>0</v>
      </c>
      <c r="KW60" s="5">
        <f>KW59*assumptions!$E$98</f>
        <v>0</v>
      </c>
      <c r="KX60" s="5">
        <f>KX59*assumptions!$E$98</f>
        <v>0</v>
      </c>
      <c r="KY60" s="5">
        <f>KY59*assumptions!$E$98</f>
        <v>0</v>
      </c>
      <c r="KZ60" s="5">
        <f>KZ59*assumptions!$E$98</f>
        <v>0</v>
      </c>
      <c r="LA60" s="5">
        <f>LA59*assumptions!$E$98</f>
        <v>0</v>
      </c>
      <c r="LB60" s="5">
        <f>LB59*assumptions!$E$98</f>
        <v>0</v>
      </c>
      <c r="LC60" s="5">
        <f>LC59*assumptions!$E$98</f>
        <v>0</v>
      </c>
      <c r="LD60" s="5">
        <f>LD59*assumptions!$E$98</f>
        <v>0</v>
      </c>
      <c r="LE60" s="5">
        <f>LE59*assumptions!$E$98</f>
        <v>0</v>
      </c>
      <c r="LF60" s="5">
        <f>LF59*assumptions!$E$98</f>
        <v>0</v>
      </c>
      <c r="LG60" s="5">
        <f>LG59*assumptions!$E$98</f>
        <v>0</v>
      </c>
      <c r="LH60" s="5">
        <f>LH59*assumptions!$E$98</f>
        <v>0</v>
      </c>
      <c r="LI60" s="5">
        <f>LI59*assumptions!$E$98</f>
        <v>0</v>
      </c>
      <c r="LJ60" s="5">
        <f>LJ59*assumptions!$E$98</f>
        <v>0</v>
      </c>
      <c r="LK60" s="5">
        <f>LK59*assumptions!$E$98</f>
        <v>0</v>
      </c>
      <c r="LL60" s="5">
        <f>LL59*assumptions!$E$98</f>
        <v>0</v>
      </c>
      <c r="LM60" s="5">
        <f>LM59*assumptions!$E$98</f>
        <v>0</v>
      </c>
      <c r="LN60" s="5">
        <f>LN59*assumptions!$E$98</f>
        <v>0</v>
      </c>
      <c r="LO60" s="5">
        <f>LO59*assumptions!$E$98</f>
        <v>0</v>
      </c>
      <c r="LP60" s="5">
        <f>LP59*assumptions!$E$98</f>
        <v>0</v>
      </c>
      <c r="LQ60" s="5">
        <f>LQ59*assumptions!$E$98</f>
        <v>0</v>
      </c>
      <c r="LR60" s="5">
        <f>LR59*assumptions!$E$98</f>
        <v>0</v>
      </c>
      <c r="LS60" s="5">
        <f>LS59*assumptions!$E$98</f>
        <v>0</v>
      </c>
      <c r="LT60" s="5">
        <f>LT59*assumptions!$E$98</f>
        <v>0</v>
      </c>
      <c r="LU60" s="5">
        <f>LU59*assumptions!$E$98</f>
        <v>0</v>
      </c>
      <c r="LV60" s="5">
        <f>LV59*assumptions!$E$98</f>
        <v>0</v>
      </c>
      <c r="LW60" s="5">
        <f>LW59*assumptions!$E$98</f>
        <v>0</v>
      </c>
      <c r="LX60" s="5">
        <f>LX59*assumptions!$E$98</f>
        <v>0</v>
      </c>
      <c r="LY60" s="5">
        <f>LY59*assumptions!$E$98</f>
        <v>0</v>
      </c>
      <c r="LZ60" s="5">
        <f>LZ59*assumptions!$E$98</f>
        <v>0</v>
      </c>
      <c r="MA60" s="5">
        <f>MA59*assumptions!$E$98</f>
        <v>0</v>
      </c>
      <c r="MB60" s="5">
        <f>MB59*assumptions!$E$98</f>
        <v>0</v>
      </c>
      <c r="MC60" s="5">
        <f>MC59*assumptions!$E$98</f>
        <v>0</v>
      </c>
      <c r="MD60" s="5">
        <f>MD59*assumptions!$E$98</f>
        <v>0</v>
      </c>
      <c r="ME60" s="5">
        <f>ME59*assumptions!$E$98</f>
        <v>0</v>
      </c>
      <c r="MF60" s="5">
        <f>MF59*assumptions!$E$98</f>
        <v>0</v>
      </c>
      <c r="MG60" s="5">
        <f>MG59*assumptions!$E$98</f>
        <v>0</v>
      </c>
      <c r="MH60" s="5">
        <f>MH59*assumptions!$E$98</f>
        <v>0</v>
      </c>
      <c r="MI60" s="5">
        <f>MI59*assumptions!$E$98</f>
        <v>0</v>
      </c>
      <c r="MJ60" s="5">
        <f>MJ59*assumptions!$E$98</f>
        <v>0</v>
      </c>
      <c r="MK60" s="5">
        <f>MK59*assumptions!$E$98</f>
        <v>0</v>
      </c>
      <c r="ML60" s="5">
        <f>ML59*assumptions!$E$98</f>
        <v>0</v>
      </c>
      <c r="MM60" s="5">
        <f>MM59*assumptions!$E$98</f>
        <v>0</v>
      </c>
      <c r="MN60" s="5">
        <f>MN59*assumptions!$E$98</f>
        <v>0</v>
      </c>
      <c r="MO60" s="5">
        <f>MO59*assumptions!$E$98</f>
        <v>0</v>
      </c>
      <c r="MP60" s="5">
        <f>MP59*assumptions!$E$98</f>
        <v>0</v>
      </c>
      <c r="MQ60" s="5">
        <f>MQ59*assumptions!$E$98</f>
        <v>0</v>
      </c>
      <c r="MR60" s="5">
        <f>MR59*assumptions!$E$98</f>
        <v>0</v>
      </c>
      <c r="MS60" s="5">
        <f>MS59*assumptions!$E$98</f>
        <v>0</v>
      </c>
      <c r="MT60" s="5">
        <f>MT59*assumptions!$E$98</f>
        <v>0</v>
      </c>
      <c r="MU60" s="5">
        <f>MU59*assumptions!$E$98</f>
        <v>0</v>
      </c>
      <c r="MV60" s="5">
        <f>MV59*assumptions!$E$98</f>
        <v>0</v>
      </c>
      <c r="MW60" s="5">
        <f>MW59*assumptions!$E$98</f>
        <v>0</v>
      </c>
      <c r="MX60" s="5">
        <f>MX59*assumptions!$E$98</f>
        <v>0</v>
      </c>
      <c r="MY60" s="5">
        <f>MY59*assumptions!$E$98</f>
        <v>0</v>
      </c>
      <c r="MZ60" s="5">
        <f>MZ59*assumptions!$E$98</f>
        <v>0</v>
      </c>
      <c r="NA60" s="5">
        <f>NA59*assumptions!$E$98</f>
        <v>0</v>
      </c>
      <c r="NB60" s="5">
        <f>NB59*assumptions!$E$98</f>
        <v>0</v>
      </c>
      <c r="NC60" s="5">
        <f>NC59*assumptions!$E$98</f>
        <v>0</v>
      </c>
      <c r="ND60" s="5">
        <f>ND59*assumptions!$E$98</f>
        <v>0</v>
      </c>
      <c r="NE60" s="5">
        <f>NE59*assumptions!$E$98</f>
        <v>0</v>
      </c>
      <c r="NF60" s="5">
        <f>NF59*assumptions!$E$98</f>
        <v>0</v>
      </c>
      <c r="NG60" s="5">
        <f>NG59*assumptions!$E$98</f>
        <v>0</v>
      </c>
      <c r="NH60" s="5">
        <f>NH59*assumptions!$E$98</f>
        <v>0</v>
      </c>
      <c r="NI60" s="5">
        <f>NI59*assumptions!$E$98</f>
        <v>0</v>
      </c>
      <c r="NJ60" s="5">
        <f>NJ59*assumptions!$E$98</f>
        <v>0</v>
      </c>
      <c r="NK60" s="5">
        <f>NK59*assumptions!$E$98</f>
        <v>0</v>
      </c>
      <c r="NL60" s="5">
        <f>NL59*assumptions!$E$98</f>
        <v>0</v>
      </c>
      <c r="NM60" s="5">
        <f>NM59*assumptions!$E$98</f>
        <v>0</v>
      </c>
      <c r="NN60" s="5">
        <f>NN59*assumptions!$E$98</f>
        <v>0</v>
      </c>
      <c r="NO60" s="5">
        <f>NO59*assumptions!$E$98</f>
        <v>0</v>
      </c>
      <c r="NP60" s="5">
        <f>NP59*assumptions!$E$98</f>
        <v>0</v>
      </c>
      <c r="NQ60" s="5">
        <f>NQ59*assumptions!$E$98</f>
        <v>0</v>
      </c>
      <c r="NR60" s="5">
        <f>NR59*assumptions!$E$98</f>
        <v>0</v>
      </c>
      <c r="NS60" s="5">
        <f>NS59*assumptions!$E$98</f>
        <v>0</v>
      </c>
      <c r="NT60" s="5">
        <f>NT59*assumptions!$E$98</f>
        <v>0</v>
      </c>
      <c r="NU60" s="5">
        <f>NU59*assumptions!$E$98</f>
        <v>0</v>
      </c>
      <c r="NV60" s="5">
        <f>NV59*assumptions!$E$98</f>
        <v>0</v>
      </c>
      <c r="NW60" s="5">
        <f>NW59*assumptions!$E$98</f>
        <v>0</v>
      </c>
      <c r="NX60" s="5">
        <f>NX59*assumptions!$E$98</f>
        <v>0</v>
      </c>
      <c r="NY60" s="5">
        <f>NY59*assumptions!$E$98</f>
        <v>0</v>
      </c>
      <c r="NZ60" s="5">
        <f>NZ59*assumptions!$E$98</f>
        <v>0</v>
      </c>
      <c r="OA60" s="5">
        <f>OA59*assumptions!$E$98</f>
        <v>0</v>
      </c>
      <c r="OB60" s="5">
        <f>OB59*assumptions!$E$98</f>
        <v>0</v>
      </c>
      <c r="OC60" s="5">
        <f>OC59*assumptions!$E$98</f>
        <v>0</v>
      </c>
      <c r="OD60" s="5">
        <f>OD59*assumptions!$E$98</f>
        <v>0</v>
      </c>
      <c r="OE60" s="5">
        <f>OE59*assumptions!$E$98</f>
        <v>0</v>
      </c>
      <c r="OF60" s="5">
        <f>OF59*assumptions!$E$98</f>
        <v>0</v>
      </c>
      <c r="OG60" s="5">
        <f>OG59*assumptions!$E$98</f>
        <v>0</v>
      </c>
      <c r="OH60" s="5">
        <f>OH59*assumptions!$E$98</f>
        <v>0</v>
      </c>
      <c r="OI60" s="5">
        <f>OI59*assumptions!$E$98</f>
        <v>0</v>
      </c>
      <c r="OJ60" s="5">
        <f>OJ59*assumptions!$E$98</f>
        <v>0</v>
      </c>
      <c r="OK60" s="5">
        <f>OK59*assumptions!$E$98</f>
        <v>0</v>
      </c>
      <c r="OL60" s="5">
        <f>OL59*assumptions!$E$98</f>
        <v>0</v>
      </c>
      <c r="OM60" s="5">
        <f>OM59*assumptions!$E$98</f>
        <v>0</v>
      </c>
      <c r="ON60" s="5">
        <f>ON59*assumptions!$E$98</f>
        <v>0</v>
      </c>
      <c r="OO60" s="5">
        <f>OO59*assumptions!$E$98</f>
        <v>0</v>
      </c>
      <c r="OP60" s="5">
        <f>OP59*assumptions!$E$98</f>
        <v>0</v>
      </c>
      <c r="OQ60" s="5">
        <f>OQ59*assumptions!$E$98</f>
        <v>0</v>
      </c>
      <c r="OR60" s="5">
        <f>OR59*assumptions!$E$98</f>
        <v>0</v>
      </c>
      <c r="OS60" s="5">
        <f>OS59*assumptions!$E$98</f>
        <v>0</v>
      </c>
      <c r="OT60" s="5">
        <f>OT59*assumptions!$E$98</f>
        <v>0</v>
      </c>
      <c r="OU60" s="5">
        <f>OU59*assumptions!$E$98</f>
        <v>0</v>
      </c>
      <c r="OV60" s="5">
        <f>OV59*assumptions!$E$98</f>
        <v>0</v>
      </c>
      <c r="OW60" s="5">
        <f>OW59*assumptions!$E$98</f>
        <v>0</v>
      </c>
      <c r="OX60" s="5">
        <f>OX59*assumptions!$E$98</f>
        <v>0</v>
      </c>
      <c r="OY60" s="5">
        <f>OY59*assumptions!$E$98</f>
        <v>0</v>
      </c>
      <c r="OZ60" s="5">
        <f>OZ59*assumptions!$E$98</f>
        <v>0</v>
      </c>
      <c r="PA60" s="5">
        <f>PA59*assumptions!$E$98</f>
        <v>0</v>
      </c>
      <c r="PB60" s="5">
        <f>PB59*assumptions!$E$98</f>
        <v>0</v>
      </c>
      <c r="PC60" s="5">
        <f>PC59*assumptions!$E$98</f>
        <v>0</v>
      </c>
      <c r="PD60" s="5">
        <f>PD59*assumptions!$E$98</f>
        <v>0</v>
      </c>
      <c r="PE60" s="5">
        <f>PE59*assumptions!$E$98</f>
        <v>0</v>
      </c>
      <c r="PF60" s="5">
        <f>PF59*assumptions!$E$98</f>
        <v>0</v>
      </c>
      <c r="PG60" s="5">
        <f>PG59*assumptions!$E$98</f>
        <v>0</v>
      </c>
      <c r="PH60" s="5">
        <f>PH59*assumptions!$E$98</f>
        <v>0</v>
      </c>
      <c r="PI60" s="5">
        <f>PI59*assumptions!$E$98</f>
        <v>0</v>
      </c>
      <c r="PJ60" s="5">
        <f>PJ59*assumptions!$E$98</f>
        <v>0</v>
      </c>
      <c r="PK60" s="5">
        <f>PK59*assumptions!$E$98</f>
        <v>0</v>
      </c>
      <c r="PL60" s="5">
        <f>PL59*assumptions!$E$98</f>
        <v>0</v>
      </c>
      <c r="PM60" s="5">
        <f>PM59*assumptions!$E$98</f>
        <v>0</v>
      </c>
      <c r="PN60" s="5">
        <f>PN59*assumptions!$E$98</f>
        <v>0</v>
      </c>
      <c r="PO60" s="5">
        <f>PO59*assumptions!$E$98</f>
        <v>0</v>
      </c>
      <c r="PP60" s="5">
        <f>PP59*assumptions!$E$98</f>
        <v>0</v>
      </c>
      <c r="PQ60" s="5">
        <f>PQ59*assumptions!$E$98</f>
        <v>0</v>
      </c>
      <c r="PR60" s="5">
        <f>PR59*assumptions!$E$98</f>
        <v>0</v>
      </c>
      <c r="PS60" s="5">
        <f>PS59*assumptions!$E$98</f>
        <v>0</v>
      </c>
      <c r="PT60" s="5">
        <f>PT59*assumptions!$E$98</f>
        <v>0</v>
      </c>
      <c r="PU60" s="5">
        <f>PU59*assumptions!$E$98</f>
        <v>0</v>
      </c>
      <c r="PV60" s="5">
        <f>PV59*assumptions!$E$98</f>
        <v>0</v>
      </c>
      <c r="PW60" s="5">
        <f>PW59*assumptions!$E$98</f>
        <v>0</v>
      </c>
      <c r="PX60" s="5">
        <f>PX59*assumptions!$E$98</f>
        <v>0</v>
      </c>
      <c r="PY60" s="5">
        <f>PY59*assumptions!$E$98</f>
        <v>0</v>
      </c>
      <c r="PZ60" s="5">
        <f>PZ59*assumptions!$E$98</f>
        <v>0</v>
      </c>
      <c r="QA60" s="5">
        <f>QA59*assumptions!$E$98</f>
        <v>0</v>
      </c>
      <c r="QB60" s="5">
        <f>QB59*assumptions!$E$98</f>
        <v>0</v>
      </c>
      <c r="QC60" s="5">
        <f>QC59*assumptions!$E$98</f>
        <v>0</v>
      </c>
      <c r="QD60" s="5">
        <f>QD59*assumptions!$E$98</f>
        <v>0</v>
      </c>
      <c r="QE60" s="5">
        <f>QE59*assumptions!$E$98</f>
        <v>0</v>
      </c>
      <c r="QF60" s="5">
        <f>QF59*assumptions!$E$98</f>
        <v>0</v>
      </c>
      <c r="QG60" s="5">
        <f>QG59*assumptions!$E$98</f>
        <v>0</v>
      </c>
      <c r="QH60" s="5">
        <f>QH59*assumptions!$E$98</f>
        <v>0</v>
      </c>
      <c r="QI60" s="5">
        <f>QI59*assumptions!$E$98</f>
        <v>0</v>
      </c>
      <c r="QJ60" s="5">
        <f>QJ59*assumptions!$E$98</f>
        <v>0</v>
      </c>
      <c r="QK60" s="5">
        <f>QK59*assumptions!$E$98</f>
        <v>0</v>
      </c>
      <c r="QL60" s="5">
        <f>QL59*assumptions!$E$98</f>
        <v>0</v>
      </c>
      <c r="QM60" s="5">
        <f>QM59*assumptions!$E$98</f>
        <v>0</v>
      </c>
      <c r="QN60" s="5">
        <f>QN59*assumptions!$E$98</f>
        <v>0</v>
      </c>
      <c r="QO60" s="5">
        <f>QO59*assumptions!$E$98</f>
        <v>0</v>
      </c>
      <c r="QP60" s="5">
        <f>QP59*assumptions!$E$98</f>
        <v>0</v>
      </c>
      <c r="QQ60" s="5">
        <f>QQ59*assumptions!$E$98</f>
        <v>0</v>
      </c>
      <c r="QR60" s="5">
        <f>QR59*assumptions!$E$98</f>
        <v>0</v>
      </c>
      <c r="QS60" s="5">
        <f>QS59*assumptions!$E$98</f>
        <v>0</v>
      </c>
      <c r="QT60" s="5">
        <f>QT59*assumptions!$E$98</f>
        <v>0</v>
      </c>
      <c r="QU60" s="5">
        <f>QU59*assumptions!$E$98</f>
        <v>0</v>
      </c>
      <c r="QV60" s="5">
        <f>QV59*assumptions!$E$98</f>
        <v>0</v>
      </c>
      <c r="QW60" s="5">
        <f>QW59*assumptions!$E$98</f>
        <v>0</v>
      </c>
      <c r="QX60" s="5">
        <f>QX59*assumptions!$E$98</f>
        <v>0</v>
      </c>
      <c r="QY60" s="5">
        <f>QY59*assumptions!$E$98</f>
        <v>0</v>
      </c>
      <c r="QZ60" s="5">
        <f>QZ59*assumptions!$E$98</f>
        <v>0</v>
      </c>
      <c r="RA60" s="5">
        <f>RA59*assumptions!$E$98</f>
        <v>0</v>
      </c>
      <c r="RB60" s="5">
        <f>RB59*assumptions!$E$98</f>
        <v>0</v>
      </c>
      <c r="RC60" s="5">
        <f>RC59*assumptions!$E$98</f>
        <v>0</v>
      </c>
      <c r="RD60" s="5">
        <f>RD59*assumptions!$E$98</f>
        <v>0</v>
      </c>
      <c r="RE60" s="5">
        <f>RE59*assumptions!$E$98</f>
        <v>0</v>
      </c>
      <c r="RF60" s="5">
        <f>RF59*assumptions!$E$98</f>
        <v>0</v>
      </c>
      <c r="RG60" s="5">
        <f>RG59*assumptions!$E$98</f>
        <v>0</v>
      </c>
      <c r="RH60" s="5">
        <f>RH59*assumptions!$E$98</f>
        <v>0</v>
      </c>
      <c r="RI60" s="5">
        <f>RI59*assumptions!$E$98</f>
        <v>0</v>
      </c>
      <c r="RJ60" s="5">
        <f>RJ59*assumptions!$E$98</f>
        <v>0</v>
      </c>
      <c r="RK60" s="5">
        <f>RK59*assumptions!$E$98</f>
        <v>0</v>
      </c>
      <c r="RL60" s="5">
        <f>RL59*assumptions!$E$98</f>
        <v>0</v>
      </c>
      <c r="RM60" s="5">
        <f>RM59*assumptions!$E$98</f>
        <v>0</v>
      </c>
      <c r="RN60" s="5">
        <f>RN59*assumptions!$E$98</f>
        <v>0</v>
      </c>
      <c r="RO60" s="5">
        <f>RO59*assumptions!$E$98</f>
        <v>0</v>
      </c>
      <c r="RP60" s="5">
        <f>RP59*assumptions!$E$98</f>
        <v>0</v>
      </c>
      <c r="RQ60" s="5">
        <f>RQ59*assumptions!$E$98</f>
        <v>0</v>
      </c>
      <c r="RR60" s="5">
        <f>RR59*assumptions!$E$98</f>
        <v>0</v>
      </c>
      <c r="RS60" s="5">
        <f>RS59*assumptions!$E$98</f>
        <v>0</v>
      </c>
      <c r="RT60" s="5">
        <f>RT59*assumptions!$E$98</f>
        <v>0</v>
      </c>
      <c r="RU60" s="5">
        <f>RU59*assumptions!$E$98</f>
        <v>0</v>
      </c>
      <c r="RV60" s="5">
        <f>RV59*assumptions!$E$98</f>
        <v>0</v>
      </c>
      <c r="RW60" s="5">
        <f>RW59*assumptions!$E$98</f>
        <v>0</v>
      </c>
      <c r="RX60" s="5">
        <f>RX59*assumptions!$E$98</f>
        <v>0</v>
      </c>
      <c r="RY60" s="5">
        <f>RY59*assumptions!$E$98</f>
        <v>0</v>
      </c>
      <c r="RZ60" s="5">
        <f>RZ59*assumptions!$E$98</f>
        <v>0</v>
      </c>
      <c r="SA60" s="5">
        <f>SA59*assumptions!$E$98</f>
        <v>0</v>
      </c>
      <c r="SB60" s="5">
        <f>SB59*assumptions!$E$98</f>
        <v>0</v>
      </c>
      <c r="SC60" s="5">
        <f>SC59*assumptions!$E$98</f>
        <v>0</v>
      </c>
      <c r="SD60" s="5">
        <f>SD59*assumptions!$E$98</f>
        <v>0</v>
      </c>
      <c r="SE60" s="5">
        <f>SE59*assumptions!$E$98</f>
        <v>0</v>
      </c>
      <c r="SF60" s="5">
        <f>SF59*assumptions!$E$98</f>
        <v>0</v>
      </c>
      <c r="SG60" s="5">
        <f>SG59*assumptions!$E$98</f>
        <v>0</v>
      </c>
      <c r="SH60" s="5">
        <f>SH59*assumptions!$E$98</f>
        <v>0</v>
      </c>
      <c r="SI60" s="5">
        <f>SI59*assumptions!$E$98</f>
        <v>0</v>
      </c>
      <c r="SJ60" s="5">
        <f>SJ59*assumptions!$E$98</f>
        <v>0</v>
      </c>
      <c r="SK60" s="5">
        <f>SK59*assumptions!$E$98</f>
        <v>0</v>
      </c>
      <c r="SL60" s="5">
        <f>SL59*assumptions!$E$98</f>
        <v>0</v>
      </c>
      <c r="SM60" s="5">
        <f>SM59*assumptions!$E$98</f>
        <v>0</v>
      </c>
      <c r="SN60" s="5">
        <f>SN59*assumptions!$E$98</f>
        <v>0</v>
      </c>
      <c r="SO60" s="5">
        <f>SO59*assumptions!$E$98</f>
        <v>0</v>
      </c>
      <c r="SP60" s="5">
        <f>SP59*assumptions!$E$98</f>
        <v>0</v>
      </c>
      <c r="SQ60" s="5">
        <f>SQ59*assumptions!$E$98</f>
        <v>0</v>
      </c>
      <c r="SR60" s="5">
        <f>SR59*assumptions!$E$98</f>
        <v>0</v>
      </c>
      <c r="SS60" s="5">
        <f>SS59*assumptions!$E$98</f>
        <v>0</v>
      </c>
      <c r="ST60" s="5">
        <f>ST59*assumptions!$E$98</f>
        <v>0</v>
      </c>
      <c r="SU60" s="5">
        <f>SU59*assumptions!$E$98</f>
        <v>0</v>
      </c>
      <c r="SV60" s="5">
        <f>SV59*assumptions!$E$98</f>
        <v>0</v>
      </c>
      <c r="SW60" s="5">
        <f>SW59*assumptions!$E$98</f>
        <v>0</v>
      </c>
      <c r="SX60" s="5">
        <f>SX59*assumptions!$E$98</f>
        <v>0</v>
      </c>
      <c r="SY60" s="5">
        <f>SY59*assumptions!$E$98</f>
        <v>0</v>
      </c>
      <c r="SZ60" s="5">
        <f>SZ59*assumptions!$E$98</f>
        <v>0</v>
      </c>
      <c r="TA60" s="5">
        <f>TA59*assumptions!$E$98</f>
        <v>0</v>
      </c>
      <c r="TB60" s="5">
        <f>TB59*assumptions!$E$98</f>
        <v>0</v>
      </c>
      <c r="TC60" s="5">
        <f>TC59*assumptions!$E$98</f>
        <v>0</v>
      </c>
      <c r="TD60" s="5">
        <f>TD59*assumptions!$E$98</f>
        <v>0</v>
      </c>
      <c r="TE60" s="5">
        <f>TE59*assumptions!$E$98</f>
        <v>0</v>
      </c>
      <c r="TF60" s="5">
        <f>TF59*assumptions!$E$98</f>
        <v>0</v>
      </c>
      <c r="TG60" s="5">
        <f>TG59*assumptions!$E$98</f>
        <v>0</v>
      </c>
      <c r="TH60" s="5">
        <f>TH59*assumptions!$E$98</f>
        <v>0</v>
      </c>
      <c r="TI60" s="5">
        <f>TI59*assumptions!$E$98</f>
        <v>0</v>
      </c>
      <c r="TJ60" s="5">
        <f>TJ59*assumptions!$E$98</f>
        <v>0</v>
      </c>
      <c r="TK60" s="5">
        <f>TK59*assumptions!$E$98</f>
        <v>0</v>
      </c>
      <c r="TL60" s="5">
        <f>TL59*assumptions!$E$98</f>
        <v>0</v>
      </c>
      <c r="TM60" s="5">
        <f>TM59*assumptions!$E$98</f>
        <v>0</v>
      </c>
      <c r="TN60" s="5">
        <f>TN59*assumptions!$E$98</f>
        <v>0</v>
      </c>
      <c r="TO60" s="5">
        <f>TO59*assumptions!$E$98</f>
        <v>0</v>
      </c>
      <c r="TP60" s="5">
        <f>TP59*assumptions!$E$98</f>
        <v>0</v>
      </c>
      <c r="TQ60" s="5">
        <f>TQ59*assumptions!$E$98</f>
        <v>0</v>
      </c>
      <c r="TR60" s="5">
        <f>TR59*assumptions!$E$98</f>
        <v>0</v>
      </c>
      <c r="TS60" s="5">
        <f>TS59*assumptions!$E$98</f>
        <v>0</v>
      </c>
      <c r="TT60" s="5">
        <f>TT59*assumptions!$E$98</f>
        <v>0</v>
      </c>
      <c r="TU60" s="5">
        <f>TU59*assumptions!$E$98</f>
        <v>0</v>
      </c>
      <c r="TV60" s="5">
        <f>TV59*assumptions!$E$98</f>
        <v>0</v>
      </c>
      <c r="TW60" s="5">
        <f>TW59*assumptions!$E$98</f>
        <v>0</v>
      </c>
      <c r="TX60" s="5">
        <f>TX59*assumptions!$E$98</f>
        <v>0</v>
      </c>
      <c r="TY60" s="5">
        <f>TY59*assumptions!$E$98</f>
        <v>0</v>
      </c>
      <c r="TZ60" s="5">
        <f>TZ59*assumptions!$E$98</f>
        <v>0</v>
      </c>
      <c r="UA60" s="5">
        <f>UA59*assumptions!$E$98</f>
        <v>0</v>
      </c>
      <c r="UB60" s="5">
        <f>UB59*assumptions!$E$98</f>
        <v>0</v>
      </c>
      <c r="UC60" s="5">
        <f>UC59*assumptions!$E$98</f>
        <v>0</v>
      </c>
      <c r="UD60" s="5">
        <f>UD59*assumptions!$E$98</f>
        <v>0</v>
      </c>
      <c r="UE60" s="5">
        <f>UE59*assumptions!$E$98</f>
        <v>0</v>
      </c>
      <c r="UF60" s="5">
        <f>UF59*assumptions!$E$98</f>
        <v>0</v>
      </c>
      <c r="UG60" s="5">
        <f>UG59*assumptions!$E$98</f>
        <v>0</v>
      </c>
      <c r="UH60" s="5">
        <f>UH59*assumptions!$E$98</f>
        <v>0</v>
      </c>
      <c r="UI60" s="5">
        <f>UI59*assumptions!$E$98</f>
        <v>0</v>
      </c>
      <c r="UJ60" s="5">
        <f>UJ59*assumptions!$E$98</f>
        <v>0</v>
      </c>
      <c r="UK60" s="5">
        <f>UK59*assumptions!$E$98</f>
        <v>0</v>
      </c>
      <c r="UL60" s="5">
        <f>UL59*assumptions!$E$98</f>
        <v>0</v>
      </c>
      <c r="UM60" s="5">
        <f>UM59*assumptions!$E$98</f>
        <v>0</v>
      </c>
      <c r="UN60" s="5">
        <f>UN59*assumptions!$E$98</f>
        <v>0</v>
      </c>
      <c r="UO60" s="5">
        <f>UO59*assumptions!$E$98</f>
        <v>0</v>
      </c>
      <c r="UP60" s="5">
        <f>UP59*assumptions!$E$98</f>
        <v>0</v>
      </c>
      <c r="UQ60" s="5">
        <f>UQ59*assumptions!$E$98</f>
        <v>0</v>
      </c>
      <c r="UR60" s="5">
        <f>UR59*assumptions!$E$98</f>
        <v>0</v>
      </c>
      <c r="US60" s="5">
        <f>US59*assumptions!$E$98</f>
        <v>0</v>
      </c>
      <c r="UT60" s="5">
        <f>UT59*assumptions!$E$98</f>
        <v>0</v>
      </c>
      <c r="UU60" s="5">
        <f>UU59*assumptions!$E$98</f>
        <v>0</v>
      </c>
      <c r="UV60" s="5">
        <f>UV59*assumptions!$E$98</f>
        <v>0</v>
      </c>
      <c r="UW60" s="5">
        <f>UW59*assumptions!$E$98</f>
        <v>0</v>
      </c>
      <c r="UX60" s="5">
        <f>UX59*assumptions!$E$98</f>
        <v>0</v>
      </c>
      <c r="UY60" s="5">
        <f>UY59*assumptions!$E$98</f>
        <v>0</v>
      </c>
      <c r="UZ60" s="5">
        <f>UZ59*assumptions!$E$98</f>
        <v>0</v>
      </c>
      <c r="VA60" s="5">
        <f>VA59*assumptions!$E$98</f>
        <v>0</v>
      </c>
      <c r="VB60" s="5">
        <f>VB59*assumptions!$E$98</f>
        <v>0</v>
      </c>
      <c r="VC60" s="5">
        <f>VC59*assumptions!$E$98</f>
        <v>0</v>
      </c>
      <c r="VD60" s="5">
        <f>VD59*assumptions!$E$98</f>
        <v>0</v>
      </c>
      <c r="VE60" s="5">
        <f>VE59*assumptions!$E$98</f>
        <v>0</v>
      </c>
      <c r="VF60" s="5">
        <f>VF59*assumptions!$E$98</f>
        <v>0</v>
      </c>
      <c r="VG60" s="5">
        <f>VG59*assumptions!$E$98</f>
        <v>0</v>
      </c>
      <c r="VH60" s="5">
        <f>VH59*assumptions!$E$98</f>
        <v>0</v>
      </c>
      <c r="VI60" s="5">
        <f>VI59*assumptions!$E$98</f>
        <v>0</v>
      </c>
      <c r="VJ60" s="5">
        <f>VJ59*assumptions!$E$98</f>
        <v>0</v>
      </c>
      <c r="VK60" s="5">
        <f>VK59*assumptions!$E$98</f>
        <v>0</v>
      </c>
      <c r="VL60" s="5">
        <f>VL59*assumptions!$E$98</f>
        <v>0</v>
      </c>
      <c r="VM60" s="5">
        <f>VM59*assumptions!$E$98</f>
        <v>0</v>
      </c>
      <c r="VN60" s="5">
        <f>VN59*assumptions!$E$98</f>
        <v>0</v>
      </c>
      <c r="VO60" s="5">
        <f>VO59*assumptions!$E$98</f>
        <v>0</v>
      </c>
      <c r="VP60" s="5">
        <f>VP59*assumptions!$E$98</f>
        <v>0</v>
      </c>
      <c r="VQ60" s="5">
        <f>VQ59*assumptions!$E$98</f>
        <v>0</v>
      </c>
      <c r="VR60" s="5">
        <f>VR59*assumptions!$E$98</f>
        <v>0</v>
      </c>
      <c r="VS60" s="5">
        <f>VS59*assumptions!$E$98</f>
        <v>0</v>
      </c>
      <c r="VT60" s="5">
        <f>VT59*assumptions!$E$98</f>
        <v>0</v>
      </c>
      <c r="VU60" s="5">
        <f>VU59*assumptions!$E$98</f>
        <v>0</v>
      </c>
      <c r="VV60" s="5">
        <f>VV59*assumptions!$E$98</f>
        <v>0</v>
      </c>
      <c r="VW60" s="5">
        <f>VW59*assumptions!$E$98</f>
        <v>0</v>
      </c>
      <c r="VX60" s="5">
        <f>VX59*assumptions!$E$98</f>
        <v>0</v>
      </c>
      <c r="VY60" s="5">
        <f>VY59*assumptions!$E$98</f>
        <v>0</v>
      </c>
      <c r="VZ60" s="5">
        <f>VZ59*assumptions!$E$98</f>
        <v>0</v>
      </c>
      <c r="WA60" s="5">
        <f>WA59*assumptions!$E$98</f>
        <v>0</v>
      </c>
      <c r="WB60" s="5">
        <f>WB59*assumptions!$E$98</f>
        <v>0</v>
      </c>
      <c r="WC60" s="5">
        <f>WC59*assumptions!$E$98</f>
        <v>0</v>
      </c>
      <c r="WD60" s="5">
        <f>WD59*assumptions!$E$98</f>
        <v>0</v>
      </c>
      <c r="WE60" s="5">
        <f>WE59*assumptions!$E$98</f>
        <v>0</v>
      </c>
      <c r="WF60" s="5">
        <f>WF59*assumptions!$E$98</f>
        <v>0</v>
      </c>
      <c r="WG60" s="5">
        <f>WG59*assumptions!$E$98</f>
        <v>0</v>
      </c>
      <c r="WH60" s="5">
        <f>WH59*assumptions!$E$98</f>
        <v>0</v>
      </c>
      <c r="WI60" s="5">
        <f>WI59*assumptions!$E$98</f>
        <v>0</v>
      </c>
      <c r="WJ60" s="5">
        <f>WJ59*assumptions!$E$98</f>
        <v>0</v>
      </c>
      <c r="WK60" s="5">
        <f>WK59*assumptions!$E$98</f>
        <v>0</v>
      </c>
      <c r="WL60" s="5">
        <f>WL59*assumptions!$E$98</f>
        <v>0</v>
      </c>
      <c r="WM60" s="5">
        <f>WM59*assumptions!$E$98</f>
        <v>0</v>
      </c>
      <c r="WN60" s="5">
        <f>WN59*assumptions!$E$98</f>
        <v>0</v>
      </c>
      <c r="WO60" s="5">
        <f>WO59*assumptions!$E$98</f>
        <v>0</v>
      </c>
      <c r="WP60" s="5">
        <f>WP59*assumptions!$E$98</f>
        <v>0</v>
      </c>
      <c r="WQ60" s="5">
        <f>WQ59*assumptions!$E$98</f>
        <v>0</v>
      </c>
      <c r="WR60" s="5">
        <f>WR59*assumptions!$E$98</f>
        <v>0</v>
      </c>
      <c r="WS60" s="5">
        <f>WS59*assumptions!$E$98</f>
        <v>0</v>
      </c>
      <c r="WT60" s="5">
        <f>WT59*assumptions!$E$98</f>
        <v>0</v>
      </c>
      <c r="WU60" s="5">
        <f>WU59*assumptions!$E$98</f>
        <v>0</v>
      </c>
      <c r="WV60" s="5">
        <f>WV59*assumptions!$E$98</f>
        <v>0</v>
      </c>
      <c r="WW60" s="5">
        <f>WW59*assumptions!$E$98</f>
        <v>0</v>
      </c>
      <c r="WX60" s="5">
        <f>WX59*assumptions!$E$98</f>
        <v>0</v>
      </c>
      <c r="WY60" s="5">
        <f>WY59*assumptions!$E$98</f>
        <v>0</v>
      </c>
      <c r="WZ60" s="5">
        <f>WZ59*assumptions!$E$98</f>
        <v>0</v>
      </c>
      <c r="XA60" s="5">
        <f>XA59*assumptions!$E$98</f>
        <v>0</v>
      </c>
      <c r="XB60" s="5">
        <f>XB59*assumptions!$E$98</f>
        <v>0</v>
      </c>
      <c r="XC60" s="5">
        <f>XC59*assumptions!$E$98</f>
        <v>0</v>
      </c>
      <c r="XD60" s="5">
        <f>XD59*assumptions!$E$98</f>
        <v>0</v>
      </c>
      <c r="XE60" s="5">
        <f>XE59*assumptions!$E$98</f>
        <v>0</v>
      </c>
      <c r="XF60" s="5">
        <f>XF59*assumptions!$E$98</f>
        <v>0</v>
      </c>
      <c r="XG60" s="5">
        <f>XG59*assumptions!$E$98</f>
        <v>0</v>
      </c>
      <c r="XH60" s="5">
        <f>XH59*assumptions!$E$98</f>
        <v>0</v>
      </c>
      <c r="XI60" s="5">
        <f>XI59*assumptions!$E$98</f>
        <v>0</v>
      </c>
      <c r="XJ60" s="5">
        <f>XJ59*assumptions!$E$98</f>
        <v>0</v>
      </c>
      <c r="XK60" s="5">
        <f>XK59*assumptions!$E$98</f>
        <v>0</v>
      </c>
      <c r="XL60" s="5">
        <f>XL59*assumptions!$E$98</f>
        <v>0</v>
      </c>
      <c r="XM60" s="5">
        <f>XM59*assumptions!$E$98</f>
        <v>0</v>
      </c>
      <c r="XN60" s="5">
        <f>XN59*assumptions!$E$98</f>
        <v>0</v>
      </c>
      <c r="XO60" s="5">
        <f>XO59*assumptions!$E$98</f>
        <v>0</v>
      </c>
      <c r="XP60" s="5">
        <f>XP59*assumptions!$E$98</f>
        <v>0</v>
      </c>
      <c r="XQ60" s="5">
        <f>XQ59*assumptions!$E$98</f>
        <v>0</v>
      </c>
      <c r="XR60" s="5">
        <f>XR59*assumptions!$E$98</f>
        <v>0</v>
      </c>
      <c r="XS60" s="5">
        <f>XS59*assumptions!$E$98</f>
        <v>0</v>
      </c>
      <c r="XT60" s="5">
        <f>XT59*assumptions!$E$98</f>
        <v>0</v>
      </c>
      <c r="XU60" s="5">
        <f>XU59*assumptions!$E$98</f>
        <v>0</v>
      </c>
      <c r="XV60" s="5">
        <f>XV59*assumptions!$E$98</f>
        <v>0</v>
      </c>
      <c r="XW60" s="5">
        <f>XW59*assumptions!$E$98</f>
        <v>0</v>
      </c>
      <c r="XX60" s="5">
        <f>XX59*assumptions!$E$98</f>
        <v>0</v>
      </c>
      <c r="XY60" s="5">
        <f>XY59*assumptions!$E$98</f>
        <v>0</v>
      </c>
      <c r="XZ60" s="5">
        <f>XZ59*assumptions!$E$98</f>
        <v>0</v>
      </c>
      <c r="YA60" s="5">
        <f>YA59*assumptions!$E$98</f>
        <v>0</v>
      </c>
      <c r="YB60" s="5">
        <f>YB59*assumptions!$E$98</f>
        <v>0</v>
      </c>
      <c r="YC60" s="5">
        <f>YC59*assumptions!$E$98</f>
        <v>0</v>
      </c>
      <c r="YD60" s="5">
        <f>YD59*assumptions!$E$98</f>
        <v>0</v>
      </c>
      <c r="YE60" s="5">
        <f>YE59*assumptions!$E$98</f>
        <v>0</v>
      </c>
      <c r="YF60" s="5">
        <f>YF59*assumptions!$E$98</f>
        <v>0</v>
      </c>
      <c r="YG60" s="5">
        <f>YG59*assumptions!$E$98</f>
        <v>0</v>
      </c>
      <c r="YH60" s="5">
        <f>YH59*assumptions!$E$98</f>
        <v>0</v>
      </c>
      <c r="YI60" s="5">
        <f>YI59*assumptions!$E$98</f>
        <v>0</v>
      </c>
      <c r="YJ60" s="5">
        <f>YJ59*assumptions!$E$98</f>
        <v>0</v>
      </c>
      <c r="YK60" s="5">
        <f>YK59*assumptions!$E$98</f>
        <v>0</v>
      </c>
      <c r="YL60" s="5">
        <f>YL59*assumptions!$E$98</f>
        <v>0</v>
      </c>
      <c r="YM60" s="5">
        <f>YM59*assumptions!$E$98</f>
        <v>0</v>
      </c>
      <c r="YN60" s="5">
        <f>YN59*assumptions!$E$98</f>
        <v>0</v>
      </c>
      <c r="YO60" s="5">
        <f>YO59*assumptions!$E$98</f>
        <v>0</v>
      </c>
      <c r="YP60" s="5">
        <f>YP59*assumptions!$E$98</f>
        <v>0</v>
      </c>
      <c r="YQ60" s="5">
        <f>YQ59*assumptions!$E$98</f>
        <v>0</v>
      </c>
      <c r="YR60" s="5">
        <f>YR59*assumptions!$E$98</f>
        <v>0</v>
      </c>
      <c r="YS60" s="5">
        <f>YS59*assumptions!$E$98</f>
        <v>0</v>
      </c>
      <c r="YT60" s="5">
        <f>YT59*assumptions!$E$98</f>
        <v>0</v>
      </c>
      <c r="YU60" s="5">
        <f>YU59*assumptions!$E$98</f>
        <v>0</v>
      </c>
      <c r="YV60" s="5">
        <f>YV59*assumptions!$E$98</f>
        <v>0</v>
      </c>
      <c r="YW60" s="5">
        <f>YW59*assumptions!$E$98</f>
        <v>0</v>
      </c>
      <c r="YX60" s="5">
        <f>YX59*assumptions!$E$98</f>
        <v>0</v>
      </c>
      <c r="YY60" s="5">
        <f>YY59*assumptions!$E$98</f>
        <v>0</v>
      </c>
      <c r="YZ60" s="5">
        <f>YZ59*assumptions!$E$98</f>
        <v>0</v>
      </c>
      <c r="ZA60" s="5">
        <f>ZA59*assumptions!$E$98</f>
        <v>0</v>
      </c>
      <c r="ZB60" s="5">
        <f>ZB59*assumptions!$E$98</f>
        <v>0</v>
      </c>
      <c r="ZC60" s="5">
        <f>ZC59*assumptions!$E$98</f>
        <v>0</v>
      </c>
      <c r="ZD60" s="5">
        <f>ZD59*assumptions!$E$98</f>
        <v>0</v>
      </c>
      <c r="ZE60" s="5">
        <f>ZE59*assumptions!$E$98</f>
        <v>0</v>
      </c>
      <c r="ZF60" s="5">
        <f>ZF59*assumptions!$E$98</f>
        <v>0</v>
      </c>
      <c r="ZG60" s="5">
        <f>ZG59*assumptions!$E$98</f>
        <v>0</v>
      </c>
      <c r="ZH60" s="5">
        <f>ZH59*assumptions!$E$98</f>
        <v>0</v>
      </c>
      <c r="ZI60" s="5">
        <f>ZI59*assumptions!$E$98</f>
        <v>0</v>
      </c>
      <c r="ZJ60" s="5">
        <f>ZJ59*assumptions!$E$98</f>
        <v>0</v>
      </c>
      <c r="ZK60" s="5">
        <f>ZK59*assumptions!$E$98</f>
        <v>0</v>
      </c>
      <c r="ZL60" s="5">
        <f>ZL59*assumptions!$E$98</f>
        <v>0</v>
      </c>
      <c r="ZM60" s="5">
        <f>ZM59*assumptions!$E$98</f>
        <v>0</v>
      </c>
      <c r="ZN60" s="5">
        <f>ZN59*assumptions!$E$98</f>
        <v>0</v>
      </c>
      <c r="ZO60" s="5">
        <f>ZO59*assumptions!$E$98</f>
        <v>0</v>
      </c>
      <c r="ZP60" s="5">
        <f>ZP59*assumptions!$E$98</f>
        <v>0</v>
      </c>
      <c r="ZQ60" s="5">
        <f>ZQ59*assumptions!$E$98</f>
        <v>0</v>
      </c>
      <c r="ZR60" s="5">
        <f>ZR59*assumptions!$E$98</f>
        <v>0</v>
      </c>
      <c r="ZS60" s="5">
        <f>ZS59*assumptions!$E$98</f>
        <v>0</v>
      </c>
      <c r="ZT60" s="5">
        <f>ZT59*assumptions!$E$98</f>
        <v>0</v>
      </c>
      <c r="ZU60" s="5">
        <f>ZU59*assumptions!$E$98</f>
        <v>0</v>
      </c>
      <c r="ZV60" s="5">
        <f>ZV59*assumptions!$E$98</f>
        <v>0</v>
      </c>
      <c r="ZW60" s="5">
        <f>ZW59*assumptions!$E$98</f>
        <v>0</v>
      </c>
      <c r="ZX60" s="5">
        <f>ZX59*assumptions!$E$98</f>
        <v>0</v>
      </c>
      <c r="ZY60" s="5">
        <f>ZY59*assumptions!$E$98</f>
        <v>0</v>
      </c>
      <c r="ZZ60" s="5">
        <f>ZZ59*assumptions!$E$98</f>
        <v>0</v>
      </c>
      <c r="AAA60" s="5">
        <f>AAA59*assumptions!$E$98</f>
        <v>0</v>
      </c>
      <c r="AAB60" s="5">
        <f>AAB59*assumptions!$E$98</f>
        <v>0</v>
      </c>
      <c r="AAC60" s="5">
        <f>AAC59*assumptions!$E$98</f>
        <v>0</v>
      </c>
      <c r="AAD60" s="5">
        <f>AAD59*assumptions!$E$98</f>
        <v>0</v>
      </c>
      <c r="AAE60" s="5">
        <f>AAE59*assumptions!$E$98</f>
        <v>0</v>
      </c>
      <c r="AAF60" s="5">
        <f>AAF59*assumptions!$E$98</f>
        <v>0</v>
      </c>
      <c r="AAG60" s="5">
        <f>AAG59*assumptions!$E$98</f>
        <v>0</v>
      </c>
      <c r="AAH60" s="5">
        <f>AAH59*assumptions!$E$98</f>
        <v>0</v>
      </c>
      <c r="AAI60" s="5">
        <f>AAI59*assumptions!$E$98</f>
        <v>0</v>
      </c>
      <c r="AAJ60" s="5">
        <f>AAJ59*assumptions!$E$98</f>
        <v>0</v>
      </c>
      <c r="AAK60" s="5">
        <f>AAK59*assumptions!$E$98</f>
        <v>0</v>
      </c>
      <c r="AAL60" s="5">
        <f>AAL59*assumptions!$E$98</f>
        <v>0</v>
      </c>
      <c r="AAM60" s="5">
        <f>AAM59*assumptions!$E$98</f>
        <v>0</v>
      </c>
      <c r="AAN60" s="5">
        <f>AAN59*assumptions!$E$98</f>
        <v>0</v>
      </c>
      <c r="AAO60" s="5">
        <f>AAO59*assumptions!$E$98</f>
        <v>0</v>
      </c>
      <c r="AAP60" s="5">
        <f>AAP59*assumptions!$E$98</f>
        <v>0</v>
      </c>
      <c r="AAQ60" s="5">
        <f>AAQ59*assumptions!$E$98</f>
        <v>0</v>
      </c>
      <c r="AAR60" s="5">
        <f>AAR59*assumptions!$E$98</f>
        <v>0</v>
      </c>
      <c r="AAS60" s="5">
        <f>AAS59*assumptions!$E$98</f>
        <v>0</v>
      </c>
      <c r="AAT60" s="5">
        <f>AAT59*assumptions!$E$98</f>
        <v>0</v>
      </c>
      <c r="AAU60" s="5">
        <f>AAU59*assumptions!$E$98</f>
        <v>0</v>
      </c>
      <c r="AAV60" s="5">
        <f>AAV59*assumptions!$E$98</f>
        <v>0</v>
      </c>
      <c r="AAW60" s="5">
        <f>AAW59*assumptions!$E$98</f>
        <v>0</v>
      </c>
      <c r="AAX60" s="5">
        <f>AAX59*assumptions!$E$98</f>
        <v>0</v>
      </c>
      <c r="AAY60" s="5">
        <f>AAY59*assumptions!$E$98</f>
        <v>0</v>
      </c>
      <c r="AAZ60" s="5">
        <f>AAZ59*assumptions!$E$98</f>
        <v>0</v>
      </c>
      <c r="ABA60" s="5">
        <f>ABA59*assumptions!$E$98</f>
        <v>0</v>
      </c>
      <c r="ABB60" s="5">
        <f>ABB59*assumptions!$E$98</f>
        <v>0</v>
      </c>
      <c r="ABC60" s="5">
        <f>ABC59*assumptions!$E$98</f>
        <v>0</v>
      </c>
      <c r="ABD60" s="5">
        <f>ABD59*assumptions!$E$98</f>
        <v>0</v>
      </c>
      <c r="ABE60" s="5">
        <f>ABE59*assumptions!$E$98</f>
        <v>0</v>
      </c>
      <c r="ABF60" s="5">
        <f>ABF59*assumptions!$E$98</f>
        <v>0</v>
      </c>
      <c r="ABG60" s="5">
        <f>ABG59*assumptions!$E$98</f>
        <v>0</v>
      </c>
      <c r="ABH60" s="5">
        <f>ABH59*assumptions!$E$98</f>
        <v>0</v>
      </c>
      <c r="ABI60" s="5">
        <f>ABI59*assumptions!$E$98</f>
        <v>0</v>
      </c>
      <c r="ABJ60" s="5">
        <f>ABJ59*assumptions!$E$98</f>
        <v>0</v>
      </c>
      <c r="ABK60" s="5">
        <f>ABK59*assumptions!$E$98</f>
        <v>0</v>
      </c>
      <c r="ABL60" s="5">
        <f>ABL59*assumptions!$E$98</f>
        <v>0</v>
      </c>
      <c r="ABM60" s="5">
        <f>ABM59*assumptions!$E$98</f>
        <v>0</v>
      </c>
      <c r="ABN60" s="5">
        <f>ABN59*assumptions!$E$98</f>
        <v>0</v>
      </c>
      <c r="ABO60" s="5">
        <f>ABO59*assumptions!$E$98</f>
        <v>0</v>
      </c>
      <c r="ABP60" s="5">
        <f>ABP59*assumptions!$E$98</f>
        <v>0</v>
      </c>
      <c r="ABQ60" s="5">
        <f>ABQ59*assumptions!$E$98</f>
        <v>0</v>
      </c>
      <c r="ABR60" s="5">
        <f>ABR59*assumptions!$E$98</f>
        <v>0</v>
      </c>
      <c r="ABS60" s="5">
        <f>ABS59*assumptions!$E$98</f>
        <v>0</v>
      </c>
      <c r="ABT60" s="5">
        <f>ABT59*assumptions!$E$98</f>
        <v>0</v>
      </c>
      <c r="ABU60" s="5">
        <f>ABU59*assumptions!$E$98</f>
        <v>0</v>
      </c>
      <c r="ABV60" s="5">
        <f>ABV59*assumptions!$E$98</f>
        <v>0</v>
      </c>
      <c r="ABW60" s="5">
        <f>ABW59*assumptions!$E$98</f>
        <v>0</v>
      </c>
      <c r="ABX60" s="5">
        <f>ABX59*assumptions!$E$98</f>
        <v>0</v>
      </c>
      <c r="ABY60" s="5">
        <f>ABY59*assumptions!$E$98</f>
        <v>0</v>
      </c>
      <c r="ABZ60" s="5">
        <f>ABZ59*assumptions!$E$98</f>
        <v>0</v>
      </c>
      <c r="ACA60" s="5">
        <f>ACA59*assumptions!$E$98</f>
        <v>0</v>
      </c>
      <c r="ACB60" s="5">
        <f>ACB59*assumptions!$E$98</f>
        <v>0</v>
      </c>
      <c r="ACC60" s="5">
        <f>ACC59*assumptions!$E$98</f>
        <v>0</v>
      </c>
      <c r="ACD60" s="5">
        <f>ACD59*assumptions!$E$98</f>
        <v>0</v>
      </c>
      <c r="ACE60" s="5">
        <f>ACE59*assumptions!$E$98</f>
        <v>0</v>
      </c>
      <c r="ACF60" s="5">
        <f>ACF59*assumptions!$E$98</f>
        <v>0</v>
      </c>
      <c r="ACG60" s="5">
        <f>ACG59*assumptions!$E$98</f>
        <v>0</v>
      </c>
      <c r="ACH60" s="5">
        <f>ACH59*assumptions!$E$98</f>
        <v>0</v>
      </c>
      <c r="ACI60" s="5">
        <f>ACI59*assumptions!$E$98</f>
        <v>0</v>
      </c>
      <c r="ACJ60" s="5">
        <f>ACJ59*assumptions!$E$98</f>
        <v>0</v>
      </c>
      <c r="ACK60" s="5">
        <f>ACK59*assumptions!$E$98</f>
        <v>0</v>
      </c>
      <c r="ACL60" s="5">
        <f>ACL59*assumptions!$E$98</f>
        <v>0</v>
      </c>
      <c r="ACM60" s="5">
        <f>ACM59*assumptions!$E$98</f>
        <v>0</v>
      </c>
      <c r="ACN60" s="5">
        <f>ACN59*assumptions!$E$98</f>
        <v>0</v>
      </c>
      <c r="ACO60" s="5">
        <f>ACO59*assumptions!$E$98</f>
        <v>0</v>
      </c>
      <c r="ACP60" s="5">
        <f>ACP59*assumptions!$E$98</f>
        <v>0</v>
      </c>
      <c r="ACQ60" s="5">
        <f>ACQ59*assumptions!$E$98</f>
        <v>0</v>
      </c>
      <c r="ACR60" s="5">
        <f>ACR59*assumptions!$E$98</f>
        <v>0</v>
      </c>
      <c r="ACS60" s="5">
        <f>ACS59*assumptions!$E$98</f>
        <v>0</v>
      </c>
      <c r="ACT60" s="5">
        <f>ACT59*assumptions!$E$98</f>
        <v>0</v>
      </c>
      <c r="ACU60" s="5">
        <f>ACU59*assumptions!$E$98</f>
        <v>0</v>
      </c>
      <c r="ACV60" s="5">
        <f>ACV59*assumptions!$E$98</f>
        <v>0</v>
      </c>
      <c r="ACW60" s="5">
        <f>ACW59*assumptions!$E$98</f>
        <v>0</v>
      </c>
      <c r="ACX60" s="5">
        <f>ACX59*assumptions!$E$98</f>
        <v>0</v>
      </c>
      <c r="ACY60" s="5">
        <f>ACY59*assumptions!$E$98</f>
        <v>0</v>
      </c>
      <c r="ACZ60" s="5">
        <f>ACZ59*assumptions!$E$98</f>
        <v>0</v>
      </c>
      <c r="ADA60" s="5">
        <f>ADA59*assumptions!$E$98</f>
        <v>0</v>
      </c>
      <c r="ADB60" s="5">
        <f>ADB59*assumptions!$E$98</f>
        <v>0</v>
      </c>
      <c r="ADC60" s="5">
        <f>ADC59*assumptions!$E$98</f>
        <v>0</v>
      </c>
      <c r="ADD60" s="5">
        <f>ADD59*assumptions!$E$98</f>
        <v>0</v>
      </c>
      <c r="ADE60" s="5">
        <f>ADE59*assumptions!$E$98</f>
        <v>0</v>
      </c>
      <c r="ADF60" s="5">
        <f>ADF59*assumptions!$E$98</f>
        <v>0</v>
      </c>
      <c r="ADG60" s="5">
        <f>ADG59*assumptions!$E$98</f>
        <v>0</v>
      </c>
      <c r="ADH60" s="5">
        <f>ADH59*assumptions!$E$98</f>
        <v>0</v>
      </c>
      <c r="ADI60" s="5">
        <f>ADI59*assumptions!$E$98</f>
        <v>0</v>
      </c>
      <c r="ADJ60" s="5">
        <f>ADJ59*assumptions!$E$98</f>
        <v>0</v>
      </c>
      <c r="ADK60" s="5">
        <f>ADK59*assumptions!$E$98</f>
        <v>0</v>
      </c>
      <c r="ADL60" s="5">
        <f>ADL59*assumptions!$E$98</f>
        <v>0</v>
      </c>
      <c r="ADM60" s="5">
        <f>ADM59*assumptions!$E$98</f>
        <v>0</v>
      </c>
      <c r="ADN60" s="5">
        <f>ADN59*assumptions!$E$98</f>
        <v>0</v>
      </c>
      <c r="ADO60" s="5">
        <f>ADO59*assumptions!$E$98</f>
        <v>0</v>
      </c>
      <c r="ADP60" s="5">
        <f>ADP59*assumptions!$E$98</f>
        <v>0</v>
      </c>
      <c r="ADQ60" s="5">
        <f>ADQ59*assumptions!$E$98</f>
        <v>0</v>
      </c>
      <c r="ADR60" s="5">
        <f>ADR59*assumptions!$E$98</f>
        <v>0</v>
      </c>
      <c r="ADS60" s="5">
        <f>ADS59*assumptions!$E$98</f>
        <v>0</v>
      </c>
      <c r="ADT60" s="5">
        <f>ADT59*assumptions!$E$98</f>
        <v>0</v>
      </c>
      <c r="ADU60" s="5">
        <f>ADU59*assumptions!$E$98</f>
        <v>0</v>
      </c>
      <c r="ADV60" s="5">
        <f>ADV59*assumptions!$E$98</f>
        <v>0</v>
      </c>
      <c r="ADW60" s="5">
        <f>ADW59*assumptions!$E$98</f>
        <v>0</v>
      </c>
      <c r="ADX60" s="5">
        <f>ADX59*assumptions!$E$98</f>
        <v>0</v>
      </c>
      <c r="ADY60" s="5">
        <f>ADY59*assumptions!$E$98</f>
        <v>0</v>
      </c>
      <c r="ADZ60" s="5">
        <f>ADZ59*assumptions!$E$98</f>
        <v>0</v>
      </c>
      <c r="AEA60" s="5">
        <f>AEA59*assumptions!$E$98</f>
        <v>0</v>
      </c>
      <c r="AEB60" s="5">
        <f>AEB59*assumptions!$E$98</f>
        <v>0</v>
      </c>
      <c r="AEC60" s="5">
        <f>AEC59*assumptions!$E$98</f>
        <v>0</v>
      </c>
      <c r="AED60" s="5">
        <f>AED59*assumptions!$E$98</f>
        <v>0</v>
      </c>
      <c r="AEE60" s="5">
        <f>AEE59*assumptions!$E$98</f>
        <v>0</v>
      </c>
      <c r="AEF60" s="5">
        <f>AEF59*assumptions!$E$98</f>
        <v>0</v>
      </c>
      <c r="AEG60" s="5">
        <f>AEG59*assumptions!$E$98</f>
        <v>0</v>
      </c>
      <c r="AEH60" s="5">
        <f>AEH59*assumptions!$E$98</f>
        <v>0</v>
      </c>
      <c r="AEI60" s="5">
        <f>AEI59*assumptions!$E$98</f>
        <v>0</v>
      </c>
      <c r="AEJ60" s="5">
        <f>AEJ59*assumptions!$E$98</f>
        <v>0</v>
      </c>
      <c r="AEK60" s="5">
        <f>AEK59*assumptions!$E$98</f>
        <v>0</v>
      </c>
      <c r="AEL60" s="5">
        <f>AEL59*assumptions!$E$98</f>
        <v>0</v>
      </c>
      <c r="AEM60" s="5">
        <f>AEM59*assumptions!$E$98</f>
        <v>0</v>
      </c>
      <c r="AEN60" s="5">
        <f>AEN59*assumptions!$E$98</f>
        <v>0</v>
      </c>
      <c r="AEO60" s="5">
        <f>AEO59*assumptions!$E$98</f>
        <v>0</v>
      </c>
      <c r="AEP60" s="5">
        <f>AEP59*assumptions!$E$98</f>
        <v>0</v>
      </c>
      <c r="AEQ60" s="5">
        <f>AEQ59*assumptions!$E$98</f>
        <v>0</v>
      </c>
      <c r="AER60" s="5">
        <f>AER59*assumptions!$E$98</f>
        <v>0</v>
      </c>
      <c r="AES60" s="5">
        <f>AES59*assumptions!$E$98</f>
        <v>0</v>
      </c>
      <c r="AET60" s="5">
        <f>AET59*assumptions!$E$98</f>
        <v>0</v>
      </c>
      <c r="AEU60" s="5">
        <f>AEU59*assumptions!$E$98</f>
        <v>0</v>
      </c>
      <c r="AEV60" s="5">
        <f>AEV59*assumptions!$E$98</f>
        <v>0</v>
      </c>
      <c r="AEW60" s="5">
        <f>AEW59*assumptions!$E$98</f>
        <v>0</v>
      </c>
      <c r="AEX60" s="5">
        <f>AEX59*assumptions!$E$98</f>
        <v>0</v>
      </c>
      <c r="AEY60" s="5">
        <f>AEY59*assumptions!$E$98</f>
        <v>0</v>
      </c>
      <c r="AEZ60" s="5">
        <f>AEZ59*assumptions!$E$98</f>
        <v>0</v>
      </c>
      <c r="AFA60" s="5">
        <f>AFA59*assumptions!$E$98</f>
        <v>0</v>
      </c>
      <c r="AFB60" s="5">
        <f>AFB59*assumptions!$E$98</f>
        <v>0</v>
      </c>
      <c r="AFC60" s="5">
        <f>AFC59*assumptions!$E$98</f>
        <v>0</v>
      </c>
      <c r="AFD60" s="5">
        <f>AFD59*assumptions!$E$98</f>
        <v>0</v>
      </c>
      <c r="AFE60" s="5">
        <f>AFE59*assumptions!$E$98</f>
        <v>0</v>
      </c>
      <c r="AFF60" s="5">
        <f>AFF59*assumptions!$E$98</f>
        <v>0</v>
      </c>
      <c r="AFG60" s="5">
        <f>AFG59*assumptions!$E$98</f>
        <v>0</v>
      </c>
      <c r="AFH60" s="5">
        <f>AFH59*assumptions!$E$98</f>
        <v>0</v>
      </c>
      <c r="AFI60" s="5">
        <f>AFI59*assumptions!$E$98</f>
        <v>0</v>
      </c>
      <c r="AFJ60" s="5">
        <f>AFJ59*assumptions!$E$98</f>
        <v>0</v>
      </c>
      <c r="AFK60" s="5">
        <f>AFK59*assumptions!$E$98</f>
        <v>0</v>
      </c>
      <c r="AFL60" s="5">
        <f>AFL59*assumptions!$E$98</f>
        <v>0</v>
      </c>
      <c r="AFM60" s="5">
        <f>AFM59*assumptions!$E$98</f>
        <v>0</v>
      </c>
      <c r="AFN60" s="5">
        <f>AFN59*assumptions!$E$98</f>
        <v>0</v>
      </c>
      <c r="AFO60" s="5">
        <f>AFO59*assumptions!$E$98</f>
        <v>0</v>
      </c>
      <c r="AFP60" s="5">
        <f>AFP59*assumptions!$E$98</f>
        <v>0</v>
      </c>
      <c r="AFQ60" s="5">
        <f>AFQ59*assumptions!$E$98</f>
        <v>0</v>
      </c>
      <c r="AFR60" s="5">
        <f>AFR59*assumptions!$E$98</f>
        <v>0</v>
      </c>
      <c r="AFS60" s="5">
        <f>AFS59*assumptions!$E$98</f>
        <v>0</v>
      </c>
      <c r="AFT60" s="5">
        <f>AFT59*assumptions!$E$98</f>
        <v>0</v>
      </c>
      <c r="AFU60" s="5">
        <f>AFU59*assumptions!$E$98</f>
        <v>0</v>
      </c>
      <c r="AFV60" s="5">
        <f>AFV59*assumptions!$E$98</f>
        <v>0</v>
      </c>
      <c r="AFW60" s="5">
        <f>AFW59*assumptions!$E$98</f>
        <v>0</v>
      </c>
      <c r="AFX60" s="5">
        <f>AFX59*assumptions!$E$98</f>
        <v>0</v>
      </c>
      <c r="AFY60" s="5">
        <f>AFY59*assumptions!$E$98</f>
        <v>0</v>
      </c>
      <c r="AFZ60" s="5">
        <f>AFZ59*assumptions!$E$98</f>
        <v>0</v>
      </c>
      <c r="AGA60" s="5">
        <f>AGA59*assumptions!$E$98</f>
        <v>0</v>
      </c>
      <c r="AGB60" s="5">
        <f>AGB59*assumptions!$E$98</f>
        <v>0</v>
      </c>
      <c r="AGC60" s="5">
        <f>AGC59*assumptions!$E$98</f>
        <v>0</v>
      </c>
      <c r="AGD60" s="5">
        <f>AGD59*assumptions!$E$98</f>
        <v>0</v>
      </c>
      <c r="AGE60" s="5">
        <f>AGE59*assumptions!$E$98</f>
        <v>0</v>
      </c>
      <c r="AGF60" s="5">
        <f>AGF59*assumptions!$E$98</f>
        <v>0</v>
      </c>
      <c r="AGG60" s="5">
        <f>AGG59*assumptions!$E$98</f>
        <v>0</v>
      </c>
      <c r="AGH60" s="5">
        <f>AGH59*assumptions!$E$98</f>
        <v>0</v>
      </c>
      <c r="AGI60" s="5">
        <f>AGI59*assumptions!$E$98</f>
        <v>0</v>
      </c>
      <c r="AGJ60" s="5">
        <f>AGJ59*assumptions!$E$98</f>
        <v>0</v>
      </c>
      <c r="AGK60" s="5">
        <f>AGK59*assumptions!$E$98</f>
        <v>0</v>
      </c>
      <c r="AGL60" s="5">
        <f>AGL59*assumptions!$E$98</f>
        <v>0</v>
      </c>
      <c r="AGM60" s="5">
        <f>AGM59*assumptions!$E$98</f>
        <v>0</v>
      </c>
      <c r="AGN60" s="5">
        <f>AGN59*assumptions!$E$98</f>
        <v>0</v>
      </c>
      <c r="AGO60" s="5">
        <f>AGO59*assumptions!$E$98</f>
        <v>0</v>
      </c>
      <c r="AGP60" s="5">
        <f>AGP59*assumptions!$E$98</f>
        <v>0</v>
      </c>
      <c r="AGQ60" s="5">
        <f>AGQ59*assumptions!$E$98</f>
        <v>0</v>
      </c>
      <c r="AGR60" s="5">
        <f>AGR59*assumptions!$E$98</f>
        <v>0</v>
      </c>
      <c r="AGS60" s="5">
        <f>AGS59*assumptions!$E$98</f>
        <v>0</v>
      </c>
      <c r="AGT60" s="5">
        <f>AGT59*assumptions!$E$98</f>
        <v>0</v>
      </c>
      <c r="AGU60" s="5">
        <f>AGU59*assumptions!$E$98</f>
        <v>0</v>
      </c>
      <c r="AGV60" s="5">
        <f>AGV59*assumptions!$E$98</f>
        <v>0</v>
      </c>
      <c r="AGW60" s="5">
        <f>AGW59*assumptions!$E$98</f>
        <v>0</v>
      </c>
      <c r="AGX60" s="5">
        <f>AGX59*assumptions!$E$98</f>
        <v>0</v>
      </c>
      <c r="AGY60" s="5">
        <f>AGY59*assumptions!$E$98</f>
        <v>0</v>
      </c>
      <c r="AGZ60" s="5">
        <f>AGZ59*assumptions!$E$98</f>
        <v>0</v>
      </c>
      <c r="AHA60" s="5">
        <f>AHA59*assumptions!$E$98</f>
        <v>0</v>
      </c>
      <c r="AHB60" s="5">
        <f>AHB59*assumptions!$E$98</f>
        <v>0</v>
      </c>
      <c r="AHC60" s="5">
        <f>AHC59*assumptions!$E$98</f>
        <v>0</v>
      </c>
      <c r="AHD60" s="5">
        <f>AHD59*assumptions!$E$98</f>
        <v>0</v>
      </c>
      <c r="AHE60" s="5">
        <f>AHE59*assumptions!$E$98</f>
        <v>0</v>
      </c>
      <c r="AHF60" s="5">
        <f>AHF59*assumptions!$E$98</f>
        <v>0</v>
      </c>
      <c r="AHG60" s="5">
        <f>AHG59*assumptions!$E$98</f>
        <v>0</v>
      </c>
      <c r="AHH60" s="5">
        <f>AHH59*assumptions!$E$98</f>
        <v>0</v>
      </c>
      <c r="AHI60" s="5">
        <f>AHI59*assumptions!$E$98</f>
        <v>0</v>
      </c>
      <c r="AHJ60" s="5">
        <f>AHJ59*assumptions!$E$98</f>
        <v>0</v>
      </c>
      <c r="AHK60" s="5">
        <f>AHK59*assumptions!$E$98</f>
        <v>0</v>
      </c>
      <c r="AHL60" s="5">
        <f>AHL59*assumptions!$E$98</f>
        <v>0</v>
      </c>
      <c r="AHM60" s="5">
        <f>AHM59*assumptions!$E$98</f>
        <v>0</v>
      </c>
      <c r="AHN60" s="5">
        <f>AHN59*assumptions!$E$98</f>
        <v>0</v>
      </c>
      <c r="AHO60" s="5">
        <f>AHO59*assumptions!$E$98</f>
        <v>0</v>
      </c>
      <c r="AHP60" s="5">
        <f>AHP59*assumptions!$E$98</f>
        <v>0</v>
      </c>
      <c r="AHQ60" s="5">
        <f>AHQ59*assumptions!$E$98</f>
        <v>0</v>
      </c>
      <c r="AHR60" s="5">
        <f>AHR59*assumptions!$E$98</f>
        <v>0</v>
      </c>
      <c r="AHS60" s="5">
        <f>AHS59*assumptions!$E$98</f>
        <v>0</v>
      </c>
      <c r="AHT60" s="5">
        <f>AHT59*assumptions!$E$98</f>
        <v>0</v>
      </c>
      <c r="AHU60" s="5">
        <f>AHU59*assumptions!$E$98</f>
        <v>0</v>
      </c>
      <c r="AHV60" s="5">
        <f>AHV59*assumptions!$E$98</f>
        <v>0</v>
      </c>
      <c r="AHW60" s="5">
        <f>AHW59*assumptions!$E$98</f>
        <v>0</v>
      </c>
      <c r="AHX60" s="5">
        <f>AHX59*assumptions!$E$98</f>
        <v>0</v>
      </c>
      <c r="AHY60" s="5">
        <f>AHY59*assumptions!$E$98</f>
        <v>0</v>
      </c>
      <c r="AHZ60" s="5">
        <f>AHZ59*assumptions!$E$98</f>
        <v>0</v>
      </c>
      <c r="AIA60" s="5">
        <f>AIA59*assumptions!$E$98</f>
        <v>0</v>
      </c>
      <c r="AIB60" s="5">
        <f>AIB59*assumptions!$E$98</f>
        <v>0</v>
      </c>
      <c r="AIC60" s="5">
        <f>AIC59*assumptions!$E$98</f>
        <v>0</v>
      </c>
      <c r="AID60" s="5">
        <f>AID59*assumptions!$E$98</f>
        <v>0</v>
      </c>
      <c r="AIE60" s="5">
        <f>AIE59*assumptions!$E$98</f>
        <v>0</v>
      </c>
      <c r="AIF60" s="5">
        <f>AIF59*assumptions!$E$98</f>
        <v>0</v>
      </c>
      <c r="AIG60" s="5">
        <f>AIG59*assumptions!$E$98</f>
        <v>0</v>
      </c>
      <c r="AIH60" s="5">
        <f>AIH59*assumptions!$E$98</f>
        <v>0</v>
      </c>
      <c r="AII60" s="5">
        <f>AII59*assumptions!$E$98</f>
        <v>0</v>
      </c>
      <c r="AIJ60" s="5">
        <f>AIJ59*assumptions!$E$98</f>
        <v>0</v>
      </c>
      <c r="AIK60" s="5">
        <f>AIK59*assumptions!$E$98</f>
        <v>0</v>
      </c>
      <c r="AIL60" s="5">
        <f>AIL59*assumptions!$E$98</f>
        <v>0</v>
      </c>
      <c r="AIM60" s="5">
        <f>AIM59*assumptions!$E$98</f>
        <v>0</v>
      </c>
      <c r="AIN60" s="5">
        <f>AIN59*assumptions!$E$98</f>
        <v>0</v>
      </c>
      <c r="AIO60" s="5">
        <f>AIO59*assumptions!$E$98</f>
        <v>0</v>
      </c>
      <c r="AIP60" s="5">
        <f>AIP59*assumptions!$E$98</f>
        <v>0</v>
      </c>
      <c r="AIQ60" s="5">
        <f>AIQ59*assumptions!$E$98</f>
        <v>0</v>
      </c>
      <c r="AIR60" s="5">
        <f>AIR59*assumptions!$E$98</f>
        <v>0</v>
      </c>
      <c r="AIS60" s="5">
        <f>AIS59*assumptions!$E$98</f>
        <v>0</v>
      </c>
      <c r="AIT60" s="5">
        <f>AIT59*assumptions!$E$98</f>
        <v>0</v>
      </c>
      <c r="AIU60" s="5">
        <f>AIU59*assumptions!$E$98</f>
        <v>0</v>
      </c>
      <c r="AIV60" s="5">
        <f>AIV59*assumptions!$E$98</f>
        <v>0</v>
      </c>
      <c r="AIW60" s="5">
        <f>AIW59*assumptions!$E$98</f>
        <v>0</v>
      </c>
      <c r="AIX60" s="5">
        <f>AIX59*assumptions!$E$98</f>
        <v>0</v>
      </c>
      <c r="AIY60" s="5">
        <f>AIY59*assumptions!$E$98</f>
        <v>0</v>
      </c>
      <c r="AIZ60" s="5">
        <f>AIZ59*assumptions!$E$98</f>
        <v>0</v>
      </c>
      <c r="AJA60" s="5">
        <f>AJA59*assumptions!$E$98</f>
        <v>0</v>
      </c>
      <c r="AJB60" s="5">
        <f>AJB59*assumptions!$E$98</f>
        <v>0</v>
      </c>
      <c r="AJC60" s="5">
        <f>AJC59*assumptions!$E$98</f>
        <v>0</v>
      </c>
      <c r="AJD60" s="5">
        <f>AJD59*assumptions!$E$98</f>
        <v>0</v>
      </c>
      <c r="AJE60" s="5">
        <f>AJE59*assumptions!$E$98</f>
        <v>0</v>
      </c>
      <c r="AJF60" s="5">
        <f>AJF59*assumptions!$E$98</f>
        <v>0</v>
      </c>
      <c r="AJG60" s="5">
        <f>AJG59*assumptions!$E$98</f>
        <v>0</v>
      </c>
      <c r="AJH60" s="5">
        <f>AJH59*assumptions!$E$98</f>
        <v>0</v>
      </c>
      <c r="AJI60" s="5">
        <f>AJI59*assumptions!$E$98</f>
        <v>0</v>
      </c>
      <c r="AJJ60" s="5">
        <f>AJJ59*assumptions!$E$98</f>
        <v>0</v>
      </c>
      <c r="AJK60" s="5">
        <f>AJK59*assumptions!$E$98</f>
        <v>0</v>
      </c>
      <c r="AJL60" s="5">
        <f>AJL59*assumptions!$E$98</f>
        <v>0</v>
      </c>
      <c r="AJM60" s="5">
        <f>AJM59*assumptions!$E$98</f>
        <v>0</v>
      </c>
      <c r="AJN60" s="5">
        <f>AJN59*assumptions!$E$98</f>
        <v>0</v>
      </c>
      <c r="AJO60" s="5">
        <f>AJO59*assumptions!$E$98</f>
        <v>0</v>
      </c>
      <c r="AJP60" s="5">
        <f>AJP59*assumptions!$E$98</f>
        <v>0</v>
      </c>
      <c r="AJQ60" s="5">
        <f>AJQ59*assumptions!$E$98</f>
        <v>0</v>
      </c>
      <c r="AJR60" s="5">
        <f>AJR59*assumptions!$E$98</f>
        <v>0</v>
      </c>
      <c r="AJS60" s="5">
        <f>AJS59*assumptions!$E$98</f>
        <v>0</v>
      </c>
      <c r="AJT60" s="5">
        <f>AJT59*assumptions!$E$98</f>
        <v>0</v>
      </c>
      <c r="AJU60" s="5">
        <f>AJU59*assumptions!$E$98</f>
        <v>0</v>
      </c>
      <c r="AJV60" s="5">
        <f>AJV59*assumptions!$E$98</f>
        <v>0</v>
      </c>
      <c r="AJW60" s="5">
        <f>AJW59*assumptions!$E$98</f>
        <v>0</v>
      </c>
      <c r="AJX60" s="5">
        <f>AJX59*assumptions!$E$98</f>
        <v>0</v>
      </c>
      <c r="AJY60" s="5">
        <f>AJY59*assumptions!$E$98</f>
        <v>0</v>
      </c>
      <c r="AJZ60" s="5">
        <f>AJZ59*assumptions!$E$98</f>
        <v>0</v>
      </c>
      <c r="AKA60" s="5">
        <f>AKA59*assumptions!$E$98</f>
        <v>0</v>
      </c>
      <c r="AKB60" s="5">
        <f>AKB59*assumptions!$E$98</f>
        <v>0</v>
      </c>
      <c r="AKC60" s="5">
        <f>AKC59*assumptions!$E$98</f>
        <v>0</v>
      </c>
      <c r="AKD60" s="5">
        <f>AKD59*assumptions!$E$98</f>
        <v>0</v>
      </c>
      <c r="AKE60" s="5">
        <f>AKE59*assumptions!$E$98</f>
        <v>0</v>
      </c>
      <c r="AKF60" s="5">
        <f>AKF59*assumptions!$E$98</f>
        <v>0</v>
      </c>
      <c r="AKG60" s="5">
        <f>AKG59*assumptions!$E$98</f>
        <v>0</v>
      </c>
      <c r="AKH60" s="5">
        <f>AKH59*assumptions!$E$98</f>
        <v>0</v>
      </c>
      <c r="AKI60" s="5">
        <f>AKI59*assumptions!$E$98</f>
        <v>0</v>
      </c>
      <c r="AKJ60" s="5">
        <f>AKJ59*assumptions!$E$98</f>
        <v>0</v>
      </c>
      <c r="AKK60" s="5">
        <f>AKK59*assumptions!$E$98</f>
        <v>0</v>
      </c>
      <c r="AKL60" s="5">
        <f>AKL59*assumptions!$E$98</f>
        <v>0</v>
      </c>
      <c r="AKM60" s="5">
        <f>AKM59*assumptions!$E$98</f>
        <v>0</v>
      </c>
      <c r="AKN60" s="5">
        <f>AKN59*assumptions!$E$98</f>
        <v>0</v>
      </c>
      <c r="AKO60" s="5">
        <f>AKO59*assumptions!$E$98</f>
        <v>0</v>
      </c>
      <c r="AKP60" s="5">
        <f>AKP59*assumptions!$E$98</f>
        <v>0</v>
      </c>
      <c r="AKQ60" s="5">
        <f>AKQ59*assumptions!$E$98</f>
        <v>0</v>
      </c>
      <c r="AKR60" s="5">
        <f>AKR59*assumptions!$E$98</f>
        <v>0</v>
      </c>
      <c r="AKS60" s="5">
        <f>AKS59*assumptions!$E$98</f>
        <v>0</v>
      </c>
      <c r="AKT60" s="5">
        <f>AKT59*assumptions!$E$98</f>
        <v>0</v>
      </c>
      <c r="AKU60" s="5">
        <f>AKU59*assumptions!$E$98</f>
        <v>0</v>
      </c>
      <c r="AKV60" s="5">
        <f>AKV59*assumptions!$E$98</f>
        <v>0</v>
      </c>
      <c r="AKW60" s="5">
        <f>AKW59*assumptions!$E$98</f>
        <v>0</v>
      </c>
      <c r="AKX60" s="5">
        <f>AKX59*assumptions!$E$98</f>
        <v>0</v>
      </c>
      <c r="AKY60" s="5">
        <f>AKY59*assumptions!$E$98</f>
        <v>0</v>
      </c>
      <c r="AKZ60" s="5">
        <f>AKZ59*assumptions!$E$98</f>
        <v>0</v>
      </c>
      <c r="ALA60" s="5">
        <f>ALA59*assumptions!$E$98</f>
        <v>0</v>
      </c>
      <c r="ALB60" s="5">
        <f>ALB59*assumptions!$E$98</f>
        <v>0</v>
      </c>
      <c r="ALC60" s="5">
        <f>ALC59*assumptions!$E$98</f>
        <v>0</v>
      </c>
      <c r="ALD60" s="5">
        <f>ALD59*assumptions!$E$98</f>
        <v>0</v>
      </c>
      <c r="ALE60" s="5">
        <f>ALE59*assumptions!$E$98</f>
        <v>0</v>
      </c>
      <c r="ALF60" s="5">
        <f>ALF59*assumptions!$E$98</f>
        <v>0</v>
      </c>
      <c r="ALG60" s="5">
        <f>ALG59*assumptions!$E$98</f>
        <v>0</v>
      </c>
      <c r="ALH60" s="5">
        <f>ALH59*assumptions!$E$98</f>
        <v>0</v>
      </c>
      <c r="ALI60" s="5">
        <f>ALI59*assumptions!$E$98</f>
        <v>0</v>
      </c>
      <c r="ALJ60" s="5">
        <f>ALJ59*assumptions!$E$98</f>
        <v>0</v>
      </c>
      <c r="ALK60" s="5">
        <f>ALK59*assumptions!$E$98</f>
        <v>0</v>
      </c>
      <c r="ALL60" s="5">
        <f>ALL59*assumptions!$E$98</f>
        <v>0</v>
      </c>
      <c r="ALM60" s="5">
        <f>ALM59*assumptions!$E$98</f>
        <v>0</v>
      </c>
      <c r="ALN60" s="5">
        <f>ALN59*assumptions!$E$98</f>
        <v>0</v>
      </c>
      <c r="ALO60" s="5">
        <f>ALO59*assumptions!$E$98</f>
        <v>0</v>
      </c>
      <c r="ALP60" s="5">
        <f>ALP59*assumptions!$E$98</f>
        <v>0</v>
      </c>
      <c r="ALQ60" s="5">
        <f>ALQ59*assumptions!$E$98</f>
        <v>0</v>
      </c>
      <c r="ALR60" s="5">
        <f>ALR59*assumptions!$E$98</f>
        <v>0</v>
      </c>
      <c r="ALS60" s="5">
        <f>ALS59*assumptions!$E$98</f>
        <v>0</v>
      </c>
      <c r="ALT60" s="5">
        <f>ALT59*assumptions!$E$98</f>
        <v>0</v>
      </c>
      <c r="ALU60" s="5">
        <f>ALU59*assumptions!$E$98</f>
        <v>0</v>
      </c>
      <c r="ALV60" s="5">
        <f>ALV59*assumptions!$E$98</f>
        <v>0</v>
      </c>
      <c r="ALW60" s="5">
        <f>ALW59*assumptions!$E$98</f>
        <v>0</v>
      </c>
      <c r="ALX60" s="5">
        <f>ALX59*assumptions!$E$98</f>
        <v>0</v>
      </c>
      <c r="ALY60" s="5">
        <f>ALY59*assumptions!$E$98</f>
        <v>0</v>
      </c>
      <c r="ALZ60" s="5">
        <f>ALZ59*assumptions!$E$98</f>
        <v>0</v>
      </c>
      <c r="AMA60" s="5">
        <f>AMA59*assumptions!$E$98</f>
        <v>0</v>
      </c>
      <c r="AMB60" s="5">
        <f>AMB59*assumptions!$E$98</f>
        <v>0</v>
      </c>
      <c r="AMC60" s="5">
        <f>AMC59*assumptions!$E$98</f>
        <v>0</v>
      </c>
      <c r="AMD60" s="5">
        <f>AMD59*assumptions!$E$98</f>
        <v>0</v>
      </c>
      <c r="AME60" s="5">
        <f>AME59*assumptions!$E$98</f>
        <v>0</v>
      </c>
      <c r="AMF60" s="5">
        <f>AMF59*assumptions!$E$98</f>
        <v>0</v>
      </c>
      <c r="AMG60" s="5">
        <f>AMG59*assumptions!$E$98</f>
        <v>0</v>
      </c>
      <c r="AMH60" s="5">
        <f>AMH59*assumptions!$E$98</f>
        <v>0</v>
      </c>
      <c r="AMI60" s="5">
        <f>AMI59*assumptions!$E$98</f>
        <v>0</v>
      </c>
      <c r="AMJ60" s="5">
        <f>AMJ59*assumptions!$E$98</f>
        <v>0</v>
      </c>
      <c r="AMK60" s="5">
        <f>AMK59*assumptions!$E$98</f>
        <v>0</v>
      </c>
      <c r="AML60" s="5">
        <f>AML59*assumptions!$E$98</f>
        <v>0</v>
      </c>
      <c r="AMM60" s="5">
        <f>AMM59*assumptions!$E$98</f>
        <v>0</v>
      </c>
      <c r="AMN60" s="5">
        <f>AMN59*assumptions!$E$98</f>
        <v>0</v>
      </c>
      <c r="AMO60" s="5">
        <f>AMO59*assumptions!$E$98</f>
        <v>0</v>
      </c>
      <c r="AMP60" s="5">
        <f>AMP59*assumptions!$E$98</f>
        <v>0</v>
      </c>
      <c r="AMQ60" s="5">
        <f>AMQ59*assumptions!$E$98</f>
        <v>0</v>
      </c>
      <c r="AMR60" s="5">
        <f>AMR59*assumptions!$E$98</f>
        <v>0</v>
      </c>
      <c r="AMS60" s="5">
        <f>AMS59*assumptions!$E$98</f>
        <v>0</v>
      </c>
      <c r="AMT60" s="5">
        <f>AMT59*assumptions!$E$98</f>
        <v>0</v>
      </c>
      <c r="AMU60" s="5">
        <f>AMU59*assumptions!$E$98</f>
        <v>0</v>
      </c>
      <c r="AMV60" s="5">
        <f>AMV59*assumptions!$E$98</f>
        <v>0</v>
      </c>
      <c r="AMW60" s="5">
        <f>AMW59*assumptions!$E$98</f>
        <v>0</v>
      </c>
      <c r="AMX60" s="5">
        <f>AMX59*assumptions!$E$98</f>
        <v>0</v>
      </c>
      <c r="AMY60" s="5">
        <f>AMY59*assumptions!$E$98</f>
        <v>0</v>
      </c>
      <c r="AMZ60" s="5">
        <f>AMZ59*assumptions!$E$98</f>
        <v>0</v>
      </c>
      <c r="ANA60" s="5">
        <f>ANA59*assumptions!$E$98</f>
        <v>0</v>
      </c>
      <c r="ANB60" s="5">
        <f>ANB59*assumptions!$E$98</f>
        <v>0</v>
      </c>
      <c r="ANC60" s="5">
        <f>ANC59*assumptions!$E$98</f>
        <v>0</v>
      </c>
      <c r="AND60" s="5">
        <f>AND59*assumptions!$E$98</f>
        <v>0</v>
      </c>
      <c r="ANE60" s="5">
        <f>ANE59*assumptions!$E$98</f>
        <v>0</v>
      </c>
      <c r="ANF60" s="5">
        <f>ANF59*assumptions!$E$98</f>
        <v>0</v>
      </c>
      <c r="ANG60" s="5">
        <f>ANG59*assumptions!$E$98</f>
        <v>0</v>
      </c>
      <c r="ANH60" s="5">
        <f>ANH59*assumptions!$E$98</f>
        <v>0</v>
      </c>
      <c r="ANI60" s="5">
        <f>ANI59*assumptions!$E$98</f>
        <v>0</v>
      </c>
      <c r="ANJ60" s="5">
        <f>ANJ59*assumptions!$E$98</f>
        <v>0</v>
      </c>
      <c r="ANK60" s="5">
        <f>ANK59*assumptions!$E$98</f>
        <v>0</v>
      </c>
      <c r="ANL60" s="5">
        <f>ANL59*assumptions!$E$98</f>
        <v>0</v>
      </c>
      <c r="ANM60" s="5">
        <f>ANM59*assumptions!$E$98</f>
        <v>0</v>
      </c>
      <c r="ANN60" s="5">
        <f>ANN59*assumptions!$E$98</f>
        <v>0</v>
      </c>
      <c r="ANO60" s="5">
        <f>ANO59*assumptions!$E$98</f>
        <v>0</v>
      </c>
      <c r="ANP60" s="5">
        <f>ANP59*assumptions!$E$98</f>
        <v>0</v>
      </c>
      <c r="ANQ60" s="5">
        <f>ANQ59*assumptions!$E$98</f>
        <v>0</v>
      </c>
      <c r="ANR60" s="5">
        <f>ANR59*assumptions!$E$98</f>
        <v>0</v>
      </c>
      <c r="ANS60" s="5">
        <f>ANS59*assumptions!$E$98</f>
        <v>0</v>
      </c>
      <c r="ANT60" s="5">
        <f>ANT59*assumptions!$E$98</f>
        <v>0</v>
      </c>
      <c r="ANU60" s="5">
        <f>ANU59*assumptions!$E$98</f>
        <v>0</v>
      </c>
      <c r="ANV60" s="5">
        <f>ANV59*assumptions!$E$98</f>
        <v>0</v>
      </c>
      <c r="ANW60" s="5">
        <f>ANW59*assumptions!$E$98</f>
        <v>0</v>
      </c>
      <c r="ANX60" s="5">
        <f>ANX59*assumptions!$E$98</f>
        <v>0</v>
      </c>
      <c r="ANY60" s="5">
        <f>ANY59*assumptions!$E$98</f>
        <v>0</v>
      </c>
      <c r="ANZ60" s="5">
        <f>ANZ59*assumptions!$E$98</f>
        <v>0</v>
      </c>
      <c r="AOA60" s="5">
        <f>AOA59*assumptions!$E$98</f>
        <v>0</v>
      </c>
      <c r="AOB60" s="5">
        <f>AOB59*assumptions!$E$98</f>
        <v>0</v>
      </c>
      <c r="AOC60" s="5">
        <f>AOC59*assumptions!$E$98</f>
        <v>0</v>
      </c>
      <c r="AOD60" s="5">
        <f>AOD59*assumptions!$E$98</f>
        <v>0</v>
      </c>
      <c r="AOE60" s="5">
        <f>AOE59*assumptions!$E$98</f>
        <v>0</v>
      </c>
      <c r="AOF60" s="5">
        <f>AOF59*assumptions!$E$98</f>
        <v>0</v>
      </c>
      <c r="AOG60" s="5">
        <f>AOG59*assumptions!$E$98</f>
        <v>0</v>
      </c>
      <c r="AOH60" s="5">
        <f>AOH59*assumptions!$E$98</f>
        <v>0</v>
      </c>
      <c r="AOI60" s="5">
        <f>AOI59*assumptions!$E$98</f>
        <v>0</v>
      </c>
      <c r="AOJ60" s="5">
        <f>AOJ59*assumptions!$E$98</f>
        <v>0</v>
      </c>
      <c r="AOK60" s="5">
        <f>AOK59*assumptions!$E$98</f>
        <v>0</v>
      </c>
      <c r="AOL60" s="5">
        <f>AOL59*assumptions!$E$98</f>
        <v>0</v>
      </c>
      <c r="AOM60" s="5">
        <f>AOM59*assumptions!$E$98</f>
        <v>0</v>
      </c>
      <c r="AON60" s="5">
        <f>AON59*assumptions!$E$98</f>
        <v>0</v>
      </c>
      <c r="AOO60" s="5">
        <f>AOO59*assumptions!$E$98</f>
        <v>0</v>
      </c>
      <c r="AOP60" s="5">
        <f>AOP59*assumptions!$E$98</f>
        <v>0</v>
      </c>
      <c r="AOQ60" s="5">
        <f>AOQ59*assumptions!$E$98</f>
        <v>0</v>
      </c>
      <c r="AOR60" s="5">
        <f>AOR59*assumptions!$E$98</f>
        <v>0</v>
      </c>
      <c r="AOS60" s="5">
        <f>AOS59*assumptions!$E$98</f>
        <v>0</v>
      </c>
      <c r="AOT60" s="5">
        <f>AOT59*assumptions!$E$98</f>
        <v>0</v>
      </c>
      <c r="AOU60" s="5">
        <f>AOU59*assumptions!$E$98</f>
        <v>0</v>
      </c>
      <c r="AOV60" s="5">
        <f>AOV59*assumptions!$E$98</f>
        <v>0</v>
      </c>
      <c r="AOW60" s="5">
        <f>AOW59*assumptions!$E$98</f>
        <v>0</v>
      </c>
      <c r="AOX60" s="5">
        <f>AOX59*assumptions!$E$98</f>
        <v>0</v>
      </c>
      <c r="AOY60" s="5">
        <f>AOY59*assumptions!$E$98</f>
        <v>0</v>
      </c>
      <c r="AOZ60" s="5">
        <f>AOZ59*assumptions!$E$98</f>
        <v>0</v>
      </c>
      <c r="APA60" s="5">
        <f>APA59*assumptions!$E$98</f>
        <v>0</v>
      </c>
      <c r="APB60" s="5">
        <f>APB59*assumptions!$E$98</f>
        <v>0</v>
      </c>
      <c r="APC60" s="5">
        <f>APC59*assumptions!$E$98</f>
        <v>0</v>
      </c>
      <c r="APD60" s="5">
        <f>APD59*assumptions!$E$98</f>
        <v>0</v>
      </c>
      <c r="APE60" s="5">
        <f>APE59*assumptions!$E$98</f>
        <v>0</v>
      </c>
      <c r="APF60" s="5">
        <f>APF59*assumptions!$E$98</f>
        <v>0</v>
      </c>
      <c r="APG60" s="5">
        <f>APG59*assumptions!$E$98</f>
        <v>0</v>
      </c>
      <c r="APH60" s="5">
        <f>APH59*assumptions!$E$98</f>
        <v>0</v>
      </c>
      <c r="API60" s="5">
        <f>API59*assumptions!$E$98</f>
        <v>0</v>
      </c>
      <c r="APJ60" s="5">
        <f>APJ59*assumptions!$E$98</f>
        <v>0</v>
      </c>
      <c r="APK60" s="5">
        <f>APK59*assumptions!$E$98</f>
        <v>0</v>
      </c>
      <c r="APL60" s="5">
        <f>APL59*assumptions!$E$98</f>
        <v>0</v>
      </c>
      <c r="APM60" s="5">
        <f>APM59*assumptions!$E$98</f>
        <v>0</v>
      </c>
      <c r="APN60" s="5">
        <f>APN59*assumptions!$E$98</f>
        <v>0</v>
      </c>
      <c r="APO60" s="5">
        <f>APO59*assumptions!$E$98</f>
        <v>0</v>
      </c>
      <c r="APP60" s="5">
        <f>APP59*assumptions!$E$98</f>
        <v>0</v>
      </c>
      <c r="APQ60" s="5">
        <f>APQ59*assumptions!$E$98</f>
        <v>0</v>
      </c>
      <c r="APR60" s="5">
        <f>APR59*assumptions!$E$98</f>
        <v>0</v>
      </c>
      <c r="APS60" s="5">
        <f>APS59*assumptions!$E$98</f>
        <v>0</v>
      </c>
      <c r="APT60" s="5">
        <f>APT59*assumptions!$E$98</f>
        <v>0</v>
      </c>
      <c r="APU60" s="5">
        <f>APU59*assumptions!$E$98</f>
        <v>0</v>
      </c>
      <c r="APV60" s="5">
        <f>APV59*assumptions!$E$98</f>
        <v>0</v>
      </c>
      <c r="APW60" s="5">
        <f>APW59*assumptions!$E$98</f>
        <v>0</v>
      </c>
      <c r="APX60" s="5">
        <f>APX59*assumptions!$E$98</f>
        <v>0</v>
      </c>
      <c r="APY60" s="5">
        <f>APY59*assumptions!$E$98</f>
        <v>0</v>
      </c>
      <c r="APZ60" s="5">
        <f>APZ59*assumptions!$E$98</f>
        <v>0</v>
      </c>
      <c r="AQA60" s="5">
        <f>AQA59*assumptions!$E$98</f>
        <v>0</v>
      </c>
      <c r="AQB60" s="5">
        <f>AQB59*assumptions!$E$98</f>
        <v>0</v>
      </c>
      <c r="AQC60" s="5">
        <f>AQC59*assumptions!$E$98</f>
        <v>0</v>
      </c>
      <c r="AQD60" s="5">
        <f>AQD59*assumptions!$E$98</f>
        <v>0</v>
      </c>
      <c r="AQE60" s="5">
        <f>AQE59*assumptions!$E$98</f>
        <v>0</v>
      </c>
      <c r="AQF60" s="5">
        <f>AQF59*assumptions!$E$98</f>
        <v>0</v>
      </c>
      <c r="AQG60" s="5">
        <f>AQG59*assumptions!$E$98</f>
        <v>0</v>
      </c>
      <c r="AQH60" s="5">
        <f>AQH59*assumptions!$E$98</f>
        <v>0</v>
      </c>
      <c r="AQI60" s="5">
        <f>AQI59*assumptions!$E$98</f>
        <v>0</v>
      </c>
      <c r="AQJ60" s="5">
        <f>AQJ59*assumptions!$E$98</f>
        <v>0</v>
      </c>
      <c r="AQK60" s="5">
        <f>AQK59*assumptions!$E$98</f>
        <v>0</v>
      </c>
      <c r="AQL60" s="5">
        <f>AQL59*assumptions!$E$98</f>
        <v>0</v>
      </c>
      <c r="AQM60" s="5">
        <f>AQM59*assumptions!$E$98</f>
        <v>0</v>
      </c>
      <c r="AQN60" s="5">
        <f>AQN59*assumptions!$E$98</f>
        <v>0</v>
      </c>
      <c r="AQO60" s="5">
        <f>AQO59*assumptions!$E$98</f>
        <v>0</v>
      </c>
      <c r="AQP60" s="5">
        <f>AQP59*assumptions!$E$98</f>
        <v>0</v>
      </c>
      <c r="AQQ60" s="5">
        <f>AQQ59*assumptions!$E$98</f>
        <v>0</v>
      </c>
      <c r="AQR60" s="5">
        <f>AQR59*assumptions!$E$98</f>
        <v>0</v>
      </c>
      <c r="AQS60" s="5">
        <f>AQS59*assumptions!$E$98</f>
        <v>0</v>
      </c>
      <c r="AQT60" s="5">
        <f>AQT59*assumptions!$E$98</f>
        <v>0</v>
      </c>
      <c r="AQU60" s="5">
        <f>AQU59*assumptions!$E$98</f>
        <v>0</v>
      </c>
      <c r="AQV60" s="5">
        <f>AQV59*assumptions!$E$98</f>
        <v>0</v>
      </c>
      <c r="AQW60" s="5">
        <f>AQW59*assumptions!$E$98</f>
        <v>0</v>
      </c>
      <c r="AQX60" s="5">
        <f>AQX59*assumptions!$E$98</f>
        <v>0</v>
      </c>
      <c r="AQY60" s="5">
        <f>AQY59*assumptions!$E$98</f>
        <v>0</v>
      </c>
      <c r="AQZ60" s="5">
        <f>AQZ59*assumptions!$E$98</f>
        <v>0</v>
      </c>
      <c r="ARA60" s="5">
        <f>ARA59*assumptions!$E$98</f>
        <v>0</v>
      </c>
      <c r="ARB60" s="5">
        <f>ARB59*assumptions!$E$98</f>
        <v>0</v>
      </c>
      <c r="ARC60" s="5">
        <f>ARC59*assumptions!$E$98</f>
        <v>0</v>
      </c>
      <c r="ARD60" s="5">
        <f>ARD59*assumptions!$E$98</f>
        <v>0</v>
      </c>
      <c r="ARE60" s="5">
        <f>ARE59*assumptions!$E$98</f>
        <v>0</v>
      </c>
      <c r="ARF60" s="5">
        <f>ARF59*assumptions!$E$98</f>
        <v>0</v>
      </c>
      <c r="ARG60" s="5">
        <f>ARG59*assumptions!$E$98</f>
        <v>0</v>
      </c>
      <c r="ARH60" s="5">
        <f>ARH59*assumptions!$E$98</f>
        <v>0</v>
      </c>
      <c r="ARI60" s="5">
        <f>ARI59*assumptions!$E$98</f>
        <v>0</v>
      </c>
      <c r="ARJ60" s="5">
        <f>ARJ59*assumptions!$E$98</f>
        <v>0</v>
      </c>
      <c r="ARK60" s="5">
        <f>ARK59*assumptions!$E$98</f>
        <v>0</v>
      </c>
      <c r="ARL60" s="5">
        <f>ARL59*assumptions!$E$98</f>
        <v>0</v>
      </c>
      <c r="ARM60" s="5">
        <f>ARM59*assumptions!$E$98</f>
        <v>0</v>
      </c>
      <c r="ARN60" s="5">
        <f>ARN59*assumptions!$E$98</f>
        <v>0</v>
      </c>
      <c r="ARO60" s="5">
        <f>ARO59*assumptions!$E$98</f>
        <v>0</v>
      </c>
      <c r="ARP60" s="5">
        <f>ARP59*assumptions!$E$98</f>
        <v>0</v>
      </c>
      <c r="ARQ60" s="5">
        <f>ARQ59*assumptions!$E$98</f>
        <v>0</v>
      </c>
      <c r="ARR60" s="5">
        <f>ARR59*assumptions!$E$98</f>
        <v>0</v>
      </c>
      <c r="ARS60" s="5">
        <f>ARS59*assumptions!$E$98</f>
        <v>0</v>
      </c>
      <c r="ART60" s="5">
        <f>ART59*assumptions!$E$98</f>
        <v>0</v>
      </c>
      <c r="ARU60" s="5">
        <f>ARU59*assumptions!$E$98</f>
        <v>0</v>
      </c>
      <c r="ARV60" s="5">
        <f>ARV59*assumptions!$E$98</f>
        <v>0</v>
      </c>
      <c r="ARW60" s="5">
        <f>ARW59*assumptions!$E$98</f>
        <v>0</v>
      </c>
      <c r="ARX60" s="5">
        <f>ARX59*assumptions!$E$98</f>
        <v>0</v>
      </c>
      <c r="ARY60" s="5">
        <f>ARY59*assumptions!$E$98</f>
        <v>0</v>
      </c>
      <c r="ARZ60" s="5">
        <f>ARZ59*assumptions!$E$98</f>
        <v>0</v>
      </c>
      <c r="ASA60" s="5">
        <f>ASA59*assumptions!$E$98</f>
        <v>0</v>
      </c>
      <c r="ASB60" s="5">
        <f>ASB59*assumptions!$E$98</f>
        <v>0</v>
      </c>
      <c r="ASC60" s="5">
        <f>ASC59*assumptions!$E$98</f>
        <v>0</v>
      </c>
      <c r="ASD60" s="5">
        <f>ASD59*assumptions!$E$98</f>
        <v>0</v>
      </c>
      <c r="ASE60" s="5">
        <f>ASE59*assumptions!$E$98</f>
        <v>0</v>
      </c>
      <c r="ASF60" s="5">
        <f>ASF59*assumptions!$E$98</f>
        <v>0</v>
      </c>
      <c r="ASG60" s="5">
        <f>ASG59*assumptions!$E$98</f>
        <v>0</v>
      </c>
      <c r="ASH60" s="5">
        <f>ASH59*assumptions!$E$98</f>
        <v>0</v>
      </c>
      <c r="ASI60" s="5">
        <f>ASI59*assumptions!$E$98</f>
        <v>0</v>
      </c>
      <c r="ASJ60" s="5">
        <f>ASJ59*assumptions!$E$98</f>
        <v>0</v>
      </c>
      <c r="ASK60" s="5">
        <f>ASK59*assumptions!$E$98</f>
        <v>0</v>
      </c>
      <c r="ASL60" s="5">
        <f>ASL59*assumptions!$E$98</f>
        <v>0</v>
      </c>
      <c r="ASM60" s="5">
        <f>ASM59*assumptions!$E$98</f>
        <v>0</v>
      </c>
      <c r="ASN60" s="5">
        <f>ASN59*assumptions!$E$98</f>
        <v>0</v>
      </c>
      <c r="ASO60" s="5">
        <f>ASO59*assumptions!$E$98</f>
        <v>0</v>
      </c>
      <c r="ASP60" s="5">
        <f>ASP59*assumptions!$E$98</f>
        <v>0</v>
      </c>
      <c r="ASQ60" s="5">
        <f>ASQ59*assumptions!$E$98</f>
        <v>0</v>
      </c>
      <c r="ASR60" s="5">
        <f>ASR59*assumptions!$E$98</f>
        <v>0</v>
      </c>
      <c r="ASS60" s="5">
        <f>ASS59*assumptions!$E$98</f>
        <v>0</v>
      </c>
      <c r="AST60" s="5">
        <f>AST59*assumptions!$E$98</f>
        <v>0</v>
      </c>
      <c r="ASU60" s="5">
        <f>ASU59*assumptions!$E$98</f>
        <v>0</v>
      </c>
      <c r="ASV60" s="5">
        <f>ASV59*assumptions!$E$98</f>
        <v>0</v>
      </c>
      <c r="ASW60" s="5">
        <f>ASW59*assumptions!$E$98</f>
        <v>0</v>
      </c>
      <c r="ASX60" s="5">
        <f>ASX59*assumptions!$E$98</f>
        <v>0</v>
      </c>
      <c r="ASY60" s="5">
        <f>ASY59*assumptions!$E$98</f>
        <v>0</v>
      </c>
      <c r="ASZ60" s="5">
        <f>ASZ59*assumptions!$E$98</f>
        <v>0</v>
      </c>
      <c r="ATA60" s="5">
        <f>ATA59*assumptions!$E$98</f>
        <v>0</v>
      </c>
      <c r="ATB60" s="5">
        <f>ATB59*assumptions!$E$98</f>
        <v>0</v>
      </c>
      <c r="ATC60" s="5">
        <f>ATC59*assumptions!$E$98</f>
        <v>0</v>
      </c>
      <c r="ATD60" s="5">
        <f>ATD59*assumptions!$E$98</f>
        <v>0</v>
      </c>
      <c r="ATE60" s="5">
        <f>ATE59*assumptions!$E$98</f>
        <v>0</v>
      </c>
      <c r="ATF60" s="5">
        <f>ATF59*assumptions!$E$98</f>
        <v>0</v>
      </c>
      <c r="ATG60" s="5">
        <f>ATG59*assumptions!$E$98</f>
        <v>0</v>
      </c>
      <c r="ATH60" s="5">
        <f>ATH59*assumptions!$E$98</f>
        <v>0</v>
      </c>
      <c r="ATI60" s="5">
        <f>ATI59*assumptions!$E$98</f>
        <v>0</v>
      </c>
      <c r="ATJ60" s="5">
        <f>ATJ59*assumptions!$E$98</f>
        <v>0</v>
      </c>
      <c r="ATK60" s="5">
        <f>ATK59*assumptions!$E$98</f>
        <v>0</v>
      </c>
      <c r="ATL60" s="5">
        <f>ATL59*assumptions!$E$98</f>
        <v>0</v>
      </c>
      <c r="ATM60" s="5">
        <f>ATM59*assumptions!$E$98</f>
        <v>0</v>
      </c>
      <c r="ATN60" s="5">
        <f>ATN59*assumptions!$E$98</f>
        <v>0</v>
      </c>
      <c r="ATO60" s="5">
        <f>ATO59*assumptions!$E$98</f>
        <v>0</v>
      </c>
      <c r="ATP60" s="5">
        <f>ATP59*assumptions!$E$98</f>
        <v>0</v>
      </c>
      <c r="ATQ60" s="5">
        <f>ATQ59*assumptions!$E$98</f>
        <v>0</v>
      </c>
      <c r="ATR60" s="5">
        <f>ATR59*assumptions!$E$98</f>
        <v>0</v>
      </c>
      <c r="ATS60" s="5">
        <f>ATS59*assumptions!$E$98</f>
        <v>0</v>
      </c>
      <c r="ATT60" s="5">
        <f>ATT59*assumptions!$E$98</f>
        <v>0</v>
      </c>
      <c r="ATU60" s="5">
        <f>ATU59*assumptions!$E$98</f>
        <v>0</v>
      </c>
      <c r="ATV60" s="5">
        <f>ATV59*assumptions!$E$98</f>
        <v>0</v>
      </c>
      <c r="ATW60" s="5">
        <f>ATW59*assumptions!$E$98</f>
        <v>0</v>
      </c>
      <c r="ATX60" s="5">
        <f>ATX59*assumptions!$E$98</f>
        <v>0</v>
      </c>
      <c r="ATY60" s="5">
        <f>ATY59*assumptions!$E$98</f>
        <v>0</v>
      </c>
      <c r="ATZ60" s="5">
        <f>ATZ59*assumptions!$E$98</f>
        <v>0</v>
      </c>
      <c r="AUA60" s="5">
        <f>AUA59*assumptions!$E$98</f>
        <v>0</v>
      </c>
      <c r="AUB60" s="5">
        <f>AUB59*assumptions!$E$98</f>
        <v>0</v>
      </c>
      <c r="AUC60" s="5">
        <f>AUC59*assumptions!$E$98</f>
        <v>0</v>
      </c>
      <c r="AUD60" s="5">
        <f>AUD59*assumptions!$E$98</f>
        <v>0</v>
      </c>
      <c r="AUE60" s="5">
        <f>AUE59*assumptions!$E$98</f>
        <v>0</v>
      </c>
      <c r="AUF60" s="5">
        <f>AUF59*assumptions!$E$98</f>
        <v>0</v>
      </c>
      <c r="AUG60" s="5">
        <f>AUG59*assumptions!$E$98</f>
        <v>0</v>
      </c>
      <c r="AUH60" s="5">
        <f>AUH59*assumptions!$E$98</f>
        <v>0</v>
      </c>
      <c r="AUI60" s="5">
        <f>AUI59*assumptions!$E$98</f>
        <v>0</v>
      </c>
      <c r="AUJ60" s="5">
        <f>AUJ59*assumptions!$E$98</f>
        <v>0</v>
      </c>
      <c r="AUK60" s="5">
        <f>AUK59*assumptions!$E$98</f>
        <v>0</v>
      </c>
      <c r="AUL60" s="5">
        <f>AUL59*assumptions!$E$98</f>
        <v>0</v>
      </c>
      <c r="AUM60" s="5">
        <f>AUM59*assumptions!$E$98</f>
        <v>0</v>
      </c>
      <c r="AUN60" s="5">
        <f>AUN59*assumptions!$E$98</f>
        <v>0</v>
      </c>
      <c r="AUO60" s="5">
        <f>AUO59*assumptions!$E$98</f>
        <v>0</v>
      </c>
      <c r="AUP60" s="5">
        <f>AUP59*assumptions!$E$98</f>
        <v>0</v>
      </c>
      <c r="AUQ60" s="5">
        <f>AUQ59*assumptions!$E$98</f>
        <v>0</v>
      </c>
      <c r="AUR60" s="5">
        <f>AUR59*assumptions!$E$98</f>
        <v>0</v>
      </c>
      <c r="AUS60" s="5">
        <f>AUS59*assumptions!$E$98</f>
        <v>0</v>
      </c>
      <c r="AUT60" s="5">
        <f>AUT59*assumptions!$E$98</f>
        <v>0</v>
      </c>
      <c r="AUU60" s="5">
        <f>AUU59*assumptions!$E$98</f>
        <v>0</v>
      </c>
      <c r="AUV60" s="5">
        <f>AUV59*assumptions!$E$98</f>
        <v>0</v>
      </c>
      <c r="AUW60" s="5">
        <f>AUW59*assumptions!$E$98</f>
        <v>0</v>
      </c>
      <c r="AUX60" s="5">
        <f>AUX59*assumptions!$E$98</f>
        <v>0</v>
      </c>
      <c r="AUY60" s="5">
        <f>AUY59*assumptions!$E$98</f>
        <v>0</v>
      </c>
      <c r="AUZ60" s="5">
        <f>AUZ59*assumptions!$E$98</f>
        <v>0</v>
      </c>
      <c r="AVA60" s="5">
        <f>AVA59*assumptions!$E$98</f>
        <v>0</v>
      </c>
      <c r="AVB60" s="5">
        <f>AVB59*assumptions!$E$98</f>
        <v>0</v>
      </c>
      <c r="AVC60" s="5">
        <f>AVC59*assumptions!$E$98</f>
        <v>0</v>
      </c>
      <c r="AVD60" s="5">
        <f>AVD59*assumptions!$E$98</f>
        <v>0</v>
      </c>
      <c r="AVE60" s="5">
        <f>AVE59*assumptions!$E$98</f>
        <v>0</v>
      </c>
      <c r="AVF60" s="5">
        <f>AVF59*assumptions!$E$98</f>
        <v>0</v>
      </c>
      <c r="AVG60" s="5">
        <f>AVG59*assumptions!$E$98</f>
        <v>0</v>
      </c>
      <c r="AVH60" s="5">
        <f>AVH59*assumptions!$E$98</f>
        <v>0</v>
      </c>
      <c r="AVI60" s="5">
        <f>AVI59*assumptions!$E$98</f>
        <v>0</v>
      </c>
      <c r="AVJ60" s="5">
        <f>AVJ59*assumptions!$E$98</f>
        <v>0</v>
      </c>
      <c r="AVK60" s="5">
        <f>AVK59*assumptions!$E$98</f>
        <v>0</v>
      </c>
      <c r="AVL60" s="5">
        <f>AVL59*assumptions!$E$98</f>
        <v>0</v>
      </c>
      <c r="AVM60" s="5">
        <f>AVM59*assumptions!$E$98</f>
        <v>0</v>
      </c>
      <c r="AVN60" s="5">
        <f>AVN59*assumptions!$E$98</f>
        <v>0</v>
      </c>
      <c r="AVO60" s="5">
        <f>AVO59*assumptions!$E$98</f>
        <v>0</v>
      </c>
      <c r="AVP60" s="5">
        <f>AVP59*assumptions!$E$98</f>
        <v>0</v>
      </c>
      <c r="AVQ60" s="5">
        <f>AVQ59*assumptions!$E$98</f>
        <v>0</v>
      </c>
      <c r="AVR60" s="5">
        <f>AVR59*assumptions!$E$98</f>
        <v>0</v>
      </c>
      <c r="AVS60" s="5">
        <f>AVS59*assumptions!$E$98</f>
        <v>0</v>
      </c>
      <c r="AVT60" s="5">
        <f>AVT59*assumptions!$E$98</f>
        <v>0</v>
      </c>
      <c r="AVU60" s="5">
        <f>AVU59*assumptions!$E$98</f>
        <v>0</v>
      </c>
      <c r="AVV60" s="5">
        <f>AVV59*assumptions!$E$98</f>
        <v>0</v>
      </c>
      <c r="AVW60" s="5">
        <f>AVW59*assumptions!$E$98</f>
        <v>0</v>
      </c>
      <c r="AVX60" s="5">
        <f>AVX59*assumptions!$E$98</f>
        <v>0</v>
      </c>
      <c r="AVY60" s="5">
        <f>AVY59*assumptions!$E$98</f>
        <v>0</v>
      </c>
      <c r="AVZ60" s="5">
        <f>AVZ59*assumptions!$E$98</f>
        <v>0</v>
      </c>
      <c r="AWA60" s="5">
        <f>AWA59*assumptions!$E$98</f>
        <v>0</v>
      </c>
      <c r="AWB60" s="5">
        <f>AWB59*assumptions!$E$98</f>
        <v>0</v>
      </c>
      <c r="AWC60" s="5">
        <f>AWC59*assumptions!$E$98</f>
        <v>0</v>
      </c>
      <c r="AWD60" s="5">
        <f>AWD59*assumptions!$E$98</f>
        <v>0</v>
      </c>
      <c r="AWE60" s="5">
        <f>AWE59*assumptions!$E$98</f>
        <v>0</v>
      </c>
      <c r="AWF60" s="5">
        <f>AWF59*assumptions!$E$98</f>
        <v>0</v>
      </c>
      <c r="AWG60" s="5">
        <f>AWG59*assumptions!$E$98</f>
        <v>0</v>
      </c>
      <c r="AWH60" s="5">
        <f>AWH59*assumptions!$E$98</f>
        <v>0</v>
      </c>
      <c r="AWI60" s="5">
        <f>AWI59*assumptions!$E$98</f>
        <v>0</v>
      </c>
      <c r="AWJ60" s="5">
        <f>AWJ59*assumptions!$E$98</f>
        <v>0</v>
      </c>
      <c r="AWK60" s="5">
        <f>AWK59*assumptions!$E$98</f>
        <v>0</v>
      </c>
      <c r="AWL60" s="5">
        <f>AWL59*assumptions!$E$98</f>
        <v>0</v>
      </c>
      <c r="AWM60" s="5">
        <f>AWM59*assumptions!$E$98</f>
        <v>0</v>
      </c>
      <c r="AWN60" s="5">
        <f>AWN59*assumptions!$E$98</f>
        <v>0</v>
      </c>
      <c r="AWO60" s="5">
        <f>AWO59*assumptions!$E$98</f>
        <v>0</v>
      </c>
      <c r="AWP60" s="5">
        <f>AWP59*assumptions!$E$98</f>
        <v>0</v>
      </c>
      <c r="AWQ60" s="5">
        <f>AWQ59*assumptions!$E$98</f>
        <v>0</v>
      </c>
      <c r="AWR60" s="5">
        <f>AWR59*assumptions!$E$98</f>
        <v>0</v>
      </c>
      <c r="AWS60" s="5">
        <f>AWS59*assumptions!$E$98</f>
        <v>0</v>
      </c>
      <c r="AWT60" s="5">
        <f>AWT59*assumptions!$E$98</f>
        <v>0</v>
      </c>
      <c r="AWU60" s="5">
        <f>AWU59*assumptions!$E$98</f>
        <v>0</v>
      </c>
      <c r="AWV60" s="5">
        <f>AWV59*assumptions!$E$98</f>
        <v>0</v>
      </c>
      <c r="AWW60" s="5">
        <f>AWW59*assumptions!$E$98</f>
        <v>0</v>
      </c>
      <c r="AWX60" s="5">
        <f>AWX59*assumptions!$E$98</f>
        <v>0</v>
      </c>
      <c r="AWY60" s="5">
        <f>AWY59*assumptions!$E$98</f>
        <v>0</v>
      </c>
      <c r="AWZ60" s="5">
        <f>AWZ59*assumptions!$E$98</f>
        <v>0</v>
      </c>
      <c r="AXA60" s="5">
        <f>AXA59*assumptions!$E$98</f>
        <v>0</v>
      </c>
      <c r="AXB60" s="5">
        <f>AXB59*assumptions!$E$98</f>
        <v>0</v>
      </c>
      <c r="AXC60" s="5">
        <f>AXC59*assumptions!$E$98</f>
        <v>0</v>
      </c>
      <c r="AXD60" s="5">
        <f>AXD59*assumptions!$E$98</f>
        <v>0</v>
      </c>
      <c r="AXE60" s="5">
        <f>AXE59*assumptions!$E$98</f>
        <v>0</v>
      </c>
      <c r="AXF60" s="5">
        <f>AXF59*assumptions!$E$98</f>
        <v>0</v>
      </c>
      <c r="AXG60" s="5">
        <f>AXG59*assumptions!$E$98</f>
        <v>0</v>
      </c>
      <c r="AXH60" s="5">
        <f>AXH59*assumptions!$E$98</f>
        <v>0</v>
      </c>
      <c r="AXI60" s="5">
        <f>AXI59*assumptions!$E$98</f>
        <v>0</v>
      </c>
      <c r="AXJ60" s="5">
        <f>AXJ59*assumptions!$E$98</f>
        <v>0</v>
      </c>
      <c r="AXK60" s="5">
        <f>AXK59*assumptions!$E$98</f>
        <v>0</v>
      </c>
      <c r="AXL60" s="5">
        <f>AXL59*assumptions!$E$98</f>
        <v>0</v>
      </c>
      <c r="AXM60" s="5">
        <f>AXM59*assumptions!$E$98</f>
        <v>0</v>
      </c>
      <c r="AXN60" s="5">
        <f>AXN59*assumptions!$E$98</f>
        <v>0</v>
      </c>
      <c r="AXO60" s="5">
        <f>AXO59*assumptions!$E$98</f>
        <v>0</v>
      </c>
      <c r="AXP60" s="5">
        <f>AXP59*assumptions!$E$98</f>
        <v>0</v>
      </c>
      <c r="AXQ60" s="5">
        <f>AXQ59*assumptions!$E$98</f>
        <v>0</v>
      </c>
      <c r="AXR60" s="5">
        <f>AXR59*assumptions!$E$98</f>
        <v>0</v>
      </c>
      <c r="AXS60" s="5">
        <f>AXS59*assumptions!$E$98</f>
        <v>0</v>
      </c>
      <c r="AXT60" s="5">
        <f>AXT59*assumptions!$E$98</f>
        <v>0</v>
      </c>
      <c r="AXU60" s="5">
        <f>AXU59*assumptions!$E$98</f>
        <v>0</v>
      </c>
      <c r="AXV60" s="5">
        <f>AXV59*assumptions!$E$98</f>
        <v>0</v>
      </c>
      <c r="AXW60" s="5">
        <f>AXW59*assumptions!$E$98</f>
        <v>0</v>
      </c>
      <c r="AXX60" s="5">
        <f>AXX59*assumptions!$E$98</f>
        <v>0</v>
      </c>
      <c r="AXY60" s="5">
        <f>AXY59*assumptions!$E$98</f>
        <v>0</v>
      </c>
      <c r="AXZ60" s="5">
        <f>AXZ59*assumptions!$E$98</f>
        <v>0</v>
      </c>
      <c r="AYA60" s="5">
        <f>AYA59*assumptions!$E$98</f>
        <v>0</v>
      </c>
      <c r="AYB60" s="5">
        <f>AYB59*assumptions!$E$98</f>
        <v>0</v>
      </c>
      <c r="AYC60" s="5">
        <f>AYC59*assumptions!$E$98</f>
        <v>0</v>
      </c>
      <c r="AYD60" s="5">
        <f>AYD59*assumptions!$E$98</f>
        <v>0</v>
      </c>
      <c r="AYE60" s="5">
        <f>AYE59*assumptions!$E$98</f>
        <v>0</v>
      </c>
      <c r="AYF60" s="5">
        <f>AYF59*assumptions!$E$98</f>
        <v>0</v>
      </c>
      <c r="AYG60" s="5">
        <f>AYG59*assumptions!$E$98</f>
        <v>0</v>
      </c>
      <c r="AYH60" s="5">
        <f>AYH59*assumptions!$E$98</f>
        <v>0</v>
      </c>
      <c r="AYI60" s="5">
        <f>AYI59*assumptions!$E$98</f>
        <v>0</v>
      </c>
      <c r="AYJ60" s="5">
        <f>AYJ59*assumptions!$E$98</f>
        <v>0</v>
      </c>
      <c r="AYK60" s="5">
        <f>AYK59*assumptions!$E$98</f>
        <v>0</v>
      </c>
      <c r="AYL60" s="5">
        <f>AYL59*assumptions!$E$98</f>
        <v>0</v>
      </c>
      <c r="AYM60" s="5">
        <f>AYM59*assumptions!$E$98</f>
        <v>0</v>
      </c>
      <c r="AYN60" s="5">
        <f>AYN59*assumptions!$E$98</f>
        <v>0</v>
      </c>
      <c r="AYO60" s="5">
        <f>AYO59*assumptions!$E$98</f>
        <v>0</v>
      </c>
      <c r="AYP60" s="5">
        <f>AYP59*assumptions!$E$98</f>
        <v>0</v>
      </c>
      <c r="AYQ60" s="5">
        <f>AYQ59*assumptions!$E$98</f>
        <v>0</v>
      </c>
      <c r="AYR60" s="5">
        <f>AYR59*assumptions!$E$98</f>
        <v>0</v>
      </c>
      <c r="AYS60" s="5">
        <f>AYS59*assumptions!$E$98</f>
        <v>0</v>
      </c>
      <c r="AYT60" s="5">
        <f>AYT59*assumptions!$E$98</f>
        <v>0</v>
      </c>
      <c r="AYU60" s="5">
        <f>AYU59*assumptions!$E$98</f>
        <v>0</v>
      </c>
      <c r="AYV60" s="5">
        <f>AYV59*assumptions!$E$98</f>
        <v>0</v>
      </c>
      <c r="AYW60" s="5">
        <f>AYW59*assumptions!$E$98</f>
        <v>0</v>
      </c>
      <c r="AYX60" s="5">
        <f>AYX59*assumptions!$E$98</f>
        <v>0</v>
      </c>
      <c r="AYY60" s="5">
        <f>AYY59*assumptions!$E$98</f>
        <v>0</v>
      </c>
      <c r="AYZ60" s="5">
        <f>AYZ59*assumptions!$E$98</f>
        <v>0</v>
      </c>
      <c r="AZA60" s="5">
        <f>AZA59*assumptions!$E$98</f>
        <v>0</v>
      </c>
      <c r="AZB60" s="5">
        <f>AZB59*assumptions!$E$98</f>
        <v>0</v>
      </c>
      <c r="AZC60" s="5">
        <f>AZC59*assumptions!$E$98</f>
        <v>0</v>
      </c>
      <c r="AZD60" s="5">
        <f>AZD59*assumptions!$E$98</f>
        <v>0</v>
      </c>
      <c r="AZE60" s="5">
        <f>AZE59*assumptions!$E$98</f>
        <v>0</v>
      </c>
      <c r="AZF60" s="5">
        <f>AZF59*assumptions!$E$98</f>
        <v>0</v>
      </c>
      <c r="AZG60" s="5">
        <f>AZG59*assumptions!$E$98</f>
        <v>0</v>
      </c>
      <c r="AZH60" s="5">
        <f>AZH59*assumptions!$E$98</f>
        <v>0</v>
      </c>
      <c r="AZI60" s="5">
        <f>AZI59*assumptions!$E$98</f>
        <v>0</v>
      </c>
      <c r="AZJ60" s="5">
        <f>AZJ59*assumptions!$E$98</f>
        <v>0</v>
      </c>
      <c r="AZK60" s="5">
        <f>AZK59*assumptions!$E$98</f>
        <v>0</v>
      </c>
      <c r="AZL60" s="5">
        <f>AZL59*assumptions!$E$98</f>
        <v>0</v>
      </c>
      <c r="AZM60" s="5">
        <f>AZM59*assumptions!$E$98</f>
        <v>0</v>
      </c>
      <c r="AZN60" s="5">
        <f>AZN59*assumptions!$E$98</f>
        <v>0</v>
      </c>
      <c r="AZO60" s="5">
        <f>AZO59*assumptions!$E$98</f>
        <v>0</v>
      </c>
      <c r="AZP60" s="5">
        <f>AZP59*assumptions!$E$98</f>
        <v>0</v>
      </c>
      <c r="AZQ60" s="5">
        <f>AZQ59*assumptions!$E$98</f>
        <v>0</v>
      </c>
      <c r="AZR60" s="5">
        <f>AZR59*assumptions!$E$98</f>
        <v>0</v>
      </c>
      <c r="AZS60" s="5">
        <f>AZS59*assumptions!$E$98</f>
        <v>0</v>
      </c>
      <c r="AZT60" s="5">
        <f>AZT59*assumptions!$E$98</f>
        <v>0</v>
      </c>
      <c r="AZU60" s="5">
        <f>AZU59*assumptions!$E$98</f>
        <v>0</v>
      </c>
      <c r="AZV60" s="5">
        <f>AZV59*assumptions!$E$98</f>
        <v>0</v>
      </c>
      <c r="AZW60" s="5">
        <f>AZW59*assumptions!$E$98</f>
        <v>0</v>
      </c>
      <c r="AZX60" s="5">
        <f>AZX59*assumptions!$E$98</f>
        <v>0</v>
      </c>
      <c r="AZY60" s="5">
        <f>AZY59*assumptions!$E$98</f>
        <v>0</v>
      </c>
      <c r="AZZ60" s="5">
        <f>AZZ59*assumptions!$E$98</f>
        <v>0</v>
      </c>
      <c r="BAA60" s="5">
        <f>BAA59*assumptions!$E$98</f>
        <v>0</v>
      </c>
      <c r="BAB60" s="5">
        <f>BAB59*assumptions!$E$98</f>
        <v>0</v>
      </c>
      <c r="BAC60" s="5">
        <f>BAC59*assumptions!$E$98</f>
        <v>0</v>
      </c>
      <c r="BAD60" s="5">
        <f>BAD59*assumptions!$E$98</f>
        <v>0</v>
      </c>
      <c r="BAE60" s="5">
        <f>BAE59*assumptions!$E$98</f>
        <v>0</v>
      </c>
      <c r="BAF60" s="5">
        <f>BAF59*assumptions!$E$98</f>
        <v>0</v>
      </c>
      <c r="BAG60" s="5">
        <f>BAG59*assumptions!$E$98</f>
        <v>0</v>
      </c>
      <c r="BAH60" s="5">
        <f>BAH59*assumptions!$E$98</f>
        <v>0</v>
      </c>
      <c r="BAI60" s="5">
        <f>BAI59*assumptions!$E$98</f>
        <v>0</v>
      </c>
      <c r="BAJ60" s="5">
        <f>BAJ59*assumptions!$E$98</f>
        <v>0</v>
      </c>
      <c r="BAK60" s="5">
        <f>BAK59*assumptions!$E$98</f>
        <v>0</v>
      </c>
      <c r="BAL60" s="5">
        <f>BAL59*assumptions!$E$98</f>
        <v>0</v>
      </c>
      <c r="BAM60" s="5">
        <f>BAM59*assumptions!$E$98</f>
        <v>0</v>
      </c>
      <c r="BAN60" s="5">
        <f>BAN59*assumptions!$E$98</f>
        <v>0</v>
      </c>
      <c r="BAO60" s="5">
        <f>BAO59*assumptions!$E$98</f>
        <v>0</v>
      </c>
      <c r="BAP60" s="5">
        <f>BAP59*assumptions!$E$98</f>
        <v>0</v>
      </c>
      <c r="BAQ60" s="5">
        <f>BAQ59*assumptions!$E$98</f>
        <v>0</v>
      </c>
      <c r="BAR60" s="5">
        <f>BAR59*assumptions!$E$98</f>
        <v>0</v>
      </c>
      <c r="BAS60" s="5">
        <f>BAS59*assumptions!$E$98</f>
        <v>0</v>
      </c>
      <c r="BAT60" s="5">
        <f>BAT59*assumptions!$E$98</f>
        <v>0</v>
      </c>
      <c r="BAU60" s="5">
        <f>BAU59*assumptions!$E$98</f>
        <v>0</v>
      </c>
      <c r="BAV60" s="5">
        <f>BAV59*assumptions!$E$98</f>
        <v>0</v>
      </c>
      <c r="BAW60" s="5">
        <f>BAW59*assumptions!$E$98</f>
        <v>0</v>
      </c>
      <c r="BAX60" s="5">
        <f>BAX59*assumptions!$E$98</f>
        <v>0</v>
      </c>
      <c r="BAY60" s="5">
        <f>BAY59*assumptions!$E$98</f>
        <v>0</v>
      </c>
      <c r="BAZ60" s="5">
        <f>BAZ59*assumptions!$E$98</f>
        <v>0</v>
      </c>
      <c r="BBA60" s="5">
        <f>BBA59*assumptions!$E$98</f>
        <v>0</v>
      </c>
      <c r="BBB60" s="5">
        <f>BBB59*assumptions!$E$98</f>
        <v>0</v>
      </c>
      <c r="BBC60" s="5">
        <f>BBC59*assumptions!$E$98</f>
        <v>0</v>
      </c>
      <c r="BBD60" s="5">
        <f>BBD59*assumptions!$E$98</f>
        <v>0</v>
      </c>
      <c r="BBE60" s="5">
        <f>BBE59*assumptions!$E$98</f>
        <v>0</v>
      </c>
      <c r="BBF60" s="5">
        <f>BBF59*assumptions!$E$98</f>
        <v>0</v>
      </c>
      <c r="BBG60" s="5">
        <f>BBG59*assumptions!$E$98</f>
        <v>0</v>
      </c>
      <c r="BBH60" s="5">
        <f>BBH59*assumptions!$E$98</f>
        <v>0</v>
      </c>
      <c r="BBI60" s="5">
        <f>BBI59*assumptions!$E$98</f>
        <v>0</v>
      </c>
      <c r="BBJ60" s="5">
        <f>BBJ59*assumptions!$E$98</f>
        <v>0</v>
      </c>
      <c r="BBK60" s="5">
        <f>BBK59*assumptions!$E$98</f>
        <v>0</v>
      </c>
      <c r="BBL60" s="5">
        <f>BBL59*assumptions!$E$98</f>
        <v>0</v>
      </c>
      <c r="BBM60" s="5">
        <f>BBM59*assumptions!$E$98</f>
        <v>0</v>
      </c>
      <c r="BBN60" s="5">
        <f>BBN59*assumptions!$E$98</f>
        <v>0</v>
      </c>
      <c r="BBO60" s="5">
        <f>BBO59*assumptions!$E$98</f>
        <v>0</v>
      </c>
      <c r="BBP60" s="5">
        <f>BBP59*assumptions!$E$98</f>
        <v>0</v>
      </c>
      <c r="BBQ60" s="5">
        <f>BBQ59*assumptions!$E$98</f>
        <v>0</v>
      </c>
      <c r="BBR60" s="5">
        <f>BBR59*assumptions!$E$98</f>
        <v>0</v>
      </c>
      <c r="BBS60" s="5">
        <f>BBS59*assumptions!$E$98</f>
        <v>0</v>
      </c>
      <c r="BBT60" s="5">
        <f>BBT59*assumptions!$E$98</f>
        <v>0</v>
      </c>
      <c r="BBU60" s="5">
        <f>BBU59*assumptions!$E$98</f>
        <v>0</v>
      </c>
      <c r="BBV60" s="5">
        <f>BBV59*assumptions!$E$98</f>
        <v>0</v>
      </c>
      <c r="BBW60" s="5">
        <f>BBW59*assumptions!$E$98</f>
        <v>0</v>
      </c>
      <c r="BBX60" s="5">
        <f>BBX59*assumptions!$E$98</f>
        <v>0</v>
      </c>
      <c r="BBY60" s="5">
        <f>BBY59*assumptions!$E$98</f>
        <v>0</v>
      </c>
      <c r="BBZ60" s="5">
        <f>BBZ59*assumptions!$E$98</f>
        <v>0</v>
      </c>
      <c r="BCA60" s="5">
        <f>BCA59*assumptions!$E$98</f>
        <v>0</v>
      </c>
      <c r="BCB60" s="5">
        <f>BCB59*assumptions!$E$98</f>
        <v>0</v>
      </c>
      <c r="BCC60" s="5">
        <f>BCC59*assumptions!$E$98</f>
        <v>0</v>
      </c>
      <c r="BCD60" s="5">
        <f>BCD59*assumptions!$E$98</f>
        <v>0</v>
      </c>
      <c r="BCE60" s="5">
        <f>BCE59*assumptions!$E$98</f>
        <v>0</v>
      </c>
      <c r="BCF60" s="5">
        <f>BCF59*assumptions!$E$98</f>
        <v>0</v>
      </c>
      <c r="BCG60" s="5">
        <f>BCG59*assumptions!$E$98</f>
        <v>0</v>
      </c>
      <c r="BCH60" s="5">
        <f>BCH59*assumptions!$E$98</f>
        <v>0</v>
      </c>
      <c r="BCI60" s="5">
        <f>BCI59*assumptions!$E$98</f>
        <v>0</v>
      </c>
      <c r="BCJ60" s="5">
        <f>BCJ59*assumptions!$E$98</f>
        <v>0</v>
      </c>
      <c r="BCK60" s="5">
        <f>BCK59*assumptions!$E$98</f>
        <v>0</v>
      </c>
      <c r="BCL60" s="5">
        <f>BCL59*assumptions!$E$98</f>
        <v>0</v>
      </c>
      <c r="BCM60" s="5">
        <f>BCM59*assumptions!$E$98</f>
        <v>0</v>
      </c>
      <c r="BCN60" s="5">
        <f>BCN59*assumptions!$E$98</f>
        <v>0</v>
      </c>
      <c r="BCO60" s="5">
        <f>BCO59*assumptions!$E$98</f>
        <v>0</v>
      </c>
      <c r="BCP60" s="5">
        <f>BCP59*assumptions!$E$98</f>
        <v>0</v>
      </c>
      <c r="BCQ60" s="5">
        <f>BCQ59*assumptions!$E$98</f>
        <v>0</v>
      </c>
      <c r="BCR60" s="5">
        <f>BCR59*assumptions!$E$98</f>
        <v>0</v>
      </c>
      <c r="BCS60" s="5">
        <f>BCS59*assumptions!$E$98</f>
        <v>0</v>
      </c>
      <c r="BCT60" s="5">
        <f>BCT59*assumptions!$E$98</f>
        <v>0</v>
      </c>
      <c r="BCU60" s="5">
        <f>BCU59*assumptions!$E$98</f>
        <v>0</v>
      </c>
      <c r="BCV60" s="5">
        <f>BCV59*assumptions!$E$98</f>
        <v>0</v>
      </c>
      <c r="BCW60" s="5">
        <f>BCW59*assumptions!$E$98</f>
        <v>0</v>
      </c>
      <c r="BCX60" s="5">
        <f>BCX59*assumptions!$E$98</f>
        <v>0</v>
      </c>
      <c r="BCY60" s="5">
        <f>BCY59*assumptions!$E$98</f>
        <v>0</v>
      </c>
      <c r="BCZ60" s="5">
        <f>BCZ59*assumptions!$E$98</f>
        <v>0</v>
      </c>
      <c r="BDA60" s="5">
        <f>BDA59*assumptions!$E$98</f>
        <v>0</v>
      </c>
      <c r="BDB60" s="5">
        <f>BDB59*assumptions!$E$98</f>
        <v>0</v>
      </c>
      <c r="BDC60" s="5">
        <f>BDC59*assumptions!$E$98</f>
        <v>0</v>
      </c>
      <c r="BDD60" s="5">
        <f>BDD59*assumptions!$E$98</f>
        <v>0</v>
      </c>
      <c r="BDE60" s="5">
        <f>BDE59*assumptions!$E$98</f>
        <v>0</v>
      </c>
      <c r="BDF60" s="5">
        <f>BDF59*assumptions!$E$98</f>
        <v>0</v>
      </c>
      <c r="BDG60" s="5">
        <f>BDG59*assumptions!$E$98</f>
        <v>0</v>
      </c>
      <c r="BDH60" s="5">
        <f>BDH59*assumptions!$E$98</f>
        <v>0</v>
      </c>
      <c r="BDI60" s="5">
        <f>BDI59*assumptions!$E$98</f>
        <v>0</v>
      </c>
      <c r="BDJ60" s="5">
        <f>BDJ59*assumptions!$E$98</f>
        <v>0</v>
      </c>
      <c r="BDK60" s="5">
        <f>BDK59*assumptions!$E$98</f>
        <v>0</v>
      </c>
      <c r="BDL60" s="5">
        <f>BDL59*assumptions!$E$98</f>
        <v>0</v>
      </c>
      <c r="BDM60" s="5">
        <f>BDM59*assumptions!$E$98</f>
        <v>0</v>
      </c>
      <c r="BDN60" s="5">
        <f>BDN59*assumptions!$E$98</f>
        <v>0</v>
      </c>
      <c r="BDO60" s="5">
        <f>BDO59*assumptions!$E$98</f>
        <v>0</v>
      </c>
      <c r="BDP60" s="5">
        <f>BDP59*assumptions!$E$98</f>
        <v>0</v>
      </c>
      <c r="BDQ60" s="5">
        <f>BDQ59*assumptions!$E$98</f>
        <v>0</v>
      </c>
      <c r="BDR60" s="5">
        <f>BDR59*assumptions!$E$98</f>
        <v>0</v>
      </c>
      <c r="BDS60" s="5">
        <f>BDS59*assumptions!$E$98</f>
        <v>0</v>
      </c>
      <c r="BDT60" s="5">
        <f>BDT59*assumptions!$E$98</f>
        <v>0</v>
      </c>
      <c r="BDU60" s="5">
        <f>BDU59*assumptions!$E$98</f>
        <v>0</v>
      </c>
      <c r="BDV60" s="5">
        <f>BDV59*assumptions!$E$98</f>
        <v>0</v>
      </c>
      <c r="BDW60" s="5">
        <f>BDW59*assumptions!$E$98</f>
        <v>0</v>
      </c>
      <c r="BDX60" s="5">
        <f>BDX59*assumptions!$E$98</f>
        <v>0</v>
      </c>
      <c r="BDY60" s="5">
        <f>BDY59*assumptions!$E$98</f>
        <v>0</v>
      </c>
      <c r="BDZ60" s="5">
        <f>BDZ59*assumptions!$E$98</f>
        <v>0</v>
      </c>
      <c r="BEA60" s="5">
        <f>BEA59*assumptions!$E$98</f>
        <v>0</v>
      </c>
      <c r="BEB60" s="5">
        <f>BEB59*assumptions!$E$98</f>
        <v>0</v>
      </c>
      <c r="BEC60" s="5">
        <f>BEC59*assumptions!$E$98</f>
        <v>0</v>
      </c>
      <c r="BED60" s="5">
        <f>BED59*assumptions!$E$98</f>
        <v>0</v>
      </c>
      <c r="BEE60" s="5">
        <f>BEE59*assumptions!$E$98</f>
        <v>0</v>
      </c>
      <c r="BEF60" s="5">
        <f>BEF59*assumptions!$E$98</f>
        <v>0</v>
      </c>
      <c r="BEG60" s="5">
        <f>BEG59*assumptions!$E$98</f>
        <v>0</v>
      </c>
      <c r="BEH60" s="5">
        <f>BEH59*assumptions!$E$98</f>
        <v>0</v>
      </c>
      <c r="BEI60" s="5">
        <f>BEI59*assumptions!$E$98</f>
        <v>0</v>
      </c>
      <c r="BEJ60" s="5">
        <f>BEJ59*assumptions!$E$98</f>
        <v>0</v>
      </c>
      <c r="BEK60" s="5">
        <f>BEK59*assumptions!$E$98</f>
        <v>0</v>
      </c>
      <c r="BEL60" s="5">
        <f>BEL59*assumptions!$E$98</f>
        <v>0</v>
      </c>
      <c r="BEM60" s="5">
        <f>BEM59*assumptions!$E$98</f>
        <v>0</v>
      </c>
      <c r="BEN60" s="5">
        <f>BEN59*assumptions!$E$98</f>
        <v>0</v>
      </c>
      <c r="BEO60" s="5">
        <f>BEO59*assumptions!$E$98</f>
        <v>0</v>
      </c>
      <c r="BEP60" s="5">
        <f>BEP59*assumptions!$E$98</f>
        <v>0</v>
      </c>
      <c r="BEQ60" s="5">
        <f>BEQ59*assumptions!$E$98</f>
        <v>0</v>
      </c>
      <c r="BER60" s="5">
        <f>BER59*assumptions!$E$98</f>
        <v>0</v>
      </c>
      <c r="BES60" s="5">
        <f>BES59*assumptions!$E$98</f>
        <v>0</v>
      </c>
      <c r="BET60" s="5">
        <f>BET59*assumptions!$E$98</f>
        <v>0</v>
      </c>
      <c r="BEU60" s="5">
        <f>BEU59*assumptions!$E$98</f>
        <v>0</v>
      </c>
      <c r="BEV60" s="5">
        <f>BEV59*assumptions!$E$98</f>
        <v>0</v>
      </c>
      <c r="BEW60" s="5">
        <f>BEW59*assumptions!$E$98</f>
        <v>0</v>
      </c>
      <c r="BEX60" s="5">
        <f>BEX59*assumptions!$E$98</f>
        <v>0</v>
      </c>
      <c r="BEY60" s="5">
        <f>BEY59*assumptions!$E$98</f>
        <v>0</v>
      </c>
      <c r="BEZ60" s="5">
        <f>BEZ59*assumptions!$E$98</f>
        <v>0</v>
      </c>
      <c r="BFA60" s="5">
        <f>BFA59*assumptions!$E$98</f>
        <v>0</v>
      </c>
      <c r="BFB60" s="5">
        <f>BFB59*assumptions!$E$98</f>
        <v>0</v>
      </c>
      <c r="BFC60" s="5">
        <f>BFC59*assumptions!$E$98</f>
        <v>0</v>
      </c>
      <c r="BFD60" s="5">
        <f>BFD59*assumptions!$E$98</f>
        <v>0</v>
      </c>
      <c r="BFE60" s="5">
        <f>BFE59*assumptions!$E$98</f>
        <v>0</v>
      </c>
      <c r="BFF60" s="5">
        <f>BFF59*assumptions!$E$98</f>
        <v>0</v>
      </c>
      <c r="BFG60" s="5">
        <f>BFG59*assumptions!$E$98</f>
        <v>0</v>
      </c>
      <c r="BFH60" s="5">
        <f>BFH59*assumptions!$E$98</f>
        <v>0</v>
      </c>
      <c r="BFI60" s="5">
        <f>BFI59*assumptions!$E$98</f>
        <v>0</v>
      </c>
      <c r="BFJ60" s="5">
        <f>BFJ59*assumptions!$E$98</f>
        <v>0</v>
      </c>
      <c r="BFK60" s="5">
        <f>BFK59*assumptions!$E$98</f>
        <v>0</v>
      </c>
      <c r="BFL60" s="5">
        <f>BFL59*assumptions!$E$98</f>
        <v>0</v>
      </c>
      <c r="BFM60" s="5">
        <f>BFM59*assumptions!$E$98</f>
        <v>0</v>
      </c>
      <c r="BFN60" s="5">
        <f>BFN59*assumptions!$E$98</f>
        <v>0</v>
      </c>
      <c r="BFO60" s="5">
        <f>BFO59*assumptions!$E$98</f>
        <v>0</v>
      </c>
      <c r="BFP60" s="5">
        <f>BFP59*assumptions!$E$98</f>
        <v>0</v>
      </c>
      <c r="BFQ60" s="5">
        <f>BFQ59*assumptions!$E$98</f>
        <v>0</v>
      </c>
      <c r="BFR60" s="5">
        <f>BFR59*assumptions!$E$98</f>
        <v>0</v>
      </c>
      <c r="BFS60" s="5">
        <f>BFS59*assumptions!$E$98</f>
        <v>0</v>
      </c>
      <c r="BFT60" s="5">
        <f>BFT59*assumptions!$E$98</f>
        <v>0</v>
      </c>
      <c r="BFU60" s="5">
        <f>BFU59*assumptions!$E$98</f>
        <v>0</v>
      </c>
      <c r="BFV60" s="5">
        <f>BFV59*assumptions!$E$98</f>
        <v>0</v>
      </c>
      <c r="BFW60" s="5">
        <f>BFW59*assumptions!$E$98</f>
        <v>0</v>
      </c>
      <c r="BFX60" s="5">
        <f>BFX59*assumptions!$E$98</f>
        <v>0</v>
      </c>
      <c r="BFY60" s="5">
        <f>BFY59*assumptions!$E$98</f>
        <v>0</v>
      </c>
      <c r="BFZ60" s="5">
        <f>BFZ59*assumptions!$E$98</f>
        <v>0</v>
      </c>
      <c r="BGA60" s="5">
        <f>BGA59*assumptions!$E$98</f>
        <v>0</v>
      </c>
      <c r="BGB60" s="5">
        <f>BGB59*assumptions!$E$98</f>
        <v>0</v>
      </c>
      <c r="BGC60" s="5">
        <f>BGC59*assumptions!$E$98</f>
        <v>0</v>
      </c>
      <c r="BGD60" s="5">
        <f>BGD59*assumptions!$E$98</f>
        <v>0</v>
      </c>
      <c r="BGE60" s="5">
        <f>BGE59*assumptions!$E$98</f>
        <v>0</v>
      </c>
      <c r="BGF60" s="5">
        <f>BGF59*assumptions!$E$98</f>
        <v>0</v>
      </c>
      <c r="BGG60" s="5">
        <f>BGG59*assumptions!$E$98</f>
        <v>0</v>
      </c>
      <c r="BGH60" s="5">
        <f>BGH59*assumptions!$E$98</f>
        <v>0</v>
      </c>
      <c r="BGI60" s="5">
        <f>BGI59*assumptions!$E$98</f>
        <v>0</v>
      </c>
      <c r="BGJ60" s="5">
        <f>BGJ59*assumptions!$E$98</f>
        <v>0</v>
      </c>
      <c r="BGK60" s="5">
        <f>BGK59*assumptions!$E$98</f>
        <v>0</v>
      </c>
      <c r="BGL60" s="5">
        <f>BGL59*assumptions!$E$98</f>
        <v>0</v>
      </c>
      <c r="BGM60" s="5">
        <f>BGM59*assumptions!$E$98</f>
        <v>0</v>
      </c>
      <c r="BGN60" s="5">
        <f>BGN59*assumptions!$E$98</f>
        <v>0</v>
      </c>
      <c r="BGO60" s="5">
        <f>BGO59*assumptions!$E$98</f>
        <v>0</v>
      </c>
      <c r="BGP60" s="5">
        <f>BGP59*assumptions!$E$98</f>
        <v>0</v>
      </c>
      <c r="BGQ60" s="5">
        <f>BGQ59*assumptions!$E$98</f>
        <v>0</v>
      </c>
      <c r="BGR60" s="5">
        <f>BGR59*assumptions!$E$98</f>
        <v>0</v>
      </c>
      <c r="BGS60" s="5">
        <f>BGS59*assumptions!$E$98</f>
        <v>0</v>
      </c>
      <c r="BGT60" s="5">
        <f>BGT59*assumptions!$E$98</f>
        <v>0</v>
      </c>
      <c r="BGU60" s="5">
        <f>BGU59*assumptions!$E$98</f>
        <v>0</v>
      </c>
      <c r="BGV60" s="5">
        <f>BGV59*assumptions!$E$98</f>
        <v>0</v>
      </c>
      <c r="BGW60" s="5">
        <f>BGW59*assumptions!$E$98</f>
        <v>0</v>
      </c>
      <c r="BGX60" s="5">
        <f>BGX59*assumptions!$E$98</f>
        <v>0</v>
      </c>
      <c r="BGY60" s="5">
        <f>BGY59*assumptions!$E$98</f>
        <v>0</v>
      </c>
      <c r="BGZ60" s="5">
        <f>BGZ59*assumptions!$E$98</f>
        <v>0</v>
      </c>
      <c r="BHA60" s="5">
        <f>BHA59*assumptions!$E$98</f>
        <v>0</v>
      </c>
      <c r="BHB60" s="5">
        <f>BHB59*assumptions!$E$98</f>
        <v>0</v>
      </c>
      <c r="BHC60" s="5">
        <f>BHC59*assumptions!$E$98</f>
        <v>0</v>
      </c>
      <c r="BHD60" s="5">
        <f>BHD59*assumptions!$E$98</f>
        <v>0</v>
      </c>
      <c r="BHE60" s="5">
        <f>BHE59*assumptions!$E$98</f>
        <v>0</v>
      </c>
      <c r="BHF60" s="5">
        <f>BHF59*assumptions!$E$98</f>
        <v>0</v>
      </c>
      <c r="BHG60" s="5">
        <f>BHG59*assumptions!$E$98</f>
        <v>0</v>
      </c>
      <c r="BHH60" s="5">
        <f>BHH59*assumptions!$E$98</f>
        <v>0</v>
      </c>
      <c r="BHI60" s="5">
        <f>BHI59*assumptions!$E$98</f>
        <v>0</v>
      </c>
      <c r="BHJ60" s="5">
        <f>BHJ59*assumptions!$E$98</f>
        <v>0</v>
      </c>
      <c r="BHK60" s="5">
        <f>BHK59*assumptions!$E$98</f>
        <v>0</v>
      </c>
      <c r="BHL60" s="5">
        <f>BHL59*assumptions!$E$98</f>
        <v>0</v>
      </c>
      <c r="BHM60" s="5">
        <f>BHM59*assumptions!$E$98</f>
        <v>0</v>
      </c>
      <c r="BHN60" s="5">
        <f>BHN59*assumptions!$E$98</f>
        <v>0</v>
      </c>
      <c r="BHO60" s="5">
        <f>BHO59*assumptions!$E$98</f>
        <v>0</v>
      </c>
      <c r="BHP60" s="5">
        <f>BHP59*assumptions!$E$98</f>
        <v>0</v>
      </c>
      <c r="BHQ60" s="5">
        <f>BHQ59*assumptions!$E$98</f>
        <v>0</v>
      </c>
      <c r="BHR60" s="5">
        <f>BHR59*assumptions!$E$98</f>
        <v>0</v>
      </c>
      <c r="BHS60" s="5">
        <f>BHS59*assumptions!$E$98</f>
        <v>0</v>
      </c>
      <c r="BHT60" s="5">
        <f>BHT59*assumptions!$E$98</f>
        <v>0</v>
      </c>
      <c r="BHU60" s="5">
        <f>BHU59*assumptions!$E$98</f>
        <v>0</v>
      </c>
      <c r="BHV60" s="5">
        <f>BHV59*assumptions!$E$98</f>
        <v>0</v>
      </c>
      <c r="BHW60" s="5">
        <f>BHW59*assumptions!$E$98</f>
        <v>0</v>
      </c>
      <c r="BHX60" s="5">
        <f>BHX59*assumptions!$E$98</f>
        <v>0</v>
      </c>
      <c r="BHY60" s="5">
        <f>BHY59*assumptions!$E$98</f>
        <v>0</v>
      </c>
      <c r="BHZ60" s="5">
        <f>BHZ59*assumptions!$E$98</f>
        <v>0</v>
      </c>
      <c r="BIA60" s="5">
        <f>BIA59*assumptions!$E$98</f>
        <v>0</v>
      </c>
      <c r="BIB60" s="5">
        <f>BIB59*assumptions!$E$98</f>
        <v>0</v>
      </c>
      <c r="BIC60" s="5">
        <f>BIC59*assumptions!$E$98</f>
        <v>0</v>
      </c>
      <c r="BID60" s="5">
        <f>BID59*assumptions!$E$98</f>
        <v>0</v>
      </c>
      <c r="BIE60" s="5">
        <f>BIE59*assumptions!$E$98</f>
        <v>0</v>
      </c>
      <c r="BIF60" s="5">
        <f>BIF59*assumptions!$E$98</f>
        <v>0</v>
      </c>
      <c r="BIG60" s="5">
        <f>BIG59*assumptions!$E$98</f>
        <v>0</v>
      </c>
      <c r="BIH60" s="5">
        <f>BIH59*assumptions!$E$98</f>
        <v>0</v>
      </c>
      <c r="BII60" s="5">
        <f>BII59*assumptions!$E$98</f>
        <v>0</v>
      </c>
      <c r="BIJ60" s="5">
        <f>BIJ59*assumptions!$E$98</f>
        <v>0</v>
      </c>
      <c r="BIK60" s="5">
        <f>BIK59*assumptions!$E$98</f>
        <v>0</v>
      </c>
      <c r="BIL60" s="5">
        <f>BIL59*assumptions!$E$98</f>
        <v>0</v>
      </c>
      <c r="BIM60" s="5">
        <f>BIM59*assumptions!$E$98</f>
        <v>0</v>
      </c>
      <c r="BIN60" s="5">
        <f>BIN59*assumptions!$E$98</f>
        <v>0</v>
      </c>
      <c r="BIO60" s="5">
        <f>BIO59*assumptions!$E$98</f>
        <v>0</v>
      </c>
      <c r="BIP60" s="5">
        <f>BIP59*assumptions!$E$98</f>
        <v>0</v>
      </c>
      <c r="BIQ60" s="5">
        <f>BIQ59*assumptions!$E$98</f>
        <v>0</v>
      </c>
      <c r="BIR60" s="5">
        <f>BIR59*assumptions!$E$98</f>
        <v>0</v>
      </c>
      <c r="BIS60" s="5">
        <f>BIS59*assumptions!$E$98</f>
        <v>0</v>
      </c>
      <c r="BIT60" s="5">
        <f>BIT59*assumptions!$E$98</f>
        <v>0</v>
      </c>
      <c r="BIU60" s="5">
        <f>BIU59*assumptions!$E$98</f>
        <v>0</v>
      </c>
      <c r="BIV60" s="5">
        <f>BIV59*assumptions!$E$98</f>
        <v>0</v>
      </c>
      <c r="BIW60" s="5">
        <f>BIW59*assumptions!$E$98</f>
        <v>0</v>
      </c>
      <c r="BIX60" s="5">
        <f>BIX59*assumptions!$E$98</f>
        <v>0</v>
      </c>
      <c r="BIY60" s="5">
        <f>BIY59*assumptions!$E$98</f>
        <v>0</v>
      </c>
      <c r="BIZ60" s="5">
        <f>BIZ59*assumptions!$E$98</f>
        <v>0</v>
      </c>
      <c r="BJA60" s="5">
        <f>BJA59*assumptions!$E$98</f>
        <v>0</v>
      </c>
      <c r="BJB60" s="5">
        <f>BJB59*assumptions!$E$98</f>
        <v>0</v>
      </c>
      <c r="BJC60" s="5">
        <f>BJC59*assumptions!$E$98</f>
        <v>0</v>
      </c>
      <c r="BJD60" s="5">
        <f>BJD59*assumptions!$E$98</f>
        <v>0</v>
      </c>
      <c r="BJE60" s="5">
        <f>BJE59*assumptions!$E$98</f>
        <v>0</v>
      </c>
      <c r="BJF60" s="5">
        <f>BJF59*assumptions!$E$98</f>
        <v>0</v>
      </c>
      <c r="BJG60" s="5">
        <f>BJG59*assumptions!$E$98</f>
        <v>0</v>
      </c>
      <c r="BJH60" s="5">
        <f>BJH59*assumptions!$E$98</f>
        <v>0</v>
      </c>
      <c r="BJI60" s="5">
        <f>BJI59*assumptions!$E$98</f>
        <v>0</v>
      </c>
      <c r="BJJ60" s="5">
        <f>BJJ59*assumptions!$E$98</f>
        <v>0</v>
      </c>
      <c r="BJK60" s="5">
        <f>BJK59*assumptions!$E$98</f>
        <v>0</v>
      </c>
      <c r="BJL60" s="5">
        <f>BJL59*assumptions!$E$98</f>
        <v>0</v>
      </c>
      <c r="BJM60" s="5">
        <f>BJM59*assumptions!$E$98</f>
        <v>0</v>
      </c>
      <c r="BJN60" s="5">
        <f>BJN59*assumptions!$E$98</f>
        <v>0</v>
      </c>
      <c r="BJO60" s="5">
        <f>BJO59*assumptions!$E$98</f>
        <v>0</v>
      </c>
      <c r="BJP60" s="5">
        <f>BJP59*assumptions!$E$98</f>
        <v>0</v>
      </c>
      <c r="BJQ60" s="5">
        <f>BJQ59*assumptions!$E$98</f>
        <v>0</v>
      </c>
      <c r="BJR60" s="5">
        <f>BJR59*assumptions!$E$98</f>
        <v>0</v>
      </c>
      <c r="BJS60" s="5">
        <f>BJS59*assumptions!$E$98</f>
        <v>0</v>
      </c>
      <c r="BJT60" s="5">
        <f>BJT59*assumptions!$E$98</f>
        <v>0</v>
      </c>
      <c r="BJU60" s="5">
        <f>BJU59*assumptions!$E$98</f>
        <v>0</v>
      </c>
      <c r="BJV60" s="5">
        <f>BJV59*assumptions!$E$98</f>
        <v>0</v>
      </c>
      <c r="BJW60" s="5">
        <f>BJW59*assumptions!$E$98</f>
        <v>0</v>
      </c>
      <c r="BJX60" s="5">
        <f>BJX59*assumptions!$E$98</f>
        <v>0</v>
      </c>
      <c r="BJY60" s="5">
        <f>BJY59*assumptions!$E$98</f>
        <v>0</v>
      </c>
      <c r="BJZ60" s="5">
        <f>BJZ59*assumptions!$E$98</f>
        <v>0</v>
      </c>
      <c r="BKA60" s="5">
        <f>BKA59*assumptions!$E$98</f>
        <v>0</v>
      </c>
      <c r="BKB60" s="5">
        <f>BKB59*assumptions!$E$98</f>
        <v>0</v>
      </c>
      <c r="BKC60" s="5">
        <f>BKC59*assumptions!$E$98</f>
        <v>0</v>
      </c>
      <c r="BKD60" s="5">
        <f>BKD59*assumptions!$E$98</f>
        <v>0</v>
      </c>
      <c r="BKE60" s="5">
        <f>BKE59*assumptions!$E$98</f>
        <v>0</v>
      </c>
      <c r="BKF60" s="5">
        <f>BKF59*assumptions!$E$98</f>
        <v>0</v>
      </c>
      <c r="BKG60" s="5">
        <f>BKG59*assumptions!$E$98</f>
        <v>0</v>
      </c>
      <c r="BKH60" s="5">
        <f>BKH59*assumptions!$E$98</f>
        <v>0</v>
      </c>
      <c r="BKI60" s="5">
        <f>BKI59*assumptions!$E$98</f>
        <v>0</v>
      </c>
      <c r="BKJ60" s="5">
        <f>BKJ59*assumptions!$E$98</f>
        <v>0</v>
      </c>
      <c r="BKK60" s="5">
        <f>BKK59*assumptions!$E$98</f>
        <v>0</v>
      </c>
      <c r="BKL60" s="5">
        <f>BKL59*assumptions!$E$98</f>
        <v>0</v>
      </c>
      <c r="BKM60" s="5">
        <f>BKM59*assumptions!$E$98</f>
        <v>0</v>
      </c>
      <c r="BKN60" s="5">
        <f>BKN59*assumptions!$E$98</f>
        <v>0</v>
      </c>
      <c r="BKO60" s="5">
        <f>BKO59*assumptions!$E$98</f>
        <v>0</v>
      </c>
      <c r="BKP60" s="5">
        <f>BKP59*assumptions!$E$98</f>
        <v>0</v>
      </c>
      <c r="BKQ60" s="5">
        <f>BKQ59*assumptions!$E$98</f>
        <v>0</v>
      </c>
      <c r="BKR60" s="5">
        <f>BKR59*assumptions!$E$98</f>
        <v>0</v>
      </c>
      <c r="BKS60" s="5">
        <f>BKS59*assumptions!$E$98</f>
        <v>0</v>
      </c>
      <c r="BKT60" s="5">
        <f>BKT59*assumptions!$E$98</f>
        <v>0</v>
      </c>
      <c r="BKU60" s="5">
        <f>BKU59*assumptions!$E$98</f>
        <v>0</v>
      </c>
      <c r="BKV60" s="5">
        <f>BKV59*assumptions!$E$98</f>
        <v>0</v>
      </c>
      <c r="BKW60" s="5">
        <f>BKW59*assumptions!$E$98</f>
        <v>0</v>
      </c>
      <c r="BKX60" s="5">
        <f>BKX59*assumptions!$E$98</f>
        <v>0</v>
      </c>
      <c r="BKY60" s="5">
        <f>BKY59*assumptions!$E$98</f>
        <v>0</v>
      </c>
      <c r="BKZ60" s="5">
        <f>BKZ59*assumptions!$E$98</f>
        <v>0</v>
      </c>
      <c r="BLA60" s="5">
        <f>BLA59*assumptions!$E$98</f>
        <v>0</v>
      </c>
      <c r="BLB60" s="5">
        <f>BLB59*assumptions!$E$98</f>
        <v>0</v>
      </c>
      <c r="BLC60" s="5">
        <f>BLC59*assumptions!$E$98</f>
        <v>0</v>
      </c>
      <c r="BLD60" s="5">
        <f>BLD59*assumptions!$E$98</f>
        <v>0</v>
      </c>
      <c r="BLE60" s="5">
        <f>BLE59*assumptions!$E$98</f>
        <v>0</v>
      </c>
      <c r="BLF60" s="5">
        <f>BLF59*assumptions!$E$98</f>
        <v>0</v>
      </c>
      <c r="BLG60" s="5">
        <f>BLG59*assumptions!$E$98</f>
        <v>0</v>
      </c>
      <c r="BLH60" s="5">
        <f>BLH59*assumptions!$E$98</f>
        <v>0</v>
      </c>
      <c r="BLI60" s="5">
        <f>BLI59*assumptions!$E$98</f>
        <v>0</v>
      </c>
      <c r="BLJ60" s="5">
        <f>BLJ59*assumptions!$E$98</f>
        <v>0</v>
      </c>
      <c r="BLK60" s="5">
        <f>BLK59*assumptions!$E$98</f>
        <v>0</v>
      </c>
      <c r="BLL60" s="5">
        <f>BLL59*assumptions!$E$98</f>
        <v>0</v>
      </c>
      <c r="BLM60" s="5">
        <f>BLM59*assumptions!$E$98</f>
        <v>0</v>
      </c>
      <c r="BLN60" s="5">
        <f>BLN59*assumptions!$E$98</f>
        <v>0</v>
      </c>
      <c r="BLO60" s="5">
        <f>BLO59*assumptions!$E$98</f>
        <v>0</v>
      </c>
      <c r="BLP60" s="5">
        <f>BLP59*assumptions!$E$98</f>
        <v>0</v>
      </c>
      <c r="BLQ60" s="5">
        <f>BLQ59*assumptions!$E$98</f>
        <v>0</v>
      </c>
      <c r="BLR60" s="5">
        <f>BLR59*assumptions!$E$98</f>
        <v>0</v>
      </c>
      <c r="BLS60" s="5">
        <f>BLS59*assumptions!$E$98</f>
        <v>0</v>
      </c>
      <c r="BLT60" s="5">
        <f>BLT59*assumptions!$E$98</f>
        <v>0</v>
      </c>
      <c r="BLU60" s="5">
        <f>BLU59*assumptions!$E$98</f>
        <v>0</v>
      </c>
      <c r="BLV60" s="5">
        <f>BLV59*assumptions!$E$98</f>
        <v>0</v>
      </c>
      <c r="BLW60" s="5">
        <f>BLW59*assumptions!$E$98</f>
        <v>0</v>
      </c>
      <c r="BLX60" s="5">
        <f>BLX59*assumptions!$E$98</f>
        <v>0</v>
      </c>
      <c r="BLY60" s="5">
        <f>BLY59*assumptions!$E$98</f>
        <v>0</v>
      </c>
      <c r="BLZ60" s="5">
        <f>BLZ59*assumptions!$E$98</f>
        <v>0</v>
      </c>
      <c r="BMA60" s="5">
        <f>BMA59*assumptions!$E$98</f>
        <v>0</v>
      </c>
      <c r="BMB60" s="5">
        <f>BMB59*assumptions!$E$98</f>
        <v>0</v>
      </c>
      <c r="BMC60" s="5">
        <f>BMC59*assumptions!$E$98</f>
        <v>0</v>
      </c>
      <c r="BMD60" s="5">
        <f>BMD59*assumptions!$E$98</f>
        <v>0</v>
      </c>
      <c r="BME60" s="5">
        <f>BME59*assumptions!$E$98</f>
        <v>0</v>
      </c>
      <c r="BMF60" s="5">
        <f>BMF59*assumptions!$E$98</f>
        <v>0</v>
      </c>
      <c r="BMG60" s="5">
        <f>BMG59*assumptions!$E$98</f>
        <v>0</v>
      </c>
      <c r="BMH60" s="5">
        <f>BMH59*assumptions!$E$98</f>
        <v>0</v>
      </c>
      <c r="BMI60" s="5">
        <f>BMI59*assumptions!$E$98</f>
        <v>0</v>
      </c>
      <c r="BMJ60" s="5">
        <f>BMJ59*assumptions!$E$98</f>
        <v>0</v>
      </c>
      <c r="BMK60" s="5">
        <f>BMK59*assumptions!$E$98</f>
        <v>0</v>
      </c>
      <c r="BML60" s="5">
        <f>BML59*assumptions!$E$98</f>
        <v>0</v>
      </c>
      <c r="BMM60" s="5">
        <f>BMM59*assumptions!$E$98</f>
        <v>0</v>
      </c>
      <c r="BMN60" s="5">
        <f>BMN59*assumptions!$E$98</f>
        <v>0</v>
      </c>
      <c r="BMO60" s="5">
        <f>BMO59*assumptions!$E$98</f>
        <v>0</v>
      </c>
      <c r="BMP60" s="5">
        <f>BMP59*assumptions!$E$98</f>
        <v>0</v>
      </c>
      <c r="BMQ60" s="5">
        <f>BMQ59*assumptions!$E$98</f>
        <v>0</v>
      </c>
      <c r="BMR60" s="5">
        <f>BMR59*assumptions!$E$98</f>
        <v>0</v>
      </c>
      <c r="BMS60" s="5">
        <f>BMS59*assumptions!$E$98</f>
        <v>0</v>
      </c>
      <c r="BMT60" s="5">
        <f>BMT59*assumptions!$E$98</f>
        <v>0</v>
      </c>
      <c r="BMU60" s="5">
        <f>BMU59*assumptions!$E$98</f>
        <v>0</v>
      </c>
      <c r="BMV60" s="5">
        <f>BMV59*assumptions!$E$98</f>
        <v>0</v>
      </c>
      <c r="BMW60" s="5">
        <f>BMW59*assumptions!$E$98</f>
        <v>0</v>
      </c>
      <c r="BMX60" s="5">
        <f>BMX59*assumptions!$E$98</f>
        <v>0</v>
      </c>
      <c r="BMY60" s="5">
        <f>BMY59*assumptions!$E$98</f>
        <v>0</v>
      </c>
      <c r="BMZ60" s="5">
        <f>BMZ59*assumptions!$E$98</f>
        <v>0</v>
      </c>
      <c r="BNA60" s="5">
        <f>BNA59*assumptions!$E$98</f>
        <v>0</v>
      </c>
      <c r="BNB60" s="5">
        <f>BNB59*assumptions!$E$98</f>
        <v>0</v>
      </c>
      <c r="BNC60" s="5">
        <f>BNC59*assumptions!$E$98</f>
        <v>0</v>
      </c>
      <c r="BND60" s="5">
        <f>BND59*assumptions!$E$98</f>
        <v>0</v>
      </c>
      <c r="BNE60" s="5">
        <f>BNE59*assumptions!$E$98</f>
        <v>0</v>
      </c>
      <c r="BNF60" s="5">
        <f>BNF59*assumptions!$E$98</f>
        <v>0</v>
      </c>
      <c r="BNG60" s="5">
        <f>BNG59*assumptions!$E$98</f>
        <v>0</v>
      </c>
      <c r="BNH60" s="5">
        <f>BNH59*assumptions!$E$98</f>
        <v>0</v>
      </c>
      <c r="BNI60" s="5">
        <f>BNI59*assumptions!$E$98</f>
        <v>0</v>
      </c>
      <c r="BNJ60" s="5">
        <f>BNJ59*assumptions!$E$98</f>
        <v>0</v>
      </c>
      <c r="BNK60" s="5">
        <f>BNK59*assumptions!$E$98</f>
        <v>0</v>
      </c>
      <c r="BNL60" s="5">
        <f>BNL59*assumptions!$E$98</f>
        <v>0</v>
      </c>
      <c r="BNM60" s="5">
        <f>BNM59*assumptions!$E$98</f>
        <v>0</v>
      </c>
      <c r="BNN60" s="5">
        <f>BNN59*assumptions!$E$98</f>
        <v>0</v>
      </c>
      <c r="BNO60" s="5">
        <f>BNO59*assumptions!$E$98</f>
        <v>0</v>
      </c>
      <c r="BNP60" s="5">
        <f>BNP59*assumptions!$E$98</f>
        <v>0</v>
      </c>
      <c r="BNQ60" s="5">
        <f>BNQ59*assumptions!$E$98</f>
        <v>0</v>
      </c>
      <c r="BNR60" s="5">
        <f>BNR59*assumptions!$E$98</f>
        <v>0</v>
      </c>
      <c r="BNS60" s="5">
        <f>BNS59*assumptions!$E$98</f>
        <v>0</v>
      </c>
      <c r="BNT60" s="5">
        <f>BNT59*assumptions!$E$98</f>
        <v>0</v>
      </c>
      <c r="BNU60" s="5">
        <f>BNU59*assumptions!$E$98</f>
        <v>0</v>
      </c>
      <c r="BNV60" s="5">
        <f>BNV59*assumptions!$E$98</f>
        <v>0</v>
      </c>
      <c r="BNW60" s="5">
        <f>BNW59*assumptions!$E$98</f>
        <v>0</v>
      </c>
      <c r="BNX60" s="5">
        <f>BNX59*assumptions!$E$98</f>
        <v>0</v>
      </c>
      <c r="BNY60" s="5">
        <f>BNY59*assumptions!$E$98</f>
        <v>0</v>
      </c>
      <c r="BNZ60" s="5">
        <f>BNZ59*assumptions!$E$98</f>
        <v>0</v>
      </c>
      <c r="BOA60" s="5">
        <f>BOA59*assumptions!$E$98</f>
        <v>0</v>
      </c>
      <c r="BOB60" s="5">
        <f>BOB59*assumptions!$E$98</f>
        <v>0</v>
      </c>
      <c r="BOC60" s="5">
        <f>BOC59*assumptions!$E$98</f>
        <v>0</v>
      </c>
      <c r="BOD60" s="5">
        <f>BOD59*assumptions!$E$98</f>
        <v>0</v>
      </c>
      <c r="BOE60" s="5">
        <f>BOE59*assumptions!$E$98</f>
        <v>0</v>
      </c>
      <c r="BOF60" s="5">
        <f>BOF59*assumptions!$E$98</f>
        <v>0</v>
      </c>
      <c r="BOG60" s="5">
        <f>BOG59*assumptions!$E$98</f>
        <v>0</v>
      </c>
      <c r="BOH60" s="5">
        <f>BOH59*assumptions!$E$98</f>
        <v>0</v>
      </c>
      <c r="BOI60" s="5">
        <f>BOI59*assumptions!$E$98</f>
        <v>0</v>
      </c>
      <c r="BOJ60" s="5">
        <f>BOJ59*assumptions!$E$98</f>
        <v>0</v>
      </c>
      <c r="BOK60" s="5">
        <f>BOK59*assumptions!$E$98</f>
        <v>0</v>
      </c>
      <c r="BOL60" s="5">
        <f>BOL59*assumptions!$E$98</f>
        <v>0</v>
      </c>
      <c r="BOM60" s="5">
        <f>BOM59*assumptions!$E$98</f>
        <v>0</v>
      </c>
      <c r="BON60" s="5">
        <f>BON59*assumptions!$E$98</f>
        <v>0</v>
      </c>
      <c r="BOO60" s="5">
        <f>BOO59*assumptions!$E$98</f>
        <v>0</v>
      </c>
      <c r="BOP60" s="5">
        <f>BOP59*assumptions!$E$98</f>
        <v>0</v>
      </c>
      <c r="BOQ60" s="5">
        <f>BOQ59*assumptions!$E$98</f>
        <v>0</v>
      </c>
      <c r="BOR60" s="5">
        <f>BOR59*assumptions!$E$98</f>
        <v>0</v>
      </c>
      <c r="BOS60" s="5">
        <f>BOS59*assumptions!$E$98</f>
        <v>0</v>
      </c>
      <c r="BOT60" s="5">
        <f>BOT59*assumptions!$E$98</f>
        <v>0</v>
      </c>
      <c r="BOU60" s="5">
        <f>BOU59*assumptions!$E$98</f>
        <v>0</v>
      </c>
      <c r="BOV60" s="5">
        <f>BOV59*assumptions!$E$98</f>
        <v>0</v>
      </c>
      <c r="BOW60" s="5">
        <f>BOW59*assumptions!$E$98</f>
        <v>0</v>
      </c>
      <c r="BOX60" s="5">
        <f>BOX59*assumptions!$E$98</f>
        <v>0</v>
      </c>
      <c r="BOY60" s="5">
        <f>BOY59*assumptions!$E$98</f>
        <v>0</v>
      </c>
      <c r="BOZ60" s="5">
        <f>BOZ59*assumptions!$E$98</f>
        <v>0</v>
      </c>
      <c r="BPA60" s="5">
        <f>BPA59*assumptions!$E$98</f>
        <v>0</v>
      </c>
      <c r="BPB60" s="5">
        <f>BPB59*assumptions!$E$98</f>
        <v>0</v>
      </c>
      <c r="BPC60" s="5">
        <f>BPC59*assumptions!$E$98</f>
        <v>0</v>
      </c>
      <c r="BPD60" s="5">
        <f>BPD59*assumptions!$E$98</f>
        <v>0</v>
      </c>
      <c r="BPE60" s="5">
        <f>BPE59*assumptions!$E$98</f>
        <v>0</v>
      </c>
      <c r="BPF60" s="5">
        <f>BPF59*assumptions!$E$98</f>
        <v>0</v>
      </c>
      <c r="BPG60" s="5">
        <f>BPG59*assumptions!$E$98</f>
        <v>0</v>
      </c>
      <c r="BPH60" s="5">
        <f>BPH59*assumptions!$E$98</f>
        <v>0</v>
      </c>
      <c r="BPI60" s="5">
        <f>BPI59*assumptions!$E$98</f>
        <v>0</v>
      </c>
      <c r="BPJ60" s="5">
        <f>BPJ59*assumptions!$E$98</f>
        <v>0</v>
      </c>
      <c r="BPK60" s="5">
        <f>BPK59*assumptions!$E$98</f>
        <v>0</v>
      </c>
      <c r="BPL60" s="5">
        <f>BPL59*assumptions!$E$98</f>
        <v>0</v>
      </c>
      <c r="BPM60" s="5">
        <f>BPM59*assumptions!$E$98</f>
        <v>0</v>
      </c>
      <c r="BPN60" s="5">
        <f>BPN59*assumptions!$E$98</f>
        <v>0</v>
      </c>
      <c r="BPO60" s="5">
        <f>BPO59*assumptions!$E$98</f>
        <v>0</v>
      </c>
      <c r="BPP60" s="5">
        <f>BPP59*assumptions!$E$98</f>
        <v>0</v>
      </c>
      <c r="BPQ60" s="5">
        <f>BPQ59*assumptions!$E$98</f>
        <v>0</v>
      </c>
      <c r="BPR60" s="5">
        <f>BPR59*assumptions!$E$98</f>
        <v>0</v>
      </c>
      <c r="BPS60" s="5">
        <f>BPS59*assumptions!$E$98</f>
        <v>0</v>
      </c>
      <c r="BPT60" s="5">
        <f>BPT59*assumptions!$E$98</f>
        <v>0</v>
      </c>
      <c r="BPU60" s="5">
        <f>BPU59*assumptions!$E$98</f>
        <v>0</v>
      </c>
      <c r="BPV60" s="5">
        <f>BPV59*assumptions!$E$98</f>
        <v>0</v>
      </c>
      <c r="BPW60" s="5">
        <f>BPW59*assumptions!$E$98</f>
        <v>0</v>
      </c>
      <c r="BPX60" s="5">
        <f>BPX59*assumptions!$E$98</f>
        <v>0</v>
      </c>
      <c r="BPY60" s="5">
        <f>BPY59*assumptions!$E$98</f>
        <v>0</v>
      </c>
      <c r="BPZ60" s="5">
        <f>BPZ59*assumptions!$E$98</f>
        <v>0</v>
      </c>
      <c r="BQA60" s="5">
        <f>BQA59*assumptions!$E$98</f>
        <v>0</v>
      </c>
      <c r="BQB60" s="5">
        <f>BQB59*assumptions!$E$98</f>
        <v>0</v>
      </c>
      <c r="BQC60" s="5">
        <f>BQC59*assumptions!$E$98</f>
        <v>0</v>
      </c>
      <c r="BQD60" s="5">
        <f>BQD59*assumptions!$E$98</f>
        <v>0</v>
      </c>
      <c r="BQE60" s="5">
        <f>BQE59*assumptions!$E$98</f>
        <v>0</v>
      </c>
      <c r="BQF60" s="5">
        <f>BQF59*assumptions!$E$98</f>
        <v>0</v>
      </c>
      <c r="BQG60" s="5">
        <f>BQG59*assumptions!$E$98</f>
        <v>0</v>
      </c>
      <c r="BQH60" s="5">
        <f>BQH59*assumptions!$E$98</f>
        <v>0</v>
      </c>
      <c r="BQI60" s="5">
        <f>BQI59*assumptions!$E$98</f>
        <v>0</v>
      </c>
      <c r="BQJ60" s="5">
        <f>BQJ59*assumptions!$E$98</f>
        <v>0</v>
      </c>
      <c r="BQK60" s="5">
        <f>BQK59*assumptions!$E$98</f>
        <v>0</v>
      </c>
      <c r="BQL60" s="5">
        <f>BQL59*assumptions!$E$98</f>
        <v>0</v>
      </c>
      <c r="BQM60" s="5">
        <f>BQM59*assumptions!$E$98</f>
        <v>0</v>
      </c>
      <c r="BQN60" s="5">
        <f>BQN59*assumptions!$E$98</f>
        <v>0</v>
      </c>
      <c r="BQO60" s="5">
        <f>BQO59*assumptions!$E$98</f>
        <v>0</v>
      </c>
      <c r="BQP60" s="5">
        <f>BQP59*assumptions!$E$98</f>
        <v>0</v>
      </c>
      <c r="BQQ60" s="5">
        <f>BQQ59*assumptions!$E$98</f>
        <v>0</v>
      </c>
      <c r="BQR60" s="5">
        <f>BQR59*assumptions!$E$98</f>
        <v>0</v>
      </c>
      <c r="BQS60" s="5">
        <f>BQS59*assumptions!$E$98</f>
        <v>0</v>
      </c>
      <c r="BQT60" s="5">
        <f>BQT59*assumptions!$E$98</f>
        <v>0</v>
      </c>
      <c r="BQU60" s="5">
        <f>BQU59*assumptions!$E$98</f>
        <v>0</v>
      </c>
      <c r="BQV60" s="5">
        <f>BQV59*assumptions!$E$98</f>
        <v>0</v>
      </c>
      <c r="BQW60" s="5">
        <f>BQW59*assumptions!$E$98</f>
        <v>0</v>
      </c>
      <c r="BQX60" s="5">
        <f>BQX59*assumptions!$E$98</f>
        <v>0</v>
      </c>
      <c r="BQY60" s="5">
        <f>BQY59*assumptions!$E$98</f>
        <v>0</v>
      </c>
      <c r="BQZ60" s="5">
        <f>BQZ59*assumptions!$E$98</f>
        <v>0</v>
      </c>
      <c r="BRA60" s="5">
        <f>BRA59*assumptions!$E$98</f>
        <v>0</v>
      </c>
      <c r="BRB60" s="5">
        <f>BRB59*assumptions!$E$98</f>
        <v>0</v>
      </c>
      <c r="BRC60" s="5">
        <f>BRC59*assumptions!$E$98</f>
        <v>0</v>
      </c>
      <c r="BRD60" s="5">
        <f>BRD59*assumptions!$E$98</f>
        <v>0</v>
      </c>
      <c r="BRE60" s="5">
        <f>BRE59*assumptions!$E$98</f>
        <v>0</v>
      </c>
      <c r="BRF60" s="5">
        <f>BRF59*assumptions!$E$98</f>
        <v>0</v>
      </c>
      <c r="BRG60" s="5">
        <f>BRG59*assumptions!$E$98</f>
        <v>0</v>
      </c>
      <c r="BRH60" s="5">
        <f>BRH59*assumptions!$E$98</f>
        <v>0</v>
      </c>
      <c r="BRI60" s="5">
        <f>BRI59*assumptions!$E$98</f>
        <v>0</v>
      </c>
      <c r="BRJ60" s="5">
        <f>BRJ59*assumptions!$E$98</f>
        <v>0</v>
      </c>
      <c r="BRK60" s="5">
        <f>BRK59*assumptions!$E$98</f>
        <v>0</v>
      </c>
      <c r="BRL60" s="5">
        <f>BRL59*assumptions!$E$98</f>
        <v>0</v>
      </c>
      <c r="BRM60" s="5">
        <f>BRM59*assumptions!$E$98</f>
        <v>0</v>
      </c>
      <c r="BRN60" s="5">
        <f>BRN59*assumptions!$E$98</f>
        <v>0</v>
      </c>
      <c r="BRO60" s="5">
        <f>BRO59*assumptions!$E$98</f>
        <v>0</v>
      </c>
      <c r="BRP60" s="5">
        <f>BRP59*assumptions!$E$98</f>
        <v>0</v>
      </c>
      <c r="BRQ60" s="5">
        <f>BRQ59*assumptions!$E$98</f>
        <v>0</v>
      </c>
      <c r="BRR60" s="5">
        <f>BRR59*assumptions!$E$98</f>
        <v>0</v>
      </c>
      <c r="BRS60" s="5">
        <f>BRS59*assumptions!$E$98</f>
        <v>0</v>
      </c>
      <c r="BRT60" s="5">
        <f>BRT59*assumptions!$E$98</f>
        <v>0</v>
      </c>
      <c r="BRU60" s="5">
        <f>BRU59*assumptions!$E$98</f>
        <v>0</v>
      </c>
      <c r="BRV60" s="5">
        <f>BRV59*assumptions!$E$98</f>
        <v>0</v>
      </c>
      <c r="BRW60" s="5">
        <f>BRW59*assumptions!$E$98</f>
        <v>0</v>
      </c>
      <c r="BRX60" s="5">
        <f>BRX59*assumptions!$E$98</f>
        <v>0</v>
      </c>
      <c r="BRY60" s="5">
        <f>BRY59*assumptions!$E$98</f>
        <v>0</v>
      </c>
      <c r="BRZ60" s="5">
        <f>BRZ59*assumptions!$E$98</f>
        <v>0</v>
      </c>
      <c r="BSA60" s="5">
        <f>BSA59*assumptions!$E$98</f>
        <v>0</v>
      </c>
      <c r="BSB60" s="5">
        <f>BSB59*assumptions!$E$98</f>
        <v>0</v>
      </c>
      <c r="BSC60" s="5">
        <f>BSC59*assumptions!$E$98</f>
        <v>0</v>
      </c>
      <c r="BSD60" s="5">
        <f>BSD59*assumptions!$E$98</f>
        <v>0</v>
      </c>
      <c r="BSE60" s="5">
        <f>BSE59*assumptions!$E$98</f>
        <v>0</v>
      </c>
      <c r="BSF60" s="5">
        <f>BSF59*assumptions!$E$98</f>
        <v>0</v>
      </c>
      <c r="BSG60" s="5">
        <f>BSG59*assumptions!$E$98</f>
        <v>0</v>
      </c>
      <c r="BSH60" s="5">
        <f>BSH59*assumptions!$E$98</f>
        <v>0</v>
      </c>
      <c r="BSI60" s="5">
        <f>BSI59*assumptions!$E$98</f>
        <v>0</v>
      </c>
      <c r="BSJ60" s="5">
        <f>BSJ59*assumptions!$E$98</f>
        <v>0</v>
      </c>
      <c r="BSK60" s="5">
        <f>BSK59*assumptions!$E$98</f>
        <v>0</v>
      </c>
      <c r="BSL60" s="5">
        <f>BSL59*assumptions!$E$98</f>
        <v>0</v>
      </c>
      <c r="BSM60" s="5">
        <f>BSM59*assumptions!$E$98</f>
        <v>0</v>
      </c>
      <c r="BSN60" s="5">
        <f>BSN59*assumptions!$E$98</f>
        <v>0</v>
      </c>
      <c r="BSO60" s="5">
        <f>BSO59*assumptions!$E$98</f>
        <v>0</v>
      </c>
      <c r="BSP60" s="5">
        <f>BSP59*assumptions!$E$98</f>
        <v>0</v>
      </c>
      <c r="BSQ60" s="5">
        <f>BSQ59*assumptions!$E$98</f>
        <v>0</v>
      </c>
      <c r="BSR60" s="5">
        <f>BSR59*assumptions!$E$98</f>
        <v>0</v>
      </c>
      <c r="BSS60" s="5">
        <f>BSS59*assumptions!$E$98</f>
        <v>0</v>
      </c>
      <c r="BST60" s="5">
        <f>BST59*assumptions!$E$98</f>
        <v>0</v>
      </c>
      <c r="BSU60" s="5">
        <f>BSU59*assumptions!$E$98</f>
        <v>0</v>
      </c>
      <c r="BSV60" s="5">
        <f>BSV59*assumptions!$E$98</f>
        <v>0</v>
      </c>
      <c r="BSW60" s="5">
        <f>BSW59*assumptions!$E$98</f>
        <v>0</v>
      </c>
      <c r="BSX60" s="5">
        <f>BSX59*assumptions!$E$98</f>
        <v>0</v>
      </c>
      <c r="BSY60" s="5">
        <f>BSY59*assumptions!$E$98</f>
        <v>0</v>
      </c>
      <c r="BSZ60" s="5">
        <f>BSZ59*assumptions!$E$98</f>
        <v>0</v>
      </c>
      <c r="BTA60" s="5">
        <f>BTA59*assumptions!$E$98</f>
        <v>0</v>
      </c>
      <c r="BTB60" s="5">
        <f>BTB59*assumptions!$E$98</f>
        <v>0</v>
      </c>
      <c r="BTC60" s="5">
        <f>BTC59*assumptions!$E$98</f>
        <v>0</v>
      </c>
      <c r="BTD60" s="5">
        <f>BTD59*assumptions!$E$98</f>
        <v>0</v>
      </c>
      <c r="BTE60" s="5">
        <f>BTE59*assumptions!$E$98</f>
        <v>0</v>
      </c>
      <c r="BTF60" s="5">
        <f>BTF59*assumptions!$E$98</f>
        <v>0</v>
      </c>
      <c r="BTG60" s="5">
        <f>BTG59*assumptions!$E$98</f>
        <v>0</v>
      </c>
      <c r="BTH60" s="5">
        <f>BTH59*assumptions!$E$98</f>
        <v>0</v>
      </c>
      <c r="BTI60" s="5">
        <f>BTI59*assumptions!$E$98</f>
        <v>0</v>
      </c>
      <c r="BTJ60" s="5">
        <f>BTJ59*assumptions!$E$98</f>
        <v>0</v>
      </c>
      <c r="BTK60" s="5">
        <f>BTK59*assumptions!$E$98</f>
        <v>0</v>
      </c>
      <c r="BTL60" s="5">
        <f>BTL59*assumptions!$E$98</f>
        <v>0</v>
      </c>
      <c r="BTM60" s="5">
        <f>BTM59*assumptions!$E$98</f>
        <v>0</v>
      </c>
      <c r="BTN60" s="5">
        <f>BTN59*assumptions!$E$98</f>
        <v>0</v>
      </c>
      <c r="BTO60" s="5">
        <f>BTO59*assumptions!$E$98</f>
        <v>0</v>
      </c>
      <c r="BTP60" s="5">
        <f>BTP59*assumptions!$E$98</f>
        <v>0</v>
      </c>
      <c r="BTQ60" s="5">
        <f>BTQ59*assumptions!$E$98</f>
        <v>0</v>
      </c>
      <c r="BTR60" s="5">
        <f>BTR59*assumptions!$E$98</f>
        <v>0</v>
      </c>
      <c r="BTS60" s="5">
        <f>BTS59*assumptions!$E$98</f>
        <v>0</v>
      </c>
      <c r="BTT60" s="5">
        <f>BTT59*assumptions!$E$98</f>
        <v>0</v>
      </c>
      <c r="BTU60" s="5">
        <f>BTU59*assumptions!$E$98</f>
        <v>0</v>
      </c>
      <c r="BTV60" s="5">
        <f>BTV59*assumptions!$E$98</f>
        <v>0</v>
      </c>
      <c r="BTW60" s="5">
        <f>BTW59*assumptions!$E$98</f>
        <v>0</v>
      </c>
      <c r="BTX60" s="5">
        <f>BTX59*assumptions!$E$98</f>
        <v>0</v>
      </c>
      <c r="BTY60" s="5">
        <f>BTY59*assumptions!$E$98</f>
        <v>0</v>
      </c>
      <c r="BTZ60" s="5">
        <f>BTZ59*assumptions!$E$98</f>
        <v>0</v>
      </c>
      <c r="BUA60" s="5">
        <f>BUA59*assumptions!$E$98</f>
        <v>0</v>
      </c>
      <c r="BUB60" s="5">
        <f>BUB59*assumptions!$E$98</f>
        <v>0</v>
      </c>
      <c r="BUC60" s="5">
        <f>BUC59*assumptions!$E$98</f>
        <v>0</v>
      </c>
      <c r="BUD60" s="5">
        <f>BUD59*assumptions!$E$98</f>
        <v>0</v>
      </c>
      <c r="BUE60" s="5">
        <f>BUE59*assumptions!$E$98</f>
        <v>0</v>
      </c>
      <c r="BUF60" s="5">
        <f>BUF59*assumptions!$E$98</f>
        <v>0</v>
      </c>
      <c r="BUG60" s="5">
        <f>BUG59*assumptions!$E$98</f>
        <v>0</v>
      </c>
      <c r="BUH60" s="5">
        <f>BUH59*assumptions!$E$98</f>
        <v>0</v>
      </c>
      <c r="BUI60" s="5">
        <f>BUI59*assumptions!$E$98</f>
        <v>0</v>
      </c>
      <c r="BUJ60" s="5">
        <f>BUJ59*assumptions!$E$98</f>
        <v>0</v>
      </c>
      <c r="BUK60" s="5">
        <f>BUK59*assumptions!$E$98</f>
        <v>0</v>
      </c>
      <c r="BUL60" s="5">
        <f>BUL59*assumptions!$E$98</f>
        <v>0</v>
      </c>
      <c r="BUM60" s="5">
        <f>BUM59*assumptions!$E$98</f>
        <v>0</v>
      </c>
      <c r="BUN60" s="5">
        <f>BUN59*assumptions!$E$98</f>
        <v>0</v>
      </c>
      <c r="BUO60" s="5">
        <f>BUO59*assumptions!$E$98</f>
        <v>0</v>
      </c>
      <c r="BUP60" s="5">
        <f>BUP59*assumptions!$E$98</f>
        <v>0</v>
      </c>
      <c r="BUQ60" s="5">
        <f>BUQ59*assumptions!$E$98</f>
        <v>0</v>
      </c>
      <c r="BUR60" s="5">
        <f>BUR59*assumptions!$E$98</f>
        <v>0</v>
      </c>
      <c r="BUS60" s="5">
        <f>BUS59*assumptions!$E$98</f>
        <v>0</v>
      </c>
      <c r="BUT60" s="5">
        <f>BUT59*assumptions!$E$98</f>
        <v>0</v>
      </c>
      <c r="BUU60" s="5">
        <f>BUU59*assumptions!$E$98</f>
        <v>0</v>
      </c>
      <c r="BUV60" s="5">
        <f>BUV59*assumptions!$E$98</f>
        <v>0</v>
      </c>
      <c r="BUW60" s="5">
        <f>BUW59*assumptions!$E$98</f>
        <v>0</v>
      </c>
      <c r="BUX60" s="5">
        <f>BUX59*assumptions!$E$98</f>
        <v>0</v>
      </c>
      <c r="BUY60" s="5">
        <f>BUY59*assumptions!$E$98</f>
        <v>0</v>
      </c>
      <c r="BUZ60" s="5">
        <f>BUZ59*assumptions!$E$98</f>
        <v>0</v>
      </c>
      <c r="BVA60" s="5">
        <f>BVA59*assumptions!$E$98</f>
        <v>0</v>
      </c>
      <c r="BVB60" s="5">
        <f>BVB59*assumptions!$E$98</f>
        <v>0</v>
      </c>
      <c r="BVC60" s="5">
        <f>BVC59*assumptions!$E$98</f>
        <v>0</v>
      </c>
      <c r="BVD60" s="5">
        <f>BVD59*assumptions!$E$98</f>
        <v>0</v>
      </c>
      <c r="BVE60" s="5">
        <f>BVE59*assumptions!$E$98</f>
        <v>0</v>
      </c>
      <c r="BVF60" s="5">
        <f>BVF59*assumptions!$E$98</f>
        <v>0</v>
      </c>
      <c r="BVG60" s="5">
        <f>BVG59*assumptions!$E$98</f>
        <v>0</v>
      </c>
      <c r="BVH60" s="5">
        <f>BVH59*assumptions!$E$98</f>
        <v>0</v>
      </c>
      <c r="BVI60" s="5">
        <f>BVI59*assumptions!$E$98</f>
        <v>0</v>
      </c>
      <c r="BVJ60" s="5">
        <f>BVJ59*assumptions!$E$98</f>
        <v>0</v>
      </c>
      <c r="BVK60" s="5">
        <f>BVK59*assumptions!$E$98</f>
        <v>0</v>
      </c>
      <c r="BVL60" s="5">
        <f>BVL59*assumptions!$E$98</f>
        <v>0</v>
      </c>
      <c r="BVM60" s="5">
        <f>BVM59*assumptions!$E$98</f>
        <v>0</v>
      </c>
      <c r="BVN60" s="5">
        <f>BVN59*assumptions!$E$98</f>
        <v>0</v>
      </c>
      <c r="BVO60" s="5">
        <f>BVO59*assumptions!$E$98</f>
        <v>0</v>
      </c>
      <c r="BVP60" s="5">
        <f>BVP59*assumptions!$E$98</f>
        <v>0</v>
      </c>
      <c r="BVQ60" s="5">
        <f>BVQ59*assumptions!$E$98</f>
        <v>0</v>
      </c>
      <c r="BVR60" s="5">
        <f>BVR59*assumptions!$E$98</f>
        <v>0</v>
      </c>
      <c r="BVS60" s="5">
        <f>BVS59*assumptions!$E$98</f>
        <v>0</v>
      </c>
      <c r="BVT60" s="5">
        <f>BVT59*assumptions!$E$98</f>
        <v>0</v>
      </c>
      <c r="BVU60" s="5">
        <f>BVU59*assumptions!$E$98</f>
        <v>0</v>
      </c>
      <c r="BVV60" s="5">
        <f>BVV59*assumptions!$E$98</f>
        <v>0</v>
      </c>
      <c r="BVW60" s="5">
        <f>BVW59*assumptions!$E$98</f>
        <v>0</v>
      </c>
      <c r="BVX60" s="5">
        <f>BVX59*assumptions!$E$98</f>
        <v>0</v>
      </c>
      <c r="BVY60" s="5">
        <f>BVY59*assumptions!$E$98</f>
        <v>0</v>
      </c>
      <c r="BVZ60" s="5">
        <f>BVZ59*assumptions!$E$98</f>
        <v>0</v>
      </c>
      <c r="BWA60" s="5">
        <f>BWA59*assumptions!$E$98</f>
        <v>0</v>
      </c>
      <c r="BWB60" s="5">
        <f>BWB59*assumptions!$E$98</f>
        <v>0</v>
      </c>
      <c r="BWC60" s="5">
        <f>BWC59*assumptions!$E$98</f>
        <v>0</v>
      </c>
      <c r="BWD60" s="5">
        <f>BWD59*assumptions!$E$98</f>
        <v>0</v>
      </c>
      <c r="BWE60" s="5">
        <f>BWE59*assumptions!$E$98</f>
        <v>0</v>
      </c>
      <c r="BWF60" s="5">
        <f>BWF59*assumptions!$E$98</f>
        <v>0</v>
      </c>
      <c r="BWG60" s="5">
        <f>BWG59*assumptions!$E$98</f>
        <v>0</v>
      </c>
      <c r="BWH60" s="5">
        <f>BWH59*assumptions!$E$98</f>
        <v>0</v>
      </c>
      <c r="BWI60" s="5">
        <f>BWI59*assumptions!$E$98</f>
        <v>0</v>
      </c>
      <c r="BWJ60" s="5">
        <f>BWJ59*assumptions!$E$98</f>
        <v>0</v>
      </c>
      <c r="BWK60" s="5">
        <f>BWK59*assumptions!$E$98</f>
        <v>0</v>
      </c>
      <c r="BWL60" s="5">
        <f>BWL59*assumptions!$E$98</f>
        <v>0</v>
      </c>
      <c r="BWM60" s="5">
        <f>BWM59*assumptions!$E$98</f>
        <v>0</v>
      </c>
      <c r="BWN60" s="5">
        <f>BWN59*assumptions!$E$98</f>
        <v>0</v>
      </c>
      <c r="BWO60" s="5">
        <f>BWO59*assumptions!$E$98</f>
        <v>0</v>
      </c>
      <c r="BWP60" s="5">
        <f>BWP59*assumptions!$E$98</f>
        <v>0</v>
      </c>
      <c r="BWQ60" s="5">
        <f>BWQ59*assumptions!$E$98</f>
        <v>0</v>
      </c>
      <c r="BWR60" s="5">
        <f>BWR59*assumptions!$E$98</f>
        <v>0</v>
      </c>
      <c r="BWS60" s="5">
        <f>BWS59*assumptions!$E$98</f>
        <v>0</v>
      </c>
      <c r="BWT60" s="5">
        <f>BWT59*assumptions!$E$98</f>
        <v>0</v>
      </c>
      <c r="BWU60" s="5">
        <f>BWU59*assumptions!$E$98</f>
        <v>0</v>
      </c>
      <c r="BWV60" s="5">
        <f>BWV59*assumptions!$E$98</f>
        <v>0</v>
      </c>
      <c r="BWW60" s="5">
        <f>BWW59*assumptions!$E$98</f>
        <v>0</v>
      </c>
      <c r="BWX60" s="5">
        <f>BWX59*assumptions!$E$98</f>
        <v>0</v>
      </c>
      <c r="BWY60" s="5">
        <f>BWY59*assumptions!$E$98</f>
        <v>0</v>
      </c>
      <c r="BWZ60" s="5">
        <f>BWZ59*assumptions!$E$98</f>
        <v>0</v>
      </c>
      <c r="BXA60" s="5">
        <f>BXA59*assumptions!$E$98</f>
        <v>0</v>
      </c>
      <c r="BXB60" s="5">
        <f>BXB59*assumptions!$E$98</f>
        <v>0</v>
      </c>
      <c r="BXC60" s="5">
        <f>BXC59*assumptions!$E$98</f>
        <v>0</v>
      </c>
      <c r="BXD60" s="5">
        <f>BXD59*assumptions!$E$98</f>
        <v>0</v>
      </c>
      <c r="BXE60" s="5">
        <f>BXE59*assumptions!$E$98</f>
        <v>0</v>
      </c>
      <c r="BXF60" s="5">
        <f>BXF59*assumptions!$E$98</f>
        <v>0</v>
      </c>
      <c r="BXG60" s="5">
        <f>BXG59*assumptions!$E$98</f>
        <v>0</v>
      </c>
      <c r="BXH60" s="5">
        <f>BXH59*assumptions!$E$98</f>
        <v>0</v>
      </c>
      <c r="BXI60" s="5">
        <f>BXI59*assumptions!$E$98</f>
        <v>0</v>
      </c>
      <c r="BXJ60" s="5">
        <f>BXJ59*assumptions!$E$98</f>
        <v>0</v>
      </c>
      <c r="BXK60" s="5">
        <f>BXK59*assumptions!$E$98</f>
        <v>0</v>
      </c>
      <c r="BXL60" s="5">
        <f>BXL59*assumptions!$E$98</f>
        <v>0</v>
      </c>
      <c r="BXM60" s="5">
        <f>BXM59*assumptions!$E$98</f>
        <v>0</v>
      </c>
      <c r="BXN60" s="5">
        <f>BXN59*assumptions!$E$98</f>
        <v>0</v>
      </c>
      <c r="BXO60" s="5">
        <f>BXO59*assumptions!$E$98</f>
        <v>0</v>
      </c>
      <c r="BXP60" s="5">
        <f>BXP59*assumptions!$E$98</f>
        <v>0</v>
      </c>
      <c r="BXQ60" s="5">
        <f>BXQ59*assumptions!$E$98</f>
        <v>0</v>
      </c>
      <c r="BXR60" s="5">
        <f>BXR59*assumptions!$E$98</f>
        <v>0</v>
      </c>
      <c r="BXS60" s="5">
        <f>BXS59*assumptions!$E$98</f>
        <v>0</v>
      </c>
      <c r="BXT60" s="5">
        <f>BXT59*assumptions!$E$98</f>
        <v>0</v>
      </c>
      <c r="BXU60" s="5">
        <f>BXU59*assumptions!$E$98</f>
        <v>0</v>
      </c>
      <c r="BXV60" s="5">
        <f>BXV59*assumptions!$E$98</f>
        <v>0</v>
      </c>
      <c r="BXW60" s="5">
        <f>BXW59*assumptions!$E$98</f>
        <v>0</v>
      </c>
      <c r="BXX60" s="5">
        <f>BXX59*assumptions!$E$98</f>
        <v>0</v>
      </c>
      <c r="BXY60" s="5">
        <f>BXY59*assumptions!$E$98</f>
        <v>0</v>
      </c>
      <c r="BXZ60" s="5">
        <f>BXZ59*assumptions!$E$98</f>
        <v>0</v>
      </c>
      <c r="BYA60" s="5">
        <f>BYA59*assumptions!$E$98</f>
        <v>0</v>
      </c>
      <c r="BYB60" s="5">
        <f>BYB59*assumptions!$E$98</f>
        <v>0</v>
      </c>
      <c r="BYC60" s="5">
        <f>BYC59*assumptions!$E$98</f>
        <v>0</v>
      </c>
      <c r="BYD60" s="5">
        <f>BYD59*assumptions!$E$98</f>
        <v>0</v>
      </c>
      <c r="BYE60" s="5">
        <f>BYE59*assumptions!$E$98</f>
        <v>0</v>
      </c>
      <c r="BYF60" s="5">
        <f>BYF59*assumptions!$E$98</f>
        <v>0</v>
      </c>
      <c r="BYG60" s="5">
        <f>BYG59*assumptions!$E$98</f>
        <v>0</v>
      </c>
      <c r="BYH60" s="5">
        <f>BYH59*assumptions!$E$98</f>
        <v>0</v>
      </c>
      <c r="BYI60" s="5">
        <f>BYI59*assumptions!$E$98</f>
        <v>0</v>
      </c>
      <c r="BYJ60" s="5">
        <f>BYJ59*assumptions!$E$98</f>
        <v>0</v>
      </c>
      <c r="BYK60" s="5">
        <f>BYK59*assumptions!$E$98</f>
        <v>0</v>
      </c>
      <c r="BYL60" s="5">
        <f>BYL59*assumptions!$E$98</f>
        <v>0</v>
      </c>
      <c r="BYM60" s="5">
        <f>BYM59*assumptions!$E$98</f>
        <v>0</v>
      </c>
      <c r="BYN60" s="5">
        <f>BYN59*assumptions!$E$98</f>
        <v>0</v>
      </c>
      <c r="BYO60" s="5">
        <f>BYO59*assumptions!$E$98</f>
        <v>0</v>
      </c>
      <c r="BYP60" s="5">
        <f>BYP59*assumptions!$E$98</f>
        <v>0</v>
      </c>
      <c r="BYQ60" s="5">
        <f>BYQ59*assumptions!$E$98</f>
        <v>0</v>
      </c>
      <c r="BYR60" s="5">
        <f>BYR59*assumptions!$E$98</f>
        <v>0</v>
      </c>
      <c r="BYS60" s="5">
        <f>BYS59*assumptions!$E$98</f>
        <v>0</v>
      </c>
      <c r="BYT60" s="5">
        <f>BYT59*assumptions!$E$98</f>
        <v>0</v>
      </c>
      <c r="BYU60" s="5">
        <f>BYU59*assumptions!$E$98</f>
        <v>0</v>
      </c>
      <c r="BYV60" s="5">
        <f>BYV59*assumptions!$E$98</f>
        <v>0</v>
      </c>
      <c r="BYW60" s="5">
        <f>BYW59*assumptions!$E$98</f>
        <v>0</v>
      </c>
      <c r="BYX60" s="5">
        <f>BYX59*assumptions!$E$98</f>
        <v>0</v>
      </c>
      <c r="BYY60" s="5">
        <f>BYY59*assumptions!$E$98</f>
        <v>0</v>
      </c>
      <c r="BYZ60" s="5">
        <f>BYZ59*assumptions!$E$98</f>
        <v>0</v>
      </c>
      <c r="BZA60" s="5">
        <f>BZA59*assumptions!$E$98</f>
        <v>0</v>
      </c>
      <c r="BZB60" s="5">
        <f>BZB59*assumptions!$E$98</f>
        <v>0</v>
      </c>
      <c r="BZC60" s="5">
        <f>BZC59*assumptions!$E$98</f>
        <v>0</v>
      </c>
      <c r="BZD60" s="5">
        <f>BZD59*assumptions!$E$98</f>
        <v>0</v>
      </c>
      <c r="BZE60" s="5">
        <f>BZE59*assumptions!$E$98</f>
        <v>0</v>
      </c>
      <c r="BZF60" s="5">
        <f>BZF59*assumptions!$E$98</f>
        <v>0</v>
      </c>
      <c r="BZG60" s="5">
        <f>BZG59*assumptions!$E$98</f>
        <v>0</v>
      </c>
      <c r="BZH60" s="5">
        <f>BZH59*assumptions!$E$98</f>
        <v>0</v>
      </c>
      <c r="BZI60" s="5">
        <f>BZI59*assumptions!$E$98</f>
        <v>0</v>
      </c>
      <c r="BZJ60" s="5">
        <f>BZJ59*assumptions!$E$98</f>
        <v>0</v>
      </c>
      <c r="BZK60" s="5">
        <f>BZK59*assumptions!$E$98</f>
        <v>0</v>
      </c>
      <c r="BZL60" s="5">
        <f>BZL59*assumptions!$E$98</f>
        <v>0</v>
      </c>
      <c r="BZM60" s="5">
        <f>BZM59*assumptions!$E$98</f>
        <v>0</v>
      </c>
      <c r="BZN60" s="5">
        <f>BZN59*assumptions!$E$98</f>
        <v>0</v>
      </c>
      <c r="BZO60" s="5">
        <f>BZO59*assumptions!$E$98</f>
        <v>0</v>
      </c>
      <c r="BZP60" s="5">
        <f>BZP59*assumptions!$E$98</f>
        <v>0</v>
      </c>
      <c r="BZQ60" s="5">
        <f>BZQ59*assumptions!$E$98</f>
        <v>0</v>
      </c>
      <c r="BZR60" s="5">
        <f>BZR59*assumptions!$E$98</f>
        <v>0</v>
      </c>
      <c r="BZS60" s="5">
        <f>BZS59*assumptions!$E$98</f>
        <v>0</v>
      </c>
      <c r="BZT60" s="5">
        <f>BZT59*assumptions!$E$98</f>
        <v>0</v>
      </c>
      <c r="BZU60" s="5">
        <f>BZU59*assumptions!$E$98</f>
        <v>0</v>
      </c>
      <c r="BZV60" s="5">
        <f>BZV59*assumptions!$E$98</f>
        <v>0</v>
      </c>
      <c r="BZW60" s="5">
        <f>BZW59*assumptions!$E$98</f>
        <v>0</v>
      </c>
      <c r="BZX60" s="5">
        <f>BZX59*assumptions!$E$98</f>
        <v>0</v>
      </c>
      <c r="BZY60" s="5">
        <f>BZY59*assumptions!$E$98</f>
        <v>0</v>
      </c>
      <c r="BZZ60" s="5">
        <f>BZZ59*assumptions!$E$98</f>
        <v>0</v>
      </c>
      <c r="CAA60" s="5">
        <f>CAA59*assumptions!$E$98</f>
        <v>0</v>
      </c>
      <c r="CAB60" s="5">
        <f>CAB59*assumptions!$E$98</f>
        <v>0</v>
      </c>
      <c r="CAC60" s="5">
        <f>CAC59*assumptions!$E$98</f>
        <v>0</v>
      </c>
      <c r="CAD60" s="5">
        <f>CAD59*assumptions!$E$98</f>
        <v>0</v>
      </c>
      <c r="CAE60" s="5">
        <f>CAE59*assumptions!$E$98</f>
        <v>0</v>
      </c>
      <c r="CAF60" s="5">
        <f>CAF59*assumptions!$E$98</f>
        <v>0</v>
      </c>
      <c r="CAG60" s="5">
        <f>CAG59*assumptions!$E$98</f>
        <v>0</v>
      </c>
      <c r="CAH60" s="5">
        <f>CAH59*assumptions!$E$98</f>
        <v>0</v>
      </c>
      <c r="CAI60" s="5">
        <f>CAI59*assumptions!$E$98</f>
        <v>0</v>
      </c>
      <c r="CAJ60" s="5">
        <f>CAJ59*assumptions!$E$98</f>
        <v>0</v>
      </c>
      <c r="CAK60" s="5">
        <f>CAK59*assumptions!$E$98</f>
        <v>0</v>
      </c>
      <c r="CAL60" s="5">
        <f>CAL59*assumptions!$E$98</f>
        <v>0</v>
      </c>
      <c r="CAM60" s="5">
        <f>CAM59*assumptions!$E$98</f>
        <v>0</v>
      </c>
      <c r="CAN60" s="5">
        <f>CAN59*assumptions!$E$98</f>
        <v>0</v>
      </c>
      <c r="CAO60" s="5">
        <f>CAO59*assumptions!$E$98</f>
        <v>0</v>
      </c>
      <c r="CAP60" s="5">
        <f>CAP59*assumptions!$E$98</f>
        <v>0</v>
      </c>
      <c r="CAQ60" s="5">
        <f>CAQ59*assumptions!$E$98</f>
        <v>0</v>
      </c>
      <c r="CAR60" s="5">
        <f>CAR59*assumptions!$E$98</f>
        <v>0</v>
      </c>
      <c r="CAS60" s="5">
        <f>CAS59*assumptions!$E$98</f>
        <v>0</v>
      </c>
      <c r="CAT60" s="5">
        <f>CAT59*assumptions!$E$98</f>
        <v>0</v>
      </c>
      <c r="CAU60" s="5">
        <f>CAU59*assumptions!$E$98</f>
        <v>0</v>
      </c>
      <c r="CAV60" s="5">
        <f>CAV59*assumptions!$E$98</f>
        <v>0</v>
      </c>
      <c r="CAW60" s="5">
        <f>CAW59*assumptions!$E$98</f>
        <v>0</v>
      </c>
      <c r="CAX60" s="5">
        <f>CAX59*assumptions!$E$98</f>
        <v>0</v>
      </c>
      <c r="CAY60" s="5">
        <f>CAY59*assumptions!$E$98</f>
        <v>0</v>
      </c>
      <c r="CAZ60" s="5">
        <f>CAZ59*assumptions!$E$98</f>
        <v>0</v>
      </c>
      <c r="CBA60" s="5">
        <f>CBA59*assumptions!$E$98</f>
        <v>0</v>
      </c>
      <c r="CBB60" s="5">
        <f>CBB59*assumptions!$E$98</f>
        <v>0</v>
      </c>
      <c r="CBC60" s="5">
        <f>CBC59*assumptions!$E$98</f>
        <v>0</v>
      </c>
      <c r="CBD60" s="5">
        <f>CBD59*assumptions!$E$98</f>
        <v>0</v>
      </c>
      <c r="CBE60" s="5">
        <f>CBE59*assumptions!$E$98</f>
        <v>0</v>
      </c>
      <c r="CBF60" s="5">
        <f>CBF59*assumptions!$E$98</f>
        <v>0</v>
      </c>
      <c r="CBG60" s="5">
        <f>CBG59*assumptions!$E$98</f>
        <v>0</v>
      </c>
      <c r="CBH60" s="5">
        <f>CBH59*assumptions!$E$98</f>
        <v>0</v>
      </c>
      <c r="CBI60" s="5">
        <f>CBI59*assumptions!$E$98</f>
        <v>0</v>
      </c>
      <c r="CBJ60" s="5">
        <f>CBJ59*assumptions!$E$98</f>
        <v>0</v>
      </c>
      <c r="CBK60" s="5">
        <f>CBK59*assumptions!$E$98</f>
        <v>0</v>
      </c>
      <c r="CBL60" s="5">
        <f>CBL59*assumptions!$E$98</f>
        <v>0</v>
      </c>
      <c r="CBM60" s="5">
        <f>CBM59*assumptions!$E$98</f>
        <v>0</v>
      </c>
      <c r="CBN60" s="5">
        <f>CBN59*assumptions!$E$98</f>
        <v>0</v>
      </c>
      <c r="CBO60" s="5">
        <f>CBO59*assumptions!$E$98</f>
        <v>0</v>
      </c>
      <c r="CBP60" s="5">
        <f>CBP59*assumptions!$E$98</f>
        <v>0</v>
      </c>
      <c r="CBQ60" s="5">
        <f>CBQ59*assumptions!$E$98</f>
        <v>0</v>
      </c>
      <c r="CBR60" s="5">
        <f>CBR59*assumptions!$E$98</f>
        <v>0</v>
      </c>
      <c r="CBS60" s="5">
        <f>CBS59*assumptions!$E$98</f>
        <v>0</v>
      </c>
      <c r="CBT60" s="5">
        <f>CBT59*assumptions!$E$98</f>
        <v>0</v>
      </c>
      <c r="CBU60" s="5">
        <f>CBU59*assumptions!$E$98</f>
        <v>0</v>
      </c>
      <c r="CBV60" s="5">
        <f>CBV59*assumptions!$E$98</f>
        <v>0</v>
      </c>
      <c r="CBW60" s="5">
        <f>CBW59*assumptions!$E$98</f>
        <v>0</v>
      </c>
      <c r="CBX60" s="5">
        <f>CBX59*assumptions!$E$98</f>
        <v>0</v>
      </c>
      <c r="CBY60" s="5">
        <f>CBY59*assumptions!$E$98</f>
        <v>0</v>
      </c>
      <c r="CBZ60" s="5">
        <f>CBZ59*assumptions!$E$98</f>
        <v>0</v>
      </c>
      <c r="CCA60" s="5">
        <f>CCA59*assumptions!$E$98</f>
        <v>0</v>
      </c>
      <c r="CCB60" s="5">
        <f>CCB59*assumptions!$E$98</f>
        <v>0</v>
      </c>
      <c r="CCC60" s="5">
        <f>CCC59*assumptions!$E$98</f>
        <v>0</v>
      </c>
      <c r="CCD60" s="5">
        <f>CCD59*assumptions!$E$98</f>
        <v>0</v>
      </c>
      <c r="CCE60" s="5">
        <f>CCE59*assumptions!$E$98</f>
        <v>0</v>
      </c>
      <c r="CCF60" s="5">
        <f>CCF59*assumptions!$E$98</f>
        <v>0</v>
      </c>
      <c r="CCG60" s="5">
        <f>CCG59*assumptions!$E$98</f>
        <v>0</v>
      </c>
      <c r="CCH60" s="5">
        <f>CCH59*assumptions!$E$98</f>
        <v>0</v>
      </c>
      <c r="CCI60" s="5">
        <f>CCI59*assumptions!$E$98</f>
        <v>0</v>
      </c>
      <c r="CCJ60" s="5">
        <f>CCJ59*assumptions!$E$98</f>
        <v>0</v>
      </c>
      <c r="CCK60" s="5">
        <f>CCK59*assumptions!$E$98</f>
        <v>0</v>
      </c>
      <c r="CCL60" s="5">
        <f>CCL59*assumptions!$E$98</f>
        <v>0</v>
      </c>
      <c r="CCM60" s="5">
        <f>CCM59*assumptions!$E$98</f>
        <v>0</v>
      </c>
      <c r="CCN60" s="5">
        <f>CCN59*assumptions!$E$98</f>
        <v>0</v>
      </c>
      <c r="CCO60" s="5">
        <f>CCO59*assumptions!$E$98</f>
        <v>0</v>
      </c>
      <c r="CCP60" s="5">
        <f>CCP59*assumptions!$E$98</f>
        <v>0</v>
      </c>
      <c r="CCQ60" s="5">
        <f>CCQ59*assumptions!$E$98</f>
        <v>0</v>
      </c>
      <c r="CCR60" s="5">
        <f>CCR59*assumptions!$E$98</f>
        <v>0</v>
      </c>
      <c r="CCS60" s="5">
        <f>CCS59*assumptions!$E$98</f>
        <v>0</v>
      </c>
      <c r="CCT60" s="5">
        <f>CCT59*assumptions!$E$98</f>
        <v>0</v>
      </c>
      <c r="CCU60" s="5">
        <f>CCU59*assumptions!$E$98</f>
        <v>0</v>
      </c>
      <c r="CCV60" s="5">
        <f>CCV59*assumptions!$E$98</f>
        <v>0</v>
      </c>
      <c r="CCW60" s="5">
        <f>CCW59*assumptions!$E$98</f>
        <v>0</v>
      </c>
      <c r="CCX60" s="5">
        <f>CCX59*assumptions!$E$98</f>
        <v>0</v>
      </c>
      <c r="CCY60" s="5">
        <f>CCY59*assumptions!$E$98</f>
        <v>0</v>
      </c>
      <c r="CCZ60" s="5">
        <f>CCZ59*assumptions!$E$98</f>
        <v>0</v>
      </c>
      <c r="CDA60" s="5">
        <f>CDA59*assumptions!$E$98</f>
        <v>0</v>
      </c>
      <c r="CDB60" s="5">
        <f>CDB59*assumptions!$E$98</f>
        <v>0</v>
      </c>
      <c r="CDC60" s="5">
        <f>CDC59*assumptions!$E$98</f>
        <v>0</v>
      </c>
      <c r="CDD60" s="5">
        <f>CDD59*assumptions!$E$98</f>
        <v>0</v>
      </c>
      <c r="CDE60" s="5">
        <f>CDE59*assumptions!$E$98</f>
        <v>0</v>
      </c>
      <c r="CDF60" s="5">
        <f>CDF59*assumptions!$E$98</f>
        <v>0</v>
      </c>
      <c r="CDG60" s="5">
        <f>CDG59*assumptions!$E$98</f>
        <v>0</v>
      </c>
      <c r="CDH60" s="5">
        <f>CDH59*assumptions!$E$98</f>
        <v>0</v>
      </c>
      <c r="CDI60" s="5">
        <f>CDI59*assumptions!$E$98</f>
        <v>0</v>
      </c>
      <c r="CDJ60" s="5">
        <f>CDJ59*assumptions!$E$98</f>
        <v>0</v>
      </c>
      <c r="CDK60" s="5">
        <f>CDK59*assumptions!$E$98</f>
        <v>0</v>
      </c>
      <c r="CDL60" s="5">
        <f>CDL59*assumptions!$E$98</f>
        <v>0</v>
      </c>
      <c r="CDM60" s="5">
        <f>CDM59*assumptions!$E$98</f>
        <v>0</v>
      </c>
      <c r="CDN60" s="5">
        <f>CDN59*assumptions!$E$98</f>
        <v>0</v>
      </c>
      <c r="CDO60" s="5">
        <f>CDO59*assumptions!$E$98</f>
        <v>0</v>
      </c>
      <c r="CDP60" s="5">
        <f>CDP59*assumptions!$E$98</f>
        <v>0</v>
      </c>
      <c r="CDQ60" s="5">
        <f>CDQ59*assumptions!$E$98</f>
        <v>0</v>
      </c>
      <c r="CDR60" s="5">
        <f>CDR59*assumptions!$E$98</f>
        <v>0</v>
      </c>
      <c r="CDS60" s="5">
        <f>CDS59*assumptions!$E$98</f>
        <v>0</v>
      </c>
      <c r="CDT60" s="5">
        <f>CDT59*assumptions!$E$98</f>
        <v>0</v>
      </c>
      <c r="CDU60" s="5">
        <f>CDU59*assumptions!$E$98</f>
        <v>0</v>
      </c>
      <c r="CDV60" s="5">
        <f>CDV59*assumptions!$E$98</f>
        <v>0</v>
      </c>
      <c r="CDW60" s="5">
        <f>CDW59*assumptions!$E$98</f>
        <v>0</v>
      </c>
      <c r="CDX60" s="5">
        <f>CDX59*assumptions!$E$98</f>
        <v>0</v>
      </c>
      <c r="CDY60" s="5">
        <f>CDY59*assumptions!$E$98</f>
        <v>0</v>
      </c>
      <c r="CDZ60" s="5">
        <f>CDZ59*assumptions!$E$98</f>
        <v>0</v>
      </c>
      <c r="CEA60" s="5">
        <f>CEA59*assumptions!$E$98</f>
        <v>0</v>
      </c>
      <c r="CEB60" s="5">
        <f>CEB59*assumptions!$E$98</f>
        <v>0</v>
      </c>
      <c r="CEC60" s="5">
        <f>CEC59*assumptions!$E$98</f>
        <v>0</v>
      </c>
      <c r="CED60" s="5">
        <f>CED59*assumptions!$E$98</f>
        <v>0</v>
      </c>
      <c r="CEE60" s="5">
        <f>CEE59*assumptions!$E$98</f>
        <v>0</v>
      </c>
      <c r="CEF60" s="5">
        <f>CEF59*assumptions!$E$98</f>
        <v>0</v>
      </c>
      <c r="CEG60" s="5">
        <f>CEG59*assumptions!$E$98</f>
        <v>0</v>
      </c>
      <c r="CEH60" s="5">
        <f>CEH59*assumptions!$E$98</f>
        <v>0</v>
      </c>
      <c r="CEI60" s="5">
        <f>CEI59*assumptions!$E$98</f>
        <v>0</v>
      </c>
      <c r="CEJ60" s="5">
        <f>CEJ59*assumptions!$E$98</f>
        <v>0</v>
      </c>
      <c r="CEK60" s="5">
        <f>CEK59*assumptions!$E$98</f>
        <v>0</v>
      </c>
      <c r="CEL60" s="5">
        <f>CEL59*assumptions!$E$98</f>
        <v>0</v>
      </c>
      <c r="CEM60" s="5">
        <f>CEM59*assumptions!$E$98</f>
        <v>0</v>
      </c>
      <c r="CEN60" s="5">
        <f>CEN59*assumptions!$E$98</f>
        <v>0</v>
      </c>
      <c r="CEO60" s="5">
        <f>CEO59*assumptions!$E$98</f>
        <v>0</v>
      </c>
      <c r="CEP60" s="5">
        <f>CEP59*assumptions!$E$98</f>
        <v>0</v>
      </c>
      <c r="CEQ60" s="5">
        <f>CEQ59*assumptions!$E$98</f>
        <v>0</v>
      </c>
      <c r="CER60" s="5">
        <f>CER59*assumptions!$E$98</f>
        <v>0</v>
      </c>
      <c r="CES60" s="5">
        <f>CES59*assumptions!$E$98</f>
        <v>0</v>
      </c>
      <c r="CET60" s="5">
        <f>CET59*assumptions!$E$98</f>
        <v>0</v>
      </c>
      <c r="CEU60" s="5">
        <f>CEU59*assumptions!$E$98</f>
        <v>0</v>
      </c>
      <c r="CEV60" s="5">
        <f>CEV59*assumptions!$E$98</f>
        <v>0</v>
      </c>
      <c r="CEW60" s="5">
        <f>CEW59*assumptions!$E$98</f>
        <v>0</v>
      </c>
      <c r="CEX60" s="5">
        <f>CEX59*assumptions!$E$98</f>
        <v>0</v>
      </c>
      <c r="CEY60" s="5">
        <f>CEY59*assumptions!$E$98</f>
        <v>0</v>
      </c>
      <c r="CEZ60" s="5">
        <f>CEZ59*assumptions!$E$98</f>
        <v>0</v>
      </c>
      <c r="CFA60" s="5">
        <f>CFA59*assumptions!$E$98</f>
        <v>0</v>
      </c>
      <c r="CFB60" s="5">
        <f>CFB59*assumptions!$E$98</f>
        <v>0</v>
      </c>
      <c r="CFC60" s="5">
        <f>CFC59*assumptions!$E$98</f>
        <v>0</v>
      </c>
      <c r="CFD60" s="5">
        <f>CFD59*assumptions!$E$98</f>
        <v>0</v>
      </c>
      <c r="CFE60" s="5">
        <f>CFE59*assumptions!$E$98</f>
        <v>0</v>
      </c>
      <c r="CFF60" s="5">
        <f>CFF59*assumptions!$E$98</f>
        <v>0</v>
      </c>
      <c r="CFG60" s="5">
        <f>CFG59*assumptions!$E$98</f>
        <v>0</v>
      </c>
      <c r="CFH60" s="5">
        <f>CFH59*assumptions!$E$98</f>
        <v>0</v>
      </c>
      <c r="CFI60" s="5">
        <f>CFI59*assumptions!$E$98</f>
        <v>0</v>
      </c>
      <c r="CFJ60" s="5">
        <f>CFJ59*assumptions!$E$98</f>
        <v>0</v>
      </c>
      <c r="CFK60" s="5">
        <f>CFK59*assumptions!$E$98</f>
        <v>0</v>
      </c>
      <c r="CFL60" s="5">
        <f>CFL59*assumptions!$E$98</f>
        <v>0</v>
      </c>
      <c r="CFM60" s="5">
        <f>CFM59*assumptions!$E$98</f>
        <v>0</v>
      </c>
      <c r="CFN60" s="5">
        <f>CFN59*assumptions!$E$98</f>
        <v>0</v>
      </c>
      <c r="CFO60" s="5">
        <f>CFO59*assumptions!$E$98</f>
        <v>0</v>
      </c>
      <c r="CFP60" s="5">
        <f>CFP59*assumptions!$E$98</f>
        <v>0</v>
      </c>
      <c r="CFQ60" s="5">
        <f>CFQ59*assumptions!$E$98</f>
        <v>0</v>
      </c>
      <c r="CFR60" s="5">
        <f>CFR59*assumptions!$E$98</f>
        <v>0</v>
      </c>
      <c r="CFS60" s="5">
        <f>CFS59*assumptions!$E$98</f>
        <v>0</v>
      </c>
      <c r="CFT60" s="5">
        <f>CFT59*assumptions!$E$98</f>
        <v>0</v>
      </c>
      <c r="CFU60" s="5">
        <f>CFU59*assumptions!$E$98</f>
        <v>0</v>
      </c>
      <c r="CFV60" s="5">
        <f>CFV59*assumptions!$E$98</f>
        <v>0</v>
      </c>
      <c r="CFW60" s="5">
        <f>CFW59*assumptions!$E$98</f>
        <v>0</v>
      </c>
      <c r="CFX60" s="5">
        <f>CFX59*assumptions!$E$98</f>
        <v>0</v>
      </c>
      <c r="CFY60" s="5">
        <f>CFY59*assumptions!$E$98</f>
        <v>0</v>
      </c>
      <c r="CFZ60" s="5">
        <f>CFZ59*assumptions!$E$98</f>
        <v>0</v>
      </c>
      <c r="CGA60" s="5">
        <f>CGA59*assumptions!$E$98</f>
        <v>0</v>
      </c>
      <c r="CGB60" s="5">
        <f>CGB59*assumptions!$E$98</f>
        <v>0</v>
      </c>
      <c r="CGC60" s="5">
        <f>CGC59*assumptions!$E$98</f>
        <v>0</v>
      </c>
      <c r="CGD60" s="5">
        <f>CGD59*assumptions!$E$98</f>
        <v>0</v>
      </c>
      <c r="CGE60" s="5">
        <f>CGE59*assumptions!$E$98</f>
        <v>0</v>
      </c>
      <c r="CGF60" s="5">
        <f>CGF59*assumptions!$E$98</f>
        <v>0</v>
      </c>
      <c r="CGG60" s="5">
        <f>CGG59*assumptions!$E$98</f>
        <v>0</v>
      </c>
      <c r="CGH60" s="5">
        <f>CGH59*assumptions!$E$98</f>
        <v>0</v>
      </c>
      <c r="CGI60" s="5">
        <f>CGI59*assumptions!$E$98</f>
        <v>0</v>
      </c>
      <c r="CGJ60" s="5">
        <f>CGJ59*assumptions!$E$98</f>
        <v>0</v>
      </c>
      <c r="CGK60" s="5">
        <f>CGK59*assumptions!$E$98</f>
        <v>0</v>
      </c>
      <c r="CGL60" s="5">
        <f>CGL59*assumptions!$E$98</f>
        <v>0</v>
      </c>
      <c r="CGM60" s="5">
        <f>CGM59*assumptions!$E$98</f>
        <v>0</v>
      </c>
      <c r="CGN60" s="5">
        <f>CGN59*assumptions!$E$98</f>
        <v>0</v>
      </c>
      <c r="CGO60" s="5">
        <f>CGO59*assumptions!$E$98</f>
        <v>0</v>
      </c>
      <c r="CGP60" s="5">
        <f>CGP59*assumptions!$E$98</f>
        <v>0</v>
      </c>
      <c r="CGQ60" s="5">
        <f>CGQ59*assumptions!$E$98</f>
        <v>0</v>
      </c>
      <c r="CGR60" s="5">
        <f>CGR59*assumptions!$E$98</f>
        <v>0</v>
      </c>
      <c r="CGS60" s="5">
        <f>CGS59*assumptions!$E$98</f>
        <v>0</v>
      </c>
      <c r="CGT60" s="5">
        <f>CGT59*assumptions!$E$98</f>
        <v>0</v>
      </c>
      <c r="CGU60" s="5">
        <f>CGU59*assumptions!$E$98</f>
        <v>0</v>
      </c>
      <c r="CGV60" s="5">
        <f>CGV59*assumptions!$E$98</f>
        <v>0</v>
      </c>
      <c r="CGW60" s="5">
        <f>CGW59*assumptions!$E$98</f>
        <v>0</v>
      </c>
      <c r="CGX60" s="5">
        <f>CGX59*assumptions!$E$98</f>
        <v>0</v>
      </c>
      <c r="CGY60" s="5">
        <f>CGY59*assumptions!$E$98</f>
        <v>0</v>
      </c>
      <c r="CGZ60" s="5">
        <f>CGZ59*assumptions!$E$98</f>
        <v>0</v>
      </c>
      <c r="CHA60" s="5">
        <f>CHA59*assumptions!$E$98</f>
        <v>0</v>
      </c>
      <c r="CHB60" s="5">
        <f>CHB59*assumptions!$E$98</f>
        <v>0</v>
      </c>
      <c r="CHC60" s="5">
        <f>CHC59*assumptions!$E$98</f>
        <v>0</v>
      </c>
      <c r="CHD60" s="5">
        <f>CHD59*assumptions!$E$98</f>
        <v>0</v>
      </c>
      <c r="CHE60" s="5">
        <f>CHE59*assumptions!$E$98</f>
        <v>0</v>
      </c>
      <c r="CHF60" s="5">
        <f>CHF59*assumptions!$E$98</f>
        <v>0</v>
      </c>
      <c r="CHG60" s="5">
        <f>CHG59*assumptions!$E$98</f>
        <v>0</v>
      </c>
      <c r="CHH60" s="5">
        <f>CHH59*assumptions!$E$98</f>
        <v>0</v>
      </c>
      <c r="CHI60" s="5">
        <f>CHI59*assumptions!$E$98</f>
        <v>0</v>
      </c>
      <c r="CHJ60" s="5">
        <f>CHJ59*assumptions!$E$98</f>
        <v>0</v>
      </c>
      <c r="CHK60" s="5">
        <f>CHK59*assumptions!$E$98</f>
        <v>0</v>
      </c>
      <c r="CHL60" s="5">
        <f>CHL59*assumptions!$E$98</f>
        <v>0</v>
      </c>
      <c r="CHM60" s="5">
        <f>CHM59*assumptions!$E$98</f>
        <v>0</v>
      </c>
      <c r="CHN60" s="5">
        <f>CHN59*assumptions!$E$98</f>
        <v>0</v>
      </c>
      <c r="CHO60" s="5">
        <f>CHO59*assumptions!$E$98</f>
        <v>0</v>
      </c>
      <c r="CHP60" s="5">
        <f>CHP59*assumptions!$E$98</f>
        <v>0</v>
      </c>
      <c r="CHQ60" s="5">
        <f>CHQ59*assumptions!$E$98</f>
        <v>0</v>
      </c>
      <c r="CHR60" s="5">
        <f>CHR59*assumptions!$E$98</f>
        <v>0</v>
      </c>
      <c r="CHS60" s="5">
        <f>CHS59*assumptions!$E$98</f>
        <v>0</v>
      </c>
      <c r="CHT60" s="5">
        <f>CHT59*assumptions!$E$98</f>
        <v>0</v>
      </c>
      <c r="CHU60" s="5">
        <f>CHU59*assumptions!$E$98</f>
        <v>0</v>
      </c>
      <c r="CHV60" s="5">
        <f>CHV59*assumptions!$E$98</f>
        <v>0</v>
      </c>
      <c r="CHW60" s="5">
        <f>CHW59*assumptions!$E$98</f>
        <v>0</v>
      </c>
      <c r="CHX60" s="5">
        <f>CHX59*assumptions!$E$98</f>
        <v>0</v>
      </c>
      <c r="CHY60" s="5">
        <f>CHY59*assumptions!$E$98</f>
        <v>0</v>
      </c>
      <c r="CHZ60" s="5">
        <f>CHZ59*assumptions!$E$98</f>
        <v>0</v>
      </c>
      <c r="CIA60" s="5">
        <f>CIA59*assumptions!$E$98</f>
        <v>0</v>
      </c>
      <c r="CIB60" s="5">
        <f>CIB59*assumptions!$E$98</f>
        <v>0</v>
      </c>
      <c r="CIC60" s="5">
        <f>CIC59*assumptions!$E$98</f>
        <v>0</v>
      </c>
      <c r="CID60" s="5">
        <f>CID59*assumptions!$E$98</f>
        <v>0</v>
      </c>
      <c r="CIE60" s="5">
        <f>CIE59*assumptions!$E$98</f>
        <v>0</v>
      </c>
      <c r="CIF60" s="5">
        <f>CIF59*assumptions!$E$98</f>
        <v>0</v>
      </c>
      <c r="CIG60" s="5">
        <f>CIG59*assumptions!$E$98</f>
        <v>0</v>
      </c>
      <c r="CIH60" s="5">
        <f>CIH59*assumptions!$E$98</f>
        <v>0</v>
      </c>
      <c r="CII60" s="5">
        <f>CII59*assumptions!$E$98</f>
        <v>0</v>
      </c>
      <c r="CIJ60" s="5">
        <f>CIJ59*assumptions!$E$98</f>
        <v>0</v>
      </c>
      <c r="CIK60" s="5">
        <f>CIK59*assumptions!$E$98</f>
        <v>0</v>
      </c>
      <c r="CIL60" s="5">
        <f>CIL59*assumptions!$E$98</f>
        <v>0</v>
      </c>
      <c r="CIM60" s="5">
        <f>CIM59*assumptions!$E$98</f>
        <v>0</v>
      </c>
      <c r="CIN60" s="5">
        <f>CIN59*assumptions!$E$98</f>
        <v>0</v>
      </c>
      <c r="CIO60" s="5">
        <f>CIO59*assumptions!$E$98</f>
        <v>0</v>
      </c>
      <c r="CIP60" s="5">
        <f>CIP59*assumptions!$E$98</f>
        <v>0</v>
      </c>
      <c r="CIQ60" s="5">
        <f>CIQ59*assumptions!$E$98</f>
        <v>0</v>
      </c>
      <c r="CIR60" s="5">
        <f>CIR59*assumptions!$E$98</f>
        <v>0</v>
      </c>
      <c r="CIS60" s="5">
        <f>CIS59*assumptions!$E$98</f>
        <v>0</v>
      </c>
      <c r="CIT60" s="5">
        <f>CIT59*assumptions!$E$98</f>
        <v>0</v>
      </c>
      <c r="CIU60" s="5">
        <f>CIU59*assumptions!$E$98</f>
        <v>0</v>
      </c>
      <c r="CIV60" s="5">
        <f>CIV59*assumptions!$E$98</f>
        <v>0</v>
      </c>
      <c r="CIW60" s="5">
        <f>CIW59*assumptions!$E$98</f>
        <v>0</v>
      </c>
      <c r="CIX60" s="5">
        <f>CIX59*assumptions!$E$98</f>
        <v>0</v>
      </c>
      <c r="CIY60" s="5">
        <f>CIY59*assumptions!$E$98</f>
        <v>0</v>
      </c>
      <c r="CIZ60" s="5">
        <f>CIZ59*assumptions!$E$98</f>
        <v>0</v>
      </c>
      <c r="CJA60" s="5">
        <f>CJA59*assumptions!$E$98</f>
        <v>0</v>
      </c>
      <c r="CJB60" s="5">
        <f>CJB59*assumptions!$E$98</f>
        <v>0</v>
      </c>
      <c r="CJC60" s="5">
        <f>CJC59*assumptions!$E$98</f>
        <v>0</v>
      </c>
      <c r="CJD60" s="5">
        <f>CJD59*assumptions!$E$98</f>
        <v>0</v>
      </c>
      <c r="CJE60" s="5">
        <f>CJE59*assumptions!$E$98</f>
        <v>0</v>
      </c>
      <c r="CJF60" s="5">
        <f>CJF59*assumptions!$E$98</f>
        <v>0</v>
      </c>
      <c r="CJG60" s="5">
        <f>CJG59*assumptions!$E$98</f>
        <v>0</v>
      </c>
      <c r="CJH60" s="5">
        <f>CJH59*assumptions!$E$98</f>
        <v>0</v>
      </c>
      <c r="CJI60" s="5">
        <f>CJI59*assumptions!$E$98</f>
        <v>0</v>
      </c>
      <c r="CJJ60" s="5">
        <f>CJJ59*assumptions!$E$98</f>
        <v>0</v>
      </c>
      <c r="CJK60" s="5">
        <f>CJK59*assumptions!$E$98</f>
        <v>0</v>
      </c>
      <c r="CJL60" s="5">
        <f>CJL59*assumptions!$E$98</f>
        <v>0</v>
      </c>
      <c r="CJM60" s="5">
        <f>CJM59*assumptions!$E$98</f>
        <v>0</v>
      </c>
      <c r="CJN60" s="5">
        <f>CJN59*assumptions!$E$98</f>
        <v>0</v>
      </c>
      <c r="CJO60" s="5">
        <f>CJO59*assumptions!$E$98</f>
        <v>0</v>
      </c>
      <c r="CJP60" s="5">
        <f>CJP59*assumptions!$E$98</f>
        <v>0</v>
      </c>
      <c r="CJQ60" s="5">
        <f>CJQ59*assumptions!$E$98</f>
        <v>0</v>
      </c>
      <c r="CJR60" s="5">
        <f>CJR59*assumptions!$E$98</f>
        <v>0</v>
      </c>
      <c r="CJS60" s="5">
        <f>CJS59*assumptions!$E$98</f>
        <v>0</v>
      </c>
      <c r="CJT60" s="5">
        <f>CJT59*assumptions!$E$98</f>
        <v>0</v>
      </c>
      <c r="CJU60" s="5">
        <f>CJU59*assumptions!$E$98</f>
        <v>0</v>
      </c>
      <c r="CJV60" s="5">
        <f>CJV59*assumptions!$E$98</f>
        <v>0</v>
      </c>
      <c r="CJW60" s="5">
        <f>CJW59*assumptions!$E$98</f>
        <v>0</v>
      </c>
      <c r="CJX60" s="5">
        <f>CJX59*assumptions!$E$98</f>
        <v>0</v>
      </c>
      <c r="CJY60" s="5">
        <f>CJY59*assumptions!$E$98</f>
        <v>0</v>
      </c>
      <c r="CJZ60" s="5">
        <f>CJZ59*assumptions!$E$98</f>
        <v>0</v>
      </c>
      <c r="CKA60" s="5">
        <f>CKA59*assumptions!$E$98</f>
        <v>0</v>
      </c>
      <c r="CKB60" s="5">
        <f>CKB59*assumptions!$E$98</f>
        <v>0</v>
      </c>
      <c r="CKC60" s="5">
        <f>CKC59*assumptions!$E$98</f>
        <v>0</v>
      </c>
      <c r="CKD60" s="5">
        <f>CKD59*assumptions!$E$98</f>
        <v>0</v>
      </c>
      <c r="CKE60" s="5">
        <f>CKE59*assumptions!$E$98</f>
        <v>0</v>
      </c>
      <c r="CKF60" s="5">
        <f>CKF59*assumptions!$E$98</f>
        <v>0</v>
      </c>
      <c r="CKG60" s="5">
        <f>CKG59*assumptions!$E$98</f>
        <v>0</v>
      </c>
      <c r="CKH60" s="5">
        <f>CKH59*assumptions!$E$98</f>
        <v>0</v>
      </c>
      <c r="CKI60" s="5">
        <f>CKI59*assumptions!$E$98</f>
        <v>0</v>
      </c>
      <c r="CKJ60" s="5">
        <f>CKJ59*assumptions!$E$98</f>
        <v>0</v>
      </c>
      <c r="CKK60" s="5">
        <f>CKK59*assumptions!$E$98</f>
        <v>0</v>
      </c>
      <c r="CKL60" s="5">
        <f>CKL59*assumptions!$E$98</f>
        <v>0</v>
      </c>
      <c r="CKM60" s="5">
        <f>CKM59*assumptions!$E$98</f>
        <v>0</v>
      </c>
      <c r="CKN60" s="5">
        <f>CKN59*assumptions!$E$98</f>
        <v>0</v>
      </c>
      <c r="CKO60" s="5">
        <f>CKO59*assumptions!$E$98</f>
        <v>0</v>
      </c>
      <c r="CKP60" s="5">
        <f>CKP59*assumptions!$E$98</f>
        <v>0</v>
      </c>
      <c r="CKQ60" s="5">
        <f>CKQ59*assumptions!$E$98</f>
        <v>0</v>
      </c>
      <c r="CKR60" s="5">
        <f>CKR59*assumptions!$E$98</f>
        <v>0</v>
      </c>
      <c r="CKS60" s="5">
        <f>CKS59*assumptions!$E$98</f>
        <v>0</v>
      </c>
      <c r="CKT60" s="5">
        <f>CKT59*assumptions!$E$98</f>
        <v>0</v>
      </c>
      <c r="CKU60" s="5">
        <f>CKU59*assumptions!$E$98</f>
        <v>0</v>
      </c>
      <c r="CKV60" s="5">
        <f>CKV59*assumptions!$E$98</f>
        <v>0</v>
      </c>
      <c r="CKW60" s="5">
        <f>CKW59*assumptions!$E$98</f>
        <v>0</v>
      </c>
      <c r="CKX60" s="5">
        <f>CKX59*assumptions!$E$98</f>
        <v>0</v>
      </c>
      <c r="CKY60" s="5">
        <f>CKY59*assumptions!$E$98</f>
        <v>0</v>
      </c>
      <c r="CKZ60" s="5">
        <f>CKZ59*assumptions!$E$98</f>
        <v>0</v>
      </c>
      <c r="CLA60" s="5">
        <f>CLA59*assumptions!$E$98</f>
        <v>0</v>
      </c>
      <c r="CLB60" s="5">
        <f>CLB59*assumptions!$E$98</f>
        <v>0</v>
      </c>
      <c r="CLC60" s="5">
        <f>CLC59*assumptions!$E$98</f>
        <v>0</v>
      </c>
      <c r="CLD60" s="5">
        <f>CLD59*assumptions!$E$98</f>
        <v>0</v>
      </c>
      <c r="CLE60" s="5">
        <f>CLE59*assumptions!$E$98</f>
        <v>0</v>
      </c>
      <c r="CLF60" s="5">
        <f>CLF59*assumptions!$E$98</f>
        <v>0</v>
      </c>
      <c r="CLG60" s="5">
        <f>CLG59*assumptions!$E$98</f>
        <v>0</v>
      </c>
      <c r="CLH60" s="5">
        <f>CLH59*assumptions!$E$98</f>
        <v>0</v>
      </c>
      <c r="CLI60" s="5">
        <f>CLI59*assumptions!$E$98</f>
        <v>0</v>
      </c>
      <c r="CLJ60" s="5">
        <f>CLJ59*assumptions!$E$98</f>
        <v>0</v>
      </c>
      <c r="CLK60" s="5">
        <f>CLK59*assumptions!$E$98</f>
        <v>0</v>
      </c>
      <c r="CLL60" s="5">
        <f>CLL59*assumptions!$E$98</f>
        <v>0</v>
      </c>
      <c r="CLM60" s="5">
        <f>CLM59*assumptions!$E$98</f>
        <v>0</v>
      </c>
      <c r="CLN60" s="5">
        <f>CLN59*assumptions!$E$98</f>
        <v>0</v>
      </c>
      <c r="CLO60" s="5">
        <f>CLO59*assumptions!$E$98</f>
        <v>0</v>
      </c>
      <c r="CLP60" s="5">
        <f>CLP59*assumptions!$E$98</f>
        <v>0</v>
      </c>
      <c r="CLQ60" s="5">
        <f>CLQ59*assumptions!$E$98</f>
        <v>0</v>
      </c>
      <c r="CLR60" s="5">
        <f>CLR59*assumptions!$E$98</f>
        <v>0</v>
      </c>
      <c r="CLS60" s="5">
        <f>CLS59*assumptions!$E$98</f>
        <v>0</v>
      </c>
      <c r="CLT60" s="5">
        <f>CLT59*assumptions!$E$98</f>
        <v>0</v>
      </c>
      <c r="CLU60" s="5">
        <f>CLU59*assumptions!$E$98</f>
        <v>0</v>
      </c>
      <c r="CLV60" s="5">
        <f>CLV59*assumptions!$E$98</f>
        <v>0</v>
      </c>
      <c r="CLW60" s="5">
        <f>CLW59*assumptions!$E$98</f>
        <v>0</v>
      </c>
      <c r="CLX60" s="5">
        <f>CLX59*assumptions!$E$98</f>
        <v>0</v>
      </c>
      <c r="CLY60" s="5">
        <f>CLY59*assumptions!$E$98</f>
        <v>0</v>
      </c>
      <c r="CLZ60" s="5">
        <f>CLZ59*assumptions!$E$98</f>
        <v>0</v>
      </c>
      <c r="CMA60" s="5">
        <f>CMA59*assumptions!$E$98</f>
        <v>0</v>
      </c>
      <c r="CMB60" s="5">
        <f>CMB59*assumptions!$E$98</f>
        <v>0</v>
      </c>
      <c r="CMC60" s="5">
        <f>CMC59*assumptions!$E$98</f>
        <v>0</v>
      </c>
      <c r="CMD60" s="5">
        <f>CMD59*assumptions!$E$98</f>
        <v>0</v>
      </c>
      <c r="CME60" s="5">
        <f>CME59*assumptions!$E$98</f>
        <v>0</v>
      </c>
      <c r="CMF60" s="5">
        <f>CMF59*assumptions!$E$98</f>
        <v>0</v>
      </c>
      <c r="CMG60" s="5">
        <f>CMG59*assumptions!$E$98</f>
        <v>0</v>
      </c>
      <c r="CMH60" s="5">
        <f>CMH59*assumptions!$E$98</f>
        <v>0</v>
      </c>
      <c r="CMI60" s="5">
        <f>CMI59*assumptions!$E$98</f>
        <v>0</v>
      </c>
      <c r="CMJ60" s="5">
        <f>CMJ59*assumptions!$E$98</f>
        <v>0</v>
      </c>
      <c r="CMK60" s="5">
        <f>CMK59*assumptions!$E$98</f>
        <v>0</v>
      </c>
      <c r="CML60" s="5">
        <f>CML59*assumptions!$E$98</f>
        <v>0</v>
      </c>
      <c r="CMM60" s="5">
        <f>CMM59*assumptions!$E$98</f>
        <v>0</v>
      </c>
      <c r="CMN60" s="5">
        <f>CMN59*assumptions!$E$98</f>
        <v>0</v>
      </c>
      <c r="CMO60" s="5">
        <f>CMO59*assumptions!$E$98</f>
        <v>0</v>
      </c>
      <c r="CMP60" s="5">
        <f>CMP59*assumptions!$E$98</f>
        <v>0</v>
      </c>
      <c r="CMQ60" s="5">
        <f>CMQ59*assumptions!$E$98</f>
        <v>0</v>
      </c>
      <c r="CMR60" s="5">
        <f>CMR59*assumptions!$E$98</f>
        <v>0</v>
      </c>
      <c r="CMS60" s="5">
        <f>CMS59*assumptions!$E$98</f>
        <v>0</v>
      </c>
      <c r="CMT60" s="5">
        <f>CMT59*assumptions!$E$98</f>
        <v>0</v>
      </c>
      <c r="CMU60" s="5">
        <f>CMU59*assumptions!$E$98</f>
        <v>0</v>
      </c>
      <c r="CMV60" s="5">
        <f>CMV59*assumptions!$E$98</f>
        <v>0</v>
      </c>
      <c r="CMW60" s="5">
        <f>CMW59*assumptions!$E$98</f>
        <v>0</v>
      </c>
      <c r="CMX60" s="5">
        <f>CMX59*assumptions!$E$98</f>
        <v>0</v>
      </c>
      <c r="CMY60" s="5">
        <f>CMY59*assumptions!$E$98</f>
        <v>0</v>
      </c>
      <c r="CMZ60" s="5">
        <f>CMZ59*assumptions!$E$98</f>
        <v>0</v>
      </c>
      <c r="CNA60" s="5">
        <f>CNA59*assumptions!$E$98</f>
        <v>0</v>
      </c>
      <c r="CNB60" s="5">
        <f>CNB59*assumptions!$E$98</f>
        <v>0</v>
      </c>
      <c r="CNC60" s="5">
        <f>CNC59*assumptions!$E$98</f>
        <v>0</v>
      </c>
      <c r="CND60" s="5">
        <f>CND59*assumptions!$E$98</f>
        <v>0</v>
      </c>
      <c r="CNE60" s="5">
        <f>CNE59*assumptions!$E$98</f>
        <v>0</v>
      </c>
      <c r="CNF60" s="5">
        <f>CNF59*assumptions!$E$98</f>
        <v>0</v>
      </c>
      <c r="CNG60" s="5">
        <f>CNG59*assumptions!$E$98</f>
        <v>0</v>
      </c>
      <c r="CNH60" s="5">
        <f>CNH59*assumptions!$E$98</f>
        <v>0</v>
      </c>
      <c r="CNI60" s="5">
        <f>CNI59*assumptions!$E$98</f>
        <v>0</v>
      </c>
      <c r="CNJ60" s="5">
        <f>CNJ59*assumptions!$E$98</f>
        <v>0</v>
      </c>
      <c r="CNK60" s="5">
        <f>CNK59*assumptions!$E$98</f>
        <v>0</v>
      </c>
      <c r="CNL60" s="5">
        <f>CNL59*assumptions!$E$98</f>
        <v>0</v>
      </c>
      <c r="CNM60" s="5">
        <f>CNM59*assumptions!$E$98</f>
        <v>0</v>
      </c>
      <c r="CNN60" s="5">
        <f>CNN59*assumptions!$E$98</f>
        <v>0</v>
      </c>
      <c r="CNO60" s="5">
        <f>CNO59*assumptions!$E$98</f>
        <v>0</v>
      </c>
      <c r="CNP60" s="5">
        <f>CNP59*assumptions!$E$98</f>
        <v>0</v>
      </c>
      <c r="CNQ60" s="5">
        <f>CNQ59*assumptions!$E$98</f>
        <v>0</v>
      </c>
      <c r="CNR60" s="5">
        <f>CNR59*assumptions!$E$98</f>
        <v>0</v>
      </c>
      <c r="CNS60" s="5">
        <f>CNS59*assumptions!$E$98</f>
        <v>0</v>
      </c>
      <c r="CNT60" s="5">
        <f>CNT59*assumptions!$E$98</f>
        <v>0</v>
      </c>
      <c r="CNU60" s="5">
        <f>CNU59*assumptions!$E$98</f>
        <v>0</v>
      </c>
      <c r="CNV60" s="5">
        <f>CNV59*assumptions!$E$98</f>
        <v>0</v>
      </c>
      <c r="CNW60" s="5">
        <f>CNW59*assumptions!$E$98</f>
        <v>0</v>
      </c>
      <c r="CNX60" s="5">
        <f>CNX59*assumptions!$E$98</f>
        <v>0</v>
      </c>
      <c r="CNY60" s="5">
        <f>CNY59*assumptions!$E$98</f>
        <v>0</v>
      </c>
      <c r="CNZ60" s="5">
        <f>CNZ59*assumptions!$E$98</f>
        <v>0</v>
      </c>
      <c r="COA60" s="5">
        <f>COA59*assumptions!$E$98</f>
        <v>0</v>
      </c>
      <c r="COB60" s="5">
        <f>COB59*assumptions!$E$98</f>
        <v>0</v>
      </c>
      <c r="COC60" s="5">
        <f>COC59*assumptions!$E$98</f>
        <v>0</v>
      </c>
      <c r="COD60" s="5">
        <f>COD59*assumptions!$E$98</f>
        <v>0</v>
      </c>
      <c r="COE60" s="5">
        <f>COE59*assumptions!$E$98</f>
        <v>0</v>
      </c>
      <c r="COF60" s="5">
        <f>COF59*assumptions!$E$98</f>
        <v>0</v>
      </c>
      <c r="COG60" s="5">
        <f>COG59*assumptions!$E$98</f>
        <v>0</v>
      </c>
      <c r="COH60" s="5">
        <f>COH59*assumptions!$E$98</f>
        <v>0</v>
      </c>
      <c r="COI60" s="5">
        <f>COI59*assumptions!$E$98</f>
        <v>0</v>
      </c>
      <c r="COJ60" s="5">
        <f>COJ59*assumptions!$E$98</f>
        <v>0</v>
      </c>
      <c r="COK60" s="5">
        <f>COK59*assumptions!$E$98</f>
        <v>0</v>
      </c>
      <c r="COL60" s="5">
        <f>COL59*assumptions!$E$98</f>
        <v>0</v>
      </c>
      <c r="COM60" s="5">
        <f>COM59*assumptions!$E$98</f>
        <v>0</v>
      </c>
      <c r="CON60" s="5">
        <f>CON59*assumptions!$E$98</f>
        <v>0</v>
      </c>
      <c r="COO60" s="5">
        <f>COO59*assumptions!$E$98</f>
        <v>0</v>
      </c>
      <c r="COP60" s="5">
        <f>COP59*assumptions!$E$98</f>
        <v>0</v>
      </c>
      <c r="COQ60" s="5">
        <f>COQ59*assumptions!$E$98</f>
        <v>0</v>
      </c>
      <c r="COR60" s="5">
        <f>COR59*assumptions!$E$98</f>
        <v>0</v>
      </c>
      <c r="COS60" s="5">
        <f>COS59*assumptions!$E$98</f>
        <v>0</v>
      </c>
      <c r="COT60" s="5">
        <f>COT59*assumptions!$E$98</f>
        <v>0</v>
      </c>
      <c r="COU60" s="5">
        <f>COU59*assumptions!$E$98</f>
        <v>0</v>
      </c>
      <c r="COV60" s="5">
        <f>COV59*assumptions!$E$98</f>
        <v>0</v>
      </c>
      <c r="COW60" s="5">
        <f>COW59*assumptions!$E$98</f>
        <v>0</v>
      </c>
      <c r="COX60" s="5">
        <f>COX59*assumptions!$E$98</f>
        <v>0</v>
      </c>
      <c r="COY60" s="5">
        <f>COY59*assumptions!$E$98</f>
        <v>0</v>
      </c>
      <c r="COZ60" s="5">
        <f>COZ59*assumptions!$E$98</f>
        <v>0</v>
      </c>
      <c r="CPA60" s="5">
        <f>CPA59*assumptions!$E$98</f>
        <v>0</v>
      </c>
      <c r="CPB60" s="5">
        <f>CPB59*assumptions!$E$98</f>
        <v>0</v>
      </c>
      <c r="CPC60" s="5">
        <f>CPC59*assumptions!$E$98</f>
        <v>0</v>
      </c>
      <c r="CPD60" s="5">
        <f>CPD59*assumptions!$E$98</f>
        <v>0</v>
      </c>
      <c r="CPE60" s="5">
        <f>CPE59*assumptions!$E$98</f>
        <v>0</v>
      </c>
      <c r="CPF60" s="5">
        <f>CPF59*assumptions!$E$98</f>
        <v>0</v>
      </c>
      <c r="CPG60" s="5">
        <f>CPG59*assumptions!$E$98</f>
        <v>0</v>
      </c>
      <c r="CPH60" s="5">
        <f>CPH59*assumptions!$E$98</f>
        <v>0</v>
      </c>
      <c r="CPI60" s="5">
        <f>CPI59*assumptions!$E$98</f>
        <v>0</v>
      </c>
      <c r="CPJ60" s="5">
        <f>CPJ59*assumptions!$E$98</f>
        <v>0</v>
      </c>
      <c r="CPK60" s="5">
        <f>CPK59*assumptions!$E$98</f>
        <v>0</v>
      </c>
      <c r="CPL60" s="5">
        <f>CPL59*assumptions!$E$98</f>
        <v>0</v>
      </c>
      <c r="CPM60" s="5">
        <f>CPM59*assumptions!$E$98</f>
        <v>0</v>
      </c>
      <c r="CPN60" s="5">
        <f>CPN59*assumptions!$E$98</f>
        <v>0</v>
      </c>
      <c r="CPO60" s="5">
        <f>CPO59*assumptions!$E$98</f>
        <v>0</v>
      </c>
      <c r="CPP60" s="5">
        <f>CPP59*assumptions!$E$98</f>
        <v>0</v>
      </c>
      <c r="CPQ60" s="5">
        <f>CPQ59*assumptions!$E$98</f>
        <v>0</v>
      </c>
      <c r="CPR60" s="5">
        <f>CPR59*assumptions!$E$98</f>
        <v>0</v>
      </c>
      <c r="CPS60" s="5">
        <f>CPS59*assumptions!$E$98</f>
        <v>0</v>
      </c>
      <c r="CPT60" s="5">
        <f>CPT59*assumptions!$E$98</f>
        <v>0</v>
      </c>
      <c r="CPU60" s="5">
        <f>CPU59*assumptions!$E$98</f>
        <v>0</v>
      </c>
      <c r="CPV60" s="5">
        <f>CPV59*assumptions!$E$98</f>
        <v>0</v>
      </c>
      <c r="CPW60" s="5">
        <f>CPW59*assumptions!$E$98</f>
        <v>0</v>
      </c>
      <c r="CPX60" s="5">
        <f>CPX59*assumptions!$E$98</f>
        <v>0</v>
      </c>
      <c r="CPY60" s="5">
        <f>CPY59*assumptions!$E$98</f>
        <v>0</v>
      </c>
      <c r="CPZ60" s="5">
        <f>CPZ59*assumptions!$E$98</f>
        <v>0</v>
      </c>
      <c r="CQA60" s="5">
        <f>CQA59*assumptions!$E$98</f>
        <v>0</v>
      </c>
      <c r="CQB60" s="5">
        <f>CQB59*assumptions!$E$98</f>
        <v>0</v>
      </c>
      <c r="CQC60" s="5">
        <f>CQC59*assumptions!$E$98</f>
        <v>0</v>
      </c>
      <c r="CQD60" s="5">
        <f>CQD59*assumptions!$E$98</f>
        <v>0</v>
      </c>
      <c r="CQE60" s="5">
        <f>CQE59*assumptions!$E$98</f>
        <v>0</v>
      </c>
      <c r="CQF60" s="5">
        <f>CQF59*assumptions!$E$98</f>
        <v>0</v>
      </c>
      <c r="CQG60" s="5">
        <f>CQG59*assumptions!$E$98</f>
        <v>0</v>
      </c>
      <c r="CQH60" s="5">
        <f>CQH59*assumptions!$E$98</f>
        <v>0</v>
      </c>
      <c r="CQI60" s="5">
        <f>CQI59*assumptions!$E$98</f>
        <v>0</v>
      </c>
      <c r="CQJ60" s="5">
        <f>CQJ59*assumptions!$E$98</f>
        <v>0</v>
      </c>
      <c r="CQK60" s="5">
        <f>CQK59*assumptions!$E$98</f>
        <v>0</v>
      </c>
      <c r="CQL60" s="5">
        <f>CQL59*assumptions!$E$98</f>
        <v>0</v>
      </c>
      <c r="CQM60" s="5">
        <f>CQM59*assumptions!$E$98</f>
        <v>0</v>
      </c>
      <c r="CQN60" s="5">
        <f>CQN59*assumptions!$E$98</f>
        <v>0</v>
      </c>
      <c r="CQO60" s="5">
        <f>CQO59*assumptions!$E$98</f>
        <v>0</v>
      </c>
      <c r="CQP60" s="5">
        <f>CQP59*assumptions!$E$98</f>
        <v>0</v>
      </c>
      <c r="CQQ60" s="5">
        <f>CQQ59*assumptions!$E$98</f>
        <v>0</v>
      </c>
      <c r="CQR60" s="5">
        <f>CQR59*assumptions!$E$98</f>
        <v>0</v>
      </c>
      <c r="CQS60" s="5">
        <f>CQS59*assumptions!$E$98</f>
        <v>0</v>
      </c>
      <c r="CQT60" s="5">
        <f>CQT59*assumptions!$E$98</f>
        <v>0</v>
      </c>
      <c r="CQU60" s="5">
        <f>CQU59*assumptions!$E$98</f>
        <v>0</v>
      </c>
      <c r="CQV60" s="5">
        <f>CQV59*assumptions!$E$98</f>
        <v>0</v>
      </c>
      <c r="CQW60" s="5">
        <f>CQW59*assumptions!$E$98</f>
        <v>0</v>
      </c>
      <c r="CQX60" s="5">
        <f>CQX59*assumptions!$E$98</f>
        <v>0</v>
      </c>
      <c r="CQY60" s="5">
        <f>CQY59*assumptions!$E$98</f>
        <v>0</v>
      </c>
      <c r="CQZ60" s="5">
        <f>CQZ59*assumptions!$E$98</f>
        <v>0</v>
      </c>
      <c r="CRA60" s="5">
        <f>CRA59*assumptions!$E$98</f>
        <v>0</v>
      </c>
      <c r="CRB60" s="5">
        <f>CRB59*assumptions!$E$98</f>
        <v>0</v>
      </c>
      <c r="CRC60" s="5">
        <f>CRC59*assumptions!$E$98</f>
        <v>0</v>
      </c>
      <c r="CRD60" s="5">
        <f>CRD59*assumptions!$E$98</f>
        <v>0</v>
      </c>
      <c r="CRE60" s="5">
        <f>CRE59*assumptions!$E$98</f>
        <v>0</v>
      </c>
      <c r="CRF60" s="5">
        <f>CRF59*assumptions!$E$98</f>
        <v>0</v>
      </c>
      <c r="CRG60" s="5">
        <f>CRG59*assumptions!$E$98</f>
        <v>0</v>
      </c>
      <c r="CRH60" s="5">
        <f>CRH59*assumptions!$E$98</f>
        <v>0</v>
      </c>
      <c r="CRI60" s="5">
        <f>CRI59*assumptions!$E$98</f>
        <v>0</v>
      </c>
      <c r="CRJ60" s="5">
        <f>CRJ59*assumptions!$E$98</f>
        <v>0</v>
      </c>
      <c r="CRK60" s="5">
        <f>CRK59*assumptions!$E$98</f>
        <v>0</v>
      </c>
      <c r="CRL60" s="5">
        <f>CRL59*assumptions!$E$98</f>
        <v>0</v>
      </c>
      <c r="CRM60" s="5">
        <f>CRM59*assumptions!$E$98</f>
        <v>0</v>
      </c>
      <c r="CRN60" s="5">
        <f>CRN59*assumptions!$E$98</f>
        <v>0</v>
      </c>
      <c r="CRO60" s="5">
        <f>CRO59*assumptions!$E$98</f>
        <v>0</v>
      </c>
      <c r="CRP60" s="5">
        <f>CRP59*assumptions!$E$98</f>
        <v>0</v>
      </c>
      <c r="CRQ60" s="5">
        <f>CRQ59*assumptions!$E$98</f>
        <v>0</v>
      </c>
      <c r="CRR60" s="5">
        <f>CRR59*assumptions!$E$98</f>
        <v>0</v>
      </c>
      <c r="CRS60" s="5">
        <f>CRS59*assumptions!$E$98</f>
        <v>0</v>
      </c>
      <c r="CRT60" s="5">
        <f>CRT59*assumptions!$E$98</f>
        <v>0</v>
      </c>
      <c r="CRU60" s="5">
        <f>CRU59*assumptions!$E$98</f>
        <v>0</v>
      </c>
      <c r="CRV60" s="5">
        <f>CRV59*assumptions!$E$98</f>
        <v>0</v>
      </c>
      <c r="CRW60" s="5">
        <f>CRW59*assumptions!$E$98</f>
        <v>0</v>
      </c>
      <c r="CRX60" s="5">
        <f>CRX59*assumptions!$E$98</f>
        <v>0</v>
      </c>
      <c r="CRY60" s="5">
        <f>CRY59*assumptions!$E$98</f>
        <v>0</v>
      </c>
      <c r="CRZ60" s="5">
        <f>CRZ59*assumptions!$E$98</f>
        <v>0</v>
      </c>
      <c r="CSA60" s="5">
        <f>CSA59*assumptions!$E$98</f>
        <v>0</v>
      </c>
      <c r="CSB60" s="5">
        <f>CSB59*assumptions!$E$98</f>
        <v>0</v>
      </c>
      <c r="CSC60" s="5">
        <f>CSC59*assumptions!$E$98</f>
        <v>0</v>
      </c>
      <c r="CSD60" s="5">
        <f>CSD59*assumptions!$E$98</f>
        <v>0</v>
      </c>
      <c r="CSE60" s="5">
        <f>CSE59*assumptions!$E$98</f>
        <v>0</v>
      </c>
      <c r="CSF60" s="5">
        <f>CSF59*assumptions!$E$98</f>
        <v>0</v>
      </c>
      <c r="CSG60" s="5">
        <f>CSG59*assumptions!$E$98</f>
        <v>0</v>
      </c>
      <c r="CSH60" s="5">
        <f>CSH59*assumptions!$E$98</f>
        <v>0</v>
      </c>
      <c r="CSI60" s="5">
        <f>CSI59*assumptions!$E$98</f>
        <v>0</v>
      </c>
      <c r="CSJ60" s="5">
        <f>CSJ59*assumptions!$E$98</f>
        <v>0</v>
      </c>
      <c r="CSK60" s="5">
        <f>CSK59*assumptions!$E$98</f>
        <v>0</v>
      </c>
      <c r="CSL60" s="5">
        <f>CSL59*assumptions!$E$98</f>
        <v>0</v>
      </c>
      <c r="CSM60" s="5">
        <f>CSM59*assumptions!$E$98</f>
        <v>0</v>
      </c>
      <c r="CSN60" s="5">
        <f>CSN59*assumptions!$E$98</f>
        <v>0</v>
      </c>
      <c r="CSO60" s="5">
        <f>CSO59*assumptions!$E$98</f>
        <v>0</v>
      </c>
      <c r="CSP60" s="5">
        <f>CSP59*assumptions!$E$98</f>
        <v>0</v>
      </c>
      <c r="CSQ60" s="5">
        <f>CSQ59*assumptions!$E$98</f>
        <v>0</v>
      </c>
      <c r="CSR60" s="5">
        <f>CSR59*assumptions!$E$98</f>
        <v>0</v>
      </c>
      <c r="CSS60" s="5">
        <f>CSS59*assumptions!$E$98</f>
        <v>0</v>
      </c>
      <c r="CST60" s="5">
        <f>CST59*assumptions!$E$98</f>
        <v>0</v>
      </c>
      <c r="CSU60" s="5">
        <f>CSU59*assumptions!$E$98</f>
        <v>0</v>
      </c>
      <c r="CSV60" s="5">
        <f>CSV59*assumptions!$E$98</f>
        <v>0</v>
      </c>
      <c r="CSW60" s="5">
        <f>CSW59*assumptions!$E$98</f>
        <v>0</v>
      </c>
      <c r="CSX60" s="5">
        <f>CSX59*assumptions!$E$98</f>
        <v>0</v>
      </c>
      <c r="CSY60" s="5">
        <f>CSY59*assumptions!$E$98</f>
        <v>0</v>
      </c>
      <c r="CSZ60" s="5">
        <f>CSZ59*assumptions!$E$98</f>
        <v>0</v>
      </c>
      <c r="CTA60" s="5">
        <f>CTA59*assumptions!$E$98</f>
        <v>0</v>
      </c>
      <c r="CTB60" s="5">
        <f>CTB59*assumptions!$E$98</f>
        <v>0</v>
      </c>
      <c r="CTC60" s="5">
        <f>CTC59*assumptions!$E$98</f>
        <v>0</v>
      </c>
      <c r="CTD60" s="5">
        <f>CTD59*assumptions!$E$98</f>
        <v>0</v>
      </c>
      <c r="CTE60" s="5">
        <f>CTE59*assumptions!$E$98</f>
        <v>0</v>
      </c>
      <c r="CTF60" s="5">
        <f>CTF59*assumptions!$E$98</f>
        <v>0</v>
      </c>
      <c r="CTG60" s="5">
        <f>CTG59*assumptions!$E$98</f>
        <v>0</v>
      </c>
      <c r="CTH60" s="5">
        <f>CTH59*assumptions!$E$98</f>
        <v>0</v>
      </c>
      <c r="CTI60" s="5">
        <f>CTI59*assumptions!$E$98</f>
        <v>0</v>
      </c>
      <c r="CTJ60" s="5">
        <f>CTJ59*assumptions!$E$98</f>
        <v>0</v>
      </c>
      <c r="CTK60" s="5">
        <f>CTK59*assumptions!$E$98</f>
        <v>0</v>
      </c>
      <c r="CTL60" s="5">
        <f>CTL59*assumptions!$E$98</f>
        <v>0</v>
      </c>
      <c r="CTM60" s="5">
        <f>CTM59*assumptions!$E$98</f>
        <v>0</v>
      </c>
      <c r="CTN60" s="5">
        <f>CTN59*assumptions!$E$98</f>
        <v>0</v>
      </c>
      <c r="CTO60" s="5">
        <f>CTO59*assumptions!$E$98</f>
        <v>0</v>
      </c>
      <c r="CTP60" s="5">
        <f>CTP59*assumptions!$E$98</f>
        <v>0</v>
      </c>
      <c r="CTQ60" s="5">
        <f>CTQ59*assumptions!$E$98</f>
        <v>0</v>
      </c>
      <c r="CTR60" s="5">
        <f>CTR59*assumptions!$E$98</f>
        <v>0</v>
      </c>
      <c r="CTS60" s="5">
        <f>CTS59*assumptions!$E$98</f>
        <v>0</v>
      </c>
      <c r="CTT60" s="5">
        <f>CTT59*assumptions!$E$98</f>
        <v>0</v>
      </c>
      <c r="CTU60" s="5">
        <f>CTU59*assumptions!$E$98</f>
        <v>0</v>
      </c>
      <c r="CTV60" s="5">
        <f>CTV59*assumptions!$E$98</f>
        <v>0</v>
      </c>
      <c r="CTW60" s="5">
        <f>CTW59*assumptions!$E$98</f>
        <v>0</v>
      </c>
      <c r="CTX60" s="5">
        <f>CTX59*assumptions!$E$98</f>
        <v>0</v>
      </c>
      <c r="CTY60" s="5">
        <f>CTY59*assumptions!$E$98</f>
        <v>0</v>
      </c>
      <c r="CTZ60" s="5">
        <f>CTZ59*assumptions!$E$98</f>
        <v>0</v>
      </c>
      <c r="CUA60" s="5">
        <f>CUA59*assumptions!$E$98</f>
        <v>0</v>
      </c>
      <c r="CUB60" s="5">
        <f>CUB59*assumptions!$E$98</f>
        <v>0</v>
      </c>
      <c r="CUC60" s="5">
        <f>CUC59*assumptions!$E$98</f>
        <v>0</v>
      </c>
      <c r="CUD60" s="5">
        <f>CUD59*assumptions!$E$98</f>
        <v>0</v>
      </c>
      <c r="CUE60" s="5">
        <f>CUE59*assumptions!$E$98</f>
        <v>0</v>
      </c>
      <c r="CUF60" s="5">
        <f>CUF59*assumptions!$E$98</f>
        <v>0</v>
      </c>
      <c r="CUG60" s="5">
        <f>CUG59*assumptions!$E$98</f>
        <v>0</v>
      </c>
      <c r="CUH60" s="5">
        <f>CUH59*assumptions!$E$98</f>
        <v>0</v>
      </c>
      <c r="CUI60" s="5">
        <f>CUI59*assumptions!$E$98</f>
        <v>0</v>
      </c>
      <c r="CUJ60" s="5">
        <f>CUJ59*assumptions!$E$98</f>
        <v>0</v>
      </c>
      <c r="CUK60" s="5">
        <f>CUK59*assumptions!$E$98</f>
        <v>0</v>
      </c>
      <c r="CUL60" s="5">
        <f>CUL59*assumptions!$E$98</f>
        <v>0</v>
      </c>
      <c r="CUM60" s="5">
        <f>CUM59*assumptions!$E$98</f>
        <v>0</v>
      </c>
      <c r="CUN60" s="5">
        <f>CUN59*assumptions!$E$98</f>
        <v>0</v>
      </c>
      <c r="CUO60" s="5">
        <f>CUO59*assumptions!$E$98</f>
        <v>0</v>
      </c>
      <c r="CUP60" s="5">
        <f>CUP59*assumptions!$E$98</f>
        <v>0</v>
      </c>
      <c r="CUQ60" s="5">
        <f>CUQ59*assumptions!$E$98</f>
        <v>0</v>
      </c>
      <c r="CUR60" s="5">
        <f>CUR59*assumptions!$E$98</f>
        <v>0</v>
      </c>
      <c r="CUS60" s="5">
        <f>CUS59*assumptions!$E$98</f>
        <v>0</v>
      </c>
      <c r="CUT60" s="5">
        <f>CUT59*assumptions!$E$98</f>
        <v>0</v>
      </c>
      <c r="CUU60" s="5">
        <f>CUU59*assumptions!$E$98</f>
        <v>0</v>
      </c>
      <c r="CUV60" s="5">
        <f>CUV59*assumptions!$E$98</f>
        <v>0</v>
      </c>
      <c r="CUW60" s="5">
        <f>CUW59*assumptions!$E$98</f>
        <v>0</v>
      </c>
      <c r="CUX60" s="5">
        <f>CUX59*assumptions!$E$98</f>
        <v>0</v>
      </c>
      <c r="CUY60" s="5">
        <f>CUY59*assumptions!$E$98</f>
        <v>0</v>
      </c>
      <c r="CUZ60" s="5">
        <f>CUZ59*assumptions!$E$98</f>
        <v>0</v>
      </c>
      <c r="CVA60" s="5">
        <f>CVA59*assumptions!$E$98</f>
        <v>0</v>
      </c>
      <c r="CVB60" s="5">
        <f>CVB59*assumptions!$E$98</f>
        <v>0</v>
      </c>
      <c r="CVC60" s="5">
        <f>CVC59*assumptions!$E$98</f>
        <v>0</v>
      </c>
      <c r="CVD60" s="5">
        <f>CVD59*assumptions!$E$98</f>
        <v>0</v>
      </c>
      <c r="CVE60" s="5">
        <f>CVE59*assumptions!$E$98</f>
        <v>0</v>
      </c>
      <c r="CVF60" s="5">
        <f>CVF59*assumptions!$E$98</f>
        <v>0</v>
      </c>
      <c r="CVG60" s="5">
        <f>CVG59*assumptions!$E$98</f>
        <v>0</v>
      </c>
      <c r="CVH60" s="5">
        <f>CVH59*assumptions!$E$98</f>
        <v>0</v>
      </c>
      <c r="CVI60" s="5">
        <f>CVI59*assumptions!$E$98</f>
        <v>0</v>
      </c>
      <c r="CVJ60" s="5">
        <f>CVJ59*assumptions!$E$98</f>
        <v>0</v>
      </c>
      <c r="CVK60" s="5">
        <f>CVK59*assumptions!$E$98</f>
        <v>0</v>
      </c>
      <c r="CVL60" s="5">
        <f>CVL59*assumptions!$E$98</f>
        <v>0</v>
      </c>
      <c r="CVM60" s="5">
        <f>CVM59*assumptions!$E$98</f>
        <v>0</v>
      </c>
      <c r="CVN60" s="5">
        <f>CVN59*assumptions!$E$98</f>
        <v>0</v>
      </c>
      <c r="CVO60" s="5">
        <f>CVO59*assumptions!$E$98</f>
        <v>0</v>
      </c>
      <c r="CVP60" s="5">
        <f>CVP59*assumptions!$E$98</f>
        <v>0</v>
      </c>
      <c r="CVQ60" s="5">
        <f>CVQ59*assumptions!$E$98</f>
        <v>0</v>
      </c>
      <c r="CVR60" s="5">
        <f>CVR59*assumptions!$E$98</f>
        <v>0</v>
      </c>
      <c r="CVS60" s="5">
        <f>CVS59*assumptions!$E$98</f>
        <v>0</v>
      </c>
      <c r="CVT60" s="5">
        <f>CVT59*assumptions!$E$98</f>
        <v>0</v>
      </c>
      <c r="CVU60" s="5">
        <f>CVU59*assumptions!$E$98</f>
        <v>0</v>
      </c>
      <c r="CVV60" s="5">
        <f>CVV59*assumptions!$E$98</f>
        <v>0</v>
      </c>
      <c r="CVW60" s="5">
        <f>CVW59*assumptions!$E$98</f>
        <v>0</v>
      </c>
      <c r="CVX60" s="5">
        <f>CVX59*assumptions!$E$98</f>
        <v>0</v>
      </c>
      <c r="CVY60" s="5">
        <f>CVY59*assumptions!$E$98</f>
        <v>0</v>
      </c>
      <c r="CVZ60" s="5">
        <f>CVZ59*assumptions!$E$98</f>
        <v>0</v>
      </c>
      <c r="CWA60" s="5">
        <f>CWA59*assumptions!$E$98</f>
        <v>0</v>
      </c>
      <c r="CWB60" s="5">
        <f>CWB59*assumptions!$E$98</f>
        <v>0</v>
      </c>
      <c r="CWC60" s="5">
        <f>CWC59*assumptions!$E$98</f>
        <v>0</v>
      </c>
      <c r="CWD60" s="5">
        <f>CWD59*assumptions!$E$98</f>
        <v>0</v>
      </c>
      <c r="CWE60" s="5">
        <f>CWE59*assumptions!$E$98</f>
        <v>0</v>
      </c>
      <c r="CWF60" s="5">
        <f>CWF59*assumptions!$E$98</f>
        <v>0</v>
      </c>
      <c r="CWG60" s="5">
        <f>CWG59*assumptions!$E$98</f>
        <v>0</v>
      </c>
      <c r="CWH60" s="5">
        <f>CWH59*assumptions!$E$98</f>
        <v>0</v>
      </c>
      <c r="CWI60" s="5">
        <f>CWI59*assumptions!$E$98</f>
        <v>0</v>
      </c>
      <c r="CWJ60" s="5">
        <f>CWJ59*assumptions!$E$98</f>
        <v>0</v>
      </c>
      <c r="CWK60" s="5">
        <f>CWK59*assumptions!$E$98</f>
        <v>0</v>
      </c>
      <c r="CWL60" s="5">
        <f>CWL59*assumptions!$E$98</f>
        <v>0</v>
      </c>
      <c r="CWM60" s="5">
        <f>CWM59*assumptions!$E$98</f>
        <v>0</v>
      </c>
      <c r="CWN60" s="5">
        <f>CWN59*assumptions!$E$98</f>
        <v>0</v>
      </c>
      <c r="CWO60" s="5">
        <f>CWO59*assumptions!$E$98</f>
        <v>0</v>
      </c>
      <c r="CWP60" s="5">
        <f>CWP59*assumptions!$E$98</f>
        <v>0</v>
      </c>
      <c r="CWQ60" s="5">
        <f>CWQ59*assumptions!$E$98</f>
        <v>0</v>
      </c>
      <c r="CWR60" s="5">
        <f>CWR59*assumptions!$E$98</f>
        <v>0</v>
      </c>
      <c r="CWS60" s="5">
        <f>CWS59*assumptions!$E$98</f>
        <v>0</v>
      </c>
      <c r="CWT60" s="5">
        <f>CWT59*assumptions!$E$98</f>
        <v>0</v>
      </c>
      <c r="CWU60" s="5">
        <f>CWU59*assumptions!$E$98</f>
        <v>0</v>
      </c>
      <c r="CWV60" s="5">
        <f>CWV59*assumptions!$E$98</f>
        <v>0</v>
      </c>
      <c r="CWW60" s="5">
        <f>CWW59*assumptions!$E$98</f>
        <v>0</v>
      </c>
      <c r="CWX60" s="5">
        <f>CWX59*assumptions!$E$98</f>
        <v>0</v>
      </c>
      <c r="CWY60" s="5">
        <f>CWY59*assumptions!$E$98</f>
        <v>0</v>
      </c>
      <c r="CWZ60" s="5">
        <f>CWZ59*assumptions!$E$98</f>
        <v>0</v>
      </c>
      <c r="CXA60" s="5">
        <f>CXA59*assumptions!$E$98</f>
        <v>0</v>
      </c>
      <c r="CXB60" s="5">
        <f>CXB59*assumptions!$E$98</f>
        <v>0</v>
      </c>
      <c r="CXC60" s="5">
        <f>CXC59*assumptions!$E$98</f>
        <v>0</v>
      </c>
      <c r="CXD60" s="5">
        <f>CXD59*assumptions!$E$98</f>
        <v>0</v>
      </c>
      <c r="CXE60" s="5">
        <f>CXE59*assumptions!$E$98</f>
        <v>0</v>
      </c>
      <c r="CXF60" s="5">
        <f>CXF59*assumptions!$E$98</f>
        <v>0</v>
      </c>
      <c r="CXG60" s="5">
        <f>CXG59*assumptions!$E$98</f>
        <v>0</v>
      </c>
      <c r="CXH60" s="5">
        <f>CXH59*assumptions!$E$98</f>
        <v>0</v>
      </c>
      <c r="CXI60" s="5">
        <f>CXI59*assumptions!$E$98</f>
        <v>0</v>
      </c>
      <c r="CXJ60" s="5">
        <f>CXJ59*assumptions!$E$98</f>
        <v>0</v>
      </c>
      <c r="CXK60" s="5">
        <f>CXK59*assumptions!$E$98</f>
        <v>0</v>
      </c>
      <c r="CXL60" s="5">
        <f>CXL59*assumptions!$E$98</f>
        <v>0</v>
      </c>
      <c r="CXM60" s="5">
        <f>CXM59*assumptions!$E$98</f>
        <v>0</v>
      </c>
      <c r="CXN60" s="5">
        <f>CXN59*assumptions!$E$98</f>
        <v>0</v>
      </c>
      <c r="CXO60" s="5">
        <f>CXO59*assumptions!$E$98</f>
        <v>0</v>
      </c>
      <c r="CXP60" s="5">
        <f>CXP59*assumptions!$E$98</f>
        <v>0</v>
      </c>
      <c r="CXQ60" s="5">
        <f>CXQ59*assumptions!$E$98</f>
        <v>0</v>
      </c>
      <c r="CXR60" s="5">
        <f>CXR59*assumptions!$E$98</f>
        <v>0</v>
      </c>
      <c r="CXS60" s="5">
        <f>CXS59*assumptions!$E$98</f>
        <v>0</v>
      </c>
      <c r="CXT60" s="5">
        <f>CXT59*assumptions!$E$98</f>
        <v>0</v>
      </c>
      <c r="CXU60" s="5">
        <f>CXU59*assumptions!$E$98</f>
        <v>0</v>
      </c>
      <c r="CXV60" s="5">
        <f>CXV59*assumptions!$E$98</f>
        <v>0</v>
      </c>
      <c r="CXW60" s="5">
        <f>CXW59*assumptions!$E$98</f>
        <v>0</v>
      </c>
      <c r="CXX60" s="5">
        <f>CXX59*assumptions!$E$98</f>
        <v>0</v>
      </c>
      <c r="CXY60" s="5">
        <f>CXY59*assumptions!$E$98</f>
        <v>0</v>
      </c>
      <c r="CXZ60" s="5">
        <f>CXZ59*assumptions!$E$98</f>
        <v>0</v>
      </c>
      <c r="CYA60" s="5">
        <f>CYA59*assumptions!$E$98</f>
        <v>0</v>
      </c>
      <c r="CYB60" s="5">
        <f>CYB59*assumptions!$E$98</f>
        <v>0</v>
      </c>
      <c r="CYC60" s="5">
        <f>CYC59*assumptions!$E$98</f>
        <v>0</v>
      </c>
      <c r="CYD60" s="5">
        <f>CYD59*assumptions!$E$98</f>
        <v>0</v>
      </c>
      <c r="CYE60" s="5">
        <f>CYE59*assumptions!$E$98</f>
        <v>0</v>
      </c>
      <c r="CYF60" s="5">
        <f>CYF59*assumptions!$E$98</f>
        <v>0</v>
      </c>
      <c r="CYG60" s="5">
        <f>CYG59*assumptions!$E$98</f>
        <v>0</v>
      </c>
      <c r="CYH60" s="5">
        <f>CYH59*assumptions!$E$98</f>
        <v>0</v>
      </c>
      <c r="CYI60" s="5">
        <f>CYI59*assumptions!$E$98</f>
        <v>0</v>
      </c>
      <c r="CYJ60" s="5">
        <f>CYJ59*assumptions!$E$98</f>
        <v>0</v>
      </c>
      <c r="CYK60" s="5">
        <f>CYK59*assumptions!$E$98</f>
        <v>0</v>
      </c>
      <c r="CYL60" s="5">
        <f>CYL59*assumptions!$E$98</f>
        <v>0</v>
      </c>
      <c r="CYM60" s="5">
        <f>CYM59*assumptions!$E$98</f>
        <v>0</v>
      </c>
      <c r="CYN60" s="5">
        <f>CYN59*assumptions!$E$98</f>
        <v>0</v>
      </c>
      <c r="CYO60" s="5">
        <f>CYO59*assumptions!$E$98</f>
        <v>0</v>
      </c>
      <c r="CYP60" s="5">
        <f>CYP59*assumptions!$E$98</f>
        <v>0</v>
      </c>
      <c r="CYQ60" s="5">
        <f>CYQ59*assumptions!$E$98</f>
        <v>0</v>
      </c>
      <c r="CYR60" s="5">
        <f>CYR59*assumptions!$E$98</f>
        <v>0</v>
      </c>
      <c r="CYS60" s="5">
        <f>CYS59*assumptions!$E$98</f>
        <v>0</v>
      </c>
      <c r="CYT60" s="5">
        <f>CYT59*assumptions!$E$98</f>
        <v>0</v>
      </c>
      <c r="CYU60" s="5">
        <f>CYU59*assumptions!$E$98</f>
        <v>0</v>
      </c>
      <c r="CYV60" s="5">
        <f>CYV59*assumptions!$E$98</f>
        <v>0</v>
      </c>
      <c r="CYW60" s="5">
        <f>CYW59*assumptions!$E$98</f>
        <v>0</v>
      </c>
      <c r="CYX60" s="5">
        <f>CYX59*assumptions!$E$98</f>
        <v>0</v>
      </c>
      <c r="CYY60" s="5">
        <f>CYY59*assumptions!$E$98</f>
        <v>0</v>
      </c>
      <c r="CYZ60" s="5">
        <f>CYZ59*assumptions!$E$98</f>
        <v>0</v>
      </c>
      <c r="CZA60" s="5">
        <f>CZA59*assumptions!$E$98</f>
        <v>0</v>
      </c>
      <c r="CZB60" s="5">
        <f>CZB59*assumptions!$E$98</f>
        <v>0</v>
      </c>
      <c r="CZC60" s="5">
        <f>CZC59*assumptions!$E$98</f>
        <v>0</v>
      </c>
      <c r="CZD60" s="5">
        <f>CZD59*assumptions!$E$98</f>
        <v>0</v>
      </c>
      <c r="CZE60" s="5">
        <f>CZE59*assumptions!$E$98</f>
        <v>0</v>
      </c>
      <c r="CZF60" s="5">
        <f>CZF59*assumptions!$E$98</f>
        <v>0</v>
      </c>
      <c r="CZG60" s="5">
        <f>CZG59*assumptions!$E$98</f>
        <v>0</v>
      </c>
      <c r="CZH60" s="5">
        <f>CZH59*assumptions!$E$98</f>
        <v>0</v>
      </c>
      <c r="CZI60" s="5">
        <f>CZI59*assumptions!$E$98</f>
        <v>0</v>
      </c>
      <c r="CZJ60" s="5">
        <f>CZJ59*assumptions!$E$98</f>
        <v>0</v>
      </c>
      <c r="CZK60" s="5">
        <f>CZK59*assumptions!$E$98</f>
        <v>0</v>
      </c>
      <c r="CZL60" s="5">
        <f>CZL59*assumptions!$E$98</f>
        <v>0</v>
      </c>
      <c r="CZM60" s="5">
        <f>CZM59*assumptions!$E$98</f>
        <v>0</v>
      </c>
      <c r="CZN60" s="5">
        <f>CZN59*assumptions!$E$98</f>
        <v>0</v>
      </c>
      <c r="CZO60" s="5">
        <f>CZO59*assumptions!$E$98</f>
        <v>0</v>
      </c>
      <c r="CZP60" s="5">
        <f>CZP59*assumptions!$E$98</f>
        <v>0</v>
      </c>
      <c r="CZQ60" s="5">
        <f>CZQ59*assumptions!$E$98</f>
        <v>0</v>
      </c>
      <c r="CZR60" s="5">
        <f>CZR59*assumptions!$E$98</f>
        <v>0</v>
      </c>
      <c r="CZS60" s="5">
        <f>CZS59*assumptions!$E$98</f>
        <v>0</v>
      </c>
      <c r="CZT60" s="5">
        <f>CZT59*assumptions!$E$98</f>
        <v>0</v>
      </c>
      <c r="CZU60" s="5">
        <f>CZU59*assumptions!$E$98</f>
        <v>0</v>
      </c>
      <c r="CZV60" s="5">
        <f>CZV59*assumptions!$E$98</f>
        <v>0</v>
      </c>
      <c r="CZW60" s="5">
        <f>CZW59*assumptions!$E$98</f>
        <v>0</v>
      </c>
      <c r="CZX60" s="5">
        <f>CZX59*assumptions!$E$98</f>
        <v>0</v>
      </c>
      <c r="CZY60" s="5">
        <f>CZY59*assumptions!$E$98</f>
        <v>0</v>
      </c>
      <c r="CZZ60" s="5">
        <f>CZZ59*assumptions!$E$98</f>
        <v>0</v>
      </c>
      <c r="DAA60" s="5">
        <f>DAA59*assumptions!$E$98</f>
        <v>0</v>
      </c>
      <c r="DAB60" s="5">
        <f>DAB59*assumptions!$E$98</f>
        <v>0</v>
      </c>
      <c r="DAC60" s="5">
        <f>DAC59*assumptions!$E$98</f>
        <v>0</v>
      </c>
      <c r="DAD60" s="5">
        <f>DAD59*assumptions!$E$98</f>
        <v>0</v>
      </c>
      <c r="DAE60" s="5">
        <f>DAE59*assumptions!$E$98</f>
        <v>0</v>
      </c>
      <c r="DAF60" s="5">
        <f>DAF59*assumptions!$E$98</f>
        <v>0</v>
      </c>
      <c r="DAG60" s="5">
        <f>DAG59*assumptions!$E$98</f>
        <v>0</v>
      </c>
      <c r="DAH60" s="5">
        <f>DAH59*assumptions!$E$98</f>
        <v>0</v>
      </c>
      <c r="DAI60" s="5">
        <f>DAI59*assumptions!$E$98</f>
        <v>0</v>
      </c>
      <c r="DAJ60" s="5">
        <f>DAJ59*assumptions!$E$98</f>
        <v>0</v>
      </c>
      <c r="DAK60" s="5">
        <f>DAK59*assumptions!$E$98</f>
        <v>0</v>
      </c>
      <c r="DAL60" s="5">
        <f>DAL59*assumptions!$E$98</f>
        <v>0</v>
      </c>
      <c r="DAM60" s="5">
        <f>DAM59*assumptions!$E$98</f>
        <v>0</v>
      </c>
      <c r="DAN60" s="5">
        <f>DAN59*assumptions!$E$98</f>
        <v>0</v>
      </c>
      <c r="DAO60" s="5">
        <f>DAO59*assumptions!$E$98</f>
        <v>0</v>
      </c>
      <c r="DAP60" s="5">
        <f>DAP59*assumptions!$E$98</f>
        <v>0</v>
      </c>
      <c r="DAQ60" s="5">
        <f>DAQ59*assumptions!$E$98</f>
        <v>0</v>
      </c>
      <c r="DAR60" s="5">
        <f>DAR59*assumptions!$E$98</f>
        <v>0</v>
      </c>
      <c r="DAS60" s="5">
        <f>DAS59*assumptions!$E$98</f>
        <v>0</v>
      </c>
      <c r="DAT60" s="5">
        <f>DAT59*assumptions!$E$98</f>
        <v>0</v>
      </c>
      <c r="DAU60" s="5">
        <f>DAU59*assumptions!$E$98</f>
        <v>0</v>
      </c>
      <c r="DAV60" s="5">
        <f>DAV59*assumptions!$E$98</f>
        <v>0</v>
      </c>
      <c r="DAW60" s="5">
        <f>DAW59*assumptions!$E$98</f>
        <v>0</v>
      </c>
      <c r="DAX60" s="5">
        <f>DAX59*assumptions!$E$98</f>
        <v>0</v>
      </c>
      <c r="DAY60" s="5">
        <f>DAY59*assumptions!$E$98</f>
        <v>0</v>
      </c>
      <c r="DAZ60" s="5">
        <f>DAZ59*assumptions!$E$98</f>
        <v>0</v>
      </c>
      <c r="DBA60" s="5">
        <f>DBA59*assumptions!$E$98</f>
        <v>0</v>
      </c>
      <c r="DBB60" s="5">
        <f>DBB59*assumptions!$E$98</f>
        <v>0</v>
      </c>
      <c r="DBC60" s="5">
        <f>DBC59*assumptions!$E$98</f>
        <v>0</v>
      </c>
      <c r="DBD60" s="5">
        <f>DBD59*assumptions!$E$98</f>
        <v>0</v>
      </c>
      <c r="DBE60" s="5">
        <f>DBE59*assumptions!$E$98</f>
        <v>0</v>
      </c>
      <c r="DBF60" s="5">
        <f>DBF59*assumptions!$E$98</f>
        <v>0</v>
      </c>
      <c r="DBG60" s="5">
        <f>DBG59*assumptions!$E$98</f>
        <v>0</v>
      </c>
      <c r="DBH60" s="5">
        <f>DBH59*assumptions!$E$98</f>
        <v>0</v>
      </c>
      <c r="DBI60" s="5">
        <f>DBI59*assumptions!$E$98</f>
        <v>0</v>
      </c>
      <c r="DBJ60" s="5">
        <f>DBJ59*assumptions!$E$98</f>
        <v>0</v>
      </c>
      <c r="DBK60" s="5">
        <f>DBK59*assumptions!$E$98</f>
        <v>0</v>
      </c>
      <c r="DBL60" s="5">
        <f>DBL59*assumptions!$E$98</f>
        <v>0</v>
      </c>
      <c r="DBM60" s="5">
        <f>DBM59*assumptions!$E$98</f>
        <v>0</v>
      </c>
      <c r="DBN60" s="5">
        <f>DBN59*assumptions!$E$98</f>
        <v>0</v>
      </c>
      <c r="DBO60" s="5">
        <f>DBO59*assumptions!$E$98</f>
        <v>0</v>
      </c>
      <c r="DBP60" s="5">
        <f>DBP59*assumptions!$E$98</f>
        <v>0</v>
      </c>
      <c r="DBQ60" s="5">
        <f>DBQ59*assumptions!$E$98</f>
        <v>0</v>
      </c>
      <c r="DBR60" s="5">
        <f>DBR59*assumptions!$E$98</f>
        <v>0</v>
      </c>
      <c r="DBS60" s="5">
        <f>DBS59*assumptions!$E$98</f>
        <v>0</v>
      </c>
      <c r="DBT60" s="5">
        <f>DBT59*assumptions!$E$98</f>
        <v>0</v>
      </c>
      <c r="DBU60" s="5">
        <f>DBU59*assumptions!$E$98</f>
        <v>0</v>
      </c>
      <c r="DBV60" s="5">
        <f>DBV59*assumptions!$E$98</f>
        <v>0</v>
      </c>
      <c r="DBW60" s="5">
        <f>DBW59*assumptions!$E$98</f>
        <v>0</v>
      </c>
      <c r="DBX60" s="5">
        <f>DBX59*assumptions!$E$98</f>
        <v>0</v>
      </c>
      <c r="DBY60" s="5">
        <f>DBY59*assumptions!$E$98</f>
        <v>0</v>
      </c>
      <c r="DBZ60" s="5">
        <f>DBZ59*assumptions!$E$98</f>
        <v>0</v>
      </c>
      <c r="DCA60" s="5">
        <f>DCA59*assumptions!$E$98</f>
        <v>0</v>
      </c>
      <c r="DCB60" s="5">
        <f>DCB59*assumptions!$E$98</f>
        <v>0</v>
      </c>
      <c r="DCC60" s="5">
        <f>DCC59*assumptions!$E$98</f>
        <v>0</v>
      </c>
      <c r="DCD60" s="5">
        <f>DCD59*assumptions!$E$98</f>
        <v>0</v>
      </c>
      <c r="DCE60" s="5">
        <f>DCE59*assumptions!$E$98</f>
        <v>0</v>
      </c>
      <c r="DCF60" s="5">
        <f>DCF59*assumptions!$E$98</f>
        <v>0</v>
      </c>
      <c r="DCG60" s="5">
        <f>DCG59*assumptions!$E$98</f>
        <v>0</v>
      </c>
      <c r="DCH60" s="5">
        <f>DCH59*assumptions!$E$98</f>
        <v>0</v>
      </c>
      <c r="DCI60" s="5">
        <f>DCI59*assumptions!$E$98</f>
        <v>0</v>
      </c>
      <c r="DCJ60" s="5">
        <f>DCJ59*assumptions!$E$98</f>
        <v>0</v>
      </c>
      <c r="DCK60" s="5">
        <f>DCK59*assumptions!$E$98</f>
        <v>0</v>
      </c>
      <c r="DCL60" s="5">
        <f>DCL59*assumptions!$E$98</f>
        <v>0</v>
      </c>
      <c r="DCM60" s="5">
        <f>DCM59*assumptions!$E$98</f>
        <v>0</v>
      </c>
      <c r="DCN60" s="5">
        <f>DCN59*assumptions!$E$98</f>
        <v>0</v>
      </c>
      <c r="DCO60" s="5">
        <f>DCO59*assumptions!$E$98</f>
        <v>0</v>
      </c>
      <c r="DCP60" s="5">
        <f>DCP59*assumptions!$E$98</f>
        <v>0</v>
      </c>
      <c r="DCQ60" s="5">
        <f>DCQ59*assumptions!$E$98</f>
        <v>0</v>
      </c>
      <c r="DCR60" s="5">
        <f>DCR59*assumptions!$E$98</f>
        <v>0</v>
      </c>
      <c r="DCS60" s="5">
        <f>DCS59*assumptions!$E$98</f>
        <v>0</v>
      </c>
      <c r="DCT60" s="5">
        <f>DCT59*assumptions!$E$98</f>
        <v>0</v>
      </c>
      <c r="DCU60" s="5">
        <f>DCU59*assumptions!$E$98</f>
        <v>0</v>
      </c>
      <c r="DCV60" s="5">
        <f>DCV59*assumptions!$E$98</f>
        <v>0</v>
      </c>
      <c r="DCW60" s="5">
        <f>DCW59*assumptions!$E$98</f>
        <v>0</v>
      </c>
      <c r="DCX60" s="5">
        <f>DCX59*assumptions!$E$98</f>
        <v>0</v>
      </c>
      <c r="DCY60" s="5">
        <f>DCY59*assumptions!$E$98</f>
        <v>0</v>
      </c>
      <c r="DCZ60" s="5">
        <f>DCZ59*assumptions!$E$98</f>
        <v>0</v>
      </c>
      <c r="DDA60" s="5">
        <f>DDA59*assumptions!$E$98</f>
        <v>0</v>
      </c>
      <c r="DDB60" s="5">
        <f>DDB59*assumptions!$E$98</f>
        <v>0</v>
      </c>
      <c r="DDC60" s="5">
        <f>DDC59*assumptions!$E$98</f>
        <v>0</v>
      </c>
      <c r="DDD60" s="5">
        <f>DDD59*assumptions!$E$98</f>
        <v>0</v>
      </c>
      <c r="DDE60" s="5">
        <f>DDE59*assumptions!$E$98</f>
        <v>0</v>
      </c>
      <c r="DDF60" s="5">
        <f>DDF59*assumptions!$E$98</f>
        <v>0</v>
      </c>
      <c r="DDG60" s="5">
        <f>DDG59*assumptions!$E$98</f>
        <v>0</v>
      </c>
      <c r="DDH60" s="5">
        <f>DDH59*assumptions!$E$98</f>
        <v>0</v>
      </c>
      <c r="DDI60" s="5">
        <f>DDI59*assumptions!$E$98</f>
        <v>0</v>
      </c>
      <c r="DDJ60" s="5">
        <f>DDJ59*assumptions!$E$98</f>
        <v>0</v>
      </c>
      <c r="DDK60" s="5">
        <f>DDK59*assumptions!$E$98</f>
        <v>0</v>
      </c>
      <c r="DDL60" s="5">
        <f>DDL59*assumptions!$E$98</f>
        <v>0</v>
      </c>
      <c r="DDM60" s="5">
        <f>DDM59*assumptions!$E$98</f>
        <v>0</v>
      </c>
      <c r="DDN60" s="5">
        <f>DDN59*assumptions!$E$98</f>
        <v>0</v>
      </c>
      <c r="DDO60" s="5">
        <f>DDO59*assumptions!$E$98</f>
        <v>0</v>
      </c>
      <c r="DDP60" s="5">
        <f>DDP59*assumptions!$E$98</f>
        <v>0</v>
      </c>
      <c r="DDQ60" s="5">
        <f>DDQ59*assumptions!$E$98</f>
        <v>0</v>
      </c>
      <c r="DDR60" s="5">
        <f>DDR59*assumptions!$E$98</f>
        <v>0</v>
      </c>
      <c r="DDS60" s="5">
        <f>DDS59*assumptions!$E$98</f>
        <v>0</v>
      </c>
      <c r="DDT60" s="5">
        <f>DDT59*assumptions!$E$98</f>
        <v>0</v>
      </c>
      <c r="DDU60" s="5">
        <f>DDU59*assumptions!$E$98</f>
        <v>0</v>
      </c>
      <c r="DDV60" s="5">
        <f>DDV59*assumptions!$E$98</f>
        <v>0</v>
      </c>
      <c r="DDW60" s="5">
        <f>DDW59*assumptions!$E$98</f>
        <v>0</v>
      </c>
      <c r="DDX60" s="5">
        <f>DDX59*assumptions!$E$98</f>
        <v>0</v>
      </c>
      <c r="DDY60" s="5">
        <f>DDY59*assumptions!$E$98</f>
        <v>0</v>
      </c>
      <c r="DDZ60" s="5">
        <f>DDZ59*assumptions!$E$98</f>
        <v>0</v>
      </c>
      <c r="DEA60" s="5">
        <f>DEA59*assumptions!$E$98</f>
        <v>0</v>
      </c>
      <c r="DEB60" s="5">
        <f>DEB59*assumptions!$E$98</f>
        <v>0</v>
      </c>
      <c r="DEC60" s="5">
        <f>DEC59*assumptions!$E$98</f>
        <v>0</v>
      </c>
      <c r="DED60" s="5">
        <f>DED59*assumptions!$E$98</f>
        <v>0</v>
      </c>
      <c r="DEE60" s="5">
        <f>DEE59*assumptions!$E$98</f>
        <v>0</v>
      </c>
      <c r="DEF60" s="5">
        <f>DEF59*assumptions!$E$98</f>
        <v>0</v>
      </c>
      <c r="DEG60" s="5">
        <f>DEG59*assumptions!$E$98</f>
        <v>0</v>
      </c>
      <c r="DEH60" s="5">
        <f>DEH59*assumptions!$E$98</f>
        <v>0</v>
      </c>
      <c r="DEI60" s="5">
        <f>DEI59*assumptions!$E$98</f>
        <v>0</v>
      </c>
      <c r="DEJ60" s="5">
        <f>DEJ59*assumptions!$E$98</f>
        <v>0</v>
      </c>
      <c r="DEK60" s="5">
        <f>DEK59*assumptions!$E$98</f>
        <v>0</v>
      </c>
      <c r="DEL60" s="5">
        <f>DEL59*assumptions!$E$98</f>
        <v>0</v>
      </c>
      <c r="DEM60" s="5">
        <f>DEM59*assumptions!$E$98</f>
        <v>0</v>
      </c>
      <c r="DEN60" s="5">
        <f>DEN59*assumptions!$E$98</f>
        <v>0</v>
      </c>
      <c r="DEO60" s="5">
        <f>DEO59*assumptions!$E$98</f>
        <v>0</v>
      </c>
      <c r="DEP60" s="5">
        <f>DEP59*assumptions!$E$98</f>
        <v>0</v>
      </c>
      <c r="DEQ60" s="5">
        <f>DEQ59*assumptions!$E$98</f>
        <v>0</v>
      </c>
      <c r="DER60" s="5">
        <f>DER59*assumptions!$E$98</f>
        <v>0</v>
      </c>
      <c r="DES60" s="5">
        <f>DES59*assumptions!$E$98</f>
        <v>0</v>
      </c>
      <c r="DET60" s="5">
        <f>DET59*assumptions!$E$98</f>
        <v>0</v>
      </c>
      <c r="DEU60" s="5">
        <f>DEU59*assumptions!$E$98</f>
        <v>0</v>
      </c>
      <c r="DEV60" s="5">
        <f>DEV59*assumptions!$E$98</f>
        <v>0</v>
      </c>
      <c r="DEW60" s="5">
        <f>DEW59*assumptions!$E$98</f>
        <v>0</v>
      </c>
      <c r="DEX60" s="5">
        <f>DEX59*assumptions!$E$98</f>
        <v>0</v>
      </c>
      <c r="DEY60" s="5">
        <f>DEY59*assumptions!$E$98</f>
        <v>0</v>
      </c>
      <c r="DEZ60" s="5">
        <f>DEZ59*assumptions!$E$98</f>
        <v>0</v>
      </c>
      <c r="DFA60" s="5">
        <f>DFA59*assumptions!$E$98</f>
        <v>0</v>
      </c>
      <c r="DFB60" s="5">
        <f>DFB59*assumptions!$E$98</f>
        <v>0</v>
      </c>
      <c r="DFC60" s="5">
        <f>DFC59*assumptions!$E$98</f>
        <v>0</v>
      </c>
      <c r="DFD60" s="5">
        <f>DFD59*assumptions!$E$98</f>
        <v>0</v>
      </c>
      <c r="DFE60" s="5">
        <f>DFE59*assumptions!$E$98</f>
        <v>0</v>
      </c>
      <c r="DFF60" s="5">
        <f>DFF59*assumptions!$E$98</f>
        <v>0</v>
      </c>
      <c r="DFG60" s="5">
        <f>DFG59*assumptions!$E$98</f>
        <v>0</v>
      </c>
      <c r="DFH60" s="5">
        <f>DFH59*assumptions!$E$98</f>
        <v>0</v>
      </c>
      <c r="DFI60" s="5">
        <f>DFI59*assumptions!$E$98</f>
        <v>0</v>
      </c>
      <c r="DFJ60" s="5">
        <f>DFJ59*assumptions!$E$98</f>
        <v>0</v>
      </c>
      <c r="DFK60" s="5">
        <f>DFK59*assumptions!$E$98</f>
        <v>0</v>
      </c>
      <c r="DFL60" s="5">
        <f>DFL59*assumptions!$E$98</f>
        <v>0</v>
      </c>
      <c r="DFM60" s="5">
        <f>DFM59*assumptions!$E$98</f>
        <v>0</v>
      </c>
      <c r="DFN60" s="5">
        <f>DFN59*assumptions!$E$98</f>
        <v>0</v>
      </c>
      <c r="DFO60" s="5">
        <f>DFO59*assumptions!$E$98</f>
        <v>0</v>
      </c>
      <c r="DFP60" s="5">
        <f>DFP59*assumptions!$E$98</f>
        <v>0</v>
      </c>
      <c r="DFQ60" s="5">
        <f>DFQ59*assumptions!$E$98</f>
        <v>0</v>
      </c>
      <c r="DFR60" s="5">
        <f>DFR59*assumptions!$E$98</f>
        <v>0</v>
      </c>
      <c r="DFS60" s="5">
        <f>DFS59*assumptions!$E$98</f>
        <v>0</v>
      </c>
      <c r="DFT60" s="5">
        <f>DFT59*assumptions!$E$98</f>
        <v>0</v>
      </c>
      <c r="DFU60" s="5">
        <f>DFU59*assumptions!$E$98</f>
        <v>0</v>
      </c>
      <c r="DFV60" s="5">
        <f>DFV59*assumptions!$E$98</f>
        <v>0</v>
      </c>
      <c r="DFW60" s="5">
        <f>DFW59*assumptions!$E$98</f>
        <v>0</v>
      </c>
      <c r="DFX60" s="5">
        <f>DFX59*assumptions!$E$98</f>
        <v>0</v>
      </c>
      <c r="DFY60" s="5">
        <f>DFY59*assumptions!$E$98</f>
        <v>0</v>
      </c>
      <c r="DFZ60" s="5">
        <f>DFZ59*assumptions!$E$98</f>
        <v>0</v>
      </c>
      <c r="DGA60" s="5">
        <f>DGA59*assumptions!$E$98</f>
        <v>0</v>
      </c>
      <c r="DGB60" s="5">
        <f>DGB59*assumptions!$E$98</f>
        <v>0</v>
      </c>
      <c r="DGC60" s="5">
        <f>DGC59*assumptions!$E$98</f>
        <v>0</v>
      </c>
      <c r="DGD60" s="5">
        <f>DGD59*assumptions!$E$98</f>
        <v>0</v>
      </c>
      <c r="DGE60" s="5">
        <f>DGE59*assumptions!$E$98</f>
        <v>0</v>
      </c>
      <c r="DGF60" s="5">
        <f>DGF59*assumptions!$E$98</f>
        <v>0</v>
      </c>
      <c r="DGG60" s="5">
        <f>DGG59*assumptions!$E$98</f>
        <v>0</v>
      </c>
      <c r="DGH60" s="5">
        <f>DGH59*assumptions!$E$98</f>
        <v>0</v>
      </c>
      <c r="DGI60" s="5">
        <f>DGI59*assumptions!$E$98</f>
        <v>0</v>
      </c>
      <c r="DGJ60" s="5">
        <f>DGJ59*assumptions!$E$98</f>
        <v>0</v>
      </c>
      <c r="DGK60" s="5">
        <f>DGK59*assumptions!$E$98</f>
        <v>0</v>
      </c>
      <c r="DGL60" s="5">
        <f>DGL59*assumptions!$E$98</f>
        <v>0</v>
      </c>
      <c r="DGM60" s="5">
        <f>DGM59*assumptions!$E$98</f>
        <v>0</v>
      </c>
      <c r="DGN60" s="5">
        <f>DGN59*assumptions!$E$98</f>
        <v>0</v>
      </c>
      <c r="DGO60" s="5">
        <f>DGO59*assumptions!$E$98</f>
        <v>0</v>
      </c>
      <c r="DGP60" s="5">
        <f>DGP59*assumptions!$E$98</f>
        <v>0</v>
      </c>
      <c r="DGQ60" s="5">
        <f>DGQ59*assumptions!$E$98</f>
        <v>0</v>
      </c>
      <c r="DGR60" s="5">
        <f>DGR59*assumptions!$E$98</f>
        <v>0</v>
      </c>
      <c r="DGS60" s="5">
        <f>DGS59*assumptions!$E$98</f>
        <v>0</v>
      </c>
      <c r="DGT60" s="5">
        <f>DGT59*assumptions!$E$98</f>
        <v>0</v>
      </c>
      <c r="DGU60" s="5">
        <f>DGU59*assumptions!$E$98</f>
        <v>0</v>
      </c>
      <c r="DGV60" s="5">
        <f>DGV59*assumptions!$E$98</f>
        <v>0</v>
      </c>
      <c r="DGW60" s="5">
        <f>DGW59*assumptions!$E$98</f>
        <v>0</v>
      </c>
      <c r="DGX60" s="5">
        <f>DGX59*assumptions!$E$98</f>
        <v>0</v>
      </c>
      <c r="DGY60" s="5">
        <f>DGY59*assumptions!$E$98</f>
        <v>0</v>
      </c>
      <c r="DGZ60" s="5">
        <f>DGZ59*assumptions!$E$98</f>
        <v>0</v>
      </c>
      <c r="DHA60" s="5">
        <f>DHA59*assumptions!$E$98</f>
        <v>0</v>
      </c>
      <c r="DHB60" s="5">
        <f>DHB59*assumptions!$E$98</f>
        <v>0</v>
      </c>
      <c r="DHC60" s="5">
        <f>DHC59*assumptions!$E$98</f>
        <v>0</v>
      </c>
      <c r="DHD60" s="5">
        <f>DHD59*assumptions!$E$98</f>
        <v>0</v>
      </c>
      <c r="DHE60" s="5">
        <f>DHE59*assumptions!$E$98</f>
        <v>0</v>
      </c>
      <c r="DHF60" s="5">
        <f>DHF59*assumptions!$E$98</f>
        <v>0</v>
      </c>
      <c r="DHG60" s="5">
        <f>DHG59*assumptions!$E$98</f>
        <v>0</v>
      </c>
      <c r="DHH60" s="5">
        <f>DHH59*assumptions!$E$98</f>
        <v>0</v>
      </c>
      <c r="DHI60" s="5">
        <f>DHI59*assumptions!$E$98</f>
        <v>0</v>
      </c>
      <c r="DHJ60" s="5">
        <f>DHJ59*assumptions!$E$98</f>
        <v>0</v>
      </c>
      <c r="DHK60" s="5">
        <f>DHK59*assumptions!$E$98</f>
        <v>0</v>
      </c>
      <c r="DHL60" s="5">
        <f>DHL59*assumptions!$E$98</f>
        <v>0</v>
      </c>
      <c r="DHM60" s="5">
        <f>DHM59*assumptions!$E$98</f>
        <v>0</v>
      </c>
      <c r="DHN60" s="5">
        <f>DHN59*assumptions!$E$98</f>
        <v>0</v>
      </c>
      <c r="DHO60" s="5">
        <f>DHO59*assumptions!$E$98</f>
        <v>0</v>
      </c>
      <c r="DHP60" s="5">
        <f>DHP59*assumptions!$E$98</f>
        <v>0</v>
      </c>
      <c r="DHQ60" s="5">
        <f>DHQ59*assumptions!$E$98</f>
        <v>0</v>
      </c>
      <c r="DHR60" s="5">
        <f>DHR59*assumptions!$E$98</f>
        <v>0</v>
      </c>
      <c r="DHS60" s="5">
        <f>DHS59*assumptions!$E$98</f>
        <v>0</v>
      </c>
      <c r="DHT60" s="5">
        <f>DHT59*assumptions!$E$98</f>
        <v>0</v>
      </c>
      <c r="DHU60" s="5">
        <f>DHU59*assumptions!$E$98</f>
        <v>0</v>
      </c>
      <c r="DHV60" s="5">
        <f>DHV59*assumptions!$E$98</f>
        <v>0</v>
      </c>
      <c r="DHW60" s="5">
        <f>DHW59*assumptions!$E$98</f>
        <v>0</v>
      </c>
      <c r="DHX60" s="5">
        <f>DHX59*assumptions!$E$98</f>
        <v>0</v>
      </c>
      <c r="DHY60" s="5">
        <f>DHY59*assumptions!$E$98</f>
        <v>0</v>
      </c>
      <c r="DHZ60" s="5">
        <f>DHZ59*assumptions!$E$98</f>
        <v>0</v>
      </c>
      <c r="DIA60" s="5">
        <f>DIA59*assumptions!$E$98</f>
        <v>0</v>
      </c>
      <c r="DIB60" s="5">
        <f>DIB59*assumptions!$E$98</f>
        <v>0</v>
      </c>
      <c r="DIC60" s="5">
        <f>DIC59*assumptions!$E$98</f>
        <v>0</v>
      </c>
      <c r="DID60" s="5">
        <f>DID59*assumptions!$E$98</f>
        <v>0</v>
      </c>
      <c r="DIE60" s="5">
        <f>DIE59*assumptions!$E$98</f>
        <v>0</v>
      </c>
      <c r="DIF60" s="5">
        <f>DIF59*assumptions!$E$98</f>
        <v>0</v>
      </c>
      <c r="DIG60" s="5">
        <f>DIG59*assumptions!$E$98</f>
        <v>0</v>
      </c>
      <c r="DIH60" s="5">
        <f>DIH59*assumptions!$E$98</f>
        <v>0</v>
      </c>
      <c r="DII60" s="5">
        <f>DII59*assumptions!$E$98</f>
        <v>0</v>
      </c>
      <c r="DIJ60" s="5">
        <f>DIJ59*assumptions!$E$98</f>
        <v>0</v>
      </c>
      <c r="DIK60" s="5">
        <f>DIK59*assumptions!$E$98</f>
        <v>0</v>
      </c>
      <c r="DIL60" s="5">
        <f>DIL59*assumptions!$E$98</f>
        <v>0</v>
      </c>
      <c r="DIM60" s="5">
        <f>DIM59*assumptions!$E$98</f>
        <v>0</v>
      </c>
      <c r="DIN60" s="5">
        <f>DIN59*assumptions!$E$98</f>
        <v>0</v>
      </c>
      <c r="DIO60" s="5">
        <f>DIO59*assumptions!$E$98</f>
        <v>0</v>
      </c>
      <c r="DIP60" s="5">
        <f>DIP59*assumptions!$E$98</f>
        <v>0</v>
      </c>
      <c r="DIQ60" s="5">
        <f>DIQ59*assumptions!$E$98</f>
        <v>0</v>
      </c>
      <c r="DIR60" s="5">
        <f>DIR59*assumptions!$E$98</f>
        <v>0</v>
      </c>
      <c r="DIS60" s="5">
        <f>DIS59*assumptions!$E$98</f>
        <v>0</v>
      </c>
      <c r="DIT60" s="5">
        <f>DIT59*assumptions!$E$98</f>
        <v>0</v>
      </c>
      <c r="DIU60" s="5">
        <f>DIU59*assumptions!$E$98</f>
        <v>0</v>
      </c>
      <c r="DIV60" s="5">
        <f>DIV59*assumptions!$E$98</f>
        <v>0</v>
      </c>
      <c r="DIW60" s="5">
        <f>DIW59*assumptions!$E$98</f>
        <v>0</v>
      </c>
      <c r="DIX60" s="5">
        <f>DIX59*assumptions!$E$98</f>
        <v>0</v>
      </c>
      <c r="DIY60" s="5">
        <f>DIY59*assumptions!$E$98</f>
        <v>0</v>
      </c>
      <c r="DIZ60" s="5">
        <f>DIZ59*assumptions!$E$98</f>
        <v>0</v>
      </c>
      <c r="DJA60" s="5">
        <f>DJA59*assumptions!$E$98</f>
        <v>0</v>
      </c>
      <c r="DJB60" s="5">
        <f>DJB59*assumptions!$E$98</f>
        <v>0</v>
      </c>
      <c r="DJC60" s="5">
        <f>DJC59*assumptions!$E$98</f>
        <v>0</v>
      </c>
      <c r="DJD60" s="5">
        <f>DJD59*assumptions!$E$98</f>
        <v>0</v>
      </c>
      <c r="DJE60" s="5">
        <f>DJE59*assumptions!$E$98</f>
        <v>0</v>
      </c>
      <c r="DJF60" s="5">
        <f>DJF59*assumptions!$E$98</f>
        <v>0</v>
      </c>
      <c r="DJG60" s="5">
        <f>DJG59*assumptions!$E$98</f>
        <v>0</v>
      </c>
      <c r="DJH60" s="5">
        <f>DJH59*assumptions!$E$98</f>
        <v>0</v>
      </c>
      <c r="DJI60" s="5">
        <f>DJI59*assumptions!$E$98</f>
        <v>0</v>
      </c>
      <c r="DJJ60" s="5">
        <f>DJJ59*assumptions!$E$98</f>
        <v>0</v>
      </c>
      <c r="DJK60" s="5">
        <f>DJK59*assumptions!$E$98</f>
        <v>0</v>
      </c>
      <c r="DJL60" s="5">
        <f>DJL59*assumptions!$E$98</f>
        <v>0</v>
      </c>
      <c r="DJM60" s="5">
        <f>DJM59*assumptions!$E$98</f>
        <v>0</v>
      </c>
      <c r="DJN60" s="5">
        <f>DJN59*assumptions!$E$98</f>
        <v>0</v>
      </c>
      <c r="DJO60" s="5">
        <f>DJO59*assumptions!$E$98</f>
        <v>0</v>
      </c>
      <c r="DJP60" s="5">
        <f>DJP59*assumptions!$E$98</f>
        <v>0</v>
      </c>
      <c r="DJQ60" s="5">
        <f>DJQ59*assumptions!$E$98</f>
        <v>0</v>
      </c>
      <c r="DJR60" s="5">
        <f>DJR59*assumptions!$E$98</f>
        <v>0</v>
      </c>
      <c r="DJS60" s="5">
        <f>DJS59*assumptions!$E$98</f>
        <v>0</v>
      </c>
      <c r="DJT60" s="5">
        <f>DJT59*assumptions!$E$98</f>
        <v>0</v>
      </c>
      <c r="DJU60" s="5">
        <f>DJU59*assumptions!$E$98</f>
        <v>0</v>
      </c>
      <c r="DJV60" s="5">
        <f>DJV59*assumptions!$E$98</f>
        <v>0</v>
      </c>
      <c r="DJW60" s="5">
        <f>DJW59*assumptions!$E$98</f>
        <v>0</v>
      </c>
      <c r="DJX60" s="5">
        <f>DJX59*assumptions!$E$98</f>
        <v>0</v>
      </c>
      <c r="DJY60" s="5">
        <f>DJY59*assumptions!$E$98</f>
        <v>0</v>
      </c>
      <c r="DJZ60" s="5">
        <f>DJZ59*assumptions!$E$98</f>
        <v>0</v>
      </c>
      <c r="DKA60" s="5">
        <f>DKA59*assumptions!$E$98</f>
        <v>0</v>
      </c>
      <c r="DKB60" s="5">
        <f>DKB59*assumptions!$E$98</f>
        <v>0</v>
      </c>
      <c r="DKC60" s="5">
        <f>DKC59*assumptions!$E$98</f>
        <v>0</v>
      </c>
      <c r="DKD60" s="5">
        <f>DKD59*assumptions!$E$98</f>
        <v>0</v>
      </c>
      <c r="DKE60" s="5">
        <f>DKE59*assumptions!$E$98</f>
        <v>0</v>
      </c>
      <c r="DKF60" s="5">
        <f>DKF59*assumptions!$E$98</f>
        <v>0</v>
      </c>
      <c r="DKG60" s="5">
        <f>DKG59*assumptions!$E$98</f>
        <v>0</v>
      </c>
      <c r="DKH60" s="5">
        <f>DKH59*assumptions!$E$98</f>
        <v>0</v>
      </c>
      <c r="DKI60" s="5">
        <f>DKI59*assumptions!$E$98</f>
        <v>0</v>
      </c>
      <c r="DKJ60" s="5">
        <f>DKJ59*assumptions!$E$98</f>
        <v>0</v>
      </c>
      <c r="DKK60" s="5">
        <f>DKK59*assumptions!$E$98</f>
        <v>0</v>
      </c>
      <c r="DKL60" s="5">
        <f>DKL59*assumptions!$E$98</f>
        <v>0</v>
      </c>
      <c r="DKM60" s="5">
        <f>DKM59*assumptions!$E$98</f>
        <v>0</v>
      </c>
      <c r="DKN60" s="5">
        <f>DKN59*assumptions!$E$98</f>
        <v>0</v>
      </c>
      <c r="DKO60" s="5">
        <f>DKO59*assumptions!$E$98</f>
        <v>0</v>
      </c>
      <c r="DKP60" s="5">
        <f>DKP59*assumptions!$E$98</f>
        <v>0</v>
      </c>
      <c r="DKQ60" s="5">
        <f>DKQ59*assumptions!$E$98</f>
        <v>0</v>
      </c>
      <c r="DKR60" s="5">
        <f>DKR59*assumptions!$E$98</f>
        <v>0</v>
      </c>
      <c r="DKS60" s="5">
        <f>DKS59*assumptions!$E$98</f>
        <v>0</v>
      </c>
      <c r="DKT60" s="5">
        <f>DKT59*assumptions!$E$98</f>
        <v>0</v>
      </c>
      <c r="DKU60" s="5">
        <f>DKU59*assumptions!$E$98</f>
        <v>0</v>
      </c>
      <c r="DKV60" s="5">
        <f>DKV59*assumptions!$E$98</f>
        <v>0</v>
      </c>
      <c r="DKW60" s="5">
        <f>DKW59*assumptions!$E$98</f>
        <v>0</v>
      </c>
      <c r="DKX60" s="5">
        <f>DKX59*assumptions!$E$98</f>
        <v>0</v>
      </c>
      <c r="DKY60" s="5">
        <f>DKY59*assumptions!$E$98</f>
        <v>0</v>
      </c>
      <c r="DKZ60" s="5">
        <f>DKZ59*assumptions!$E$98</f>
        <v>0</v>
      </c>
      <c r="DLA60" s="5">
        <f>DLA59*assumptions!$E$98</f>
        <v>0</v>
      </c>
      <c r="DLB60" s="5">
        <f>DLB59*assumptions!$E$98</f>
        <v>0</v>
      </c>
      <c r="DLC60" s="5">
        <f>DLC59*assumptions!$E$98</f>
        <v>0</v>
      </c>
      <c r="DLD60" s="5">
        <f>DLD59*assumptions!$E$98</f>
        <v>0</v>
      </c>
      <c r="DLE60" s="5">
        <f>DLE59*assumptions!$E$98</f>
        <v>0</v>
      </c>
      <c r="DLF60" s="5">
        <f>DLF59*assumptions!$E$98</f>
        <v>0</v>
      </c>
      <c r="DLG60" s="5">
        <f>DLG59*assumptions!$E$98</f>
        <v>0</v>
      </c>
      <c r="DLH60" s="5">
        <f>DLH59*assumptions!$E$98</f>
        <v>0</v>
      </c>
      <c r="DLI60" s="5">
        <f>DLI59*assumptions!$E$98</f>
        <v>0</v>
      </c>
      <c r="DLJ60" s="5">
        <f>DLJ59*assumptions!$E$98</f>
        <v>0</v>
      </c>
      <c r="DLK60" s="5">
        <f>DLK59*assumptions!$E$98</f>
        <v>0</v>
      </c>
      <c r="DLL60" s="5">
        <f>DLL59*assumptions!$E$98</f>
        <v>0</v>
      </c>
      <c r="DLM60" s="5">
        <f>DLM59*assumptions!$E$98</f>
        <v>0</v>
      </c>
      <c r="DLN60" s="5">
        <f>DLN59*assumptions!$E$98</f>
        <v>0</v>
      </c>
      <c r="DLO60" s="5">
        <f>DLO59*assumptions!$E$98</f>
        <v>0</v>
      </c>
      <c r="DLP60" s="5">
        <f>DLP59*assumptions!$E$98</f>
        <v>0</v>
      </c>
      <c r="DLQ60" s="5">
        <f>DLQ59*assumptions!$E$98</f>
        <v>0</v>
      </c>
      <c r="DLR60" s="5">
        <f>DLR59*assumptions!$E$98</f>
        <v>0</v>
      </c>
      <c r="DLS60" s="5">
        <f>DLS59*assumptions!$E$98</f>
        <v>0</v>
      </c>
      <c r="DLT60" s="5">
        <f>DLT59*assumptions!$E$98</f>
        <v>0</v>
      </c>
      <c r="DLU60" s="5">
        <f>DLU59*assumptions!$E$98</f>
        <v>0</v>
      </c>
      <c r="DLV60" s="5">
        <f>DLV59*assumptions!$E$98</f>
        <v>0</v>
      </c>
      <c r="DLW60" s="5">
        <f>DLW59*assumptions!$E$98</f>
        <v>0</v>
      </c>
      <c r="DLX60" s="5">
        <f>DLX59*assumptions!$E$98</f>
        <v>0</v>
      </c>
      <c r="DLY60" s="5">
        <f>DLY59*assumptions!$E$98</f>
        <v>0</v>
      </c>
      <c r="DLZ60" s="5">
        <f>DLZ59*assumptions!$E$98</f>
        <v>0</v>
      </c>
      <c r="DMA60" s="5">
        <f>DMA59*assumptions!$E$98</f>
        <v>0</v>
      </c>
      <c r="DMB60" s="5">
        <f>DMB59*assumptions!$E$98</f>
        <v>0</v>
      </c>
      <c r="DMC60" s="5">
        <f>DMC59*assumptions!$E$98</f>
        <v>0</v>
      </c>
      <c r="DMD60" s="5">
        <f>DMD59*assumptions!$E$98</f>
        <v>0</v>
      </c>
      <c r="DME60" s="5">
        <f>DME59*assumptions!$E$98</f>
        <v>0</v>
      </c>
      <c r="DMF60" s="5">
        <f>DMF59*assumptions!$E$98</f>
        <v>0</v>
      </c>
      <c r="DMG60" s="5">
        <f>DMG59*assumptions!$E$98</f>
        <v>0</v>
      </c>
      <c r="DMH60" s="5">
        <f>DMH59*assumptions!$E$98</f>
        <v>0</v>
      </c>
      <c r="DMI60" s="5">
        <f>DMI59*assumptions!$E$98</f>
        <v>0</v>
      </c>
      <c r="DMJ60" s="5">
        <f>DMJ59*assumptions!$E$98</f>
        <v>0</v>
      </c>
      <c r="DMK60" s="5">
        <f>DMK59*assumptions!$E$98</f>
        <v>0</v>
      </c>
      <c r="DML60" s="5">
        <f>DML59*assumptions!$E$98</f>
        <v>0</v>
      </c>
      <c r="DMM60" s="5">
        <f>DMM59*assumptions!$E$98</f>
        <v>0</v>
      </c>
      <c r="DMN60" s="5">
        <f>DMN59*assumptions!$E$98</f>
        <v>0</v>
      </c>
      <c r="DMO60" s="5">
        <f>DMO59*assumptions!$E$98</f>
        <v>0</v>
      </c>
      <c r="DMP60" s="5">
        <f>DMP59*assumptions!$E$98</f>
        <v>0</v>
      </c>
      <c r="DMQ60" s="5">
        <f>DMQ59*assumptions!$E$98</f>
        <v>0</v>
      </c>
      <c r="DMR60" s="5">
        <f>DMR59*assumptions!$E$98</f>
        <v>0</v>
      </c>
      <c r="DMS60" s="5">
        <f>DMS59*assumptions!$E$98</f>
        <v>0</v>
      </c>
      <c r="DMT60" s="5">
        <f>DMT59*assumptions!$E$98</f>
        <v>0</v>
      </c>
      <c r="DMU60" s="5">
        <f>DMU59*assumptions!$E$98</f>
        <v>0</v>
      </c>
      <c r="DMV60" s="5">
        <f>DMV59*assumptions!$E$98</f>
        <v>0</v>
      </c>
      <c r="DMW60" s="5">
        <f>DMW59*assumptions!$E$98</f>
        <v>0</v>
      </c>
      <c r="DMX60" s="5">
        <f>DMX59*assumptions!$E$98</f>
        <v>0</v>
      </c>
      <c r="DMY60" s="5">
        <f>DMY59*assumptions!$E$98</f>
        <v>0</v>
      </c>
      <c r="DMZ60" s="5">
        <f>DMZ59*assumptions!$E$98</f>
        <v>0</v>
      </c>
      <c r="DNA60" s="5">
        <f>DNA59*assumptions!$E$98</f>
        <v>0</v>
      </c>
      <c r="DNB60" s="5">
        <f>DNB59*assumptions!$E$98</f>
        <v>0</v>
      </c>
      <c r="DNC60" s="5">
        <f>DNC59*assumptions!$E$98</f>
        <v>0</v>
      </c>
      <c r="DND60" s="5">
        <f>DND59*assumptions!$E$98</f>
        <v>0</v>
      </c>
      <c r="DNE60" s="5">
        <f>DNE59*assumptions!$E$98</f>
        <v>0</v>
      </c>
      <c r="DNF60" s="5">
        <f>DNF59*assumptions!$E$98</f>
        <v>0</v>
      </c>
      <c r="DNG60" s="5">
        <f>DNG59*assumptions!$E$98</f>
        <v>0</v>
      </c>
      <c r="DNH60" s="5">
        <f>DNH59*assumptions!$E$98</f>
        <v>0</v>
      </c>
      <c r="DNI60" s="5">
        <f>DNI59*assumptions!$E$98</f>
        <v>0</v>
      </c>
      <c r="DNJ60" s="5">
        <f>DNJ59*assumptions!$E$98</f>
        <v>0</v>
      </c>
      <c r="DNK60" s="5">
        <f>DNK59*assumptions!$E$98</f>
        <v>0</v>
      </c>
      <c r="DNL60" s="5">
        <f>DNL59*assumptions!$E$98</f>
        <v>0</v>
      </c>
      <c r="DNM60" s="5">
        <f>DNM59*assumptions!$E$98</f>
        <v>0</v>
      </c>
      <c r="DNN60" s="5">
        <f>DNN59*assumptions!$E$98</f>
        <v>0</v>
      </c>
      <c r="DNO60" s="5">
        <f>DNO59*assumptions!$E$98</f>
        <v>0</v>
      </c>
      <c r="DNP60" s="5">
        <f>DNP59*assumptions!$E$98</f>
        <v>0</v>
      </c>
      <c r="DNQ60" s="5">
        <f>DNQ59*assumptions!$E$98</f>
        <v>0</v>
      </c>
      <c r="DNR60" s="5">
        <f>DNR59*assumptions!$E$98</f>
        <v>0</v>
      </c>
      <c r="DNS60" s="5">
        <f>DNS59*assumptions!$E$98</f>
        <v>0</v>
      </c>
      <c r="DNT60" s="5">
        <f>DNT59*assumptions!$E$98</f>
        <v>0</v>
      </c>
      <c r="DNU60" s="5">
        <f>DNU59*assumptions!$E$98</f>
        <v>0</v>
      </c>
      <c r="DNV60" s="5">
        <f>DNV59*assumptions!$E$98</f>
        <v>0</v>
      </c>
      <c r="DNW60" s="5">
        <f>DNW59*assumptions!$E$98</f>
        <v>0</v>
      </c>
      <c r="DNX60" s="5">
        <f>DNX59*assumptions!$E$98</f>
        <v>0</v>
      </c>
      <c r="DNY60" s="5">
        <f>DNY59*assumptions!$E$98</f>
        <v>0</v>
      </c>
      <c r="DNZ60" s="5">
        <f>DNZ59*assumptions!$E$98</f>
        <v>0</v>
      </c>
      <c r="DOA60" s="5">
        <f>DOA59*assumptions!$E$98</f>
        <v>0</v>
      </c>
      <c r="DOB60" s="5">
        <f>DOB59*assumptions!$E$98</f>
        <v>0</v>
      </c>
      <c r="DOC60" s="5">
        <f>DOC59*assumptions!$E$98</f>
        <v>0</v>
      </c>
      <c r="DOD60" s="5">
        <f>DOD59*assumptions!$E$98</f>
        <v>0</v>
      </c>
      <c r="DOE60" s="5">
        <f>DOE59*assumptions!$E$98</f>
        <v>0</v>
      </c>
      <c r="DOF60" s="5">
        <f>DOF59*assumptions!$E$98</f>
        <v>0</v>
      </c>
      <c r="DOG60" s="5">
        <f>DOG59*assumptions!$E$98</f>
        <v>0</v>
      </c>
      <c r="DOH60" s="5">
        <f>DOH59*assumptions!$E$98</f>
        <v>0</v>
      </c>
      <c r="DOI60" s="5">
        <f>DOI59*assumptions!$E$98</f>
        <v>0</v>
      </c>
      <c r="DOJ60" s="5">
        <f>DOJ59*assumptions!$E$98</f>
        <v>0</v>
      </c>
      <c r="DOK60" s="5">
        <f>DOK59*assumptions!$E$98</f>
        <v>0</v>
      </c>
      <c r="DOL60" s="5">
        <f>DOL59*assumptions!$E$98</f>
        <v>0</v>
      </c>
      <c r="DOM60" s="5">
        <f>DOM59*assumptions!$E$98</f>
        <v>0</v>
      </c>
      <c r="DON60" s="5">
        <f>DON59*assumptions!$E$98</f>
        <v>0</v>
      </c>
      <c r="DOO60" s="5">
        <f>DOO59*assumptions!$E$98</f>
        <v>0</v>
      </c>
      <c r="DOP60" s="5">
        <f>DOP59*assumptions!$E$98</f>
        <v>0</v>
      </c>
      <c r="DOQ60" s="5">
        <f>DOQ59*assumptions!$E$98</f>
        <v>0</v>
      </c>
      <c r="DOR60" s="5">
        <f>DOR59*assumptions!$E$98</f>
        <v>0</v>
      </c>
      <c r="DOS60" s="5">
        <f>DOS59*assumptions!$E$98</f>
        <v>0</v>
      </c>
      <c r="DOT60" s="5">
        <f>DOT59*assumptions!$E$98</f>
        <v>0</v>
      </c>
      <c r="DOU60" s="5">
        <f>DOU59*assumptions!$E$98</f>
        <v>0</v>
      </c>
      <c r="DOV60" s="5">
        <f>DOV59*assumptions!$E$98</f>
        <v>0</v>
      </c>
      <c r="DOW60" s="5">
        <f>DOW59*assumptions!$E$98</f>
        <v>0</v>
      </c>
      <c r="DOX60" s="5">
        <f>DOX59*assumptions!$E$98</f>
        <v>0</v>
      </c>
      <c r="DOY60" s="5">
        <f>DOY59*assumptions!$E$98</f>
        <v>0</v>
      </c>
      <c r="DOZ60" s="5">
        <f>DOZ59*assumptions!$E$98</f>
        <v>0</v>
      </c>
      <c r="DPA60" s="5">
        <f>DPA59*assumptions!$E$98</f>
        <v>0</v>
      </c>
      <c r="DPB60" s="5">
        <f>DPB59*assumptions!$E$98</f>
        <v>0</v>
      </c>
      <c r="DPC60" s="5">
        <f>DPC59*assumptions!$E$98</f>
        <v>0</v>
      </c>
      <c r="DPD60" s="5">
        <f>DPD59*assumptions!$E$98</f>
        <v>0</v>
      </c>
      <c r="DPE60" s="5">
        <f>DPE59*assumptions!$E$98</f>
        <v>0</v>
      </c>
      <c r="DPF60" s="5">
        <f>DPF59*assumptions!$E$98</f>
        <v>0</v>
      </c>
      <c r="DPG60" s="5">
        <f>DPG59*assumptions!$E$98</f>
        <v>0</v>
      </c>
      <c r="DPH60" s="5">
        <f>DPH59*assumptions!$E$98</f>
        <v>0</v>
      </c>
      <c r="DPI60" s="5">
        <f>DPI59*assumptions!$E$98</f>
        <v>0</v>
      </c>
      <c r="DPJ60" s="5">
        <f>DPJ59*assumptions!$E$98</f>
        <v>0</v>
      </c>
      <c r="DPK60" s="5">
        <f>DPK59*assumptions!$E$98</f>
        <v>0</v>
      </c>
      <c r="DPL60" s="5">
        <f>DPL59*assumptions!$E$98</f>
        <v>0</v>
      </c>
      <c r="DPM60" s="5">
        <f>DPM59*assumptions!$E$98</f>
        <v>0</v>
      </c>
      <c r="DPN60" s="5">
        <f>DPN59*assumptions!$E$98</f>
        <v>0</v>
      </c>
      <c r="DPO60" s="5">
        <f>DPO59*assumptions!$E$98</f>
        <v>0</v>
      </c>
      <c r="DPP60" s="5">
        <f>DPP59*assumptions!$E$98</f>
        <v>0</v>
      </c>
      <c r="DPQ60" s="5">
        <f>DPQ59*assumptions!$E$98</f>
        <v>0</v>
      </c>
      <c r="DPR60" s="5">
        <f>DPR59*assumptions!$E$98</f>
        <v>0</v>
      </c>
      <c r="DPS60" s="5">
        <f>DPS59*assumptions!$E$98</f>
        <v>0</v>
      </c>
      <c r="DPT60" s="5">
        <f>DPT59*assumptions!$E$98</f>
        <v>0</v>
      </c>
      <c r="DPU60" s="5">
        <f>DPU59*assumptions!$E$98</f>
        <v>0</v>
      </c>
      <c r="DPV60" s="5">
        <f>DPV59*assumptions!$E$98</f>
        <v>0</v>
      </c>
      <c r="DPW60" s="5">
        <f>DPW59*assumptions!$E$98</f>
        <v>0</v>
      </c>
      <c r="DPX60" s="5">
        <f>DPX59*assumptions!$E$98</f>
        <v>0</v>
      </c>
      <c r="DPY60" s="5">
        <f>DPY59*assumptions!$E$98</f>
        <v>0</v>
      </c>
      <c r="DPZ60" s="5">
        <f>DPZ59*assumptions!$E$98</f>
        <v>0</v>
      </c>
      <c r="DQA60" s="5">
        <f>DQA59*assumptions!$E$98</f>
        <v>0</v>
      </c>
      <c r="DQB60" s="5">
        <f>DQB59*assumptions!$E$98</f>
        <v>0</v>
      </c>
      <c r="DQC60" s="5">
        <f>DQC59*assumptions!$E$98</f>
        <v>0</v>
      </c>
      <c r="DQD60" s="5">
        <f>DQD59*assumptions!$E$98</f>
        <v>0</v>
      </c>
      <c r="DQE60" s="5">
        <f>DQE59*assumptions!$E$98</f>
        <v>0</v>
      </c>
      <c r="DQF60" s="5">
        <f>DQF59*assumptions!$E$98</f>
        <v>0</v>
      </c>
      <c r="DQG60" s="5">
        <f>DQG59*assumptions!$E$98</f>
        <v>0</v>
      </c>
      <c r="DQH60" s="5">
        <f>DQH59*assumptions!$E$98</f>
        <v>0</v>
      </c>
      <c r="DQI60" s="5">
        <f>DQI59*assumptions!$E$98</f>
        <v>0</v>
      </c>
      <c r="DQJ60" s="5">
        <f>DQJ59*assumptions!$E$98</f>
        <v>0</v>
      </c>
      <c r="DQK60" s="5">
        <f>DQK59*assumptions!$E$98</f>
        <v>0</v>
      </c>
      <c r="DQL60" s="5">
        <f>DQL59*assumptions!$E$98</f>
        <v>0</v>
      </c>
      <c r="DQM60" s="5">
        <f>DQM59*assumptions!$E$98</f>
        <v>0</v>
      </c>
      <c r="DQN60" s="5">
        <f>DQN59*assumptions!$E$98</f>
        <v>0</v>
      </c>
      <c r="DQO60" s="5">
        <f>DQO59*assumptions!$E$98</f>
        <v>0</v>
      </c>
      <c r="DQP60" s="5">
        <f>DQP59*assumptions!$E$98</f>
        <v>0</v>
      </c>
      <c r="DQQ60" s="5">
        <f>DQQ59*assumptions!$E$98</f>
        <v>0</v>
      </c>
      <c r="DQR60" s="5">
        <f>DQR59*assumptions!$E$98</f>
        <v>0</v>
      </c>
      <c r="DQS60" s="5">
        <f>DQS59*assumptions!$E$98</f>
        <v>0</v>
      </c>
      <c r="DQT60" s="5">
        <f>DQT59*assumptions!$E$98</f>
        <v>0</v>
      </c>
      <c r="DQU60" s="5">
        <f>DQU59*assumptions!$E$98</f>
        <v>0</v>
      </c>
      <c r="DQV60" s="5">
        <f>DQV59*assumptions!$E$98</f>
        <v>0</v>
      </c>
      <c r="DQW60" s="5">
        <f>DQW59*assumptions!$E$98</f>
        <v>0</v>
      </c>
      <c r="DQX60" s="5">
        <f>DQX59*assumptions!$E$98</f>
        <v>0</v>
      </c>
      <c r="DQY60" s="5">
        <f>DQY59*assumptions!$E$98</f>
        <v>0</v>
      </c>
      <c r="DQZ60" s="5">
        <f>DQZ59*assumptions!$E$98</f>
        <v>0</v>
      </c>
      <c r="DRA60" s="5">
        <f>DRA59*assumptions!$E$98</f>
        <v>0</v>
      </c>
      <c r="DRB60" s="5">
        <f>DRB59*assumptions!$E$98</f>
        <v>0</v>
      </c>
      <c r="DRC60" s="5">
        <f>DRC59*assumptions!$E$98</f>
        <v>0</v>
      </c>
      <c r="DRD60" s="5">
        <f>DRD59*assumptions!$E$98</f>
        <v>0</v>
      </c>
      <c r="DRE60" s="5">
        <f>DRE59*assumptions!$E$98</f>
        <v>0</v>
      </c>
      <c r="DRF60" s="5">
        <f>DRF59*assumptions!$E$98</f>
        <v>0</v>
      </c>
      <c r="DRG60" s="5">
        <f>DRG59*assumptions!$E$98</f>
        <v>0</v>
      </c>
      <c r="DRH60" s="5">
        <f>DRH59*assumptions!$E$98</f>
        <v>0</v>
      </c>
      <c r="DRI60" s="5">
        <f>DRI59*assumptions!$E$98</f>
        <v>0</v>
      </c>
      <c r="DRJ60" s="5">
        <f>DRJ59*assumptions!$E$98</f>
        <v>0</v>
      </c>
      <c r="DRK60" s="5">
        <f>DRK59*assumptions!$E$98</f>
        <v>0</v>
      </c>
      <c r="DRL60" s="5">
        <f>DRL59*assumptions!$E$98</f>
        <v>0</v>
      </c>
      <c r="DRM60" s="5">
        <f>DRM59*assumptions!$E$98</f>
        <v>0</v>
      </c>
      <c r="DRN60" s="5">
        <f>DRN59*assumptions!$E$98</f>
        <v>0</v>
      </c>
      <c r="DRO60" s="5">
        <f>DRO59*assumptions!$E$98</f>
        <v>0</v>
      </c>
      <c r="DRP60" s="5">
        <f>DRP59*assumptions!$E$98</f>
        <v>0</v>
      </c>
      <c r="DRQ60" s="5">
        <f>DRQ59*assumptions!$E$98</f>
        <v>0</v>
      </c>
      <c r="DRR60" s="5">
        <f>DRR59*assumptions!$E$98</f>
        <v>0</v>
      </c>
      <c r="DRS60" s="5">
        <f>DRS59*assumptions!$E$98</f>
        <v>0</v>
      </c>
      <c r="DRT60" s="5">
        <f>DRT59*assumptions!$E$98</f>
        <v>0</v>
      </c>
      <c r="DRU60" s="5">
        <f>DRU59*assumptions!$E$98</f>
        <v>0</v>
      </c>
      <c r="DRV60" s="5">
        <f>DRV59*assumptions!$E$98</f>
        <v>0</v>
      </c>
      <c r="DRW60" s="5">
        <f>DRW59*assumptions!$E$98</f>
        <v>0</v>
      </c>
      <c r="DRX60" s="5">
        <f>DRX59*assumptions!$E$98</f>
        <v>0</v>
      </c>
      <c r="DRY60" s="5">
        <f>DRY59*assumptions!$E$98</f>
        <v>0</v>
      </c>
      <c r="DRZ60" s="5">
        <f>DRZ59*assumptions!$E$98</f>
        <v>0</v>
      </c>
      <c r="DSA60" s="5">
        <f>DSA59*assumptions!$E$98</f>
        <v>0</v>
      </c>
      <c r="DSB60" s="5">
        <f>DSB59*assumptions!$E$98</f>
        <v>0</v>
      </c>
      <c r="DSC60" s="5">
        <f>DSC59*assumptions!$E$98</f>
        <v>0</v>
      </c>
      <c r="DSD60" s="5">
        <f>DSD59*assumptions!$E$98</f>
        <v>0</v>
      </c>
      <c r="DSE60" s="5">
        <f>DSE59*assumptions!$E$98</f>
        <v>0</v>
      </c>
      <c r="DSF60" s="5">
        <f>DSF59*assumptions!$E$98</f>
        <v>0</v>
      </c>
      <c r="DSG60" s="5">
        <f>DSG59*assumptions!$E$98</f>
        <v>0</v>
      </c>
      <c r="DSH60" s="5">
        <f>DSH59*assumptions!$E$98</f>
        <v>0</v>
      </c>
      <c r="DSI60" s="5">
        <f>DSI59*assumptions!$E$98</f>
        <v>0</v>
      </c>
      <c r="DSJ60" s="5">
        <f>DSJ59*assumptions!$E$98</f>
        <v>0</v>
      </c>
      <c r="DSK60" s="5">
        <f>DSK59*assumptions!$E$98</f>
        <v>0</v>
      </c>
      <c r="DSL60" s="5">
        <f>DSL59*assumptions!$E$98</f>
        <v>0</v>
      </c>
      <c r="DSM60" s="5">
        <f>DSM59*assumptions!$E$98</f>
        <v>0</v>
      </c>
      <c r="DSN60" s="5">
        <f>DSN59*assumptions!$E$98</f>
        <v>0</v>
      </c>
      <c r="DSO60" s="5">
        <f>DSO59*assumptions!$E$98</f>
        <v>0</v>
      </c>
      <c r="DSP60" s="5">
        <f>DSP59*assumptions!$E$98</f>
        <v>0</v>
      </c>
      <c r="DSQ60" s="5">
        <f>DSQ59*assumptions!$E$98</f>
        <v>0</v>
      </c>
      <c r="DSR60" s="5">
        <f>DSR59*assumptions!$E$98</f>
        <v>0</v>
      </c>
      <c r="DSS60" s="5">
        <f>DSS59*assumptions!$E$98</f>
        <v>0</v>
      </c>
      <c r="DST60" s="5">
        <f>DST59*assumptions!$E$98</f>
        <v>0</v>
      </c>
      <c r="DSU60" s="5">
        <f>DSU59*assumptions!$E$98</f>
        <v>0</v>
      </c>
      <c r="DSV60" s="5">
        <f>DSV59*assumptions!$E$98</f>
        <v>0</v>
      </c>
      <c r="DSW60" s="5">
        <f>DSW59*assumptions!$E$98</f>
        <v>0</v>
      </c>
      <c r="DSX60" s="5">
        <f>DSX59*assumptions!$E$98</f>
        <v>0</v>
      </c>
      <c r="DSY60" s="5">
        <f>DSY59*assumptions!$E$98</f>
        <v>0</v>
      </c>
      <c r="DSZ60" s="5">
        <f>DSZ59*assumptions!$E$98</f>
        <v>0</v>
      </c>
      <c r="DTA60" s="5">
        <f>DTA59*assumptions!$E$98</f>
        <v>0</v>
      </c>
      <c r="DTB60" s="5">
        <f>DTB59*assumptions!$E$98</f>
        <v>0</v>
      </c>
      <c r="DTC60" s="5">
        <f>DTC59*assumptions!$E$98</f>
        <v>0</v>
      </c>
      <c r="DTD60" s="5">
        <f>DTD59*assumptions!$E$98</f>
        <v>0</v>
      </c>
      <c r="DTE60" s="5">
        <f>DTE59*assumptions!$E$98</f>
        <v>0</v>
      </c>
      <c r="DTF60" s="5">
        <f>DTF59*assumptions!$E$98</f>
        <v>0</v>
      </c>
      <c r="DTG60" s="5">
        <f>DTG59*assumptions!$E$98</f>
        <v>0</v>
      </c>
      <c r="DTH60" s="5">
        <f>DTH59*assumptions!$E$98</f>
        <v>0</v>
      </c>
      <c r="DTI60" s="5">
        <f>DTI59*assumptions!$E$98</f>
        <v>0</v>
      </c>
      <c r="DTJ60" s="5">
        <f>DTJ59*assumptions!$E$98</f>
        <v>0</v>
      </c>
      <c r="DTK60" s="5">
        <f>DTK59*assumptions!$E$98</f>
        <v>0</v>
      </c>
      <c r="DTL60" s="5">
        <f>DTL59*assumptions!$E$98</f>
        <v>0</v>
      </c>
      <c r="DTM60" s="5">
        <f>DTM59*assumptions!$E$98</f>
        <v>0</v>
      </c>
      <c r="DTN60" s="5">
        <f>DTN59*assumptions!$E$98</f>
        <v>0</v>
      </c>
      <c r="DTO60" s="5">
        <f>DTO59*assumptions!$E$98</f>
        <v>0</v>
      </c>
      <c r="DTP60" s="5">
        <f>DTP59*assumptions!$E$98</f>
        <v>0</v>
      </c>
      <c r="DTQ60" s="5">
        <f>DTQ59*assumptions!$E$98</f>
        <v>0</v>
      </c>
      <c r="DTR60" s="5">
        <f>DTR59*assumptions!$E$98</f>
        <v>0</v>
      </c>
      <c r="DTS60" s="5">
        <f>DTS59*assumptions!$E$98</f>
        <v>0</v>
      </c>
      <c r="DTT60" s="5">
        <f>DTT59*assumptions!$E$98</f>
        <v>0</v>
      </c>
      <c r="DTU60" s="5">
        <f>DTU59*assumptions!$E$98</f>
        <v>0</v>
      </c>
      <c r="DTV60" s="5">
        <f>DTV59*assumptions!$E$98</f>
        <v>0</v>
      </c>
      <c r="DTW60" s="5">
        <f>DTW59*assumptions!$E$98</f>
        <v>0</v>
      </c>
      <c r="DTX60" s="5">
        <f>DTX59*assumptions!$E$98</f>
        <v>0</v>
      </c>
      <c r="DTY60" s="5">
        <f>DTY59*assumptions!$E$98</f>
        <v>0</v>
      </c>
      <c r="DTZ60" s="5">
        <f>DTZ59*assumptions!$E$98</f>
        <v>0</v>
      </c>
      <c r="DUA60" s="5">
        <f>DUA59*assumptions!$E$98</f>
        <v>0</v>
      </c>
      <c r="DUB60" s="5">
        <f>DUB59*assumptions!$E$98</f>
        <v>0</v>
      </c>
      <c r="DUC60" s="5">
        <f>DUC59*assumptions!$E$98</f>
        <v>0</v>
      </c>
      <c r="DUD60" s="5">
        <f>DUD59*assumptions!$E$98</f>
        <v>0</v>
      </c>
      <c r="DUE60" s="5">
        <f>DUE59*assumptions!$E$98</f>
        <v>0</v>
      </c>
      <c r="DUF60" s="5">
        <f>DUF59*assumptions!$E$98</f>
        <v>0</v>
      </c>
      <c r="DUG60" s="5">
        <f>DUG59*assumptions!$E$98</f>
        <v>0</v>
      </c>
      <c r="DUH60" s="5">
        <f>DUH59*assumptions!$E$98</f>
        <v>0</v>
      </c>
      <c r="DUI60" s="5">
        <f>DUI59*assumptions!$E$98</f>
        <v>0</v>
      </c>
      <c r="DUJ60" s="5">
        <f>DUJ59*assumptions!$E$98</f>
        <v>0</v>
      </c>
      <c r="DUK60" s="5">
        <f>DUK59*assumptions!$E$98</f>
        <v>0</v>
      </c>
      <c r="DUL60" s="5">
        <f>DUL59*assumptions!$E$98</f>
        <v>0</v>
      </c>
      <c r="DUM60" s="5">
        <f>DUM59*assumptions!$E$98</f>
        <v>0</v>
      </c>
      <c r="DUN60" s="5">
        <f>DUN59*assumptions!$E$98</f>
        <v>0</v>
      </c>
      <c r="DUO60" s="5">
        <f>DUO59*assumptions!$E$98</f>
        <v>0</v>
      </c>
      <c r="DUP60" s="5">
        <f>DUP59*assumptions!$E$98</f>
        <v>0</v>
      </c>
      <c r="DUQ60" s="5">
        <f>DUQ59*assumptions!$E$98</f>
        <v>0</v>
      </c>
      <c r="DUR60" s="5">
        <f>DUR59*assumptions!$E$98</f>
        <v>0</v>
      </c>
      <c r="DUS60" s="5">
        <f>DUS59*assumptions!$E$98</f>
        <v>0</v>
      </c>
      <c r="DUT60" s="5">
        <f>DUT59*assumptions!$E$98</f>
        <v>0</v>
      </c>
      <c r="DUU60" s="5">
        <f>DUU59*assumptions!$E$98</f>
        <v>0</v>
      </c>
      <c r="DUV60" s="5">
        <f>DUV59*assumptions!$E$98</f>
        <v>0</v>
      </c>
      <c r="DUW60" s="5">
        <f>DUW59*assumptions!$E$98</f>
        <v>0</v>
      </c>
      <c r="DUX60" s="5">
        <f>DUX59*assumptions!$E$98</f>
        <v>0</v>
      </c>
      <c r="DUY60" s="5">
        <f>DUY59*assumptions!$E$98</f>
        <v>0</v>
      </c>
      <c r="DUZ60" s="5">
        <f>DUZ59*assumptions!$E$98</f>
        <v>0</v>
      </c>
      <c r="DVA60" s="5">
        <f>DVA59*assumptions!$E$98</f>
        <v>0</v>
      </c>
      <c r="DVB60" s="5">
        <f>DVB59*assumptions!$E$98</f>
        <v>0</v>
      </c>
      <c r="DVC60" s="5">
        <f>DVC59*assumptions!$E$98</f>
        <v>0</v>
      </c>
      <c r="DVD60" s="5">
        <f>DVD59*assumptions!$E$98</f>
        <v>0</v>
      </c>
      <c r="DVE60" s="5">
        <f>DVE59*assumptions!$E$98</f>
        <v>0</v>
      </c>
      <c r="DVF60" s="5">
        <f>DVF59*assumptions!$E$98</f>
        <v>0</v>
      </c>
      <c r="DVG60" s="5">
        <f>DVG59*assumptions!$E$98</f>
        <v>0</v>
      </c>
      <c r="DVH60" s="5">
        <f>DVH59*assumptions!$E$98</f>
        <v>0</v>
      </c>
      <c r="DVI60" s="5">
        <f>DVI59*assumptions!$E$98</f>
        <v>0</v>
      </c>
      <c r="DVJ60" s="5">
        <f>DVJ59*assumptions!$E$98</f>
        <v>0</v>
      </c>
      <c r="DVK60" s="5">
        <f>DVK59*assumptions!$E$98</f>
        <v>0</v>
      </c>
      <c r="DVL60" s="5">
        <f>DVL59*assumptions!$E$98</f>
        <v>0</v>
      </c>
      <c r="DVM60" s="5">
        <f>DVM59*assumptions!$E$98</f>
        <v>0</v>
      </c>
      <c r="DVN60" s="5">
        <f>DVN59*assumptions!$E$98</f>
        <v>0</v>
      </c>
      <c r="DVO60" s="5">
        <f>DVO59*assumptions!$E$98</f>
        <v>0</v>
      </c>
      <c r="DVP60" s="5">
        <f>DVP59*assumptions!$E$98</f>
        <v>0</v>
      </c>
      <c r="DVQ60" s="5">
        <f>DVQ59*assumptions!$E$98</f>
        <v>0</v>
      </c>
      <c r="DVR60" s="5">
        <f>DVR59*assumptions!$E$98</f>
        <v>0</v>
      </c>
      <c r="DVS60" s="5">
        <f>DVS59*assumptions!$E$98</f>
        <v>0</v>
      </c>
      <c r="DVT60" s="5">
        <f>DVT59*assumptions!$E$98</f>
        <v>0</v>
      </c>
      <c r="DVU60" s="5">
        <f>DVU59*assumptions!$E$98</f>
        <v>0</v>
      </c>
      <c r="DVV60" s="5">
        <f>DVV59*assumptions!$E$98</f>
        <v>0</v>
      </c>
      <c r="DVW60" s="5">
        <f>DVW59*assumptions!$E$98</f>
        <v>0</v>
      </c>
      <c r="DVX60" s="5">
        <f>DVX59*assumptions!$E$98</f>
        <v>0</v>
      </c>
      <c r="DVY60" s="5">
        <f>DVY59*assumptions!$E$98</f>
        <v>0</v>
      </c>
      <c r="DVZ60" s="5">
        <f>DVZ59*assumptions!$E$98</f>
        <v>0</v>
      </c>
      <c r="DWA60" s="5">
        <f>DWA59*assumptions!$E$98</f>
        <v>0</v>
      </c>
      <c r="DWB60" s="5">
        <f>DWB59*assumptions!$E$98</f>
        <v>0</v>
      </c>
      <c r="DWC60" s="5">
        <f>DWC59*assumptions!$E$98</f>
        <v>0</v>
      </c>
      <c r="DWD60" s="5">
        <f>DWD59*assumptions!$E$98</f>
        <v>0</v>
      </c>
      <c r="DWE60" s="5">
        <f>DWE59*assumptions!$E$98</f>
        <v>0</v>
      </c>
      <c r="DWF60" s="5">
        <f>DWF59*assumptions!$E$98</f>
        <v>0</v>
      </c>
      <c r="DWG60" s="5">
        <f>DWG59*assumptions!$E$98</f>
        <v>0</v>
      </c>
      <c r="DWH60" s="5">
        <f>DWH59*assumptions!$E$98</f>
        <v>0</v>
      </c>
      <c r="DWI60" s="5">
        <f>DWI59*assumptions!$E$98</f>
        <v>0</v>
      </c>
      <c r="DWJ60" s="5">
        <f>DWJ59*assumptions!$E$98</f>
        <v>0</v>
      </c>
      <c r="DWK60" s="5">
        <f>DWK59*assumptions!$E$98</f>
        <v>0</v>
      </c>
      <c r="DWL60" s="5">
        <f>DWL59*assumptions!$E$98</f>
        <v>0</v>
      </c>
      <c r="DWM60" s="5">
        <f>DWM59*assumptions!$E$98</f>
        <v>0</v>
      </c>
      <c r="DWN60" s="5">
        <f>DWN59*assumptions!$E$98</f>
        <v>0</v>
      </c>
      <c r="DWO60" s="5">
        <f>DWO59*assumptions!$E$98</f>
        <v>0</v>
      </c>
      <c r="DWP60" s="5">
        <f>DWP59*assumptions!$E$98</f>
        <v>0</v>
      </c>
      <c r="DWQ60" s="5">
        <f>DWQ59*assumptions!$E$98</f>
        <v>0</v>
      </c>
      <c r="DWR60" s="5">
        <f>DWR59*assumptions!$E$98</f>
        <v>0</v>
      </c>
      <c r="DWS60" s="5">
        <f>DWS59*assumptions!$E$98</f>
        <v>0</v>
      </c>
      <c r="DWT60" s="5">
        <f>DWT59*assumptions!$E$98</f>
        <v>0</v>
      </c>
      <c r="DWU60" s="5">
        <f>DWU59*assumptions!$E$98</f>
        <v>0</v>
      </c>
      <c r="DWV60" s="5">
        <f>DWV59*assumptions!$E$98</f>
        <v>0</v>
      </c>
      <c r="DWW60" s="5">
        <f>DWW59*assumptions!$E$98</f>
        <v>0</v>
      </c>
      <c r="DWX60" s="5">
        <f>DWX59*assumptions!$E$98</f>
        <v>0</v>
      </c>
      <c r="DWY60" s="5">
        <f>DWY59*assumptions!$E$98</f>
        <v>0</v>
      </c>
      <c r="DWZ60" s="5">
        <f>DWZ59*assumptions!$E$98</f>
        <v>0</v>
      </c>
      <c r="DXA60" s="5">
        <f>DXA59*assumptions!$E$98</f>
        <v>0</v>
      </c>
      <c r="DXB60" s="5">
        <f>DXB59*assumptions!$E$98</f>
        <v>0</v>
      </c>
      <c r="DXC60" s="5">
        <f>DXC59*assumptions!$E$98</f>
        <v>0</v>
      </c>
      <c r="DXD60" s="5">
        <f>DXD59*assumptions!$E$98</f>
        <v>0</v>
      </c>
      <c r="DXE60" s="5">
        <f>DXE59*assumptions!$E$98</f>
        <v>0</v>
      </c>
      <c r="DXF60" s="5">
        <f>DXF59*assumptions!$E$98</f>
        <v>0</v>
      </c>
      <c r="DXG60" s="5">
        <f>DXG59*assumptions!$E$98</f>
        <v>0</v>
      </c>
      <c r="DXH60" s="5">
        <f>DXH59*assumptions!$E$98</f>
        <v>0</v>
      </c>
      <c r="DXI60" s="5">
        <f>DXI59*assumptions!$E$98</f>
        <v>0</v>
      </c>
      <c r="DXJ60" s="5">
        <f>DXJ59*assumptions!$E$98</f>
        <v>0</v>
      </c>
      <c r="DXK60" s="5">
        <f>DXK59*assumptions!$E$98</f>
        <v>0</v>
      </c>
      <c r="DXL60" s="5">
        <f>DXL59*assumptions!$E$98</f>
        <v>0</v>
      </c>
      <c r="DXM60" s="5">
        <f>DXM59*assumptions!$E$98</f>
        <v>0</v>
      </c>
      <c r="DXN60" s="5">
        <f>DXN59*assumptions!$E$98</f>
        <v>0</v>
      </c>
      <c r="DXO60" s="5">
        <f>DXO59*assumptions!$E$98</f>
        <v>0</v>
      </c>
      <c r="DXP60" s="5">
        <f>DXP59*assumptions!$E$98</f>
        <v>0</v>
      </c>
      <c r="DXQ60" s="5">
        <f>DXQ59*assumptions!$E$98</f>
        <v>0</v>
      </c>
      <c r="DXR60" s="5">
        <f>DXR59*assumptions!$E$98</f>
        <v>0</v>
      </c>
      <c r="DXS60" s="5">
        <f>DXS59*assumptions!$E$98</f>
        <v>0</v>
      </c>
      <c r="DXT60" s="5">
        <f>DXT59*assumptions!$E$98</f>
        <v>0</v>
      </c>
      <c r="DXU60" s="5">
        <f>DXU59*assumptions!$E$98</f>
        <v>0</v>
      </c>
      <c r="DXV60" s="5">
        <f>DXV59*assumptions!$E$98</f>
        <v>0</v>
      </c>
      <c r="DXW60" s="5">
        <f>DXW59*assumptions!$E$98</f>
        <v>0</v>
      </c>
      <c r="DXX60" s="5">
        <f>DXX59*assumptions!$E$98</f>
        <v>0</v>
      </c>
      <c r="DXY60" s="5">
        <f>DXY59*assumptions!$E$98</f>
        <v>0</v>
      </c>
      <c r="DXZ60" s="5">
        <f>DXZ59*assumptions!$E$98</f>
        <v>0</v>
      </c>
      <c r="DYA60" s="5">
        <f>DYA59*assumptions!$E$98</f>
        <v>0</v>
      </c>
      <c r="DYB60" s="5">
        <f>DYB59*assumptions!$E$98</f>
        <v>0</v>
      </c>
      <c r="DYC60" s="5">
        <f>DYC59*assumptions!$E$98</f>
        <v>0</v>
      </c>
      <c r="DYD60" s="5">
        <f>DYD59*assumptions!$E$98</f>
        <v>0</v>
      </c>
      <c r="DYE60" s="5">
        <f>DYE59*assumptions!$E$98</f>
        <v>0</v>
      </c>
      <c r="DYF60" s="5">
        <f>DYF59*assumptions!$E$98</f>
        <v>0</v>
      </c>
      <c r="DYG60" s="5">
        <f>DYG59*assumptions!$E$98</f>
        <v>0</v>
      </c>
      <c r="DYH60" s="5">
        <f>DYH59*assumptions!$E$98</f>
        <v>0</v>
      </c>
      <c r="DYI60" s="5">
        <f>DYI59*assumptions!$E$98</f>
        <v>0</v>
      </c>
      <c r="DYJ60" s="5">
        <f>DYJ59*assumptions!$E$98</f>
        <v>0</v>
      </c>
      <c r="DYK60" s="5">
        <f>DYK59*assumptions!$E$98</f>
        <v>0</v>
      </c>
      <c r="DYL60" s="5">
        <f>DYL59*assumptions!$E$98</f>
        <v>0</v>
      </c>
      <c r="DYM60" s="5">
        <f>DYM59*assumptions!$E$98</f>
        <v>0</v>
      </c>
      <c r="DYN60" s="5">
        <f>DYN59*assumptions!$E$98</f>
        <v>0</v>
      </c>
      <c r="DYO60" s="5">
        <f>DYO59*assumptions!$E$98</f>
        <v>0</v>
      </c>
      <c r="DYP60" s="5">
        <f>DYP59*assumptions!$E$98</f>
        <v>0</v>
      </c>
      <c r="DYQ60" s="5">
        <f>DYQ59*assumptions!$E$98</f>
        <v>0</v>
      </c>
      <c r="DYR60" s="5">
        <f>DYR59*assumptions!$E$98</f>
        <v>0</v>
      </c>
      <c r="DYS60" s="5">
        <f>DYS59*assumptions!$E$98</f>
        <v>0</v>
      </c>
      <c r="DYT60" s="5">
        <f>DYT59*assumptions!$E$98</f>
        <v>0</v>
      </c>
      <c r="DYU60" s="5">
        <f>DYU59*assumptions!$E$98</f>
        <v>0</v>
      </c>
      <c r="DYV60" s="5">
        <f>DYV59*assumptions!$E$98</f>
        <v>0</v>
      </c>
      <c r="DYW60" s="5">
        <f>DYW59*assumptions!$E$98</f>
        <v>0</v>
      </c>
      <c r="DYX60" s="5">
        <f>DYX59*assumptions!$E$98</f>
        <v>0</v>
      </c>
      <c r="DYY60" s="5">
        <f>DYY59*assumptions!$E$98</f>
        <v>0</v>
      </c>
      <c r="DYZ60" s="5">
        <f>DYZ59*assumptions!$E$98</f>
        <v>0</v>
      </c>
      <c r="DZA60" s="5">
        <f>DZA59*assumptions!$E$98</f>
        <v>0</v>
      </c>
      <c r="DZB60" s="5">
        <f>DZB59*assumptions!$E$98</f>
        <v>0</v>
      </c>
      <c r="DZC60" s="5">
        <f>DZC59*assumptions!$E$98</f>
        <v>0</v>
      </c>
      <c r="DZD60" s="5">
        <f>DZD59*assumptions!$E$98</f>
        <v>0</v>
      </c>
      <c r="DZE60" s="5">
        <f>DZE59*assumptions!$E$98</f>
        <v>0</v>
      </c>
      <c r="DZF60" s="5">
        <f>DZF59*assumptions!$E$98</f>
        <v>0</v>
      </c>
      <c r="DZG60" s="5">
        <f>DZG59*assumptions!$E$98</f>
        <v>0</v>
      </c>
      <c r="DZH60" s="5">
        <f>DZH59*assumptions!$E$98</f>
        <v>0</v>
      </c>
      <c r="DZI60" s="5">
        <f>DZI59*assumptions!$E$98</f>
        <v>0</v>
      </c>
      <c r="DZJ60" s="5">
        <f>DZJ59*assumptions!$E$98</f>
        <v>0</v>
      </c>
      <c r="DZK60" s="5">
        <f>DZK59*assumptions!$E$98</f>
        <v>0</v>
      </c>
      <c r="DZL60" s="5">
        <f>DZL59*assumptions!$E$98</f>
        <v>0</v>
      </c>
      <c r="DZM60" s="5">
        <f>DZM59*assumptions!$E$98</f>
        <v>0</v>
      </c>
      <c r="DZN60" s="5">
        <f>DZN59*assumptions!$E$98</f>
        <v>0</v>
      </c>
      <c r="DZO60" s="5">
        <f>DZO59*assumptions!$E$98</f>
        <v>0</v>
      </c>
      <c r="DZP60" s="5">
        <f>DZP59*assumptions!$E$98</f>
        <v>0</v>
      </c>
      <c r="DZQ60" s="5">
        <f>DZQ59*assumptions!$E$98</f>
        <v>0</v>
      </c>
      <c r="DZR60" s="5">
        <f>DZR59*assumptions!$E$98</f>
        <v>0</v>
      </c>
      <c r="DZS60" s="5">
        <f>DZS59*assumptions!$E$98</f>
        <v>0</v>
      </c>
      <c r="DZT60" s="5">
        <f>DZT59*assumptions!$E$98</f>
        <v>0</v>
      </c>
      <c r="DZU60" s="5">
        <f>DZU59*assumptions!$E$98</f>
        <v>0</v>
      </c>
      <c r="DZV60" s="5">
        <f>DZV59*assumptions!$E$98</f>
        <v>0</v>
      </c>
      <c r="DZW60" s="5">
        <f>DZW59*assumptions!$E$98</f>
        <v>0</v>
      </c>
      <c r="DZX60" s="5">
        <f>DZX59*assumptions!$E$98</f>
        <v>0</v>
      </c>
      <c r="DZY60" s="5">
        <f>DZY59*assumptions!$E$98</f>
        <v>0</v>
      </c>
      <c r="DZZ60" s="5">
        <f>DZZ59*assumptions!$E$98</f>
        <v>0</v>
      </c>
      <c r="EAA60" s="5">
        <f>EAA59*assumptions!$E$98</f>
        <v>0</v>
      </c>
      <c r="EAB60" s="5">
        <f>EAB59*assumptions!$E$98</f>
        <v>0</v>
      </c>
      <c r="EAC60" s="5">
        <f>EAC59*assumptions!$E$98</f>
        <v>0</v>
      </c>
      <c r="EAD60" s="5">
        <f>EAD59*assumptions!$E$98</f>
        <v>0</v>
      </c>
      <c r="EAE60" s="5">
        <f>EAE59*assumptions!$E$98</f>
        <v>0</v>
      </c>
      <c r="EAF60" s="5">
        <f>EAF59*assumptions!$E$98</f>
        <v>0</v>
      </c>
      <c r="EAG60" s="5">
        <f>EAG59*assumptions!$E$98</f>
        <v>0</v>
      </c>
      <c r="EAH60" s="5">
        <f>EAH59*assumptions!$E$98</f>
        <v>0</v>
      </c>
      <c r="EAI60" s="5">
        <f>EAI59*assumptions!$E$98</f>
        <v>0</v>
      </c>
      <c r="EAJ60" s="5">
        <f>EAJ59*assumptions!$E$98</f>
        <v>0</v>
      </c>
      <c r="EAK60" s="5">
        <f>EAK59*assumptions!$E$98</f>
        <v>0</v>
      </c>
      <c r="EAL60" s="5">
        <f>EAL59*assumptions!$E$98</f>
        <v>0</v>
      </c>
      <c r="EAM60" s="5">
        <f>EAM59*assumptions!$E$98</f>
        <v>0</v>
      </c>
      <c r="EAN60" s="5">
        <f>EAN59*assumptions!$E$98</f>
        <v>0</v>
      </c>
      <c r="EAO60" s="5">
        <f>EAO59*assumptions!$E$98</f>
        <v>0</v>
      </c>
      <c r="EAP60" s="5">
        <f>EAP59*assumptions!$E$98</f>
        <v>0</v>
      </c>
      <c r="EAQ60" s="5">
        <f>EAQ59*assumptions!$E$98</f>
        <v>0</v>
      </c>
      <c r="EAR60" s="5">
        <f>EAR59*assumptions!$E$98</f>
        <v>0</v>
      </c>
      <c r="EAS60" s="5">
        <f>EAS59*assumptions!$E$98</f>
        <v>0</v>
      </c>
      <c r="EAT60" s="5">
        <f>EAT59*assumptions!$E$98</f>
        <v>0</v>
      </c>
      <c r="EAU60" s="5">
        <f>EAU59*assumptions!$E$98</f>
        <v>0</v>
      </c>
      <c r="EAV60" s="5">
        <f>EAV59*assumptions!$E$98</f>
        <v>0</v>
      </c>
      <c r="EAW60" s="5">
        <f>EAW59*assumptions!$E$98</f>
        <v>0</v>
      </c>
      <c r="EAX60" s="5">
        <f>EAX59*assumptions!$E$98</f>
        <v>0</v>
      </c>
      <c r="EAY60" s="5">
        <f>EAY59*assumptions!$E$98</f>
        <v>0</v>
      </c>
      <c r="EAZ60" s="5">
        <f>EAZ59*assumptions!$E$98</f>
        <v>0</v>
      </c>
      <c r="EBA60" s="5">
        <f>EBA59*assumptions!$E$98</f>
        <v>0</v>
      </c>
      <c r="EBB60" s="5">
        <f>EBB59*assumptions!$E$98</f>
        <v>0</v>
      </c>
      <c r="EBC60" s="5">
        <f>EBC59*assumptions!$E$98</f>
        <v>0</v>
      </c>
      <c r="EBD60" s="5">
        <f>EBD59*assumptions!$E$98</f>
        <v>0</v>
      </c>
      <c r="EBE60" s="5">
        <f>EBE59*assumptions!$E$98</f>
        <v>0</v>
      </c>
      <c r="EBF60" s="5">
        <f>EBF59*assumptions!$E$98</f>
        <v>0</v>
      </c>
      <c r="EBG60" s="5">
        <f>EBG59*assumptions!$E$98</f>
        <v>0</v>
      </c>
      <c r="EBH60" s="5">
        <f>EBH59*assumptions!$E$98</f>
        <v>0</v>
      </c>
      <c r="EBI60" s="5">
        <f>EBI59*assumptions!$E$98</f>
        <v>0</v>
      </c>
      <c r="EBJ60" s="5">
        <f>EBJ59*assumptions!$E$98</f>
        <v>0</v>
      </c>
      <c r="EBK60" s="5">
        <f>EBK59*assumptions!$E$98</f>
        <v>0</v>
      </c>
      <c r="EBL60" s="5">
        <f>EBL59*assumptions!$E$98</f>
        <v>0</v>
      </c>
      <c r="EBM60" s="5">
        <f>EBM59*assumptions!$E$98</f>
        <v>0</v>
      </c>
      <c r="EBN60" s="5">
        <f>EBN59*assumptions!$E$98</f>
        <v>0</v>
      </c>
      <c r="EBO60" s="5">
        <f>EBO59*assumptions!$E$98</f>
        <v>0</v>
      </c>
      <c r="EBP60" s="5">
        <f>EBP59*assumptions!$E$98</f>
        <v>0</v>
      </c>
      <c r="EBQ60" s="5">
        <f>EBQ59*assumptions!$E$98</f>
        <v>0</v>
      </c>
      <c r="EBR60" s="5">
        <f>EBR59*assumptions!$E$98</f>
        <v>0</v>
      </c>
      <c r="EBS60" s="5">
        <f>EBS59*assumptions!$E$98</f>
        <v>0</v>
      </c>
      <c r="EBT60" s="5">
        <f>EBT59*assumptions!$E$98</f>
        <v>0</v>
      </c>
      <c r="EBU60" s="5">
        <f>EBU59*assumptions!$E$98</f>
        <v>0</v>
      </c>
      <c r="EBV60" s="5">
        <f>EBV59*assumptions!$E$98</f>
        <v>0</v>
      </c>
      <c r="EBW60" s="5">
        <f>EBW59*assumptions!$E$98</f>
        <v>0</v>
      </c>
      <c r="EBX60" s="5">
        <f>EBX59*assumptions!$E$98</f>
        <v>0</v>
      </c>
      <c r="EBY60" s="5">
        <f>EBY59*assumptions!$E$98</f>
        <v>0</v>
      </c>
      <c r="EBZ60" s="5">
        <f>EBZ59*assumptions!$E$98</f>
        <v>0</v>
      </c>
      <c r="ECA60" s="5">
        <f>ECA59*assumptions!$E$98</f>
        <v>0</v>
      </c>
      <c r="ECB60" s="5">
        <f>ECB59*assumptions!$E$98</f>
        <v>0</v>
      </c>
      <c r="ECC60" s="5">
        <f>ECC59*assumptions!$E$98</f>
        <v>0</v>
      </c>
      <c r="ECD60" s="5">
        <f>ECD59*assumptions!$E$98</f>
        <v>0</v>
      </c>
      <c r="ECE60" s="5">
        <f>ECE59*assumptions!$E$98</f>
        <v>0</v>
      </c>
      <c r="ECF60" s="5">
        <f>ECF59*assumptions!$E$98</f>
        <v>0</v>
      </c>
      <c r="ECG60" s="5">
        <f>ECG59*assumptions!$E$98</f>
        <v>0</v>
      </c>
      <c r="ECH60" s="5">
        <f>ECH59*assumptions!$E$98</f>
        <v>0</v>
      </c>
      <c r="ECI60" s="5">
        <f>ECI59*assumptions!$E$98</f>
        <v>0</v>
      </c>
      <c r="ECJ60" s="5">
        <f>ECJ59*assumptions!$E$98</f>
        <v>0</v>
      </c>
      <c r="ECK60" s="5">
        <f>ECK59*assumptions!$E$98</f>
        <v>0</v>
      </c>
      <c r="ECL60" s="5">
        <f>ECL59*assumptions!$E$98</f>
        <v>0</v>
      </c>
      <c r="ECM60" s="5">
        <f>ECM59*assumptions!$E$98</f>
        <v>0</v>
      </c>
      <c r="ECN60" s="5">
        <f>ECN59*assumptions!$E$98</f>
        <v>0</v>
      </c>
      <c r="ECO60" s="5">
        <f>ECO59*assumptions!$E$98</f>
        <v>0</v>
      </c>
      <c r="ECP60" s="5">
        <f>ECP59*assumptions!$E$98</f>
        <v>0</v>
      </c>
      <c r="ECQ60" s="5">
        <f>ECQ59*assumptions!$E$98</f>
        <v>0</v>
      </c>
      <c r="ECR60" s="5">
        <f>ECR59*assumptions!$E$98</f>
        <v>0</v>
      </c>
      <c r="ECS60" s="5">
        <f>ECS59*assumptions!$E$98</f>
        <v>0</v>
      </c>
      <c r="ECT60" s="5">
        <f>ECT59*assumptions!$E$98</f>
        <v>0</v>
      </c>
      <c r="ECU60" s="5">
        <f>ECU59*assumptions!$E$98</f>
        <v>0</v>
      </c>
      <c r="ECV60" s="5">
        <f>ECV59*assumptions!$E$98</f>
        <v>0</v>
      </c>
      <c r="ECW60" s="5">
        <f>ECW59*assumptions!$E$98</f>
        <v>0</v>
      </c>
      <c r="ECX60" s="5">
        <f>ECX59*assumptions!$E$98</f>
        <v>0</v>
      </c>
      <c r="ECY60" s="5">
        <f>ECY59*assumptions!$E$98</f>
        <v>0</v>
      </c>
      <c r="ECZ60" s="5">
        <f>ECZ59*assumptions!$E$98</f>
        <v>0</v>
      </c>
      <c r="EDA60" s="5">
        <f>EDA59*assumptions!$E$98</f>
        <v>0</v>
      </c>
      <c r="EDB60" s="5">
        <f>EDB59*assumptions!$E$98</f>
        <v>0</v>
      </c>
      <c r="EDC60" s="5">
        <f>EDC59*assumptions!$E$98</f>
        <v>0</v>
      </c>
      <c r="EDD60" s="5">
        <f>EDD59*assumptions!$E$98</f>
        <v>0</v>
      </c>
      <c r="EDE60" s="5">
        <f>EDE59*assumptions!$E$98</f>
        <v>0</v>
      </c>
      <c r="EDF60" s="5">
        <f>EDF59*assumptions!$E$98</f>
        <v>0</v>
      </c>
      <c r="EDG60" s="5">
        <f>EDG59*assumptions!$E$98</f>
        <v>0</v>
      </c>
      <c r="EDH60" s="5">
        <f>EDH59*assumptions!$E$98</f>
        <v>0</v>
      </c>
      <c r="EDI60" s="5">
        <f>EDI59*assumptions!$E$98</f>
        <v>0</v>
      </c>
      <c r="EDJ60" s="5">
        <f>EDJ59*assumptions!$E$98</f>
        <v>0</v>
      </c>
      <c r="EDK60" s="5">
        <f>EDK59*assumptions!$E$98</f>
        <v>0</v>
      </c>
      <c r="EDL60" s="5">
        <f>EDL59*assumptions!$E$98</f>
        <v>0</v>
      </c>
      <c r="EDM60" s="5">
        <f>EDM59*assumptions!$E$98</f>
        <v>0</v>
      </c>
      <c r="EDN60" s="5">
        <f>EDN59*assumptions!$E$98</f>
        <v>0</v>
      </c>
      <c r="EDO60" s="5">
        <f>EDO59*assumptions!$E$98</f>
        <v>0</v>
      </c>
      <c r="EDP60" s="5">
        <f>EDP59*assumptions!$E$98</f>
        <v>0</v>
      </c>
      <c r="EDQ60" s="5">
        <f>EDQ59*assumptions!$E$98</f>
        <v>0</v>
      </c>
      <c r="EDR60" s="5">
        <f>EDR59*assumptions!$E$98</f>
        <v>0</v>
      </c>
      <c r="EDS60" s="5">
        <f>EDS59*assumptions!$E$98</f>
        <v>0</v>
      </c>
      <c r="EDT60" s="5">
        <f>EDT59*assumptions!$E$98</f>
        <v>0</v>
      </c>
      <c r="EDU60" s="5">
        <f>EDU59*assumptions!$E$98</f>
        <v>0</v>
      </c>
      <c r="EDV60" s="5">
        <f>EDV59*assumptions!$E$98</f>
        <v>0</v>
      </c>
      <c r="EDW60" s="5">
        <f>EDW59*assumptions!$E$98</f>
        <v>0</v>
      </c>
      <c r="EDX60" s="5">
        <f>EDX59*assumptions!$E$98</f>
        <v>0</v>
      </c>
      <c r="EDY60" s="5">
        <f>EDY59*assumptions!$E$98</f>
        <v>0</v>
      </c>
      <c r="EDZ60" s="5">
        <f>EDZ59*assumptions!$E$98</f>
        <v>0</v>
      </c>
      <c r="EEA60" s="5">
        <f>EEA59*assumptions!$E$98</f>
        <v>0</v>
      </c>
      <c r="EEB60" s="5">
        <f>EEB59*assumptions!$E$98</f>
        <v>0</v>
      </c>
      <c r="EEC60" s="5">
        <f>EEC59*assumptions!$E$98</f>
        <v>0</v>
      </c>
      <c r="EED60" s="5">
        <f>EED59*assumptions!$E$98</f>
        <v>0</v>
      </c>
      <c r="EEE60" s="5">
        <f>EEE59*assumptions!$E$98</f>
        <v>0</v>
      </c>
      <c r="EEF60" s="5">
        <f>EEF59*assumptions!$E$98</f>
        <v>0</v>
      </c>
      <c r="EEG60" s="5">
        <f>EEG59*assumptions!$E$98</f>
        <v>0</v>
      </c>
      <c r="EEH60" s="5">
        <f>EEH59*assumptions!$E$98</f>
        <v>0</v>
      </c>
      <c r="EEI60" s="5">
        <f>EEI59*assumptions!$E$98</f>
        <v>0</v>
      </c>
      <c r="EEJ60" s="5">
        <f>EEJ59*assumptions!$E$98</f>
        <v>0</v>
      </c>
      <c r="EEK60" s="5">
        <f>EEK59*assumptions!$E$98</f>
        <v>0</v>
      </c>
      <c r="EEL60" s="5">
        <f>EEL59*assumptions!$E$98</f>
        <v>0</v>
      </c>
      <c r="EEM60" s="5">
        <f>EEM59*assumptions!$E$98</f>
        <v>0</v>
      </c>
      <c r="EEN60" s="5">
        <f>EEN59*assumptions!$E$98</f>
        <v>0</v>
      </c>
      <c r="EEO60" s="5">
        <f>EEO59*assumptions!$E$98</f>
        <v>0</v>
      </c>
      <c r="EEP60" s="5">
        <f>EEP59*assumptions!$E$98</f>
        <v>0</v>
      </c>
      <c r="EEQ60" s="5">
        <f>EEQ59*assumptions!$E$98</f>
        <v>0</v>
      </c>
      <c r="EER60" s="5">
        <f>EER59*assumptions!$E$98</f>
        <v>0</v>
      </c>
      <c r="EES60" s="5">
        <f>EES59*assumptions!$E$98</f>
        <v>0</v>
      </c>
      <c r="EET60" s="5">
        <f>EET59*assumptions!$E$98</f>
        <v>0</v>
      </c>
      <c r="EEU60" s="5">
        <f>EEU59*assumptions!$E$98</f>
        <v>0</v>
      </c>
      <c r="EEV60" s="5">
        <f>EEV59*assumptions!$E$98</f>
        <v>0</v>
      </c>
      <c r="EEW60" s="5">
        <f>EEW59*assumptions!$E$98</f>
        <v>0</v>
      </c>
      <c r="EEX60" s="5">
        <f>EEX59*assumptions!$E$98</f>
        <v>0</v>
      </c>
      <c r="EEY60" s="5">
        <f>EEY59*assumptions!$E$98</f>
        <v>0</v>
      </c>
      <c r="EEZ60" s="5">
        <f>EEZ59*assumptions!$E$98</f>
        <v>0</v>
      </c>
      <c r="EFA60" s="5">
        <f>EFA59*assumptions!$E$98</f>
        <v>0</v>
      </c>
      <c r="EFB60" s="5">
        <f>EFB59*assumptions!$E$98</f>
        <v>0</v>
      </c>
      <c r="EFC60" s="5">
        <f>EFC59*assumptions!$E$98</f>
        <v>0</v>
      </c>
      <c r="EFD60" s="5">
        <f>EFD59*assumptions!$E$98</f>
        <v>0</v>
      </c>
      <c r="EFE60" s="5">
        <f>EFE59*assumptions!$E$98</f>
        <v>0</v>
      </c>
      <c r="EFF60" s="5">
        <f>EFF59*assumptions!$E$98</f>
        <v>0</v>
      </c>
      <c r="EFG60" s="5">
        <f>EFG59*assumptions!$E$98</f>
        <v>0</v>
      </c>
      <c r="EFH60" s="5">
        <f>EFH59*assumptions!$E$98</f>
        <v>0</v>
      </c>
      <c r="EFI60" s="5">
        <f>EFI59*assumptions!$E$98</f>
        <v>0</v>
      </c>
      <c r="EFJ60" s="5">
        <f>EFJ59*assumptions!$E$98</f>
        <v>0</v>
      </c>
      <c r="EFK60" s="5">
        <f>EFK59*assumptions!$E$98</f>
        <v>0</v>
      </c>
      <c r="EFL60" s="5">
        <f>EFL59*assumptions!$E$98</f>
        <v>0</v>
      </c>
      <c r="EFM60" s="5">
        <f>EFM59*assumptions!$E$98</f>
        <v>0</v>
      </c>
      <c r="EFN60" s="5">
        <f>EFN59*assumptions!$E$98</f>
        <v>0</v>
      </c>
      <c r="EFO60" s="5">
        <f>EFO59*assumptions!$E$98</f>
        <v>0</v>
      </c>
      <c r="EFP60" s="5">
        <f>EFP59*assumptions!$E$98</f>
        <v>0</v>
      </c>
      <c r="EFQ60" s="5">
        <f>EFQ59*assumptions!$E$98</f>
        <v>0</v>
      </c>
      <c r="EFR60" s="5">
        <f>EFR59*assumptions!$E$98</f>
        <v>0</v>
      </c>
      <c r="EFS60" s="5">
        <f>EFS59*assumptions!$E$98</f>
        <v>0</v>
      </c>
      <c r="EFT60" s="5">
        <f>EFT59*assumptions!$E$98</f>
        <v>0</v>
      </c>
      <c r="EFU60" s="5">
        <f>EFU59*assumptions!$E$98</f>
        <v>0</v>
      </c>
      <c r="EFV60" s="5">
        <f>EFV59*assumptions!$E$98</f>
        <v>0</v>
      </c>
      <c r="EFW60" s="5">
        <f>EFW59*assumptions!$E$98</f>
        <v>0</v>
      </c>
      <c r="EFX60" s="5">
        <f>EFX59*assumptions!$E$98</f>
        <v>0</v>
      </c>
      <c r="EFY60" s="5">
        <f>EFY59*assumptions!$E$98</f>
        <v>0</v>
      </c>
      <c r="EFZ60" s="5">
        <f>EFZ59*assumptions!$E$98</f>
        <v>0</v>
      </c>
      <c r="EGA60" s="5">
        <f>EGA59*assumptions!$E$98</f>
        <v>0</v>
      </c>
      <c r="EGB60" s="5">
        <f>EGB59*assumptions!$E$98</f>
        <v>0</v>
      </c>
      <c r="EGC60" s="5">
        <f>EGC59*assumptions!$E$98</f>
        <v>0</v>
      </c>
      <c r="EGD60" s="5">
        <f>EGD59*assumptions!$E$98</f>
        <v>0</v>
      </c>
      <c r="EGE60" s="5">
        <f>EGE59*assumptions!$E$98</f>
        <v>0</v>
      </c>
      <c r="EGF60" s="5">
        <f>EGF59*assumptions!$E$98</f>
        <v>0</v>
      </c>
      <c r="EGG60" s="5">
        <f>EGG59*assumptions!$E$98</f>
        <v>0</v>
      </c>
      <c r="EGH60" s="5">
        <f>EGH59*assumptions!$E$98</f>
        <v>0</v>
      </c>
      <c r="EGI60" s="5">
        <f>EGI59*assumptions!$E$98</f>
        <v>0</v>
      </c>
      <c r="EGJ60" s="5">
        <f>EGJ59*assumptions!$E$98</f>
        <v>0</v>
      </c>
      <c r="EGK60" s="5">
        <f>EGK59*assumptions!$E$98</f>
        <v>0</v>
      </c>
      <c r="EGL60" s="5">
        <f>EGL59*assumptions!$E$98</f>
        <v>0</v>
      </c>
      <c r="EGM60" s="5">
        <f>EGM59*assumptions!$E$98</f>
        <v>0</v>
      </c>
      <c r="EGN60" s="5">
        <f>EGN59*assumptions!$E$98</f>
        <v>0</v>
      </c>
      <c r="EGO60" s="5">
        <f>EGO59*assumptions!$E$98</f>
        <v>0</v>
      </c>
      <c r="EGP60" s="5">
        <f>EGP59*assumptions!$E$98</f>
        <v>0</v>
      </c>
      <c r="EGQ60" s="5">
        <f>EGQ59*assumptions!$E$98</f>
        <v>0</v>
      </c>
      <c r="EGR60" s="5">
        <f>EGR59*assumptions!$E$98</f>
        <v>0</v>
      </c>
      <c r="EGS60" s="5">
        <f>EGS59*assumptions!$E$98</f>
        <v>0</v>
      </c>
      <c r="EGT60" s="5">
        <f>EGT59*assumptions!$E$98</f>
        <v>0</v>
      </c>
      <c r="EGU60" s="5">
        <f>EGU59*assumptions!$E$98</f>
        <v>0</v>
      </c>
      <c r="EGV60" s="5">
        <f>EGV59*assumptions!$E$98</f>
        <v>0</v>
      </c>
      <c r="EGW60" s="5">
        <f>EGW59*assumptions!$E$98</f>
        <v>0</v>
      </c>
      <c r="EGX60" s="5">
        <f>EGX59*assumptions!$E$98</f>
        <v>0</v>
      </c>
      <c r="EGY60" s="5">
        <f>EGY59*assumptions!$E$98</f>
        <v>0</v>
      </c>
      <c r="EGZ60" s="5">
        <f>EGZ59*assumptions!$E$98</f>
        <v>0</v>
      </c>
      <c r="EHA60" s="5">
        <f>EHA59*assumptions!$E$98</f>
        <v>0</v>
      </c>
      <c r="EHB60" s="5">
        <f>EHB59*assumptions!$E$98</f>
        <v>0</v>
      </c>
      <c r="EHC60" s="5">
        <f>EHC59*assumptions!$E$98</f>
        <v>0</v>
      </c>
      <c r="EHD60" s="5">
        <f>EHD59*assumptions!$E$98</f>
        <v>0</v>
      </c>
      <c r="EHE60" s="5">
        <f>EHE59*assumptions!$E$98</f>
        <v>0</v>
      </c>
      <c r="EHF60" s="5">
        <f>EHF59*assumptions!$E$98</f>
        <v>0</v>
      </c>
      <c r="EHG60" s="5">
        <f>EHG59*assumptions!$E$98</f>
        <v>0</v>
      </c>
      <c r="EHH60" s="5">
        <f>EHH59*assumptions!$E$98</f>
        <v>0</v>
      </c>
      <c r="EHI60" s="5">
        <f>EHI59*assumptions!$E$98</f>
        <v>0</v>
      </c>
      <c r="EHJ60" s="5">
        <f>EHJ59*assumptions!$E$98</f>
        <v>0</v>
      </c>
      <c r="EHK60" s="5">
        <f>EHK59*assumptions!$E$98</f>
        <v>0</v>
      </c>
      <c r="EHL60" s="5">
        <f>EHL59*assumptions!$E$98</f>
        <v>0</v>
      </c>
      <c r="EHM60" s="5">
        <f>EHM59*assumptions!$E$98</f>
        <v>0</v>
      </c>
      <c r="EHN60" s="5">
        <f>EHN59*assumptions!$E$98</f>
        <v>0</v>
      </c>
      <c r="EHO60" s="5">
        <f>EHO59*assumptions!$E$98</f>
        <v>0</v>
      </c>
      <c r="EHP60" s="5">
        <f>EHP59*assumptions!$E$98</f>
        <v>0</v>
      </c>
      <c r="EHQ60" s="5">
        <f>EHQ59*assumptions!$E$98</f>
        <v>0</v>
      </c>
      <c r="EHR60" s="5">
        <f>EHR59*assumptions!$E$98</f>
        <v>0</v>
      </c>
      <c r="EHS60" s="5">
        <f>EHS59*assumptions!$E$98</f>
        <v>0</v>
      </c>
      <c r="EHT60" s="5">
        <f>EHT59*assumptions!$E$98</f>
        <v>0</v>
      </c>
      <c r="EHU60" s="5">
        <f>EHU59*assumptions!$E$98</f>
        <v>0</v>
      </c>
      <c r="EHV60" s="5">
        <f>EHV59*assumptions!$E$98</f>
        <v>0</v>
      </c>
      <c r="EHW60" s="5">
        <f>EHW59*assumptions!$E$98</f>
        <v>0</v>
      </c>
      <c r="EHX60" s="5">
        <f>EHX59*assumptions!$E$98</f>
        <v>0</v>
      </c>
      <c r="EHY60" s="5">
        <f>EHY59*assumptions!$E$98</f>
        <v>0</v>
      </c>
      <c r="EHZ60" s="5">
        <f>EHZ59*assumptions!$E$98</f>
        <v>0</v>
      </c>
      <c r="EIA60" s="5">
        <f>EIA59*assumptions!$E$98</f>
        <v>0</v>
      </c>
      <c r="EIB60" s="5">
        <f>EIB59*assumptions!$E$98</f>
        <v>0</v>
      </c>
      <c r="EIC60" s="5">
        <f>EIC59*assumptions!$E$98</f>
        <v>0</v>
      </c>
      <c r="EID60" s="5">
        <f>EID59*assumptions!$E$98</f>
        <v>0</v>
      </c>
      <c r="EIE60" s="5">
        <f>EIE59*assumptions!$E$98</f>
        <v>0</v>
      </c>
      <c r="EIF60" s="5">
        <f>EIF59*assumptions!$E$98</f>
        <v>0</v>
      </c>
      <c r="EIG60" s="5">
        <f>EIG59*assumptions!$E$98</f>
        <v>0</v>
      </c>
      <c r="EIH60" s="5">
        <f>EIH59*assumptions!$E$98</f>
        <v>0</v>
      </c>
      <c r="EII60" s="5">
        <f>EII59*assumptions!$E$98</f>
        <v>0</v>
      </c>
      <c r="EIJ60" s="5">
        <f>EIJ59*assumptions!$E$98</f>
        <v>0</v>
      </c>
      <c r="EIK60" s="5">
        <f>EIK59*assumptions!$E$98</f>
        <v>0</v>
      </c>
      <c r="EIL60" s="5">
        <f>EIL59*assumptions!$E$98</f>
        <v>0</v>
      </c>
      <c r="EIM60" s="5">
        <f>EIM59*assumptions!$E$98</f>
        <v>0</v>
      </c>
      <c r="EIN60" s="5">
        <f>EIN59*assumptions!$E$98</f>
        <v>0</v>
      </c>
      <c r="EIO60" s="5">
        <f>EIO59*assumptions!$E$98</f>
        <v>0</v>
      </c>
      <c r="EIP60" s="5">
        <f>EIP59*assumptions!$E$98</f>
        <v>0</v>
      </c>
      <c r="EIQ60" s="5">
        <f>EIQ59*assumptions!$E$98</f>
        <v>0</v>
      </c>
      <c r="EIR60" s="5">
        <f>EIR59*assumptions!$E$98</f>
        <v>0</v>
      </c>
      <c r="EIS60" s="5">
        <f>EIS59*assumptions!$E$98</f>
        <v>0</v>
      </c>
      <c r="EIT60" s="5">
        <f>EIT59*assumptions!$E$98</f>
        <v>0</v>
      </c>
      <c r="EIU60" s="5">
        <f>EIU59*assumptions!$E$98</f>
        <v>0</v>
      </c>
      <c r="EIV60" s="5">
        <f>EIV59*assumptions!$E$98</f>
        <v>0</v>
      </c>
      <c r="EIW60" s="5">
        <f>EIW59*assumptions!$E$98</f>
        <v>0</v>
      </c>
      <c r="EIX60" s="5">
        <f>EIX59*assumptions!$E$98</f>
        <v>0</v>
      </c>
      <c r="EIY60" s="5">
        <f>EIY59*assumptions!$E$98</f>
        <v>0</v>
      </c>
      <c r="EIZ60" s="5">
        <f>EIZ59*assumptions!$E$98</f>
        <v>0</v>
      </c>
      <c r="EJA60" s="5">
        <f>EJA59*assumptions!$E$98</f>
        <v>0</v>
      </c>
      <c r="EJB60" s="5">
        <f>EJB59*assumptions!$E$98</f>
        <v>0</v>
      </c>
      <c r="EJC60" s="5">
        <f>EJC59*assumptions!$E$98</f>
        <v>0</v>
      </c>
      <c r="EJD60" s="5">
        <f>EJD59*assumptions!$E$98</f>
        <v>0</v>
      </c>
      <c r="EJE60" s="5">
        <f>EJE59*assumptions!$E$98</f>
        <v>0</v>
      </c>
      <c r="EJF60" s="5">
        <f>EJF59*assumptions!$E$98</f>
        <v>0</v>
      </c>
      <c r="EJG60" s="5">
        <f>EJG59*assumptions!$E$98</f>
        <v>0</v>
      </c>
      <c r="EJH60" s="5">
        <f>EJH59*assumptions!$E$98</f>
        <v>0</v>
      </c>
      <c r="EJI60" s="5">
        <f>EJI59*assumptions!$E$98</f>
        <v>0</v>
      </c>
      <c r="EJJ60" s="5">
        <f>EJJ59*assumptions!$E$98</f>
        <v>0</v>
      </c>
      <c r="EJK60" s="5">
        <f>EJK59*assumptions!$E$98</f>
        <v>0</v>
      </c>
      <c r="EJL60" s="5">
        <f>EJL59*assumptions!$E$98</f>
        <v>0</v>
      </c>
      <c r="EJM60" s="5">
        <f>EJM59*assumptions!$E$98</f>
        <v>0</v>
      </c>
      <c r="EJN60" s="5">
        <f>EJN59*assumptions!$E$98</f>
        <v>0</v>
      </c>
      <c r="EJO60" s="5">
        <f>EJO59*assumptions!$E$98</f>
        <v>0</v>
      </c>
      <c r="EJP60" s="5">
        <f>EJP59*assumptions!$E$98</f>
        <v>0</v>
      </c>
      <c r="EJQ60" s="5">
        <f>EJQ59*assumptions!$E$98</f>
        <v>0</v>
      </c>
      <c r="EJR60" s="5">
        <f>EJR59*assumptions!$E$98</f>
        <v>0</v>
      </c>
      <c r="EJS60" s="5">
        <f>EJS59*assumptions!$E$98</f>
        <v>0</v>
      </c>
      <c r="EJT60" s="5">
        <f>EJT59*assumptions!$E$98</f>
        <v>0</v>
      </c>
      <c r="EJU60" s="5">
        <f>EJU59*assumptions!$E$98</f>
        <v>0</v>
      </c>
      <c r="EJV60" s="5">
        <f>EJV59*assumptions!$E$98</f>
        <v>0</v>
      </c>
      <c r="EJW60" s="5">
        <f>EJW59*assumptions!$E$98</f>
        <v>0</v>
      </c>
      <c r="EJX60" s="5">
        <f>EJX59*assumptions!$E$98</f>
        <v>0</v>
      </c>
      <c r="EJY60" s="5">
        <f>EJY59*assumptions!$E$98</f>
        <v>0</v>
      </c>
      <c r="EJZ60" s="5">
        <f>EJZ59*assumptions!$E$98</f>
        <v>0</v>
      </c>
      <c r="EKA60" s="5">
        <f>EKA59*assumptions!$E$98</f>
        <v>0</v>
      </c>
      <c r="EKB60" s="5">
        <f>EKB59*assumptions!$E$98</f>
        <v>0</v>
      </c>
      <c r="EKC60" s="5">
        <f>EKC59*assumptions!$E$98</f>
        <v>0</v>
      </c>
      <c r="EKD60" s="5">
        <f>EKD59*assumptions!$E$98</f>
        <v>0</v>
      </c>
      <c r="EKE60" s="5">
        <f>EKE59*assumptions!$E$98</f>
        <v>0</v>
      </c>
      <c r="EKF60" s="5">
        <f>EKF59*assumptions!$E$98</f>
        <v>0</v>
      </c>
      <c r="EKG60" s="5">
        <f>EKG59*assumptions!$E$98</f>
        <v>0</v>
      </c>
      <c r="EKH60" s="5">
        <f>EKH59*assumptions!$E$98</f>
        <v>0</v>
      </c>
      <c r="EKI60" s="5">
        <f>EKI59*assumptions!$E$98</f>
        <v>0</v>
      </c>
      <c r="EKJ60" s="5">
        <f>EKJ59*assumptions!$E$98</f>
        <v>0</v>
      </c>
      <c r="EKK60" s="5">
        <f>EKK59*assumptions!$E$98</f>
        <v>0</v>
      </c>
      <c r="EKL60" s="5">
        <f>EKL59*assumptions!$E$98</f>
        <v>0</v>
      </c>
      <c r="EKM60" s="5">
        <f>EKM59*assumptions!$E$98</f>
        <v>0</v>
      </c>
      <c r="EKN60" s="5">
        <f>EKN59*assumptions!$E$98</f>
        <v>0</v>
      </c>
      <c r="EKO60" s="5">
        <f>EKO59*assumptions!$E$98</f>
        <v>0</v>
      </c>
      <c r="EKP60" s="5">
        <f>EKP59*assumptions!$E$98</f>
        <v>0</v>
      </c>
      <c r="EKQ60" s="5">
        <f>EKQ59*assumptions!$E$98</f>
        <v>0</v>
      </c>
      <c r="EKR60" s="5">
        <f>EKR59*assumptions!$E$98</f>
        <v>0</v>
      </c>
      <c r="EKS60" s="5">
        <f>EKS59*assumptions!$E$98</f>
        <v>0</v>
      </c>
      <c r="EKT60" s="5">
        <f>EKT59*assumptions!$E$98</f>
        <v>0</v>
      </c>
      <c r="EKU60" s="5">
        <f>EKU59*assumptions!$E$98</f>
        <v>0</v>
      </c>
      <c r="EKV60" s="5">
        <f>EKV59*assumptions!$E$98</f>
        <v>0</v>
      </c>
      <c r="EKW60" s="5">
        <f>EKW59*assumptions!$E$98</f>
        <v>0</v>
      </c>
      <c r="EKX60" s="5">
        <f>EKX59*assumptions!$E$98</f>
        <v>0</v>
      </c>
      <c r="EKY60" s="5">
        <f>EKY59*assumptions!$E$98</f>
        <v>0</v>
      </c>
      <c r="EKZ60" s="5">
        <f>EKZ59*assumptions!$E$98</f>
        <v>0</v>
      </c>
      <c r="ELA60" s="5">
        <f>ELA59*assumptions!$E$98</f>
        <v>0</v>
      </c>
      <c r="ELB60" s="5">
        <f>ELB59*assumptions!$E$98</f>
        <v>0</v>
      </c>
      <c r="ELC60" s="5">
        <f>ELC59*assumptions!$E$98</f>
        <v>0</v>
      </c>
      <c r="ELD60" s="5">
        <f>ELD59*assumptions!$E$98</f>
        <v>0</v>
      </c>
      <c r="ELE60" s="5">
        <f>ELE59*assumptions!$E$98</f>
        <v>0</v>
      </c>
      <c r="ELF60" s="5">
        <f>ELF59*assumptions!$E$98</f>
        <v>0</v>
      </c>
      <c r="ELG60" s="5">
        <f>ELG59*assumptions!$E$98</f>
        <v>0</v>
      </c>
      <c r="ELH60" s="5">
        <f>ELH59*assumptions!$E$98</f>
        <v>0</v>
      </c>
      <c r="ELI60" s="5">
        <f>ELI59*assumptions!$E$98</f>
        <v>0</v>
      </c>
      <c r="ELJ60" s="5">
        <f>ELJ59*assumptions!$E$98</f>
        <v>0</v>
      </c>
      <c r="ELK60" s="5">
        <f>ELK59*assumptions!$E$98</f>
        <v>0</v>
      </c>
      <c r="ELL60" s="5">
        <f>ELL59*assumptions!$E$98</f>
        <v>0</v>
      </c>
      <c r="ELM60" s="5">
        <f>ELM59*assumptions!$E$98</f>
        <v>0</v>
      </c>
      <c r="ELN60" s="5">
        <f>ELN59*assumptions!$E$98</f>
        <v>0</v>
      </c>
      <c r="ELO60" s="5">
        <f>ELO59*assumptions!$E$98</f>
        <v>0</v>
      </c>
      <c r="ELP60" s="5">
        <f>ELP59*assumptions!$E$98</f>
        <v>0</v>
      </c>
      <c r="ELQ60" s="5">
        <f>ELQ59*assumptions!$E$98</f>
        <v>0</v>
      </c>
      <c r="ELR60" s="5">
        <f>ELR59*assumptions!$E$98</f>
        <v>0</v>
      </c>
      <c r="ELS60" s="5">
        <f>ELS59*assumptions!$E$98</f>
        <v>0</v>
      </c>
      <c r="ELT60" s="5">
        <f>ELT59*assumptions!$E$98</f>
        <v>0</v>
      </c>
      <c r="ELU60" s="5">
        <f>ELU59*assumptions!$E$98</f>
        <v>0</v>
      </c>
      <c r="ELV60" s="5">
        <f>ELV59*assumptions!$E$98</f>
        <v>0</v>
      </c>
      <c r="ELW60" s="5">
        <f>ELW59*assumptions!$E$98</f>
        <v>0</v>
      </c>
      <c r="ELX60" s="5">
        <f>ELX59*assumptions!$E$98</f>
        <v>0</v>
      </c>
      <c r="ELY60" s="5">
        <f>ELY59*assumptions!$E$98</f>
        <v>0</v>
      </c>
      <c r="ELZ60" s="5">
        <f>ELZ59*assumptions!$E$98</f>
        <v>0</v>
      </c>
      <c r="EMA60" s="5">
        <f>EMA59*assumptions!$E$98</f>
        <v>0</v>
      </c>
      <c r="EMB60" s="5">
        <f>EMB59*assumptions!$E$98</f>
        <v>0</v>
      </c>
      <c r="EMC60" s="5">
        <f>EMC59*assumptions!$E$98</f>
        <v>0</v>
      </c>
      <c r="EMD60" s="5">
        <f>EMD59*assumptions!$E$98</f>
        <v>0</v>
      </c>
      <c r="EME60" s="5">
        <f>EME59*assumptions!$E$98</f>
        <v>0</v>
      </c>
      <c r="EMF60" s="5">
        <f>EMF59*assumptions!$E$98</f>
        <v>0</v>
      </c>
      <c r="EMG60" s="5">
        <f>EMG59*assumptions!$E$98</f>
        <v>0</v>
      </c>
      <c r="EMH60" s="5">
        <f>EMH59*assumptions!$E$98</f>
        <v>0</v>
      </c>
      <c r="EMI60" s="5">
        <f>EMI59*assumptions!$E$98</f>
        <v>0</v>
      </c>
      <c r="EMJ60" s="5">
        <f>EMJ59*assumptions!$E$98</f>
        <v>0</v>
      </c>
      <c r="EMK60" s="5">
        <f>EMK59*assumptions!$E$98</f>
        <v>0</v>
      </c>
      <c r="EML60" s="5">
        <f>EML59*assumptions!$E$98</f>
        <v>0</v>
      </c>
      <c r="EMM60" s="5">
        <f>EMM59*assumptions!$E$98</f>
        <v>0</v>
      </c>
      <c r="EMN60" s="5">
        <f>EMN59*assumptions!$E$98</f>
        <v>0</v>
      </c>
      <c r="EMO60" s="5">
        <f>EMO59*assumptions!$E$98</f>
        <v>0</v>
      </c>
      <c r="EMP60" s="5">
        <f>EMP59*assumptions!$E$98</f>
        <v>0</v>
      </c>
      <c r="EMQ60" s="5">
        <f>EMQ59*assumptions!$E$98</f>
        <v>0</v>
      </c>
      <c r="EMR60" s="5">
        <f>EMR59*assumptions!$E$98</f>
        <v>0</v>
      </c>
      <c r="EMS60" s="5">
        <f>EMS59*assumptions!$E$98</f>
        <v>0</v>
      </c>
      <c r="EMT60" s="5">
        <f>EMT59*assumptions!$E$98</f>
        <v>0</v>
      </c>
      <c r="EMU60" s="5">
        <f>EMU59*assumptions!$E$98</f>
        <v>0</v>
      </c>
      <c r="EMV60" s="5">
        <f>EMV59*assumptions!$E$98</f>
        <v>0</v>
      </c>
      <c r="EMW60" s="5">
        <f>EMW59*assumptions!$E$98</f>
        <v>0</v>
      </c>
      <c r="EMX60" s="5">
        <f>EMX59*assumptions!$E$98</f>
        <v>0</v>
      </c>
      <c r="EMY60" s="5">
        <f>EMY59*assumptions!$E$98</f>
        <v>0</v>
      </c>
      <c r="EMZ60" s="5">
        <f>EMZ59*assumptions!$E$98</f>
        <v>0</v>
      </c>
      <c r="ENA60" s="5">
        <f>ENA59*assumptions!$E$98</f>
        <v>0</v>
      </c>
      <c r="ENB60" s="5">
        <f>ENB59*assumptions!$E$98</f>
        <v>0</v>
      </c>
      <c r="ENC60" s="5">
        <f>ENC59*assumptions!$E$98</f>
        <v>0</v>
      </c>
      <c r="END60" s="5">
        <f>END59*assumptions!$E$98</f>
        <v>0</v>
      </c>
      <c r="ENE60" s="5">
        <f>ENE59*assumptions!$E$98</f>
        <v>0</v>
      </c>
      <c r="ENF60" s="5">
        <f>ENF59*assumptions!$E$98</f>
        <v>0</v>
      </c>
      <c r="ENG60" s="5">
        <f>ENG59*assumptions!$E$98</f>
        <v>0</v>
      </c>
      <c r="ENH60" s="5">
        <f>ENH59*assumptions!$E$98</f>
        <v>0</v>
      </c>
      <c r="ENI60" s="5">
        <f>ENI59*assumptions!$E$98</f>
        <v>0</v>
      </c>
      <c r="ENJ60" s="5">
        <f>ENJ59*assumptions!$E$98</f>
        <v>0</v>
      </c>
      <c r="ENK60" s="5">
        <f>ENK59*assumptions!$E$98</f>
        <v>0</v>
      </c>
      <c r="ENL60" s="5">
        <f>ENL59*assumptions!$E$98</f>
        <v>0</v>
      </c>
      <c r="ENM60" s="5">
        <f>ENM59*assumptions!$E$98</f>
        <v>0</v>
      </c>
      <c r="ENN60" s="5">
        <f>ENN59*assumptions!$E$98</f>
        <v>0</v>
      </c>
      <c r="ENO60" s="5">
        <f>ENO59*assumptions!$E$98</f>
        <v>0</v>
      </c>
      <c r="ENP60" s="5">
        <f>ENP59*assumptions!$E$98</f>
        <v>0</v>
      </c>
      <c r="ENQ60" s="5">
        <f>ENQ59*assumptions!$E$98</f>
        <v>0</v>
      </c>
      <c r="ENR60" s="5">
        <f>ENR59*assumptions!$E$98</f>
        <v>0</v>
      </c>
      <c r="ENS60" s="5">
        <f>ENS59*assumptions!$E$98</f>
        <v>0</v>
      </c>
      <c r="ENT60" s="5">
        <f>ENT59*assumptions!$E$98</f>
        <v>0</v>
      </c>
      <c r="ENU60" s="5">
        <f>ENU59*assumptions!$E$98</f>
        <v>0</v>
      </c>
      <c r="ENV60" s="5">
        <f>ENV59*assumptions!$E$98</f>
        <v>0</v>
      </c>
      <c r="ENW60" s="5">
        <f>ENW59*assumptions!$E$98</f>
        <v>0</v>
      </c>
      <c r="ENX60" s="5">
        <f>ENX59*assumptions!$E$98</f>
        <v>0</v>
      </c>
      <c r="ENY60" s="5">
        <f>ENY59*assumptions!$E$98</f>
        <v>0</v>
      </c>
      <c r="ENZ60" s="5">
        <f>ENZ59*assumptions!$E$98</f>
        <v>0</v>
      </c>
      <c r="EOA60" s="5">
        <f>EOA59*assumptions!$E$98</f>
        <v>0</v>
      </c>
      <c r="EOB60" s="5">
        <f>EOB59*assumptions!$E$98</f>
        <v>0</v>
      </c>
      <c r="EOC60" s="5">
        <f>EOC59*assumptions!$E$98</f>
        <v>0</v>
      </c>
      <c r="EOD60" s="5">
        <f>EOD59*assumptions!$E$98</f>
        <v>0</v>
      </c>
      <c r="EOE60" s="5">
        <f>EOE59*assumptions!$E$98</f>
        <v>0</v>
      </c>
      <c r="EOF60" s="5">
        <f>EOF59*assumptions!$E$98</f>
        <v>0</v>
      </c>
      <c r="EOG60" s="5">
        <f>EOG59*assumptions!$E$98</f>
        <v>0</v>
      </c>
      <c r="EOH60" s="5">
        <f>EOH59*assumptions!$E$98</f>
        <v>0</v>
      </c>
      <c r="EOI60" s="5">
        <f>EOI59*assumptions!$E$98</f>
        <v>0</v>
      </c>
      <c r="EOJ60" s="5">
        <f>EOJ59*assumptions!$E$98</f>
        <v>0</v>
      </c>
      <c r="EOK60" s="5">
        <f>EOK59*assumptions!$E$98</f>
        <v>0</v>
      </c>
      <c r="EOL60" s="5">
        <f>EOL59*assumptions!$E$98</f>
        <v>0</v>
      </c>
      <c r="EOM60" s="5">
        <f>EOM59*assumptions!$E$98</f>
        <v>0</v>
      </c>
      <c r="EON60" s="5">
        <f>EON59*assumptions!$E$98</f>
        <v>0</v>
      </c>
      <c r="EOO60" s="5">
        <f>EOO59*assumptions!$E$98</f>
        <v>0</v>
      </c>
      <c r="EOP60" s="5">
        <f>EOP59*assumptions!$E$98</f>
        <v>0</v>
      </c>
      <c r="EOQ60" s="5">
        <f>EOQ59*assumptions!$E$98</f>
        <v>0</v>
      </c>
      <c r="EOR60" s="5">
        <f>EOR59*assumptions!$E$98</f>
        <v>0</v>
      </c>
      <c r="EOS60" s="5">
        <f>EOS59*assumptions!$E$98</f>
        <v>0</v>
      </c>
      <c r="EOT60" s="5">
        <f>EOT59*assumptions!$E$98</f>
        <v>0</v>
      </c>
      <c r="EOU60" s="5">
        <f>EOU59*assumptions!$E$98</f>
        <v>0</v>
      </c>
      <c r="EOV60" s="5">
        <f>EOV59*assumptions!$E$98</f>
        <v>0</v>
      </c>
      <c r="EOW60" s="5">
        <f>EOW59*assumptions!$E$98</f>
        <v>0</v>
      </c>
      <c r="EOX60" s="5">
        <f>EOX59*assumptions!$E$98</f>
        <v>0</v>
      </c>
      <c r="EOY60" s="5">
        <f>EOY59*assumptions!$E$98</f>
        <v>0</v>
      </c>
      <c r="EOZ60" s="5">
        <f>EOZ59*assumptions!$E$98</f>
        <v>0</v>
      </c>
      <c r="EPA60" s="5">
        <f>EPA59*assumptions!$E$98</f>
        <v>0</v>
      </c>
      <c r="EPB60" s="5">
        <f>EPB59*assumptions!$E$98</f>
        <v>0</v>
      </c>
      <c r="EPC60" s="5">
        <f>EPC59*assumptions!$E$98</f>
        <v>0</v>
      </c>
      <c r="EPD60" s="5">
        <f>EPD59*assumptions!$E$98</f>
        <v>0</v>
      </c>
      <c r="EPE60" s="5">
        <f>EPE59*assumptions!$E$98</f>
        <v>0</v>
      </c>
      <c r="EPF60" s="5">
        <f>EPF59*assumptions!$E$98</f>
        <v>0</v>
      </c>
      <c r="EPG60" s="5">
        <f>EPG59*assumptions!$E$98</f>
        <v>0</v>
      </c>
      <c r="EPH60" s="5">
        <f>EPH59*assumptions!$E$98</f>
        <v>0</v>
      </c>
      <c r="EPI60" s="5">
        <f>EPI59*assumptions!$E$98</f>
        <v>0</v>
      </c>
      <c r="EPJ60" s="5">
        <f>EPJ59*assumptions!$E$98</f>
        <v>0</v>
      </c>
      <c r="EPK60" s="5">
        <f>EPK59*assumptions!$E$98</f>
        <v>0</v>
      </c>
      <c r="EPL60" s="5">
        <f>EPL59*assumptions!$E$98</f>
        <v>0</v>
      </c>
      <c r="EPM60" s="5">
        <f>EPM59*assumptions!$E$98</f>
        <v>0</v>
      </c>
      <c r="EPN60" s="5">
        <f>EPN59*assumptions!$E$98</f>
        <v>0</v>
      </c>
      <c r="EPO60" s="5">
        <f>EPO59*assumptions!$E$98</f>
        <v>0</v>
      </c>
      <c r="EPP60" s="5">
        <f>EPP59*assumptions!$E$98</f>
        <v>0</v>
      </c>
      <c r="EPQ60" s="5">
        <f>EPQ59*assumptions!$E$98</f>
        <v>0</v>
      </c>
      <c r="EPR60" s="5">
        <f>EPR59*assumptions!$E$98</f>
        <v>0</v>
      </c>
      <c r="EPS60" s="5">
        <f>EPS59*assumptions!$E$98</f>
        <v>0</v>
      </c>
      <c r="EPT60" s="5">
        <f>EPT59*assumptions!$E$98</f>
        <v>0</v>
      </c>
      <c r="EPU60" s="5">
        <f>EPU59*assumptions!$E$98</f>
        <v>0</v>
      </c>
      <c r="EPV60" s="5">
        <f>EPV59*assumptions!$E$98</f>
        <v>0</v>
      </c>
      <c r="EPW60" s="5">
        <f>EPW59*assumptions!$E$98</f>
        <v>0</v>
      </c>
      <c r="EPX60" s="5">
        <f>EPX59*assumptions!$E$98</f>
        <v>0</v>
      </c>
      <c r="EPY60" s="5">
        <f>EPY59*assumptions!$E$98</f>
        <v>0</v>
      </c>
      <c r="EPZ60" s="5">
        <f>EPZ59*assumptions!$E$98</f>
        <v>0</v>
      </c>
      <c r="EQA60" s="5">
        <f>EQA59*assumptions!$E$98</f>
        <v>0</v>
      </c>
      <c r="EQB60" s="5">
        <f>EQB59*assumptions!$E$98</f>
        <v>0</v>
      </c>
      <c r="EQC60" s="5">
        <f>EQC59*assumptions!$E$98</f>
        <v>0</v>
      </c>
      <c r="EQD60" s="5">
        <f>EQD59*assumptions!$E$98</f>
        <v>0</v>
      </c>
      <c r="EQE60" s="5">
        <f>EQE59*assumptions!$E$98</f>
        <v>0</v>
      </c>
      <c r="EQF60" s="5">
        <f>EQF59*assumptions!$E$98</f>
        <v>0</v>
      </c>
      <c r="EQG60" s="5">
        <f>EQG59*assumptions!$E$98</f>
        <v>0</v>
      </c>
      <c r="EQH60" s="5">
        <f>EQH59*assumptions!$E$98</f>
        <v>0</v>
      </c>
      <c r="EQI60" s="5">
        <f>EQI59*assumptions!$E$98</f>
        <v>0</v>
      </c>
      <c r="EQJ60" s="5">
        <f>EQJ59*assumptions!$E$98</f>
        <v>0</v>
      </c>
      <c r="EQK60" s="5">
        <f>EQK59*assumptions!$E$98</f>
        <v>0</v>
      </c>
      <c r="EQL60" s="5">
        <f>EQL59*assumptions!$E$98</f>
        <v>0</v>
      </c>
      <c r="EQM60" s="5">
        <f>EQM59*assumptions!$E$98</f>
        <v>0</v>
      </c>
      <c r="EQN60" s="5">
        <f>EQN59*assumptions!$E$98</f>
        <v>0</v>
      </c>
      <c r="EQO60" s="5">
        <f>EQO59*assumptions!$E$98</f>
        <v>0</v>
      </c>
      <c r="EQP60" s="5">
        <f>EQP59*assumptions!$E$98</f>
        <v>0</v>
      </c>
      <c r="EQQ60" s="5">
        <f>EQQ59*assumptions!$E$98</f>
        <v>0</v>
      </c>
      <c r="EQR60" s="5">
        <f>EQR59*assumptions!$E$98</f>
        <v>0</v>
      </c>
      <c r="EQS60" s="5">
        <f>EQS59*assumptions!$E$98</f>
        <v>0</v>
      </c>
      <c r="EQT60" s="5">
        <f>EQT59*assumptions!$E$98</f>
        <v>0</v>
      </c>
      <c r="EQU60" s="5">
        <f>EQU59*assumptions!$E$98</f>
        <v>0</v>
      </c>
      <c r="EQV60" s="5">
        <f>EQV59*assumptions!$E$98</f>
        <v>0</v>
      </c>
      <c r="EQW60" s="5">
        <f>EQW59*assumptions!$E$98</f>
        <v>0</v>
      </c>
      <c r="EQX60" s="5">
        <f>EQX59*assumptions!$E$98</f>
        <v>0</v>
      </c>
      <c r="EQY60" s="5">
        <f>EQY59*assumptions!$E$98</f>
        <v>0</v>
      </c>
      <c r="EQZ60" s="5">
        <f>EQZ59*assumptions!$E$98</f>
        <v>0</v>
      </c>
      <c r="ERA60" s="5">
        <f>ERA59*assumptions!$E$98</f>
        <v>0</v>
      </c>
      <c r="ERB60" s="5">
        <f>ERB59*assumptions!$E$98</f>
        <v>0</v>
      </c>
      <c r="ERC60" s="5">
        <f>ERC59*assumptions!$E$98</f>
        <v>0</v>
      </c>
      <c r="ERD60" s="5">
        <f>ERD59*assumptions!$E$98</f>
        <v>0</v>
      </c>
      <c r="ERE60" s="5">
        <f>ERE59*assumptions!$E$98</f>
        <v>0</v>
      </c>
      <c r="ERF60" s="5">
        <f>ERF59*assumptions!$E$98</f>
        <v>0</v>
      </c>
      <c r="ERG60" s="5">
        <f>ERG59*assumptions!$E$98</f>
        <v>0</v>
      </c>
      <c r="ERH60" s="5">
        <f>ERH59*assumptions!$E$98</f>
        <v>0</v>
      </c>
      <c r="ERI60" s="5">
        <f>ERI59*assumptions!$E$98</f>
        <v>0</v>
      </c>
      <c r="ERJ60" s="5">
        <f>ERJ59*assumptions!$E$98</f>
        <v>0</v>
      </c>
      <c r="ERK60" s="5">
        <f>ERK59*assumptions!$E$98</f>
        <v>0</v>
      </c>
      <c r="ERL60" s="5">
        <f>ERL59*assumptions!$E$98</f>
        <v>0</v>
      </c>
      <c r="ERM60" s="5">
        <f>ERM59*assumptions!$E$98</f>
        <v>0</v>
      </c>
      <c r="ERN60" s="5">
        <f>ERN59*assumptions!$E$98</f>
        <v>0</v>
      </c>
      <c r="ERO60" s="5">
        <f>ERO59*assumptions!$E$98</f>
        <v>0</v>
      </c>
      <c r="ERP60" s="5">
        <f>ERP59*assumptions!$E$98</f>
        <v>0</v>
      </c>
      <c r="ERQ60" s="5">
        <f>ERQ59*assumptions!$E$98</f>
        <v>0</v>
      </c>
      <c r="ERR60" s="5">
        <f>ERR59*assumptions!$E$98</f>
        <v>0</v>
      </c>
      <c r="ERS60" s="5">
        <f>ERS59*assumptions!$E$98</f>
        <v>0</v>
      </c>
      <c r="ERT60" s="5">
        <f>ERT59*assumptions!$E$98</f>
        <v>0</v>
      </c>
      <c r="ERU60" s="5">
        <f>ERU59*assumptions!$E$98</f>
        <v>0</v>
      </c>
      <c r="ERV60" s="5">
        <f>ERV59*assumptions!$E$98</f>
        <v>0</v>
      </c>
      <c r="ERW60" s="5">
        <f>ERW59*assumptions!$E$98</f>
        <v>0</v>
      </c>
      <c r="ERX60" s="5">
        <f>ERX59*assumptions!$E$98</f>
        <v>0</v>
      </c>
      <c r="ERY60" s="5">
        <f>ERY59*assumptions!$E$98</f>
        <v>0</v>
      </c>
      <c r="ERZ60" s="5">
        <f>ERZ59*assumptions!$E$98</f>
        <v>0</v>
      </c>
      <c r="ESA60" s="5">
        <f>ESA59*assumptions!$E$98</f>
        <v>0</v>
      </c>
      <c r="ESB60" s="5">
        <f>ESB59*assumptions!$E$98</f>
        <v>0</v>
      </c>
      <c r="ESC60" s="5">
        <f>ESC59*assumptions!$E$98</f>
        <v>0</v>
      </c>
      <c r="ESD60" s="5">
        <f>ESD59*assumptions!$E$98</f>
        <v>0</v>
      </c>
      <c r="ESE60" s="5">
        <f>ESE59*assumptions!$E$98</f>
        <v>0</v>
      </c>
      <c r="ESF60" s="5">
        <f>ESF59*assumptions!$E$98</f>
        <v>0</v>
      </c>
      <c r="ESG60" s="5">
        <f>ESG59*assumptions!$E$98</f>
        <v>0</v>
      </c>
      <c r="ESH60" s="5">
        <f>ESH59*assumptions!$E$98</f>
        <v>0</v>
      </c>
      <c r="ESI60" s="5">
        <f>ESI59*assumptions!$E$98</f>
        <v>0</v>
      </c>
      <c r="ESJ60" s="5">
        <f>ESJ59*assumptions!$E$98</f>
        <v>0</v>
      </c>
      <c r="ESK60" s="5">
        <f>ESK59*assumptions!$E$98</f>
        <v>0</v>
      </c>
      <c r="ESL60" s="5">
        <f>ESL59*assumptions!$E$98</f>
        <v>0</v>
      </c>
      <c r="ESM60" s="5">
        <f>ESM59*assumptions!$E$98</f>
        <v>0</v>
      </c>
      <c r="ESN60" s="5">
        <f>ESN59*assumptions!$E$98</f>
        <v>0</v>
      </c>
      <c r="ESO60" s="5">
        <f>ESO59*assumptions!$E$98</f>
        <v>0</v>
      </c>
      <c r="ESP60" s="5">
        <f>ESP59*assumptions!$E$98</f>
        <v>0</v>
      </c>
      <c r="ESQ60" s="5">
        <f>ESQ59*assumptions!$E$98</f>
        <v>0</v>
      </c>
      <c r="ESR60" s="5">
        <f>ESR59*assumptions!$E$98</f>
        <v>0</v>
      </c>
      <c r="ESS60" s="5">
        <f>ESS59*assumptions!$E$98</f>
        <v>0</v>
      </c>
      <c r="EST60" s="5">
        <f>EST59*assumptions!$E$98</f>
        <v>0</v>
      </c>
      <c r="ESU60" s="5">
        <f>ESU59*assumptions!$E$98</f>
        <v>0</v>
      </c>
      <c r="ESV60" s="5">
        <f>ESV59*assumptions!$E$98</f>
        <v>0</v>
      </c>
      <c r="ESW60" s="5">
        <f>ESW59*assumptions!$E$98</f>
        <v>0</v>
      </c>
      <c r="ESX60" s="5">
        <f>ESX59*assumptions!$E$98</f>
        <v>0</v>
      </c>
      <c r="ESY60" s="5">
        <f>ESY59*assumptions!$E$98</f>
        <v>0</v>
      </c>
      <c r="ESZ60" s="5">
        <f>ESZ59*assumptions!$E$98</f>
        <v>0</v>
      </c>
      <c r="ETA60" s="5">
        <f>ETA59*assumptions!$E$98</f>
        <v>0</v>
      </c>
      <c r="ETB60" s="5">
        <f>ETB59*assumptions!$E$98</f>
        <v>0</v>
      </c>
      <c r="ETC60" s="5">
        <f>ETC59*assumptions!$E$98</f>
        <v>0</v>
      </c>
      <c r="ETD60" s="5">
        <f>ETD59*assumptions!$E$98</f>
        <v>0</v>
      </c>
      <c r="ETE60" s="5">
        <f>ETE59*assumptions!$E$98</f>
        <v>0</v>
      </c>
      <c r="ETF60" s="5">
        <f>ETF59*assumptions!$E$98</f>
        <v>0</v>
      </c>
      <c r="ETG60" s="5">
        <f>ETG59*assumptions!$E$98</f>
        <v>0</v>
      </c>
      <c r="ETH60" s="5">
        <f>ETH59*assumptions!$E$98</f>
        <v>0</v>
      </c>
      <c r="ETI60" s="5">
        <f>ETI59*assumptions!$E$98</f>
        <v>0</v>
      </c>
      <c r="ETJ60" s="5">
        <f>ETJ59*assumptions!$E$98</f>
        <v>0</v>
      </c>
      <c r="ETK60" s="5">
        <f>ETK59*assumptions!$E$98</f>
        <v>0</v>
      </c>
      <c r="ETL60" s="5">
        <f>ETL59*assumptions!$E$98</f>
        <v>0</v>
      </c>
      <c r="ETM60" s="5">
        <f>ETM59*assumptions!$E$98</f>
        <v>0</v>
      </c>
      <c r="ETN60" s="5">
        <f>ETN59*assumptions!$E$98</f>
        <v>0</v>
      </c>
      <c r="ETO60" s="5">
        <f>ETO59*assumptions!$E$98</f>
        <v>0</v>
      </c>
      <c r="ETP60" s="5">
        <f>ETP59*assumptions!$E$98</f>
        <v>0</v>
      </c>
      <c r="ETQ60" s="5">
        <f>ETQ59*assumptions!$E$98</f>
        <v>0</v>
      </c>
      <c r="ETR60" s="5">
        <f>ETR59*assumptions!$E$98</f>
        <v>0</v>
      </c>
      <c r="ETS60" s="5">
        <f>ETS59*assumptions!$E$98</f>
        <v>0</v>
      </c>
      <c r="ETT60" s="5">
        <f>ETT59*assumptions!$E$98</f>
        <v>0</v>
      </c>
      <c r="ETU60" s="5">
        <f>ETU59*assumptions!$E$98</f>
        <v>0</v>
      </c>
      <c r="ETV60" s="5">
        <f>ETV59*assumptions!$E$98</f>
        <v>0</v>
      </c>
      <c r="ETW60" s="5">
        <f>ETW59*assumptions!$E$98</f>
        <v>0</v>
      </c>
      <c r="ETX60" s="5">
        <f>ETX59*assumptions!$E$98</f>
        <v>0</v>
      </c>
      <c r="ETY60" s="5">
        <f>ETY59*assumptions!$E$98</f>
        <v>0</v>
      </c>
      <c r="ETZ60" s="5">
        <f>ETZ59*assumptions!$E$98</f>
        <v>0</v>
      </c>
      <c r="EUA60" s="5">
        <f>EUA59*assumptions!$E$98</f>
        <v>0</v>
      </c>
      <c r="EUB60" s="5">
        <f>EUB59*assumptions!$E$98</f>
        <v>0</v>
      </c>
      <c r="EUC60" s="5">
        <f>EUC59*assumptions!$E$98</f>
        <v>0</v>
      </c>
      <c r="EUD60" s="5">
        <f>EUD59*assumptions!$E$98</f>
        <v>0</v>
      </c>
      <c r="EUE60" s="5">
        <f>EUE59*assumptions!$E$98</f>
        <v>0</v>
      </c>
      <c r="EUF60" s="5">
        <f>EUF59*assumptions!$E$98</f>
        <v>0</v>
      </c>
      <c r="EUG60" s="5">
        <f>EUG59*assumptions!$E$98</f>
        <v>0</v>
      </c>
      <c r="EUH60" s="5">
        <f>EUH59*assumptions!$E$98</f>
        <v>0</v>
      </c>
      <c r="EUI60" s="5">
        <f>EUI59*assumptions!$E$98</f>
        <v>0</v>
      </c>
      <c r="EUJ60" s="5">
        <f>EUJ59*assumptions!$E$98</f>
        <v>0</v>
      </c>
      <c r="EUK60" s="5">
        <f>EUK59*assumptions!$E$98</f>
        <v>0</v>
      </c>
      <c r="EUL60" s="5">
        <f>EUL59*assumptions!$E$98</f>
        <v>0</v>
      </c>
      <c r="EUM60" s="5">
        <f>EUM59*assumptions!$E$98</f>
        <v>0</v>
      </c>
      <c r="EUN60" s="5">
        <f>EUN59*assumptions!$E$98</f>
        <v>0</v>
      </c>
      <c r="EUO60" s="5">
        <f>EUO59*assumptions!$E$98</f>
        <v>0</v>
      </c>
      <c r="EUP60" s="5">
        <f>EUP59*assumptions!$E$98</f>
        <v>0</v>
      </c>
      <c r="EUQ60" s="5">
        <f>EUQ59*assumptions!$E$98</f>
        <v>0</v>
      </c>
      <c r="EUR60" s="5">
        <f>EUR59*assumptions!$E$98</f>
        <v>0</v>
      </c>
      <c r="EUS60" s="5">
        <f>EUS59*assumptions!$E$98</f>
        <v>0</v>
      </c>
      <c r="EUT60" s="5">
        <f>EUT59*assumptions!$E$98</f>
        <v>0</v>
      </c>
      <c r="EUU60" s="5">
        <f>EUU59*assumptions!$E$98</f>
        <v>0</v>
      </c>
      <c r="EUV60" s="5">
        <f>EUV59*assumptions!$E$98</f>
        <v>0</v>
      </c>
      <c r="EUW60" s="5">
        <f>EUW59*assumptions!$E$98</f>
        <v>0</v>
      </c>
      <c r="EUX60" s="5">
        <f>EUX59*assumptions!$E$98</f>
        <v>0</v>
      </c>
      <c r="EUY60" s="5">
        <f>EUY59*assumptions!$E$98</f>
        <v>0</v>
      </c>
      <c r="EUZ60" s="5">
        <f>EUZ59*assumptions!$E$98</f>
        <v>0</v>
      </c>
      <c r="EVA60" s="5">
        <f>EVA59*assumptions!$E$98</f>
        <v>0</v>
      </c>
      <c r="EVB60" s="5">
        <f>EVB59*assumptions!$E$98</f>
        <v>0</v>
      </c>
      <c r="EVC60" s="5">
        <f>EVC59*assumptions!$E$98</f>
        <v>0</v>
      </c>
      <c r="EVD60" s="5">
        <f>EVD59*assumptions!$E$98</f>
        <v>0</v>
      </c>
      <c r="EVE60" s="5">
        <f>EVE59*assumptions!$E$98</f>
        <v>0</v>
      </c>
      <c r="EVF60" s="5">
        <f>EVF59*assumptions!$E$98</f>
        <v>0</v>
      </c>
      <c r="EVG60" s="5">
        <f>EVG59*assumptions!$E$98</f>
        <v>0</v>
      </c>
      <c r="EVH60" s="5">
        <f>EVH59*assumptions!$E$98</f>
        <v>0</v>
      </c>
      <c r="EVI60" s="5">
        <f>EVI59*assumptions!$E$98</f>
        <v>0</v>
      </c>
      <c r="EVJ60" s="5">
        <f>EVJ59*assumptions!$E$98</f>
        <v>0</v>
      </c>
      <c r="EVK60" s="5">
        <f>EVK59*assumptions!$E$98</f>
        <v>0</v>
      </c>
      <c r="EVL60" s="5">
        <f>EVL59*assumptions!$E$98</f>
        <v>0</v>
      </c>
      <c r="EVM60" s="5">
        <f>EVM59*assumptions!$E$98</f>
        <v>0</v>
      </c>
      <c r="EVN60" s="5">
        <f>EVN59*assumptions!$E$98</f>
        <v>0</v>
      </c>
      <c r="EVO60" s="5">
        <f>EVO59*assumptions!$E$98</f>
        <v>0</v>
      </c>
      <c r="EVP60" s="5">
        <f>EVP59*assumptions!$E$98</f>
        <v>0</v>
      </c>
      <c r="EVQ60" s="5">
        <f>EVQ59*assumptions!$E$98</f>
        <v>0</v>
      </c>
      <c r="EVR60" s="5">
        <f>EVR59*assumptions!$E$98</f>
        <v>0</v>
      </c>
      <c r="EVS60" s="5">
        <f>EVS59*assumptions!$E$98</f>
        <v>0</v>
      </c>
      <c r="EVT60" s="5">
        <f>EVT59*assumptions!$E$98</f>
        <v>0</v>
      </c>
      <c r="EVU60" s="5">
        <f>EVU59*assumptions!$E$98</f>
        <v>0</v>
      </c>
      <c r="EVV60" s="5">
        <f>EVV59*assumptions!$E$98</f>
        <v>0</v>
      </c>
      <c r="EVW60" s="5">
        <f>EVW59*assumptions!$E$98</f>
        <v>0</v>
      </c>
      <c r="EVX60" s="5">
        <f>EVX59*assumptions!$E$98</f>
        <v>0</v>
      </c>
      <c r="EVY60" s="5">
        <f>EVY59*assumptions!$E$98</f>
        <v>0</v>
      </c>
      <c r="EVZ60" s="5">
        <f>EVZ59*assumptions!$E$98</f>
        <v>0</v>
      </c>
      <c r="EWA60" s="5">
        <f>EWA59*assumptions!$E$98</f>
        <v>0</v>
      </c>
      <c r="EWB60" s="5">
        <f>EWB59*assumptions!$E$98</f>
        <v>0</v>
      </c>
      <c r="EWC60" s="5">
        <f>EWC59*assumptions!$E$98</f>
        <v>0</v>
      </c>
      <c r="EWD60" s="5">
        <f>EWD59*assumptions!$E$98</f>
        <v>0</v>
      </c>
      <c r="EWE60" s="5">
        <f>EWE59*assumptions!$E$98</f>
        <v>0</v>
      </c>
      <c r="EWF60" s="5">
        <f>EWF59*assumptions!$E$98</f>
        <v>0</v>
      </c>
      <c r="EWG60" s="5">
        <f>EWG59*assumptions!$E$98</f>
        <v>0</v>
      </c>
      <c r="EWH60" s="5">
        <f>EWH59*assumptions!$E$98</f>
        <v>0</v>
      </c>
      <c r="EWI60" s="5">
        <f>EWI59*assumptions!$E$98</f>
        <v>0</v>
      </c>
      <c r="EWJ60" s="5">
        <f>EWJ59*assumptions!$E$98</f>
        <v>0</v>
      </c>
      <c r="EWK60" s="5">
        <f>EWK59*assumptions!$E$98</f>
        <v>0</v>
      </c>
      <c r="EWL60" s="5">
        <f>EWL59*assumptions!$E$98</f>
        <v>0</v>
      </c>
      <c r="EWM60" s="5">
        <f>EWM59*assumptions!$E$98</f>
        <v>0</v>
      </c>
      <c r="EWN60" s="5">
        <f>EWN59*assumptions!$E$98</f>
        <v>0</v>
      </c>
      <c r="EWO60" s="5">
        <f>EWO59*assumptions!$E$98</f>
        <v>0</v>
      </c>
      <c r="EWP60" s="5">
        <f>EWP59*assumptions!$E$98</f>
        <v>0</v>
      </c>
      <c r="EWQ60" s="5">
        <f>EWQ59*assumptions!$E$98</f>
        <v>0</v>
      </c>
      <c r="EWR60" s="5">
        <f>EWR59*assumptions!$E$98</f>
        <v>0</v>
      </c>
      <c r="EWS60" s="5">
        <f>EWS59*assumptions!$E$98</f>
        <v>0</v>
      </c>
      <c r="EWT60" s="5">
        <f>EWT59*assumptions!$E$98</f>
        <v>0</v>
      </c>
      <c r="EWU60" s="5">
        <f>EWU59*assumptions!$E$98</f>
        <v>0</v>
      </c>
      <c r="EWV60" s="5">
        <f>EWV59*assumptions!$E$98</f>
        <v>0</v>
      </c>
      <c r="EWW60" s="5">
        <f>EWW59*assumptions!$E$98</f>
        <v>0</v>
      </c>
      <c r="EWX60" s="5">
        <f>EWX59*assumptions!$E$98</f>
        <v>0</v>
      </c>
      <c r="EWY60" s="5">
        <f>EWY59*assumptions!$E$98</f>
        <v>0</v>
      </c>
      <c r="EWZ60" s="5">
        <f>EWZ59*assumptions!$E$98</f>
        <v>0</v>
      </c>
      <c r="EXA60" s="5">
        <f>EXA59*assumptions!$E$98</f>
        <v>0</v>
      </c>
      <c r="EXB60" s="5">
        <f>EXB59*assumptions!$E$98</f>
        <v>0</v>
      </c>
      <c r="EXC60" s="5">
        <f>EXC59*assumptions!$E$98</f>
        <v>0</v>
      </c>
      <c r="EXD60" s="5">
        <f>EXD59*assumptions!$E$98</f>
        <v>0</v>
      </c>
      <c r="EXE60" s="5">
        <f>EXE59*assumptions!$E$98</f>
        <v>0</v>
      </c>
      <c r="EXF60" s="5">
        <f>EXF59*assumptions!$E$98</f>
        <v>0</v>
      </c>
      <c r="EXG60" s="5">
        <f>EXG59*assumptions!$E$98</f>
        <v>0</v>
      </c>
      <c r="EXH60" s="5">
        <f>EXH59*assumptions!$E$98</f>
        <v>0</v>
      </c>
      <c r="EXI60" s="5">
        <f>EXI59*assumptions!$E$98</f>
        <v>0</v>
      </c>
      <c r="EXJ60" s="5">
        <f>EXJ59*assumptions!$E$98</f>
        <v>0</v>
      </c>
      <c r="EXK60" s="5">
        <f>EXK59*assumptions!$E$98</f>
        <v>0</v>
      </c>
      <c r="EXL60" s="5">
        <f>EXL59*assumptions!$E$98</f>
        <v>0</v>
      </c>
      <c r="EXM60" s="5">
        <f>EXM59*assumptions!$E$98</f>
        <v>0</v>
      </c>
      <c r="EXN60" s="5">
        <f>EXN59*assumptions!$E$98</f>
        <v>0</v>
      </c>
      <c r="EXO60" s="5">
        <f>EXO59*assumptions!$E$98</f>
        <v>0</v>
      </c>
      <c r="EXP60" s="5">
        <f>EXP59*assumptions!$E$98</f>
        <v>0</v>
      </c>
      <c r="EXQ60" s="5">
        <f>EXQ59*assumptions!$E$98</f>
        <v>0</v>
      </c>
      <c r="EXR60" s="5">
        <f>EXR59*assumptions!$E$98</f>
        <v>0</v>
      </c>
      <c r="EXS60" s="5">
        <f>EXS59*assumptions!$E$98</f>
        <v>0</v>
      </c>
      <c r="EXT60" s="5">
        <f>EXT59*assumptions!$E$98</f>
        <v>0</v>
      </c>
      <c r="EXU60" s="5">
        <f>EXU59*assumptions!$E$98</f>
        <v>0</v>
      </c>
      <c r="EXV60" s="5">
        <f>EXV59*assumptions!$E$98</f>
        <v>0</v>
      </c>
      <c r="EXW60" s="5">
        <f>EXW59*assumptions!$E$98</f>
        <v>0</v>
      </c>
      <c r="EXX60" s="5">
        <f>EXX59*assumptions!$E$98</f>
        <v>0</v>
      </c>
      <c r="EXY60" s="5">
        <f>EXY59*assumptions!$E$98</f>
        <v>0</v>
      </c>
      <c r="EXZ60" s="5">
        <f>EXZ59*assumptions!$E$98</f>
        <v>0</v>
      </c>
      <c r="EYA60" s="5">
        <f>EYA59*assumptions!$E$98</f>
        <v>0</v>
      </c>
      <c r="EYB60" s="5">
        <f>EYB59*assumptions!$E$98</f>
        <v>0</v>
      </c>
      <c r="EYC60" s="5">
        <f>EYC59*assumptions!$E$98</f>
        <v>0</v>
      </c>
      <c r="EYD60" s="5">
        <f>EYD59*assumptions!$E$98</f>
        <v>0</v>
      </c>
      <c r="EYE60" s="5">
        <f>EYE59*assumptions!$E$98</f>
        <v>0</v>
      </c>
      <c r="EYF60" s="5">
        <f>EYF59*assumptions!$E$98</f>
        <v>0</v>
      </c>
      <c r="EYG60" s="5">
        <f>EYG59*assumptions!$E$98</f>
        <v>0</v>
      </c>
      <c r="EYH60" s="5">
        <f>EYH59*assumptions!$E$98</f>
        <v>0</v>
      </c>
      <c r="EYI60" s="5">
        <f>EYI59*assumptions!$E$98</f>
        <v>0</v>
      </c>
      <c r="EYJ60" s="5">
        <f>EYJ59*assumptions!$E$98</f>
        <v>0</v>
      </c>
      <c r="EYK60" s="5">
        <f>EYK59*assumptions!$E$98</f>
        <v>0</v>
      </c>
      <c r="EYL60" s="5">
        <f>EYL59*assumptions!$E$98</f>
        <v>0</v>
      </c>
      <c r="EYM60" s="5">
        <f>EYM59*assumptions!$E$98</f>
        <v>0</v>
      </c>
      <c r="EYN60" s="5">
        <f>EYN59*assumptions!$E$98</f>
        <v>0</v>
      </c>
      <c r="EYO60" s="5">
        <f>EYO59*assumptions!$E$98</f>
        <v>0</v>
      </c>
      <c r="EYP60" s="5">
        <f>EYP59*assumptions!$E$98</f>
        <v>0</v>
      </c>
      <c r="EYQ60" s="5">
        <f>EYQ59*assumptions!$E$98</f>
        <v>0</v>
      </c>
      <c r="EYR60" s="5">
        <f>EYR59*assumptions!$E$98</f>
        <v>0</v>
      </c>
      <c r="EYS60" s="5">
        <f>EYS59*assumptions!$E$98</f>
        <v>0</v>
      </c>
      <c r="EYT60" s="5">
        <f>EYT59*assumptions!$E$98</f>
        <v>0</v>
      </c>
      <c r="EYU60" s="5">
        <f>EYU59*assumptions!$E$98</f>
        <v>0</v>
      </c>
      <c r="EYV60" s="5">
        <f>EYV59*assumptions!$E$98</f>
        <v>0</v>
      </c>
      <c r="EYW60" s="5">
        <f>EYW59*assumptions!$E$98</f>
        <v>0</v>
      </c>
      <c r="EYX60" s="5">
        <f>EYX59*assumptions!$E$98</f>
        <v>0</v>
      </c>
      <c r="EYY60" s="5">
        <f>EYY59*assumptions!$E$98</f>
        <v>0</v>
      </c>
      <c r="EYZ60" s="5">
        <f>EYZ59*assumptions!$E$98</f>
        <v>0</v>
      </c>
      <c r="EZA60" s="5">
        <f>EZA59*assumptions!$E$98</f>
        <v>0</v>
      </c>
      <c r="EZB60" s="5">
        <f>EZB59*assumptions!$E$98</f>
        <v>0</v>
      </c>
      <c r="EZC60" s="5">
        <f>EZC59*assumptions!$E$98</f>
        <v>0</v>
      </c>
      <c r="EZD60" s="5">
        <f>EZD59*assumptions!$E$98</f>
        <v>0</v>
      </c>
      <c r="EZE60" s="5">
        <f>EZE59*assumptions!$E$98</f>
        <v>0</v>
      </c>
      <c r="EZF60" s="5">
        <f>EZF59*assumptions!$E$98</f>
        <v>0</v>
      </c>
      <c r="EZG60" s="5">
        <f>EZG59*assumptions!$E$98</f>
        <v>0</v>
      </c>
      <c r="EZH60" s="5">
        <f>EZH59*assumptions!$E$98</f>
        <v>0</v>
      </c>
      <c r="EZI60" s="5">
        <f>EZI59*assumptions!$E$98</f>
        <v>0</v>
      </c>
      <c r="EZJ60" s="5">
        <f>EZJ59*assumptions!$E$98</f>
        <v>0</v>
      </c>
      <c r="EZK60" s="5">
        <f>EZK59*assumptions!$E$98</f>
        <v>0</v>
      </c>
      <c r="EZL60" s="5">
        <f>EZL59*assumptions!$E$98</f>
        <v>0</v>
      </c>
      <c r="EZM60" s="5">
        <f>EZM59*assumptions!$E$98</f>
        <v>0</v>
      </c>
      <c r="EZN60" s="5">
        <f>EZN59*assumptions!$E$98</f>
        <v>0</v>
      </c>
      <c r="EZO60" s="5">
        <f>EZO59*assumptions!$E$98</f>
        <v>0</v>
      </c>
      <c r="EZP60" s="5">
        <f>EZP59*assumptions!$E$98</f>
        <v>0</v>
      </c>
      <c r="EZQ60" s="5">
        <f>EZQ59*assumptions!$E$98</f>
        <v>0</v>
      </c>
      <c r="EZR60" s="5">
        <f>EZR59*assumptions!$E$98</f>
        <v>0</v>
      </c>
      <c r="EZS60" s="5">
        <f>EZS59*assumptions!$E$98</f>
        <v>0</v>
      </c>
      <c r="EZT60" s="5">
        <f>EZT59*assumptions!$E$98</f>
        <v>0</v>
      </c>
      <c r="EZU60" s="5">
        <f>EZU59*assumptions!$E$98</f>
        <v>0</v>
      </c>
      <c r="EZV60" s="5">
        <f>EZV59*assumptions!$E$98</f>
        <v>0</v>
      </c>
      <c r="EZW60" s="5">
        <f>EZW59*assumptions!$E$98</f>
        <v>0</v>
      </c>
      <c r="EZX60" s="5">
        <f>EZX59*assumptions!$E$98</f>
        <v>0</v>
      </c>
      <c r="EZY60" s="5">
        <f>EZY59*assumptions!$E$98</f>
        <v>0</v>
      </c>
      <c r="EZZ60" s="5">
        <f>EZZ59*assumptions!$E$98</f>
        <v>0</v>
      </c>
      <c r="FAA60" s="5">
        <f>FAA59*assumptions!$E$98</f>
        <v>0</v>
      </c>
      <c r="FAB60" s="5">
        <f>FAB59*assumptions!$E$98</f>
        <v>0</v>
      </c>
      <c r="FAC60" s="5">
        <f>FAC59*assumptions!$E$98</f>
        <v>0</v>
      </c>
      <c r="FAD60" s="5">
        <f>FAD59*assumptions!$E$98</f>
        <v>0</v>
      </c>
      <c r="FAE60" s="5">
        <f>FAE59*assumptions!$E$98</f>
        <v>0</v>
      </c>
      <c r="FAF60" s="5">
        <f>FAF59*assumptions!$E$98</f>
        <v>0</v>
      </c>
      <c r="FAG60" s="5">
        <f>FAG59*assumptions!$E$98</f>
        <v>0</v>
      </c>
      <c r="FAH60" s="5">
        <f>FAH59*assumptions!$E$98</f>
        <v>0</v>
      </c>
      <c r="FAI60" s="5">
        <f>FAI59*assumptions!$E$98</f>
        <v>0</v>
      </c>
      <c r="FAJ60" s="5">
        <f>FAJ59*assumptions!$E$98</f>
        <v>0</v>
      </c>
      <c r="FAK60" s="5">
        <f>FAK59*assumptions!$E$98</f>
        <v>0</v>
      </c>
      <c r="FAL60" s="5">
        <f>FAL59*assumptions!$E$98</f>
        <v>0</v>
      </c>
      <c r="FAM60" s="5">
        <f>FAM59*assumptions!$E$98</f>
        <v>0</v>
      </c>
      <c r="FAN60" s="5">
        <f>FAN59*assumptions!$E$98</f>
        <v>0</v>
      </c>
      <c r="FAO60" s="5">
        <f>FAO59*assumptions!$E$98</f>
        <v>0</v>
      </c>
      <c r="FAP60" s="5">
        <f>FAP59*assumptions!$E$98</f>
        <v>0</v>
      </c>
      <c r="FAQ60" s="5">
        <f>FAQ59*assumptions!$E$98</f>
        <v>0</v>
      </c>
      <c r="FAR60" s="5">
        <f>FAR59*assumptions!$E$98</f>
        <v>0</v>
      </c>
      <c r="FAS60" s="5">
        <f>FAS59*assumptions!$E$98</f>
        <v>0</v>
      </c>
      <c r="FAT60" s="5">
        <f>FAT59*assumptions!$E$98</f>
        <v>0</v>
      </c>
      <c r="FAU60" s="5">
        <f>FAU59*assumptions!$E$98</f>
        <v>0</v>
      </c>
      <c r="FAV60" s="5">
        <f>FAV59*assumptions!$E$98</f>
        <v>0</v>
      </c>
      <c r="FAW60" s="5">
        <f>FAW59*assumptions!$E$98</f>
        <v>0</v>
      </c>
      <c r="FAX60" s="5">
        <f>FAX59*assumptions!$E$98</f>
        <v>0</v>
      </c>
      <c r="FAY60" s="5">
        <f>FAY59*assumptions!$E$98</f>
        <v>0</v>
      </c>
      <c r="FAZ60" s="5">
        <f>FAZ59*assumptions!$E$98</f>
        <v>0</v>
      </c>
      <c r="FBA60" s="5">
        <f>FBA59*assumptions!$E$98</f>
        <v>0</v>
      </c>
      <c r="FBB60" s="5">
        <f>FBB59*assumptions!$E$98</f>
        <v>0</v>
      </c>
      <c r="FBC60" s="5">
        <f>FBC59*assumptions!$E$98</f>
        <v>0</v>
      </c>
      <c r="FBD60" s="5">
        <f>FBD59*assumptions!$E$98</f>
        <v>0</v>
      </c>
      <c r="FBE60" s="5">
        <f>FBE59*assumptions!$E$98</f>
        <v>0</v>
      </c>
      <c r="FBF60" s="5">
        <f>FBF59*assumptions!$E$98</f>
        <v>0</v>
      </c>
      <c r="FBG60" s="5">
        <f>FBG59*assumptions!$E$98</f>
        <v>0</v>
      </c>
      <c r="FBH60" s="5">
        <f>FBH59*assumptions!$E$98</f>
        <v>0</v>
      </c>
      <c r="FBI60" s="5">
        <f>FBI59*assumptions!$E$98</f>
        <v>0</v>
      </c>
      <c r="FBJ60" s="5">
        <f>FBJ59*assumptions!$E$98</f>
        <v>0</v>
      </c>
      <c r="FBK60" s="5">
        <f>FBK59*assumptions!$E$98</f>
        <v>0</v>
      </c>
      <c r="FBL60" s="5">
        <f>FBL59*assumptions!$E$98</f>
        <v>0</v>
      </c>
      <c r="FBM60" s="5">
        <f>FBM59*assumptions!$E$98</f>
        <v>0</v>
      </c>
      <c r="FBN60" s="5">
        <f>FBN59*assumptions!$E$98</f>
        <v>0</v>
      </c>
      <c r="FBO60" s="5">
        <f>FBO59*assumptions!$E$98</f>
        <v>0</v>
      </c>
      <c r="FBP60" s="5">
        <f>FBP59*assumptions!$E$98</f>
        <v>0</v>
      </c>
      <c r="FBQ60" s="5">
        <f>FBQ59*assumptions!$E$98</f>
        <v>0</v>
      </c>
      <c r="FBR60" s="5">
        <f>FBR59*assumptions!$E$98</f>
        <v>0</v>
      </c>
      <c r="FBS60" s="5">
        <f>FBS59*assumptions!$E$98</f>
        <v>0</v>
      </c>
      <c r="FBT60" s="5">
        <f>FBT59*assumptions!$E$98</f>
        <v>0</v>
      </c>
      <c r="FBU60" s="5">
        <f>FBU59*assumptions!$E$98</f>
        <v>0</v>
      </c>
      <c r="FBV60" s="5">
        <f>FBV59*assumptions!$E$98</f>
        <v>0</v>
      </c>
      <c r="FBW60" s="5">
        <f>FBW59*assumptions!$E$98</f>
        <v>0</v>
      </c>
      <c r="FBX60" s="5">
        <f>FBX59*assumptions!$E$98</f>
        <v>0</v>
      </c>
      <c r="FBY60" s="5">
        <f>FBY59*assumptions!$E$98</f>
        <v>0</v>
      </c>
      <c r="FBZ60" s="5">
        <f>FBZ59*assumptions!$E$98</f>
        <v>0</v>
      </c>
      <c r="FCA60" s="5">
        <f>FCA59*assumptions!$E$98</f>
        <v>0</v>
      </c>
      <c r="FCB60" s="5">
        <f>FCB59*assumptions!$E$98</f>
        <v>0</v>
      </c>
      <c r="FCC60" s="5">
        <f>FCC59*assumptions!$E$98</f>
        <v>0</v>
      </c>
      <c r="FCD60" s="5">
        <f>FCD59*assumptions!$E$98</f>
        <v>0</v>
      </c>
      <c r="FCE60" s="5">
        <f>FCE59*assumptions!$E$98</f>
        <v>0</v>
      </c>
      <c r="FCF60" s="5">
        <f>FCF59*assumptions!$E$98</f>
        <v>0</v>
      </c>
      <c r="FCG60" s="5">
        <f>FCG59*assumptions!$E$98</f>
        <v>0</v>
      </c>
      <c r="FCH60" s="5">
        <f>FCH59*assumptions!$E$98</f>
        <v>0</v>
      </c>
      <c r="FCI60" s="5">
        <f>FCI59*assumptions!$E$98</f>
        <v>0</v>
      </c>
      <c r="FCJ60" s="5">
        <f>FCJ59*assumptions!$E$98</f>
        <v>0</v>
      </c>
      <c r="FCK60" s="5">
        <f>FCK59*assumptions!$E$98</f>
        <v>0</v>
      </c>
      <c r="FCL60" s="5">
        <f>FCL59*assumptions!$E$98</f>
        <v>0</v>
      </c>
      <c r="FCM60" s="5">
        <f>FCM59*assumptions!$E$98</f>
        <v>0</v>
      </c>
      <c r="FCN60" s="5">
        <f>FCN59*assumptions!$E$98</f>
        <v>0</v>
      </c>
      <c r="FCO60" s="5">
        <f>FCO59*assumptions!$E$98</f>
        <v>0</v>
      </c>
      <c r="FCP60" s="5">
        <f>FCP59*assumptions!$E$98</f>
        <v>0</v>
      </c>
      <c r="FCQ60" s="5">
        <f>FCQ59*assumptions!$E$98</f>
        <v>0</v>
      </c>
      <c r="FCR60" s="5">
        <f>FCR59*assumptions!$E$98</f>
        <v>0</v>
      </c>
      <c r="FCS60" s="5">
        <f>FCS59*assumptions!$E$98</f>
        <v>0</v>
      </c>
      <c r="FCT60" s="5">
        <f>FCT59*assumptions!$E$98</f>
        <v>0</v>
      </c>
      <c r="FCU60" s="5">
        <f>FCU59*assumptions!$E$98</f>
        <v>0</v>
      </c>
      <c r="FCV60" s="5">
        <f>FCV59*assumptions!$E$98</f>
        <v>0</v>
      </c>
      <c r="FCW60" s="5">
        <f>FCW59*assumptions!$E$98</f>
        <v>0</v>
      </c>
      <c r="FCX60" s="5">
        <f>FCX59*assumptions!$E$98</f>
        <v>0</v>
      </c>
      <c r="FCY60" s="5">
        <f>FCY59*assumptions!$E$98</f>
        <v>0</v>
      </c>
      <c r="FCZ60" s="5">
        <f>FCZ59*assumptions!$E$98</f>
        <v>0</v>
      </c>
      <c r="FDA60" s="5">
        <f>FDA59*assumptions!$E$98</f>
        <v>0</v>
      </c>
      <c r="FDB60" s="5">
        <f>FDB59*assumptions!$E$98</f>
        <v>0</v>
      </c>
      <c r="FDC60" s="5">
        <f>FDC59*assumptions!$E$98</f>
        <v>0</v>
      </c>
      <c r="FDD60" s="5">
        <f>FDD59*assumptions!$E$98</f>
        <v>0</v>
      </c>
      <c r="FDE60" s="5">
        <f>FDE59*assumptions!$E$98</f>
        <v>0</v>
      </c>
      <c r="FDF60" s="5">
        <f>FDF59*assumptions!$E$98</f>
        <v>0</v>
      </c>
      <c r="FDG60" s="5">
        <f>FDG59*assumptions!$E$98</f>
        <v>0</v>
      </c>
      <c r="FDH60" s="5">
        <f>FDH59*assumptions!$E$98</f>
        <v>0</v>
      </c>
      <c r="FDI60" s="5">
        <f>FDI59*assumptions!$E$98</f>
        <v>0</v>
      </c>
      <c r="FDJ60" s="5">
        <f>FDJ59*assumptions!$E$98</f>
        <v>0</v>
      </c>
      <c r="FDK60" s="5">
        <f>FDK59*assumptions!$E$98</f>
        <v>0</v>
      </c>
      <c r="FDL60" s="5">
        <f>FDL59*assumptions!$E$98</f>
        <v>0</v>
      </c>
      <c r="FDM60" s="5">
        <f>FDM59*assumptions!$E$98</f>
        <v>0</v>
      </c>
      <c r="FDN60" s="5">
        <f>FDN59*assumptions!$E$98</f>
        <v>0</v>
      </c>
      <c r="FDO60" s="5">
        <f>FDO59*assumptions!$E$98</f>
        <v>0</v>
      </c>
      <c r="FDP60" s="5">
        <f>FDP59*assumptions!$E$98</f>
        <v>0</v>
      </c>
      <c r="FDQ60" s="5">
        <f>FDQ59*assumptions!$E$98</f>
        <v>0</v>
      </c>
      <c r="FDR60" s="5">
        <f>FDR59*assumptions!$E$98</f>
        <v>0</v>
      </c>
      <c r="FDS60" s="5">
        <f>FDS59*assumptions!$E$98</f>
        <v>0</v>
      </c>
      <c r="FDT60" s="5">
        <f>FDT59*assumptions!$E$98</f>
        <v>0</v>
      </c>
      <c r="FDU60" s="5">
        <f>FDU59*assumptions!$E$98</f>
        <v>0</v>
      </c>
      <c r="FDV60" s="5">
        <f>FDV59*assumptions!$E$98</f>
        <v>0</v>
      </c>
      <c r="FDW60" s="5">
        <f>FDW59*assumptions!$E$98</f>
        <v>0</v>
      </c>
      <c r="FDX60" s="5">
        <f>FDX59*assumptions!$E$98</f>
        <v>0</v>
      </c>
      <c r="FDY60" s="5">
        <f>FDY59*assumptions!$E$98</f>
        <v>0</v>
      </c>
      <c r="FDZ60" s="5">
        <f>FDZ59*assumptions!$E$98</f>
        <v>0</v>
      </c>
      <c r="FEA60" s="5">
        <f>FEA59*assumptions!$E$98</f>
        <v>0</v>
      </c>
      <c r="FEB60" s="5">
        <f>FEB59*assumptions!$E$98</f>
        <v>0</v>
      </c>
      <c r="FEC60" s="5">
        <f>FEC59*assumptions!$E$98</f>
        <v>0</v>
      </c>
      <c r="FED60" s="5">
        <f>FED59*assumptions!$E$98</f>
        <v>0</v>
      </c>
      <c r="FEE60" s="5">
        <f>FEE59*assumptions!$E$98</f>
        <v>0</v>
      </c>
      <c r="FEF60" s="5">
        <f>FEF59*assumptions!$E$98</f>
        <v>0</v>
      </c>
      <c r="FEG60" s="5">
        <f>FEG59*assumptions!$E$98</f>
        <v>0</v>
      </c>
      <c r="FEH60" s="5">
        <f>FEH59*assumptions!$E$98</f>
        <v>0</v>
      </c>
      <c r="FEI60" s="5">
        <f>FEI59*assumptions!$E$98</f>
        <v>0</v>
      </c>
      <c r="FEJ60" s="5">
        <f>FEJ59*assumptions!$E$98</f>
        <v>0</v>
      </c>
      <c r="FEK60" s="5">
        <f>FEK59*assumptions!$E$98</f>
        <v>0</v>
      </c>
      <c r="FEL60" s="5">
        <f>FEL59*assumptions!$E$98</f>
        <v>0</v>
      </c>
      <c r="FEM60" s="5">
        <f>FEM59*assumptions!$E$98</f>
        <v>0</v>
      </c>
      <c r="FEN60" s="5">
        <f>FEN59*assumptions!$E$98</f>
        <v>0</v>
      </c>
      <c r="FEO60" s="5">
        <f>FEO59*assumptions!$E$98</f>
        <v>0</v>
      </c>
      <c r="FEP60" s="5">
        <f>FEP59*assumptions!$E$98</f>
        <v>0</v>
      </c>
      <c r="FEQ60" s="5">
        <f>FEQ59*assumptions!$E$98</f>
        <v>0</v>
      </c>
      <c r="FER60" s="5">
        <f>FER59*assumptions!$E$98</f>
        <v>0</v>
      </c>
      <c r="FES60" s="5">
        <f>FES59*assumptions!$E$98</f>
        <v>0</v>
      </c>
      <c r="FET60" s="5">
        <f>FET59*assumptions!$E$98</f>
        <v>0</v>
      </c>
      <c r="FEU60" s="5">
        <f>FEU59*assumptions!$E$98</f>
        <v>0</v>
      </c>
      <c r="FEV60" s="5">
        <f>FEV59*assumptions!$E$98</f>
        <v>0</v>
      </c>
      <c r="FEW60" s="5">
        <f>FEW59*assumptions!$E$98</f>
        <v>0</v>
      </c>
      <c r="FEX60" s="5">
        <f>FEX59*assumptions!$E$98</f>
        <v>0</v>
      </c>
      <c r="FEY60" s="5">
        <f>FEY59*assumptions!$E$98</f>
        <v>0</v>
      </c>
      <c r="FEZ60" s="5">
        <f>FEZ59*assumptions!$E$98</f>
        <v>0</v>
      </c>
      <c r="FFA60" s="5">
        <f>FFA59*assumptions!$E$98</f>
        <v>0</v>
      </c>
      <c r="FFB60" s="5">
        <f>FFB59*assumptions!$E$98</f>
        <v>0</v>
      </c>
      <c r="FFC60" s="5">
        <f>FFC59*assumptions!$E$98</f>
        <v>0</v>
      </c>
      <c r="FFD60" s="5">
        <f>FFD59*assumptions!$E$98</f>
        <v>0</v>
      </c>
      <c r="FFE60" s="5">
        <f>FFE59*assumptions!$E$98</f>
        <v>0</v>
      </c>
      <c r="FFF60" s="5">
        <f>FFF59*assumptions!$E$98</f>
        <v>0</v>
      </c>
      <c r="FFG60" s="5">
        <f>FFG59*assumptions!$E$98</f>
        <v>0</v>
      </c>
      <c r="FFH60" s="5">
        <f>FFH59*assumptions!$E$98</f>
        <v>0</v>
      </c>
      <c r="FFI60" s="5">
        <f>FFI59*assumptions!$E$98</f>
        <v>0</v>
      </c>
      <c r="FFJ60" s="5">
        <f>FFJ59*assumptions!$E$98</f>
        <v>0</v>
      </c>
      <c r="FFK60" s="5">
        <f>FFK59*assumptions!$E$98</f>
        <v>0</v>
      </c>
      <c r="FFL60" s="5">
        <f>FFL59*assumptions!$E$98</f>
        <v>0</v>
      </c>
      <c r="FFM60" s="5">
        <f>FFM59*assumptions!$E$98</f>
        <v>0</v>
      </c>
      <c r="FFN60" s="5">
        <f>FFN59*assumptions!$E$98</f>
        <v>0</v>
      </c>
      <c r="FFO60" s="5">
        <f>FFO59*assumptions!$E$98</f>
        <v>0</v>
      </c>
      <c r="FFP60" s="5">
        <f>FFP59*assumptions!$E$98</f>
        <v>0</v>
      </c>
      <c r="FFQ60" s="5">
        <f>FFQ59*assumptions!$E$98</f>
        <v>0</v>
      </c>
      <c r="FFR60" s="5">
        <f>FFR59*assumptions!$E$98</f>
        <v>0</v>
      </c>
      <c r="FFS60" s="5">
        <f>FFS59*assumptions!$E$98</f>
        <v>0</v>
      </c>
      <c r="FFT60" s="5">
        <f>FFT59*assumptions!$E$98</f>
        <v>0</v>
      </c>
      <c r="FFU60" s="5">
        <f>FFU59*assumptions!$E$98</f>
        <v>0</v>
      </c>
      <c r="FFV60" s="5">
        <f>FFV59*assumptions!$E$98</f>
        <v>0</v>
      </c>
      <c r="FFW60" s="5">
        <f>FFW59*assumptions!$E$98</f>
        <v>0</v>
      </c>
      <c r="FFX60" s="5">
        <f>FFX59*assumptions!$E$98</f>
        <v>0</v>
      </c>
      <c r="FFY60" s="5">
        <f>FFY59*assumptions!$E$98</f>
        <v>0</v>
      </c>
      <c r="FFZ60" s="5">
        <f>FFZ59*assumptions!$E$98</f>
        <v>0</v>
      </c>
      <c r="FGA60" s="5">
        <f>FGA59*assumptions!$E$98</f>
        <v>0</v>
      </c>
      <c r="FGB60" s="5">
        <f>FGB59*assumptions!$E$98</f>
        <v>0</v>
      </c>
      <c r="FGC60" s="5">
        <f>FGC59*assumptions!$E$98</f>
        <v>0</v>
      </c>
      <c r="FGD60" s="5">
        <f>FGD59*assumptions!$E$98</f>
        <v>0</v>
      </c>
      <c r="FGE60" s="5">
        <f>FGE59*assumptions!$E$98</f>
        <v>0</v>
      </c>
      <c r="FGF60" s="5">
        <f>FGF59*assumptions!$E$98</f>
        <v>0</v>
      </c>
      <c r="FGG60" s="5">
        <f>FGG59*assumptions!$E$98</f>
        <v>0</v>
      </c>
      <c r="FGH60" s="5">
        <f>FGH59*assumptions!$E$98</f>
        <v>0</v>
      </c>
      <c r="FGI60" s="5">
        <f>FGI59*assumptions!$E$98</f>
        <v>0</v>
      </c>
      <c r="FGJ60" s="5">
        <f>FGJ59*assumptions!$E$98</f>
        <v>0</v>
      </c>
      <c r="FGK60" s="5">
        <f>FGK59*assumptions!$E$98</f>
        <v>0</v>
      </c>
      <c r="FGL60" s="5">
        <f>FGL59*assumptions!$E$98</f>
        <v>0</v>
      </c>
      <c r="FGM60" s="5">
        <f>FGM59*assumptions!$E$98</f>
        <v>0</v>
      </c>
      <c r="FGN60" s="5">
        <f>FGN59*assumptions!$E$98</f>
        <v>0</v>
      </c>
      <c r="FGO60" s="5">
        <f>FGO59*assumptions!$E$98</f>
        <v>0</v>
      </c>
      <c r="FGP60" s="5">
        <f>FGP59*assumptions!$E$98</f>
        <v>0</v>
      </c>
      <c r="FGQ60" s="5">
        <f>FGQ59*assumptions!$E$98</f>
        <v>0</v>
      </c>
      <c r="FGR60" s="5">
        <f>FGR59*assumptions!$E$98</f>
        <v>0</v>
      </c>
      <c r="FGS60" s="5">
        <f>FGS59*assumptions!$E$98</f>
        <v>0</v>
      </c>
      <c r="FGT60" s="5">
        <f>FGT59*assumptions!$E$98</f>
        <v>0</v>
      </c>
      <c r="FGU60" s="5">
        <f>FGU59*assumptions!$E$98</f>
        <v>0</v>
      </c>
      <c r="FGV60" s="5">
        <f>FGV59*assumptions!$E$98</f>
        <v>0</v>
      </c>
      <c r="FGW60" s="5">
        <f>FGW59*assumptions!$E$98</f>
        <v>0</v>
      </c>
      <c r="FGX60" s="5">
        <f>FGX59*assumptions!$E$98</f>
        <v>0</v>
      </c>
      <c r="FGY60" s="5">
        <f>FGY59*assumptions!$E$98</f>
        <v>0</v>
      </c>
      <c r="FGZ60" s="5">
        <f>FGZ59*assumptions!$E$98</f>
        <v>0</v>
      </c>
      <c r="FHA60" s="5">
        <f>FHA59*assumptions!$E$98</f>
        <v>0</v>
      </c>
      <c r="FHB60" s="5">
        <f>FHB59*assumptions!$E$98</f>
        <v>0</v>
      </c>
      <c r="FHC60" s="5">
        <f>FHC59*assumptions!$E$98</f>
        <v>0</v>
      </c>
      <c r="FHD60" s="5">
        <f>FHD59*assumptions!$E$98</f>
        <v>0</v>
      </c>
      <c r="FHE60" s="5">
        <f>FHE59*assumptions!$E$98</f>
        <v>0</v>
      </c>
      <c r="FHF60" s="5">
        <f>FHF59*assumptions!$E$98</f>
        <v>0</v>
      </c>
      <c r="FHG60" s="5">
        <f>FHG59*assumptions!$E$98</f>
        <v>0</v>
      </c>
      <c r="FHH60" s="5">
        <f>FHH59*assumptions!$E$98</f>
        <v>0</v>
      </c>
      <c r="FHI60" s="5">
        <f>FHI59*assumptions!$E$98</f>
        <v>0</v>
      </c>
      <c r="FHJ60" s="5">
        <f>FHJ59*assumptions!$E$98</f>
        <v>0</v>
      </c>
      <c r="FHK60" s="5">
        <f>FHK59*assumptions!$E$98</f>
        <v>0</v>
      </c>
      <c r="FHL60" s="5">
        <f>FHL59*assumptions!$E$98</f>
        <v>0</v>
      </c>
      <c r="FHM60" s="5">
        <f>FHM59*assumptions!$E$98</f>
        <v>0</v>
      </c>
      <c r="FHN60" s="5">
        <f>FHN59*assumptions!$E$98</f>
        <v>0</v>
      </c>
      <c r="FHO60" s="5">
        <f>FHO59*assumptions!$E$98</f>
        <v>0</v>
      </c>
      <c r="FHP60" s="5">
        <f>FHP59*assumptions!$E$98</f>
        <v>0</v>
      </c>
      <c r="FHQ60" s="5">
        <f>FHQ59*assumptions!$E$98</f>
        <v>0</v>
      </c>
      <c r="FHR60" s="5">
        <f>FHR59*assumptions!$E$98</f>
        <v>0</v>
      </c>
      <c r="FHS60" s="5">
        <f>FHS59*assumptions!$E$98</f>
        <v>0</v>
      </c>
      <c r="FHT60" s="5">
        <f>FHT59*assumptions!$E$98</f>
        <v>0</v>
      </c>
      <c r="FHU60" s="5">
        <f>FHU59*assumptions!$E$98</f>
        <v>0</v>
      </c>
      <c r="FHV60" s="5">
        <f>FHV59*assumptions!$E$98</f>
        <v>0</v>
      </c>
      <c r="FHW60" s="5">
        <f>FHW59*assumptions!$E$98</f>
        <v>0</v>
      </c>
      <c r="FHX60" s="5">
        <f>FHX59*assumptions!$E$98</f>
        <v>0</v>
      </c>
      <c r="FHY60" s="5">
        <f>FHY59*assumptions!$E$98</f>
        <v>0</v>
      </c>
      <c r="FHZ60" s="5">
        <f>FHZ59*assumptions!$E$98</f>
        <v>0</v>
      </c>
      <c r="FIA60" s="5">
        <f>FIA59*assumptions!$E$98</f>
        <v>0</v>
      </c>
      <c r="FIB60" s="5">
        <f>FIB59*assumptions!$E$98</f>
        <v>0</v>
      </c>
      <c r="FIC60" s="5">
        <f>FIC59*assumptions!$E$98</f>
        <v>0</v>
      </c>
      <c r="FID60" s="5">
        <f>FID59*assumptions!$E$98</f>
        <v>0</v>
      </c>
      <c r="FIE60" s="5">
        <f>FIE59*assumptions!$E$98</f>
        <v>0</v>
      </c>
      <c r="FIF60" s="5">
        <f>FIF59*assumptions!$E$98</f>
        <v>0</v>
      </c>
      <c r="FIG60" s="5">
        <f>FIG59*assumptions!$E$98</f>
        <v>0</v>
      </c>
      <c r="FIH60" s="5">
        <f>FIH59*assumptions!$E$98</f>
        <v>0</v>
      </c>
      <c r="FII60" s="5">
        <f>FII59*assumptions!$E$98</f>
        <v>0</v>
      </c>
      <c r="FIJ60" s="5">
        <f>FIJ59*assumptions!$E$98</f>
        <v>0</v>
      </c>
      <c r="FIK60" s="5">
        <f>FIK59*assumptions!$E$98</f>
        <v>0</v>
      </c>
      <c r="FIL60" s="5">
        <f>FIL59*assumptions!$E$98</f>
        <v>0</v>
      </c>
      <c r="FIM60" s="5">
        <f>FIM59*assumptions!$E$98</f>
        <v>0</v>
      </c>
      <c r="FIN60" s="5">
        <f>FIN59*assumptions!$E$98</f>
        <v>0</v>
      </c>
      <c r="FIO60" s="5">
        <f>FIO59*assumptions!$E$98</f>
        <v>0</v>
      </c>
      <c r="FIP60" s="5">
        <f>FIP59*assumptions!$E$98</f>
        <v>0</v>
      </c>
      <c r="FIQ60" s="5">
        <f>FIQ59*assumptions!$E$98</f>
        <v>0</v>
      </c>
      <c r="FIR60" s="5">
        <f>FIR59*assumptions!$E$98</f>
        <v>0</v>
      </c>
      <c r="FIS60" s="5">
        <f>FIS59*assumptions!$E$98</f>
        <v>0</v>
      </c>
      <c r="FIT60" s="5">
        <f>FIT59*assumptions!$E$98</f>
        <v>0</v>
      </c>
      <c r="FIU60" s="5">
        <f>FIU59*assumptions!$E$98</f>
        <v>0</v>
      </c>
      <c r="FIV60" s="5">
        <f>FIV59*assumptions!$E$98</f>
        <v>0</v>
      </c>
      <c r="FIW60" s="5">
        <f>FIW59*assumptions!$E$98</f>
        <v>0</v>
      </c>
      <c r="FIX60" s="5">
        <f>FIX59*assumptions!$E$98</f>
        <v>0</v>
      </c>
      <c r="FIY60" s="5">
        <f>FIY59*assumptions!$E$98</f>
        <v>0</v>
      </c>
      <c r="FIZ60" s="5">
        <f>FIZ59*assumptions!$E$98</f>
        <v>0</v>
      </c>
      <c r="FJA60" s="5">
        <f>FJA59*assumptions!$E$98</f>
        <v>0</v>
      </c>
      <c r="FJB60" s="5">
        <f>FJB59*assumptions!$E$98</f>
        <v>0</v>
      </c>
      <c r="FJC60" s="5">
        <f>FJC59*assumptions!$E$98</f>
        <v>0</v>
      </c>
      <c r="FJD60" s="5">
        <f>FJD59*assumptions!$E$98</f>
        <v>0</v>
      </c>
      <c r="FJE60" s="5">
        <f>FJE59*assumptions!$E$98</f>
        <v>0</v>
      </c>
      <c r="FJF60" s="5">
        <f>FJF59*assumptions!$E$98</f>
        <v>0</v>
      </c>
      <c r="FJG60" s="5">
        <f>FJG59*assumptions!$E$98</f>
        <v>0</v>
      </c>
      <c r="FJH60" s="5">
        <f>FJH59*assumptions!$E$98</f>
        <v>0</v>
      </c>
      <c r="FJI60" s="5">
        <f>FJI59*assumptions!$E$98</f>
        <v>0</v>
      </c>
      <c r="FJJ60" s="5">
        <f>FJJ59*assumptions!$E$98</f>
        <v>0</v>
      </c>
      <c r="FJK60" s="5">
        <f>FJK59*assumptions!$E$98</f>
        <v>0</v>
      </c>
      <c r="FJL60" s="5">
        <f>FJL59*assumptions!$E$98</f>
        <v>0</v>
      </c>
      <c r="FJM60" s="5">
        <f>FJM59*assumptions!$E$98</f>
        <v>0</v>
      </c>
      <c r="FJN60" s="5">
        <f>FJN59*assumptions!$E$98</f>
        <v>0</v>
      </c>
      <c r="FJO60" s="5">
        <f>FJO59*assumptions!$E$98</f>
        <v>0</v>
      </c>
      <c r="FJP60" s="5">
        <f>FJP59*assumptions!$E$98</f>
        <v>0</v>
      </c>
      <c r="FJQ60" s="5">
        <f>FJQ59*assumptions!$E$98</f>
        <v>0</v>
      </c>
      <c r="FJR60" s="5">
        <f>FJR59*assumptions!$E$98</f>
        <v>0</v>
      </c>
      <c r="FJS60" s="5">
        <f>FJS59*assumptions!$E$98</f>
        <v>0</v>
      </c>
      <c r="FJT60" s="5">
        <f>FJT59*assumptions!$E$98</f>
        <v>0</v>
      </c>
      <c r="FJU60" s="5">
        <f>FJU59*assumptions!$E$98</f>
        <v>0</v>
      </c>
      <c r="FJV60" s="5">
        <f>FJV59*assumptions!$E$98</f>
        <v>0</v>
      </c>
      <c r="FJW60" s="5">
        <f>FJW59*assumptions!$E$98</f>
        <v>0</v>
      </c>
      <c r="FJX60" s="5">
        <f>FJX59*assumptions!$E$98</f>
        <v>0</v>
      </c>
      <c r="FJY60" s="5">
        <f>FJY59*assumptions!$E$98</f>
        <v>0</v>
      </c>
      <c r="FJZ60" s="5">
        <f>FJZ59*assumptions!$E$98</f>
        <v>0</v>
      </c>
      <c r="FKA60" s="5">
        <f>FKA59*assumptions!$E$98</f>
        <v>0</v>
      </c>
      <c r="FKB60" s="5">
        <f>FKB59*assumptions!$E$98</f>
        <v>0</v>
      </c>
      <c r="FKC60" s="5">
        <f>FKC59*assumptions!$E$98</f>
        <v>0</v>
      </c>
      <c r="FKD60" s="5">
        <f>FKD59*assumptions!$E$98</f>
        <v>0</v>
      </c>
      <c r="FKE60" s="5">
        <f>FKE59*assumptions!$E$98</f>
        <v>0</v>
      </c>
      <c r="FKF60" s="5">
        <f>FKF59*assumptions!$E$98</f>
        <v>0</v>
      </c>
      <c r="FKG60" s="5">
        <f>FKG59*assumptions!$E$98</f>
        <v>0</v>
      </c>
      <c r="FKH60" s="5">
        <f>FKH59*assumptions!$E$98</f>
        <v>0</v>
      </c>
      <c r="FKI60" s="5">
        <f>FKI59*assumptions!$E$98</f>
        <v>0</v>
      </c>
      <c r="FKJ60" s="5">
        <f>FKJ59*assumptions!$E$98</f>
        <v>0</v>
      </c>
      <c r="FKK60" s="5">
        <f>FKK59*assumptions!$E$98</f>
        <v>0</v>
      </c>
      <c r="FKL60" s="5">
        <f>FKL59*assumptions!$E$98</f>
        <v>0</v>
      </c>
      <c r="FKM60" s="5">
        <f>FKM59*assumptions!$E$98</f>
        <v>0</v>
      </c>
      <c r="FKN60" s="5">
        <f>FKN59*assumptions!$E$98</f>
        <v>0</v>
      </c>
      <c r="FKO60" s="5">
        <f>FKO59*assumptions!$E$98</f>
        <v>0</v>
      </c>
      <c r="FKP60" s="5">
        <f>FKP59*assumptions!$E$98</f>
        <v>0</v>
      </c>
      <c r="FKQ60" s="5">
        <f>FKQ59*assumptions!$E$98</f>
        <v>0</v>
      </c>
      <c r="FKR60" s="5">
        <f>FKR59*assumptions!$E$98</f>
        <v>0</v>
      </c>
      <c r="FKS60" s="5">
        <f>FKS59*assumptions!$E$98</f>
        <v>0</v>
      </c>
      <c r="FKT60" s="5">
        <f>FKT59*assumptions!$E$98</f>
        <v>0</v>
      </c>
      <c r="FKU60" s="5">
        <f>FKU59*assumptions!$E$98</f>
        <v>0</v>
      </c>
      <c r="FKV60" s="5">
        <f>FKV59*assumptions!$E$98</f>
        <v>0</v>
      </c>
      <c r="FKW60" s="5">
        <f>FKW59*assumptions!$E$98</f>
        <v>0</v>
      </c>
      <c r="FKX60" s="5">
        <f>FKX59*assumptions!$E$98</f>
        <v>0</v>
      </c>
      <c r="FKY60" s="5">
        <f>FKY59*assumptions!$E$98</f>
        <v>0</v>
      </c>
      <c r="FKZ60" s="5">
        <f>FKZ59*assumptions!$E$98</f>
        <v>0</v>
      </c>
      <c r="FLA60" s="5">
        <f>FLA59*assumptions!$E$98</f>
        <v>0</v>
      </c>
      <c r="FLB60" s="5">
        <f>FLB59*assumptions!$E$98</f>
        <v>0</v>
      </c>
      <c r="FLC60" s="5">
        <f>FLC59*assumptions!$E$98</f>
        <v>0</v>
      </c>
      <c r="FLD60" s="5">
        <f>FLD59*assumptions!$E$98</f>
        <v>0</v>
      </c>
      <c r="FLE60" s="5">
        <f>FLE59*assumptions!$E$98</f>
        <v>0</v>
      </c>
      <c r="FLF60" s="5">
        <f>FLF59*assumptions!$E$98</f>
        <v>0</v>
      </c>
      <c r="FLG60" s="5">
        <f>FLG59*assumptions!$E$98</f>
        <v>0</v>
      </c>
      <c r="FLH60" s="5">
        <f>FLH59*assumptions!$E$98</f>
        <v>0</v>
      </c>
      <c r="FLI60" s="5">
        <f>FLI59*assumptions!$E$98</f>
        <v>0</v>
      </c>
      <c r="FLJ60" s="5">
        <f>FLJ59*assumptions!$E$98</f>
        <v>0</v>
      </c>
      <c r="FLK60" s="5">
        <f>FLK59*assumptions!$E$98</f>
        <v>0</v>
      </c>
      <c r="FLL60" s="5">
        <f>FLL59*assumptions!$E$98</f>
        <v>0</v>
      </c>
      <c r="FLM60" s="5">
        <f>FLM59*assumptions!$E$98</f>
        <v>0</v>
      </c>
      <c r="FLN60" s="5">
        <f>FLN59*assumptions!$E$98</f>
        <v>0</v>
      </c>
      <c r="FLO60" s="5">
        <f>FLO59*assumptions!$E$98</f>
        <v>0</v>
      </c>
      <c r="FLP60" s="5">
        <f>FLP59*assumptions!$E$98</f>
        <v>0</v>
      </c>
      <c r="FLQ60" s="5">
        <f>FLQ59*assumptions!$E$98</f>
        <v>0</v>
      </c>
      <c r="FLR60" s="5">
        <f>FLR59*assumptions!$E$98</f>
        <v>0</v>
      </c>
      <c r="FLS60" s="5">
        <f>FLS59*assumptions!$E$98</f>
        <v>0</v>
      </c>
      <c r="FLT60" s="5">
        <f>FLT59*assumptions!$E$98</f>
        <v>0</v>
      </c>
      <c r="FLU60" s="5">
        <f>FLU59*assumptions!$E$98</f>
        <v>0</v>
      </c>
      <c r="FLV60" s="5">
        <f>FLV59*assumptions!$E$98</f>
        <v>0</v>
      </c>
      <c r="FLW60" s="5">
        <f>FLW59*assumptions!$E$98</f>
        <v>0</v>
      </c>
      <c r="FLX60" s="5">
        <f>FLX59*assumptions!$E$98</f>
        <v>0</v>
      </c>
      <c r="FLY60" s="5">
        <f>FLY59*assumptions!$E$98</f>
        <v>0</v>
      </c>
      <c r="FLZ60" s="5">
        <f>FLZ59*assumptions!$E$98</f>
        <v>0</v>
      </c>
      <c r="FMA60" s="5">
        <f>FMA59*assumptions!$E$98</f>
        <v>0</v>
      </c>
      <c r="FMB60" s="5">
        <f>FMB59*assumptions!$E$98</f>
        <v>0</v>
      </c>
      <c r="FMC60" s="5">
        <f>FMC59*assumptions!$E$98</f>
        <v>0</v>
      </c>
      <c r="FMD60" s="5">
        <f>FMD59*assumptions!$E$98</f>
        <v>0</v>
      </c>
      <c r="FME60" s="5">
        <f>FME59*assumptions!$E$98</f>
        <v>0</v>
      </c>
      <c r="FMF60" s="5">
        <f>FMF59*assumptions!$E$98</f>
        <v>0</v>
      </c>
      <c r="FMG60" s="5">
        <f>FMG59*assumptions!$E$98</f>
        <v>0</v>
      </c>
      <c r="FMH60" s="5">
        <f>FMH59*assumptions!$E$98</f>
        <v>0</v>
      </c>
      <c r="FMI60" s="5">
        <f>FMI59*assumptions!$E$98</f>
        <v>0</v>
      </c>
      <c r="FMJ60" s="5">
        <f>FMJ59*assumptions!$E$98</f>
        <v>0</v>
      </c>
      <c r="FMK60" s="5">
        <f>FMK59*assumptions!$E$98</f>
        <v>0</v>
      </c>
      <c r="FML60" s="5">
        <f>FML59*assumptions!$E$98</f>
        <v>0</v>
      </c>
      <c r="FMM60" s="5">
        <f>FMM59*assumptions!$E$98</f>
        <v>0</v>
      </c>
      <c r="FMN60" s="5">
        <f>FMN59*assumptions!$E$98</f>
        <v>0</v>
      </c>
      <c r="FMO60" s="5">
        <f>FMO59*assumptions!$E$98</f>
        <v>0</v>
      </c>
      <c r="FMP60" s="5">
        <f>FMP59*assumptions!$E$98</f>
        <v>0</v>
      </c>
      <c r="FMQ60" s="5">
        <f>FMQ59*assumptions!$E$98</f>
        <v>0</v>
      </c>
      <c r="FMR60" s="5">
        <f>FMR59*assumptions!$E$98</f>
        <v>0</v>
      </c>
      <c r="FMS60" s="5">
        <f>FMS59*assumptions!$E$98</f>
        <v>0</v>
      </c>
      <c r="FMT60" s="5">
        <f>FMT59*assumptions!$E$98</f>
        <v>0</v>
      </c>
      <c r="FMU60" s="5">
        <f>FMU59*assumptions!$E$98</f>
        <v>0</v>
      </c>
      <c r="FMV60" s="5">
        <f>FMV59*assumptions!$E$98</f>
        <v>0</v>
      </c>
      <c r="FMW60" s="5">
        <f>FMW59*assumptions!$E$98</f>
        <v>0</v>
      </c>
      <c r="FMX60" s="5">
        <f>FMX59*assumptions!$E$98</f>
        <v>0</v>
      </c>
      <c r="FMY60" s="5">
        <f>FMY59*assumptions!$E$98</f>
        <v>0</v>
      </c>
      <c r="FMZ60" s="5">
        <f>FMZ59*assumptions!$E$98</f>
        <v>0</v>
      </c>
      <c r="FNA60" s="5">
        <f>FNA59*assumptions!$E$98</f>
        <v>0</v>
      </c>
      <c r="FNB60" s="5">
        <f>FNB59*assumptions!$E$98</f>
        <v>0</v>
      </c>
      <c r="FNC60" s="5">
        <f>FNC59*assumptions!$E$98</f>
        <v>0</v>
      </c>
      <c r="FND60" s="5">
        <f>FND59*assumptions!$E$98</f>
        <v>0</v>
      </c>
      <c r="FNE60" s="5">
        <f>FNE59*assumptions!$E$98</f>
        <v>0</v>
      </c>
      <c r="FNF60" s="5">
        <f>FNF59*assumptions!$E$98</f>
        <v>0</v>
      </c>
      <c r="FNG60" s="5">
        <f>FNG59*assumptions!$E$98</f>
        <v>0</v>
      </c>
      <c r="FNH60" s="5">
        <f>FNH59*assumptions!$E$98</f>
        <v>0</v>
      </c>
      <c r="FNI60" s="5">
        <f>FNI59*assumptions!$E$98</f>
        <v>0</v>
      </c>
      <c r="FNJ60" s="5">
        <f>FNJ59*assumptions!$E$98</f>
        <v>0</v>
      </c>
      <c r="FNK60" s="5">
        <f>FNK59*assumptions!$E$98</f>
        <v>0</v>
      </c>
      <c r="FNL60" s="5">
        <f>FNL59*assumptions!$E$98</f>
        <v>0</v>
      </c>
      <c r="FNM60" s="5">
        <f>FNM59*assumptions!$E$98</f>
        <v>0</v>
      </c>
      <c r="FNN60" s="5">
        <f>FNN59*assumptions!$E$98</f>
        <v>0</v>
      </c>
      <c r="FNO60" s="5">
        <f>FNO59*assumptions!$E$98</f>
        <v>0</v>
      </c>
      <c r="FNP60" s="5">
        <f>FNP59*assumptions!$E$98</f>
        <v>0</v>
      </c>
      <c r="FNQ60" s="5">
        <f>FNQ59*assumptions!$E$98</f>
        <v>0</v>
      </c>
      <c r="FNR60" s="5">
        <f>FNR59*assumptions!$E$98</f>
        <v>0</v>
      </c>
      <c r="FNS60" s="5">
        <f>FNS59*assumptions!$E$98</f>
        <v>0</v>
      </c>
      <c r="FNT60" s="5">
        <f>FNT59*assumptions!$E$98</f>
        <v>0</v>
      </c>
      <c r="FNU60" s="5">
        <f>FNU59*assumptions!$E$98</f>
        <v>0</v>
      </c>
      <c r="FNV60" s="5">
        <f>FNV59*assumptions!$E$98</f>
        <v>0</v>
      </c>
      <c r="FNW60" s="5">
        <f>FNW59*assumptions!$E$98</f>
        <v>0</v>
      </c>
      <c r="FNX60" s="5">
        <f>FNX59*assumptions!$E$98</f>
        <v>0</v>
      </c>
      <c r="FNY60" s="5">
        <f>FNY59*assumptions!$E$98</f>
        <v>0</v>
      </c>
      <c r="FNZ60" s="5">
        <f>FNZ59*assumptions!$E$98</f>
        <v>0</v>
      </c>
      <c r="FOA60" s="5">
        <f>FOA59*assumptions!$E$98</f>
        <v>0</v>
      </c>
      <c r="FOB60" s="5">
        <f>FOB59*assumptions!$E$98</f>
        <v>0</v>
      </c>
      <c r="FOC60" s="5">
        <f>FOC59*assumptions!$E$98</f>
        <v>0</v>
      </c>
      <c r="FOD60" s="5">
        <f>FOD59*assumptions!$E$98</f>
        <v>0</v>
      </c>
      <c r="FOE60" s="5">
        <f>FOE59*assumptions!$E$98</f>
        <v>0</v>
      </c>
      <c r="FOF60" s="5">
        <f>FOF59*assumptions!$E$98</f>
        <v>0</v>
      </c>
      <c r="FOG60" s="5">
        <f>FOG59*assumptions!$E$98</f>
        <v>0</v>
      </c>
      <c r="FOH60" s="5">
        <f>FOH59*assumptions!$E$98</f>
        <v>0</v>
      </c>
      <c r="FOI60" s="5">
        <f>FOI59*assumptions!$E$98</f>
        <v>0</v>
      </c>
      <c r="FOJ60" s="5">
        <f>FOJ59*assumptions!$E$98</f>
        <v>0</v>
      </c>
      <c r="FOK60" s="5">
        <f>FOK59*assumptions!$E$98</f>
        <v>0</v>
      </c>
      <c r="FOL60" s="5">
        <f>FOL59*assumptions!$E$98</f>
        <v>0</v>
      </c>
      <c r="FOM60" s="5">
        <f>FOM59*assumptions!$E$98</f>
        <v>0</v>
      </c>
      <c r="FON60" s="5">
        <f>FON59*assumptions!$E$98</f>
        <v>0</v>
      </c>
      <c r="FOO60" s="5">
        <f>FOO59*assumptions!$E$98</f>
        <v>0</v>
      </c>
      <c r="FOP60" s="5">
        <f>FOP59*assumptions!$E$98</f>
        <v>0</v>
      </c>
      <c r="FOQ60" s="5">
        <f>FOQ59*assumptions!$E$98</f>
        <v>0</v>
      </c>
      <c r="FOR60" s="5">
        <f>FOR59*assumptions!$E$98</f>
        <v>0</v>
      </c>
      <c r="FOS60" s="5">
        <f>FOS59*assumptions!$E$98</f>
        <v>0</v>
      </c>
      <c r="FOT60" s="5">
        <f>FOT59*assumptions!$E$98</f>
        <v>0</v>
      </c>
      <c r="FOU60" s="5">
        <f>FOU59*assumptions!$E$98</f>
        <v>0</v>
      </c>
      <c r="FOV60" s="5">
        <f>FOV59*assumptions!$E$98</f>
        <v>0</v>
      </c>
      <c r="FOW60" s="5">
        <f>FOW59*assumptions!$E$98</f>
        <v>0</v>
      </c>
      <c r="FOX60" s="5">
        <f>FOX59*assumptions!$E$98</f>
        <v>0</v>
      </c>
      <c r="FOY60" s="5">
        <f>FOY59*assumptions!$E$98</f>
        <v>0</v>
      </c>
      <c r="FOZ60" s="5">
        <f>FOZ59*assumptions!$E$98</f>
        <v>0</v>
      </c>
      <c r="FPA60" s="5">
        <f>FPA59*assumptions!$E$98</f>
        <v>0</v>
      </c>
      <c r="FPB60" s="5">
        <f>FPB59*assumptions!$E$98</f>
        <v>0</v>
      </c>
      <c r="FPC60" s="5">
        <f>FPC59*assumptions!$E$98</f>
        <v>0</v>
      </c>
      <c r="FPD60" s="5">
        <f>FPD59*assumptions!$E$98</f>
        <v>0</v>
      </c>
      <c r="FPE60" s="5">
        <f>FPE59*assumptions!$E$98</f>
        <v>0</v>
      </c>
      <c r="FPF60" s="5">
        <f>FPF59*assumptions!$E$98</f>
        <v>0</v>
      </c>
      <c r="FPG60" s="5">
        <f>FPG59*assumptions!$E$98</f>
        <v>0</v>
      </c>
      <c r="FPH60" s="5">
        <f>FPH59*assumptions!$E$98</f>
        <v>0</v>
      </c>
      <c r="FPI60" s="5">
        <f>FPI59*assumptions!$E$98</f>
        <v>0</v>
      </c>
      <c r="FPJ60" s="5">
        <f>FPJ59*assumptions!$E$98</f>
        <v>0</v>
      </c>
      <c r="FPK60" s="5">
        <f>FPK59*assumptions!$E$98</f>
        <v>0</v>
      </c>
      <c r="FPL60" s="5">
        <f>FPL59*assumptions!$E$98</f>
        <v>0</v>
      </c>
      <c r="FPM60" s="5">
        <f>FPM59*assumptions!$E$98</f>
        <v>0</v>
      </c>
      <c r="FPN60" s="5">
        <f>FPN59*assumptions!$E$98</f>
        <v>0</v>
      </c>
      <c r="FPO60" s="5">
        <f>FPO59*assumptions!$E$98</f>
        <v>0</v>
      </c>
      <c r="FPP60" s="5">
        <f>FPP59*assumptions!$E$98</f>
        <v>0</v>
      </c>
      <c r="FPQ60" s="5">
        <f>FPQ59*assumptions!$E$98</f>
        <v>0</v>
      </c>
      <c r="FPR60" s="5">
        <f>FPR59*assumptions!$E$98</f>
        <v>0</v>
      </c>
      <c r="FPS60" s="5">
        <f>FPS59*assumptions!$E$98</f>
        <v>0</v>
      </c>
      <c r="FPT60" s="5">
        <f>FPT59*assumptions!$E$98</f>
        <v>0</v>
      </c>
      <c r="FPU60" s="5">
        <f>FPU59*assumptions!$E$98</f>
        <v>0</v>
      </c>
      <c r="FPV60" s="5">
        <f>FPV59*assumptions!$E$98</f>
        <v>0</v>
      </c>
      <c r="FPW60" s="5">
        <f>FPW59*assumptions!$E$98</f>
        <v>0</v>
      </c>
      <c r="FPX60" s="5">
        <f>FPX59*assumptions!$E$98</f>
        <v>0</v>
      </c>
      <c r="FPY60" s="5">
        <f>FPY59*assumptions!$E$98</f>
        <v>0</v>
      </c>
      <c r="FPZ60" s="5">
        <f>FPZ59*assumptions!$E$98</f>
        <v>0</v>
      </c>
      <c r="FQA60" s="5">
        <f>FQA59*assumptions!$E$98</f>
        <v>0</v>
      </c>
      <c r="FQB60" s="5">
        <f>FQB59*assumptions!$E$98</f>
        <v>0</v>
      </c>
      <c r="FQC60" s="5">
        <f>FQC59*assumptions!$E$98</f>
        <v>0</v>
      </c>
      <c r="FQD60" s="5">
        <f>FQD59*assumptions!$E$98</f>
        <v>0</v>
      </c>
      <c r="FQE60" s="5">
        <f>FQE59*assumptions!$E$98</f>
        <v>0</v>
      </c>
      <c r="FQF60" s="5">
        <f>FQF59*assumptions!$E$98</f>
        <v>0</v>
      </c>
      <c r="FQG60" s="5">
        <f>FQG59*assumptions!$E$98</f>
        <v>0</v>
      </c>
      <c r="FQH60" s="5">
        <f>FQH59*assumptions!$E$98</f>
        <v>0</v>
      </c>
      <c r="FQI60" s="5">
        <f>FQI59*assumptions!$E$98</f>
        <v>0</v>
      </c>
      <c r="FQJ60" s="5">
        <f>FQJ59*assumptions!$E$98</f>
        <v>0</v>
      </c>
      <c r="FQK60" s="5">
        <f>FQK59*assumptions!$E$98</f>
        <v>0</v>
      </c>
      <c r="FQL60" s="5">
        <f>FQL59*assumptions!$E$98</f>
        <v>0</v>
      </c>
      <c r="FQM60" s="5">
        <f>FQM59*assumptions!$E$98</f>
        <v>0</v>
      </c>
      <c r="FQN60" s="5">
        <f>FQN59*assumptions!$E$98</f>
        <v>0</v>
      </c>
      <c r="FQO60" s="5">
        <f>FQO59*assumptions!$E$98</f>
        <v>0</v>
      </c>
      <c r="FQP60" s="5">
        <f>FQP59*assumptions!$E$98</f>
        <v>0</v>
      </c>
      <c r="FQQ60" s="5">
        <f>FQQ59*assumptions!$E$98</f>
        <v>0</v>
      </c>
      <c r="FQR60" s="5">
        <f>FQR59*assumptions!$E$98</f>
        <v>0</v>
      </c>
      <c r="FQS60" s="5">
        <f>FQS59*assumptions!$E$98</f>
        <v>0</v>
      </c>
      <c r="FQT60" s="5">
        <f>FQT59*assumptions!$E$98</f>
        <v>0</v>
      </c>
      <c r="FQU60" s="5">
        <f>FQU59*assumptions!$E$98</f>
        <v>0</v>
      </c>
      <c r="FQV60" s="5">
        <f>FQV59*assumptions!$E$98</f>
        <v>0</v>
      </c>
      <c r="FQW60" s="5">
        <f>FQW59*assumptions!$E$98</f>
        <v>0</v>
      </c>
      <c r="FQX60" s="5">
        <f>FQX59*assumptions!$E$98</f>
        <v>0</v>
      </c>
      <c r="FQY60" s="5">
        <f>FQY59*assumptions!$E$98</f>
        <v>0</v>
      </c>
      <c r="FQZ60" s="5">
        <f>FQZ59*assumptions!$E$98</f>
        <v>0</v>
      </c>
      <c r="FRA60" s="5">
        <f>FRA59*assumptions!$E$98</f>
        <v>0</v>
      </c>
      <c r="FRB60" s="5">
        <f>FRB59*assumptions!$E$98</f>
        <v>0</v>
      </c>
      <c r="FRC60" s="5">
        <f>FRC59*assumptions!$E$98</f>
        <v>0</v>
      </c>
      <c r="FRD60" s="5">
        <f>FRD59*assumptions!$E$98</f>
        <v>0</v>
      </c>
      <c r="FRE60" s="5">
        <f>FRE59*assumptions!$E$98</f>
        <v>0</v>
      </c>
      <c r="FRF60" s="5">
        <f>FRF59*assumptions!$E$98</f>
        <v>0</v>
      </c>
      <c r="FRG60" s="5">
        <f>FRG59*assumptions!$E$98</f>
        <v>0</v>
      </c>
      <c r="FRH60" s="5">
        <f>FRH59*assumptions!$E$98</f>
        <v>0</v>
      </c>
      <c r="FRI60" s="5">
        <f>FRI59*assumptions!$E$98</f>
        <v>0</v>
      </c>
      <c r="FRJ60" s="5">
        <f>FRJ59*assumptions!$E$98</f>
        <v>0</v>
      </c>
      <c r="FRK60" s="5">
        <f>FRK59*assumptions!$E$98</f>
        <v>0</v>
      </c>
      <c r="FRL60" s="5">
        <f>FRL59*assumptions!$E$98</f>
        <v>0</v>
      </c>
      <c r="FRM60" s="5">
        <f>FRM59*assumptions!$E$98</f>
        <v>0</v>
      </c>
      <c r="FRN60" s="5">
        <f>FRN59*assumptions!$E$98</f>
        <v>0</v>
      </c>
      <c r="FRO60" s="5">
        <f>FRO59*assumptions!$E$98</f>
        <v>0</v>
      </c>
      <c r="FRP60" s="5">
        <f>FRP59*assumptions!$E$98</f>
        <v>0</v>
      </c>
      <c r="FRQ60" s="5">
        <f>FRQ59*assumptions!$E$98</f>
        <v>0</v>
      </c>
      <c r="FRR60" s="5">
        <f>FRR59*assumptions!$E$98</f>
        <v>0</v>
      </c>
      <c r="FRS60" s="5">
        <f>FRS59*assumptions!$E$98</f>
        <v>0</v>
      </c>
      <c r="FRT60" s="5">
        <f>FRT59*assumptions!$E$98</f>
        <v>0</v>
      </c>
      <c r="FRU60" s="5">
        <f>FRU59*assumptions!$E$98</f>
        <v>0</v>
      </c>
      <c r="FRV60" s="5">
        <f>FRV59*assumptions!$E$98</f>
        <v>0</v>
      </c>
      <c r="FRW60" s="5">
        <f>FRW59*assumptions!$E$98</f>
        <v>0</v>
      </c>
      <c r="FRX60" s="5">
        <f>FRX59*assumptions!$E$98</f>
        <v>0</v>
      </c>
      <c r="FRY60" s="5">
        <f>FRY59*assumptions!$E$98</f>
        <v>0</v>
      </c>
      <c r="FRZ60" s="5">
        <f>FRZ59*assumptions!$E$98</f>
        <v>0</v>
      </c>
      <c r="FSA60" s="5">
        <f>FSA59*assumptions!$E$98</f>
        <v>0</v>
      </c>
      <c r="FSB60" s="5">
        <f>FSB59*assumptions!$E$98</f>
        <v>0</v>
      </c>
      <c r="FSC60" s="5">
        <f>FSC59*assumptions!$E$98</f>
        <v>0</v>
      </c>
      <c r="FSD60" s="5">
        <f>FSD59*assumptions!$E$98</f>
        <v>0</v>
      </c>
      <c r="FSE60" s="5">
        <f>FSE59*assumptions!$E$98</f>
        <v>0</v>
      </c>
      <c r="FSF60" s="5">
        <f>FSF59*assumptions!$E$98</f>
        <v>0</v>
      </c>
      <c r="FSG60" s="5">
        <f>FSG59*assumptions!$E$98</f>
        <v>0</v>
      </c>
      <c r="FSH60" s="5">
        <f>FSH59*assumptions!$E$98</f>
        <v>0</v>
      </c>
      <c r="FSI60" s="5">
        <f>FSI59*assumptions!$E$98</f>
        <v>0</v>
      </c>
      <c r="FSJ60" s="5">
        <f>FSJ59*assumptions!$E$98</f>
        <v>0</v>
      </c>
      <c r="FSK60" s="5">
        <f>FSK59*assumptions!$E$98</f>
        <v>0</v>
      </c>
      <c r="FSL60" s="5">
        <f>FSL59*assumptions!$E$98</f>
        <v>0</v>
      </c>
      <c r="FSM60" s="5">
        <f>FSM59*assumptions!$E$98</f>
        <v>0</v>
      </c>
      <c r="FSN60" s="5">
        <f>FSN59*assumptions!$E$98</f>
        <v>0</v>
      </c>
      <c r="FSO60" s="5">
        <f>FSO59*assumptions!$E$98</f>
        <v>0</v>
      </c>
      <c r="FSP60" s="5">
        <f>FSP59*assumptions!$E$98</f>
        <v>0</v>
      </c>
      <c r="FSQ60" s="5">
        <f>FSQ59*assumptions!$E$98</f>
        <v>0</v>
      </c>
      <c r="FSR60" s="5">
        <f>FSR59*assumptions!$E$98</f>
        <v>0</v>
      </c>
      <c r="FSS60" s="5">
        <f>FSS59*assumptions!$E$98</f>
        <v>0</v>
      </c>
      <c r="FST60" s="5">
        <f>FST59*assumptions!$E$98</f>
        <v>0</v>
      </c>
      <c r="FSU60" s="5">
        <f>FSU59*assumptions!$E$98</f>
        <v>0</v>
      </c>
      <c r="FSV60" s="5">
        <f>FSV59*assumptions!$E$98</f>
        <v>0</v>
      </c>
      <c r="FSW60" s="5">
        <f>FSW59*assumptions!$E$98</f>
        <v>0</v>
      </c>
      <c r="FSX60" s="5">
        <f>FSX59*assumptions!$E$98</f>
        <v>0</v>
      </c>
      <c r="FSY60" s="5">
        <f>FSY59*assumptions!$E$98</f>
        <v>0</v>
      </c>
      <c r="FSZ60" s="5">
        <f>FSZ59*assumptions!$E$98</f>
        <v>0</v>
      </c>
      <c r="FTA60" s="5">
        <f>FTA59*assumptions!$E$98</f>
        <v>0</v>
      </c>
      <c r="FTB60" s="5">
        <f>FTB59*assumptions!$E$98</f>
        <v>0</v>
      </c>
      <c r="FTC60" s="5">
        <f>FTC59*assumptions!$E$98</f>
        <v>0</v>
      </c>
      <c r="FTD60" s="5">
        <f>FTD59*assumptions!$E$98</f>
        <v>0</v>
      </c>
      <c r="FTE60" s="5">
        <f>FTE59*assumptions!$E$98</f>
        <v>0</v>
      </c>
      <c r="FTF60" s="5">
        <f>FTF59*assumptions!$E$98</f>
        <v>0</v>
      </c>
      <c r="FTG60" s="5">
        <f>FTG59*assumptions!$E$98</f>
        <v>0</v>
      </c>
      <c r="FTH60" s="5">
        <f>FTH59*assumptions!$E$98</f>
        <v>0</v>
      </c>
      <c r="FTI60" s="5">
        <f>FTI59*assumptions!$E$98</f>
        <v>0</v>
      </c>
      <c r="FTJ60" s="5">
        <f>FTJ59*assumptions!$E$98</f>
        <v>0</v>
      </c>
      <c r="FTK60" s="5">
        <f>FTK59*assumptions!$E$98</f>
        <v>0</v>
      </c>
      <c r="FTL60" s="5">
        <f>FTL59*assumptions!$E$98</f>
        <v>0</v>
      </c>
      <c r="FTM60" s="5">
        <f>FTM59*assumptions!$E$98</f>
        <v>0</v>
      </c>
      <c r="FTN60" s="5">
        <f>FTN59*assumptions!$E$98</f>
        <v>0</v>
      </c>
      <c r="FTO60" s="5">
        <f>FTO59*assumptions!$E$98</f>
        <v>0</v>
      </c>
      <c r="FTP60" s="5">
        <f>FTP59*assumptions!$E$98</f>
        <v>0</v>
      </c>
      <c r="FTQ60" s="5">
        <f>FTQ59*assumptions!$E$98</f>
        <v>0</v>
      </c>
      <c r="FTR60" s="5">
        <f>FTR59*assumptions!$E$98</f>
        <v>0</v>
      </c>
      <c r="FTS60" s="5">
        <f>FTS59*assumptions!$E$98</f>
        <v>0</v>
      </c>
      <c r="FTT60" s="5">
        <f>FTT59*assumptions!$E$98</f>
        <v>0</v>
      </c>
      <c r="FTU60" s="5">
        <f>FTU59*assumptions!$E$98</f>
        <v>0</v>
      </c>
      <c r="FTV60" s="5">
        <f>FTV59*assumptions!$E$98</f>
        <v>0</v>
      </c>
      <c r="FTW60" s="5">
        <f>FTW59*assumptions!$E$98</f>
        <v>0</v>
      </c>
      <c r="FTX60" s="5">
        <f>FTX59*assumptions!$E$98</f>
        <v>0</v>
      </c>
      <c r="FTY60" s="5">
        <f>FTY59*assumptions!$E$98</f>
        <v>0</v>
      </c>
      <c r="FTZ60" s="5">
        <f>FTZ59*assumptions!$E$98</f>
        <v>0</v>
      </c>
      <c r="FUA60" s="5">
        <f>FUA59*assumptions!$E$98</f>
        <v>0</v>
      </c>
      <c r="FUB60" s="5">
        <f>FUB59*assumptions!$E$98</f>
        <v>0</v>
      </c>
      <c r="FUC60" s="5">
        <f>FUC59*assumptions!$E$98</f>
        <v>0</v>
      </c>
      <c r="FUD60" s="5">
        <f>FUD59*assumptions!$E$98</f>
        <v>0</v>
      </c>
      <c r="FUE60" s="5">
        <f>FUE59*assumptions!$E$98</f>
        <v>0</v>
      </c>
      <c r="FUF60" s="5">
        <f>FUF59*assumptions!$E$98</f>
        <v>0</v>
      </c>
      <c r="FUG60" s="5">
        <f>FUG59*assumptions!$E$98</f>
        <v>0</v>
      </c>
      <c r="FUH60" s="5">
        <f>FUH59*assumptions!$E$98</f>
        <v>0</v>
      </c>
      <c r="FUI60" s="5">
        <f>FUI59*assumptions!$E$98</f>
        <v>0</v>
      </c>
      <c r="FUJ60" s="5">
        <f>FUJ59*assumptions!$E$98</f>
        <v>0</v>
      </c>
      <c r="FUK60" s="5">
        <f>FUK59*assumptions!$E$98</f>
        <v>0</v>
      </c>
      <c r="FUL60" s="5">
        <f>FUL59*assumptions!$E$98</f>
        <v>0</v>
      </c>
      <c r="FUM60" s="5">
        <f>FUM59*assumptions!$E$98</f>
        <v>0</v>
      </c>
      <c r="FUN60" s="5">
        <f>FUN59*assumptions!$E$98</f>
        <v>0</v>
      </c>
      <c r="FUO60" s="5">
        <f>FUO59*assumptions!$E$98</f>
        <v>0</v>
      </c>
      <c r="FUP60" s="5">
        <f>FUP59*assumptions!$E$98</f>
        <v>0</v>
      </c>
      <c r="FUQ60" s="5">
        <f>FUQ59*assumptions!$E$98</f>
        <v>0</v>
      </c>
      <c r="FUR60" s="5">
        <f>FUR59*assumptions!$E$98</f>
        <v>0</v>
      </c>
      <c r="FUS60" s="5">
        <f>FUS59*assumptions!$E$98</f>
        <v>0</v>
      </c>
      <c r="FUT60" s="5">
        <f>FUT59*assumptions!$E$98</f>
        <v>0</v>
      </c>
      <c r="FUU60" s="5">
        <f>FUU59*assumptions!$E$98</f>
        <v>0</v>
      </c>
      <c r="FUV60" s="5">
        <f>FUV59*assumptions!$E$98</f>
        <v>0</v>
      </c>
      <c r="FUW60" s="5">
        <f>FUW59*assumptions!$E$98</f>
        <v>0</v>
      </c>
      <c r="FUX60" s="5">
        <f>FUX59*assumptions!$E$98</f>
        <v>0</v>
      </c>
      <c r="FUY60" s="5">
        <f>FUY59*assumptions!$E$98</f>
        <v>0</v>
      </c>
      <c r="FUZ60" s="5">
        <f>FUZ59*assumptions!$E$98</f>
        <v>0</v>
      </c>
      <c r="FVA60" s="5">
        <f>FVA59*assumptions!$E$98</f>
        <v>0</v>
      </c>
      <c r="FVB60" s="5">
        <f>FVB59*assumptions!$E$98</f>
        <v>0</v>
      </c>
      <c r="FVC60" s="5">
        <f>FVC59*assumptions!$E$98</f>
        <v>0</v>
      </c>
      <c r="FVD60" s="5">
        <f>FVD59*assumptions!$E$98</f>
        <v>0</v>
      </c>
      <c r="FVE60" s="5">
        <f>FVE59*assumptions!$E$98</f>
        <v>0</v>
      </c>
      <c r="FVF60" s="5">
        <f>FVF59*assumptions!$E$98</f>
        <v>0</v>
      </c>
      <c r="FVG60" s="5">
        <f>FVG59*assumptions!$E$98</f>
        <v>0</v>
      </c>
      <c r="FVH60" s="5">
        <f>FVH59*assumptions!$E$98</f>
        <v>0</v>
      </c>
      <c r="FVI60" s="5">
        <f>FVI59*assumptions!$E$98</f>
        <v>0</v>
      </c>
      <c r="FVJ60" s="5">
        <f>FVJ59*assumptions!$E$98</f>
        <v>0</v>
      </c>
      <c r="FVK60" s="5">
        <f>FVK59*assumptions!$E$98</f>
        <v>0</v>
      </c>
      <c r="FVL60" s="5">
        <f>FVL59*assumptions!$E$98</f>
        <v>0</v>
      </c>
      <c r="FVM60" s="5">
        <f>FVM59*assumptions!$E$98</f>
        <v>0</v>
      </c>
      <c r="FVN60" s="5">
        <f>FVN59*assumptions!$E$98</f>
        <v>0</v>
      </c>
      <c r="FVO60" s="5">
        <f>FVO59*assumptions!$E$98</f>
        <v>0</v>
      </c>
      <c r="FVP60" s="5">
        <f>FVP59*assumptions!$E$98</f>
        <v>0</v>
      </c>
      <c r="FVQ60" s="5">
        <f>FVQ59*assumptions!$E$98</f>
        <v>0</v>
      </c>
      <c r="FVR60" s="5">
        <f>FVR59*assumptions!$E$98</f>
        <v>0</v>
      </c>
      <c r="FVS60" s="5">
        <f>FVS59*assumptions!$E$98</f>
        <v>0</v>
      </c>
      <c r="FVT60" s="5">
        <f>FVT59*assumptions!$E$98</f>
        <v>0</v>
      </c>
      <c r="FVU60" s="5">
        <f>FVU59*assumptions!$E$98</f>
        <v>0</v>
      </c>
      <c r="FVV60" s="5">
        <f>FVV59*assumptions!$E$98</f>
        <v>0</v>
      </c>
      <c r="FVW60" s="5">
        <f>FVW59*assumptions!$E$98</f>
        <v>0</v>
      </c>
      <c r="FVX60" s="5">
        <f>FVX59*assumptions!$E$98</f>
        <v>0</v>
      </c>
      <c r="FVY60" s="5">
        <f>FVY59*assumptions!$E$98</f>
        <v>0</v>
      </c>
      <c r="FVZ60" s="5">
        <f>FVZ59*assumptions!$E$98</f>
        <v>0</v>
      </c>
      <c r="FWA60" s="5">
        <f>FWA59*assumptions!$E$98</f>
        <v>0</v>
      </c>
      <c r="FWB60" s="5">
        <f>FWB59*assumptions!$E$98</f>
        <v>0</v>
      </c>
      <c r="FWC60" s="5">
        <f>FWC59*assumptions!$E$98</f>
        <v>0</v>
      </c>
      <c r="FWD60" s="5">
        <f>FWD59*assumptions!$E$98</f>
        <v>0</v>
      </c>
      <c r="FWE60" s="5">
        <f>FWE59*assumptions!$E$98</f>
        <v>0</v>
      </c>
      <c r="FWF60" s="5">
        <f>FWF59*assumptions!$E$98</f>
        <v>0</v>
      </c>
      <c r="FWG60" s="5">
        <f>FWG59*assumptions!$E$98</f>
        <v>0</v>
      </c>
      <c r="FWH60" s="5">
        <f>FWH59*assumptions!$E$98</f>
        <v>0</v>
      </c>
      <c r="FWI60" s="5">
        <f>FWI59*assumptions!$E$98</f>
        <v>0</v>
      </c>
      <c r="FWJ60" s="5">
        <f>FWJ59*assumptions!$E$98</f>
        <v>0</v>
      </c>
      <c r="FWK60" s="5">
        <f>FWK59*assumptions!$E$98</f>
        <v>0</v>
      </c>
      <c r="FWL60" s="5">
        <f>FWL59*assumptions!$E$98</f>
        <v>0</v>
      </c>
      <c r="FWM60" s="5">
        <f>FWM59*assumptions!$E$98</f>
        <v>0</v>
      </c>
      <c r="FWN60" s="5">
        <f>FWN59*assumptions!$E$98</f>
        <v>0</v>
      </c>
      <c r="FWO60" s="5">
        <f>FWO59*assumptions!$E$98</f>
        <v>0</v>
      </c>
      <c r="FWP60" s="5">
        <f>FWP59*assumptions!$E$98</f>
        <v>0</v>
      </c>
      <c r="FWQ60" s="5">
        <f>FWQ59*assumptions!$E$98</f>
        <v>0</v>
      </c>
      <c r="FWR60" s="5">
        <f>FWR59*assumptions!$E$98</f>
        <v>0</v>
      </c>
      <c r="FWS60" s="5">
        <f>FWS59*assumptions!$E$98</f>
        <v>0</v>
      </c>
      <c r="FWT60" s="5">
        <f>FWT59*assumptions!$E$98</f>
        <v>0</v>
      </c>
      <c r="FWU60" s="5">
        <f>FWU59*assumptions!$E$98</f>
        <v>0</v>
      </c>
      <c r="FWV60" s="5">
        <f>FWV59*assumptions!$E$98</f>
        <v>0</v>
      </c>
      <c r="FWW60" s="5">
        <f>FWW59*assumptions!$E$98</f>
        <v>0</v>
      </c>
      <c r="FWX60" s="5">
        <f>FWX59*assumptions!$E$98</f>
        <v>0</v>
      </c>
      <c r="FWY60" s="5">
        <f>FWY59*assumptions!$E$98</f>
        <v>0</v>
      </c>
      <c r="FWZ60" s="5">
        <f>FWZ59*assumptions!$E$98</f>
        <v>0</v>
      </c>
      <c r="FXA60" s="5">
        <f>FXA59*assumptions!$E$98</f>
        <v>0</v>
      </c>
      <c r="FXB60" s="5">
        <f>FXB59*assumptions!$E$98</f>
        <v>0</v>
      </c>
      <c r="FXC60" s="5">
        <f>FXC59*assumptions!$E$98</f>
        <v>0</v>
      </c>
      <c r="FXD60" s="5">
        <f>FXD59*assumptions!$E$98</f>
        <v>0</v>
      </c>
      <c r="FXE60" s="5">
        <f>FXE59*assumptions!$E$98</f>
        <v>0</v>
      </c>
      <c r="FXF60" s="5">
        <f>FXF59*assumptions!$E$98</f>
        <v>0</v>
      </c>
      <c r="FXG60" s="5">
        <f>FXG59*assumptions!$E$98</f>
        <v>0</v>
      </c>
      <c r="FXH60" s="5">
        <f>FXH59*assumptions!$E$98</f>
        <v>0</v>
      </c>
      <c r="FXI60" s="5">
        <f>FXI59*assumptions!$E$98</f>
        <v>0</v>
      </c>
      <c r="FXJ60" s="5">
        <f>FXJ59*assumptions!$E$98</f>
        <v>0</v>
      </c>
      <c r="FXK60" s="5">
        <f>FXK59*assumptions!$E$98</f>
        <v>0</v>
      </c>
      <c r="FXL60" s="5">
        <f>FXL59*assumptions!$E$98</f>
        <v>0</v>
      </c>
      <c r="FXM60" s="5">
        <f>FXM59*assumptions!$E$98</f>
        <v>0</v>
      </c>
      <c r="FXN60" s="5">
        <f>FXN59*assumptions!$E$98</f>
        <v>0</v>
      </c>
      <c r="FXO60" s="5">
        <f>FXO59*assumptions!$E$98</f>
        <v>0</v>
      </c>
      <c r="FXP60" s="5">
        <f>FXP59*assumptions!$E$98</f>
        <v>0</v>
      </c>
      <c r="FXQ60" s="5">
        <f>FXQ59*assumptions!$E$98</f>
        <v>0</v>
      </c>
      <c r="FXR60" s="5">
        <f>FXR59*assumptions!$E$98</f>
        <v>0</v>
      </c>
      <c r="FXS60" s="5">
        <f>FXS59*assumptions!$E$98</f>
        <v>0</v>
      </c>
      <c r="FXT60" s="5">
        <f>FXT59*assumptions!$E$98</f>
        <v>0</v>
      </c>
      <c r="FXU60" s="5">
        <f>FXU59*assumptions!$E$98</f>
        <v>0</v>
      </c>
      <c r="FXV60" s="5">
        <f>FXV59*assumptions!$E$98</f>
        <v>0</v>
      </c>
      <c r="FXW60" s="5">
        <f>FXW59*assumptions!$E$98</f>
        <v>0</v>
      </c>
      <c r="FXX60" s="5">
        <f>FXX59*assumptions!$E$98</f>
        <v>0</v>
      </c>
      <c r="FXY60" s="5">
        <f>FXY59*assumptions!$E$98</f>
        <v>0</v>
      </c>
      <c r="FXZ60" s="5">
        <f>FXZ59*assumptions!$E$98</f>
        <v>0</v>
      </c>
      <c r="FYA60" s="5">
        <f>FYA59*assumptions!$E$98</f>
        <v>0</v>
      </c>
      <c r="FYB60" s="5">
        <f>FYB59*assumptions!$E$98</f>
        <v>0</v>
      </c>
      <c r="FYC60" s="5">
        <f>FYC59*assumptions!$E$98</f>
        <v>0</v>
      </c>
      <c r="FYD60" s="5">
        <f>FYD59*assumptions!$E$98</f>
        <v>0</v>
      </c>
      <c r="FYE60" s="5">
        <f>FYE59*assumptions!$E$98</f>
        <v>0</v>
      </c>
      <c r="FYF60" s="5">
        <f>FYF59*assumptions!$E$98</f>
        <v>0</v>
      </c>
      <c r="FYG60" s="5">
        <f>FYG59*assumptions!$E$98</f>
        <v>0</v>
      </c>
      <c r="FYH60" s="5">
        <f>FYH59*assumptions!$E$98</f>
        <v>0</v>
      </c>
      <c r="FYI60" s="5">
        <f>FYI59*assumptions!$E$98</f>
        <v>0</v>
      </c>
      <c r="FYJ60" s="5">
        <f>FYJ59*assumptions!$E$98</f>
        <v>0</v>
      </c>
      <c r="FYK60" s="5">
        <f>FYK59*assumptions!$E$98</f>
        <v>0</v>
      </c>
      <c r="FYL60" s="5">
        <f>FYL59*assumptions!$E$98</f>
        <v>0</v>
      </c>
      <c r="FYM60" s="5">
        <f>FYM59*assumptions!$E$98</f>
        <v>0</v>
      </c>
      <c r="FYN60" s="5">
        <f>FYN59*assumptions!$E$98</f>
        <v>0</v>
      </c>
      <c r="FYO60" s="5">
        <f>FYO59*assumptions!$E$98</f>
        <v>0</v>
      </c>
      <c r="FYP60" s="5">
        <f>FYP59*assumptions!$E$98</f>
        <v>0</v>
      </c>
      <c r="FYQ60" s="5">
        <f>FYQ59*assumptions!$E$98</f>
        <v>0</v>
      </c>
      <c r="FYR60" s="5">
        <f>FYR59*assumptions!$E$98</f>
        <v>0</v>
      </c>
      <c r="FYS60" s="5">
        <f>FYS59*assumptions!$E$98</f>
        <v>0</v>
      </c>
      <c r="FYT60" s="5">
        <f>FYT59*assumptions!$E$98</f>
        <v>0</v>
      </c>
      <c r="FYU60" s="5">
        <f>FYU59*assumptions!$E$98</f>
        <v>0</v>
      </c>
      <c r="FYV60" s="5">
        <f>FYV59*assumptions!$E$98</f>
        <v>0</v>
      </c>
      <c r="FYW60" s="5">
        <f>FYW59*assumptions!$E$98</f>
        <v>0</v>
      </c>
      <c r="FYX60" s="5">
        <f>FYX59*assumptions!$E$98</f>
        <v>0</v>
      </c>
      <c r="FYY60" s="5">
        <f>FYY59*assumptions!$E$98</f>
        <v>0</v>
      </c>
      <c r="FYZ60" s="5">
        <f>FYZ59*assumptions!$E$98</f>
        <v>0</v>
      </c>
      <c r="FZA60" s="5">
        <f>FZA59*assumptions!$E$98</f>
        <v>0</v>
      </c>
      <c r="FZB60" s="5">
        <f>FZB59*assumptions!$E$98</f>
        <v>0</v>
      </c>
      <c r="FZC60" s="5">
        <f>FZC59*assumptions!$E$98</f>
        <v>0</v>
      </c>
      <c r="FZD60" s="5">
        <f>FZD59*assumptions!$E$98</f>
        <v>0</v>
      </c>
      <c r="FZE60" s="5">
        <f>FZE59*assumptions!$E$98</f>
        <v>0</v>
      </c>
      <c r="FZF60" s="5">
        <f>FZF59*assumptions!$E$98</f>
        <v>0</v>
      </c>
      <c r="FZG60" s="5">
        <f>FZG59*assumptions!$E$98</f>
        <v>0</v>
      </c>
      <c r="FZH60" s="5">
        <f>FZH59*assumptions!$E$98</f>
        <v>0</v>
      </c>
      <c r="FZI60" s="5">
        <f>FZI59*assumptions!$E$98</f>
        <v>0</v>
      </c>
      <c r="FZJ60" s="5">
        <f>FZJ59*assumptions!$E$98</f>
        <v>0</v>
      </c>
      <c r="FZK60" s="5">
        <f>FZK59*assumptions!$E$98</f>
        <v>0</v>
      </c>
      <c r="FZL60" s="5">
        <f>FZL59*assumptions!$E$98</f>
        <v>0</v>
      </c>
      <c r="FZM60" s="5">
        <f>FZM59*assumptions!$E$98</f>
        <v>0</v>
      </c>
      <c r="FZN60" s="5">
        <f>FZN59*assumptions!$E$98</f>
        <v>0</v>
      </c>
      <c r="FZO60" s="5">
        <f>FZO59*assumptions!$E$98</f>
        <v>0</v>
      </c>
      <c r="FZP60" s="5">
        <f>FZP59*assumptions!$E$98</f>
        <v>0</v>
      </c>
      <c r="FZQ60" s="5">
        <f>FZQ59*assumptions!$E$98</f>
        <v>0</v>
      </c>
      <c r="FZR60" s="5">
        <f>FZR59*assumptions!$E$98</f>
        <v>0</v>
      </c>
      <c r="FZS60" s="5">
        <f>FZS59*assumptions!$E$98</f>
        <v>0</v>
      </c>
      <c r="FZT60" s="5">
        <f>FZT59*assumptions!$E$98</f>
        <v>0</v>
      </c>
      <c r="FZU60" s="5">
        <f>FZU59*assumptions!$E$98</f>
        <v>0</v>
      </c>
      <c r="FZV60" s="5">
        <f>FZV59*assumptions!$E$98</f>
        <v>0</v>
      </c>
      <c r="FZW60" s="5">
        <f>FZW59*assumptions!$E$98</f>
        <v>0</v>
      </c>
      <c r="FZX60" s="5">
        <f>FZX59*assumptions!$E$98</f>
        <v>0</v>
      </c>
      <c r="FZY60" s="5">
        <f>FZY59*assumptions!$E$98</f>
        <v>0</v>
      </c>
      <c r="FZZ60" s="5">
        <f>FZZ59*assumptions!$E$98</f>
        <v>0</v>
      </c>
      <c r="GAA60" s="5">
        <f>GAA59*assumptions!$E$98</f>
        <v>0</v>
      </c>
      <c r="GAB60" s="5">
        <f>GAB59*assumptions!$E$98</f>
        <v>0</v>
      </c>
      <c r="GAC60" s="5">
        <f>GAC59*assumptions!$E$98</f>
        <v>0</v>
      </c>
      <c r="GAD60" s="5">
        <f>GAD59*assumptions!$E$98</f>
        <v>0</v>
      </c>
      <c r="GAE60" s="5">
        <f>GAE59*assumptions!$E$98</f>
        <v>0</v>
      </c>
      <c r="GAF60" s="5">
        <f>GAF59*assumptions!$E$98</f>
        <v>0</v>
      </c>
      <c r="GAG60" s="5">
        <f>GAG59*assumptions!$E$98</f>
        <v>0</v>
      </c>
      <c r="GAH60" s="5">
        <f>GAH59*assumptions!$E$98</f>
        <v>0</v>
      </c>
      <c r="GAI60" s="5">
        <f>GAI59*assumptions!$E$98</f>
        <v>0</v>
      </c>
      <c r="GAJ60" s="5">
        <f>GAJ59*assumptions!$E$98</f>
        <v>0</v>
      </c>
      <c r="GAK60" s="5">
        <f>GAK59*assumptions!$E$98</f>
        <v>0</v>
      </c>
      <c r="GAL60" s="5">
        <f>GAL59*assumptions!$E$98</f>
        <v>0</v>
      </c>
      <c r="GAM60" s="5">
        <f>GAM59*assumptions!$E$98</f>
        <v>0</v>
      </c>
      <c r="GAN60" s="5">
        <f>GAN59*assumptions!$E$98</f>
        <v>0</v>
      </c>
      <c r="GAO60" s="5">
        <f>GAO59*assumptions!$E$98</f>
        <v>0</v>
      </c>
      <c r="GAP60" s="5">
        <f>GAP59*assumptions!$E$98</f>
        <v>0</v>
      </c>
      <c r="GAQ60" s="5">
        <f>GAQ59*assumptions!$E$98</f>
        <v>0</v>
      </c>
      <c r="GAR60" s="5">
        <f>GAR59*assumptions!$E$98</f>
        <v>0</v>
      </c>
      <c r="GAS60" s="5">
        <f>GAS59*assumptions!$E$98</f>
        <v>0</v>
      </c>
      <c r="GAT60" s="5">
        <f>GAT59*assumptions!$E$98</f>
        <v>0</v>
      </c>
      <c r="GAU60" s="5">
        <f>GAU59*assumptions!$E$98</f>
        <v>0</v>
      </c>
      <c r="GAV60" s="5">
        <f>GAV59*assumptions!$E$98</f>
        <v>0</v>
      </c>
      <c r="GAW60" s="5">
        <f>GAW59*assumptions!$E$98</f>
        <v>0</v>
      </c>
      <c r="GAX60" s="5">
        <f>GAX59*assumptions!$E$98</f>
        <v>0</v>
      </c>
      <c r="GAY60" s="5">
        <f>GAY59*assumptions!$E$98</f>
        <v>0</v>
      </c>
      <c r="GAZ60" s="5">
        <f>GAZ59*assumptions!$E$98</f>
        <v>0</v>
      </c>
      <c r="GBA60" s="5">
        <f>GBA59*assumptions!$E$98</f>
        <v>0</v>
      </c>
      <c r="GBB60" s="5">
        <f>GBB59*assumptions!$E$98</f>
        <v>0</v>
      </c>
      <c r="GBC60" s="5">
        <f>GBC59*assumptions!$E$98</f>
        <v>0</v>
      </c>
      <c r="GBD60" s="5">
        <f>GBD59*assumptions!$E$98</f>
        <v>0</v>
      </c>
      <c r="GBE60" s="5">
        <f>GBE59*assumptions!$E$98</f>
        <v>0</v>
      </c>
      <c r="GBF60" s="5">
        <f>GBF59*assumptions!$E$98</f>
        <v>0</v>
      </c>
      <c r="GBG60" s="5">
        <f>GBG59*assumptions!$E$98</f>
        <v>0</v>
      </c>
      <c r="GBH60" s="5">
        <f>GBH59*assumptions!$E$98</f>
        <v>0</v>
      </c>
      <c r="GBI60" s="5">
        <f>GBI59*assumptions!$E$98</f>
        <v>0</v>
      </c>
      <c r="GBJ60" s="5">
        <f>GBJ59*assumptions!$E$98</f>
        <v>0</v>
      </c>
      <c r="GBK60" s="5">
        <f>GBK59*assumptions!$E$98</f>
        <v>0</v>
      </c>
      <c r="GBL60" s="5">
        <f>GBL59*assumptions!$E$98</f>
        <v>0</v>
      </c>
      <c r="GBM60" s="5">
        <f>GBM59*assumptions!$E$98</f>
        <v>0</v>
      </c>
      <c r="GBN60" s="5">
        <f>GBN59*assumptions!$E$98</f>
        <v>0</v>
      </c>
      <c r="GBO60" s="5">
        <f>GBO59*assumptions!$E$98</f>
        <v>0</v>
      </c>
      <c r="GBP60" s="5">
        <f>GBP59*assumptions!$E$98</f>
        <v>0</v>
      </c>
      <c r="GBQ60" s="5">
        <f>GBQ59*assumptions!$E$98</f>
        <v>0</v>
      </c>
      <c r="GBR60" s="5">
        <f>GBR59*assumptions!$E$98</f>
        <v>0</v>
      </c>
      <c r="GBS60" s="5">
        <f>GBS59*assumptions!$E$98</f>
        <v>0</v>
      </c>
      <c r="GBT60" s="5">
        <f>GBT59*assumptions!$E$98</f>
        <v>0</v>
      </c>
      <c r="GBU60" s="5">
        <f>GBU59*assumptions!$E$98</f>
        <v>0</v>
      </c>
      <c r="GBV60" s="5">
        <f>GBV59*assumptions!$E$98</f>
        <v>0</v>
      </c>
      <c r="GBW60" s="5">
        <f>GBW59*assumptions!$E$98</f>
        <v>0</v>
      </c>
      <c r="GBX60" s="5">
        <f>GBX59*assumptions!$E$98</f>
        <v>0</v>
      </c>
      <c r="GBY60" s="5">
        <f>GBY59*assumptions!$E$98</f>
        <v>0</v>
      </c>
      <c r="GBZ60" s="5">
        <f>GBZ59*assumptions!$E$98</f>
        <v>0</v>
      </c>
      <c r="GCA60" s="5">
        <f>GCA59*assumptions!$E$98</f>
        <v>0</v>
      </c>
      <c r="GCB60" s="5">
        <f>GCB59*assumptions!$E$98</f>
        <v>0</v>
      </c>
      <c r="GCC60" s="5">
        <f>GCC59*assumptions!$E$98</f>
        <v>0</v>
      </c>
      <c r="GCD60" s="5">
        <f>GCD59*assumptions!$E$98</f>
        <v>0</v>
      </c>
      <c r="GCE60" s="5">
        <f>GCE59*assumptions!$E$98</f>
        <v>0</v>
      </c>
      <c r="GCF60" s="5">
        <f>GCF59*assumptions!$E$98</f>
        <v>0</v>
      </c>
      <c r="GCG60" s="5">
        <f>GCG59*assumptions!$E$98</f>
        <v>0</v>
      </c>
      <c r="GCH60" s="5">
        <f>GCH59*assumptions!$E$98</f>
        <v>0</v>
      </c>
      <c r="GCI60" s="5">
        <f>GCI59*assumptions!$E$98</f>
        <v>0</v>
      </c>
      <c r="GCJ60" s="5">
        <f>GCJ59*assumptions!$E$98</f>
        <v>0</v>
      </c>
      <c r="GCK60" s="5">
        <f>GCK59*assumptions!$E$98</f>
        <v>0</v>
      </c>
      <c r="GCL60" s="5">
        <f>GCL59*assumptions!$E$98</f>
        <v>0</v>
      </c>
      <c r="GCM60" s="5">
        <f>GCM59*assumptions!$E$98</f>
        <v>0</v>
      </c>
      <c r="GCN60" s="5">
        <f>GCN59*assumptions!$E$98</f>
        <v>0</v>
      </c>
      <c r="GCO60" s="5">
        <f>GCO59*assumptions!$E$98</f>
        <v>0</v>
      </c>
      <c r="GCP60" s="5">
        <f>GCP59*assumptions!$E$98</f>
        <v>0</v>
      </c>
      <c r="GCQ60" s="5">
        <f>GCQ59*assumptions!$E$98</f>
        <v>0</v>
      </c>
      <c r="GCR60" s="5">
        <f>GCR59*assumptions!$E$98</f>
        <v>0</v>
      </c>
      <c r="GCS60" s="5">
        <f>GCS59*assumptions!$E$98</f>
        <v>0</v>
      </c>
      <c r="GCT60" s="5">
        <f>GCT59*assumptions!$E$98</f>
        <v>0</v>
      </c>
      <c r="GCU60" s="5">
        <f>GCU59*assumptions!$E$98</f>
        <v>0</v>
      </c>
      <c r="GCV60" s="5">
        <f>GCV59*assumptions!$E$98</f>
        <v>0</v>
      </c>
      <c r="GCW60" s="5">
        <f>GCW59*assumptions!$E$98</f>
        <v>0</v>
      </c>
      <c r="GCX60" s="5">
        <f>GCX59*assumptions!$E$98</f>
        <v>0</v>
      </c>
      <c r="GCY60" s="5">
        <f>GCY59*assumptions!$E$98</f>
        <v>0</v>
      </c>
      <c r="GCZ60" s="5">
        <f>GCZ59*assumptions!$E$98</f>
        <v>0</v>
      </c>
      <c r="GDA60" s="5">
        <f>GDA59*assumptions!$E$98</f>
        <v>0</v>
      </c>
      <c r="GDB60" s="5">
        <f>GDB59*assumptions!$E$98</f>
        <v>0</v>
      </c>
      <c r="GDC60" s="5">
        <f>GDC59*assumptions!$E$98</f>
        <v>0</v>
      </c>
      <c r="GDD60" s="5">
        <f>GDD59*assumptions!$E$98</f>
        <v>0</v>
      </c>
      <c r="GDE60" s="5">
        <f>GDE59*assumptions!$E$98</f>
        <v>0</v>
      </c>
      <c r="GDF60" s="5">
        <f>GDF59*assumptions!$E$98</f>
        <v>0</v>
      </c>
      <c r="GDG60" s="5">
        <f>GDG59*assumptions!$E$98</f>
        <v>0</v>
      </c>
      <c r="GDH60" s="5">
        <f>GDH59*assumptions!$E$98</f>
        <v>0</v>
      </c>
      <c r="GDI60" s="5">
        <f>GDI59*assumptions!$E$98</f>
        <v>0</v>
      </c>
      <c r="GDJ60" s="5">
        <f>GDJ59*assumptions!$E$98</f>
        <v>0</v>
      </c>
      <c r="GDK60" s="5">
        <f>GDK59*assumptions!$E$98</f>
        <v>0</v>
      </c>
      <c r="GDL60" s="5">
        <f>GDL59*assumptions!$E$98</f>
        <v>0</v>
      </c>
      <c r="GDM60" s="5">
        <f>GDM59*assumptions!$E$98</f>
        <v>0</v>
      </c>
      <c r="GDN60" s="5">
        <f>GDN59*assumptions!$E$98</f>
        <v>0</v>
      </c>
      <c r="GDO60" s="5">
        <f>GDO59*assumptions!$E$98</f>
        <v>0</v>
      </c>
      <c r="GDP60" s="5">
        <f>GDP59*assumptions!$E$98</f>
        <v>0</v>
      </c>
      <c r="GDQ60" s="5">
        <f>GDQ59*assumptions!$E$98</f>
        <v>0</v>
      </c>
      <c r="GDR60" s="5">
        <f>GDR59*assumptions!$E$98</f>
        <v>0</v>
      </c>
      <c r="GDS60" s="5">
        <f>GDS59*assumptions!$E$98</f>
        <v>0</v>
      </c>
      <c r="GDT60" s="5">
        <f>GDT59*assumptions!$E$98</f>
        <v>0</v>
      </c>
      <c r="GDU60" s="5">
        <f>GDU59*assumptions!$E$98</f>
        <v>0</v>
      </c>
      <c r="GDV60" s="5">
        <f>GDV59*assumptions!$E$98</f>
        <v>0</v>
      </c>
      <c r="GDW60" s="5">
        <f>GDW59*assumptions!$E$98</f>
        <v>0</v>
      </c>
      <c r="GDX60" s="5">
        <f>GDX59*assumptions!$E$98</f>
        <v>0</v>
      </c>
      <c r="GDY60" s="5">
        <f>GDY59*assumptions!$E$98</f>
        <v>0</v>
      </c>
      <c r="GDZ60" s="5">
        <f>GDZ59*assumptions!$E$98</f>
        <v>0</v>
      </c>
      <c r="GEA60" s="5">
        <f>GEA59*assumptions!$E$98</f>
        <v>0</v>
      </c>
      <c r="GEB60" s="5">
        <f>GEB59*assumptions!$E$98</f>
        <v>0</v>
      </c>
      <c r="GEC60" s="5">
        <f>GEC59*assumptions!$E$98</f>
        <v>0</v>
      </c>
      <c r="GED60" s="5">
        <f>GED59*assumptions!$E$98</f>
        <v>0</v>
      </c>
      <c r="GEE60" s="5">
        <f>GEE59*assumptions!$E$98</f>
        <v>0</v>
      </c>
      <c r="GEF60" s="5">
        <f>GEF59*assumptions!$E$98</f>
        <v>0</v>
      </c>
      <c r="GEG60" s="5">
        <f>GEG59*assumptions!$E$98</f>
        <v>0</v>
      </c>
      <c r="GEH60" s="5">
        <f>GEH59*assumptions!$E$98</f>
        <v>0</v>
      </c>
      <c r="GEI60" s="5">
        <f>GEI59*assumptions!$E$98</f>
        <v>0</v>
      </c>
      <c r="GEJ60" s="5">
        <f>GEJ59*assumptions!$E$98</f>
        <v>0</v>
      </c>
      <c r="GEK60" s="5">
        <f>GEK59*assumptions!$E$98</f>
        <v>0</v>
      </c>
      <c r="GEL60" s="5">
        <f>GEL59*assumptions!$E$98</f>
        <v>0</v>
      </c>
      <c r="GEM60" s="5">
        <f>GEM59*assumptions!$E$98</f>
        <v>0</v>
      </c>
      <c r="GEN60" s="5">
        <f>GEN59*assumptions!$E$98</f>
        <v>0</v>
      </c>
      <c r="GEO60" s="5">
        <f>GEO59*assumptions!$E$98</f>
        <v>0</v>
      </c>
      <c r="GEP60" s="5">
        <f>GEP59*assumptions!$E$98</f>
        <v>0</v>
      </c>
      <c r="GEQ60" s="5">
        <f>GEQ59*assumptions!$E$98</f>
        <v>0</v>
      </c>
      <c r="GER60" s="5">
        <f>GER59*assumptions!$E$98</f>
        <v>0</v>
      </c>
      <c r="GES60" s="5">
        <f>GES59*assumptions!$E$98</f>
        <v>0</v>
      </c>
      <c r="GET60" s="5">
        <f>GET59*assumptions!$E$98</f>
        <v>0</v>
      </c>
      <c r="GEU60" s="5">
        <f>GEU59*assumptions!$E$98</f>
        <v>0</v>
      </c>
      <c r="GEV60" s="5">
        <f>GEV59*assumptions!$E$98</f>
        <v>0</v>
      </c>
      <c r="GEW60" s="5">
        <f>GEW59*assumptions!$E$98</f>
        <v>0</v>
      </c>
      <c r="GEX60" s="5">
        <f>GEX59*assumptions!$E$98</f>
        <v>0</v>
      </c>
      <c r="GEY60" s="5">
        <f>GEY59*assumptions!$E$98</f>
        <v>0</v>
      </c>
      <c r="GEZ60" s="5">
        <f>GEZ59*assumptions!$E$98</f>
        <v>0</v>
      </c>
      <c r="GFA60" s="5">
        <f>GFA59*assumptions!$E$98</f>
        <v>0</v>
      </c>
      <c r="GFB60" s="5">
        <f>GFB59*assumptions!$E$98</f>
        <v>0</v>
      </c>
      <c r="GFC60" s="5">
        <f>GFC59*assumptions!$E$98</f>
        <v>0</v>
      </c>
      <c r="GFD60" s="5">
        <f>GFD59*assumptions!$E$98</f>
        <v>0</v>
      </c>
      <c r="GFE60" s="5">
        <f>GFE59*assumptions!$E$98</f>
        <v>0</v>
      </c>
      <c r="GFF60" s="5">
        <f>GFF59*assumptions!$E$98</f>
        <v>0</v>
      </c>
      <c r="GFG60" s="5">
        <f>GFG59*assumptions!$E$98</f>
        <v>0</v>
      </c>
      <c r="GFH60" s="5">
        <f>GFH59*assumptions!$E$98</f>
        <v>0</v>
      </c>
      <c r="GFI60" s="5">
        <f>GFI59*assumptions!$E$98</f>
        <v>0</v>
      </c>
      <c r="GFJ60" s="5">
        <f>GFJ59*assumptions!$E$98</f>
        <v>0</v>
      </c>
      <c r="GFK60" s="5">
        <f>GFK59*assumptions!$E$98</f>
        <v>0</v>
      </c>
      <c r="GFL60" s="5">
        <f>GFL59*assumptions!$E$98</f>
        <v>0</v>
      </c>
      <c r="GFM60" s="5">
        <f>GFM59*assumptions!$E$98</f>
        <v>0</v>
      </c>
      <c r="GFN60" s="5">
        <f>GFN59*assumptions!$E$98</f>
        <v>0</v>
      </c>
      <c r="GFO60" s="5">
        <f>GFO59*assumptions!$E$98</f>
        <v>0</v>
      </c>
      <c r="GFP60" s="5">
        <f>GFP59*assumptions!$E$98</f>
        <v>0</v>
      </c>
      <c r="GFQ60" s="5">
        <f>GFQ59*assumptions!$E$98</f>
        <v>0</v>
      </c>
      <c r="GFR60" s="5">
        <f>GFR59*assumptions!$E$98</f>
        <v>0</v>
      </c>
      <c r="GFS60" s="5">
        <f>GFS59*assumptions!$E$98</f>
        <v>0</v>
      </c>
      <c r="GFT60" s="5">
        <f>GFT59*assumptions!$E$98</f>
        <v>0</v>
      </c>
      <c r="GFU60" s="5">
        <f>GFU59*assumptions!$E$98</f>
        <v>0</v>
      </c>
      <c r="GFV60" s="5">
        <f>GFV59*assumptions!$E$98</f>
        <v>0</v>
      </c>
      <c r="GFW60" s="5">
        <f>GFW59*assumptions!$E$98</f>
        <v>0</v>
      </c>
      <c r="GFX60" s="5">
        <f>GFX59*assumptions!$E$98</f>
        <v>0</v>
      </c>
      <c r="GFY60" s="5">
        <f>GFY59*assumptions!$E$98</f>
        <v>0</v>
      </c>
      <c r="GFZ60" s="5">
        <f>GFZ59*assumptions!$E$98</f>
        <v>0</v>
      </c>
      <c r="GGA60" s="5">
        <f>GGA59*assumptions!$E$98</f>
        <v>0</v>
      </c>
      <c r="GGB60" s="5">
        <f>GGB59*assumptions!$E$98</f>
        <v>0</v>
      </c>
      <c r="GGC60" s="5">
        <f>GGC59*assumptions!$E$98</f>
        <v>0</v>
      </c>
      <c r="GGD60" s="5">
        <f>GGD59*assumptions!$E$98</f>
        <v>0</v>
      </c>
      <c r="GGE60" s="5">
        <f>GGE59*assumptions!$E$98</f>
        <v>0</v>
      </c>
      <c r="GGF60" s="5">
        <f>GGF59*assumptions!$E$98</f>
        <v>0</v>
      </c>
      <c r="GGG60" s="5">
        <f>GGG59*assumptions!$E$98</f>
        <v>0</v>
      </c>
      <c r="GGH60" s="5">
        <f>GGH59*assumptions!$E$98</f>
        <v>0</v>
      </c>
      <c r="GGI60" s="5">
        <f>GGI59*assumptions!$E$98</f>
        <v>0</v>
      </c>
      <c r="GGJ60" s="5">
        <f>GGJ59*assumptions!$E$98</f>
        <v>0</v>
      </c>
      <c r="GGK60" s="5">
        <f>GGK59*assumptions!$E$98</f>
        <v>0</v>
      </c>
      <c r="GGL60" s="5">
        <f>GGL59*assumptions!$E$98</f>
        <v>0</v>
      </c>
      <c r="GGM60" s="5">
        <f>GGM59*assumptions!$E$98</f>
        <v>0</v>
      </c>
      <c r="GGN60" s="5">
        <f>GGN59*assumptions!$E$98</f>
        <v>0</v>
      </c>
      <c r="GGO60" s="5">
        <f>GGO59*assumptions!$E$98</f>
        <v>0</v>
      </c>
      <c r="GGP60" s="5">
        <f>GGP59*assumptions!$E$98</f>
        <v>0</v>
      </c>
      <c r="GGQ60" s="5">
        <f>GGQ59*assumptions!$E$98</f>
        <v>0</v>
      </c>
      <c r="GGR60" s="5">
        <f>GGR59*assumptions!$E$98</f>
        <v>0</v>
      </c>
      <c r="GGS60" s="5">
        <f>GGS59*assumptions!$E$98</f>
        <v>0</v>
      </c>
      <c r="GGT60" s="5">
        <f>GGT59*assumptions!$E$98</f>
        <v>0</v>
      </c>
      <c r="GGU60" s="5">
        <f>GGU59*assumptions!$E$98</f>
        <v>0</v>
      </c>
      <c r="GGV60" s="5">
        <f>GGV59*assumptions!$E$98</f>
        <v>0</v>
      </c>
      <c r="GGW60" s="5">
        <f>GGW59*assumptions!$E$98</f>
        <v>0</v>
      </c>
      <c r="GGX60" s="5">
        <f>GGX59*assumptions!$E$98</f>
        <v>0</v>
      </c>
      <c r="GGY60" s="5">
        <f>GGY59*assumptions!$E$98</f>
        <v>0</v>
      </c>
      <c r="GGZ60" s="5">
        <f>GGZ59*assumptions!$E$98</f>
        <v>0</v>
      </c>
      <c r="GHA60" s="5">
        <f>GHA59*assumptions!$E$98</f>
        <v>0</v>
      </c>
      <c r="GHB60" s="5">
        <f>GHB59*assumptions!$E$98</f>
        <v>0</v>
      </c>
      <c r="GHC60" s="5">
        <f>GHC59*assumptions!$E$98</f>
        <v>0</v>
      </c>
      <c r="GHD60" s="5">
        <f>GHD59*assumptions!$E$98</f>
        <v>0</v>
      </c>
      <c r="GHE60" s="5">
        <f>GHE59*assumptions!$E$98</f>
        <v>0</v>
      </c>
      <c r="GHF60" s="5">
        <f>GHF59*assumptions!$E$98</f>
        <v>0</v>
      </c>
      <c r="GHG60" s="5">
        <f>GHG59*assumptions!$E$98</f>
        <v>0</v>
      </c>
      <c r="GHH60" s="5">
        <f>GHH59*assumptions!$E$98</f>
        <v>0</v>
      </c>
      <c r="GHI60" s="5">
        <f>GHI59*assumptions!$E$98</f>
        <v>0</v>
      </c>
      <c r="GHJ60" s="5">
        <f>GHJ59*assumptions!$E$98</f>
        <v>0</v>
      </c>
      <c r="GHK60" s="5">
        <f>GHK59*assumptions!$E$98</f>
        <v>0</v>
      </c>
      <c r="GHL60" s="5">
        <f>GHL59*assumptions!$E$98</f>
        <v>0</v>
      </c>
      <c r="GHM60" s="5">
        <f>GHM59*assumptions!$E$98</f>
        <v>0</v>
      </c>
      <c r="GHN60" s="5">
        <f>GHN59*assumptions!$E$98</f>
        <v>0</v>
      </c>
      <c r="GHO60" s="5">
        <f>GHO59*assumptions!$E$98</f>
        <v>0</v>
      </c>
      <c r="GHP60" s="5">
        <f>GHP59*assumptions!$E$98</f>
        <v>0</v>
      </c>
      <c r="GHQ60" s="5">
        <f>GHQ59*assumptions!$E$98</f>
        <v>0</v>
      </c>
      <c r="GHR60" s="5">
        <f>GHR59*assumptions!$E$98</f>
        <v>0</v>
      </c>
      <c r="GHS60" s="5">
        <f>GHS59*assumptions!$E$98</f>
        <v>0</v>
      </c>
      <c r="GHT60" s="5">
        <f>GHT59*assumptions!$E$98</f>
        <v>0</v>
      </c>
      <c r="GHU60" s="5">
        <f>GHU59*assumptions!$E$98</f>
        <v>0</v>
      </c>
      <c r="GHV60" s="5">
        <f>GHV59*assumptions!$E$98</f>
        <v>0</v>
      </c>
      <c r="GHW60" s="5">
        <f>GHW59*assumptions!$E$98</f>
        <v>0</v>
      </c>
      <c r="GHX60" s="5">
        <f>GHX59*assumptions!$E$98</f>
        <v>0</v>
      </c>
      <c r="GHY60" s="5">
        <f>GHY59*assumptions!$E$98</f>
        <v>0</v>
      </c>
      <c r="GHZ60" s="5">
        <f>GHZ59*assumptions!$E$98</f>
        <v>0</v>
      </c>
      <c r="GIA60" s="5">
        <f>GIA59*assumptions!$E$98</f>
        <v>0</v>
      </c>
      <c r="GIB60" s="5">
        <f>GIB59*assumptions!$E$98</f>
        <v>0</v>
      </c>
      <c r="GIC60" s="5">
        <f>GIC59*assumptions!$E$98</f>
        <v>0</v>
      </c>
      <c r="GID60" s="5">
        <f>GID59*assumptions!$E$98</f>
        <v>0</v>
      </c>
      <c r="GIE60" s="5">
        <f>GIE59*assumptions!$E$98</f>
        <v>0</v>
      </c>
      <c r="GIF60" s="5">
        <f>GIF59*assumptions!$E$98</f>
        <v>0</v>
      </c>
      <c r="GIG60" s="5">
        <f>GIG59*assumptions!$E$98</f>
        <v>0</v>
      </c>
      <c r="GIH60" s="5">
        <f>GIH59*assumptions!$E$98</f>
        <v>0</v>
      </c>
      <c r="GII60" s="5">
        <f>GII59*assumptions!$E$98</f>
        <v>0</v>
      </c>
      <c r="GIJ60" s="5">
        <f>GIJ59*assumptions!$E$98</f>
        <v>0</v>
      </c>
      <c r="GIK60" s="5">
        <f>GIK59*assumptions!$E$98</f>
        <v>0</v>
      </c>
      <c r="GIL60" s="5">
        <f>GIL59*assumptions!$E$98</f>
        <v>0</v>
      </c>
      <c r="GIM60" s="5">
        <f>GIM59*assumptions!$E$98</f>
        <v>0</v>
      </c>
      <c r="GIN60" s="5">
        <f>GIN59*assumptions!$E$98</f>
        <v>0</v>
      </c>
      <c r="GIO60" s="5">
        <f>GIO59*assumptions!$E$98</f>
        <v>0</v>
      </c>
      <c r="GIP60" s="5">
        <f>GIP59*assumptions!$E$98</f>
        <v>0</v>
      </c>
      <c r="GIQ60" s="5">
        <f>GIQ59*assumptions!$E$98</f>
        <v>0</v>
      </c>
      <c r="GIR60" s="5">
        <f>GIR59*assumptions!$E$98</f>
        <v>0</v>
      </c>
      <c r="GIS60" s="5">
        <f>GIS59*assumptions!$E$98</f>
        <v>0</v>
      </c>
      <c r="GIT60" s="5">
        <f>GIT59*assumptions!$E$98</f>
        <v>0</v>
      </c>
      <c r="GIU60" s="5">
        <f>GIU59*assumptions!$E$98</f>
        <v>0</v>
      </c>
      <c r="GIV60" s="5">
        <f>GIV59*assumptions!$E$98</f>
        <v>0</v>
      </c>
      <c r="GIW60" s="5">
        <f>GIW59*assumptions!$E$98</f>
        <v>0</v>
      </c>
      <c r="GIX60" s="5">
        <f>GIX59*assumptions!$E$98</f>
        <v>0</v>
      </c>
      <c r="GIY60" s="5">
        <f>GIY59*assumptions!$E$98</f>
        <v>0</v>
      </c>
      <c r="GIZ60" s="5">
        <f>GIZ59*assumptions!$E$98</f>
        <v>0</v>
      </c>
      <c r="GJA60" s="5">
        <f>GJA59*assumptions!$E$98</f>
        <v>0</v>
      </c>
      <c r="GJB60" s="5">
        <f>GJB59*assumptions!$E$98</f>
        <v>0</v>
      </c>
      <c r="GJC60" s="5">
        <f>GJC59*assumptions!$E$98</f>
        <v>0</v>
      </c>
      <c r="GJD60" s="5">
        <f>GJD59*assumptions!$E$98</f>
        <v>0</v>
      </c>
      <c r="GJE60" s="5">
        <f>GJE59*assumptions!$E$98</f>
        <v>0</v>
      </c>
      <c r="GJF60" s="5">
        <f>GJF59*assumptions!$E$98</f>
        <v>0</v>
      </c>
      <c r="GJG60" s="5">
        <f>GJG59*assumptions!$E$98</f>
        <v>0</v>
      </c>
      <c r="GJH60" s="5">
        <f>GJH59*assumptions!$E$98</f>
        <v>0</v>
      </c>
      <c r="GJI60" s="5">
        <f>GJI59*assumptions!$E$98</f>
        <v>0</v>
      </c>
      <c r="GJJ60" s="5">
        <f>GJJ59*assumptions!$E$98</f>
        <v>0</v>
      </c>
      <c r="GJK60" s="5">
        <f>GJK59*assumptions!$E$98</f>
        <v>0</v>
      </c>
      <c r="GJL60" s="5">
        <f>GJL59*assumptions!$E$98</f>
        <v>0</v>
      </c>
      <c r="GJM60" s="5">
        <f>GJM59*assumptions!$E$98</f>
        <v>0</v>
      </c>
      <c r="GJN60" s="5">
        <f>GJN59*assumptions!$E$98</f>
        <v>0</v>
      </c>
      <c r="GJO60" s="5">
        <f>GJO59*assumptions!$E$98</f>
        <v>0</v>
      </c>
      <c r="GJP60" s="5">
        <f>GJP59*assumptions!$E$98</f>
        <v>0</v>
      </c>
      <c r="GJQ60" s="5">
        <f>GJQ59*assumptions!$E$98</f>
        <v>0</v>
      </c>
      <c r="GJR60" s="5">
        <f>GJR59*assumptions!$E$98</f>
        <v>0</v>
      </c>
      <c r="GJS60" s="5">
        <f>GJS59*assumptions!$E$98</f>
        <v>0</v>
      </c>
      <c r="GJT60" s="5">
        <f>GJT59*assumptions!$E$98</f>
        <v>0</v>
      </c>
      <c r="GJU60" s="5">
        <f>GJU59*assumptions!$E$98</f>
        <v>0</v>
      </c>
      <c r="GJV60" s="5">
        <f>GJV59*assumptions!$E$98</f>
        <v>0</v>
      </c>
      <c r="GJW60" s="5">
        <f>GJW59*assumptions!$E$98</f>
        <v>0</v>
      </c>
      <c r="GJX60" s="5">
        <f>GJX59*assumptions!$E$98</f>
        <v>0</v>
      </c>
      <c r="GJY60" s="5">
        <f>GJY59*assumptions!$E$98</f>
        <v>0</v>
      </c>
      <c r="GJZ60" s="5">
        <f>GJZ59*assumptions!$E$98</f>
        <v>0</v>
      </c>
      <c r="GKA60" s="5">
        <f>GKA59*assumptions!$E$98</f>
        <v>0</v>
      </c>
      <c r="GKB60" s="5">
        <f>GKB59*assumptions!$E$98</f>
        <v>0</v>
      </c>
      <c r="GKC60" s="5">
        <f>GKC59*assumptions!$E$98</f>
        <v>0</v>
      </c>
      <c r="GKD60" s="5">
        <f>GKD59*assumptions!$E$98</f>
        <v>0</v>
      </c>
      <c r="GKE60" s="5">
        <f>GKE59*assumptions!$E$98</f>
        <v>0</v>
      </c>
      <c r="GKF60" s="5">
        <f>GKF59*assumptions!$E$98</f>
        <v>0</v>
      </c>
      <c r="GKG60" s="5">
        <f>GKG59*assumptions!$E$98</f>
        <v>0</v>
      </c>
      <c r="GKH60" s="5">
        <f>GKH59*assumptions!$E$98</f>
        <v>0</v>
      </c>
      <c r="GKI60" s="5">
        <f>GKI59*assumptions!$E$98</f>
        <v>0</v>
      </c>
      <c r="GKJ60" s="5">
        <f>GKJ59*assumptions!$E$98</f>
        <v>0</v>
      </c>
      <c r="GKK60" s="5">
        <f>GKK59*assumptions!$E$98</f>
        <v>0</v>
      </c>
      <c r="GKL60" s="5">
        <f>GKL59*assumptions!$E$98</f>
        <v>0</v>
      </c>
      <c r="GKM60" s="5">
        <f>GKM59*assumptions!$E$98</f>
        <v>0</v>
      </c>
      <c r="GKN60" s="5">
        <f>GKN59*assumptions!$E$98</f>
        <v>0</v>
      </c>
      <c r="GKO60" s="5">
        <f>GKO59*assumptions!$E$98</f>
        <v>0</v>
      </c>
      <c r="GKP60" s="5">
        <f>GKP59*assumptions!$E$98</f>
        <v>0</v>
      </c>
      <c r="GKQ60" s="5">
        <f>GKQ59*assumptions!$E$98</f>
        <v>0</v>
      </c>
      <c r="GKR60" s="5">
        <f>GKR59*assumptions!$E$98</f>
        <v>0</v>
      </c>
      <c r="GKS60" s="5">
        <f>GKS59*assumptions!$E$98</f>
        <v>0</v>
      </c>
      <c r="GKT60" s="5">
        <f>GKT59*assumptions!$E$98</f>
        <v>0</v>
      </c>
      <c r="GKU60" s="5">
        <f>GKU59*assumptions!$E$98</f>
        <v>0</v>
      </c>
      <c r="GKV60" s="5">
        <f>GKV59*assumptions!$E$98</f>
        <v>0</v>
      </c>
      <c r="GKW60" s="5">
        <f>GKW59*assumptions!$E$98</f>
        <v>0</v>
      </c>
      <c r="GKX60" s="5">
        <f>GKX59*assumptions!$E$98</f>
        <v>0</v>
      </c>
      <c r="GKY60" s="5">
        <f>GKY59*assumptions!$E$98</f>
        <v>0</v>
      </c>
      <c r="GKZ60" s="5">
        <f>GKZ59*assumptions!$E$98</f>
        <v>0</v>
      </c>
      <c r="GLA60" s="5">
        <f>GLA59*assumptions!$E$98</f>
        <v>0</v>
      </c>
      <c r="GLB60" s="5">
        <f>GLB59*assumptions!$E$98</f>
        <v>0</v>
      </c>
      <c r="GLC60" s="5">
        <f>GLC59*assumptions!$E$98</f>
        <v>0</v>
      </c>
      <c r="GLD60" s="5">
        <f>GLD59*assumptions!$E$98</f>
        <v>0</v>
      </c>
      <c r="GLE60" s="5">
        <f>GLE59*assumptions!$E$98</f>
        <v>0</v>
      </c>
      <c r="GLF60" s="5">
        <f>GLF59*assumptions!$E$98</f>
        <v>0</v>
      </c>
      <c r="GLG60" s="5">
        <f>GLG59*assumptions!$E$98</f>
        <v>0</v>
      </c>
      <c r="GLH60" s="5">
        <f>GLH59*assumptions!$E$98</f>
        <v>0</v>
      </c>
      <c r="GLI60" s="5">
        <f>GLI59*assumptions!$E$98</f>
        <v>0</v>
      </c>
      <c r="GLJ60" s="5">
        <f>GLJ59*assumptions!$E$98</f>
        <v>0</v>
      </c>
      <c r="GLK60" s="5">
        <f>GLK59*assumptions!$E$98</f>
        <v>0</v>
      </c>
      <c r="GLL60" s="5">
        <f>GLL59*assumptions!$E$98</f>
        <v>0</v>
      </c>
      <c r="GLM60" s="5">
        <f>GLM59*assumptions!$E$98</f>
        <v>0</v>
      </c>
      <c r="GLN60" s="5">
        <f>GLN59*assumptions!$E$98</f>
        <v>0</v>
      </c>
      <c r="GLO60" s="5">
        <f>GLO59*assumptions!$E$98</f>
        <v>0</v>
      </c>
      <c r="GLP60" s="5">
        <f>GLP59*assumptions!$E$98</f>
        <v>0</v>
      </c>
      <c r="GLQ60" s="5">
        <f>GLQ59*assumptions!$E$98</f>
        <v>0</v>
      </c>
      <c r="GLR60" s="5">
        <f>GLR59*assumptions!$E$98</f>
        <v>0</v>
      </c>
      <c r="GLS60" s="5">
        <f>GLS59*assumptions!$E$98</f>
        <v>0</v>
      </c>
      <c r="GLT60" s="5">
        <f>GLT59*assumptions!$E$98</f>
        <v>0</v>
      </c>
      <c r="GLU60" s="5">
        <f>GLU59*assumptions!$E$98</f>
        <v>0</v>
      </c>
      <c r="GLV60" s="5">
        <f>GLV59*assumptions!$E$98</f>
        <v>0</v>
      </c>
      <c r="GLW60" s="5">
        <f>GLW59*assumptions!$E$98</f>
        <v>0</v>
      </c>
      <c r="GLX60" s="5">
        <f>GLX59*assumptions!$E$98</f>
        <v>0</v>
      </c>
      <c r="GLY60" s="5">
        <f>GLY59*assumptions!$E$98</f>
        <v>0</v>
      </c>
      <c r="GLZ60" s="5">
        <f>GLZ59*assumptions!$E$98</f>
        <v>0</v>
      </c>
      <c r="GMA60" s="5">
        <f>GMA59*assumptions!$E$98</f>
        <v>0</v>
      </c>
      <c r="GMB60" s="5">
        <f>GMB59*assumptions!$E$98</f>
        <v>0</v>
      </c>
      <c r="GMC60" s="5">
        <f>GMC59*assumptions!$E$98</f>
        <v>0</v>
      </c>
      <c r="GMD60" s="5">
        <f>GMD59*assumptions!$E$98</f>
        <v>0</v>
      </c>
      <c r="GME60" s="5">
        <f>GME59*assumptions!$E$98</f>
        <v>0</v>
      </c>
      <c r="GMF60" s="5">
        <f>GMF59*assumptions!$E$98</f>
        <v>0</v>
      </c>
      <c r="GMG60" s="5">
        <f>GMG59*assumptions!$E$98</f>
        <v>0</v>
      </c>
      <c r="GMH60" s="5">
        <f>GMH59*assumptions!$E$98</f>
        <v>0</v>
      </c>
      <c r="GMI60" s="5">
        <f>GMI59*assumptions!$E$98</f>
        <v>0</v>
      </c>
      <c r="GMJ60" s="5">
        <f>GMJ59*assumptions!$E$98</f>
        <v>0</v>
      </c>
      <c r="GMK60" s="5">
        <f>GMK59*assumptions!$E$98</f>
        <v>0</v>
      </c>
      <c r="GML60" s="5">
        <f>GML59*assumptions!$E$98</f>
        <v>0</v>
      </c>
      <c r="GMM60" s="5">
        <f>GMM59*assumptions!$E$98</f>
        <v>0</v>
      </c>
      <c r="GMN60" s="5">
        <f>GMN59*assumptions!$E$98</f>
        <v>0</v>
      </c>
      <c r="GMO60" s="5">
        <f>GMO59*assumptions!$E$98</f>
        <v>0</v>
      </c>
      <c r="GMP60" s="5">
        <f>GMP59*assumptions!$E$98</f>
        <v>0</v>
      </c>
      <c r="GMQ60" s="5">
        <f>GMQ59*assumptions!$E$98</f>
        <v>0</v>
      </c>
      <c r="GMR60" s="5">
        <f>GMR59*assumptions!$E$98</f>
        <v>0</v>
      </c>
      <c r="GMS60" s="5">
        <f>GMS59*assumptions!$E$98</f>
        <v>0</v>
      </c>
      <c r="GMT60" s="5">
        <f>GMT59*assumptions!$E$98</f>
        <v>0</v>
      </c>
      <c r="GMU60" s="5">
        <f>GMU59*assumptions!$E$98</f>
        <v>0</v>
      </c>
      <c r="GMV60" s="5">
        <f>GMV59*assumptions!$E$98</f>
        <v>0</v>
      </c>
      <c r="GMW60" s="5">
        <f>GMW59*assumptions!$E$98</f>
        <v>0</v>
      </c>
      <c r="GMX60" s="5">
        <f>GMX59*assumptions!$E$98</f>
        <v>0</v>
      </c>
      <c r="GMY60" s="5">
        <f>GMY59*assumptions!$E$98</f>
        <v>0</v>
      </c>
      <c r="GMZ60" s="5">
        <f>GMZ59*assumptions!$E$98</f>
        <v>0</v>
      </c>
      <c r="GNA60" s="5">
        <f>GNA59*assumptions!$E$98</f>
        <v>0</v>
      </c>
      <c r="GNB60" s="5">
        <f>GNB59*assumptions!$E$98</f>
        <v>0</v>
      </c>
      <c r="GNC60" s="5">
        <f>GNC59*assumptions!$E$98</f>
        <v>0</v>
      </c>
      <c r="GND60" s="5">
        <f>GND59*assumptions!$E$98</f>
        <v>0</v>
      </c>
      <c r="GNE60" s="5">
        <f>GNE59*assumptions!$E$98</f>
        <v>0</v>
      </c>
      <c r="GNF60" s="5">
        <f>GNF59*assumptions!$E$98</f>
        <v>0</v>
      </c>
      <c r="GNG60" s="5">
        <f>GNG59*assumptions!$E$98</f>
        <v>0</v>
      </c>
      <c r="GNH60" s="5">
        <f>GNH59*assumptions!$E$98</f>
        <v>0</v>
      </c>
      <c r="GNI60" s="5">
        <f>GNI59*assumptions!$E$98</f>
        <v>0</v>
      </c>
      <c r="GNJ60" s="5">
        <f>GNJ59*assumptions!$E$98</f>
        <v>0</v>
      </c>
      <c r="GNK60" s="5">
        <f>GNK59*assumptions!$E$98</f>
        <v>0</v>
      </c>
      <c r="GNL60" s="5">
        <f>GNL59*assumptions!$E$98</f>
        <v>0</v>
      </c>
      <c r="GNM60" s="5">
        <f>GNM59*assumptions!$E$98</f>
        <v>0</v>
      </c>
      <c r="GNN60" s="5">
        <f>GNN59*assumptions!$E$98</f>
        <v>0</v>
      </c>
      <c r="GNO60" s="5">
        <f>GNO59*assumptions!$E$98</f>
        <v>0</v>
      </c>
      <c r="GNP60" s="5">
        <f>GNP59*assumptions!$E$98</f>
        <v>0</v>
      </c>
      <c r="GNQ60" s="5">
        <f>GNQ59*assumptions!$E$98</f>
        <v>0</v>
      </c>
      <c r="GNR60" s="5">
        <f>GNR59*assumptions!$E$98</f>
        <v>0</v>
      </c>
      <c r="GNS60" s="5">
        <f>GNS59*assumptions!$E$98</f>
        <v>0</v>
      </c>
      <c r="GNT60" s="5">
        <f>GNT59*assumptions!$E$98</f>
        <v>0</v>
      </c>
      <c r="GNU60" s="5">
        <f>GNU59*assumptions!$E$98</f>
        <v>0</v>
      </c>
      <c r="GNV60" s="5">
        <f>GNV59*assumptions!$E$98</f>
        <v>0</v>
      </c>
      <c r="GNW60" s="5">
        <f>GNW59*assumptions!$E$98</f>
        <v>0</v>
      </c>
      <c r="GNX60" s="5">
        <f>GNX59*assumptions!$E$98</f>
        <v>0</v>
      </c>
      <c r="GNY60" s="5">
        <f>GNY59*assumptions!$E$98</f>
        <v>0</v>
      </c>
      <c r="GNZ60" s="5">
        <f>GNZ59*assumptions!$E$98</f>
        <v>0</v>
      </c>
      <c r="GOA60" s="5">
        <f>GOA59*assumptions!$E$98</f>
        <v>0</v>
      </c>
      <c r="GOB60" s="5">
        <f>GOB59*assumptions!$E$98</f>
        <v>0</v>
      </c>
      <c r="GOC60" s="5">
        <f>GOC59*assumptions!$E$98</f>
        <v>0</v>
      </c>
      <c r="GOD60" s="5">
        <f>GOD59*assumptions!$E$98</f>
        <v>0</v>
      </c>
      <c r="GOE60" s="5">
        <f>GOE59*assumptions!$E$98</f>
        <v>0</v>
      </c>
      <c r="GOF60" s="5">
        <f>GOF59*assumptions!$E$98</f>
        <v>0</v>
      </c>
      <c r="GOG60" s="5">
        <f>GOG59*assumptions!$E$98</f>
        <v>0</v>
      </c>
      <c r="GOH60" s="5">
        <f>GOH59*assumptions!$E$98</f>
        <v>0</v>
      </c>
      <c r="GOI60" s="5">
        <f>GOI59*assumptions!$E$98</f>
        <v>0</v>
      </c>
      <c r="GOJ60" s="5">
        <f>GOJ59*assumptions!$E$98</f>
        <v>0</v>
      </c>
      <c r="GOK60" s="5">
        <f>GOK59*assumptions!$E$98</f>
        <v>0</v>
      </c>
      <c r="GOL60" s="5">
        <f>GOL59*assumptions!$E$98</f>
        <v>0</v>
      </c>
      <c r="GOM60" s="5">
        <f>GOM59*assumptions!$E$98</f>
        <v>0</v>
      </c>
      <c r="GON60" s="5">
        <f>GON59*assumptions!$E$98</f>
        <v>0</v>
      </c>
      <c r="GOO60" s="5">
        <f>GOO59*assumptions!$E$98</f>
        <v>0</v>
      </c>
      <c r="GOP60" s="5">
        <f>GOP59*assumptions!$E$98</f>
        <v>0</v>
      </c>
      <c r="GOQ60" s="5">
        <f>GOQ59*assumptions!$E$98</f>
        <v>0</v>
      </c>
      <c r="GOR60" s="5">
        <f>GOR59*assumptions!$E$98</f>
        <v>0</v>
      </c>
      <c r="GOS60" s="5">
        <f>GOS59*assumptions!$E$98</f>
        <v>0</v>
      </c>
      <c r="GOT60" s="5">
        <f>GOT59*assumptions!$E$98</f>
        <v>0</v>
      </c>
      <c r="GOU60" s="5">
        <f>GOU59*assumptions!$E$98</f>
        <v>0</v>
      </c>
      <c r="GOV60" s="5">
        <f>GOV59*assumptions!$E$98</f>
        <v>0</v>
      </c>
      <c r="GOW60" s="5">
        <f>GOW59*assumptions!$E$98</f>
        <v>0</v>
      </c>
      <c r="GOX60" s="5">
        <f>GOX59*assumptions!$E$98</f>
        <v>0</v>
      </c>
      <c r="GOY60" s="5">
        <f>GOY59*assumptions!$E$98</f>
        <v>0</v>
      </c>
      <c r="GOZ60" s="5">
        <f>GOZ59*assumptions!$E$98</f>
        <v>0</v>
      </c>
      <c r="GPA60" s="5">
        <f>GPA59*assumptions!$E$98</f>
        <v>0</v>
      </c>
      <c r="GPB60" s="5">
        <f>GPB59*assumptions!$E$98</f>
        <v>0</v>
      </c>
      <c r="GPC60" s="5">
        <f>GPC59*assumptions!$E$98</f>
        <v>0</v>
      </c>
      <c r="GPD60" s="5">
        <f>GPD59*assumptions!$E$98</f>
        <v>0</v>
      </c>
      <c r="GPE60" s="5">
        <f>GPE59*assumptions!$E$98</f>
        <v>0</v>
      </c>
      <c r="GPF60" s="5">
        <f>GPF59*assumptions!$E$98</f>
        <v>0</v>
      </c>
      <c r="GPG60" s="5">
        <f>GPG59*assumptions!$E$98</f>
        <v>0</v>
      </c>
      <c r="GPH60" s="5">
        <f>GPH59*assumptions!$E$98</f>
        <v>0</v>
      </c>
      <c r="GPI60" s="5">
        <f>GPI59*assumptions!$E$98</f>
        <v>0</v>
      </c>
      <c r="GPJ60" s="5">
        <f>GPJ59*assumptions!$E$98</f>
        <v>0</v>
      </c>
      <c r="GPK60" s="5">
        <f>GPK59*assumptions!$E$98</f>
        <v>0</v>
      </c>
      <c r="GPL60" s="5">
        <f>GPL59*assumptions!$E$98</f>
        <v>0</v>
      </c>
      <c r="GPM60" s="5">
        <f>GPM59*assumptions!$E$98</f>
        <v>0</v>
      </c>
      <c r="GPN60" s="5">
        <f>GPN59*assumptions!$E$98</f>
        <v>0</v>
      </c>
      <c r="GPO60" s="5">
        <f>GPO59*assumptions!$E$98</f>
        <v>0</v>
      </c>
      <c r="GPP60" s="5">
        <f>GPP59*assumptions!$E$98</f>
        <v>0</v>
      </c>
      <c r="GPQ60" s="5">
        <f>GPQ59*assumptions!$E$98</f>
        <v>0</v>
      </c>
      <c r="GPR60" s="5">
        <f>GPR59*assumptions!$E$98</f>
        <v>0</v>
      </c>
      <c r="GPS60" s="5">
        <f>GPS59*assumptions!$E$98</f>
        <v>0</v>
      </c>
      <c r="GPT60" s="5">
        <f>GPT59*assumptions!$E$98</f>
        <v>0</v>
      </c>
      <c r="GPU60" s="5">
        <f>GPU59*assumptions!$E$98</f>
        <v>0</v>
      </c>
      <c r="GPV60" s="5">
        <f>GPV59*assumptions!$E$98</f>
        <v>0</v>
      </c>
      <c r="GPW60" s="5">
        <f>GPW59*assumptions!$E$98</f>
        <v>0</v>
      </c>
      <c r="GPX60" s="5">
        <f>GPX59*assumptions!$E$98</f>
        <v>0</v>
      </c>
      <c r="GPY60" s="5">
        <f>GPY59*assumptions!$E$98</f>
        <v>0</v>
      </c>
      <c r="GPZ60" s="5">
        <f>GPZ59*assumptions!$E$98</f>
        <v>0</v>
      </c>
      <c r="GQA60" s="5">
        <f>GQA59*assumptions!$E$98</f>
        <v>0</v>
      </c>
      <c r="GQB60" s="5">
        <f>GQB59*assumptions!$E$98</f>
        <v>0</v>
      </c>
      <c r="GQC60" s="5">
        <f>GQC59*assumptions!$E$98</f>
        <v>0</v>
      </c>
      <c r="GQD60" s="5">
        <f>GQD59*assumptions!$E$98</f>
        <v>0</v>
      </c>
      <c r="GQE60" s="5">
        <f>GQE59*assumptions!$E$98</f>
        <v>0</v>
      </c>
      <c r="GQF60" s="5">
        <f>GQF59*assumptions!$E$98</f>
        <v>0</v>
      </c>
      <c r="GQG60" s="5">
        <f>GQG59*assumptions!$E$98</f>
        <v>0</v>
      </c>
      <c r="GQH60" s="5">
        <f>GQH59*assumptions!$E$98</f>
        <v>0</v>
      </c>
      <c r="GQI60" s="5">
        <f>GQI59*assumptions!$E$98</f>
        <v>0</v>
      </c>
      <c r="GQJ60" s="5">
        <f>GQJ59*assumptions!$E$98</f>
        <v>0</v>
      </c>
      <c r="GQK60" s="5">
        <f>GQK59*assumptions!$E$98</f>
        <v>0</v>
      </c>
      <c r="GQL60" s="5">
        <f>GQL59*assumptions!$E$98</f>
        <v>0</v>
      </c>
      <c r="GQM60" s="5">
        <f>GQM59*assumptions!$E$98</f>
        <v>0</v>
      </c>
      <c r="GQN60" s="5">
        <f>GQN59*assumptions!$E$98</f>
        <v>0</v>
      </c>
      <c r="GQO60" s="5">
        <f>GQO59*assumptions!$E$98</f>
        <v>0</v>
      </c>
      <c r="GQP60" s="5">
        <f>GQP59*assumptions!$E$98</f>
        <v>0</v>
      </c>
      <c r="GQQ60" s="5">
        <f>GQQ59*assumptions!$E$98</f>
        <v>0</v>
      </c>
      <c r="GQR60" s="5">
        <f>GQR59*assumptions!$E$98</f>
        <v>0</v>
      </c>
      <c r="GQS60" s="5">
        <f>GQS59*assumptions!$E$98</f>
        <v>0</v>
      </c>
      <c r="GQT60" s="5">
        <f>GQT59*assumptions!$E$98</f>
        <v>0</v>
      </c>
      <c r="GQU60" s="5">
        <f>GQU59*assumptions!$E$98</f>
        <v>0</v>
      </c>
      <c r="GQV60" s="5">
        <f>GQV59*assumptions!$E$98</f>
        <v>0</v>
      </c>
      <c r="GQW60" s="5">
        <f>GQW59*assumptions!$E$98</f>
        <v>0</v>
      </c>
      <c r="GQX60" s="5">
        <f>GQX59*assumptions!$E$98</f>
        <v>0</v>
      </c>
      <c r="GQY60" s="5">
        <f>GQY59*assumptions!$E$98</f>
        <v>0</v>
      </c>
      <c r="GQZ60" s="5">
        <f>GQZ59*assumptions!$E$98</f>
        <v>0</v>
      </c>
      <c r="GRA60" s="5">
        <f>GRA59*assumptions!$E$98</f>
        <v>0</v>
      </c>
      <c r="GRB60" s="5">
        <f>GRB59*assumptions!$E$98</f>
        <v>0</v>
      </c>
      <c r="GRC60" s="5">
        <f>GRC59*assumptions!$E$98</f>
        <v>0</v>
      </c>
      <c r="GRD60" s="5">
        <f>GRD59*assumptions!$E$98</f>
        <v>0</v>
      </c>
      <c r="GRE60" s="5">
        <f>GRE59*assumptions!$E$98</f>
        <v>0</v>
      </c>
      <c r="GRF60" s="5">
        <f>GRF59*assumptions!$E$98</f>
        <v>0</v>
      </c>
      <c r="GRG60" s="5">
        <f>GRG59*assumptions!$E$98</f>
        <v>0</v>
      </c>
      <c r="GRH60" s="5">
        <f>GRH59*assumptions!$E$98</f>
        <v>0</v>
      </c>
      <c r="GRI60" s="5">
        <f>GRI59*assumptions!$E$98</f>
        <v>0</v>
      </c>
      <c r="GRJ60" s="5">
        <f>GRJ59*assumptions!$E$98</f>
        <v>0</v>
      </c>
      <c r="GRK60" s="5">
        <f>GRK59*assumptions!$E$98</f>
        <v>0</v>
      </c>
      <c r="GRL60" s="5">
        <f>GRL59*assumptions!$E$98</f>
        <v>0</v>
      </c>
      <c r="GRM60" s="5">
        <f>GRM59*assumptions!$E$98</f>
        <v>0</v>
      </c>
      <c r="GRN60" s="5">
        <f>GRN59*assumptions!$E$98</f>
        <v>0</v>
      </c>
      <c r="GRO60" s="5">
        <f>GRO59*assumptions!$E$98</f>
        <v>0</v>
      </c>
      <c r="GRP60" s="5">
        <f>GRP59*assumptions!$E$98</f>
        <v>0</v>
      </c>
      <c r="GRQ60" s="5">
        <f>GRQ59*assumptions!$E$98</f>
        <v>0</v>
      </c>
      <c r="GRR60" s="5">
        <f>GRR59*assumptions!$E$98</f>
        <v>0</v>
      </c>
      <c r="GRS60" s="5">
        <f>GRS59*assumptions!$E$98</f>
        <v>0</v>
      </c>
      <c r="GRT60" s="5">
        <f>GRT59*assumptions!$E$98</f>
        <v>0</v>
      </c>
      <c r="GRU60" s="5">
        <f>GRU59*assumptions!$E$98</f>
        <v>0</v>
      </c>
      <c r="GRV60" s="5">
        <f>GRV59*assumptions!$E$98</f>
        <v>0</v>
      </c>
      <c r="GRW60" s="5">
        <f>GRW59*assumptions!$E$98</f>
        <v>0</v>
      </c>
      <c r="GRX60" s="5">
        <f>GRX59*assumptions!$E$98</f>
        <v>0</v>
      </c>
      <c r="GRY60" s="5">
        <f>GRY59*assumptions!$E$98</f>
        <v>0</v>
      </c>
      <c r="GRZ60" s="5">
        <f>GRZ59*assumptions!$E$98</f>
        <v>0</v>
      </c>
      <c r="GSA60" s="5">
        <f>GSA59*assumptions!$E$98</f>
        <v>0</v>
      </c>
      <c r="GSB60" s="5">
        <f>GSB59*assumptions!$E$98</f>
        <v>0</v>
      </c>
      <c r="GSC60" s="5">
        <f>GSC59*assumptions!$E$98</f>
        <v>0</v>
      </c>
      <c r="GSD60" s="5">
        <f>GSD59*assumptions!$E$98</f>
        <v>0</v>
      </c>
      <c r="GSE60" s="5">
        <f>GSE59*assumptions!$E$98</f>
        <v>0</v>
      </c>
      <c r="GSF60" s="5">
        <f>GSF59*assumptions!$E$98</f>
        <v>0</v>
      </c>
      <c r="GSG60" s="5">
        <f>GSG59*assumptions!$E$98</f>
        <v>0</v>
      </c>
      <c r="GSH60" s="5">
        <f>GSH59*assumptions!$E$98</f>
        <v>0</v>
      </c>
      <c r="GSI60" s="5">
        <f>GSI59*assumptions!$E$98</f>
        <v>0</v>
      </c>
      <c r="GSJ60" s="5">
        <f>GSJ59*assumptions!$E$98</f>
        <v>0</v>
      </c>
      <c r="GSK60" s="5">
        <f>GSK59*assumptions!$E$98</f>
        <v>0</v>
      </c>
      <c r="GSL60" s="5">
        <f>GSL59*assumptions!$E$98</f>
        <v>0</v>
      </c>
      <c r="GSM60" s="5">
        <f>GSM59*assumptions!$E$98</f>
        <v>0</v>
      </c>
      <c r="GSN60" s="5">
        <f>GSN59*assumptions!$E$98</f>
        <v>0</v>
      </c>
      <c r="GSO60" s="5">
        <f>GSO59*assumptions!$E$98</f>
        <v>0</v>
      </c>
      <c r="GSP60" s="5">
        <f>GSP59*assumptions!$E$98</f>
        <v>0</v>
      </c>
      <c r="GSQ60" s="5">
        <f>GSQ59*assumptions!$E$98</f>
        <v>0</v>
      </c>
      <c r="GSR60" s="5">
        <f>GSR59*assumptions!$E$98</f>
        <v>0</v>
      </c>
      <c r="GSS60" s="5">
        <f>GSS59*assumptions!$E$98</f>
        <v>0</v>
      </c>
      <c r="GST60" s="5">
        <f>GST59*assumptions!$E$98</f>
        <v>0</v>
      </c>
      <c r="GSU60" s="5">
        <f>GSU59*assumptions!$E$98</f>
        <v>0</v>
      </c>
      <c r="GSV60" s="5">
        <f>GSV59*assumptions!$E$98</f>
        <v>0</v>
      </c>
      <c r="GSW60" s="5">
        <f>GSW59*assumptions!$E$98</f>
        <v>0</v>
      </c>
      <c r="GSX60" s="5">
        <f>GSX59*assumptions!$E$98</f>
        <v>0</v>
      </c>
      <c r="GSY60" s="5">
        <f>GSY59*assumptions!$E$98</f>
        <v>0</v>
      </c>
      <c r="GSZ60" s="5">
        <f>GSZ59*assumptions!$E$98</f>
        <v>0</v>
      </c>
      <c r="GTA60" s="5">
        <f>GTA59*assumptions!$E$98</f>
        <v>0</v>
      </c>
      <c r="GTB60" s="5">
        <f>GTB59*assumptions!$E$98</f>
        <v>0</v>
      </c>
      <c r="GTC60" s="5">
        <f>GTC59*assumptions!$E$98</f>
        <v>0</v>
      </c>
      <c r="GTD60" s="5">
        <f>GTD59*assumptions!$E$98</f>
        <v>0</v>
      </c>
      <c r="GTE60" s="5">
        <f>GTE59*assumptions!$E$98</f>
        <v>0</v>
      </c>
      <c r="GTF60" s="5">
        <f>GTF59*assumptions!$E$98</f>
        <v>0</v>
      </c>
      <c r="GTG60" s="5">
        <f>GTG59*assumptions!$E$98</f>
        <v>0</v>
      </c>
      <c r="GTH60" s="5">
        <f>GTH59*assumptions!$E$98</f>
        <v>0</v>
      </c>
      <c r="GTI60" s="5">
        <f>GTI59*assumptions!$E$98</f>
        <v>0</v>
      </c>
      <c r="GTJ60" s="5">
        <f>GTJ59*assumptions!$E$98</f>
        <v>0</v>
      </c>
      <c r="GTK60" s="5">
        <f>GTK59*assumptions!$E$98</f>
        <v>0</v>
      </c>
      <c r="GTL60" s="5">
        <f>GTL59*assumptions!$E$98</f>
        <v>0</v>
      </c>
      <c r="GTM60" s="5">
        <f>GTM59*assumptions!$E$98</f>
        <v>0</v>
      </c>
      <c r="GTN60" s="5">
        <f>GTN59*assumptions!$E$98</f>
        <v>0</v>
      </c>
      <c r="GTO60" s="5">
        <f>GTO59*assumptions!$E$98</f>
        <v>0</v>
      </c>
      <c r="GTP60" s="5">
        <f>GTP59*assumptions!$E$98</f>
        <v>0</v>
      </c>
      <c r="GTQ60" s="5">
        <f>GTQ59*assumptions!$E$98</f>
        <v>0</v>
      </c>
      <c r="GTR60" s="5">
        <f>GTR59*assumptions!$E$98</f>
        <v>0</v>
      </c>
      <c r="GTS60" s="5">
        <f>GTS59*assumptions!$E$98</f>
        <v>0</v>
      </c>
      <c r="GTT60" s="5">
        <f>GTT59*assumptions!$E$98</f>
        <v>0</v>
      </c>
      <c r="GTU60" s="5">
        <f>GTU59*assumptions!$E$98</f>
        <v>0</v>
      </c>
      <c r="GTV60" s="5">
        <f>GTV59*assumptions!$E$98</f>
        <v>0</v>
      </c>
      <c r="GTW60" s="5">
        <f>GTW59*assumptions!$E$98</f>
        <v>0</v>
      </c>
      <c r="GTX60" s="5">
        <f>GTX59*assumptions!$E$98</f>
        <v>0</v>
      </c>
      <c r="GTY60" s="5">
        <f>GTY59*assumptions!$E$98</f>
        <v>0</v>
      </c>
      <c r="GTZ60" s="5">
        <f>GTZ59*assumptions!$E$98</f>
        <v>0</v>
      </c>
      <c r="GUA60" s="5">
        <f>GUA59*assumptions!$E$98</f>
        <v>0</v>
      </c>
      <c r="GUB60" s="5">
        <f>GUB59*assumptions!$E$98</f>
        <v>0</v>
      </c>
      <c r="GUC60" s="5">
        <f>GUC59*assumptions!$E$98</f>
        <v>0</v>
      </c>
      <c r="GUD60" s="5">
        <f>GUD59*assumptions!$E$98</f>
        <v>0</v>
      </c>
      <c r="GUE60" s="5">
        <f>GUE59*assumptions!$E$98</f>
        <v>0</v>
      </c>
      <c r="GUF60" s="5">
        <f>GUF59*assumptions!$E$98</f>
        <v>0</v>
      </c>
      <c r="GUG60" s="5">
        <f>GUG59*assumptions!$E$98</f>
        <v>0</v>
      </c>
      <c r="GUH60" s="5">
        <f>GUH59*assumptions!$E$98</f>
        <v>0</v>
      </c>
      <c r="GUI60" s="5">
        <f>GUI59*assumptions!$E$98</f>
        <v>0</v>
      </c>
      <c r="GUJ60" s="5">
        <f>GUJ59*assumptions!$E$98</f>
        <v>0</v>
      </c>
      <c r="GUK60" s="5">
        <f>GUK59*assumptions!$E$98</f>
        <v>0</v>
      </c>
      <c r="GUL60" s="5">
        <f>GUL59*assumptions!$E$98</f>
        <v>0</v>
      </c>
      <c r="GUM60" s="5">
        <f>GUM59*assumptions!$E$98</f>
        <v>0</v>
      </c>
      <c r="GUN60" s="5">
        <f>GUN59*assumptions!$E$98</f>
        <v>0</v>
      </c>
      <c r="GUO60" s="5">
        <f>GUO59*assumptions!$E$98</f>
        <v>0</v>
      </c>
      <c r="GUP60" s="5">
        <f>GUP59*assumptions!$E$98</f>
        <v>0</v>
      </c>
      <c r="GUQ60" s="5">
        <f>GUQ59*assumptions!$E$98</f>
        <v>0</v>
      </c>
      <c r="GUR60" s="5">
        <f>GUR59*assumptions!$E$98</f>
        <v>0</v>
      </c>
      <c r="GUS60" s="5">
        <f>GUS59*assumptions!$E$98</f>
        <v>0</v>
      </c>
      <c r="GUT60" s="5">
        <f>GUT59*assumptions!$E$98</f>
        <v>0</v>
      </c>
      <c r="GUU60" s="5">
        <f>GUU59*assumptions!$E$98</f>
        <v>0</v>
      </c>
      <c r="GUV60" s="5">
        <f>GUV59*assumptions!$E$98</f>
        <v>0</v>
      </c>
      <c r="GUW60" s="5">
        <f>GUW59*assumptions!$E$98</f>
        <v>0</v>
      </c>
      <c r="GUX60" s="5">
        <f>GUX59*assumptions!$E$98</f>
        <v>0</v>
      </c>
      <c r="GUY60" s="5">
        <f>GUY59*assumptions!$E$98</f>
        <v>0</v>
      </c>
      <c r="GUZ60" s="5">
        <f>GUZ59*assumptions!$E$98</f>
        <v>0</v>
      </c>
      <c r="GVA60" s="5">
        <f>GVA59*assumptions!$E$98</f>
        <v>0</v>
      </c>
      <c r="GVB60" s="5">
        <f>GVB59*assumptions!$E$98</f>
        <v>0</v>
      </c>
      <c r="GVC60" s="5">
        <f>GVC59*assumptions!$E$98</f>
        <v>0</v>
      </c>
      <c r="GVD60" s="5">
        <f>GVD59*assumptions!$E$98</f>
        <v>0</v>
      </c>
      <c r="GVE60" s="5">
        <f>GVE59*assumptions!$E$98</f>
        <v>0</v>
      </c>
      <c r="GVF60" s="5">
        <f>GVF59*assumptions!$E$98</f>
        <v>0</v>
      </c>
      <c r="GVG60" s="5">
        <f>GVG59*assumptions!$E$98</f>
        <v>0</v>
      </c>
      <c r="GVH60" s="5">
        <f>GVH59*assumptions!$E$98</f>
        <v>0</v>
      </c>
      <c r="GVI60" s="5">
        <f>GVI59*assumptions!$E$98</f>
        <v>0</v>
      </c>
      <c r="GVJ60" s="5">
        <f>GVJ59*assumptions!$E$98</f>
        <v>0</v>
      </c>
      <c r="GVK60" s="5">
        <f>GVK59*assumptions!$E$98</f>
        <v>0</v>
      </c>
      <c r="GVL60" s="5">
        <f>GVL59*assumptions!$E$98</f>
        <v>0</v>
      </c>
      <c r="GVM60" s="5">
        <f>GVM59*assumptions!$E$98</f>
        <v>0</v>
      </c>
      <c r="GVN60" s="5">
        <f>GVN59*assumptions!$E$98</f>
        <v>0</v>
      </c>
      <c r="GVO60" s="5">
        <f>GVO59*assumptions!$E$98</f>
        <v>0</v>
      </c>
      <c r="GVP60" s="5">
        <f>GVP59*assumptions!$E$98</f>
        <v>0</v>
      </c>
      <c r="GVQ60" s="5">
        <f>GVQ59*assumptions!$E$98</f>
        <v>0</v>
      </c>
      <c r="GVR60" s="5">
        <f>GVR59*assumptions!$E$98</f>
        <v>0</v>
      </c>
      <c r="GVS60" s="5">
        <f>GVS59*assumptions!$E$98</f>
        <v>0</v>
      </c>
      <c r="GVT60" s="5">
        <f>GVT59*assumptions!$E$98</f>
        <v>0</v>
      </c>
      <c r="GVU60" s="5">
        <f>GVU59*assumptions!$E$98</f>
        <v>0</v>
      </c>
      <c r="GVV60" s="5">
        <f>GVV59*assumptions!$E$98</f>
        <v>0</v>
      </c>
      <c r="GVW60" s="5">
        <f>GVW59*assumptions!$E$98</f>
        <v>0</v>
      </c>
      <c r="GVX60" s="5">
        <f>GVX59*assumptions!$E$98</f>
        <v>0</v>
      </c>
      <c r="GVY60" s="5">
        <f>GVY59*assumptions!$E$98</f>
        <v>0</v>
      </c>
      <c r="GVZ60" s="5">
        <f>GVZ59*assumptions!$E$98</f>
        <v>0</v>
      </c>
      <c r="GWA60" s="5">
        <f>GWA59*assumptions!$E$98</f>
        <v>0</v>
      </c>
      <c r="GWB60" s="5">
        <f>GWB59*assumptions!$E$98</f>
        <v>0</v>
      </c>
      <c r="GWC60" s="5">
        <f>GWC59*assumptions!$E$98</f>
        <v>0</v>
      </c>
      <c r="GWD60" s="5">
        <f>GWD59*assumptions!$E$98</f>
        <v>0</v>
      </c>
      <c r="GWE60" s="5">
        <f>GWE59*assumptions!$E$98</f>
        <v>0</v>
      </c>
      <c r="GWF60" s="5">
        <f>GWF59*assumptions!$E$98</f>
        <v>0</v>
      </c>
      <c r="GWG60" s="5">
        <f>GWG59*assumptions!$E$98</f>
        <v>0</v>
      </c>
      <c r="GWH60" s="5">
        <f>GWH59*assumptions!$E$98</f>
        <v>0</v>
      </c>
      <c r="GWI60" s="5">
        <f>GWI59*assumptions!$E$98</f>
        <v>0</v>
      </c>
      <c r="GWJ60" s="5">
        <f>GWJ59*assumptions!$E$98</f>
        <v>0</v>
      </c>
      <c r="GWK60" s="5">
        <f>GWK59*assumptions!$E$98</f>
        <v>0</v>
      </c>
      <c r="GWL60" s="5">
        <f>GWL59*assumptions!$E$98</f>
        <v>0</v>
      </c>
      <c r="GWM60" s="5">
        <f>GWM59*assumptions!$E$98</f>
        <v>0</v>
      </c>
      <c r="GWN60" s="5">
        <f>GWN59*assumptions!$E$98</f>
        <v>0</v>
      </c>
      <c r="GWO60" s="5">
        <f>GWO59*assumptions!$E$98</f>
        <v>0</v>
      </c>
      <c r="GWP60" s="5">
        <f>GWP59*assumptions!$E$98</f>
        <v>0</v>
      </c>
      <c r="GWQ60" s="5">
        <f>GWQ59*assumptions!$E$98</f>
        <v>0</v>
      </c>
      <c r="GWR60" s="5">
        <f>GWR59*assumptions!$E$98</f>
        <v>0</v>
      </c>
      <c r="GWS60" s="5">
        <f>GWS59*assumptions!$E$98</f>
        <v>0</v>
      </c>
      <c r="GWT60" s="5">
        <f>GWT59*assumptions!$E$98</f>
        <v>0</v>
      </c>
      <c r="GWU60" s="5">
        <f>GWU59*assumptions!$E$98</f>
        <v>0</v>
      </c>
      <c r="GWV60" s="5">
        <f>GWV59*assumptions!$E$98</f>
        <v>0</v>
      </c>
      <c r="GWW60" s="5">
        <f>GWW59*assumptions!$E$98</f>
        <v>0</v>
      </c>
      <c r="GWX60" s="5">
        <f>GWX59*assumptions!$E$98</f>
        <v>0</v>
      </c>
      <c r="GWY60" s="5">
        <f>GWY59*assumptions!$E$98</f>
        <v>0</v>
      </c>
      <c r="GWZ60" s="5">
        <f>GWZ59*assumptions!$E$98</f>
        <v>0</v>
      </c>
      <c r="GXA60" s="5">
        <f>GXA59*assumptions!$E$98</f>
        <v>0</v>
      </c>
      <c r="GXB60" s="5">
        <f>GXB59*assumptions!$E$98</f>
        <v>0</v>
      </c>
      <c r="GXC60" s="5">
        <f>GXC59*assumptions!$E$98</f>
        <v>0</v>
      </c>
      <c r="GXD60" s="5">
        <f>GXD59*assumptions!$E$98</f>
        <v>0</v>
      </c>
      <c r="GXE60" s="5">
        <f>GXE59*assumptions!$E$98</f>
        <v>0</v>
      </c>
      <c r="GXF60" s="5">
        <f>GXF59*assumptions!$E$98</f>
        <v>0</v>
      </c>
      <c r="GXG60" s="5">
        <f>GXG59*assumptions!$E$98</f>
        <v>0</v>
      </c>
      <c r="GXH60" s="5">
        <f>GXH59*assumptions!$E$98</f>
        <v>0</v>
      </c>
      <c r="GXI60" s="5">
        <f>GXI59*assumptions!$E$98</f>
        <v>0</v>
      </c>
      <c r="GXJ60" s="5">
        <f>GXJ59*assumptions!$E$98</f>
        <v>0</v>
      </c>
      <c r="GXK60" s="5">
        <f>GXK59*assumptions!$E$98</f>
        <v>0</v>
      </c>
      <c r="GXL60" s="5">
        <f>GXL59*assumptions!$E$98</f>
        <v>0</v>
      </c>
      <c r="GXM60" s="5">
        <f>GXM59*assumptions!$E$98</f>
        <v>0</v>
      </c>
      <c r="GXN60" s="5">
        <f>GXN59*assumptions!$E$98</f>
        <v>0</v>
      </c>
      <c r="GXO60" s="5">
        <f>GXO59*assumptions!$E$98</f>
        <v>0</v>
      </c>
      <c r="GXP60" s="5">
        <f>GXP59*assumptions!$E$98</f>
        <v>0</v>
      </c>
      <c r="GXQ60" s="5">
        <f>GXQ59*assumptions!$E$98</f>
        <v>0</v>
      </c>
      <c r="GXR60" s="5">
        <f>GXR59*assumptions!$E$98</f>
        <v>0</v>
      </c>
      <c r="GXS60" s="5">
        <f>GXS59*assumptions!$E$98</f>
        <v>0</v>
      </c>
      <c r="GXT60" s="5">
        <f>GXT59*assumptions!$E$98</f>
        <v>0</v>
      </c>
      <c r="GXU60" s="5">
        <f>GXU59*assumptions!$E$98</f>
        <v>0</v>
      </c>
      <c r="GXV60" s="5">
        <f>GXV59*assumptions!$E$98</f>
        <v>0</v>
      </c>
      <c r="GXW60" s="5">
        <f>GXW59*assumptions!$E$98</f>
        <v>0</v>
      </c>
      <c r="GXX60" s="5">
        <f>GXX59*assumptions!$E$98</f>
        <v>0</v>
      </c>
      <c r="GXY60" s="5">
        <f>GXY59*assumptions!$E$98</f>
        <v>0</v>
      </c>
      <c r="GXZ60" s="5">
        <f>GXZ59*assumptions!$E$98</f>
        <v>0</v>
      </c>
      <c r="GYA60" s="5">
        <f>GYA59*assumptions!$E$98</f>
        <v>0</v>
      </c>
      <c r="GYB60" s="5">
        <f>GYB59*assumptions!$E$98</f>
        <v>0</v>
      </c>
      <c r="GYC60" s="5">
        <f>GYC59*assumptions!$E$98</f>
        <v>0</v>
      </c>
      <c r="GYD60" s="5">
        <f>GYD59*assumptions!$E$98</f>
        <v>0</v>
      </c>
      <c r="GYE60" s="5">
        <f>GYE59*assumptions!$E$98</f>
        <v>0</v>
      </c>
      <c r="GYF60" s="5">
        <f>GYF59*assumptions!$E$98</f>
        <v>0</v>
      </c>
      <c r="GYG60" s="5">
        <f>GYG59*assumptions!$E$98</f>
        <v>0</v>
      </c>
      <c r="GYH60" s="5">
        <f>GYH59*assumptions!$E$98</f>
        <v>0</v>
      </c>
      <c r="GYI60" s="5">
        <f>GYI59*assumptions!$E$98</f>
        <v>0</v>
      </c>
      <c r="GYJ60" s="5">
        <f>GYJ59*assumptions!$E$98</f>
        <v>0</v>
      </c>
      <c r="GYK60" s="5">
        <f>GYK59*assumptions!$E$98</f>
        <v>0</v>
      </c>
      <c r="GYL60" s="5">
        <f>GYL59*assumptions!$E$98</f>
        <v>0</v>
      </c>
      <c r="GYM60" s="5">
        <f>GYM59*assumptions!$E$98</f>
        <v>0</v>
      </c>
      <c r="GYN60" s="5">
        <f>GYN59*assumptions!$E$98</f>
        <v>0</v>
      </c>
      <c r="GYO60" s="5">
        <f>GYO59*assumptions!$E$98</f>
        <v>0</v>
      </c>
      <c r="GYP60" s="5">
        <f>GYP59*assumptions!$E$98</f>
        <v>0</v>
      </c>
      <c r="GYQ60" s="5">
        <f>GYQ59*assumptions!$E$98</f>
        <v>0</v>
      </c>
      <c r="GYR60" s="5">
        <f>GYR59*assumptions!$E$98</f>
        <v>0</v>
      </c>
      <c r="GYS60" s="5">
        <f>GYS59*assumptions!$E$98</f>
        <v>0</v>
      </c>
      <c r="GYT60" s="5">
        <f>GYT59*assumptions!$E$98</f>
        <v>0</v>
      </c>
      <c r="GYU60" s="5">
        <f>GYU59*assumptions!$E$98</f>
        <v>0</v>
      </c>
      <c r="GYV60" s="5">
        <f>GYV59*assumptions!$E$98</f>
        <v>0</v>
      </c>
      <c r="GYW60" s="5">
        <f>GYW59*assumptions!$E$98</f>
        <v>0</v>
      </c>
      <c r="GYX60" s="5">
        <f>GYX59*assumptions!$E$98</f>
        <v>0</v>
      </c>
      <c r="GYY60" s="5">
        <f>GYY59*assumptions!$E$98</f>
        <v>0</v>
      </c>
      <c r="GYZ60" s="5">
        <f>GYZ59*assumptions!$E$98</f>
        <v>0</v>
      </c>
      <c r="GZA60" s="5">
        <f>GZA59*assumptions!$E$98</f>
        <v>0</v>
      </c>
      <c r="GZB60" s="5">
        <f>GZB59*assumptions!$E$98</f>
        <v>0</v>
      </c>
      <c r="GZC60" s="5">
        <f>GZC59*assumptions!$E$98</f>
        <v>0</v>
      </c>
      <c r="GZD60" s="5">
        <f>GZD59*assumptions!$E$98</f>
        <v>0</v>
      </c>
      <c r="GZE60" s="5">
        <f>GZE59*assumptions!$E$98</f>
        <v>0</v>
      </c>
      <c r="GZF60" s="5">
        <f>GZF59*assumptions!$E$98</f>
        <v>0</v>
      </c>
      <c r="GZG60" s="5">
        <f>GZG59*assumptions!$E$98</f>
        <v>0</v>
      </c>
      <c r="GZH60" s="5">
        <f>GZH59*assumptions!$E$98</f>
        <v>0</v>
      </c>
      <c r="GZI60" s="5">
        <f>GZI59*assumptions!$E$98</f>
        <v>0</v>
      </c>
      <c r="GZJ60" s="5">
        <f>GZJ59*assumptions!$E$98</f>
        <v>0</v>
      </c>
      <c r="GZK60" s="5">
        <f>GZK59*assumptions!$E$98</f>
        <v>0</v>
      </c>
      <c r="GZL60" s="5">
        <f>GZL59*assumptions!$E$98</f>
        <v>0</v>
      </c>
      <c r="GZM60" s="5">
        <f>GZM59*assumptions!$E$98</f>
        <v>0</v>
      </c>
      <c r="GZN60" s="5">
        <f>GZN59*assumptions!$E$98</f>
        <v>0</v>
      </c>
      <c r="GZO60" s="5">
        <f>GZO59*assumptions!$E$98</f>
        <v>0</v>
      </c>
      <c r="GZP60" s="5">
        <f>GZP59*assumptions!$E$98</f>
        <v>0</v>
      </c>
      <c r="GZQ60" s="5">
        <f>GZQ59*assumptions!$E$98</f>
        <v>0</v>
      </c>
      <c r="GZR60" s="5">
        <f>GZR59*assumptions!$E$98</f>
        <v>0</v>
      </c>
      <c r="GZS60" s="5">
        <f>GZS59*assumptions!$E$98</f>
        <v>0</v>
      </c>
      <c r="GZT60" s="5">
        <f>GZT59*assumptions!$E$98</f>
        <v>0</v>
      </c>
      <c r="GZU60" s="5">
        <f>GZU59*assumptions!$E$98</f>
        <v>0</v>
      </c>
      <c r="GZV60" s="5">
        <f>GZV59*assumptions!$E$98</f>
        <v>0</v>
      </c>
      <c r="GZW60" s="5">
        <f>GZW59*assumptions!$E$98</f>
        <v>0</v>
      </c>
      <c r="GZX60" s="5">
        <f>GZX59*assumptions!$E$98</f>
        <v>0</v>
      </c>
      <c r="GZY60" s="5">
        <f>GZY59*assumptions!$E$98</f>
        <v>0</v>
      </c>
      <c r="GZZ60" s="5">
        <f>GZZ59*assumptions!$E$98</f>
        <v>0</v>
      </c>
      <c r="HAA60" s="5">
        <f>HAA59*assumptions!$E$98</f>
        <v>0</v>
      </c>
      <c r="HAB60" s="5">
        <f>HAB59*assumptions!$E$98</f>
        <v>0</v>
      </c>
      <c r="HAC60" s="5">
        <f>HAC59*assumptions!$E$98</f>
        <v>0</v>
      </c>
      <c r="HAD60" s="5">
        <f>HAD59*assumptions!$E$98</f>
        <v>0</v>
      </c>
      <c r="HAE60" s="5">
        <f>HAE59*assumptions!$E$98</f>
        <v>0</v>
      </c>
      <c r="HAF60" s="5">
        <f>HAF59*assumptions!$E$98</f>
        <v>0</v>
      </c>
      <c r="HAG60" s="5">
        <f>HAG59*assumptions!$E$98</f>
        <v>0</v>
      </c>
      <c r="HAH60" s="5">
        <f>HAH59*assumptions!$E$98</f>
        <v>0</v>
      </c>
      <c r="HAI60" s="5">
        <f>HAI59*assumptions!$E$98</f>
        <v>0</v>
      </c>
      <c r="HAJ60" s="5">
        <f>HAJ59*assumptions!$E$98</f>
        <v>0</v>
      </c>
      <c r="HAK60" s="5">
        <f>HAK59*assumptions!$E$98</f>
        <v>0</v>
      </c>
      <c r="HAL60" s="5">
        <f>HAL59*assumptions!$E$98</f>
        <v>0</v>
      </c>
      <c r="HAM60" s="5">
        <f>HAM59*assumptions!$E$98</f>
        <v>0</v>
      </c>
      <c r="HAN60" s="5">
        <f>HAN59*assumptions!$E$98</f>
        <v>0</v>
      </c>
      <c r="HAO60" s="5">
        <f>HAO59*assumptions!$E$98</f>
        <v>0</v>
      </c>
      <c r="HAP60" s="5">
        <f>HAP59*assumptions!$E$98</f>
        <v>0</v>
      </c>
      <c r="HAQ60" s="5">
        <f>HAQ59*assumptions!$E$98</f>
        <v>0</v>
      </c>
      <c r="HAR60" s="5">
        <f>HAR59*assumptions!$E$98</f>
        <v>0</v>
      </c>
      <c r="HAS60" s="5">
        <f>HAS59*assumptions!$E$98</f>
        <v>0</v>
      </c>
      <c r="HAT60" s="5">
        <f>HAT59*assumptions!$E$98</f>
        <v>0</v>
      </c>
      <c r="HAU60" s="5">
        <f>HAU59*assumptions!$E$98</f>
        <v>0</v>
      </c>
      <c r="HAV60" s="5">
        <f>HAV59*assumptions!$E$98</f>
        <v>0</v>
      </c>
      <c r="HAW60" s="5">
        <f>HAW59*assumptions!$E$98</f>
        <v>0</v>
      </c>
      <c r="HAX60" s="5">
        <f>HAX59*assumptions!$E$98</f>
        <v>0</v>
      </c>
      <c r="HAY60" s="5">
        <f>HAY59*assumptions!$E$98</f>
        <v>0</v>
      </c>
      <c r="HAZ60" s="5">
        <f>HAZ59*assumptions!$E$98</f>
        <v>0</v>
      </c>
      <c r="HBA60" s="5">
        <f>HBA59*assumptions!$E$98</f>
        <v>0</v>
      </c>
      <c r="HBB60" s="5">
        <f>HBB59*assumptions!$E$98</f>
        <v>0</v>
      </c>
      <c r="HBC60" s="5">
        <f>HBC59*assumptions!$E$98</f>
        <v>0</v>
      </c>
      <c r="HBD60" s="5">
        <f>HBD59*assumptions!$E$98</f>
        <v>0</v>
      </c>
      <c r="HBE60" s="5">
        <f>HBE59*assumptions!$E$98</f>
        <v>0</v>
      </c>
      <c r="HBF60" s="5">
        <f>HBF59*assumptions!$E$98</f>
        <v>0</v>
      </c>
      <c r="HBG60" s="5">
        <f>HBG59*assumptions!$E$98</f>
        <v>0</v>
      </c>
      <c r="HBH60" s="5">
        <f>HBH59*assumptions!$E$98</f>
        <v>0</v>
      </c>
      <c r="HBI60" s="5">
        <f>HBI59*assumptions!$E$98</f>
        <v>0</v>
      </c>
      <c r="HBJ60" s="5">
        <f>HBJ59*assumptions!$E$98</f>
        <v>0</v>
      </c>
      <c r="HBK60" s="5">
        <f>HBK59*assumptions!$E$98</f>
        <v>0</v>
      </c>
      <c r="HBL60" s="5">
        <f>HBL59*assumptions!$E$98</f>
        <v>0</v>
      </c>
      <c r="HBM60" s="5">
        <f>HBM59*assumptions!$E$98</f>
        <v>0</v>
      </c>
      <c r="HBN60" s="5">
        <f>HBN59*assumptions!$E$98</f>
        <v>0</v>
      </c>
      <c r="HBO60" s="5">
        <f>HBO59*assumptions!$E$98</f>
        <v>0</v>
      </c>
      <c r="HBP60" s="5">
        <f>HBP59*assumptions!$E$98</f>
        <v>0</v>
      </c>
      <c r="HBQ60" s="5">
        <f>HBQ59*assumptions!$E$98</f>
        <v>0</v>
      </c>
      <c r="HBR60" s="5">
        <f>HBR59*assumptions!$E$98</f>
        <v>0</v>
      </c>
      <c r="HBS60" s="5">
        <f>HBS59*assumptions!$E$98</f>
        <v>0</v>
      </c>
      <c r="HBT60" s="5">
        <f>HBT59*assumptions!$E$98</f>
        <v>0</v>
      </c>
      <c r="HBU60" s="5">
        <f>HBU59*assumptions!$E$98</f>
        <v>0</v>
      </c>
      <c r="HBV60" s="5">
        <f>HBV59*assumptions!$E$98</f>
        <v>0</v>
      </c>
      <c r="HBW60" s="5">
        <f>HBW59*assumptions!$E$98</f>
        <v>0</v>
      </c>
      <c r="HBX60" s="5">
        <f>HBX59*assumptions!$E$98</f>
        <v>0</v>
      </c>
      <c r="HBY60" s="5">
        <f>HBY59*assumptions!$E$98</f>
        <v>0</v>
      </c>
      <c r="HBZ60" s="5">
        <f>HBZ59*assumptions!$E$98</f>
        <v>0</v>
      </c>
      <c r="HCA60" s="5">
        <f>HCA59*assumptions!$E$98</f>
        <v>0</v>
      </c>
      <c r="HCB60" s="5">
        <f>HCB59*assumptions!$E$98</f>
        <v>0</v>
      </c>
      <c r="HCC60" s="5">
        <f>HCC59*assumptions!$E$98</f>
        <v>0</v>
      </c>
      <c r="HCD60" s="5">
        <f>HCD59*assumptions!$E$98</f>
        <v>0</v>
      </c>
      <c r="HCE60" s="5">
        <f>HCE59*assumptions!$E$98</f>
        <v>0</v>
      </c>
      <c r="HCF60" s="5">
        <f>HCF59*assumptions!$E$98</f>
        <v>0</v>
      </c>
      <c r="HCG60" s="5">
        <f>HCG59*assumptions!$E$98</f>
        <v>0</v>
      </c>
      <c r="HCH60" s="5">
        <f>HCH59*assumptions!$E$98</f>
        <v>0</v>
      </c>
      <c r="HCI60" s="5">
        <f>HCI59*assumptions!$E$98</f>
        <v>0</v>
      </c>
      <c r="HCJ60" s="5">
        <f>HCJ59*assumptions!$E$98</f>
        <v>0</v>
      </c>
      <c r="HCK60" s="5">
        <f>HCK59*assumptions!$E$98</f>
        <v>0</v>
      </c>
      <c r="HCL60" s="5">
        <f>HCL59*assumptions!$E$98</f>
        <v>0</v>
      </c>
      <c r="HCM60" s="5">
        <f>HCM59*assumptions!$E$98</f>
        <v>0</v>
      </c>
      <c r="HCN60" s="5">
        <f>HCN59*assumptions!$E$98</f>
        <v>0</v>
      </c>
      <c r="HCO60" s="5">
        <f>HCO59*assumptions!$E$98</f>
        <v>0</v>
      </c>
      <c r="HCP60" s="5">
        <f>HCP59*assumptions!$E$98</f>
        <v>0</v>
      </c>
      <c r="HCQ60" s="5">
        <f>HCQ59*assumptions!$E$98</f>
        <v>0</v>
      </c>
      <c r="HCR60" s="5">
        <f>HCR59*assumptions!$E$98</f>
        <v>0</v>
      </c>
      <c r="HCS60" s="5">
        <f>HCS59*assumptions!$E$98</f>
        <v>0</v>
      </c>
      <c r="HCT60" s="5">
        <f>HCT59*assumptions!$E$98</f>
        <v>0</v>
      </c>
      <c r="HCU60" s="5">
        <f>HCU59*assumptions!$E$98</f>
        <v>0</v>
      </c>
      <c r="HCV60" s="5">
        <f>HCV59*assumptions!$E$98</f>
        <v>0</v>
      </c>
      <c r="HCW60" s="5">
        <f>HCW59*assumptions!$E$98</f>
        <v>0</v>
      </c>
      <c r="HCX60" s="5">
        <f>HCX59*assumptions!$E$98</f>
        <v>0</v>
      </c>
      <c r="HCY60" s="5">
        <f>HCY59*assumptions!$E$98</f>
        <v>0</v>
      </c>
      <c r="HCZ60" s="5">
        <f>HCZ59*assumptions!$E$98</f>
        <v>0</v>
      </c>
      <c r="HDA60" s="5">
        <f>HDA59*assumptions!$E$98</f>
        <v>0</v>
      </c>
      <c r="HDB60" s="5">
        <f>HDB59*assumptions!$E$98</f>
        <v>0</v>
      </c>
      <c r="HDC60" s="5">
        <f>HDC59*assumptions!$E$98</f>
        <v>0</v>
      </c>
      <c r="HDD60" s="5">
        <f>HDD59*assumptions!$E$98</f>
        <v>0</v>
      </c>
      <c r="HDE60" s="5">
        <f>HDE59*assumptions!$E$98</f>
        <v>0</v>
      </c>
      <c r="HDF60" s="5">
        <f>HDF59*assumptions!$E$98</f>
        <v>0</v>
      </c>
      <c r="HDG60" s="5">
        <f>HDG59*assumptions!$E$98</f>
        <v>0</v>
      </c>
      <c r="HDH60" s="5">
        <f>HDH59*assumptions!$E$98</f>
        <v>0</v>
      </c>
      <c r="HDI60" s="5">
        <f>HDI59*assumptions!$E$98</f>
        <v>0</v>
      </c>
      <c r="HDJ60" s="5">
        <f>HDJ59*assumptions!$E$98</f>
        <v>0</v>
      </c>
      <c r="HDK60" s="5">
        <f>HDK59*assumptions!$E$98</f>
        <v>0</v>
      </c>
      <c r="HDL60" s="5">
        <f>HDL59*assumptions!$E$98</f>
        <v>0</v>
      </c>
      <c r="HDM60" s="5">
        <f>HDM59*assumptions!$E$98</f>
        <v>0</v>
      </c>
      <c r="HDN60" s="5">
        <f>HDN59*assumptions!$E$98</f>
        <v>0</v>
      </c>
      <c r="HDO60" s="5">
        <f>HDO59*assumptions!$E$98</f>
        <v>0</v>
      </c>
      <c r="HDP60" s="5">
        <f>HDP59*assumptions!$E$98</f>
        <v>0</v>
      </c>
      <c r="HDQ60" s="5">
        <f>HDQ59*assumptions!$E$98</f>
        <v>0</v>
      </c>
      <c r="HDR60" s="5">
        <f>HDR59*assumptions!$E$98</f>
        <v>0</v>
      </c>
      <c r="HDS60" s="5">
        <f>HDS59*assumptions!$E$98</f>
        <v>0</v>
      </c>
      <c r="HDT60" s="5">
        <f>HDT59*assumptions!$E$98</f>
        <v>0</v>
      </c>
      <c r="HDU60" s="5">
        <f>HDU59*assumptions!$E$98</f>
        <v>0</v>
      </c>
      <c r="HDV60" s="5">
        <f>HDV59*assumptions!$E$98</f>
        <v>0</v>
      </c>
      <c r="HDW60" s="5">
        <f>HDW59*assumptions!$E$98</f>
        <v>0</v>
      </c>
      <c r="HDX60" s="5">
        <f>HDX59*assumptions!$E$98</f>
        <v>0</v>
      </c>
      <c r="HDY60" s="5">
        <f>HDY59*assumptions!$E$98</f>
        <v>0</v>
      </c>
      <c r="HDZ60" s="5">
        <f>HDZ59*assumptions!$E$98</f>
        <v>0</v>
      </c>
      <c r="HEA60" s="5">
        <f>HEA59*assumptions!$E$98</f>
        <v>0</v>
      </c>
      <c r="HEB60" s="5">
        <f>HEB59*assumptions!$E$98</f>
        <v>0</v>
      </c>
      <c r="HEC60" s="5">
        <f>HEC59*assumptions!$E$98</f>
        <v>0</v>
      </c>
      <c r="HED60" s="5">
        <f>HED59*assumptions!$E$98</f>
        <v>0</v>
      </c>
      <c r="HEE60" s="5">
        <f>HEE59*assumptions!$E$98</f>
        <v>0</v>
      </c>
      <c r="HEF60" s="5">
        <f>HEF59*assumptions!$E$98</f>
        <v>0</v>
      </c>
      <c r="HEG60" s="5">
        <f>HEG59*assumptions!$E$98</f>
        <v>0</v>
      </c>
      <c r="HEH60" s="5">
        <f>HEH59*assumptions!$E$98</f>
        <v>0</v>
      </c>
      <c r="HEI60" s="5">
        <f>HEI59*assumptions!$E$98</f>
        <v>0</v>
      </c>
      <c r="HEJ60" s="5">
        <f>HEJ59*assumptions!$E$98</f>
        <v>0</v>
      </c>
      <c r="HEK60" s="5">
        <f>HEK59*assumptions!$E$98</f>
        <v>0</v>
      </c>
      <c r="HEL60" s="5">
        <f>HEL59*assumptions!$E$98</f>
        <v>0</v>
      </c>
      <c r="HEM60" s="5">
        <f>HEM59*assumptions!$E$98</f>
        <v>0</v>
      </c>
      <c r="HEN60" s="5">
        <f>HEN59*assumptions!$E$98</f>
        <v>0</v>
      </c>
      <c r="HEO60" s="5">
        <f>HEO59*assumptions!$E$98</f>
        <v>0</v>
      </c>
      <c r="HEP60" s="5">
        <f>HEP59*assumptions!$E$98</f>
        <v>0</v>
      </c>
      <c r="HEQ60" s="5">
        <f>HEQ59*assumptions!$E$98</f>
        <v>0</v>
      </c>
      <c r="HER60" s="5">
        <f>HER59*assumptions!$E$98</f>
        <v>0</v>
      </c>
      <c r="HES60" s="5">
        <f>HES59*assumptions!$E$98</f>
        <v>0</v>
      </c>
      <c r="HET60" s="5">
        <f>HET59*assumptions!$E$98</f>
        <v>0</v>
      </c>
      <c r="HEU60" s="5">
        <f>HEU59*assumptions!$E$98</f>
        <v>0</v>
      </c>
      <c r="HEV60" s="5">
        <f>HEV59*assumptions!$E$98</f>
        <v>0</v>
      </c>
      <c r="HEW60" s="5">
        <f>HEW59*assumptions!$E$98</f>
        <v>0</v>
      </c>
      <c r="HEX60" s="5">
        <f>HEX59*assumptions!$E$98</f>
        <v>0</v>
      </c>
      <c r="HEY60" s="5">
        <f>HEY59*assumptions!$E$98</f>
        <v>0</v>
      </c>
      <c r="HEZ60" s="5">
        <f>HEZ59*assumptions!$E$98</f>
        <v>0</v>
      </c>
      <c r="HFA60" s="5">
        <f>HFA59*assumptions!$E$98</f>
        <v>0</v>
      </c>
      <c r="HFB60" s="5">
        <f>HFB59*assumptions!$E$98</f>
        <v>0</v>
      </c>
      <c r="HFC60" s="5">
        <f>HFC59*assumptions!$E$98</f>
        <v>0</v>
      </c>
      <c r="HFD60" s="5">
        <f>HFD59*assumptions!$E$98</f>
        <v>0</v>
      </c>
      <c r="HFE60" s="5">
        <f>HFE59*assumptions!$E$98</f>
        <v>0</v>
      </c>
      <c r="HFF60" s="5">
        <f>HFF59*assumptions!$E$98</f>
        <v>0</v>
      </c>
      <c r="HFG60" s="5">
        <f>HFG59*assumptions!$E$98</f>
        <v>0</v>
      </c>
      <c r="HFH60" s="5">
        <f>HFH59*assumptions!$E$98</f>
        <v>0</v>
      </c>
      <c r="HFI60" s="5">
        <f>HFI59*assumptions!$E$98</f>
        <v>0</v>
      </c>
      <c r="HFJ60" s="5">
        <f>HFJ59*assumptions!$E$98</f>
        <v>0</v>
      </c>
      <c r="HFK60" s="5">
        <f>HFK59*assumptions!$E$98</f>
        <v>0</v>
      </c>
      <c r="HFL60" s="5">
        <f>HFL59*assumptions!$E$98</f>
        <v>0</v>
      </c>
      <c r="HFM60" s="5">
        <f>HFM59*assumptions!$E$98</f>
        <v>0</v>
      </c>
      <c r="HFN60" s="5">
        <f>HFN59*assumptions!$E$98</f>
        <v>0</v>
      </c>
      <c r="HFO60" s="5">
        <f>HFO59*assumptions!$E$98</f>
        <v>0</v>
      </c>
      <c r="HFP60" s="5">
        <f>HFP59*assumptions!$E$98</f>
        <v>0</v>
      </c>
      <c r="HFQ60" s="5">
        <f>HFQ59*assumptions!$E$98</f>
        <v>0</v>
      </c>
      <c r="HFR60" s="5">
        <f>HFR59*assumptions!$E$98</f>
        <v>0</v>
      </c>
      <c r="HFS60" s="5">
        <f>HFS59*assumptions!$E$98</f>
        <v>0</v>
      </c>
      <c r="HFT60" s="5">
        <f>HFT59*assumptions!$E$98</f>
        <v>0</v>
      </c>
      <c r="HFU60" s="5">
        <f>HFU59*assumptions!$E$98</f>
        <v>0</v>
      </c>
      <c r="HFV60" s="5">
        <f>HFV59*assumptions!$E$98</f>
        <v>0</v>
      </c>
      <c r="HFW60" s="5">
        <f>HFW59*assumptions!$E$98</f>
        <v>0</v>
      </c>
      <c r="HFX60" s="5">
        <f>HFX59*assumptions!$E$98</f>
        <v>0</v>
      </c>
      <c r="HFY60" s="5">
        <f>HFY59*assumptions!$E$98</f>
        <v>0</v>
      </c>
      <c r="HFZ60" s="5">
        <f>HFZ59*assumptions!$E$98</f>
        <v>0</v>
      </c>
      <c r="HGA60" s="5">
        <f>HGA59*assumptions!$E$98</f>
        <v>0</v>
      </c>
      <c r="HGB60" s="5">
        <f>HGB59*assumptions!$E$98</f>
        <v>0</v>
      </c>
      <c r="HGC60" s="5">
        <f>HGC59*assumptions!$E$98</f>
        <v>0</v>
      </c>
      <c r="HGD60" s="5">
        <f>HGD59*assumptions!$E$98</f>
        <v>0</v>
      </c>
      <c r="HGE60" s="5">
        <f>HGE59*assumptions!$E$98</f>
        <v>0</v>
      </c>
      <c r="HGF60" s="5">
        <f>HGF59*assumptions!$E$98</f>
        <v>0</v>
      </c>
      <c r="HGG60" s="5">
        <f>HGG59*assumptions!$E$98</f>
        <v>0</v>
      </c>
      <c r="HGH60" s="5">
        <f>HGH59*assumptions!$E$98</f>
        <v>0</v>
      </c>
      <c r="HGI60" s="5">
        <f>HGI59*assumptions!$E$98</f>
        <v>0</v>
      </c>
      <c r="HGJ60" s="5">
        <f>HGJ59*assumptions!$E$98</f>
        <v>0</v>
      </c>
      <c r="HGK60" s="5">
        <f>HGK59*assumptions!$E$98</f>
        <v>0</v>
      </c>
      <c r="HGL60" s="5">
        <f>HGL59*assumptions!$E$98</f>
        <v>0</v>
      </c>
      <c r="HGM60" s="5">
        <f>HGM59*assumptions!$E$98</f>
        <v>0</v>
      </c>
      <c r="HGN60" s="5">
        <f>HGN59*assumptions!$E$98</f>
        <v>0</v>
      </c>
      <c r="HGO60" s="5">
        <f>HGO59*assumptions!$E$98</f>
        <v>0</v>
      </c>
      <c r="HGP60" s="5">
        <f>HGP59*assumptions!$E$98</f>
        <v>0</v>
      </c>
      <c r="HGQ60" s="5">
        <f>HGQ59*assumptions!$E$98</f>
        <v>0</v>
      </c>
      <c r="HGR60" s="5">
        <f>HGR59*assumptions!$E$98</f>
        <v>0</v>
      </c>
      <c r="HGS60" s="5">
        <f>HGS59*assumptions!$E$98</f>
        <v>0</v>
      </c>
      <c r="HGT60" s="5">
        <f>HGT59*assumptions!$E$98</f>
        <v>0</v>
      </c>
      <c r="HGU60" s="5">
        <f>HGU59*assumptions!$E$98</f>
        <v>0</v>
      </c>
      <c r="HGV60" s="5">
        <f>HGV59*assumptions!$E$98</f>
        <v>0</v>
      </c>
      <c r="HGW60" s="5">
        <f>HGW59*assumptions!$E$98</f>
        <v>0</v>
      </c>
      <c r="HGX60" s="5">
        <f>HGX59*assumptions!$E$98</f>
        <v>0</v>
      </c>
      <c r="HGY60" s="5">
        <f>HGY59*assumptions!$E$98</f>
        <v>0</v>
      </c>
      <c r="HGZ60" s="5">
        <f>HGZ59*assumptions!$E$98</f>
        <v>0</v>
      </c>
      <c r="HHA60" s="5">
        <f>HHA59*assumptions!$E$98</f>
        <v>0</v>
      </c>
      <c r="HHB60" s="5">
        <f>HHB59*assumptions!$E$98</f>
        <v>0</v>
      </c>
      <c r="HHC60" s="5">
        <f>HHC59*assumptions!$E$98</f>
        <v>0</v>
      </c>
      <c r="HHD60" s="5">
        <f>HHD59*assumptions!$E$98</f>
        <v>0</v>
      </c>
      <c r="HHE60" s="5">
        <f>HHE59*assumptions!$E$98</f>
        <v>0</v>
      </c>
      <c r="HHF60" s="5">
        <f>HHF59*assumptions!$E$98</f>
        <v>0</v>
      </c>
      <c r="HHG60" s="5">
        <f>HHG59*assumptions!$E$98</f>
        <v>0</v>
      </c>
      <c r="HHH60" s="5">
        <f>HHH59*assumptions!$E$98</f>
        <v>0</v>
      </c>
      <c r="HHI60" s="5">
        <f>HHI59*assumptions!$E$98</f>
        <v>0</v>
      </c>
      <c r="HHJ60" s="5">
        <f>HHJ59*assumptions!$E$98</f>
        <v>0</v>
      </c>
      <c r="HHK60" s="5">
        <f>HHK59*assumptions!$E$98</f>
        <v>0</v>
      </c>
      <c r="HHL60" s="5">
        <f>HHL59*assumptions!$E$98</f>
        <v>0</v>
      </c>
      <c r="HHM60" s="5">
        <f>HHM59*assumptions!$E$98</f>
        <v>0</v>
      </c>
      <c r="HHN60" s="5">
        <f>HHN59*assumptions!$E$98</f>
        <v>0</v>
      </c>
      <c r="HHO60" s="5">
        <f>HHO59*assumptions!$E$98</f>
        <v>0</v>
      </c>
      <c r="HHP60" s="5">
        <f>HHP59*assumptions!$E$98</f>
        <v>0</v>
      </c>
      <c r="HHQ60" s="5">
        <f>HHQ59*assumptions!$E$98</f>
        <v>0</v>
      </c>
      <c r="HHR60" s="5">
        <f>HHR59*assumptions!$E$98</f>
        <v>0</v>
      </c>
      <c r="HHS60" s="5">
        <f>HHS59*assumptions!$E$98</f>
        <v>0</v>
      </c>
      <c r="HHT60" s="5">
        <f>HHT59*assumptions!$E$98</f>
        <v>0</v>
      </c>
      <c r="HHU60" s="5">
        <f>HHU59*assumptions!$E$98</f>
        <v>0</v>
      </c>
      <c r="HHV60" s="5">
        <f>HHV59*assumptions!$E$98</f>
        <v>0</v>
      </c>
      <c r="HHW60" s="5">
        <f>HHW59*assumptions!$E$98</f>
        <v>0</v>
      </c>
      <c r="HHX60" s="5">
        <f>HHX59*assumptions!$E$98</f>
        <v>0</v>
      </c>
      <c r="HHY60" s="5">
        <f>HHY59*assumptions!$E$98</f>
        <v>0</v>
      </c>
      <c r="HHZ60" s="5">
        <f>HHZ59*assumptions!$E$98</f>
        <v>0</v>
      </c>
      <c r="HIA60" s="5">
        <f>HIA59*assumptions!$E$98</f>
        <v>0</v>
      </c>
      <c r="HIB60" s="5">
        <f>HIB59*assumptions!$E$98</f>
        <v>0</v>
      </c>
      <c r="HIC60" s="5">
        <f>HIC59*assumptions!$E$98</f>
        <v>0</v>
      </c>
      <c r="HID60" s="5">
        <f>HID59*assumptions!$E$98</f>
        <v>0</v>
      </c>
      <c r="HIE60" s="5">
        <f>HIE59*assumptions!$E$98</f>
        <v>0</v>
      </c>
      <c r="HIF60" s="5">
        <f>HIF59*assumptions!$E$98</f>
        <v>0</v>
      </c>
      <c r="HIG60" s="5">
        <f>HIG59*assumptions!$E$98</f>
        <v>0</v>
      </c>
      <c r="HIH60" s="5">
        <f>HIH59*assumptions!$E$98</f>
        <v>0</v>
      </c>
      <c r="HII60" s="5">
        <f>HII59*assumptions!$E$98</f>
        <v>0</v>
      </c>
      <c r="HIJ60" s="5">
        <f>HIJ59*assumptions!$E$98</f>
        <v>0</v>
      </c>
      <c r="HIK60" s="5">
        <f>HIK59*assumptions!$E$98</f>
        <v>0</v>
      </c>
      <c r="HIL60" s="5">
        <f>HIL59*assumptions!$E$98</f>
        <v>0</v>
      </c>
      <c r="HIM60" s="5">
        <f>HIM59*assumptions!$E$98</f>
        <v>0</v>
      </c>
      <c r="HIN60" s="5">
        <f>HIN59*assumptions!$E$98</f>
        <v>0</v>
      </c>
      <c r="HIO60" s="5">
        <f>HIO59*assumptions!$E$98</f>
        <v>0</v>
      </c>
      <c r="HIP60" s="5">
        <f>HIP59*assumptions!$E$98</f>
        <v>0</v>
      </c>
      <c r="HIQ60" s="5">
        <f>HIQ59*assumptions!$E$98</f>
        <v>0</v>
      </c>
      <c r="HIR60" s="5">
        <f>HIR59*assumptions!$E$98</f>
        <v>0</v>
      </c>
      <c r="HIS60" s="5">
        <f>HIS59*assumptions!$E$98</f>
        <v>0</v>
      </c>
      <c r="HIT60" s="5">
        <f>HIT59*assumptions!$E$98</f>
        <v>0</v>
      </c>
      <c r="HIU60" s="5">
        <f>HIU59*assumptions!$E$98</f>
        <v>0</v>
      </c>
      <c r="HIV60" s="5">
        <f>HIV59*assumptions!$E$98</f>
        <v>0</v>
      </c>
      <c r="HIW60" s="5">
        <f>HIW59*assumptions!$E$98</f>
        <v>0</v>
      </c>
      <c r="HIX60" s="5">
        <f>HIX59*assumptions!$E$98</f>
        <v>0</v>
      </c>
      <c r="HIY60" s="5">
        <f>HIY59*assumptions!$E$98</f>
        <v>0</v>
      </c>
      <c r="HIZ60" s="5">
        <f>HIZ59*assumptions!$E$98</f>
        <v>0</v>
      </c>
      <c r="HJA60" s="5">
        <f>HJA59*assumptions!$E$98</f>
        <v>0</v>
      </c>
      <c r="HJB60" s="5">
        <f>HJB59*assumptions!$E$98</f>
        <v>0</v>
      </c>
      <c r="HJC60" s="5">
        <f>HJC59*assumptions!$E$98</f>
        <v>0</v>
      </c>
      <c r="HJD60" s="5">
        <f>HJD59*assumptions!$E$98</f>
        <v>0</v>
      </c>
      <c r="HJE60" s="5">
        <f>HJE59*assumptions!$E$98</f>
        <v>0</v>
      </c>
      <c r="HJF60" s="5">
        <f>HJF59*assumptions!$E$98</f>
        <v>0</v>
      </c>
      <c r="HJG60" s="5">
        <f>HJG59*assumptions!$E$98</f>
        <v>0</v>
      </c>
      <c r="HJH60" s="5">
        <f>HJH59*assumptions!$E$98</f>
        <v>0</v>
      </c>
      <c r="HJI60" s="5">
        <f>HJI59*assumptions!$E$98</f>
        <v>0</v>
      </c>
      <c r="HJJ60" s="5">
        <f>HJJ59*assumptions!$E$98</f>
        <v>0</v>
      </c>
      <c r="HJK60" s="5">
        <f>HJK59*assumptions!$E$98</f>
        <v>0</v>
      </c>
      <c r="HJL60" s="5">
        <f>HJL59*assumptions!$E$98</f>
        <v>0</v>
      </c>
      <c r="HJM60" s="5">
        <f>HJM59*assumptions!$E$98</f>
        <v>0</v>
      </c>
      <c r="HJN60" s="5">
        <f>HJN59*assumptions!$E$98</f>
        <v>0</v>
      </c>
      <c r="HJO60" s="5">
        <f>HJO59*assumptions!$E$98</f>
        <v>0</v>
      </c>
      <c r="HJP60" s="5">
        <f>HJP59*assumptions!$E$98</f>
        <v>0</v>
      </c>
      <c r="HJQ60" s="5">
        <f>HJQ59*assumptions!$E$98</f>
        <v>0</v>
      </c>
      <c r="HJR60" s="5">
        <f>HJR59*assumptions!$E$98</f>
        <v>0</v>
      </c>
      <c r="HJS60" s="5">
        <f>HJS59*assumptions!$E$98</f>
        <v>0</v>
      </c>
      <c r="HJT60" s="5">
        <f>HJT59*assumptions!$E$98</f>
        <v>0</v>
      </c>
      <c r="HJU60" s="5">
        <f>HJU59*assumptions!$E$98</f>
        <v>0</v>
      </c>
      <c r="HJV60" s="5">
        <f>HJV59*assumptions!$E$98</f>
        <v>0</v>
      </c>
      <c r="HJW60" s="5">
        <f>HJW59*assumptions!$E$98</f>
        <v>0</v>
      </c>
      <c r="HJX60" s="5">
        <f>HJX59*assumptions!$E$98</f>
        <v>0</v>
      </c>
      <c r="HJY60" s="5">
        <f>HJY59*assumptions!$E$98</f>
        <v>0</v>
      </c>
      <c r="HJZ60" s="5">
        <f>HJZ59*assumptions!$E$98</f>
        <v>0</v>
      </c>
      <c r="HKA60" s="5">
        <f>HKA59*assumptions!$E$98</f>
        <v>0</v>
      </c>
      <c r="HKB60" s="5">
        <f>HKB59*assumptions!$E$98</f>
        <v>0</v>
      </c>
      <c r="HKC60" s="5">
        <f>HKC59*assumptions!$E$98</f>
        <v>0</v>
      </c>
      <c r="HKD60" s="5">
        <f>HKD59*assumptions!$E$98</f>
        <v>0</v>
      </c>
      <c r="HKE60" s="5">
        <f>HKE59*assumptions!$E$98</f>
        <v>0</v>
      </c>
      <c r="HKF60" s="5">
        <f>HKF59*assumptions!$E$98</f>
        <v>0</v>
      </c>
      <c r="HKG60" s="5">
        <f>HKG59*assumptions!$E$98</f>
        <v>0</v>
      </c>
      <c r="HKH60" s="5">
        <f>HKH59*assumptions!$E$98</f>
        <v>0</v>
      </c>
      <c r="HKI60" s="5">
        <f>HKI59*assumptions!$E$98</f>
        <v>0</v>
      </c>
      <c r="HKJ60" s="5">
        <f>HKJ59*assumptions!$E$98</f>
        <v>0</v>
      </c>
      <c r="HKK60" s="5">
        <f>HKK59*assumptions!$E$98</f>
        <v>0</v>
      </c>
      <c r="HKL60" s="5">
        <f>HKL59*assumptions!$E$98</f>
        <v>0</v>
      </c>
      <c r="HKM60" s="5">
        <f>HKM59*assumptions!$E$98</f>
        <v>0</v>
      </c>
      <c r="HKN60" s="5">
        <f>HKN59*assumptions!$E$98</f>
        <v>0</v>
      </c>
      <c r="HKO60" s="5">
        <f>HKO59*assumptions!$E$98</f>
        <v>0</v>
      </c>
      <c r="HKP60" s="5">
        <f>HKP59*assumptions!$E$98</f>
        <v>0</v>
      </c>
      <c r="HKQ60" s="5">
        <f>HKQ59*assumptions!$E$98</f>
        <v>0</v>
      </c>
      <c r="HKR60" s="5">
        <f>HKR59*assumptions!$E$98</f>
        <v>0</v>
      </c>
      <c r="HKS60" s="5">
        <f>HKS59*assumptions!$E$98</f>
        <v>0</v>
      </c>
      <c r="HKT60" s="5">
        <f>HKT59*assumptions!$E$98</f>
        <v>0</v>
      </c>
      <c r="HKU60" s="5">
        <f>HKU59*assumptions!$E$98</f>
        <v>0</v>
      </c>
      <c r="HKV60" s="5">
        <f>HKV59*assumptions!$E$98</f>
        <v>0</v>
      </c>
      <c r="HKW60" s="5">
        <f>HKW59*assumptions!$E$98</f>
        <v>0</v>
      </c>
      <c r="HKX60" s="5">
        <f>HKX59*assumptions!$E$98</f>
        <v>0</v>
      </c>
      <c r="HKY60" s="5">
        <f>HKY59*assumptions!$E$98</f>
        <v>0</v>
      </c>
      <c r="HKZ60" s="5">
        <f>HKZ59*assumptions!$E$98</f>
        <v>0</v>
      </c>
      <c r="HLA60" s="5">
        <f>HLA59*assumptions!$E$98</f>
        <v>0</v>
      </c>
      <c r="HLB60" s="5">
        <f>HLB59*assumptions!$E$98</f>
        <v>0</v>
      </c>
      <c r="HLC60" s="5">
        <f>HLC59*assumptions!$E$98</f>
        <v>0</v>
      </c>
      <c r="HLD60" s="5">
        <f>HLD59*assumptions!$E$98</f>
        <v>0</v>
      </c>
      <c r="HLE60" s="5">
        <f>HLE59*assumptions!$E$98</f>
        <v>0</v>
      </c>
      <c r="HLF60" s="5">
        <f>HLF59*assumptions!$E$98</f>
        <v>0</v>
      </c>
      <c r="HLG60" s="5">
        <f>HLG59*assumptions!$E$98</f>
        <v>0</v>
      </c>
      <c r="HLH60" s="5">
        <f>HLH59*assumptions!$E$98</f>
        <v>0</v>
      </c>
      <c r="HLI60" s="5">
        <f>HLI59*assumptions!$E$98</f>
        <v>0</v>
      </c>
      <c r="HLJ60" s="5">
        <f>HLJ59*assumptions!$E$98</f>
        <v>0</v>
      </c>
      <c r="HLK60" s="5">
        <f>HLK59*assumptions!$E$98</f>
        <v>0</v>
      </c>
      <c r="HLL60" s="5">
        <f>HLL59*assumptions!$E$98</f>
        <v>0</v>
      </c>
      <c r="HLM60" s="5">
        <f>HLM59*assumptions!$E$98</f>
        <v>0</v>
      </c>
      <c r="HLN60" s="5">
        <f>HLN59*assumptions!$E$98</f>
        <v>0</v>
      </c>
      <c r="HLO60" s="5">
        <f>HLO59*assumptions!$E$98</f>
        <v>0</v>
      </c>
      <c r="HLP60" s="5">
        <f>HLP59*assumptions!$E$98</f>
        <v>0</v>
      </c>
      <c r="HLQ60" s="5">
        <f>HLQ59*assumptions!$E$98</f>
        <v>0</v>
      </c>
      <c r="HLR60" s="5">
        <f>HLR59*assumptions!$E$98</f>
        <v>0</v>
      </c>
      <c r="HLS60" s="5">
        <f>HLS59*assumptions!$E$98</f>
        <v>0</v>
      </c>
      <c r="HLT60" s="5">
        <f>HLT59*assumptions!$E$98</f>
        <v>0</v>
      </c>
      <c r="HLU60" s="5">
        <f>HLU59*assumptions!$E$98</f>
        <v>0</v>
      </c>
      <c r="HLV60" s="5">
        <f>HLV59*assumptions!$E$98</f>
        <v>0</v>
      </c>
      <c r="HLW60" s="5">
        <f>HLW59*assumptions!$E$98</f>
        <v>0</v>
      </c>
      <c r="HLX60" s="5">
        <f>HLX59*assumptions!$E$98</f>
        <v>0</v>
      </c>
      <c r="HLY60" s="5">
        <f>HLY59*assumptions!$E$98</f>
        <v>0</v>
      </c>
      <c r="HLZ60" s="5">
        <f>HLZ59*assumptions!$E$98</f>
        <v>0</v>
      </c>
      <c r="HMA60" s="5">
        <f>HMA59*assumptions!$E$98</f>
        <v>0</v>
      </c>
      <c r="HMB60" s="5">
        <f>HMB59*assumptions!$E$98</f>
        <v>0</v>
      </c>
      <c r="HMC60" s="5">
        <f>HMC59*assumptions!$E$98</f>
        <v>0</v>
      </c>
      <c r="HMD60" s="5">
        <f>HMD59*assumptions!$E$98</f>
        <v>0</v>
      </c>
      <c r="HME60" s="5">
        <f>HME59*assumptions!$E$98</f>
        <v>0</v>
      </c>
      <c r="HMF60" s="5">
        <f>HMF59*assumptions!$E$98</f>
        <v>0</v>
      </c>
      <c r="HMG60" s="5">
        <f>HMG59*assumptions!$E$98</f>
        <v>0</v>
      </c>
      <c r="HMH60" s="5">
        <f>HMH59*assumptions!$E$98</f>
        <v>0</v>
      </c>
      <c r="HMI60" s="5">
        <f>HMI59*assumptions!$E$98</f>
        <v>0</v>
      </c>
      <c r="HMJ60" s="5">
        <f>HMJ59*assumptions!$E$98</f>
        <v>0</v>
      </c>
      <c r="HMK60" s="5">
        <f>HMK59*assumptions!$E$98</f>
        <v>0</v>
      </c>
      <c r="HML60" s="5">
        <f>HML59*assumptions!$E$98</f>
        <v>0</v>
      </c>
      <c r="HMM60" s="5">
        <f>HMM59*assumptions!$E$98</f>
        <v>0</v>
      </c>
      <c r="HMN60" s="5">
        <f>HMN59*assumptions!$E$98</f>
        <v>0</v>
      </c>
      <c r="HMO60" s="5">
        <f>HMO59*assumptions!$E$98</f>
        <v>0</v>
      </c>
      <c r="HMP60" s="5">
        <f>HMP59*assumptions!$E$98</f>
        <v>0</v>
      </c>
      <c r="HMQ60" s="5">
        <f>HMQ59*assumptions!$E$98</f>
        <v>0</v>
      </c>
      <c r="HMR60" s="5">
        <f>HMR59*assumptions!$E$98</f>
        <v>0</v>
      </c>
      <c r="HMS60" s="5">
        <f>HMS59*assumptions!$E$98</f>
        <v>0</v>
      </c>
      <c r="HMT60" s="5">
        <f>HMT59*assumptions!$E$98</f>
        <v>0</v>
      </c>
      <c r="HMU60" s="5">
        <f>HMU59*assumptions!$E$98</f>
        <v>0</v>
      </c>
      <c r="HMV60" s="5">
        <f>HMV59*assumptions!$E$98</f>
        <v>0</v>
      </c>
      <c r="HMW60" s="5">
        <f>HMW59*assumptions!$E$98</f>
        <v>0</v>
      </c>
      <c r="HMX60" s="5">
        <f>HMX59*assumptions!$E$98</f>
        <v>0</v>
      </c>
      <c r="HMY60" s="5">
        <f>HMY59*assumptions!$E$98</f>
        <v>0</v>
      </c>
      <c r="HMZ60" s="5">
        <f>HMZ59*assumptions!$E$98</f>
        <v>0</v>
      </c>
      <c r="HNA60" s="5">
        <f>HNA59*assumptions!$E$98</f>
        <v>0</v>
      </c>
      <c r="HNB60" s="5">
        <f>HNB59*assumptions!$E$98</f>
        <v>0</v>
      </c>
      <c r="HNC60" s="5">
        <f>HNC59*assumptions!$E$98</f>
        <v>0</v>
      </c>
      <c r="HND60" s="5">
        <f>HND59*assumptions!$E$98</f>
        <v>0</v>
      </c>
      <c r="HNE60" s="5">
        <f>HNE59*assumptions!$E$98</f>
        <v>0</v>
      </c>
      <c r="HNF60" s="5">
        <f>HNF59*assumptions!$E$98</f>
        <v>0</v>
      </c>
      <c r="HNG60" s="5">
        <f>HNG59*assumptions!$E$98</f>
        <v>0</v>
      </c>
      <c r="HNH60" s="5">
        <f>HNH59*assumptions!$E$98</f>
        <v>0</v>
      </c>
      <c r="HNI60" s="5">
        <f>HNI59*assumptions!$E$98</f>
        <v>0</v>
      </c>
      <c r="HNJ60" s="5">
        <f>HNJ59*assumptions!$E$98</f>
        <v>0</v>
      </c>
      <c r="HNK60" s="5">
        <f>HNK59*assumptions!$E$98</f>
        <v>0</v>
      </c>
      <c r="HNL60" s="5">
        <f>HNL59*assumptions!$E$98</f>
        <v>0</v>
      </c>
      <c r="HNM60" s="5">
        <f>HNM59*assumptions!$E$98</f>
        <v>0</v>
      </c>
      <c r="HNN60" s="5">
        <f>HNN59*assumptions!$E$98</f>
        <v>0</v>
      </c>
      <c r="HNO60" s="5">
        <f>HNO59*assumptions!$E$98</f>
        <v>0</v>
      </c>
      <c r="HNP60" s="5">
        <f>HNP59*assumptions!$E$98</f>
        <v>0</v>
      </c>
      <c r="HNQ60" s="5">
        <f>HNQ59*assumptions!$E$98</f>
        <v>0</v>
      </c>
      <c r="HNR60" s="5">
        <f>HNR59*assumptions!$E$98</f>
        <v>0</v>
      </c>
      <c r="HNS60" s="5">
        <f>HNS59*assumptions!$E$98</f>
        <v>0</v>
      </c>
      <c r="HNT60" s="5">
        <f>HNT59*assumptions!$E$98</f>
        <v>0</v>
      </c>
      <c r="HNU60" s="5">
        <f>HNU59*assumptions!$E$98</f>
        <v>0</v>
      </c>
      <c r="HNV60" s="5">
        <f>HNV59*assumptions!$E$98</f>
        <v>0</v>
      </c>
      <c r="HNW60" s="5">
        <f>HNW59*assumptions!$E$98</f>
        <v>0</v>
      </c>
      <c r="HNX60" s="5">
        <f>HNX59*assumptions!$E$98</f>
        <v>0</v>
      </c>
      <c r="HNY60" s="5">
        <f>HNY59*assumptions!$E$98</f>
        <v>0</v>
      </c>
      <c r="HNZ60" s="5">
        <f>HNZ59*assumptions!$E$98</f>
        <v>0</v>
      </c>
      <c r="HOA60" s="5">
        <f>HOA59*assumptions!$E$98</f>
        <v>0</v>
      </c>
      <c r="HOB60" s="5">
        <f>HOB59*assumptions!$E$98</f>
        <v>0</v>
      </c>
      <c r="HOC60" s="5">
        <f>HOC59*assumptions!$E$98</f>
        <v>0</v>
      </c>
      <c r="HOD60" s="5">
        <f>HOD59*assumptions!$E$98</f>
        <v>0</v>
      </c>
      <c r="HOE60" s="5">
        <f>HOE59*assumptions!$E$98</f>
        <v>0</v>
      </c>
      <c r="HOF60" s="5">
        <f>HOF59*assumptions!$E$98</f>
        <v>0</v>
      </c>
      <c r="HOG60" s="5">
        <f>HOG59*assumptions!$E$98</f>
        <v>0</v>
      </c>
      <c r="HOH60" s="5">
        <f>HOH59*assumptions!$E$98</f>
        <v>0</v>
      </c>
      <c r="HOI60" s="5">
        <f>HOI59*assumptions!$E$98</f>
        <v>0</v>
      </c>
      <c r="HOJ60" s="5">
        <f>HOJ59*assumptions!$E$98</f>
        <v>0</v>
      </c>
      <c r="HOK60" s="5">
        <f>HOK59*assumptions!$E$98</f>
        <v>0</v>
      </c>
      <c r="HOL60" s="5">
        <f>HOL59*assumptions!$E$98</f>
        <v>0</v>
      </c>
      <c r="HOM60" s="5">
        <f>HOM59*assumptions!$E$98</f>
        <v>0</v>
      </c>
      <c r="HON60" s="5">
        <f>HON59*assumptions!$E$98</f>
        <v>0</v>
      </c>
      <c r="HOO60" s="5">
        <f>HOO59*assumptions!$E$98</f>
        <v>0</v>
      </c>
      <c r="HOP60" s="5">
        <f>HOP59*assumptions!$E$98</f>
        <v>0</v>
      </c>
      <c r="HOQ60" s="5">
        <f>HOQ59*assumptions!$E$98</f>
        <v>0</v>
      </c>
      <c r="HOR60" s="5">
        <f>HOR59*assumptions!$E$98</f>
        <v>0</v>
      </c>
      <c r="HOS60" s="5">
        <f>HOS59*assumptions!$E$98</f>
        <v>0</v>
      </c>
      <c r="HOT60" s="5">
        <f>HOT59*assumptions!$E$98</f>
        <v>0</v>
      </c>
      <c r="HOU60" s="5">
        <f>HOU59*assumptions!$E$98</f>
        <v>0</v>
      </c>
      <c r="HOV60" s="5">
        <f>HOV59*assumptions!$E$98</f>
        <v>0</v>
      </c>
      <c r="HOW60" s="5">
        <f>HOW59*assumptions!$E$98</f>
        <v>0</v>
      </c>
      <c r="HOX60" s="5">
        <f>HOX59*assumptions!$E$98</f>
        <v>0</v>
      </c>
      <c r="HOY60" s="5">
        <f>HOY59*assumptions!$E$98</f>
        <v>0</v>
      </c>
      <c r="HOZ60" s="5">
        <f>HOZ59*assumptions!$E$98</f>
        <v>0</v>
      </c>
      <c r="HPA60" s="5">
        <f>HPA59*assumptions!$E$98</f>
        <v>0</v>
      </c>
      <c r="HPB60" s="5">
        <f>HPB59*assumptions!$E$98</f>
        <v>0</v>
      </c>
      <c r="HPC60" s="5">
        <f>HPC59*assumptions!$E$98</f>
        <v>0</v>
      </c>
      <c r="HPD60" s="5">
        <f>HPD59*assumptions!$E$98</f>
        <v>0</v>
      </c>
      <c r="HPE60" s="5">
        <f>HPE59*assumptions!$E$98</f>
        <v>0</v>
      </c>
      <c r="HPF60" s="5">
        <f>HPF59*assumptions!$E$98</f>
        <v>0</v>
      </c>
      <c r="HPG60" s="5">
        <f>HPG59*assumptions!$E$98</f>
        <v>0</v>
      </c>
      <c r="HPH60" s="5">
        <f>HPH59*assumptions!$E$98</f>
        <v>0</v>
      </c>
      <c r="HPI60" s="5">
        <f>HPI59*assumptions!$E$98</f>
        <v>0</v>
      </c>
      <c r="HPJ60" s="5">
        <f>HPJ59*assumptions!$E$98</f>
        <v>0</v>
      </c>
      <c r="HPK60" s="5">
        <f>HPK59*assumptions!$E$98</f>
        <v>0</v>
      </c>
      <c r="HPL60" s="5">
        <f>HPL59*assumptions!$E$98</f>
        <v>0</v>
      </c>
      <c r="HPM60" s="5">
        <f>HPM59*assumptions!$E$98</f>
        <v>0</v>
      </c>
      <c r="HPN60" s="5">
        <f>HPN59*assumptions!$E$98</f>
        <v>0</v>
      </c>
      <c r="HPO60" s="5">
        <f>HPO59*assumptions!$E$98</f>
        <v>0</v>
      </c>
      <c r="HPP60" s="5">
        <f>HPP59*assumptions!$E$98</f>
        <v>0</v>
      </c>
      <c r="HPQ60" s="5">
        <f>HPQ59*assumptions!$E$98</f>
        <v>0</v>
      </c>
      <c r="HPR60" s="5">
        <f>HPR59*assumptions!$E$98</f>
        <v>0</v>
      </c>
      <c r="HPS60" s="5">
        <f>HPS59*assumptions!$E$98</f>
        <v>0</v>
      </c>
      <c r="HPT60" s="5">
        <f>HPT59*assumptions!$E$98</f>
        <v>0</v>
      </c>
      <c r="HPU60" s="5">
        <f>HPU59*assumptions!$E$98</f>
        <v>0</v>
      </c>
      <c r="HPV60" s="5">
        <f>HPV59*assumptions!$E$98</f>
        <v>0</v>
      </c>
      <c r="HPW60" s="5">
        <f>HPW59*assumptions!$E$98</f>
        <v>0</v>
      </c>
      <c r="HPX60" s="5">
        <f>HPX59*assumptions!$E$98</f>
        <v>0</v>
      </c>
      <c r="HPY60" s="5">
        <f>HPY59*assumptions!$E$98</f>
        <v>0</v>
      </c>
      <c r="HPZ60" s="5">
        <f>HPZ59*assumptions!$E$98</f>
        <v>0</v>
      </c>
      <c r="HQA60" s="5">
        <f>HQA59*assumptions!$E$98</f>
        <v>0</v>
      </c>
      <c r="HQB60" s="5">
        <f>HQB59*assumptions!$E$98</f>
        <v>0</v>
      </c>
      <c r="HQC60" s="5">
        <f>HQC59*assumptions!$E$98</f>
        <v>0</v>
      </c>
      <c r="HQD60" s="5">
        <f>HQD59*assumptions!$E$98</f>
        <v>0</v>
      </c>
      <c r="HQE60" s="5">
        <f>HQE59*assumptions!$E$98</f>
        <v>0</v>
      </c>
      <c r="HQF60" s="5">
        <f>HQF59*assumptions!$E$98</f>
        <v>0</v>
      </c>
      <c r="HQG60" s="5">
        <f>HQG59*assumptions!$E$98</f>
        <v>0</v>
      </c>
      <c r="HQH60" s="5">
        <f>HQH59*assumptions!$E$98</f>
        <v>0</v>
      </c>
      <c r="HQI60" s="5">
        <f>HQI59*assumptions!$E$98</f>
        <v>0</v>
      </c>
      <c r="HQJ60" s="5">
        <f>HQJ59*assumptions!$E$98</f>
        <v>0</v>
      </c>
      <c r="HQK60" s="5">
        <f>HQK59*assumptions!$E$98</f>
        <v>0</v>
      </c>
      <c r="HQL60" s="5">
        <f>HQL59*assumptions!$E$98</f>
        <v>0</v>
      </c>
      <c r="HQM60" s="5">
        <f>HQM59*assumptions!$E$98</f>
        <v>0</v>
      </c>
      <c r="HQN60" s="5">
        <f>HQN59*assumptions!$E$98</f>
        <v>0</v>
      </c>
      <c r="HQO60" s="5">
        <f>HQO59*assumptions!$E$98</f>
        <v>0</v>
      </c>
      <c r="HQP60" s="5">
        <f>HQP59*assumptions!$E$98</f>
        <v>0</v>
      </c>
      <c r="HQQ60" s="5">
        <f>HQQ59*assumptions!$E$98</f>
        <v>0</v>
      </c>
      <c r="HQR60" s="5">
        <f>HQR59*assumptions!$E$98</f>
        <v>0</v>
      </c>
      <c r="HQS60" s="5">
        <f>HQS59*assumptions!$E$98</f>
        <v>0</v>
      </c>
      <c r="HQT60" s="5">
        <f>HQT59*assumptions!$E$98</f>
        <v>0</v>
      </c>
      <c r="HQU60" s="5">
        <f>HQU59*assumptions!$E$98</f>
        <v>0</v>
      </c>
      <c r="HQV60" s="5">
        <f>HQV59*assumptions!$E$98</f>
        <v>0</v>
      </c>
      <c r="HQW60" s="5">
        <f>HQW59*assumptions!$E$98</f>
        <v>0</v>
      </c>
      <c r="HQX60" s="5">
        <f>HQX59*assumptions!$E$98</f>
        <v>0</v>
      </c>
      <c r="HQY60" s="5">
        <f>HQY59*assumptions!$E$98</f>
        <v>0</v>
      </c>
      <c r="HQZ60" s="5">
        <f>HQZ59*assumptions!$E$98</f>
        <v>0</v>
      </c>
      <c r="HRA60" s="5">
        <f>HRA59*assumptions!$E$98</f>
        <v>0</v>
      </c>
      <c r="HRB60" s="5">
        <f>HRB59*assumptions!$E$98</f>
        <v>0</v>
      </c>
      <c r="HRC60" s="5">
        <f>HRC59*assumptions!$E$98</f>
        <v>0</v>
      </c>
      <c r="HRD60" s="5">
        <f>HRD59*assumptions!$E$98</f>
        <v>0</v>
      </c>
      <c r="HRE60" s="5">
        <f>HRE59*assumptions!$E$98</f>
        <v>0</v>
      </c>
      <c r="HRF60" s="5">
        <f>HRF59*assumptions!$E$98</f>
        <v>0</v>
      </c>
      <c r="HRG60" s="5">
        <f>HRG59*assumptions!$E$98</f>
        <v>0</v>
      </c>
      <c r="HRH60" s="5">
        <f>HRH59*assumptions!$E$98</f>
        <v>0</v>
      </c>
      <c r="HRI60" s="5">
        <f>HRI59*assumptions!$E$98</f>
        <v>0</v>
      </c>
      <c r="HRJ60" s="5">
        <f>HRJ59*assumptions!$E$98</f>
        <v>0</v>
      </c>
      <c r="HRK60" s="5">
        <f>HRK59*assumptions!$E$98</f>
        <v>0</v>
      </c>
      <c r="HRL60" s="5">
        <f>HRL59*assumptions!$E$98</f>
        <v>0</v>
      </c>
      <c r="HRM60" s="5">
        <f>HRM59*assumptions!$E$98</f>
        <v>0</v>
      </c>
      <c r="HRN60" s="5">
        <f>HRN59*assumptions!$E$98</f>
        <v>0</v>
      </c>
      <c r="HRO60" s="5">
        <f>HRO59*assumptions!$E$98</f>
        <v>0</v>
      </c>
      <c r="HRP60" s="5">
        <f>HRP59*assumptions!$E$98</f>
        <v>0</v>
      </c>
      <c r="HRQ60" s="5">
        <f>HRQ59*assumptions!$E$98</f>
        <v>0</v>
      </c>
      <c r="HRR60" s="5">
        <f>HRR59*assumptions!$E$98</f>
        <v>0</v>
      </c>
      <c r="HRS60" s="5">
        <f>HRS59*assumptions!$E$98</f>
        <v>0</v>
      </c>
      <c r="HRT60" s="5">
        <f>HRT59*assumptions!$E$98</f>
        <v>0</v>
      </c>
      <c r="HRU60" s="5">
        <f>HRU59*assumptions!$E$98</f>
        <v>0</v>
      </c>
      <c r="HRV60" s="5">
        <f>HRV59*assumptions!$E$98</f>
        <v>0</v>
      </c>
      <c r="HRW60" s="5">
        <f>HRW59*assumptions!$E$98</f>
        <v>0</v>
      </c>
      <c r="HRX60" s="5">
        <f>HRX59*assumptions!$E$98</f>
        <v>0</v>
      </c>
      <c r="HRY60" s="5">
        <f>HRY59*assumptions!$E$98</f>
        <v>0</v>
      </c>
      <c r="HRZ60" s="5">
        <f>HRZ59*assumptions!$E$98</f>
        <v>0</v>
      </c>
      <c r="HSA60" s="5">
        <f>HSA59*assumptions!$E$98</f>
        <v>0</v>
      </c>
      <c r="HSB60" s="5">
        <f>HSB59*assumptions!$E$98</f>
        <v>0</v>
      </c>
      <c r="HSC60" s="5">
        <f>HSC59*assumptions!$E$98</f>
        <v>0</v>
      </c>
      <c r="HSD60" s="5">
        <f>HSD59*assumptions!$E$98</f>
        <v>0</v>
      </c>
      <c r="HSE60" s="5">
        <f>HSE59*assumptions!$E$98</f>
        <v>0</v>
      </c>
      <c r="HSF60" s="5">
        <f>HSF59*assumptions!$E$98</f>
        <v>0</v>
      </c>
      <c r="HSG60" s="5">
        <f>HSG59*assumptions!$E$98</f>
        <v>0</v>
      </c>
      <c r="HSH60" s="5">
        <f>HSH59*assumptions!$E$98</f>
        <v>0</v>
      </c>
      <c r="HSI60" s="5">
        <f>HSI59*assumptions!$E$98</f>
        <v>0</v>
      </c>
      <c r="HSJ60" s="5">
        <f>HSJ59*assumptions!$E$98</f>
        <v>0</v>
      </c>
      <c r="HSK60" s="5">
        <f>HSK59*assumptions!$E$98</f>
        <v>0</v>
      </c>
      <c r="HSL60" s="5">
        <f>HSL59*assumptions!$E$98</f>
        <v>0</v>
      </c>
      <c r="HSM60" s="5">
        <f>HSM59*assumptions!$E$98</f>
        <v>0</v>
      </c>
      <c r="HSN60" s="5">
        <f>HSN59*assumptions!$E$98</f>
        <v>0</v>
      </c>
      <c r="HSO60" s="5">
        <f>HSO59*assumptions!$E$98</f>
        <v>0</v>
      </c>
      <c r="HSP60" s="5">
        <f>HSP59*assumptions!$E$98</f>
        <v>0</v>
      </c>
      <c r="HSQ60" s="5">
        <f>HSQ59*assumptions!$E$98</f>
        <v>0</v>
      </c>
      <c r="HSR60" s="5">
        <f>HSR59*assumptions!$E$98</f>
        <v>0</v>
      </c>
      <c r="HSS60" s="5">
        <f>HSS59*assumptions!$E$98</f>
        <v>0</v>
      </c>
      <c r="HST60" s="5">
        <f>HST59*assumptions!$E$98</f>
        <v>0</v>
      </c>
      <c r="HSU60" s="5">
        <f>HSU59*assumptions!$E$98</f>
        <v>0</v>
      </c>
      <c r="HSV60" s="5">
        <f>HSV59*assumptions!$E$98</f>
        <v>0</v>
      </c>
      <c r="HSW60" s="5">
        <f>HSW59*assumptions!$E$98</f>
        <v>0</v>
      </c>
      <c r="HSX60" s="5">
        <f>HSX59*assumptions!$E$98</f>
        <v>0</v>
      </c>
      <c r="HSY60" s="5">
        <f>HSY59*assumptions!$E$98</f>
        <v>0</v>
      </c>
      <c r="HSZ60" s="5">
        <f>HSZ59*assumptions!$E$98</f>
        <v>0</v>
      </c>
      <c r="HTA60" s="5">
        <f>HTA59*assumptions!$E$98</f>
        <v>0</v>
      </c>
      <c r="HTB60" s="5">
        <f>HTB59*assumptions!$E$98</f>
        <v>0</v>
      </c>
      <c r="HTC60" s="5">
        <f>HTC59*assumptions!$E$98</f>
        <v>0</v>
      </c>
      <c r="HTD60" s="5">
        <f>HTD59*assumptions!$E$98</f>
        <v>0</v>
      </c>
      <c r="HTE60" s="5">
        <f>HTE59*assumptions!$E$98</f>
        <v>0</v>
      </c>
      <c r="HTF60" s="5">
        <f>HTF59*assumptions!$E$98</f>
        <v>0</v>
      </c>
      <c r="HTG60" s="5">
        <f>HTG59*assumptions!$E$98</f>
        <v>0</v>
      </c>
      <c r="HTH60" s="5">
        <f>HTH59*assumptions!$E$98</f>
        <v>0</v>
      </c>
      <c r="HTI60" s="5">
        <f>HTI59*assumptions!$E$98</f>
        <v>0</v>
      </c>
      <c r="HTJ60" s="5">
        <f>HTJ59*assumptions!$E$98</f>
        <v>0</v>
      </c>
      <c r="HTK60" s="5">
        <f>HTK59*assumptions!$E$98</f>
        <v>0</v>
      </c>
      <c r="HTL60" s="5">
        <f>HTL59*assumptions!$E$98</f>
        <v>0</v>
      </c>
      <c r="HTM60" s="5">
        <f>HTM59*assumptions!$E$98</f>
        <v>0</v>
      </c>
      <c r="HTN60" s="5">
        <f>HTN59*assumptions!$E$98</f>
        <v>0</v>
      </c>
      <c r="HTO60" s="5">
        <f>HTO59*assumptions!$E$98</f>
        <v>0</v>
      </c>
      <c r="HTP60" s="5">
        <f>HTP59*assumptions!$E$98</f>
        <v>0</v>
      </c>
      <c r="HTQ60" s="5">
        <f>HTQ59*assumptions!$E$98</f>
        <v>0</v>
      </c>
      <c r="HTR60" s="5">
        <f>HTR59*assumptions!$E$98</f>
        <v>0</v>
      </c>
      <c r="HTS60" s="5">
        <f>HTS59*assumptions!$E$98</f>
        <v>0</v>
      </c>
      <c r="HTT60" s="5">
        <f>HTT59*assumptions!$E$98</f>
        <v>0</v>
      </c>
      <c r="HTU60" s="5">
        <f>HTU59*assumptions!$E$98</f>
        <v>0</v>
      </c>
      <c r="HTV60" s="5">
        <f>HTV59*assumptions!$E$98</f>
        <v>0</v>
      </c>
      <c r="HTW60" s="5">
        <f>HTW59*assumptions!$E$98</f>
        <v>0</v>
      </c>
      <c r="HTX60" s="5">
        <f>HTX59*assumptions!$E$98</f>
        <v>0</v>
      </c>
      <c r="HTY60" s="5">
        <f>HTY59*assumptions!$E$98</f>
        <v>0</v>
      </c>
      <c r="HTZ60" s="5">
        <f>HTZ59*assumptions!$E$98</f>
        <v>0</v>
      </c>
      <c r="HUA60" s="5">
        <f>HUA59*assumptions!$E$98</f>
        <v>0</v>
      </c>
      <c r="HUB60" s="5">
        <f>HUB59*assumptions!$E$98</f>
        <v>0</v>
      </c>
      <c r="HUC60" s="5">
        <f>HUC59*assumptions!$E$98</f>
        <v>0</v>
      </c>
      <c r="HUD60" s="5">
        <f>HUD59*assumptions!$E$98</f>
        <v>0</v>
      </c>
      <c r="HUE60" s="5">
        <f>HUE59*assumptions!$E$98</f>
        <v>0</v>
      </c>
      <c r="HUF60" s="5">
        <f>HUF59*assumptions!$E$98</f>
        <v>0</v>
      </c>
      <c r="HUG60" s="5">
        <f>HUG59*assumptions!$E$98</f>
        <v>0</v>
      </c>
      <c r="HUH60" s="5">
        <f>HUH59*assumptions!$E$98</f>
        <v>0</v>
      </c>
      <c r="HUI60" s="5">
        <f>HUI59*assumptions!$E$98</f>
        <v>0</v>
      </c>
      <c r="HUJ60" s="5">
        <f>HUJ59*assumptions!$E$98</f>
        <v>0</v>
      </c>
      <c r="HUK60" s="5">
        <f>HUK59*assumptions!$E$98</f>
        <v>0</v>
      </c>
      <c r="HUL60" s="5">
        <f>HUL59*assumptions!$E$98</f>
        <v>0</v>
      </c>
      <c r="HUM60" s="5">
        <f>HUM59*assumptions!$E$98</f>
        <v>0</v>
      </c>
      <c r="HUN60" s="5">
        <f>HUN59*assumptions!$E$98</f>
        <v>0</v>
      </c>
      <c r="HUO60" s="5">
        <f>HUO59*assumptions!$E$98</f>
        <v>0</v>
      </c>
      <c r="HUP60" s="5">
        <f>HUP59*assumptions!$E$98</f>
        <v>0</v>
      </c>
      <c r="HUQ60" s="5">
        <f>HUQ59*assumptions!$E$98</f>
        <v>0</v>
      </c>
      <c r="HUR60" s="5">
        <f>HUR59*assumptions!$E$98</f>
        <v>0</v>
      </c>
      <c r="HUS60" s="5">
        <f>HUS59*assumptions!$E$98</f>
        <v>0</v>
      </c>
      <c r="HUT60" s="5">
        <f>HUT59*assumptions!$E$98</f>
        <v>0</v>
      </c>
      <c r="HUU60" s="5">
        <f>HUU59*assumptions!$E$98</f>
        <v>0</v>
      </c>
      <c r="HUV60" s="5">
        <f>HUV59*assumptions!$E$98</f>
        <v>0</v>
      </c>
      <c r="HUW60" s="5">
        <f>HUW59*assumptions!$E$98</f>
        <v>0</v>
      </c>
      <c r="HUX60" s="5">
        <f>HUX59*assumptions!$E$98</f>
        <v>0</v>
      </c>
      <c r="HUY60" s="5">
        <f>HUY59*assumptions!$E$98</f>
        <v>0</v>
      </c>
      <c r="HUZ60" s="5">
        <f>HUZ59*assumptions!$E$98</f>
        <v>0</v>
      </c>
      <c r="HVA60" s="5">
        <f>HVA59*assumptions!$E$98</f>
        <v>0</v>
      </c>
      <c r="HVB60" s="5">
        <f>HVB59*assumptions!$E$98</f>
        <v>0</v>
      </c>
      <c r="HVC60" s="5">
        <f>HVC59*assumptions!$E$98</f>
        <v>0</v>
      </c>
      <c r="HVD60" s="5">
        <f>HVD59*assumptions!$E$98</f>
        <v>0</v>
      </c>
      <c r="HVE60" s="5">
        <f>HVE59*assumptions!$E$98</f>
        <v>0</v>
      </c>
      <c r="HVF60" s="5">
        <f>HVF59*assumptions!$E$98</f>
        <v>0</v>
      </c>
      <c r="HVG60" s="5">
        <f>HVG59*assumptions!$E$98</f>
        <v>0</v>
      </c>
      <c r="HVH60" s="5">
        <f>HVH59*assumptions!$E$98</f>
        <v>0</v>
      </c>
      <c r="HVI60" s="5">
        <f>HVI59*assumptions!$E$98</f>
        <v>0</v>
      </c>
      <c r="HVJ60" s="5">
        <f>HVJ59*assumptions!$E$98</f>
        <v>0</v>
      </c>
      <c r="HVK60" s="5">
        <f>HVK59*assumptions!$E$98</f>
        <v>0</v>
      </c>
      <c r="HVL60" s="5">
        <f>HVL59*assumptions!$E$98</f>
        <v>0</v>
      </c>
      <c r="HVM60" s="5">
        <f>HVM59*assumptions!$E$98</f>
        <v>0</v>
      </c>
      <c r="HVN60" s="5">
        <f>HVN59*assumptions!$E$98</f>
        <v>0</v>
      </c>
      <c r="HVO60" s="5">
        <f>HVO59*assumptions!$E$98</f>
        <v>0</v>
      </c>
      <c r="HVP60" s="5">
        <f>HVP59*assumptions!$E$98</f>
        <v>0</v>
      </c>
      <c r="HVQ60" s="5">
        <f>HVQ59*assumptions!$E$98</f>
        <v>0</v>
      </c>
      <c r="HVR60" s="5">
        <f>HVR59*assumptions!$E$98</f>
        <v>0</v>
      </c>
      <c r="HVS60" s="5">
        <f>HVS59*assumptions!$E$98</f>
        <v>0</v>
      </c>
      <c r="HVT60" s="5">
        <f>HVT59*assumptions!$E$98</f>
        <v>0</v>
      </c>
      <c r="HVU60" s="5">
        <f>HVU59*assumptions!$E$98</f>
        <v>0</v>
      </c>
      <c r="HVV60" s="5">
        <f>HVV59*assumptions!$E$98</f>
        <v>0</v>
      </c>
      <c r="HVW60" s="5">
        <f>HVW59*assumptions!$E$98</f>
        <v>0</v>
      </c>
      <c r="HVX60" s="5">
        <f>HVX59*assumptions!$E$98</f>
        <v>0</v>
      </c>
      <c r="HVY60" s="5">
        <f>HVY59*assumptions!$E$98</f>
        <v>0</v>
      </c>
      <c r="HVZ60" s="5">
        <f>HVZ59*assumptions!$E$98</f>
        <v>0</v>
      </c>
      <c r="HWA60" s="5">
        <f>HWA59*assumptions!$E$98</f>
        <v>0</v>
      </c>
      <c r="HWB60" s="5">
        <f>HWB59*assumptions!$E$98</f>
        <v>0</v>
      </c>
      <c r="HWC60" s="5">
        <f>HWC59*assumptions!$E$98</f>
        <v>0</v>
      </c>
      <c r="HWD60" s="5">
        <f>HWD59*assumptions!$E$98</f>
        <v>0</v>
      </c>
      <c r="HWE60" s="5">
        <f>HWE59*assumptions!$E$98</f>
        <v>0</v>
      </c>
      <c r="HWF60" s="5">
        <f>HWF59*assumptions!$E$98</f>
        <v>0</v>
      </c>
      <c r="HWG60" s="5">
        <f>HWG59*assumptions!$E$98</f>
        <v>0</v>
      </c>
      <c r="HWH60" s="5">
        <f>HWH59*assumptions!$E$98</f>
        <v>0</v>
      </c>
      <c r="HWI60" s="5">
        <f>HWI59*assumptions!$E$98</f>
        <v>0</v>
      </c>
      <c r="HWJ60" s="5">
        <f>HWJ59*assumptions!$E$98</f>
        <v>0</v>
      </c>
      <c r="HWK60" s="5">
        <f>HWK59*assumptions!$E$98</f>
        <v>0</v>
      </c>
      <c r="HWL60" s="5">
        <f>HWL59*assumptions!$E$98</f>
        <v>0</v>
      </c>
      <c r="HWM60" s="5">
        <f>HWM59*assumptions!$E$98</f>
        <v>0</v>
      </c>
      <c r="HWN60" s="5">
        <f>HWN59*assumptions!$E$98</f>
        <v>0</v>
      </c>
      <c r="HWO60" s="5">
        <f>HWO59*assumptions!$E$98</f>
        <v>0</v>
      </c>
      <c r="HWP60" s="5">
        <f>HWP59*assumptions!$E$98</f>
        <v>0</v>
      </c>
      <c r="HWQ60" s="5">
        <f>HWQ59*assumptions!$E$98</f>
        <v>0</v>
      </c>
      <c r="HWR60" s="5">
        <f>HWR59*assumptions!$E$98</f>
        <v>0</v>
      </c>
      <c r="HWS60" s="5">
        <f>HWS59*assumptions!$E$98</f>
        <v>0</v>
      </c>
      <c r="HWT60" s="5">
        <f>HWT59*assumptions!$E$98</f>
        <v>0</v>
      </c>
      <c r="HWU60" s="5">
        <f>HWU59*assumptions!$E$98</f>
        <v>0</v>
      </c>
      <c r="HWV60" s="5">
        <f>HWV59*assumptions!$E$98</f>
        <v>0</v>
      </c>
      <c r="HWW60" s="5">
        <f>HWW59*assumptions!$E$98</f>
        <v>0</v>
      </c>
      <c r="HWX60" s="5">
        <f>HWX59*assumptions!$E$98</f>
        <v>0</v>
      </c>
      <c r="HWY60" s="5">
        <f>HWY59*assumptions!$E$98</f>
        <v>0</v>
      </c>
      <c r="HWZ60" s="5">
        <f>HWZ59*assumptions!$E$98</f>
        <v>0</v>
      </c>
      <c r="HXA60" s="5">
        <f>HXA59*assumptions!$E$98</f>
        <v>0</v>
      </c>
      <c r="HXB60" s="5">
        <f>HXB59*assumptions!$E$98</f>
        <v>0</v>
      </c>
      <c r="HXC60" s="5">
        <f>HXC59*assumptions!$E$98</f>
        <v>0</v>
      </c>
      <c r="HXD60" s="5">
        <f>HXD59*assumptions!$E$98</f>
        <v>0</v>
      </c>
      <c r="HXE60" s="5">
        <f>HXE59*assumptions!$E$98</f>
        <v>0</v>
      </c>
      <c r="HXF60" s="5">
        <f>HXF59*assumptions!$E$98</f>
        <v>0</v>
      </c>
      <c r="HXG60" s="5">
        <f>HXG59*assumptions!$E$98</f>
        <v>0</v>
      </c>
      <c r="HXH60" s="5">
        <f>HXH59*assumptions!$E$98</f>
        <v>0</v>
      </c>
      <c r="HXI60" s="5">
        <f>HXI59*assumptions!$E$98</f>
        <v>0</v>
      </c>
      <c r="HXJ60" s="5">
        <f>HXJ59*assumptions!$E$98</f>
        <v>0</v>
      </c>
      <c r="HXK60" s="5">
        <f>HXK59*assumptions!$E$98</f>
        <v>0</v>
      </c>
      <c r="HXL60" s="5">
        <f>HXL59*assumptions!$E$98</f>
        <v>0</v>
      </c>
      <c r="HXM60" s="5">
        <f>HXM59*assumptions!$E$98</f>
        <v>0</v>
      </c>
      <c r="HXN60" s="5">
        <f>HXN59*assumptions!$E$98</f>
        <v>0</v>
      </c>
      <c r="HXO60" s="5">
        <f>HXO59*assumptions!$E$98</f>
        <v>0</v>
      </c>
      <c r="HXP60" s="5">
        <f>HXP59*assumptions!$E$98</f>
        <v>0</v>
      </c>
      <c r="HXQ60" s="5">
        <f>HXQ59*assumptions!$E$98</f>
        <v>0</v>
      </c>
      <c r="HXR60" s="5">
        <f>HXR59*assumptions!$E$98</f>
        <v>0</v>
      </c>
      <c r="HXS60" s="5">
        <f>HXS59*assumptions!$E$98</f>
        <v>0</v>
      </c>
      <c r="HXT60" s="5">
        <f>HXT59*assumptions!$E$98</f>
        <v>0</v>
      </c>
      <c r="HXU60" s="5">
        <f>HXU59*assumptions!$E$98</f>
        <v>0</v>
      </c>
      <c r="HXV60" s="5">
        <f>HXV59*assumptions!$E$98</f>
        <v>0</v>
      </c>
      <c r="HXW60" s="5">
        <f>HXW59*assumptions!$E$98</f>
        <v>0</v>
      </c>
      <c r="HXX60" s="5">
        <f>HXX59*assumptions!$E$98</f>
        <v>0</v>
      </c>
      <c r="HXY60" s="5">
        <f>HXY59*assumptions!$E$98</f>
        <v>0</v>
      </c>
      <c r="HXZ60" s="5">
        <f>HXZ59*assumptions!$E$98</f>
        <v>0</v>
      </c>
      <c r="HYA60" s="5">
        <f>HYA59*assumptions!$E$98</f>
        <v>0</v>
      </c>
      <c r="HYB60" s="5">
        <f>HYB59*assumptions!$E$98</f>
        <v>0</v>
      </c>
      <c r="HYC60" s="5">
        <f>HYC59*assumptions!$E$98</f>
        <v>0</v>
      </c>
      <c r="HYD60" s="5">
        <f>HYD59*assumptions!$E$98</f>
        <v>0</v>
      </c>
      <c r="HYE60" s="5">
        <f>HYE59*assumptions!$E$98</f>
        <v>0</v>
      </c>
      <c r="HYF60" s="5">
        <f>HYF59*assumptions!$E$98</f>
        <v>0</v>
      </c>
      <c r="HYG60" s="5">
        <f>HYG59*assumptions!$E$98</f>
        <v>0</v>
      </c>
      <c r="HYH60" s="5">
        <f>HYH59*assumptions!$E$98</f>
        <v>0</v>
      </c>
      <c r="HYI60" s="5">
        <f>HYI59*assumptions!$E$98</f>
        <v>0</v>
      </c>
      <c r="HYJ60" s="5">
        <f>HYJ59*assumptions!$E$98</f>
        <v>0</v>
      </c>
      <c r="HYK60" s="5">
        <f>HYK59*assumptions!$E$98</f>
        <v>0</v>
      </c>
      <c r="HYL60" s="5">
        <f>HYL59*assumptions!$E$98</f>
        <v>0</v>
      </c>
      <c r="HYM60" s="5">
        <f>HYM59*assumptions!$E$98</f>
        <v>0</v>
      </c>
      <c r="HYN60" s="5">
        <f>HYN59*assumptions!$E$98</f>
        <v>0</v>
      </c>
      <c r="HYO60" s="5">
        <f>HYO59*assumptions!$E$98</f>
        <v>0</v>
      </c>
      <c r="HYP60" s="5">
        <f>HYP59*assumptions!$E$98</f>
        <v>0</v>
      </c>
      <c r="HYQ60" s="5">
        <f>HYQ59*assumptions!$E$98</f>
        <v>0</v>
      </c>
      <c r="HYR60" s="5">
        <f>HYR59*assumptions!$E$98</f>
        <v>0</v>
      </c>
      <c r="HYS60" s="5">
        <f>HYS59*assumptions!$E$98</f>
        <v>0</v>
      </c>
      <c r="HYT60" s="5">
        <f>HYT59*assumptions!$E$98</f>
        <v>0</v>
      </c>
      <c r="HYU60" s="5">
        <f>HYU59*assumptions!$E$98</f>
        <v>0</v>
      </c>
      <c r="HYV60" s="5">
        <f>HYV59*assumptions!$E$98</f>
        <v>0</v>
      </c>
      <c r="HYW60" s="5">
        <f>HYW59*assumptions!$E$98</f>
        <v>0</v>
      </c>
      <c r="HYX60" s="5">
        <f>HYX59*assumptions!$E$98</f>
        <v>0</v>
      </c>
      <c r="HYY60" s="5">
        <f>HYY59*assumptions!$E$98</f>
        <v>0</v>
      </c>
      <c r="HYZ60" s="5">
        <f>HYZ59*assumptions!$E$98</f>
        <v>0</v>
      </c>
      <c r="HZA60" s="5">
        <f>HZA59*assumptions!$E$98</f>
        <v>0</v>
      </c>
      <c r="HZB60" s="5">
        <f>HZB59*assumptions!$E$98</f>
        <v>0</v>
      </c>
      <c r="HZC60" s="5">
        <f>HZC59*assumptions!$E$98</f>
        <v>0</v>
      </c>
      <c r="HZD60" s="5">
        <f>HZD59*assumptions!$E$98</f>
        <v>0</v>
      </c>
      <c r="HZE60" s="5">
        <f>HZE59*assumptions!$E$98</f>
        <v>0</v>
      </c>
      <c r="HZF60" s="5">
        <f>HZF59*assumptions!$E$98</f>
        <v>0</v>
      </c>
      <c r="HZG60" s="5">
        <f>HZG59*assumptions!$E$98</f>
        <v>0</v>
      </c>
      <c r="HZH60" s="5">
        <f>HZH59*assumptions!$E$98</f>
        <v>0</v>
      </c>
      <c r="HZI60" s="5">
        <f>HZI59*assumptions!$E$98</f>
        <v>0</v>
      </c>
      <c r="HZJ60" s="5">
        <f>HZJ59*assumptions!$E$98</f>
        <v>0</v>
      </c>
      <c r="HZK60" s="5">
        <f>HZK59*assumptions!$E$98</f>
        <v>0</v>
      </c>
      <c r="HZL60" s="5">
        <f>HZL59*assumptions!$E$98</f>
        <v>0</v>
      </c>
      <c r="HZM60" s="5">
        <f>HZM59*assumptions!$E$98</f>
        <v>0</v>
      </c>
      <c r="HZN60" s="5">
        <f>HZN59*assumptions!$E$98</f>
        <v>0</v>
      </c>
      <c r="HZO60" s="5">
        <f>HZO59*assumptions!$E$98</f>
        <v>0</v>
      </c>
      <c r="HZP60" s="5">
        <f>HZP59*assumptions!$E$98</f>
        <v>0</v>
      </c>
      <c r="HZQ60" s="5">
        <f>HZQ59*assumptions!$E$98</f>
        <v>0</v>
      </c>
      <c r="HZR60" s="5">
        <f>HZR59*assumptions!$E$98</f>
        <v>0</v>
      </c>
      <c r="HZS60" s="5">
        <f>HZS59*assumptions!$E$98</f>
        <v>0</v>
      </c>
      <c r="HZT60" s="5">
        <f>HZT59*assumptions!$E$98</f>
        <v>0</v>
      </c>
      <c r="HZU60" s="5">
        <f>HZU59*assumptions!$E$98</f>
        <v>0</v>
      </c>
      <c r="HZV60" s="5">
        <f>HZV59*assumptions!$E$98</f>
        <v>0</v>
      </c>
      <c r="HZW60" s="5">
        <f>HZW59*assumptions!$E$98</f>
        <v>0</v>
      </c>
      <c r="HZX60" s="5">
        <f>HZX59*assumptions!$E$98</f>
        <v>0</v>
      </c>
      <c r="HZY60" s="5">
        <f>HZY59*assumptions!$E$98</f>
        <v>0</v>
      </c>
      <c r="HZZ60" s="5">
        <f>HZZ59*assumptions!$E$98</f>
        <v>0</v>
      </c>
      <c r="IAA60" s="5">
        <f>IAA59*assumptions!$E$98</f>
        <v>0</v>
      </c>
      <c r="IAB60" s="5">
        <f>IAB59*assumptions!$E$98</f>
        <v>0</v>
      </c>
      <c r="IAC60" s="5">
        <f>IAC59*assumptions!$E$98</f>
        <v>0</v>
      </c>
      <c r="IAD60" s="5">
        <f>IAD59*assumptions!$E$98</f>
        <v>0</v>
      </c>
      <c r="IAE60" s="5">
        <f>IAE59*assumptions!$E$98</f>
        <v>0</v>
      </c>
      <c r="IAF60" s="5">
        <f>IAF59*assumptions!$E$98</f>
        <v>0</v>
      </c>
      <c r="IAG60" s="5">
        <f>IAG59*assumptions!$E$98</f>
        <v>0</v>
      </c>
      <c r="IAH60" s="5">
        <f>IAH59*assumptions!$E$98</f>
        <v>0</v>
      </c>
      <c r="IAI60" s="5">
        <f>IAI59*assumptions!$E$98</f>
        <v>0</v>
      </c>
      <c r="IAJ60" s="5">
        <f>IAJ59*assumptions!$E$98</f>
        <v>0</v>
      </c>
      <c r="IAK60" s="5">
        <f>IAK59*assumptions!$E$98</f>
        <v>0</v>
      </c>
      <c r="IAL60" s="5">
        <f>IAL59*assumptions!$E$98</f>
        <v>0</v>
      </c>
      <c r="IAM60" s="5">
        <f>IAM59*assumptions!$E$98</f>
        <v>0</v>
      </c>
      <c r="IAN60" s="5">
        <f>IAN59*assumptions!$E$98</f>
        <v>0</v>
      </c>
      <c r="IAO60" s="5">
        <f>IAO59*assumptions!$E$98</f>
        <v>0</v>
      </c>
      <c r="IAP60" s="5">
        <f>IAP59*assumptions!$E$98</f>
        <v>0</v>
      </c>
      <c r="IAQ60" s="5">
        <f>IAQ59*assumptions!$E$98</f>
        <v>0</v>
      </c>
      <c r="IAR60" s="5">
        <f>IAR59*assumptions!$E$98</f>
        <v>0</v>
      </c>
      <c r="IAS60" s="5">
        <f>IAS59*assumptions!$E$98</f>
        <v>0</v>
      </c>
      <c r="IAT60" s="5">
        <f>IAT59*assumptions!$E$98</f>
        <v>0</v>
      </c>
      <c r="IAU60" s="5">
        <f>IAU59*assumptions!$E$98</f>
        <v>0</v>
      </c>
      <c r="IAV60" s="5">
        <f>IAV59*assumptions!$E$98</f>
        <v>0</v>
      </c>
      <c r="IAW60" s="5">
        <f>IAW59*assumptions!$E$98</f>
        <v>0</v>
      </c>
      <c r="IAX60" s="5">
        <f>IAX59*assumptions!$E$98</f>
        <v>0</v>
      </c>
      <c r="IAY60" s="5">
        <f>IAY59*assumptions!$E$98</f>
        <v>0</v>
      </c>
      <c r="IAZ60" s="5">
        <f>IAZ59*assumptions!$E$98</f>
        <v>0</v>
      </c>
      <c r="IBA60" s="5">
        <f>IBA59*assumptions!$E$98</f>
        <v>0</v>
      </c>
      <c r="IBB60" s="5">
        <f>IBB59*assumptions!$E$98</f>
        <v>0</v>
      </c>
      <c r="IBC60" s="5">
        <f>IBC59*assumptions!$E$98</f>
        <v>0</v>
      </c>
      <c r="IBD60" s="5">
        <f>IBD59*assumptions!$E$98</f>
        <v>0</v>
      </c>
      <c r="IBE60" s="5">
        <f>IBE59*assumptions!$E$98</f>
        <v>0</v>
      </c>
      <c r="IBF60" s="5">
        <f>IBF59*assumptions!$E$98</f>
        <v>0</v>
      </c>
      <c r="IBG60" s="5">
        <f>IBG59*assumptions!$E$98</f>
        <v>0</v>
      </c>
      <c r="IBH60" s="5">
        <f>IBH59*assumptions!$E$98</f>
        <v>0</v>
      </c>
      <c r="IBI60" s="5">
        <f>IBI59*assumptions!$E$98</f>
        <v>0</v>
      </c>
      <c r="IBJ60" s="5">
        <f>IBJ59*assumptions!$E$98</f>
        <v>0</v>
      </c>
      <c r="IBK60" s="5">
        <f>IBK59*assumptions!$E$98</f>
        <v>0</v>
      </c>
      <c r="IBL60" s="5">
        <f>IBL59*assumptions!$E$98</f>
        <v>0</v>
      </c>
      <c r="IBM60" s="5">
        <f>IBM59*assumptions!$E$98</f>
        <v>0</v>
      </c>
      <c r="IBN60" s="5">
        <f>IBN59*assumptions!$E$98</f>
        <v>0</v>
      </c>
      <c r="IBO60" s="5">
        <f>IBO59*assumptions!$E$98</f>
        <v>0</v>
      </c>
      <c r="IBP60" s="5">
        <f>IBP59*assumptions!$E$98</f>
        <v>0</v>
      </c>
      <c r="IBQ60" s="5">
        <f>IBQ59*assumptions!$E$98</f>
        <v>0</v>
      </c>
      <c r="IBR60" s="5">
        <f>IBR59*assumptions!$E$98</f>
        <v>0</v>
      </c>
      <c r="IBS60" s="5">
        <f>IBS59*assumptions!$E$98</f>
        <v>0</v>
      </c>
      <c r="IBT60" s="5">
        <f>IBT59*assumptions!$E$98</f>
        <v>0</v>
      </c>
      <c r="IBU60" s="5">
        <f>IBU59*assumptions!$E$98</f>
        <v>0</v>
      </c>
      <c r="IBV60" s="5">
        <f>IBV59*assumptions!$E$98</f>
        <v>0</v>
      </c>
      <c r="IBW60" s="5">
        <f>IBW59*assumptions!$E$98</f>
        <v>0</v>
      </c>
      <c r="IBX60" s="5">
        <f>IBX59*assumptions!$E$98</f>
        <v>0</v>
      </c>
      <c r="IBY60" s="5">
        <f>IBY59*assumptions!$E$98</f>
        <v>0</v>
      </c>
      <c r="IBZ60" s="5">
        <f>IBZ59*assumptions!$E$98</f>
        <v>0</v>
      </c>
      <c r="ICA60" s="5">
        <f>ICA59*assumptions!$E$98</f>
        <v>0</v>
      </c>
      <c r="ICB60" s="5">
        <f>ICB59*assumptions!$E$98</f>
        <v>0</v>
      </c>
      <c r="ICC60" s="5">
        <f>ICC59*assumptions!$E$98</f>
        <v>0</v>
      </c>
      <c r="ICD60" s="5">
        <f>ICD59*assumptions!$E$98</f>
        <v>0</v>
      </c>
      <c r="ICE60" s="5">
        <f>ICE59*assumptions!$E$98</f>
        <v>0</v>
      </c>
      <c r="ICF60" s="5">
        <f>ICF59*assumptions!$E$98</f>
        <v>0</v>
      </c>
      <c r="ICG60" s="5">
        <f>ICG59*assumptions!$E$98</f>
        <v>0</v>
      </c>
      <c r="ICH60" s="5">
        <f>ICH59*assumptions!$E$98</f>
        <v>0</v>
      </c>
      <c r="ICI60" s="5">
        <f>ICI59*assumptions!$E$98</f>
        <v>0</v>
      </c>
      <c r="ICJ60" s="5">
        <f>ICJ59*assumptions!$E$98</f>
        <v>0</v>
      </c>
      <c r="ICK60" s="5">
        <f>ICK59*assumptions!$E$98</f>
        <v>0</v>
      </c>
      <c r="ICL60" s="5">
        <f>ICL59*assumptions!$E$98</f>
        <v>0</v>
      </c>
      <c r="ICM60" s="5">
        <f>ICM59*assumptions!$E$98</f>
        <v>0</v>
      </c>
      <c r="ICN60" s="5">
        <f>ICN59*assumptions!$E$98</f>
        <v>0</v>
      </c>
      <c r="ICO60" s="5">
        <f>ICO59*assumptions!$E$98</f>
        <v>0</v>
      </c>
      <c r="ICP60" s="5">
        <f>ICP59*assumptions!$E$98</f>
        <v>0</v>
      </c>
      <c r="ICQ60" s="5">
        <f>ICQ59*assumptions!$E$98</f>
        <v>0</v>
      </c>
      <c r="ICR60" s="5">
        <f>ICR59*assumptions!$E$98</f>
        <v>0</v>
      </c>
      <c r="ICS60" s="5">
        <f>ICS59*assumptions!$E$98</f>
        <v>0</v>
      </c>
      <c r="ICT60" s="5">
        <f>ICT59*assumptions!$E$98</f>
        <v>0</v>
      </c>
      <c r="ICU60" s="5">
        <f>ICU59*assumptions!$E$98</f>
        <v>0</v>
      </c>
      <c r="ICV60" s="5">
        <f>ICV59*assumptions!$E$98</f>
        <v>0</v>
      </c>
      <c r="ICW60" s="5">
        <f>ICW59*assumptions!$E$98</f>
        <v>0</v>
      </c>
      <c r="ICX60" s="5">
        <f>ICX59*assumptions!$E$98</f>
        <v>0</v>
      </c>
      <c r="ICY60" s="5">
        <f>ICY59*assumptions!$E$98</f>
        <v>0</v>
      </c>
      <c r="ICZ60" s="5">
        <f>ICZ59*assumptions!$E$98</f>
        <v>0</v>
      </c>
      <c r="IDA60" s="5">
        <f>IDA59*assumptions!$E$98</f>
        <v>0</v>
      </c>
      <c r="IDB60" s="5">
        <f>IDB59*assumptions!$E$98</f>
        <v>0</v>
      </c>
      <c r="IDC60" s="5">
        <f>IDC59*assumptions!$E$98</f>
        <v>0</v>
      </c>
      <c r="IDD60" s="5">
        <f>IDD59*assumptions!$E$98</f>
        <v>0</v>
      </c>
      <c r="IDE60" s="5">
        <f>IDE59*assumptions!$E$98</f>
        <v>0</v>
      </c>
      <c r="IDF60" s="5">
        <f>IDF59*assumptions!$E$98</f>
        <v>0</v>
      </c>
      <c r="IDG60" s="5">
        <f>IDG59*assumptions!$E$98</f>
        <v>0</v>
      </c>
      <c r="IDH60" s="5">
        <f>IDH59*assumptions!$E$98</f>
        <v>0</v>
      </c>
      <c r="IDI60" s="5">
        <f>IDI59*assumptions!$E$98</f>
        <v>0</v>
      </c>
      <c r="IDJ60" s="5">
        <f>IDJ59*assumptions!$E$98</f>
        <v>0</v>
      </c>
      <c r="IDK60" s="5">
        <f>IDK59*assumptions!$E$98</f>
        <v>0</v>
      </c>
      <c r="IDL60" s="5">
        <f>IDL59*assumptions!$E$98</f>
        <v>0</v>
      </c>
      <c r="IDM60" s="5">
        <f>IDM59*assumptions!$E$98</f>
        <v>0</v>
      </c>
      <c r="IDN60" s="5">
        <f>IDN59*assumptions!$E$98</f>
        <v>0</v>
      </c>
      <c r="IDO60" s="5">
        <f>IDO59*assumptions!$E$98</f>
        <v>0</v>
      </c>
      <c r="IDP60" s="5">
        <f>IDP59*assumptions!$E$98</f>
        <v>0</v>
      </c>
      <c r="IDQ60" s="5">
        <f>IDQ59*assumptions!$E$98</f>
        <v>0</v>
      </c>
      <c r="IDR60" s="5">
        <f>IDR59*assumptions!$E$98</f>
        <v>0</v>
      </c>
      <c r="IDS60" s="5">
        <f>IDS59*assumptions!$E$98</f>
        <v>0</v>
      </c>
      <c r="IDT60" s="5">
        <f>IDT59*assumptions!$E$98</f>
        <v>0</v>
      </c>
      <c r="IDU60" s="5">
        <f>IDU59*assumptions!$E$98</f>
        <v>0</v>
      </c>
      <c r="IDV60" s="5">
        <f>IDV59*assumptions!$E$98</f>
        <v>0</v>
      </c>
      <c r="IDW60" s="5">
        <f>IDW59*assumptions!$E$98</f>
        <v>0</v>
      </c>
      <c r="IDX60" s="5">
        <f>IDX59*assumptions!$E$98</f>
        <v>0</v>
      </c>
      <c r="IDY60" s="5">
        <f>IDY59*assumptions!$E$98</f>
        <v>0</v>
      </c>
      <c r="IDZ60" s="5">
        <f>IDZ59*assumptions!$E$98</f>
        <v>0</v>
      </c>
      <c r="IEA60" s="5">
        <f>IEA59*assumptions!$E$98</f>
        <v>0</v>
      </c>
      <c r="IEB60" s="5">
        <f>IEB59*assumptions!$E$98</f>
        <v>0</v>
      </c>
      <c r="IEC60" s="5">
        <f>IEC59*assumptions!$E$98</f>
        <v>0</v>
      </c>
      <c r="IED60" s="5">
        <f>IED59*assumptions!$E$98</f>
        <v>0</v>
      </c>
      <c r="IEE60" s="5">
        <f>IEE59*assumptions!$E$98</f>
        <v>0</v>
      </c>
      <c r="IEF60" s="5">
        <f>IEF59*assumptions!$E$98</f>
        <v>0</v>
      </c>
      <c r="IEG60" s="5">
        <f>IEG59*assumptions!$E$98</f>
        <v>0</v>
      </c>
      <c r="IEH60" s="5">
        <f>IEH59*assumptions!$E$98</f>
        <v>0</v>
      </c>
      <c r="IEI60" s="5">
        <f>IEI59*assumptions!$E$98</f>
        <v>0</v>
      </c>
      <c r="IEJ60" s="5">
        <f>IEJ59*assumptions!$E$98</f>
        <v>0</v>
      </c>
      <c r="IEK60" s="5">
        <f>IEK59*assumptions!$E$98</f>
        <v>0</v>
      </c>
      <c r="IEL60" s="5">
        <f>IEL59*assumptions!$E$98</f>
        <v>0</v>
      </c>
      <c r="IEM60" s="5">
        <f>IEM59*assumptions!$E$98</f>
        <v>0</v>
      </c>
      <c r="IEN60" s="5">
        <f>IEN59*assumptions!$E$98</f>
        <v>0</v>
      </c>
      <c r="IEO60" s="5">
        <f>IEO59*assumptions!$E$98</f>
        <v>0</v>
      </c>
      <c r="IEP60" s="5">
        <f>IEP59*assumptions!$E$98</f>
        <v>0</v>
      </c>
      <c r="IEQ60" s="5">
        <f>IEQ59*assumptions!$E$98</f>
        <v>0</v>
      </c>
      <c r="IER60" s="5">
        <f>IER59*assumptions!$E$98</f>
        <v>0</v>
      </c>
      <c r="IES60" s="5">
        <f>IES59*assumptions!$E$98</f>
        <v>0</v>
      </c>
      <c r="IET60" s="5">
        <f>IET59*assumptions!$E$98</f>
        <v>0</v>
      </c>
      <c r="IEU60" s="5">
        <f>IEU59*assumptions!$E$98</f>
        <v>0</v>
      </c>
      <c r="IEV60" s="5">
        <f>IEV59*assumptions!$E$98</f>
        <v>0</v>
      </c>
      <c r="IEW60" s="5">
        <f>IEW59*assumptions!$E$98</f>
        <v>0</v>
      </c>
      <c r="IEX60" s="5">
        <f>IEX59*assumptions!$E$98</f>
        <v>0</v>
      </c>
      <c r="IEY60" s="5">
        <f>IEY59*assumptions!$E$98</f>
        <v>0</v>
      </c>
      <c r="IEZ60" s="5">
        <f>IEZ59*assumptions!$E$98</f>
        <v>0</v>
      </c>
      <c r="IFA60" s="5">
        <f>IFA59*assumptions!$E$98</f>
        <v>0</v>
      </c>
      <c r="IFB60" s="5">
        <f>IFB59*assumptions!$E$98</f>
        <v>0</v>
      </c>
      <c r="IFC60" s="5">
        <f>IFC59*assumptions!$E$98</f>
        <v>0</v>
      </c>
      <c r="IFD60" s="5">
        <f>IFD59*assumptions!$E$98</f>
        <v>0</v>
      </c>
      <c r="IFE60" s="5">
        <f>IFE59*assumptions!$E$98</f>
        <v>0</v>
      </c>
      <c r="IFF60" s="5">
        <f>IFF59*assumptions!$E$98</f>
        <v>0</v>
      </c>
      <c r="IFG60" s="5">
        <f>IFG59*assumptions!$E$98</f>
        <v>0</v>
      </c>
      <c r="IFH60" s="5">
        <f>IFH59*assumptions!$E$98</f>
        <v>0</v>
      </c>
      <c r="IFI60" s="5">
        <f>IFI59*assumptions!$E$98</f>
        <v>0</v>
      </c>
      <c r="IFJ60" s="5">
        <f>IFJ59*assumptions!$E$98</f>
        <v>0</v>
      </c>
      <c r="IFK60" s="5">
        <f>IFK59*assumptions!$E$98</f>
        <v>0</v>
      </c>
      <c r="IFL60" s="5">
        <f>IFL59*assumptions!$E$98</f>
        <v>0</v>
      </c>
      <c r="IFM60" s="5">
        <f>IFM59*assumptions!$E$98</f>
        <v>0</v>
      </c>
      <c r="IFN60" s="5">
        <f>IFN59*assumptions!$E$98</f>
        <v>0</v>
      </c>
      <c r="IFO60" s="5">
        <f>IFO59*assumptions!$E$98</f>
        <v>0</v>
      </c>
      <c r="IFP60" s="5">
        <f>IFP59*assumptions!$E$98</f>
        <v>0</v>
      </c>
      <c r="IFQ60" s="5">
        <f>IFQ59*assumptions!$E$98</f>
        <v>0</v>
      </c>
      <c r="IFR60" s="5">
        <f>IFR59*assumptions!$E$98</f>
        <v>0</v>
      </c>
      <c r="IFS60" s="5">
        <f>IFS59*assumptions!$E$98</f>
        <v>0</v>
      </c>
      <c r="IFT60" s="5">
        <f>IFT59*assumptions!$E$98</f>
        <v>0</v>
      </c>
      <c r="IFU60" s="5">
        <f>IFU59*assumptions!$E$98</f>
        <v>0</v>
      </c>
      <c r="IFV60" s="5">
        <f>IFV59*assumptions!$E$98</f>
        <v>0</v>
      </c>
      <c r="IFW60" s="5">
        <f>IFW59*assumptions!$E$98</f>
        <v>0</v>
      </c>
      <c r="IFX60" s="5">
        <f>IFX59*assumptions!$E$98</f>
        <v>0</v>
      </c>
      <c r="IFY60" s="5">
        <f>IFY59*assumptions!$E$98</f>
        <v>0</v>
      </c>
      <c r="IFZ60" s="5">
        <f>IFZ59*assumptions!$E$98</f>
        <v>0</v>
      </c>
      <c r="IGA60" s="5">
        <f>IGA59*assumptions!$E$98</f>
        <v>0</v>
      </c>
      <c r="IGB60" s="5">
        <f>IGB59*assumptions!$E$98</f>
        <v>0</v>
      </c>
      <c r="IGC60" s="5">
        <f>IGC59*assumptions!$E$98</f>
        <v>0</v>
      </c>
      <c r="IGD60" s="5">
        <f>IGD59*assumptions!$E$98</f>
        <v>0</v>
      </c>
      <c r="IGE60" s="5">
        <f>IGE59*assumptions!$E$98</f>
        <v>0</v>
      </c>
      <c r="IGF60" s="5">
        <f>IGF59*assumptions!$E$98</f>
        <v>0</v>
      </c>
      <c r="IGG60" s="5">
        <f>IGG59*assumptions!$E$98</f>
        <v>0</v>
      </c>
      <c r="IGH60" s="5">
        <f>IGH59*assumptions!$E$98</f>
        <v>0</v>
      </c>
      <c r="IGI60" s="5">
        <f>IGI59*assumptions!$E$98</f>
        <v>0</v>
      </c>
      <c r="IGJ60" s="5">
        <f>IGJ59*assumptions!$E$98</f>
        <v>0</v>
      </c>
      <c r="IGK60" s="5">
        <f>IGK59*assumptions!$E$98</f>
        <v>0</v>
      </c>
      <c r="IGL60" s="5">
        <f>IGL59*assumptions!$E$98</f>
        <v>0</v>
      </c>
      <c r="IGM60" s="5">
        <f>IGM59*assumptions!$E$98</f>
        <v>0</v>
      </c>
      <c r="IGN60" s="5">
        <f>IGN59*assumptions!$E$98</f>
        <v>0</v>
      </c>
      <c r="IGO60" s="5">
        <f>IGO59*assumptions!$E$98</f>
        <v>0</v>
      </c>
      <c r="IGP60" s="5">
        <f>IGP59*assumptions!$E$98</f>
        <v>0</v>
      </c>
      <c r="IGQ60" s="5">
        <f>IGQ59*assumptions!$E$98</f>
        <v>0</v>
      </c>
      <c r="IGR60" s="5">
        <f>IGR59*assumptions!$E$98</f>
        <v>0</v>
      </c>
      <c r="IGS60" s="5">
        <f>IGS59*assumptions!$E$98</f>
        <v>0</v>
      </c>
      <c r="IGT60" s="5">
        <f>IGT59*assumptions!$E$98</f>
        <v>0</v>
      </c>
      <c r="IGU60" s="5">
        <f>IGU59*assumptions!$E$98</f>
        <v>0</v>
      </c>
      <c r="IGV60" s="5">
        <f>IGV59*assumptions!$E$98</f>
        <v>0</v>
      </c>
      <c r="IGW60" s="5">
        <f>IGW59*assumptions!$E$98</f>
        <v>0</v>
      </c>
      <c r="IGX60" s="5">
        <f>IGX59*assumptions!$E$98</f>
        <v>0</v>
      </c>
      <c r="IGY60" s="5">
        <f>IGY59*assumptions!$E$98</f>
        <v>0</v>
      </c>
      <c r="IGZ60" s="5">
        <f>IGZ59*assumptions!$E$98</f>
        <v>0</v>
      </c>
      <c r="IHA60" s="5">
        <f>IHA59*assumptions!$E$98</f>
        <v>0</v>
      </c>
      <c r="IHB60" s="5">
        <f>IHB59*assumptions!$E$98</f>
        <v>0</v>
      </c>
      <c r="IHC60" s="5">
        <f>IHC59*assumptions!$E$98</f>
        <v>0</v>
      </c>
      <c r="IHD60" s="5">
        <f>IHD59*assumptions!$E$98</f>
        <v>0</v>
      </c>
      <c r="IHE60" s="5">
        <f>IHE59*assumptions!$E$98</f>
        <v>0</v>
      </c>
      <c r="IHF60" s="5">
        <f>IHF59*assumptions!$E$98</f>
        <v>0</v>
      </c>
      <c r="IHG60" s="5">
        <f>IHG59*assumptions!$E$98</f>
        <v>0</v>
      </c>
      <c r="IHH60" s="5">
        <f>IHH59*assumptions!$E$98</f>
        <v>0</v>
      </c>
      <c r="IHI60" s="5">
        <f>IHI59*assumptions!$E$98</f>
        <v>0</v>
      </c>
      <c r="IHJ60" s="5">
        <f>IHJ59*assumptions!$E$98</f>
        <v>0</v>
      </c>
      <c r="IHK60" s="5">
        <f>IHK59*assumptions!$E$98</f>
        <v>0</v>
      </c>
      <c r="IHL60" s="5">
        <f>IHL59*assumptions!$E$98</f>
        <v>0</v>
      </c>
      <c r="IHM60" s="5">
        <f>IHM59*assumptions!$E$98</f>
        <v>0</v>
      </c>
      <c r="IHN60" s="5">
        <f>IHN59*assumptions!$E$98</f>
        <v>0</v>
      </c>
      <c r="IHO60" s="5">
        <f>IHO59*assumptions!$E$98</f>
        <v>0</v>
      </c>
      <c r="IHP60" s="5">
        <f>IHP59*assumptions!$E$98</f>
        <v>0</v>
      </c>
      <c r="IHQ60" s="5">
        <f>IHQ59*assumptions!$E$98</f>
        <v>0</v>
      </c>
      <c r="IHR60" s="5">
        <f>IHR59*assumptions!$E$98</f>
        <v>0</v>
      </c>
      <c r="IHS60" s="5">
        <f>IHS59*assumptions!$E$98</f>
        <v>0</v>
      </c>
      <c r="IHT60" s="5">
        <f>IHT59*assumptions!$E$98</f>
        <v>0</v>
      </c>
      <c r="IHU60" s="5">
        <f>IHU59*assumptions!$E$98</f>
        <v>0</v>
      </c>
      <c r="IHV60" s="5">
        <f>IHV59*assumptions!$E$98</f>
        <v>0</v>
      </c>
      <c r="IHW60" s="5">
        <f>IHW59*assumptions!$E$98</f>
        <v>0</v>
      </c>
      <c r="IHX60" s="5">
        <f>IHX59*assumptions!$E$98</f>
        <v>0</v>
      </c>
      <c r="IHY60" s="5">
        <f>IHY59*assumptions!$E$98</f>
        <v>0</v>
      </c>
      <c r="IHZ60" s="5">
        <f>IHZ59*assumptions!$E$98</f>
        <v>0</v>
      </c>
      <c r="IIA60" s="5">
        <f>IIA59*assumptions!$E$98</f>
        <v>0</v>
      </c>
      <c r="IIB60" s="5">
        <f>IIB59*assumptions!$E$98</f>
        <v>0</v>
      </c>
      <c r="IIC60" s="5">
        <f>IIC59*assumptions!$E$98</f>
        <v>0</v>
      </c>
      <c r="IID60" s="5">
        <f>IID59*assumptions!$E$98</f>
        <v>0</v>
      </c>
      <c r="IIE60" s="5">
        <f>IIE59*assumptions!$E$98</f>
        <v>0</v>
      </c>
      <c r="IIF60" s="5">
        <f>IIF59*assumptions!$E$98</f>
        <v>0</v>
      </c>
      <c r="IIG60" s="5">
        <f>IIG59*assumptions!$E$98</f>
        <v>0</v>
      </c>
      <c r="IIH60" s="5">
        <f>IIH59*assumptions!$E$98</f>
        <v>0</v>
      </c>
      <c r="III60" s="5">
        <f>III59*assumptions!$E$98</f>
        <v>0</v>
      </c>
      <c r="IIJ60" s="5">
        <f>IIJ59*assumptions!$E$98</f>
        <v>0</v>
      </c>
      <c r="IIK60" s="5">
        <f>IIK59*assumptions!$E$98</f>
        <v>0</v>
      </c>
      <c r="IIL60" s="5">
        <f>IIL59*assumptions!$E$98</f>
        <v>0</v>
      </c>
      <c r="IIM60" s="5">
        <f>IIM59*assumptions!$E$98</f>
        <v>0</v>
      </c>
      <c r="IIN60" s="5">
        <f>IIN59*assumptions!$E$98</f>
        <v>0</v>
      </c>
      <c r="IIO60" s="5">
        <f>IIO59*assumptions!$E$98</f>
        <v>0</v>
      </c>
      <c r="IIP60" s="5">
        <f>IIP59*assumptions!$E$98</f>
        <v>0</v>
      </c>
      <c r="IIQ60" s="5">
        <f>IIQ59*assumptions!$E$98</f>
        <v>0</v>
      </c>
      <c r="IIR60" s="5">
        <f>IIR59*assumptions!$E$98</f>
        <v>0</v>
      </c>
      <c r="IIS60" s="5">
        <f>IIS59*assumptions!$E$98</f>
        <v>0</v>
      </c>
      <c r="IIT60" s="5">
        <f>IIT59*assumptions!$E$98</f>
        <v>0</v>
      </c>
      <c r="IIU60" s="5">
        <f>IIU59*assumptions!$E$98</f>
        <v>0</v>
      </c>
      <c r="IIV60" s="5">
        <f>IIV59*assumptions!$E$98</f>
        <v>0</v>
      </c>
      <c r="IIW60" s="5">
        <f>IIW59*assumptions!$E$98</f>
        <v>0</v>
      </c>
      <c r="IIX60" s="5">
        <f>IIX59*assumptions!$E$98</f>
        <v>0</v>
      </c>
      <c r="IIY60" s="5">
        <f>IIY59*assumptions!$E$98</f>
        <v>0</v>
      </c>
      <c r="IIZ60" s="5">
        <f>IIZ59*assumptions!$E$98</f>
        <v>0</v>
      </c>
      <c r="IJA60" s="5">
        <f>IJA59*assumptions!$E$98</f>
        <v>0</v>
      </c>
      <c r="IJB60" s="5">
        <f>IJB59*assumptions!$E$98</f>
        <v>0</v>
      </c>
      <c r="IJC60" s="5">
        <f>IJC59*assumptions!$E$98</f>
        <v>0</v>
      </c>
      <c r="IJD60" s="5">
        <f>IJD59*assumptions!$E$98</f>
        <v>0</v>
      </c>
      <c r="IJE60" s="5">
        <f>IJE59*assumptions!$E$98</f>
        <v>0</v>
      </c>
      <c r="IJF60" s="5">
        <f>IJF59*assumptions!$E$98</f>
        <v>0</v>
      </c>
      <c r="IJG60" s="5">
        <f>IJG59*assumptions!$E$98</f>
        <v>0</v>
      </c>
      <c r="IJH60" s="5">
        <f>IJH59*assumptions!$E$98</f>
        <v>0</v>
      </c>
      <c r="IJI60" s="5">
        <f>IJI59*assumptions!$E$98</f>
        <v>0</v>
      </c>
      <c r="IJJ60" s="5">
        <f>IJJ59*assumptions!$E$98</f>
        <v>0</v>
      </c>
      <c r="IJK60" s="5">
        <f>IJK59*assumptions!$E$98</f>
        <v>0</v>
      </c>
      <c r="IJL60" s="5">
        <f>IJL59*assumptions!$E$98</f>
        <v>0</v>
      </c>
      <c r="IJM60" s="5">
        <f>IJM59*assumptions!$E$98</f>
        <v>0</v>
      </c>
      <c r="IJN60" s="5">
        <f>IJN59*assumptions!$E$98</f>
        <v>0</v>
      </c>
      <c r="IJO60" s="5">
        <f>IJO59*assumptions!$E$98</f>
        <v>0</v>
      </c>
      <c r="IJP60" s="5">
        <f>IJP59*assumptions!$E$98</f>
        <v>0</v>
      </c>
      <c r="IJQ60" s="5">
        <f>IJQ59*assumptions!$E$98</f>
        <v>0</v>
      </c>
      <c r="IJR60" s="5">
        <f>IJR59*assumptions!$E$98</f>
        <v>0</v>
      </c>
      <c r="IJS60" s="5">
        <f>IJS59*assumptions!$E$98</f>
        <v>0</v>
      </c>
      <c r="IJT60" s="5">
        <f>IJT59*assumptions!$E$98</f>
        <v>0</v>
      </c>
      <c r="IJU60" s="5">
        <f>IJU59*assumptions!$E$98</f>
        <v>0</v>
      </c>
      <c r="IJV60" s="5">
        <f>IJV59*assumptions!$E$98</f>
        <v>0</v>
      </c>
      <c r="IJW60" s="5">
        <f>IJW59*assumptions!$E$98</f>
        <v>0</v>
      </c>
      <c r="IJX60" s="5">
        <f>IJX59*assumptions!$E$98</f>
        <v>0</v>
      </c>
      <c r="IJY60" s="5">
        <f>IJY59*assumptions!$E$98</f>
        <v>0</v>
      </c>
      <c r="IJZ60" s="5">
        <f>IJZ59*assumptions!$E$98</f>
        <v>0</v>
      </c>
      <c r="IKA60" s="5">
        <f>IKA59*assumptions!$E$98</f>
        <v>0</v>
      </c>
      <c r="IKB60" s="5">
        <f>IKB59*assumptions!$E$98</f>
        <v>0</v>
      </c>
      <c r="IKC60" s="5">
        <f>IKC59*assumptions!$E$98</f>
        <v>0</v>
      </c>
      <c r="IKD60" s="5">
        <f>IKD59*assumptions!$E$98</f>
        <v>0</v>
      </c>
      <c r="IKE60" s="5">
        <f>IKE59*assumptions!$E$98</f>
        <v>0</v>
      </c>
      <c r="IKF60" s="5">
        <f>IKF59*assumptions!$E$98</f>
        <v>0</v>
      </c>
      <c r="IKG60" s="5">
        <f>IKG59*assumptions!$E$98</f>
        <v>0</v>
      </c>
      <c r="IKH60" s="5">
        <f>IKH59*assumptions!$E$98</f>
        <v>0</v>
      </c>
      <c r="IKI60" s="5">
        <f>IKI59*assumptions!$E$98</f>
        <v>0</v>
      </c>
      <c r="IKJ60" s="5">
        <f>IKJ59*assumptions!$E$98</f>
        <v>0</v>
      </c>
      <c r="IKK60" s="5">
        <f>IKK59*assumptions!$E$98</f>
        <v>0</v>
      </c>
      <c r="IKL60" s="5">
        <f>IKL59*assumptions!$E$98</f>
        <v>0</v>
      </c>
      <c r="IKM60" s="5">
        <f>IKM59*assumptions!$E$98</f>
        <v>0</v>
      </c>
      <c r="IKN60" s="5">
        <f>IKN59*assumptions!$E$98</f>
        <v>0</v>
      </c>
      <c r="IKO60" s="5">
        <f>IKO59*assumptions!$E$98</f>
        <v>0</v>
      </c>
      <c r="IKP60" s="5">
        <f>IKP59*assumptions!$E$98</f>
        <v>0</v>
      </c>
      <c r="IKQ60" s="5">
        <f>IKQ59*assumptions!$E$98</f>
        <v>0</v>
      </c>
      <c r="IKR60" s="5">
        <f>IKR59*assumptions!$E$98</f>
        <v>0</v>
      </c>
      <c r="IKS60" s="5">
        <f>IKS59*assumptions!$E$98</f>
        <v>0</v>
      </c>
      <c r="IKT60" s="5">
        <f>IKT59*assumptions!$E$98</f>
        <v>0</v>
      </c>
      <c r="IKU60" s="5">
        <f>IKU59*assumptions!$E$98</f>
        <v>0</v>
      </c>
      <c r="IKV60" s="5">
        <f>IKV59*assumptions!$E$98</f>
        <v>0</v>
      </c>
      <c r="IKW60" s="5">
        <f>IKW59*assumptions!$E$98</f>
        <v>0</v>
      </c>
      <c r="IKX60" s="5">
        <f>IKX59*assumptions!$E$98</f>
        <v>0</v>
      </c>
      <c r="IKY60" s="5">
        <f>IKY59*assumptions!$E$98</f>
        <v>0</v>
      </c>
      <c r="IKZ60" s="5">
        <f>IKZ59*assumptions!$E$98</f>
        <v>0</v>
      </c>
      <c r="ILA60" s="5">
        <f>ILA59*assumptions!$E$98</f>
        <v>0</v>
      </c>
      <c r="ILB60" s="5">
        <f>ILB59*assumptions!$E$98</f>
        <v>0</v>
      </c>
      <c r="ILC60" s="5">
        <f>ILC59*assumptions!$E$98</f>
        <v>0</v>
      </c>
      <c r="ILD60" s="5">
        <f>ILD59*assumptions!$E$98</f>
        <v>0</v>
      </c>
      <c r="ILE60" s="5">
        <f>ILE59*assumptions!$E$98</f>
        <v>0</v>
      </c>
      <c r="ILF60" s="5">
        <f>ILF59*assumptions!$E$98</f>
        <v>0</v>
      </c>
      <c r="ILG60" s="5">
        <f>ILG59*assumptions!$E$98</f>
        <v>0</v>
      </c>
      <c r="ILH60" s="5">
        <f>ILH59*assumptions!$E$98</f>
        <v>0</v>
      </c>
      <c r="ILI60" s="5">
        <f>ILI59*assumptions!$E$98</f>
        <v>0</v>
      </c>
      <c r="ILJ60" s="5">
        <f>ILJ59*assumptions!$E$98</f>
        <v>0</v>
      </c>
      <c r="ILK60" s="5">
        <f>ILK59*assumptions!$E$98</f>
        <v>0</v>
      </c>
      <c r="ILL60" s="5">
        <f>ILL59*assumptions!$E$98</f>
        <v>0</v>
      </c>
      <c r="ILM60" s="5">
        <f>ILM59*assumptions!$E$98</f>
        <v>0</v>
      </c>
      <c r="ILN60" s="5">
        <f>ILN59*assumptions!$E$98</f>
        <v>0</v>
      </c>
      <c r="ILO60" s="5">
        <f>ILO59*assumptions!$E$98</f>
        <v>0</v>
      </c>
      <c r="ILP60" s="5">
        <f>ILP59*assumptions!$E$98</f>
        <v>0</v>
      </c>
      <c r="ILQ60" s="5">
        <f>ILQ59*assumptions!$E$98</f>
        <v>0</v>
      </c>
      <c r="ILR60" s="5">
        <f>ILR59*assumptions!$E$98</f>
        <v>0</v>
      </c>
      <c r="ILS60" s="5">
        <f>ILS59*assumptions!$E$98</f>
        <v>0</v>
      </c>
      <c r="ILT60" s="5">
        <f>ILT59*assumptions!$E$98</f>
        <v>0</v>
      </c>
      <c r="ILU60" s="5">
        <f>ILU59*assumptions!$E$98</f>
        <v>0</v>
      </c>
      <c r="ILV60" s="5">
        <f>ILV59*assumptions!$E$98</f>
        <v>0</v>
      </c>
      <c r="ILW60" s="5">
        <f>ILW59*assumptions!$E$98</f>
        <v>0</v>
      </c>
      <c r="ILX60" s="5">
        <f>ILX59*assumptions!$E$98</f>
        <v>0</v>
      </c>
      <c r="ILY60" s="5">
        <f>ILY59*assumptions!$E$98</f>
        <v>0</v>
      </c>
      <c r="ILZ60" s="5">
        <f>ILZ59*assumptions!$E$98</f>
        <v>0</v>
      </c>
      <c r="IMA60" s="5">
        <f>IMA59*assumptions!$E$98</f>
        <v>0</v>
      </c>
      <c r="IMB60" s="5">
        <f>IMB59*assumptions!$E$98</f>
        <v>0</v>
      </c>
      <c r="IMC60" s="5">
        <f>IMC59*assumptions!$E$98</f>
        <v>0</v>
      </c>
      <c r="IMD60" s="5">
        <f>IMD59*assumptions!$E$98</f>
        <v>0</v>
      </c>
      <c r="IME60" s="5">
        <f>IME59*assumptions!$E$98</f>
        <v>0</v>
      </c>
      <c r="IMF60" s="5">
        <f>IMF59*assumptions!$E$98</f>
        <v>0</v>
      </c>
      <c r="IMG60" s="5">
        <f>IMG59*assumptions!$E$98</f>
        <v>0</v>
      </c>
      <c r="IMH60" s="5">
        <f>IMH59*assumptions!$E$98</f>
        <v>0</v>
      </c>
      <c r="IMI60" s="5">
        <f>IMI59*assumptions!$E$98</f>
        <v>0</v>
      </c>
      <c r="IMJ60" s="5">
        <f>IMJ59*assumptions!$E$98</f>
        <v>0</v>
      </c>
      <c r="IMK60" s="5">
        <f>IMK59*assumptions!$E$98</f>
        <v>0</v>
      </c>
      <c r="IML60" s="5">
        <f>IML59*assumptions!$E$98</f>
        <v>0</v>
      </c>
      <c r="IMM60" s="5">
        <f>IMM59*assumptions!$E$98</f>
        <v>0</v>
      </c>
      <c r="IMN60" s="5">
        <f>IMN59*assumptions!$E$98</f>
        <v>0</v>
      </c>
      <c r="IMO60" s="5">
        <f>IMO59*assumptions!$E$98</f>
        <v>0</v>
      </c>
      <c r="IMP60" s="5">
        <f>IMP59*assumptions!$E$98</f>
        <v>0</v>
      </c>
      <c r="IMQ60" s="5">
        <f>IMQ59*assumptions!$E$98</f>
        <v>0</v>
      </c>
      <c r="IMR60" s="5">
        <f>IMR59*assumptions!$E$98</f>
        <v>0</v>
      </c>
      <c r="IMS60" s="5">
        <f>IMS59*assumptions!$E$98</f>
        <v>0</v>
      </c>
      <c r="IMT60" s="5">
        <f>IMT59*assumptions!$E$98</f>
        <v>0</v>
      </c>
      <c r="IMU60" s="5">
        <f>IMU59*assumptions!$E$98</f>
        <v>0</v>
      </c>
      <c r="IMV60" s="5">
        <f>IMV59*assumptions!$E$98</f>
        <v>0</v>
      </c>
      <c r="IMW60" s="5">
        <f>IMW59*assumptions!$E$98</f>
        <v>0</v>
      </c>
      <c r="IMX60" s="5">
        <f>IMX59*assumptions!$E$98</f>
        <v>0</v>
      </c>
      <c r="IMY60" s="5">
        <f>IMY59*assumptions!$E$98</f>
        <v>0</v>
      </c>
      <c r="IMZ60" s="5">
        <f>IMZ59*assumptions!$E$98</f>
        <v>0</v>
      </c>
      <c r="INA60" s="5">
        <f>INA59*assumptions!$E$98</f>
        <v>0</v>
      </c>
      <c r="INB60" s="5">
        <f>INB59*assumptions!$E$98</f>
        <v>0</v>
      </c>
      <c r="INC60" s="5">
        <f>INC59*assumptions!$E$98</f>
        <v>0</v>
      </c>
      <c r="IND60" s="5">
        <f>IND59*assumptions!$E$98</f>
        <v>0</v>
      </c>
      <c r="INE60" s="5">
        <f>INE59*assumptions!$E$98</f>
        <v>0</v>
      </c>
      <c r="INF60" s="5">
        <f>INF59*assumptions!$E$98</f>
        <v>0</v>
      </c>
      <c r="ING60" s="5">
        <f>ING59*assumptions!$E$98</f>
        <v>0</v>
      </c>
      <c r="INH60" s="5">
        <f>INH59*assumptions!$E$98</f>
        <v>0</v>
      </c>
      <c r="INI60" s="5">
        <f>INI59*assumptions!$E$98</f>
        <v>0</v>
      </c>
      <c r="INJ60" s="5">
        <f>INJ59*assumptions!$E$98</f>
        <v>0</v>
      </c>
      <c r="INK60" s="5">
        <f>INK59*assumptions!$E$98</f>
        <v>0</v>
      </c>
      <c r="INL60" s="5">
        <f>INL59*assumptions!$E$98</f>
        <v>0</v>
      </c>
      <c r="INM60" s="5">
        <f>INM59*assumptions!$E$98</f>
        <v>0</v>
      </c>
      <c r="INN60" s="5">
        <f>INN59*assumptions!$E$98</f>
        <v>0</v>
      </c>
      <c r="INO60" s="5">
        <f>INO59*assumptions!$E$98</f>
        <v>0</v>
      </c>
      <c r="INP60" s="5">
        <f>INP59*assumptions!$E$98</f>
        <v>0</v>
      </c>
      <c r="INQ60" s="5">
        <f>INQ59*assumptions!$E$98</f>
        <v>0</v>
      </c>
      <c r="INR60" s="5">
        <f>INR59*assumptions!$E$98</f>
        <v>0</v>
      </c>
      <c r="INS60" s="5">
        <f>INS59*assumptions!$E$98</f>
        <v>0</v>
      </c>
      <c r="INT60" s="5">
        <f>INT59*assumptions!$E$98</f>
        <v>0</v>
      </c>
      <c r="INU60" s="5">
        <f>INU59*assumptions!$E$98</f>
        <v>0</v>
      </c>
      <c r="INV60" s="5">
        <f>INV59*assumptions!$E$98</f>
        <v>0</v>
      </c>
      <c r="INW60" s="5">
        <f>INW59*assumptions!$E$98</f>
        <v>0</v>
      </c>
      <c r="INX60" s="5">
        <f>INX59*assumptions!$E$98</f>
        <v>0</v>
      </c>
      <c r="INY60" s="5">
        <f>INY59*assumptions!$E$98</f>
        <v>0</v>
      </c>
      <c r="INZ60" s="5">
        <f>INZ59*assumptions!$E$98</f>
        <v>0</v>
      </c>
      <c r="IOA60" s="5">
        <f>IOA59*assumptions!$E$98</f>
        <v>0</v>
      </c>
      <c r="IOB60" s="5">
        <f>IOB59*assumptions!$E$98</f>
        <v>0</v>
      </c>
      <c r="IOC60" s="5">
        <f>IOC59*assumptions!$E$98</f>
        <v>0</v>
      </c>
      <c r="IOD60" s="5">
        <f>IOD59*assumptions!$E$98</f>
        <v>0</v>
      </c>
      <c r="IOE60" s="5">
        <f>IOE59*assumptions!$E$98</f>
        <v>0</v>
      </c>
      <c r="IOF60" s="5">
        <f>IOF59*assumptions!$E$98</f>
        <v>0</v>
      </c>
      <c r="IOG60" s="5">
        <f>IOG59*assumptions!$E$98</f>
        <v>0</v>
      </c>
      <c r="IOH60" s="5">
        <f>IOH59*assumptions!$E$98</f>
        <v>0</v>
      </c>
      <c r="IOI60" s="5">
        <f>IOI59*assumptions!$E$98</f>
        <v>0</v>
      </c>
      <c r="IOJ60" s="5">
        <f>IOJ59*assumptions!$E$98</f>
        <v>0</v>
      </c>
      <c r="IOK60" s="5">
        <f>IOK59*assumptions!$E$98</f>
        <v>0</v>
      </c>
      <c r="IOL60" s="5">
        <f>IOL59*assumptions!$E$98</f>
        <v>0</v>
      </c>
      <c r="IOM60" s="5">
        <f>IOM59*assumptions!$E$98</f>
        <v>0</v>
      </c>
      <c r="ION60" s="5">
        <f>ION59*assumptions!$E$98</f>
        <v>0</v>
      </c>
      <c r="IOO60" s="5">
        <f>IOO59*assumptions!$E$98</f>
        <v>0</v>
      </c>
      <c r="IOP60" s="5">
        <f>IOP59*assumptions!$E$98</f>
        <v>0</v>
      </c>
      <c r="IOQ60" s="5">
        <f>IOQ59*assumptions!$E$98</f>
        <v>0</v>
      </c>
      <c r="IOR60" s="5">
        <f>IOR59*assumptions!$E$98</f>
        <v>0</v>
      </c>
      <c r="IOS60" s="5">
        <f>IOS59*assumptions!$E$98</f>
        <v>0</v>
      </c>
      <c r="IOT60" s="5">
        <f>IOT59*assumptions!$E$98</f>
        <v>0</v>
      </c>
      <c r="IOU60" s="5">
        <f>IOU59*assumptions!$E$98</f>
        <v>0</v>
      </c>
      <c r="IOV60" s="5">
        <f>IOV59*assumptions!$E$98</f>
        <v>0</v>
      </c>
      <c r="IOW60" s="5">
        <f>IOW59*assumptions!$E$98</f>
        <v>0</v>
      </c>
      <c r="IOX60" s="5">
        <f>IOX59*assumptions!$E$98</f>
        <v>0</v>
      </c>
      <c r="IOY60" s="5">
        <f>IOY59*assumptions!$E$98</f>
        <v>0</v>
      </c>
      <c r="IOZ60" s="5">
        <f>IOZ59*assumptions!$E$98</f>
        <v>0</v>
      </c>
      <c r="IPA60" s="5">
        <f>IPA59*assumptions!$E$98</f>
        <v>0</v>
      </c>
      <c r="IPB60" s="5">
        <f>IPB59*assumptions!$E$98</f>
        <v>0</v>
      </c>
      <c r="IPC60" s="5">
        <f>IPC59*assumptions!$E$98</f>
        <v>0</v>
      </c>
      <c r="IPD60" s="5">
        <f>IPD59*assumptions!$E$98</f>
        <v>0</v>
      </c>
      <c r="IPE60" s="5">
        <f>IPE59*assumptions!$E$98</f>
        <v>0</v>
      </c>
      <c r="IPF60" s="5">
        <f>IPF59*assumptions!$E$98</f>
        <v>0</v>
      </c>
      <c r="IPG60" s="5">
        <f>IPG59*assumptions!$E$98</f>
        <v>0</v>
      </c>
      <c r="IPH60" s="5">
        <f>IPH59*assumptions!$E$98</f>
        <v>0</v>
      </c>
      <c r="IPI60" s="5">
        <f>IPI59*assumptions!$E$98</f>
        <v>0</v>
      </c>
      <c r="IPJ60" s="5">
        <f>IPJ59*assumptions!$E$98</f>
        <v>0</v>
      </c>
      <c r="IPK60" s="5">
        <f>IPK59*assumptions!$E$98</f>
        <v>0</v>
      </c>
      <c r="IPL60" s="5">
        <f>IPL59*assumptions!$E$98</f>
        <v>0</v>
      </c>
      <c r="IPM60" s="5">
        <f>IPM59*assumptions!$E$98</f>
        <v>0</v>
      </c>
      <c r="IPN60" s="5">
        <f>IPN59*assumptions!$E$98</f>
        <v>0</v>
      </c>
      <c r="IPO60" s="5">
        <f>IPO59*assumptions!$E$98</f>
        <v>0</v>
      </c>
      <c r="IPP60" s="5">
        <f>IPP59*assumptions!$E$98</f>
        <v>0</v>
      </c>
      <c r="IPQ60" s="5">
        <f>IPQ59*assumptions!$E$98</f>
        <v>0</v>
      </c>
      <c r="IPR60" s="5">
        <f>IPR59*assumptions!$E$98</f>
        <v>0</v>
      </c>
      <c r="IPS60" s="5">
        <f>IPS59*assumptions!$E$98</f>
        <v>0</v>
      </c>
      <c r="IPT60" s="5">
        <f>IPT59*assumptions!$E$98</f>
        <v>0</v>
      </c>
      <c r="IPU60" s="5">
        <f>IPU59*assumptions!$E$98</f>
        <v>0</v>
      </c>
      <c r="IPV60" s="5">
        <f>IPV59*assumptions!$E$98</f>
        <v>0</v>
      </c>
      <c r="IPW60" s="5">
        <f>IPW59*assumptions!$E$98</f>
        <v>0</v>
      </c>
      <c r="IPX60" s="5">
        <f>IPX59*assumptions!$E$98</f>
        <v>0</v>
      </c>
      <c r="IPY60" s="5">
        <f>IPY59*assumptions!$E$98</f>
        <v>0</v>
      </c>
      <c r="IPZ60" s="5">
        <f>IPZ59*assumptions!$E$98</f>
        <v>0</v>
      </c>
      <c r="IQA60" s="5">
        <f>IQA59*assumptions!$E$98</f>
        <v>0</v>
      </c>
      <c r="IQB60" s="5">
        <f>IQB59*assumptions!$E$98</f>
        <v>0</v>
      </c>
      <c r="IQC60" s="5">
        <f>IQC59*assumptions!$E$98</f>
        <v>0</v>
      </c>
      <c r="IQD60" s="5">
        <f>IQD59*assumptions!$E$98</f>
        <v>0</v>
      </c>
      <c r="IQE60" s="5">
        <f>IQE59*assumptions!$E$98</f>
        <v>0</v>
      </c>
      <c r="IQF60" s="5">
        <f>IQF59*assumptions!$E$98</f>
        <v>0</v>
      </c>
      <c r="IQG60" s="5">
        <f>IQG59*assumptions!$E$98</f>
        <v>0</v>
      </c>
      <c r="IQH60" s="5">
        <f>IQH59*assumptions!$E$98</f>
        <v>0</v>
      </c>
      <c r="IQI60" s="5">
        <f>IQI59*assumptions!$E$98</f>
        <v>0</v>
      </c>
      <c r="IQJ60" s="5">
        <f>IQJ59*assumptions!$E$98</f>
        <v>0</v>
      </c>
      <c r="IQK60" s="5">
        <f>IQK59*assumptions!$E$98</f>
        <v>0</v>
      </c>
      <c r="IQL60" s="5">
        <f>IQL59*assumptions!$E$98</f>
        <v>0</v>
      </c>
      <c r="IQM60" s="5">
        <f>IQM59*assumptions!$E$98</f>
        <v>0</v>
      </c>
      <c r="IQN60" s="5">
        <f>IQN59*assumptions!$E$98</f>
        <v>0</v>
      </c>
      <c r="IQO60" s="5">
        <f>IQO59*assumptions!$E$98</f>
        <v>0</v>
      </c>
      <c r="IQP60" s="5">
        <f>IQP59*assumptions!$E$98</f>
        <v>0</v>
      </c>
      <c r="IQQ60" s="5">
        <f>IQQ59*assumptions!$E$98</f>
        <v>0</v>
      </c>
      <c r="IQR60" s="5">
        <f>IQR59*assumptions!$E$98</f>
        <v>0</v>
      </c>
      <c r="IQS60" s="5">
        <f>IQS59*assumptions!$E$98</f>
        <v>0</v>
      </c>
      <c r="IQT60" s="5">
        <f>IQT59*assumptions!$E$98</f>
        <v>0</v>
      </c>
      <c r="IQU60" s="5">
        <f>IQU59*assumptions!$E$98</f>
        <v>0</v>
      </c>
      <c r="IQV60" s="5">
        <f>IQV59*assumptions!$E$98</f>
        <v>0</v>
      </c>
      <c r="IQW60" s="5">
        <f>IQW59*assumptions!$E$98</f>
        <v>0</v>
      </c>
      <c r="IQX60" s="5">
        <f>IQX59*assumptions!$E$98</f>
        <v>0</v>
      </c>
      <c r="IQY60" s="5">
        <f>IQY59*assumptions!$E$98</f>
        <v>0</v>
      </c>
      <c r="IQZ60" s="5">
        <f>IQZ59*assumptions!$E$98</f>
        <v>0</v>
      </c>
      <c r="IRA60" s="5">
        <f>IRA59*assumptions!$E$98</f>
        <v>0</v>
      </c>
      <c r="IRB60" s="5">
        <f>IRB59*assumptions!$E$98</f>
        <v>0</v>
      </c>
      <c r="IRC60" s="5">
        <f>IRC59*assumptions!$E$98</f>
        <v>0</v>
      </c>
      <c r="IRD60" s="5">
        <f>IRD59*assumptions!$E$98</f>
        <v>0</v>
      </c>
      <c r="IRE60" s="5">
        <f>IRE59*assumptions!$E$98</f>
        <v>0</v>
      </c>
      <c r="IRF60" s="5">
        <f>IRF59*assumptions!$E$98</f>
        <v>0</v>
      </c>
      <c r="IRG60" s="5">
        <f>IRG59*assumptions!$E$98</f>
        <v>0</v>
      </c>
      <c r="IRH60" s="5">
        <f>IRH59*assumptions!$E$98</f>
        <v>0</v>
      </c>
      <c r="IRI60" s="5">
        <f>IRI59*assumptions!$E$98</f>
        <v>0</v>
      </c>
      <c r="IRJ60" s="5">
        <f>IRJ59*assumptions!$E$98</f>
        <v>0</v>
      </c>
      <c r="IRK60" s="5">
        <f>IRK59*assumptions!$E$98</f>
        <v>0</v>
      </c>
      <c r="IRL60" s="5">
        <f>IRL59*assumptions!$E$98</f>
        <v>0</v>
      </c>
      <c r="IRM60" s="5">
        <f>IRM59*assumptions!$E$98</f>
        <v>0</v>
      </c>
      <c r="IRN60" s="5">
        <f>IRN59*assumptions!$E$98</f>
        <v>0</v>
      </c>
      <c r="IRO60" s="5">
        <f>IRO59*assumptions!$E$98</f>
        <v>0</v>
      </c>
      <c r="IRP60" s="5">
        <f>IRP59*assumptions!$E$98</f>
        <v>0</v>
      </c>
      <c r="IRQ60" s="5">
        <f>IRQ59*assumptions!$E$98</f>
        <v>0</v>
      </c>
      <c r="IRR60" s="5">
        <f>IRR59*assumptions!$E$98</f>
        <v>0</v>
      </c>
      <c r="IRS60" s="5">
        <f>IRS59*assumptions!$E$98</f>
        <v>0</v>
      </c>
      <c r="IRT60" s="5">
        <f>IRT59*assumptions!$E$98</f>
        <v>0</v>
      </c>
      <c r="IRU60" s="5">
        <f>IRU59*assumptions!$E$98</f>
        <v>0</v>
      </c>
      <c r="IRV60" s="5">
        <f>IRV59*assumptions!$E$98</f>
        <v>0</v>
      </c>
      <c r="IRW60" s="5">
        <f>IRW59*assumptions!$E$98</f>
        <v>0</v>
      </c>
      <c r="IRX60" s="5">
        <f>IRX59*assumptions!$E$98</f>
        <v>0</v>
      </c>
      <c r="IRY60" s="5">
        <f>IRY59*assumptions!$E$98</f>
        <v>0</v>
      </c>
      <c r="IRZ60" s="5">
        <f>IRZ59*assumptions!$E$98</f>
        <v>0</v>
      </c>
      <c r="ISA60" s="5">
        <f>ISA59*assumptions!$E$98</f>
        <v>0</v>
      </c>
      <c r="ISB60" s="5">
        <f>ISB59*assumptions!$E$98</f>
        <v>0</v>
      </c>
      <c r="ISC60" s="5">
        <f>ISC59*assumptions!$E$98</f>
        <v>0</v>
      </c>
      <c r="ISD60" s="5">
        <f>ISD59*assumptions!$E$98</f>
        <v>0</v>
      </c>
      <c r="ISE60" s="5">
        <f>ISE59*assumptions!$E$98</f>
        <v>0</v>
      </c>
      <c r="ISF60" s="5">
        <f>ISF59*assumptions!$E$98</f>
        <v>0</v>
      </c>
      <c r="ISG60" s="5">
        <f>ISG59*assumptions!$E$98</f>
        <v>0</v>
      </c>
      <c r="ISH60" s="5">
        <f>ISH59*assumptions!$E$98</f>
        <v>0</v>
      </c>
      <c r="ISI60" s="5">
        <f>ISI59*assumptions!$E$98</f>
        <v>0</v>
      </c>
      <c r="ISJ60" s="5">
        <f>ISJ59*assumptions!$E$98</f>
        <v>0</v>
      </c>
      <c r="ISK60" s="5">
        <f>ISK59*assumptions!$E$98</f>
        <v>0</v>
      </c>
      <c r="ISL60" s="5">
        <f>ISL59*assumptions!$E$98</f>
        <v>0</v>
      </c>
      <c r="ISM60" s="5">
        <f>ISM59*assumptions!$E$98</f>
        <v>0</v>
      </c>
      <c r="ISN60" s="5">
        <f>ISN59*assumptions!$E$98</f>
        <v>0</v>
      </c>
      <c r="ISO60" s="5">
        <f>ISO59*assumptions!$E$98</f>
        <v>0</v>
      </c>
      <c r="ISP60" s="5">
        <f>ISP59*assumptions!$E$98</f>
        <v>0</v>
      </c>
      <c r="ISQ60" s="5">
        <f>ISQ59*assumptions!$E$98</f>
        <v>0</v>
      </c>
      <c r="ISR60" s="5">
        <f>ISR59*assumptions!$E$98</f>
        <v>0</v>
      </c>
      <c r="ISS60" s="5">
        <f>ISS59*assumptions!$E$98</f>
        <v>0</v>
      </c>
      <c r="IST60" s="5">
        <f>IST59*assumptions!$E$98</f>
        <v>0</v>
      </c>
      <c r="ISU60" s="5">
        <f>ISU59*assumptions!$E$98</f>
        <v>0</v>
      </c>
      <c r="ISV60" s="5">
        <f>ISV59*assumptions!$E$98</f>
        <v>0</v>
      </c>
      <c r="ISW60" s="5">
        <f>ISW59*assumptions!$E$98</f>
        <v>0</v>
      </c>
      <c r="ISX60" s="5">
        <f>ISX59*assumptions!$E$98</f>
        <v>0</v>
      </c>
      <c r="ISY60" s="5">
        <f>ISY59*assumptions!$E$98</f>
        <v>0</v>
      </c>
      <c r="ISZ60" s="5">
        <f>ISZ59*assumptions!$E$98</f>
        <v>0</v>
      </c>
      <c r="ITA60" s="5">
        <f>ITA59*assumptions!$E$98</f>
        <v>0</v>
      </c>
      <c r="ITB60" s="5">
        <f>ITB59*assumptions!$E$98</f>
        <v>0</v>
      </c>
      <c r="ITC60" s="5">
        <f>ITC59*assumptions!$E$98</f>
        <v>0</v>
      </c>
      <c r="ITD60" s="5">
        <f>ITD59*assumptions!$E$98</f>
        <v>0</v>
      </c>
      <c r="ITE60" s="5">
        <f>ITE59*assumptions!$E$98</f>
        <v>0</v>
      </c>
      <c r="ITF60" s="5">
        <f>ITF59*assumptions!$E$98</f>
        <v>0</v>
      </c>
      <c r="ITG60" s="5">
        <f>ITG59*assumptions!$E$98</f>
        <v>0</v>
      </c>
      <c r="ITH60" s="5">
        <f>ITH59*assumptions!$E$98</f>
        <v>0</v>
      </c>
      <c r="ITI60" s="5">
        <f>ITI59*assumptions!$E$98</f>
        <v>0</v>
      </c>
      <c r="ITJ60" s="5">
        <f>ITJ59*assumptions!$E$98</f>
        <v>0</v>
      </c>
      <c r="ITK60" s="5">
        <f>ITK59*assumptions!$E$98</f>
        <v>0</v>
      </c>
      <c r="ITL60" s="5">
        <f>ITL59*assumptions!$E$98</f>
        <v>0</v>
      </c>
      <c r="ITM60" s="5">
        <f>ITM59*assumptions!$E$98</f>
        <v>0</v>
      </c>
      <c r="ITN60" s="5">
        <f>ITN59*assumptions!$E$98</f>
        <v>0</v>
      </c>
      <c r="ITO60" s="5">
        <f>ITO59*assumptions!$E$98</f>
        <v>0</v>
      </c>
      <c r="ITP60" s="5">
        <f>ITP59*assumptions!$E$98</f>
        <v>0</v>
      </c>
      <c r="ITQ60" s="5">
        <f>ITQ59*assumptions!$E$98</f>
        <v>0</v>
      </c>
      <c r="ITR60" s="5">
        <f>ITR59*assumptions!$E$98</f>
        <v>0</v>
      </c>
      <c r="ITS60" s="5">
        <f>ITS59*assumptions!$E$98</f>
        <v>0</v>
      </c>
      <c r="ITT60" s="5">
        <f>ITT59*assumptions!$E$98</f>
        <v>0</v>
      </c>
      <c r="ITU60" s="5">
        <f>ITU59*assumptions!$E$98</f>
        <v>0</v>
      </c>
      <c r="ITV60" s="5">
        <f>ITV59*assumptions!$E$98</f>
        <v>0</v>
      </c>
      <c r="ITW60" s="5">
        <f>ITW59*assumptions!$E$98</f>
        <v>0</v>
      </c>
      <c r="ITX60" s="5">
        <f>ITX59*assumptions!$E$98</f>
        <v>0</v>
      </c>
      <c r="ITY60" s="5">
        <f>ITY59*assumptions!$E$98</f>
        <v>0</v>
      </c>
      <c r="ITZ60" s="5">
        <f>ITZ59*assumptions!$E$98</f>
        <v>0</v>
      </c>
      <c r="IUA60" s="5">
        <f>IUA59*assumptions!$E$98</f>
        <v>0</v>
      </c>
      <c r="IUB60" s="5">
        <f>IUB59*assumptions!$E$98</f>
        <v>0</v>
      </c>
      <c r="IUC60" s="5">
        <f>IUC59*assumptions!$E$98</f>
        <v>0</v>
      </c>
      <c r="IUD60" s="5">
        <f>IUD59*assumptions!$E$98</f>
        <v>0</v>
      </c>
      <c r="IUE60" s="5">
        <f>IUE59*assumptions!$E$98</f>
        <v>0</v>
      </c>
      <c r="IUF60" s="5">
        <f>IUF59*assumptions!$E$98</f>
        <v>0</v>
      </c>
      <c r="IUG60" s="5">
        <f>IUG59*assumptions!$E$98</f>
        <v>0</v>
      </c>
      <c r="IUH60" s="5">
        <f>IUH59*assumptions!$E$98</f>
        <v>0</v>
      </c>
      <c r="IUI60" s="5">
        <f>IUI59*assumptions!$E$98</f>
        <v>0</v>
      </c>
      <c r="IUJ60" s="5">
        <f>IUJ59*assumptions!$E$98</f>
        <v>0</v>
      </c>
      <c r="IUK60" s="5">
        <f>IUK59*assumptions!$E$98</f>
        <v>0</v>
      </c>
      <c r="IUL60" s="5">
        <f>IUL59*assumptions!$E$98</f>
        <v>0</v>
      </c>
      <c r="IUM60" s="5">
        <f>IUM59*assumptions!$E$98</f>
        <v>0</v>
      </c>
      <c r="IUN60" s="5">
        <f>IUN59*assumptions!$E$98</f>
        <v>0</v>
      </c>
      <c r="IUO60" s="5">
        <f>IUO59*assumptions!$E$98</f>
        <v>0</v>
      </c>
      <c r="IUP60" s="5">
        <f>IUP59*assumptions!$E$98</f>
        <v>0</v>
      </c>
      <c r="IUQ60" s="5">
        <f>IUQ59*assumptions!$E$98</f>
        <v>0</v>
      </c>
      <c r="IUR60" s="5">
        <f>IUR59*assumptions!$E$98</f>
        <v>0</v>
      </c>
      <c r="IUS60" s="5">
        <f>IUS59*assumptions!$E$98</f>
        <v>0</v>
      </c>
      <c r="IUT60" s="5">
        <f>IUT59*assumptions!$E$98</f>
        <v>0</v>
      </c>
      <c r="IUU60" s="5">
        <f>IUU59*assumptions!$E$98</f>
        <v>0</v>
      </c>
      <c r="IUV60" s="5">
        <f>IUV59*assumptions!$E$98</f>
        <v>0</v>
      </c>
      <c r="IUW60" s="5">
        <f>IUW59*assumptions!$E$98</f>
        <v>0</v>
      </c>
      <c r="IUX60" s="5">
        <f>IUX59*assumptions!$E$98</f>
        <v>0</v>
      </c>
      <c r="IUY60" s="5">
        <f>IUY59*assumptions!$E$98</f>
        <v>0</v>
      </c>
      <c r="IUZ60" s="5">
        <f>IUZ59*assumptions!$E$98</f>
        <v>0</v>
      </c>
      <c r="IVA60" s="5">
        <f>IVA59*assumptions!$E$98</f>
        <v>0</v>
      </c>
      <c r="IVB60" s="5">
        <f>IVB59*assumptions!$E$98</f>
        <v>0</v>
      </c>
      <c r="IVC60" s="5">
        <f>IVC59*assumptions!$E$98</f>
        <v>0</v>
      </c>
      <c r="IVD60" s="5">
        <f>IVD59*assumptions!$E$98</f>
        <v>0</v>
      </c>
      <c r="IVE60" s="5">
        <f>IVE59*assumptions!$E$98</f>
        <v>0</v>
      </c>
      <c r="IVF60" s="5">
        <f>IVF59*assumptions!$E$98</f>
        <v>0</v>
      </c>
      <c r="IVG60" s="5">
        <f>IVG59*assumptions!$E$98</f>
        <v>0</v>
      </c>
      <c r="IVH60" s="5">
        <f>IVH59*assumptions!$E$98</f>
        <v>0</v>
      </c>
      <c r="IVI60" s="5">
        <f>IVI59*assumptions!$E$98</f>
        <v>0</v>
      </c>
      <c r="IVJ60" s="5">
        <f>IVJ59*assumptions!$E$98</f>
        <v>0</v>
      </c>
      <c r="IVK60" s="5">
        <f>IVK59*assumptions!$E$98</f>
        <v>0</v>
      </c>
      <c r="IVL60" s="5">
        <f>IVL59*assumptions!$E$98</f>
        <v>0</v>
      </c>
      <c r="IVM60" s="5">
        <f>IVM59*assumptions!$E$98</f>
        <v>0</v>
      </c>
      <c r="IVN60" s="5">
        <f>IVN59*assumptions!$E$98</f>
        <v>0</v>
      </c>
      <c r="IVO60" s="5">
        <f>IVO59*assumptions!$E$98</f>
        <v>0</v>
      </c>
      <c r="IVP60" s="5">
        <f>IVP59*assumptions!$E$98</f>
        <v>0</v>
      </c>
      <c r="IVQ60" s="5">
        <f>IVQ59*assumptions!$E$98</f>
        <v>0</v>
      </c>
      <c r="IVR60" s="5">
        <f>IVR59*assumptions!$E$98</f>
        <v>0</v>
      </c>
      <c r="IVS60" s="5">
        <f>IVS59*assumptions!$E$98</f>
        <v>0</v>
      </c>
      <c r="IVT60" s="5">
        <f>IVT59*assumptions!$E$98</f>
        <v>0</v>
      </c>
      <c r="IVU60" s="5">
        <f>IVU59*assumptions!$E$98</f>
        <v>0</v>
      </c>
      <c r="IVV60" s="5">
        <f>IVV59*assumptions!$E$98</f>
        <v>0</v>
      </c>
      <c r="IVW60" s="5">
        <f>IVW59*assumptions!$E$98</f>
        <v>0</v>
      </c>
      <c r="IVX60" s="5">
        <f>IVX59*assumptions!$E$98</f>
        <v>0</v>
      </c>
      <c r="IVY60" s="5">
        <f>IVY59*assumptions!$E$98</f>
        <v>0</v>
      </c>
      <c r="IVZ60" s="5">
        <f>IVZ59*assumptions!$E$98</f>
        <v>0</v>
      </c>
      <c r="IWA60" s="5">
        <f>IWA59*assumptions!$E$98</f>
        <v>0</v>
      </c>
      <c r="IWB60" s="5">
        <f>IWB59*assumptions!$E$98</f>
        <v>0</v>
      </c>
      <c r="IWC60" s="5">
        <f>IWC59*assumptions!$E$98</f>
        <v>0</v>
      </c>
      <c r="IWD60" s="5">
        <f>IWD59*assumptions!$E$98</f>
        <v>0</v>
      </c>
      <c r="IWE60" s="5">
        <f>IWE59*assumptions!$E$98</f>
        <v>0</v>
      </c>
      <c r="IWF60" s="5">
        <f>IWF59*assumptions!$E$98</f>
        <v>0</v>
      </c>
      <c r="IWG60" s="5">
        <f>IWG59*assumptions!$E$98</f>
        <v>0</v>
      </c>
      <c r="IWH60" s="5">
        <f>IWH59*assumptions!$E$98</f>
        <v>0</v>
      </c>
      <c r="IWI60" s="5">
        <f>IWI59*assumptions!$E$98</f>
        <v>0</v>
      </c>
      <c r="IWJ60" s="5">
        <f>IWJ59*assumptions!$E$98</f>
        <v>0</v>
      </c>
      <c r="IWK60" s="5">
        <f>IWK59*assumptions!$E$98</f>
        <v>0</v>
      </c>
      <c r="IWL60" s="5">
        <f>IWL59*assumptions!$E$98</f>
        <v>0</v>
      </c>
      <c r="IWM60" s="5">
        <f>IWM59*assumptions!$E$98</f>
        <v>0</v>
      </c>
      <c r="IWN60" s="5">
        <f>IWN59*assumptions!$E$98</f>
        <v>0</v>
      </c>
      <c r="IWO60" s="5">
        <f>IWO59*assumptions!$E$98</f>
        <v>0</v>
      </c>
      <c r="IWP60" s="5">
        <f>IWP59*assumptions!$E$98</f>
        <v>0</v>
      </c>
      <c r="IWQ60" s="5">
        <f>IWQ59*assumptions!$E$98</f>
        <v>0</v>
      </c>
      <c r="IWR60" s="5">
        <f>IWR59*assumptions!$E$98</f>
        <v>0</v>
      </c>
      <c r="IWS60" s="5">
        <f>IWS59*assumptions!$E$98</f>
        <v>0</v>
      </c>
      <c r="IWT60" s="5">
        <f>IWT59*assumptions!$E$98</f>
        <v>0</v>
      </c>
      <c r="IWU60" s="5">
        <f>IWU59*assumptions!$E$98</f>
        <v>0</v>
      </c>
      <c r="IWV60" s="5">
        <f>IWV59*assumptions!$E$98</f>
        <v>0</v>
      </c>
      <c r="IWW60" s="5">
        <f>IWW59*assumptions!$E$98</f>
        <v>0</v>
      </c>
      <c r="IWX60" s="5">
        <f>IWX59*assumptions!$E$98</f>
        <v>0</v>
      </c>
      <c r="IWY60" s="5">
        <f>IWY59*assumptions!$E$98</f>
        <v>0</v>
      </c>
      <c r="IWZ60" s="5">
        <f>IWZ59*assumptions!$E$98</f>
        <v>0</v>
      </c>
      <c r="IXA60" s="5">
        <f>IXA59*assumptions!$E$98</f>
        <v>0</v>
      </c>
      <c r="IXB60" s="5">
        <f>IXB59*assumptions!$E$98</f>
        <v>0</v>
      </c>
      <c r="IXC60" s="5">
        <f>IXC59*assumptions!$E$98</f>
        <v>0</v>
      </c>
      <c r="IXD60" s="5">
        <f>IXD59*assumptions!$E$98</f>
        <v>0</v>
      </c>
      <c r="IXE60" s="5">
        <f>IXE59*assumptions!$E$98</f>
        <v>0</v>
      </c>
      <c r="IXF60" s="5">
        <f>IXF59*assumptions!$E$98</f>
        <v>0</v>
      </c>
      <c r="IXG60" s="5">
        <f>IXG59*assumptions!$E$98</f>
        <v>0</v>
      </c>
      <c r="IXH60" s="5">
        <f>IXH59*assumptions!$E$98</f>
        <v>0</v>
      </c>
      <c r="IXI60" s="5">
        <f>IXI59*assumptions!$E$98</f>
        <v>0</v>
      </c>
      <c r="IXJ60" s="5">
        <f>IXJ59*assumptions!$E$98</f>
        <v>0</v>
      </c>
      <c r="IXK60" s="5">
        <f>IXK59*assumptions!$E$98</f>
        <v>0</v>
      </c>
      <c r="IXL60" s="5">
        <f>IXL59*assumptions!$E$98</f>
        <v>0</v>
      </c>
      <c r="IXM60" s="5">
        <f>IXM59*assumptions!$E$98</f>
        <v>0</v>
      </c>
      <c r="IXN60" s="5">
        <f>IXN59*assumptions!$E$98</f>
        <v>0</v>
      </c>
      <c r="IXO60" s="5">
        <f>IXO59*assumptions!$E$98</f>
        <v>0</v>
      </c>
      <c r="IXP60" s="5">
        <f>IXP59*assumptions!$E$98</f>
        <v>0</v>
      </c>
      <c r="IXQ60" s="5">
        <f>IXQ59*assumptions!$E$98</f>
        <v>0</v>
      </c>
      <c r="IXR60" s="5">
        <f>IXR59*assumptions!$E$98</f>
        <v>0</v>
      </c>
      <c r="IXS60" s="5">
        <f>IXS59*assumptions!$E$98</f>
        <v>0</v>
      </c>
      <c r="IXT60" s="5">
        <f>IXT59*assumptions!$E$98</f>
        <v>0</v>
      </c>
      <c r="IXU60" s="5">
        <f>IXU59*assumptions!$E$98</f>
        <v>0</v>
      </c>
      <c r="IXV60" s="5">
        <f>IXV59*assumptions!$E$98</f>
        <v>0</v>
      </c>
      <c r="IXW60" s="5">
        <f>IXW59*assumptions!$E$98</f>
        <v>0</v>
      </c>
      <c r="IXX60" s="5">
        <f>IXX59*assumptions!$E$98</f>
        <v>0</v>
      </c>
      <c r="IXY60" s="5">
        <f>IXY59*assumptions!$E$98</f>
        <v>0</v>
      </c>
      <c r="IXZ60" s="5">
        <f>IXZ59*assumptions!$E$98</f>
        <v>0</v>
      </c>
      <c r="IYA60" s="5">
        <f>IYA59*assumptions!$E$98</f>
        <v>0</v>
      </c>
      <c r="IYB60" s="5">
        <f>IYB59*assumptions!$E$98</f>
        <v>0</v>
      </c>
      <c r="IYC60" s="5">
        <f>IYC59*assumptions!$E$98</f>
        <v>0</v>
      </c>
      <c r="IYD60" s="5">
        <f>IYD59*assumptions!$E$98</f>
        <v>0</v>
      </c>
      <c r="IYE60" s="5">
        <f>IYE59*assumptions!$E$98</f>
        <v>0</v>
      </c>
      <c r="IYF60" s="5">
        <f>IYF59*assumptions!$E$98</f>
        <v>0</v>
      </c>
      <c r="IYG60" s="5">
        <f>IYG59*assumptions!$E$98</f>
        <v>0</v>
      </c>
      <c r="IYH60" s="5">
        <f>IYH59*assumptions!$E$98</f>
        <v>0</v>
      </c>
      <c r="IYI60" s="5">
        <f>IYI59*assumptions!$E$98</f>
        <v>0</v>
      </c>
      <c r="IYJ60" s="5">
        <f>IYJ59*assumptions!$E$98</f>
        <v>0</v>
      </c>
      <c r="IYK60" s="5">
        <f>IYK59*assumptions!$E$98</f>
        <v>0</v>
      </c>
      <c r="IYL60" s="5">
        <f>IYL59*assumptions!$E$98</f>
        <v>0</v>
      </c>
      <c r="IYM60" s="5">
        <f>IYM59*assumptions!$E$98</f>
        <v>0</v>
      </c>
      <c r="IYN60" s="5">
        <f>IYN59*assumptions!$E$98</f>
        <v>0</v>
      </c>
      <c r="IYO60" s="5">
        <f>IYO59*assumptions!$E$98</f>
        <v>0</v>
      </c>
      <c r="IYP60" s="5">
        <f>IYP59*assumptions!$E$98</f>
        <v>0</v>
      </c>
      <c r="IYQ60" s="5">
        <f>IYQ59*assumptions!$E$98</f>
        <v>0</v>
      </c>
      <c r="IYR60" s="5">
        <f>IYR59*assumptions!$E$98</f>
        <v>0</v>
      </c>
      <c r="IYS60" s="5">
        <f>IYS59*assumptions!$E$98</f>
        <v>0</v>
      </c>
      <c r="IYT60" s="5">
        <f>IYT59*assumptions!$E$98</f>
        <v>0</v>
      </c>
      <c r="IYU60" s="5">
        <f>IYU59*assumptions!$E$98</f>
        <v>0</v>
      </c>
      <c r="IYV60" s="5">
        <f>IYV59*assumptions!$E$98</f>
        <v>0</v>
      </c>
      <c r="IYW60" s="5">
        <f>IYW59*assumptions!$E$98</f>
        <v>0</v>
      </c>
      <c r="IYX60" s="5">
        <f>IYX59*assumptions!$E$98</f>
        <v>0</v>
      </c>
      <c r="IYY60" s="5">
        <f>IYY59*assumptions!$E$98</f>
        <v>0</v>
      </c>
      <c r="IYZ60" s="5">
        <f>IYZ59*assumptions!$E$98</f>
        <v>0</v>
      </c>
      <c r="IZA60" s="5">
        <f>IZA59*assumptions!$E$98</f>
        <v>0</v>
      </c>
      <c r="IZB60" s="5">
        <f>IZB59*assumptions!$E$98</f>
        <v>0</v>
      </c>
      <c r="IZC60" s="5">
        <f>IZC59*assumptions!$E$98</f>
        <v>0</v>
      </c>
      <c r="IZD60" s="5">
        <f>IZD59*assumptions!$E$98</f>
        <v>0</v>
      </c>
      <c r="IZE60" s="5">
        <f>IZE59*assumptions!$E$98</f>
        <v>0</v>
      </c>
      <c r="IZF60" s="5">
        <f>IZF59*assumptions!$E$98</f>
        <v>0</v>
      </c>
      <c r="IZG60" s="5">
        <f>IZG59*assumptions!$E$98</f>
        <v>0</v>
      </c>
      <c r="IZH60" s="5">
        <f>IZH59*assumptions!$E$98</f>
        <v>0</v>
      </c>
      <c r="IZI60" s="5">
        <f>IZI59*assumptions!$E$98</f>
        <v>0</v>
      </c>
      <c r="IZJ60" s="5">
        <f>IZJ59*assumptions!$E$98</f>
        <v>0</v>
      </c>
      <c r="IZK60" s="5">
        <f>IZK59*assumptions!$E$98</f>
        <v>0</v>
      </c>
      <c r="IZL60" s="5">
        <f>IZL59*assumptions!$E$98</f>
        <v>0</v>
      </c>
      <c r="IZM60" s="5">
        <f>IZM59*assumptions!$E$98</f>
        <v>0</v>
      </c>
      <c r="IZN60" s="5">
        <f>IZN59*assumptions!$E$98</f>
        <v>0</v>
      </c>
      <c r="IZO60" s="5">
        <f>IZO59*assumptions!$E$98</f>
        <v>0</v>
      </c>
      <c r="IZP60" s="5">
        <f>IZP59*assumptions!$E$98</f>
        <v>0</v>
      </c>
      <c r="IZQ60" s="5">
        <f>IZQ59*assumptions!$E$98</f>
        <v>0</v>
      </c>
      <c r="IZR60" s="5">
        <f>IZR59*assumptions!$E$98</f>
        <v>0</v>
      </c>
      <c r="IZS60" s="5">
        <f>IZS59*assumptions!$E$98</f>
        <v>0</v>
      </c>
      <c r="IZT60" s="5">
        <f>IZT59*assumptions!$E$98</f>
        <v>0</v>
      </c>
      <c r="IZU60" s="5">
        <f>IZU59*assumptions!$E$98</f>
        <v>0</v>
      </c>
      <c r="IZV60" s="5">
        <f>IZV59*assumptions!$E$98</f>
        <v>0</v>
      </c>
      <c r="IZW60" s="5">
        <f>IZW59*assumptions!$E$98</f>
        <v>0</v>
      </c>
      <c r="IZX60" s="5">
        <f>IZX59*assumptions!$E$98</f>
        <v>0</v>
      </c>
      <c r="IZY60" s="5">
        <f>IZY59*assumptions!$E$98</f>
        <v>0</v>
      </c>
      <c r="IZZ60" s="5">
        <f>IZZ59*assumptions!$E$98</f>
        <v>0</v>
      </c>
      <c r="JAA60" s="5">
        <f>JAA59*assumptions!$E$98</f>
        <v>0</v>
      </c>
      <c r="JAB60" s="5">
        <f>JAB59*assumptions!$E$98</f>
        <v>0</v>
      </c>
      <c r="JAC60" s="5">
        <f>JAC59*assumptions!$E$98</f>
        <v>0</v>
      </c>
      <c r="JAD60" s="5">
        <f>JAD59*assumptions!$E$98</f>
        <v>0</v>
      </c>
      <c r="JAE60" s="5">
        <f>JAE59*assumptions!$E$98</f>
        <v>0</v>
      </c>
      <c r="JAF60" s="5">
        <f>JAF59*assumptions!$E$98</f>
        <v>0</v>
      </c>
      <c r="JAG60" s="5">
        <f>JAG59*assumptions!$E$98</f>
        <v>0</v>
      </c>
      <c r="JAH60" s="5">
        <f>JAH59*assumptions!$E$98</f>
        <v>0</v>
      </c>
      <c r="JAI60" s="5">
        <f>JAI59*assumptions!$E$98</f>
        <v>0</v>
      </c>
      <c r="JAJ60" s="5">
        <f>JAJ59*assumptions!$E$98</f>
        <v>0</v>
      </c>
      <c r="JAK60" s="5">
        <f>JAK59*assumptions!$E$98</f>
        <v>0</v>
      </c>
      <c r="JAL60" s="5">
        <f>JAL59*assumptions!$E$98</f>
        <v>0</v>
      </c>
      <c r="JAM60" s="5">
        <f>JAM59*assumptions!$E$98</f>
        <v>0</v>
      </c>
      <c r="JAN60" s="5">
        <f>JAN59*assumptions!$E$98</f>
        <v>0</v>
      </c>
      <c r="JAO60" s="5">
        <f>JAO59*assumptions!$E$98</f>
        <v>0</v>
      </c>
      <c r="JAP60" s="5">
        <f>JAP59*assumptions!$E$98</f>
        <v>0</v>
      </c>
      <c r="JAQ60" s="5">
        <f>JAQ59*assumptions!$E$98</f>
        <v>0</v>
      </c>
      <c r="JAR60" s="5">
        <f>JAR59*assumptions!$E$98</f>
        <v>0</v>
      </c>
      <c r="JAS60" s="5">
        <f>JAS59*assumptions!$E$98</f>
        <v>0</v>
      </c>
      <c r="JAT60" s="5">
        <f>JAT59*assumptions!$E$98</f>
        <v>0</v>
      </c>
      <c r="JAU60" s="5">
        <f>JAU59*assumptions!$E$98</f>
        <v>0</v>
      </c>
      <c r="JAV60" s="5">
        <f>JAV59*assumptions!$E$98</f>
        <v>0</v>
      </c>
      <c r="JAW60" s="5">
        <f>JAW59*assumptions!$E$98</f>
        <v>0</v>
      </c>
      <c r="JAX60" s="5">
        <f>JAX59*assumptions!$E$98</f>
        <v>0</v>
      </c>
      <c r="JAY60" s="5">
        <f>JAY59*assumptions!$E$98</f>
        <v>0</v>
      </c>
      <c r="JAZ60" s="5">
        <f>JAZ59*assumptions!$E$98</f>
        <v>0</v>
      </c>
      <c r="JBA60" s="5">
        <f>JBA59*assumptions!$E$98</f>
        <v>0</v>
      </c>
      <c r="JBB60" s="5">
        <f>JBB59*assumptions!$E$98</f>
        <v>0</v>
      </c>
      <c r="JBC60" s="5">
        <f>JBC59*assumptions!$E$98</f>
        <v>0</v>
      </c>
      <c r="JBD60" s="5">
        <f>JBD59*assumptions!$E$98</f>
        <v>0</v>
      </c>
      <c r="JBE60" s="5">
        <f>JBE59*assumptions!$E$98</f>
        <v>0</v>
      </c>
      <c r="JBF60" s="5">
        <f>JBF59*assumptions!$E$98</f>
        <v>0</v>
      </c>
      <c r="JBG60" s="5">
        <f>JBG59*assumptions!$E$98</f>
        <v>0</v>
      </c>
      <c r="JBH60" s="5">
        <f>JBH59*assumptions!$E$98</f>
        <v>0</v>
      </c>
      <c r="JBI60" s="5">
        <f>JBI59*assumptions!$E$98</f>
        <v>0</v>
      </c>
      <c r="JBJ60" s="5">
        <f>JBJ59*assumptions!$E$98</f>
        <v>0</v>
      </c>
      <c r="JBK60" s="5">
        <f>JBK59*assumptions!$E$98</f>
        <v>0</v>
      </c>
      <c r="JBL60" s="5">
        <f>JBL59*assumptions!$E$98</f>
        <v>0</v>
      </c>
      <c r="JBM60" s="5">
        <f>JBM59*assumptions!$E$98</f>
        <v>0</v>
      </c>
      <c r="JBN60" s="5">
        <f>JBN59*assumptions!$E$98</f>
        <v>0</v>
      </c>
      <c r="JBO60" s="5">
        <f>JBO59*assumptions!$E$98</f>
        <v>0</v>
      </c>
      <c r="JBP60" s="5">
        <f>JBP59*assumptions!$E$98</f>
        <v>0</v>
      </c>
      <c r="JBQ60" s="5">
        <f>JBQ59*assumptions!$E$98</f>
        <v>0</v>
      </c>
      <c r="JBR60" s="5">
        <f>JBR59*assumptions!$E$98</f>
        <v>0</v>
      </c>
      <c r="JBS60" s="5">
        <f>JBS59*assumptions!$E$98</f>
        <v>0</v>
      </c>
      <c r="JBT60" s="5">
        <f>JBT59*assumptions!$E$98</f>
        <v>0</v>
      </c>
      <c r="JBU60" s="5">
        <f>JBU59*assumptions!$E$98</f>
        <v>0</v>
      </c>
      <c r="JBV60" s="5">
        <f>JBV59*assumptions!$E$98</f>
        <v>0</v>
      </c>
      <c r="JBW60" s="5">
        <f>JBW59*assumptions!$E$98</f>
        <v>0</v>
      </c>
      <c r="JBX60" s="5">
        <f>JBX59*assumptions!$E$98</f>
        <v>0</v>
      </c>
      <c r="JBY60" s="5">
        <f>JBY59*assumptions!$E$98</f>
        <v>0</v>
      </c>
      <c r="JBZ60" s="5">
        <f>JBZ59*assumptions!$E$98</f>
        <v>0</v>
      </c>
      <c r="JCA60" s="5">
        <f>JCA59*assumptions!$E$98</f>
        <v>0</v>
      </c>
      <c r="JCB60" s="5">
        <f>JCB59*assumptions!$E$98</f>
        <v>0</v>
      </c>
      <c r="JCC60" s="5">
        <f>JCC59*assumptions!$E$98</f>
        <v>0</v>
      </c>
      <c r="JCD60" s="5">
        <f>JCD59*assumptions!$E$98</f>
        <v>0</v>
      </c>
      <c r="JCE60" s="5">
        <f>JCE59*assumptions!$E$98</f>
        <v>0</v>
      </c>
      <c r="JCF60" s="5">
        <f>JCF59*assumptions!$E$98</f>
        <v>0</v>
      </c>
      <c r="JCG60" s="5">
        <f>JCG59*assumptions!$E$98</f>
        <v>0</v>
      </c>
      <c r="JCH60" s="5">
        <f>JCH59*assumptions!$E$98</f>
        <v>0</v>
      </c>
      <c r="JCI60" s="5">
        <f>JCI59*assumptions!$E$98</f>
        <v>0</v>
      </c>
      <c r="JCJ60" s="5">
        <f>JCJ59*assumptions!$E$98</f>
        <v>0</v>
      </c>
      <c r="JCK60" s="5">
        <f>JCK59*assumptions!$E$98</f>
        <v>0</v>
      </c>
      <c r="JCL60" s="5">
        <f>JCL59*assumptions!$E$98</f>
        <v>0</v>
      </c>
      <c r="JCM60" s="5">
        <f>JCM59*assumptions!$E$98</f>
        <v>0</v>
      </c>
      <c r="JCN60" s="5">
        <f>JCN59*assumptions!$E$98</f>
        <v>0</v>
      </c>
      <c r="JCO60" s="5">
        <f>JCO59*assumptions!$E$98</f>
        <v>0</v>
      </c>
      <c r="JCP60" s="5">
        <f>JCP59*assumptions!$E$98</f>
        <v>0</v>
      </c>
      <c r="JCQ60" s="5">
        <f>JCQ59*assumptions!$E$98</f>
        <v>0</v>
      </c>
      <c r="JCR60" s="5">
        <f>JCR59*assumptions!$E$98</f>
        <v>0</v>
      </c>
      <c r="JCS60" s="5">
        <f>JCS59*assumptions!$E$98</f>
        <v>0</v>
      </c>
      <c r="JCT60" s="5">
        <f>JCT59*assumptions!$E$98</f>
        <v>0</v>
      </c>
      <c r="JCU60" s="5">
        <f>JCU59*assumptions!$E$98</f>
        <v>0</v>
      </c>
      <c r="JCV60" s="5">
        <f>JCV59*assumptions!$E$98</f>
        <v>0</v>
      </c>
      <c r="JCW60" s="5">
        <f>JCW59*assumptions!$E$98</f>
        <v>0</v>
      </c>
      <c r="JCX60" s="5">
        <f>JCX59*assumptions!$E$98</f>
        <v>0</v>
      </c>
      <c r="JCY60" s="5">
        <f>JCY59*assumptions!$E$98</f>
        <v>0</v>
      </c>
      <c r="JCZ60" s="5">
        <f>JCZ59*assumptions!$E$98</f>
        <v>0</v>
      </c>
      <c r="JDA60" s="5">
        <f>JDA59*assumptions!$E$98</f>
        <v>0</v>
      </c>
      <c r="JDB60" s="5">
        <f>JDB59*assumptions!$E$98</f>
        <v>0</v>
      </c>
      <c r="JDC60" s="5">
        <f>JDC59*assumptions!$E$98</f>
        <v>0</v>
      </c>
      <c r="JDD60" s="5">
        <f>JDD59*assumptions!$E$98</f>
        <v>0</v>
      </c>
      <c r="JDE60" s="5">
        <f>JDE59*assumptions!$E$98</f>
        <v>0</v>
      </c>
      <c r="JDF60" s="5">
        <f>JDF59*assumptions!$E$98</f>
        <v>0</v>
      </c>
      <c r="JDG60" s="5">
        <f>JDG59*assumptions!$E$98</f>
        <v>0</v>
      </c>
      <c r="JDH60" s="5">
        <f>JDH59*assumptions!$E$98</f>
        <v>0</v>
      </c>
      <c r="JDI60" s="5">
        <f>JDI59*assumptions!$E$98</f>
        <v>0</v>
      </c>
      <c r="JDJ60" s="5">
        <f>JDJ59*assumptions!$E$98</f>
        <v>0</v>
      </c>
      <c r="JDK60" s="5">
        <f>JDK59*assumptions!$E$98</f>
        <v>0</v>
      </c>
      <c r="JDL60" s="5">
        <f>JDL59*assumptions!$E$98</f>
        <v>0</v>
      </c>
      <c r="JDM60" s="5">
        <f>JDM59*assumptions!$E$98</f>
        <v>0</v>
      </c>
      <c r="JDN60" s="5">
        <f>JDN59*assumptions!$E$98</f>
        <v>0</v>
      </c>
      <c r="JDO60" s="5">
        <f>JDO59*assumptions!$E$98</f>
        <v>0</v>
      </c>
      <c r="JDP60" s="5">
        <f>JDP59*assumptions!$E$98</f>
        <v>0</v>
      </c>
      <c r="JDQ60" s="5">
        <f>JDQ59*assumptions!$E$98</f>
        <v>0</v>
      </c>
      <c r="JDR60" s="5">
        <f>JDR59*assumptions!$E$98</f>
        <v>0</v>
      </c>
      <c r="JDS60" s="5">
        <f>JDS59*assumptions!$E$98</f>
        <v>0</v>
      </c>
      <c r="JDT60" s="5">
        <f>JDT59*assumptions!$E$98</f>
        <v>0</v>
      </c>
      <c r="JDU60" s="5">
        <f>JDU59*assumptions!$E$98</f>
        <v>0</v>
      </c>
      <c r="JDV60" s="5">
        <f>JDV59*assumptions!$E$98</f>
        <v>0</v>
      </c>
      <c r="JDW60" s="5">
        <f>JDW59*assumptions!$E$98</f>
        <v>0</v>
      </c>
      <c r="JDX60" s="5">
        <f>JDX59*assumptions!$E$98</f>
        <v>0</v>
      </c>
      <c r="JDY60" s="5">
        <f>JDY59*assumptions!$E$98</f>
        <v>0</v>
      </c>
      <c r="JDZ60" s="5">
        <f>JDZ59*assumptions!$E$98</f>
        <v>0</v>
      </c>
      <c r="JEA60" s="5">
        <f>JEA59*assumptions!$E$98</f>
        <v>0</v>
      </c>
      <c r="JEB60" s="5">
        <f>JEB59*assumptions!$E$98</f>
        <v>0</v>
      </c>
      <c r="JEC60" s="5">
        <f>JEC59*assumptions!$E$98</f>
        <v>0</v>
      </c>
      <c r="JED60" s="5">
        <f>JED59*assumptions!$E$98</f>
        <v>0</v>
      </c>
      <c r="JEE60" s="5">
        <f>JEE59*assumptions!$E$98</f>
        <v>0</v>
      </c>
      <c r="JEF60" s="5">
        <f>JEF59*assumptions!$E$98</f>
        <v>0</v>
      </c>
      <c r="JEG60" s="5">
        <f>JEG59*assumptions!$E$98</f>
        <v>0</v>
      </c>
      <c r="JEH60" s="5">
        <f>JEH59*assumptions!$E$98</f>
        <v>0</v>
      </c>
      <c r="JEI60" s="5">
        <f>JEI59*assumptions!$E$98</f>
        <v>0</v>
      </c>
      <c r="JEJ60" s="5">
        <f>JEJ59*assumptions!$E$98</f>
        <v>0</v>
      </c>
      <c r="JEK60" s="5">
        <f>JEK59*assumptions!$E$98</f>
        <v>0</v>
      </c>
      <c r="JEL60" s="5">
        <f>JEL59*assumptions!$E$98</f>
        <v>0</v>
      </c>
      <c r="JEM60" s="5">
        <f>JEM59*assumptions!$E$98</f>
        <v>0</v>
      </c>
      <c r="JEN60" s="5">
        <f>JEN59*assumptions!$E$98</f>
        <v>0</v>
      </c>
      <c r="JEO60" s="5">
        <f>JEO59*assumptions!$E$98</f>
        <v>0</v>
      </c>
      <c r="JEP60" s="5">
        <f>JEP59*assumptions!$E$98</f>
        <v>0</v>
      </c>
      <c r="JEQ60" s="5">
        <f>JEQ59*assumptions!$E$98</f>
        <v>0</v>
      </c>
      <c r="JER60" s="5">
        <f>JER59*assumptions!$E$98</f>
        <v>0</v>
      </c>
      <c r="JES60" s="5">
        <f>JES59*assumptions!$E$98</f>
        <v>0</v>
      </c>
      <c r="JET60" s="5">
        <f>JET59*assumptions!$E$98</f>
        <v>0</v>
      </c>
      <c r="JEU60" s="5">
        <f>JEU59*assumptions!$E$98</f>
        <v>0</v>
      </c>
      <c r="JEV60" s="5">
        <f>JEV59*assumptions!$E$98</f>
        <v>0</v>
      </c>
      <c r="JEW60" s="5">
        <f>JEW59*assumptions!$E$98</f>
        <v>0</v>
      </c>
      <c r="JEX60" s="5">
        <f>JEX59*assumptions!$E$98</f>
        <v>0</v>
      </c>
      <c r="JEY60" s="5">
        <f>JEY59*assumptions!$E$98</f>
        <v>0</v>
      </c>
      <c r="JEZ60" s="5">
        <f>JEZ59*assumptions!$E$98</f>
        <v>0</v>
      </c>
      <c r="JFA60" s="5">
        <f>JFA59*assumptions!$E$98</f>
        <v>0</v>
      </c>
      <c r="JFB60" s="5">
        <f>JFB59*assumptions!$E$98</f>
        <v>0</v>
      </c>
      <c r="JFC60" s="5">
        <f>JFC59*assumptions!$E$98</f>
        <v>0</v>
      </c>
      <c r="JFD60" s="5">
        <f>JFD59*assumptions!$E$98</f>
        <v>0</v>
      </c>
      <c r="JFE60" s="5">
        <f>JFE59*assumptions!$E$98</f>
        <v>0</v>
      </c>
      <c r="JFF60" s="5">
        <f>JFF59*assumptions!$E$98</f>
        <v>0</v>
      </c>
      <c r="JFG60" s="5">
        <f>JFG59*assumptions!$E$98</f>
        <v>0</v>
      </c>
      <c r="JFH60" s="5">
        <f>JFH59*assumptions!$E$98</f>
        <v>0</v>
      </c>
      <c r="JFI60" s="5">
        <f>JFI59*assumptions!$E$98</f>
        <v>0</v>
      </c>
      <c r="JFJ60" s="5">
        <f>JFJ59*assumptions!$E$98</f>
        <v>0</v>
      </c>
      <c r="JFK60" s="5">
        <f>JFK59*assumptions!$E$98</f>
        <v>0</v>
      </c>
      <c r="JFL60" s="5">
        <f>JFL59*assumptions!$E$98</f>
        <v>0</v>
      </c>
      <c r="JFM60" s="5">
        <f>JFM59*assumptions!$E$98</f>
        <v>0</v>
      </c>
      <c r="JFN60" s="5">
        <f>JFN59*assumptions!$E$98</f>
        <v>0</v>
      </c>
      <c r="JFO60" s="5">
        <f>JFO59*assumptions!$E$98</f>
        <v>0</v>
      </c>
      <c r="JFP60" s="5">
        <f>JFP59*assumptions!$E$98</f>
        <v>0</v>
      </c>
      <c r="JFQ60" s="5">
        <f>JFQ59*assumptions!$E$98</f>
        <v>0</v>
      </c>
      <c r="JFR60" s="5">
        <f>JFR59*assumptions!$E$98</f>
        <v>0</v>
      </c>
      <c r="JFS60" s="5">
        <f>JFS59*assumptions!$E$98</f>
        <v>0</v>
      </c>
      <c r="JFT60" s="5">
        <f>JFT59*assumptions!$E$98</f>
        <v>0</v>
      </c>
      <c r="JFU60" s="5">
        <f>JFU59*assumptions!$E$98</f>
        <v>0</v>
      </c>
      <c r="JFV60" s="5">
        <f>JFV59*assumptions!$E$98</f>
        <v>0</v>
      </c>
      <c r="JFW60" s="5">
        <f>JFW59*assumptions!$E$98</f>
        <v>0</v>
      </c>
      <c r="JFX60" s="5">
        <f>JFX59*assumptions!$E$98</f>
        <v>0</v>
      </c>
      <c r="JFY60" s="5">
        <f>JFY59*assumptions!$E$98</f>
        <v>0</v>
      </c>
      <c r="JFZ60" s="5">
        <f>JFZ59*assumptions!$E$98</f>
        <v>0</v>
      </c>
      <c r="JGA60" s="5">
        <f>JGA59*assumptions!$E$98</f>
        <v>0</v>
      </c>
      <c r="JGB60" s="5">
        <f>JGB59*assumptions!$E$98</f>
        <v>0</v>
      </c>
      <c r="JGC60" s="5">
        <f>JGC59*assumptions!$E$98</f>
        <v>0</v>
      </c>
      <c r="JGD60" s="5">
        <f>JGD59*assumptions!$E$98</f>
        <v>0</v>
      </c>
      <c r="JGE60" s="5">
        <f>JGE59*assumptions!$E$98</f>
        <v>0</v>
      </c>
      <c r="JGF60" s="5">
        <f>JGF59*assumptions!$E$98</f>
        <v>0</v>
      </c>
      <c r="JGG60" s="5">
        <f>JGG59*assumptions!$E$98</f>
        <v>0</v>
      </c>
      <c r="JGH60" s="5">
        <f>JGH59*assumptions!$E$98</f>
        <v>0</v>
      </c>
      <c r="JGI60" s="5">
        <f>JGI59*assumptions!$E$98</f>
        <v>0</v>
      </c>
      <c r="JGJ60" s="5">
        <f>JGJ59*assumptions!$E$98</f>
        <v>0</v>
      </c>
      <c r="JGK60" s="5">
        <f>JGK59*assumptions!$E$98</f>
        <v>0</v>
      </c>
      <c r="JGL60" s="5">
        <f>JGL59*assumptions!$E$98</f>
        <v>0</v>
      </c>
      <c r="JGM60" s="5">
        <f>JGM59*assumptions!$E$98</f>
        <v>0</v>
      </c>
      <c r="JGN60" s="5">
        <f>JGN59*assumptions!$E$98</f>
        <v>0</v>
      </c>
      <c r="JGO60" s="5">
        <f>JGO59*assumptions!$E$98</f>
        <v>0</v>
      </c>
      <c r="JGP60" s="5">
        <f>JGP59*assumptions!$E$98</f>
        <v>0</v>
      </c>
      <c r="JGQ60" s="5">
        <f>JGQ59*assumptions!$E$98</f>
        <v>0</v>
      </c>
      <c r="JGR60" s="5">
        <f>JGR59*assumptions!$E$98</f>
        <v>0</v>
      </c>
      <c r="JGS60" s="5">
        <f>JGS59*assumptions!$E$98</f>
        <v>0</v>
      </c>
      <c r="JGT60" s="5">
        <f>JGT59*assumptions!$E$98</f>
        <v>0</v>
      </c>
      <c r="JGU60" s="5">
        <f>JGU59*assumptions!$E$98</f>
        <v>0</v>
      </c>
      <c r="JGV60" s="5">
        <f>JGV59*assumptions!$E$98</f>
        <v>0</v>
      </c>
      <c r="JGW60" s="5">
        <f>JGW59*assumptions!$E$98</f>
        <v>0</v>
      </c>
      <c r="JGX60" s="5">
        <f>JGX59*assumptions!$E$98</f>
        <v>0</v>
      </c>
      <c r="JGY60" s="5">
        <f>JGY59*assumptions!$E$98</f>
        <v>0</v>
      </c>
      <c r="JGZ60" s="5">
        <f>JGZ59*assumptions!$E$98</f>
        <v>0</v>
      </c>
      <c r="JHA60" s="5">
        <f>JHA59*assumptions!$E$98</f>
        <v>0</v>
      </c>
      <c r="JHB60" s="5">
        <f>JHB59*assumptions!$E$98</f>
        <v>0</v>
      </c>
      <c r="JHC60" s="5">
        <f>JHC59*assumptions!$E$98</f>
        <v>0</v>
      </c>
      <c r="JHD60" s="5">
        <f>JHD59*assumptions!$E$98</f>
        <v>0</v>
      </c>
      <c r="JHE60" s="5">
        <f>JHE59*assumptions!$E$98</f>
        <v>0</v>
      </c>
      <c r="JHF60" s="5">
        <f>JHF59*assumptions!$E$98</f>
        <v>0</v>
      </c>
      <c r="JHG60" s="5">
        <f>JHG59*assumptions!$E$98</f>
        <v>0</v>
      </c>
      <c r="JHH60" s="5">
        <f>JHH59*assumptions!$E$98</f>
        <v>0</v>
      </c>
      <c r="JHI60" s="5">
        <f>JHI59*assumptions!$E$98</f>
        <v>0</v>
      </c>
      <c r="JHJ60" s="5">
        <f>JHJ59*assumptions!$E$98</f>
        <v>0</v>
      </c>
      <c r="JHK60" s="5">
        <f>JHK59*assumptions!$E$98</f>
        <v>0</v>
      </c>
      <c r="JHL60" s="5">
        <f>JHL59*assumptions!$E$98</f>
        <v>0</v>
      </c>
      <c r="JHM60" s="5">
        <f>JHM59*assumptions!$E$98</f>
        <v>0</v>
      </c>
      <c r="JHN60" s="5">
        <f>JHN59*assumptions!$E$98</f>
        <v>0</v>
      </c>
      <c r="JHO60" s="5">
        <f>JHO59*assumptions!$E$98</f>
        <v>0</v>
      </c>
      <c r="JHP60" s="5">
        <f>JHP59*assumptions!$E$98</f>
        <v>0</v>
      </c>
      <c r="JHQ60" s="5">
        <f>JHQ59*assumptions!$E$98</f>
        <v>0</v>
      </c>
      <c r="JHR60" s="5">
        <f>JHR59*assumptions!$E$98</f>
        <v>0</v>
      </c>
      <c r="JHS60" s="5">
        <f>JHS59*assumptions!$E$98</f>
        <v>0</v>
      </c>
      <c r="JHT60" s="5">
        <f>JHT59*assumptions!$E$98</f>
        <v>0</v>
      </c>
      <c r="JHU60" s="5">
        <f>JHU59*assumptions!$E$98</f>
        <v>0</v>
      </c>
      <c r="JHV60" s="5">
        <f>JHV59*assumptions!$E$98</f>
        <v>0</v>
      </c>
      <c r="JHW60" s="5">
        <f>JHW59*assumptions!$E$98</f>
        <v>0</v>
      </c>
      <c r="JHX60" s="5">
        <f>JHX59*assumptions!$E$98</f>
        <v>0</v>
      </c>
      <c r="JHY60" s="5">
        <f>JHY59*assumptions!$E$98</f>
        <v>0</v>
      </c>
      <c r="JHZ60" s="5">
        <f>JHZ59*assumptions!$E$98</f>
        <v>0</v>
      </c>
      <c r="JIA60" s="5">
        <f>JIA59*assumptions!$E$98</f>
        <v>0</v>
      </c>
      <c r="JIB60" s="5">
        <f>JIB59*assumptions!$E$98</f>
        <v>0</v>
      </c>
      <c r="JIC60" s="5">
        <f>JIC59*assumptions!$E$98</f>
        <v>0</v>
      </c>
      <c r="JID60" s="5">
        <f>JID59*assumptions!$E$98</f>
        <v>0</v>
      </c>
      <c r="JIE60" s="5">
        <f>JIE59*assumptions!$E$98</f>
        <v>0</v>
      </c>
      <c r="JIF60" s="5">
        <f>JIF59*assumptions!$E$98</f>
        <v>0</v>
      </c>
      <c r="JIG60" s="5">
        <f>JIG59*assumptions!$E$98</f>
        <v>0</v>
      </c>
      <c r="JIH60" s="5">
        <f>JIH59*assumptions!$E$98</f>
        <v>0</v>
      </c>
      <c r="JII60" s="5">
        <f>JII59*assumptions!$E$98</f>
        <v>0</v>
      </c>
      <c r="JIJ60" s="5">
        <f>JIJ59*assumptions!$E$98</f>
        <v>0</v>
      </c>
      <c r="JIK60" s="5">
        <f>JIK59*assumptions!$E$98</f>
        <v>0</v>
      </c>
      <c r="JIL60" s="5">
        <f>JIL59*assumptions!$E$98</f>
        <v>0</v>
      </c>
      <c r="JIM60" s="5">
        <f>JIM59*assumptions!$E$98</f>
        <v>0</v>
      </c>
      <c r="JIN60" s="5">
        <f>JIN59*assumptions!$E$98</f>
        <v>0</v>
      </c>
      <c r="JIO60" s="5">
        <f>JIO59*assumptions!$E$98</f>
        <v>0</v>
      </c>
      <c r="JIP60" s="5">
        <f>JIP59*assumptions!$E$98</f>
        <v>0</v>
      </c>
      <c r="JIQ60" s="5">
        <f>JIQ59*assumptions!$E$98</f>
        <v>0</v>
      </c>
      <c r="JIR60" s="5">
        <f>JIR59*assumptions!$E$98</f>
        <v>0</v>
      </c>
      <c r="JIS60" s="5">
        <f>JIS59*assumptions!$E$98</f>
        <v>0</v>
      </c>
      <c r="JIT60" s="5">
        <f>JIT59*assumptions!$E$98</f>
        <v>0</v>
      </c>
      <c r="JIU60" s="5">
        <f>JIU59*assumptions!$E$98</f>
        <v>0</v>
      </c>
      <c r="JIV60" s="5">
        <f>JIV59*assumptions!$E$98</f>
        <v>0</v>
      </c>
      <c r="JIW60" s="5">
        <f>JIW59*assumptions!$E$98</f>
        <v>0</v>
      </c>
      <c r="JIX60" s="5">
        <f>JIX59*assumptions!$E$98</f>
        <v>0</v>
      </c>
      <c r="JIY60" s="5">
        <f>JIY59*assumptions!$E$98</f>
        <v>0</v>
      </c>
      <c r="JIZ60" s="5">
        <f>JIZ59*assumptions!$E$98</f>
        <v>0</v>
      </c>
      <c r="JJA60" s="5">
        <f>JJA59*assumptions!$E$98</f>
        <v>0</v>
      </c>
      <c r="JJB60" s="5">
        <f>JJB59*assumptions!$E$98</f>
        <v>0</v>
      </c>
      <c r="JJC60" s="5">
        <f>JJC59*assumptions!$E$98</f>
        <v>0</v>
      </c>
      <c r="JJD60" s="5">
        <f>JJD59*assumptions!$E$98</f>
        <v>0</v>
      </c>
      <c r="JJE60" s="5">
        <f>JJE59*assumptions!$E$98</f>
        <v>0</v>
      </c>
      <c r="JJF60" s="5">
        <f>JJF59*assumptions!$E$98</f>
        <v>0</v>
      </c>
      <c r="JJG60" s="5">
        <f>JJG59*assumptions!$E$98</f>
        <v>0</v>
      </c>
      <c r="JJH60" s="5">
        <f>JJH59*assumptions!$E$98</f>
        <v>0</v>
      </c>
      <c r="JJI60" s="5">
        <f>JJI59*assumptions!$E$98</f>
        <v>0</v>
      </c>
      <c r="JJJ60" s="5">
        <f>JJJ59*assumptions!$E$98</f>
        <v>0</v>
      </c>
      <c r="JJK60" s="5">
        <f>JJK59*assumptions!$E$98</f>
        <v>0</v>
      </c>
      <c r="JJL60" s="5">
        <f>JJL59*assumptions!$E$98</f>
        <v>0</v>
      </c>
      <c r="JJM60" s="5">
        <f>JJM59*assumptions!$E$98</f>
        <v>0</v>
      </c>
      <c r="JJN60" s="5">
        <f>JJN59*assumptions!$E$98</f>
        <v>0</v>
      </c>
      <c r="JJO60" s="5">
        <f>JJO59*assumptions!$E$98</f>
        <v>0</v>
      </c>
      <c r="JJP60" s="5">
        <f>JJP59*assumptions!$E$98</f>
        <v>0</v>
      </c>
      <c r="JJQ60" s="5">
        <f>JJQ59*assumptions!$E$98</f>
        <v>0</v>
      </c>
      <c r="JJR60" s="5">
        <f>JJR59*assumptions!$E$98</f>
        <v>0</v>
      </c>
      <c r="JJS60" s="5">
        <f>JJS59*assumptions!$E$98</f>
        <v>0</v>
      </c>
      <c r="JJT60" s="5">
        <f>JJT59*assumptions!$E$98</f>
        <v>0</v>
      </c>
      <c r="JJU60" s="5">
        <f>JJU59*assumptions!$E$98</f>
        <v>0</v>
      </c>
      <c r="JJV60" s="5">
        <f>JJV59*assumptions!$E$98</f>
        <v>0</v>
      </c>
      <c r="JJW60" s="5">
        <f>JJW59*assumptions!$E$98</f>
        <v>0</v>
      </c>
      <c r="JJX60" s="5">
        <f>JJX59*assumptions!$E$98</f>
        <v>0</v>
      </c>
      <c r="JJY60" s="5">
        <f>JJY59*assumptions!$E$98</f>
        <v>0</v>
      </c>
      <c r="JJZ60" s="5">
        <f>JJZ59*assumptions!$E$98</f>
        <v>0</v>
      </c>
      <c r="JKA60" s="5">
        <f>JKA59*assumptions!$E$98</f>
        <v>0</v>
      </c>
      <c r="JKB60" s="5">
        <f>JKB59*assumptions!$E$98</f>
        <v>0</v>
      </c>
      <c r="JKC60" s="5">
        <f>JKC59*assumptions!$E$98</f>
        <v>0</v>
      </c>
      <c r="JKD60" s="5">
        <f>JKD59*assumptions!$E$98</f>
        <v>0</v>
      </c>
      <c r="JKE60" s="5">
        <f>JKE59*assumptions!$E$98</f>
        <v>0</v>
      </c>
      <c r="JKF60" s="5">
        <f>JKF59*assumptions!$E$98</f>
        <v>0</v>
      </c>
      <c r="JKG60" s="5">
        <f>JKG59*assumptions!$E$98</f>
        <v>0</v>
      </c>
      <c r="JKH60" s="5">
        <f>JKH59*assumptions!$E$98</f>
        <v>0</v>
      </c>
      <c r="JKI60" s="5">
        <f>JKI59*assumptions!$E$98</f>
        <v>0</v>
      </c>
      <c r="JKJ60" s="5">
        <f>JKJ59*assumptions!$E$98</f>
        <v>0</v>
      </c>
      <c r="JKK60" s="5">
        <f>JKK59*assumptions!$E$98</f>
        <v>0</v>
      </c>
      <c r="JKL60" s="5">
        <f>JKL59*assumptions!$E$98</f>
        <v>0</v>
      </c>
      <c r="JKM60" s="5">
        <f>JKM59*assumptions!$E$98</f>
        <v>0</v>
      </c>
      <c r="JKN60" s="5">
        <f>JKN59*assumptions!$E$98</f>
        <v>0</v>
      </c>
      <c r="JKO60" s="5">
        <f>JKO59*assumptions!$E$98</f>
        <v>0</v>
      </c>
      <c r="JKP60" s="5">
        <f>JKP59*assumptions!$E$98</f>
        <v>0</v>
      </c>
      <c r="JKQ60" s="5">
        <f>JKQ59*assumptions!$E$98</f>
        <v>0</v>
      </c>
      <c r="JKR60" s="5">
        <f>JKR59*assumptions!$E$98</f>
        <v>0</v>
      </c>
      <c r="JKS60" s="5">
        <f>JKS59*assumptions!$E$98</f>
        <v>0</v>
      </c>
      <c r="JKT60" s="5">
        <f>JKT59*assumptions!$E$98</f>
        <v>0</v>
      </c>
      <c r="JKU60" s="5">
        <f>JKU59*assumptions!$E$98</f>
        <v>0</v>
      </c>
      <c r="JKV60" s="5">
        <f>JKV59*assumptions!$E$98</f>
        <v>0</v>
      </c>
      <c r="JKW60" s="5">
        <f>JKW59*assumptions!$E$98</f>
        <v>0</v>
      </c>
      <c r="JKX60" s="5">
        <f>JKX59*assumptions!$E$98</f>
        <v>0</v>
      </c>
      <c r="JKY60" s="5">
        <f>JKY59*assumptions!$E$98</f>
        <v>0</v>
      </c>
      <c r="JKZ60" s="5">
        <f>JKZ59*assumptions!$E$98</f>
        <v>0</v>
      </c>
      <c r="JLA60" s="5">
        <f>JLA59*assumptions!$E$98</f>
        <v>0</v>
      </c>
      <c r="JLB60" s="5">
        <f>JLB59*assumptions!$E$98</f>
        <v>0</v>
      </c>
      <c r="JLC60" s="5">
        <f>JLC59*assumptions!$E$98</f>
        <v>0</v>
      </c>
      <c r="JLD60" s="5">
        <f>JLD59*assumptions!$E$98</f>
        <v>0</v>
      </c>
      <c r="JLE60" s="5">
        <f>JLE59*assumptions!$E$98</f>
        <v>0</v>
      </c>
      <c r="JLF60" s="5">
        <f>JLF59*assumptions!$E$98</f>
        <v>0</v>
      </c>
      <c r="JLG60" s="5">
        <f>JLG59*assumptions!$E$98</f>
        <v>0</v>
      </c>
      <c r="JLH60" s="5">
        <f>JLH59*assumptions!$E$98</f>
        <v>0</v>
      </c>
      <c r="JLI60" s="5">
        <f>JLI59*assumptions!$E$98</f>
        <v>0</v>
      </c>
      <c r="JLJ60" s="5">
        <f>JLJ59*assumptions!$E$98</f>
        <v>0</v>
      </c>
      <c r="JLK60" s="5">
        <f>JLK59*assumptions!$E$98</f>
        <v>0</v>
      </c>
      <c r="JLL60" s="5">
        <f>JLL59*assumptions!$E$98</f>
        <v>0</v>
      </c>
      <c r="JLM60" s="5">
        <f>JLM59*assumptions!$E$98</f>
        <v>0</v>
      </c>
      <c r="JLN60" s="5">
        <f>JLN59*assumptions!$E$98</f>
        <v>0</v>
      </c>
      <c r="JLO60" s="5">
        <f>JLO59*assumptions!$E$98</f>
        <v>0</v>
      </c>
      <c r="JLP60" s="5">
        <f>JLP59*assumptions!$E$98</f>
        <v>0</v>
      </c>
      <c r="JLQ60" s="5">
        <f>JLQ59*assumptions!$E$98</f>
        <v>0</v>
      </c>
      <c r="JLR60" s="5">
        <f>JLR59*assumptions!$E$98</f>
        <v>0</v>
      </c>
      <c r="JLS60" s="5">
        <f>JLS59*assumptions!$E$98</f>
        <v>0</v>
      </c>
      <c r="JLT60" s="5">
        <f>JLT59*assumptions!$E$98</f>
        <v>0</v>
      </c>
      <c r="JLU60" s="5">
        <f>JLU59*assumptions!$E$98</f>
        <v>0</v>
      </c>
      <c r="JLV60" s="5">
        <f>JLV59*assumptions!$E$98</f>
        <v>0</v>
      </c>
      <c r="JLW60" s="5">
        <f>JLW59*assumptions!$E$98</f>
        <v>0</v>
      </c>
      <c r="JLX60" s="5">
        <f>JLX59*assumptions!$E$98</f>
        <v>0</v>
      </c>
      <c r="JLY60" s="5">
        <f>JLY59*assumptions!$E$98</f>
        <v>0</v>
      </c>
      <c r="JLZ60" s="5">
        <f>JLZ59*assumptions!$E$98</f>
        <v>0</v>
      </c>
      <c r="JMA60" s="5">
        <f>JMA59*assumptions!$E$98</f>
        <v>0</v>
      </c>
      <c r="JMB60" s="5">
        <f>JMB59*assumptions!$E$98</f>
        <v>0</v>
      </c>
      <c r="JMC60" s="5">
        <f>JMC59*assumptions!$E$98</f>
        <v>0</v>
      </c>
      <c r="JMD60" s="5">
        <f>JMD59*assumptions!$E$98</f>
        <v>0</v>
      </c>
      <c r="JME60" s="5">
        <f>JME59*assumptions!$E$98</f>
        <v>0</v>
      </c>
      <c r="JMF60" s="5">
        <f>JMF59*assumptions!$E$98</f>
        <v>0</v>
      </c>
      <c r="JMG60" s="5">
        <f>JMG59*assumptions!$E$98</f>
        <v>0</v>
      </c>
      <c r="JMH60" s="5">
        <f>JMH59*assumptions!$E$98</f>
        <v>0</v>
      </c>
      <c r="JMI60" s="5">
        <f>JMI59*assumptions!$E$98</f>
        <v>0</v>
      </c>
      <c r="JMJ60" s="5">
        <f>JMJ59*assumptions!$E$98</f>
        <v>0</v>
      </c>
      <c r="JMK60" s="5">
        <f>JMK59*assumptions!$E$98</f>
        <v>0</v>
      </c>
      <c r="JML60" s="5">
        <f>JML59*assumptions!$E$98</f>
        <v>0</v>
      </c>
      <c r="JMM60" s="5">
        <f>JMM59*assumptions!$E$98</f>
        <v>0</v>
      </c>
      <c r="JMN60" s="5">
        <f>JMN59*assumptions!$E$98</f>
        <v>0</v>
      </c>
      <c r="JMO60" s="5">
        <f>JMO59*assumptions!$E$98</f>
        <v>0</v>
      </c>
      <c r="JMP60" s="5">
        <f>JMP59*assumptions!$E$98</f>
        <v>0</v>
      </c>
      <c r="JMQ60" s="5">
        <f>JMQ59*assumptions!$E$98</f>
        <v>0</v>
      </c>
      <c r="JMR60" s="5">
        <f>JMR59*assumptions!$E$98</f>
        <v>0</v>
      </c>
      <c r="JMS60" s="5">
        <f>JMS59*assumptions!$E$98</f>
        <v>0</v>
      </c>
      <c r="JMT60" s="5">
        <f>JMT59*assumptions!$E$98</f>
        <v>0</v>
      </c>
      <c r="JMU60" s="5">
        <f>JMU59*assumptions!$E$98</f>
        <v>0</v>
      </c>
      <c r="JMV60" s="5">
        <f>JMV59*assumptions!$E$98</f>
        <v>0</v>
      </c>
      <c r="JMW60" s="5">
        <f>JMW59*assumptions!$E$98</f>
        <v>0</v>
      </c>
      <c r="JMX60" s="5">
        <f>JMX59*assumptions!$E$98</f>
        <v>0</v>
      </c>
      <c r="JMY60" s="5">
        <f>JMY59*assumptions!$E$98</f>
        <v>0</v>
      </c>
      <c r="JMZ60" s="5">
        <f>JMZ59*assumptions!$E$98</f>
        <v>0</v>
      </c>
      <c r="JNA60" s="5">
        <f>JNA59*assumptions!$E$98</f>
        <v>0</v>
      </c>
      <c r="JNB60" s="5">
        <f>JNB59*assumptions!$E$98</f>
        <v>0</v>
      </c>
      <c r="JNC60" s="5">
        <f>JNC59*assumptions!$E$98</f>
        <v>0</v>
      </c>
      <c r="JND60" s="5">
        <f>JND59*assumptions!$E$98</f>
        <v>0</v>
      </c>
      <c r="JNE60" s="5">
        <f>JNE59*assumptions!$E$98</f>
        <v>0</v>
      </c>
      <c r="JNF60" s="5">
        <f>JNF59*assumptions!$E$98</f>
        <v>0</v>
      </c>
      <c r="JNG60" s="5">
        <f>JNG59*assumptions!$E$98</f>
        <v>0</v>
      </c>
      <c r="JNH60" s="5">
        <f>JNH59*assumptions!$E$98</f>
        <v>0</v>
      </c>
      <c r="JNI60" s="5">
        <f>JNI59*assumptions!$E$98</f>
        <v>0</v>
      </c>
      <c r="JNJ60" s="5">
        <f>JNJ59*assumptions!$E$98</f>
        <v>0</v>
      </c>
      <c r="JNK60" s="5">
        <f>JNK59*assumptions!$E$98</f>
        <v>0</v>
      </c>
      <c r="JNL60" s="5">
        <f>JNL59*assumptions!$E$98</f>
        <v>0</v>
      </c>
      <c r="JNM60" s="5">
        <f>JNM59*assumptions!$E$98</f>
        <v>0</v>
      </c>
      <c r="JNN60" s="5">
        <f>JNN59*assumptions!$E$98</f>
        <v>0</v>
      </c>
      <c r="JNO60" s="5">
        <f>JNO59*assumptions!$E$98</f>
        <v>0</v>
      </c>
      <c r="JNP60" s="5">
        <f>JNP59*assumptions!$E$98</f>
        <v>0</v>
      </c>
      <c r="JNQ60" s="5">
        <f>JNQ59*assumptions!$E$98</f>
        <v>0</v>
      </c>
      <c r="JNR60" s="5">
        <f>JNR59*assumptions!$E$98</f>
        <v>0</v>
      </c>
      <c r="JNS60" s="5">
        <f>JNS59*assumptions!$E$98</f>
        <v>0</v>
      </c>
      <c r="JNT60" s="5">
        <f>JNT59*assumptions!$E$98</f>
        <v>0</v>
      </c>
      <c r="JNU60" s="5">
        <f>JNU59*assumptions!$E$98</f>
        <v>0</v>
      </c>
      <c r="JNV60" s="5">
        <f>JNV59*assumptions!$E$98</f>
        <v>0</v>
      </c>
      <c r="JNW60" s="5">
        <f>JNW59*assumptions!$E$98</f>
        <v>0</v>
      </c>
      <c r="JNX60" s="5">
        <f>JNX59*assumptions!$E$98</f>
        <v>0</v>
      </c>
      <c r="JNY60" s="5">
        <f>JNY59*assumptions!$E$98</f>
        <v>0</v>
      </c>
      <c r="JNZ60" s="5">
        <f>JNZ59*assumptions!$E$98</f>
        <v>0</v>
      </c>
      <c r="JOA60" s="5">
        <f>JOA59*assumptions!$E$98</f>
        <v>0</v>
      </c>
      <c r="JOB60" s="5">
        <f>JOB59*assumptions!$E$98</f>
        <v>0</v>
      </c>
      <c r="JOC60" s="5">
        <f>JOC59*assumptions!$E$98</f>
        <v>0</v>
      </c>
      <c r="JOD60" s="5">
        <f>JOD59*assumptions!$E$98</f>
        <v>0</v>
      </c>
      <c r="JOE60" s="5">
        <f>JOE59*assumptions!$E$98</f>
        <v>0</v>
      </c>
      <c r="JOF60" s="5">
        <f>JOF59*assumptions!$E$98</f>
        <v>0</v>
      </c>
      <c r="JOG60" s="5">
        <f>JOG59*assumptions!$E$98</f>
        <v>0</v>
      </c>
      <c r="JOH60" s="5">
        <f>JOH59*assumptions!$E$98</f>
        <v>0</v>
      </c>
      <c r="JOI60" s="5">
        <f>JOI59*assumptions!$E$98</f>
        <v>0</v>
      </c>
      <c r="JOJ60" s="5">
        <f>JOJ59*assumptions!$E$98</f>
        <v>0</v>
      </c>
      <c r="JOK60" s="5">
        <f>JOK59*assumptions!$E$98</f>
        <v>0</v>
      </c>
      <c r="JOL60" s="5">
        <f>JOL59*assumptions!$E$98</f>
        <v>0</v>
      </c>
      <c r="JOM60" s="5">
        <f>JOM59*assumptions!$E$98</f>
        <v>0</v>
      </c>
      <c r="JON60" s="5">
        <f>JON59*assumptions!$E$98</f>
        <v>0</v>
      </c>
      <c r="JOO60" s="5">
        <f>JOO59*assumptions!$E$98</f>
        <v>0</v>
      </c>
      <c r="JOP60" s="5">
        <f>JOP59*assumptions!$E$98</f>
        <v>0</v>
      </c>
      <c r="JOQ60" s="5">
        <f>JOQ59*assumptions!$E$98</f>
        <v>0</v>
      </c>
      <c r="JOR60" s="5">
        <f>JOR59*assumptions!$E$98</f>
        <v>0</v>
      </c>
      <c r="JOS60" s="5">
        <f>JOS59*assumptions!$E$98</f>
        <v>0</v>
      </c>
      <c r="JOT60" s="5">
        <f>JOT59*assumptions!$E$98</f>
        <v>0</v>
      </c>
      <c r="JOU60" s="5">
        <f>JOU59*assumptions!$E$98</f>
        <v>0</v>
      </c>
      <c r="JOV60" s="5">
        <f>JOV59*assumptions!$E$98</f>
        <v>0</v>
      </c>
      <c r="JOW60" s="5">
        <f>JOW59*assumptions!$E$98</f>
        <v>0</v>
      </c>
      <c r="JOX60" s="5">
        <f>JOX59*assumptions!$E$98</f>
        <v>0</v>
      </c>
      <c r="JOY60" s="5">
        <f>JOY59*assumptions!$E$98</f>
        <v>0</v>
      </c>
      <c r="JOZ60" s="5">
        <f>JOZ59*assumptions!$E$98</f>
        <v>0</v>
      </c>
      <c r="JPA60" s="5">
        <f>JPA59*assumptions!$E$98</f>
        <v>0</v>
      </c>
      <c r="JPB60" s="5">
        <f>JPB59*assumptions!$E$98</f>
        <v>0</v>
      </c>
      <c r="JPC60" s="5">
        <f>JPC59*assumptions!$E$98</f>
        <v>0</v>
      </c>
      <c r="JPD60" s="5">
        <f>JPD59*assumptions!$E$98</f>
        <v>0</v>
      </c>
      <c r="JPE60" s="5">
        <f>JPE59*assumptions!$E$98</f>
        <v>0</v>
      </c>
      <c r="JPF60" s="5">
        <f>JPF59*assumptions!$E$98</f>
        <v>0</v>
      </c>
      <c r="JPG60" s="5">
        <f>JPG59*assumptions!$E$98</f>
        <v>0</v>
      </c>
      <c r="JPH60" s="5">
        <f>JPH59*assumptions!$E$98</f>
        <v>0</v>
      </c>
      <c r="JPI60" s="5">
        <f>JPI59*assumptions!$E$98</f>
        <v>0</v>
      </c>
      <c r="JPJ60" s="5">
        <f>JPJ59*assumptions!$E$98</f>
        <v>0</v>
      </c>
      <c r="JPK60" s="5">
        <f>JPK59*assumptions!$E$98</f>
        <v>0</v>
      </c>
      <c r="JPL60" s="5">
        <f>JPL59*assumptions!$E$98</f>
        <v>0</v>
      </c>
      <c r="JPM60" s="5">
        <f>JPM59*assumptions!$E$98</f>
        <v>0</v>
      </c>
      <c r="JPN60" s="5">
        <f>JPN59*assumptions!$E$98</f>
        <v>0</v>
      </c>
      <c r="JPO60" s="5">
        <f>JPO59*assumptions!$E$98</f>
        <v>0</v>
      </c>
      <c r="JPP60" s="5">
        <f>JPP59*assumptions!$E$98</f>
        <v>0</v>
      </c>
      <c r="JPQ60" s="5">
        <f>JPQ59*assumptions!$E$98</f>
        <v>0</v>
      </c>
      <c r="JPR60" s="5">
        <f>JPR59*assumptions!$E$98</f>
        <v>0</v>
      </c>
      <c r="JPS60" s="5">
        <f>JPS59*assumptions!$E$98</f>
        <v>0</v>
      </c>
      <c r="JPT60" s="5">
        <f>JPT59*assumptions!$E$98</f>
        <v>0</v>
      </c>
      <c r="JPU60" s="5">
        <f>JPU59*assumptions!$E$98</f>
        <v>0</v>
      </c>
      <c r="JPV60" s="5">
        <f>JPV59*assumptions!$E$98</f>
        <v>0</v>
      </c>
      <c r="JPW60" s="5">
        <f>JPW59*assumptions!$E$98</f>
        <v>0</v>
      </c>
      <c r="JPX60" s="5">
        <f>JPX59*assumptions!$E$98</f>
        <v>0</v>
      </c>
      <c r="JPY60" s="5">
        <f>JPY59*assumptions!$E$98</f>
        <v>0</v>
      </c>
      <c r="JPZ60" s="5">
        <f>JPZ59*assumptions!$E$98</f>
        <v>0</v>
      </c>
      <c r="JQA60" s="5">
        <f>JQA59*assumptions!$E$98</f>
        <v>0</v>
      </c>
      <c r="JQB60" s="5">
        <f>JQB59*assumptions!$E$98</f>
        <v>0</v>
      </c>
      <c r="JQC60" s="5">
        <f>JQC59*assumptions!$E$98</f>
        <v>0</v>
      </c>
      <c r="JQD60" s="5">
        <f>JQD59*assumptions!$E$98</f>
        <v>0</v>
      </c>
      <c r="JQE60" s="5">
        <f>JQE59*assumptions!$E$98</f>
        <v>0</v>
      </c>
      <c r="JQF60" s="5">
        <f>JQF59*assumptions!$E$98</f>
        <v>0</v>
      </c>
      <c r="JQG60" s="5">
        <f>JQG59*assumptions!$E$98</f>
        <v>0</v>
      </c>
      <c r="JQH60" s="5">
        <f>JQH59*assumptions!$E$98</f>
        <v>0</v>
      </c>
      <c r="JQI60" s="5">
        <f>JQI59*assumptions!$E$98</f>
        <v>0</v>
      </c>
      <c r="JQJ60" s="5">
        <f>JQJ59*assumptions!$E$98</f>
        <v>0</v>
      </c>
      <c r="JQK60" s="5">
        <f>JQK59*assumptions!$E$98</f>
        <v>0</v>
      </c>
      <c r="JQL60" s="5">
        <f>JQL59*assumptions!$E$98</f>
        <v>0</v>
      </c>
      <c r="JQM60" s="5">
        <f>JQM59*assumptions!$E$98</f>
        <v>0</v>
      </c>
      <c r="JQN60" s="5">
        <f>JQN59*assumptions!$E$98</f>
        <v>0</v>
      </c>
      <c r="JQO60" s="5">
        <f>JQO59*assumptions!$E$98</f>
        <v>0</v>
      </c>
      <c r="JQP60" s="5">
        <f>JQP59*assumptions!$E$98</f>
        <v>0</v>
      </c>
      <c r="JQQ60" s="5">
        <f>JQQ59*assumptions!$E$98</f>
        <v>0</v>
      </c>
      <c r="JQR60" s="5">
        <f>JQR59*assumptions!$E$98</f>
        <v>0</v>
      </c>
      <c r="JQS60" s="5">
        <f>JQS59*assumptions!$E$98</f>
        <v>0</v>
      </c>
      <c r="JQT60" s="5">
        <f>JQT59*assumptions!$E$98</f>
        <v>0</v>
      </c>
      <c r="JQU60" s="5">
        <f>JQU59*assumptions!$E$98</f>
        <v>0</v>
      </c>
      <c r="JQV60" s="5">
        <f>JQV59*assumptions!$E$98</f>
        <v>0</v>
      </c>
      <c r="JQW60" s="5">
        <f>JQW59*assumptions!$E$98</f>
        <v>0</v>
      </c>
      <c r="JQX60" s="5">
        <f>JQX59*assumptions!$E$98</f>
        <v>0</v>
      </c>
      <c r="JQY60" s="5">
        <f>JQY59*assumptions!$E$98</f>
        <v>0</v>
      </c>
      <c r="JQZ60" s="5">
        <f>JQZ59*assumptions!$E$98</f>
        <v>0</v>
      </c>
      <c r="JRA60" s="5">
        <f>JRA59*assumptions!$E$98</f>
        <v>0</v>
      </c>
      <c r="JRB60" s="5">
        <f>JRB59*assumptions!$E$98</f>
        <v>0</v>
      </c>
      <c r="JRC60" s="5">
        <f>JRC59*assumptions!$E$98</f>
        <v>0</v>
      </c>
      <c r="JRD60" s="5">
        <f>JRD59*assumptions!$E$98</f>
        <v>0</v>
      </c>
      <c r="JRE60" s="5">
        <f>JRE59*assumptions!$E$98</f>
        <v>0</v>
      </c>
      <c r="JRF60" s="5">
        <f>JRF59*assumptions!$E$98</f>
        <v>0</v>
      </c>
      <c r="JRG60" s="5">
        <f>JRG59*assumptions!$E$98</f>
        <v>0</v>
      </c>
      <c r="JRH60" s="5">
        <f>JRH59*assumptions!$E$98</f>
        <v>0</v>
      </c>
      <c r="JRI60" s="5">
        <f>JRI59*assumptions!$E$98</f>
        <v>0</v>
      </c>
      <c r="JRJ60" s="5">
        <f>JRJ59*assumptions!$E$98</f>
        <v>0</v>
      </c>
      <c r="JRK60" s="5">
        <f>JRK59*assumptions!$E$98</f>
        <v>0</v>
      </c>
      <c r="JRL60" s="5">
        <f>JRL59*assumptions!$E$98</f>
        <v>0</v>
      </c>
      <c r="JRM60" s="5">
        <f>JRM59*assumptions!$E$98</f>
        <v>0</v>
      </c>
      <c r="JRN60" s="5">
        <f>JRN59*assumptions!$E$98</f>
        <v>0</v>
      </c>
      <c r="JRO60" s="5">
        <f>JRO59*assumptions!$E$98</f>
        <v>0</v>
      </c>
      <c r="JRP60" s="5">
        <f>JRP59*assumptions!$E$98</f>
        <v>0</v>
      </c>
      <c r="JRQ60" s="5">
        <f>JRQ59*assumptions!$E$98</f>
        <v>0</v>
      </c>
      <c r="JRR60" s="5">
        <f>JRR59*assumptions!$E$98</f>
        <v>0</v>
      </c>
      <c r="JRS60" s="5">
        <f>JRS59*assumptions!$E$98</f>
        <v>0</v>
      </c>
      <c r="JRT60" s="5">
        <f>JRT59*assumptions!$E$98</f>
        <v>0</v>
      </c>
      <c r="JRU60" s="5">
        <f>JRU59*assumptions!$E$98</f>
        <v>0</v>
      </c>
      <c r="JRV60" s="5">
        <f>JRV59*assumptions!$E$98</f>
        <v>0</v>
      </c>
      <c r="JRW60" s="5">
        <f>JRW59*assumptions!$E$98</f>
        <v>0</v>
      </c>
      <c r="JRX60" s="5">
        <f>JRX59*assumptions!$E$98</f>
        <v>0</v>
      </c>
      <c r="JRY60" s="5">
        <f>JRY59*assumptions!$E$98</f>
        <v>0</v>
      </c>
      <c r="JRZ60" s="5">
        <f>JRZ59*assumptions!$E$98</f>
        <v>0</v>
      </c>
      <c r="JSA60" s="5">
        <f>JSA59*assumptions!$E$98</f>
        <v>0</v>
      </c>
      <c r="JSB60" s="5">
        <f>JSB59*assumptions!$E$98</f>
        <v>0</v>
      </c>
      <c r="JSC60" s="5">
        <f>JSC59*assumptions!$E$98</f>
        <v>0</v>
      </c>
      <c r="JSD60" s="5">
        <f>JSD59*assumptions!$E$98</f>
        <v>0</v>
      </c>
      <c r="JSE60" s="5">
        <f>JSE59*assumptions!$E$98</f>
        <v>0</v>
      </c>
      <c r="JSF60" s="5">
        <f>JSF59*assumptions!$E$98</f>
        <v>0</v>
      </c>
      <c r="JSG60" s="5">
        <f>JSG59*assumptions!$E$98</f>
        <v>0</v>
      </c>
      <c r="JSH60" s="5">
        <f>JSH59*assumptions!$E$98</f>
        <v>0</v>
      </c>
      <c r="JSI60" s="5">
        <f>JSI59*assumptions!$E$98</f>
        <v>0</v>
      </c>
      <c r="JSJ60" s="5">
        <f>JSJ59*assumptions!$E$98</f>
        <v>0</v>
      </c>
      <c r="JSK60" s="5">
        <f>JSK59*assumptions!$E$98</f>
        <v>0</v>
      </c>
      <c r="JSL60" s="5">
        <f>JSL59*assumptions!$E$98</f>
        <v>0</v>
      </c>
      <c r="JSM60" s="5">
        <f>JSM59*assumptions!$E$98</f>
        <v>0</v>
      </c>
      <c r="JSN60" s="5">
        <f>JSN59*assumptions!$E$98</f>
        <v>0</v>
      </c>
      <c r="JSO60" s="5">
        <f>JSO59*assumptions!$E$98</f>
        <v>0</v>
      </c>
      <c r="JSP60" s="5">
        <f>JSP59*assumptions!$E$98</f>
        <v>0</v>
      </c>
      <c r="JSQ60" s="5">
        <f>JSQ59*assumptions!$E$98</f>
        <v>0</v>
      </c>
      <c r="JSR60" s="5">
        <f>JSR59*assumptions!$E$98</f>
        <v>0</v>
      </c>
      <c r="JSS60" s="5">
        <f>JSS59*assumptions!$E$98</f>
        <v>0</v>
      </c>
      <c r="JST60" s="5">
        <f>JST59*assumptions!$E$98</f>
        <v>0</v>
      </c>
      <c r="JSU60" s="5">
        <f>JSU59*assumptions!$E$98</f>
        <v>0</v>
      </c>
      <c r="JSV60" s="5">
        <f>JSV59*assumptions!$E$98</f>
        <v>0</v>
      </c>
      <c r="JSW60" s="5">
        <f>JSW59*assumptions!$E$98</f>
        <v>0</v>
      </c>
      <c r="JSX60" s="5">
        <f>JSX59*assumptions!$E$98</f>
        <v>0</v>
      </c>
      <c r="JSY60" s="5">
        <f>JSY59*assumptions!$E$98</f>
        <v>0</v>
      </c>
      <c r="JSZ60" s="5">
        <f>JSZ59*assumptions!$E$98</f>
        <v>0</v>
      </c>
      <c r="JTA60" s="5">
        <f>JTA59*assumptions!$E$98</f>
        <v>0</v>
      </c>
      <c r="JTB60" s="5">
        <f>JTB59*assumptions!$E$98</f>
        <v>0</v>
      </c>
      <c r="JTC60" s="5">
        <f>JTC59*assumptions!$E$98</f>
        <v>0</v>
      </c>
      <c r="JTD60" s="5">
        <f>JTD59*assumptions!$E$98</f>
        <v>0</v>
      </c>
      <c r="JTE60" s="5">
        <f>JTE59*assumptions!$E$98</f>
        <v>0</v>
      </c>
      <c r="JTF60" s="5">
        <f>JTF59*assumptions!$E$98</f>
        <v>0</v>
      </c>
      <c r="JTG60" s="5">
        <f>JTG59*assumptions!$E$98</f>
        <v>0</v>
      </c>
      <c r="JTH60" s="5">
        <f>JTH59*assumptions!$E$98</f>
        <v>0</v>
      </c>
      <c r="JTI60" s="5">
        <f>JTI59*assumptions!$E$98</f>
        <v>0</v>
      </c>
      <c r="JTJ60" s="5">
        <f>JTJ59*assumptions!$E$98</f>
        <v>0</v>
      </c>
      <c r="JTK60" s="5">
        <f>JTK59*assumptions!$E$98</f>
        <v>0</v>
      </c>
      <c r="JTL60" s="5">
        <f>JTL59*assumptions!$E$98</f>
        <v>0</v>
      </c>
      <c r="JTM60" s="5">
        <f>JTM59*assumptions!$E$98</f>
        <v>0</v>
      </c>
      <c r="JTN60" s="5">
        <f>JTN59*assumptions!$E$98</f>
        <v>0</v>
      </c>
      <c r="JTO60" s="5">
        <f>JTO59*assumptions!$E$98</f>
        <v>0</v>
      </c>
      <c r="JTP60" s="5">
        <f>JTP59*assumptions!$E$98</f>
        <v>0</v>
      </c>
      <c r="JTQ60" s="5">
        <f>JTQ59*assumptions!$E$98</f>
        <v>0</v>
      </c>
      <c r="JTR60" s="5">
        <f>JTR59*assumptions!$E$98</f>
        <v>0</v>
      </c>
      <c r="JTS60" s="5">
        <f>JTS59*assumptions!$E$98</f>
        <v>0</v>
      </c>
      <c r="JTT60" s="5">
        <f>JTT59*assumptions!$E$98</f>
        <v>0</v>
      </c>
      <c r="JTU60" s="5">
        <f>JTU59*assumptions!$E$98</f>
        <v>0</v>
      </c>
      <c r="JTV60" s="5">
        <f>JTV59*assumptions!$E$98</f>
        <v>0</v>
      </c>
      <c r="JTW60" s="5">
        <f>JTW59*assumptions!$E$98</f>
        <v>0</v>
      </c>
      <c r="JTX60" s="5">
        <f>JTX59*assumptions!$E$98</f>
        <v>0</v>
      </c>
      <c r="JTY60" s="5">
        <f>JTY59*assumptions!$E$98</f>
        <v>0</v>
      </c>
      <c r="JTZ60" s="5">
        <f>JTZ59*assumptions!$E$98</f>
        <v>0</v>
      </c>
      <c r="JUA60" s="5">
        <f>JUA59*assumptions!$E$98</f>
        <v>0</v>
      </c>
      <c r="JUB60" s="5">
        <f>JUB59*assumptions!$E$98</f>
        <v>0</v>
      </c>
      <c r="JUC60" s="5">
        <f>JUC59*assumptions!$E$98</f>
        <v>0</v>
      </c>
      <c r="JUD60" s="5">
        <f>JUD59*assumptions!$E$98</f>
        <v>0</v>
      </c>
      <c r="JUE60" s="5">
        <f>JUE59*assumptions!$E$98</f>
        <v>0</v>
      </c>
      <c r="JUF60" s="5">
        <f>JUF59*assumptions!$E$98</f>
        <v>0</v>
      </c>
      <c r="JUG60" s="5">
        <f>JUG59*assumptions!$E$98</f>
        <v>0</v>
      </c>
      <c r="JUH60" s="5">
        <f>JUH59*assumptions!$E$98</f>
        <v>0</v>
      </c>
      <c r="JUI60" s="5">
        <f>JUI59*assumptions!$E$98</f>
        <v>0</v>
      </c>
      <c r="JUJ60" s="5">
        <f>JUJ59*assumptions!$E$98</f>
        <v>0</v>
      </c>
      <c r="JUK60" s="5">
        <f>JUK59*assumptions!$E$98</f>
        <v>0</v>
      </c>
      <c r="JUL60" s="5">
        <f>JUL59*assumptions!$E$98</f>
        <v>0</v>
      </c>
      <c r="JUM60" s="5">
        <f>JUM59*assumptions!$E$98</f>
        <v>0</v>
      </c>
      <c r="JUN60" s="5">
        <f>JUN59*assumptions!$E$98</f>
        <v>0</v>
      </c>
      <c r="JUO60" s="5">
        <f>JUO59*assumptions!$E$98</f>
        <v>0</v>
      </c>
      <c r="JUP60" s="5">
        <f>JUP59*assumptions!$E$98</f>
        <v>0</v>
      </c>
      <c r="JUQ60" s="5">
        <f>JUQ59*assumptions!$E$98</f>
        <v>0</v>
      </c>
      <c r="JUR60" s="5">
        <f>JUR59*assumptions!$E$98</f>
        <v>0</v>
      </c>
      <c r="JUS60" s="5">
        <f>JUS59*assumptions!$E$98</f>
        <v>0</v>
      </c>
      <c r="JUT60" s="5">
        <f>JUT59*assumptions!$E$98</f>
        <v>0</v>
      </c>
      <c r="JUU60" s="5">
        <f>JUU59*assumptions!$E$98</f>
        <v>0</v>
      </c>
      <c r="JUV60" s="5">
        <f>JUV59*assumptions!$E$98</f>
        <v>0</v>
      </c>
      <c r="JUW60" s="5">
        <f>JUW59*assumptions!$E$98</f>
        <v>0</v>
      </c>
      <c r="JUX60" s="5">
        <f>JUX59*assumptions!$E$98</f>
        <v>0</v>
      </c>
      <c r="JUY60" s="5">
        <f>JUY59*assumptions!$E$98</f>
        <v>0</v>
      </c>
      <c r="JUZ60" s="5">
        <f>JUZ59*assumptions!$E$98</f>
        <v>0</v>
      </c>
      <c r="JVA60" s="5">
        <f>JVA59*assumptions!$E$98</f>
        <v>0</v>
      </c>
      <c r="JVB60" s="5">
        <f>JVB59*assumptions!$E$98</f>
        <v>0</v>
      </c>
      <c r="JVC60" s="5">
        <f>JVC59*assumptions!$E$98</f>
        <v>0</v>
      </c>
      <c r="JVD60" s="5">
        <f>JVD59*assumptions!$E$98</f>
        <v>0</v>
      </c>
      <c r="JVE60" s="5">
        <f>JVE59*assumptions!$E$98</f>
        <v>0</v>
      </c>
      <c r="JVF60" s="5">
        <f>JVF59*assumptions!$E$98</f>
        <v>0</v>
      </c>
      <c r="JVG60" s="5">
        <f>JVG59*assumptions!$E$98</f>
        <v>0</v>
      </c>
      <c r="JVH60" s="5">
        <f>JVH59*assumptions!$E$98</f>
        <v>0</v>
      </c>
      <c r="JVI60" s="5">
        <f>JVI59*assumptions!$E$98</f>
        <v>0</v>
      </c>
      <c r="JVJ60" s="5">
        <f>JVJ59*assumptions!$E$98</f>
        <v>0</v>
      </c>
      <c r="JVK60" s="5">
        <f>JVK59*assumptions!$E$98</f>
        <v>0</v>
      </c>
      <c r="JVL60" s="5">
        <f>JVL59*assumptions!$E$98</f>
        <v>0</v>
      </c>
      <c r="JVM60" s="5">
        <f>JVM59*assumptions!$E$98</f>
        <v>0</v>
      </c>
      <c r="JVN60" s="5">
        <f>JVN59*assumptions!$E$98</f>
        <v>0</v>
      </c>
      <c r="JVO60" s="5">
        <f>JVO59*assumptions!$E$98</f>
        <v>0</v>
      </c>
      <c r="JVP60" s="5">
        <f>JVP59*assumptions!$E$98</f>
        <v>0</v>
      </c>
      <c r="JVQ60" s="5">
        <f>JVQ59*assumptions!$E$98</f>
        <v>0</v>
      </c>
      <c r="JVR60" s="5">
        <f>JVR59*assumptions!$E$98</f>
        <v>0</v>
      </c>
      <c r="JVS60" s="5">
        <f>JVS59*assumptions!$E$98</f>
        <v>0</v>
      </c>
      <c r="JVT60" s="5">
        <f>JVT59*assumptions!$E$98</f>
        <v>0</v>
      </c>
      <c r="JVU60" s="5">
        <f>JVU59*assumptions!$E$98</f>
        <v>0</v>
      </c>
      <c r="JVV60" s="5">
        <f>JVV59*assumptions!$E$98</f>
        <v>0</v>
      </c>
      <c r="JVW60" s="5">
        <f>JVW59*assumptions!$E$98</f>
        <v>0</v>
      </c>
      <c r="JVX60" s="5">
        <f>JVX59*assumptions!$E$98</f>
        <v>0</v>
      </c>
      <c r="JVY60" s="5">
        <f>JVY59*assumptions!$E$98</f>
        <v>0</v>
      </c>
      <c r="JVZ60" s="5">
        <f>JVZ59*assumptions!$E$98</f>
        <v>0</v>
      </c>
      <c r="JWA60" s="5">
        <f>JWA59*assumptions!$E$98</f>
        <v>0</v>
      </c>
      <c r="JWB60" s="5">
        <f>JWB59*assumptions!$E$98</f>
        <v>0</v>
      </c>
      <c r="JWC60" s="5">
        <f>JWC59*assumptions!$E$98</f>
        <v>0</v>
      </c>
      <c r="JWD60" s="5">
        <f>JWD59*assumptions!$E$98</f>
        <v>0</v>
      </c>
      <c r="JWE60" s="5">
        <f>JWE59*assumptions!$E$98</f>
        <v>0</v>
      </c>
      <c r="JWF60" s="5">
        <f>JWF59*assumptions!$E$98</f>
        <v>0</v>
      </c>
      <c r="JWG60" s="5">
        <f>JWG59*assumptions!$E$98</f>
        <v>0</v>
      </c>
      <c r="JWH60" s="5">
        <f>JWH59*assumptions!$E$98</f>
        <v>0</v>
      </c>
      <c r="JWI60" s="5">
        <f>JWI59*assumptions!$E$98</f>
        <v>0</v>
      </c>
      <c r="JWJ60" s="5">
        <f>JWJ59*assumptions!$E$98</f>
        <v>0</v>
      </c>
      <c r="JWK60" s="5">
        <f>JWK59*assumptions!$E$98</f>
        <v>0</v>
      </c>
      <c r="JWL60" s="5">
        <f>JWL59*assumptions!$E$98</f>
        <v>0</v>
      </c>
      <c r="JWM60" s="5">
        <f>JWM59*assumptions!$E$98</f>
        <v>0</v>
      </c>
      <c r="JWN60" s="5">
        <f>JWN59*assumptions!$E$98</f>
        <v>0</v>
      </c>
      <c r="JWO60" s="5">
        <f>JWO59*assumptions!$E$98</f>
        <v>0</v>
      </c>
      <c r="JWP60" s="5">
        <f>JWP59*assumptions!$E$98</f>
        <v>0</v>
      </c>
      <c r="JWQ60" s="5">
        <f>JWQ59*assumptions!$E$98</f>
        <v>0</v>
      </c>
      <c r="JWR60" s="5">
        <f>JWR59*assumptions!$E$98</f>
        <v>0</v>
      </c>
      <c r="JWS60" s="5">
        <f>JWS59*assumptions!$E$98</f>
        <v>0</v>
      </c>
      <c r="JWT60" s="5">
        <f>JWT59*assumptions!$E$98</f>
        <v>0</v>
      </c>
      <c r="JWU60" s="5">
        <f>JWU59*assumptions!$E$98</f>
        <v>0</v>
      </c>
      <c r="JWV60" s="5">
        <f>JWV59*assumptions!$E$98</f>
        <v>0</v>
      </c>
      <c r="JWW60" s="5">
        <f>JWW59*assumptions!$E$98</f>
        <v>0</v>
      </c>
      <c r="JWX60" s="5">
        <f>JWX59*assumptions!$E$98</f>
        <v>0</v>
      </c>
      <c r="JWY60" s="5">
        <f>JWY59*assumptions!$E$98</f>
        <v>0</v>
      </c>
      <c r="JWZ60" s="5">
        <f>JWZ59*assumptions!$E$98</f>
        <v>0</v>
      </c>
      <c r="JXA60" s="5">
        <f>JXA59*assumptions!$E$98</f>
        <v>0</v>
      </c>
      <c r="JXB60" s="5">
        <f>JXB59*assumptions!$E$98</f>
        <v>0</v>
      </c>
      <c r="JXC60" s="5">
        <f>JXC59*assumptions!$E$98</f>
        <v>0</v>
      </c>
      <c r="JXD60" s="5">
        <f>JXD59*assumptions!$E$98</f>
        <v>0</v>
      </c>
      <c r="JXE60" s="5">
        <f>JXE59*assumptions!$E$98</f>
        <v>0</v>
      </c>
      <c r="JXF60" s="5">
        <f>JXF59*assumptions!$E$98</f>
        <v>0</v>
      </c>
      <c r="JXG60" s="5">
        <f>JXG59*assumptions!$E$98</f>
        <v>0</v>
      </c>
      <c r="JXH60" s="5">
        <f>JXH59*assumptions!$E$98</f>
        <v>0</v>
      </c>
      <c r="JXI60" s="5">
        <f>JXI59*assumptions!$E$98</f>
        <v>0</v>
      </c>
      <c r="JXJ60" s="5">
        <f>JXJ59*assumptions!$E$98</f>
        <v>0</v>
      </c>
      <c r="JXK60" s="5">
        <f>JXK59*assumptions!$E$98</f>
        <v>0</v>
      </c>
      <c r="JXL60" s="5">
        <f>JXL59*assumptions!$E$98</f>
        <v>0</v>
      </c>
      <c r="JXM60" s="5">
        <f>JXM59*assumptions!$E$98</f>
        <v>0</v>
      </c>
      <c r="JXN60" s="5">
        <f>JXN59*assumptions!$E$98</f>
        <v>0</v>
      </c>
      <c r="JXO60" s="5">
        <f>JXO59*assumptions!$E$98</f>
        <v>0</v>
      </c>
      <c r="JXP60" s="5">
        <f>JXP59*assumptions!$E$98</f>
        <v>0</v>
      </c>
      <c r="JXQ60" s="5">
        <f>JXQ59*assumptions!$E$98</f>
        <v>0</v>
      </c>
      <c r="JXR60" s="5">
        <f>JXR59*assumptions!$E$98</f>
        <v>0</v>
      </c>
      <c r="JXS60" s="5">
        <f>JXS59*assumptions!$E$98</f>
        <v>0</v>
      </c>
      <c r="JXT60" s="5">
        <f>JXT59*assumptions!$E$98</f>
        <v>0</v>
      </c>
      <c r="JXU60" s="5">
        <f>JXU59*assumptions!$E$98</f>
        <v>0</v>
      </c>
      <c r="JXV60" s="5">
        <f>JXV59*assumptions!$E$98</f>
        <v>0</v>
      </c>
      <c r="JXW60" s="5">
        <f>JXW59*assumptions!$E$98</f>
        <v>0</v>
      </c>
      <c r="JXX60" s="5">
        <f>JXX59*assumptions!$E$98</f>
        <v>0</v>
      </c>
      <c r="JXY60" s="5">
        <f>JXY59*assumptions!$E$98</f>
        <v>0</v>
      </c>
      <c r="JXZ60" s="5">
        <f>JXZ59*assumptions!$E$98</f>
        <v>0</v>
      </c>
      <c r="JYA60" s="5">
        <f>JYA59*assumptions!$E$98</f>
        <v>0</v>
      </c>
      <c r="JYB60" s="5">
        <f>JYB59*assumptions!$E$98</f>
        <v>0</v>
      </c>
      <c r="JYC60" s="5">
        <f>JYC59*assumptions!$E$98</f>
        <v>0</v>
      </c>
      <c r="JYD60" s="5">
        <f>JYD59*assumptions!$E$98</f>
        <v>0</v>
      </c>
      <c r="JYE60" s="5">
        <f>JYE59*assumptions!$E$98</f>
        <v>0</v>
      </c>
      <c r="JYF60" s="5">
        <f>JYF59*assumptions!$E$98</f>
        <v>0</v>
      </c>
      <c r="JYG60" s="5">
        <f>JYG59*assumptions!$E$98</f>
        <v>0</v>
      </c>
      <c r="JYH60" s="5">
        <f>JYH59*assumptions!$E$98</f>
        <v>0</v>
      </c>
      <c r="JYI60" s="5">
        <f>JYI59*assumptions!$E$98</f>
        <v>0</v>
      </c>
      <c r="JYJ60" s="5">
        <f>JYJ59*assumptions!$E$98</f>
        <v>0</v>
      </c>
      <c r="JYK60" s="5">
        <f>JYK59*assumptions!$E$98</f>
        <v>0</v>
      </c>
      <c r="JYL60" s="5">
        <f>JYL59*assumptions!$E$98</f>
        <v>0</v>
      </c>
      <c r="JYM60" s="5">
        <f>JYM59*assumptions!$E$98</f>
        <v>0</v>
      </c>
      <c r="JYN60" s="5">
        <f>JYN59*assumptions!$E$98</f>
        <v>0</v>
      </c>
      <c r="JYO60" s="5">
        <f>JYO59*assumptions!$E$98</f>
        <v>0</v>
      </c>
      <c r="JYP60" s="5">
        <f>JYP59*assumptions!$E$98</f>
        <v>0</v>
      </c>
      <c r="JYQ60" s="5">
        <f>JYQ59*assumptions!$E$98</f>
        <v>0</v>
      </c>
      <c r="JYR60" s="5">
        <f>JYR59*assumptions!$E$98</f>
        <v>0</v>
      </c>
      <c r="JYS60" s="5">
        <f>JYS59*assumptions!$E$98</f>
        <v>0</v>
      </c>
      <c r="JYT60" s="5">
        <f>JYT59*assumptions!$E$98</f>
        <v>0</v>
      </c>
      <c r="JYU60" s="5">
        <f>JYU59*assumptions!$E$98</f>
        <v>0</v>
      </c>
      <c r="JYV60" s="5">
        <f>JYV59*assumptions!$E$98</f>
        <v>0</v>
      </c>
      <c r="JYW60" s="5">
        <f>JYW59*assumptions!$E$98</f>
        <v>0</v>
      </c>
      <c r="JYX60" s="5">
        <f>JYX59*assumptions!$E$98</f>
        <v>0</v>
      </c>
      <c r="JYY60" s="5">
        <f>JYY59*assumptions!$E$98</f>
        <v>0</v>
      </c>
      <c r="JYZ60" s="5">
        <f>JYZ59*assumptions!$E$98</f>
        <v>0</v>
      </c>
      <c r="JZA60" s="5">
        <f>JZA59*assumptions!$E$98</f>
        <v>0</v>
      </c>
      <c r="JZB60" s="5">
        <f>JZB59*assumptions!$E$98</f>
        <v>0</v>
      </c>
      <c r="JZC60" s="5">
        <f>JZC59*assumptions!$E$98</f>
        <v>0</v>
      </c>
      <c r="JZD60" s="5">
        <f>JZD59*assumptions!$E$98</f>
        <v>0</v>
      </c>
      <c r="JZE60" s="5">
        <f>JZE59*assumptions!$E$98</f>
        <v>0</v>
      </c>
      <c r="JZF60" s="5">
        <f>JZF59*assumptions!$E$98</f>
        <v>0</v>
      </c>
      <c r="JZG60" s="5">
        <f>JZG59*assumptions!$E$98</f>
        <v>0</v>
      </c>
      <c r="JZH60" s="5">
        <f>JZH59*assumptions!$E$98</f>
        <v>0</v>
      </c>
      <c r="JZI60" s="5">
        <f>JZI59*assumptions!$E$98</f>
        <v>0</v>
      </c>
      <c r="JZJ60" s="5">
        <f>JZJ59*assumptions!$E$98</f>
        <v>0</v>
      </c>
      <c r="JZK60" s="5">
        <f>JZK59*assumptions!$E$98</f>
        <v>0</v>
      </c>
      <c r="JZL60" s="5">
        <f>JZL59*assumptions!$E$98</f>
        <v>0</v>
      </c>
      <c r="JZM60" s="5">
        <f>JZM59*assumptions!$E$98</f>
        <v>0</v>
      </c>
      <c r="JZN60" s="5">
        <f>JZN59*assumptions!$E$98</f>
        <v>0</v>
      </c>
      <c r="JZO60" s="5">
        <f>JZO59*assumptions!$E$98</f>
        <v>0</v>
      </c>
      <c r="JZP60" s="5">
        <f>JZP59*assumptions!$E$98</f>
        <v>0</v>
      </c>
      <c r="JZQ60" s="5">
        <f>JZQ59*assumptions!$E$98</f>
        <v>0</v>
      </c>
      <c r="JZR60" s="5">
        <f>JZR59*assumptions!$E$98</f>
        <v>0</v>
      </c>
      <c r="JZS60" s="5">
        <f>JZS59*assumptions!$E$98</f>
        <v>0</v>
      </c>
      <c r="JZT60" s="5">
        <f>JZT59*assumptions!$E$98</f>
        <v>0</v>
      </c>
      <c r="JZU60" s="5">
        <f>JZU59*assumptions!$E$98</f>
        <v>0</v>
      </c>
      <c r="JZV60" s="5">
        <f>JZV59*assumptions!$E$98</f>
        <v>0</v>
      </c>
      <c r="JZW60" s="5">
        <f>JZW59*assumptions!$E$98</f>
        <v>0</v>
      </c>
      <c r="JZX60" s="5">
        <f>JZX59*assumptions!$E$98</f>
        <v>0</v>
      </c>
      <c r="JZY60" s="5">
        <f>JZY59*assumptions!$E$98</f>
        <v>0</v>
      </c>
      <c r="JZZ60" s="5">
        <f>JZZ59*assumptions!$E$98</f>
        <v>0</v>
      </c>
      <c r="KAA60" s="5">
        <f>KAA59*assumptions!$E$98</f>
        <v>0</v>
      </c>
      <c r="KAB60" s="5">
        <f>KAB59*assumptions!$E$98</f>
        <v>0</v>
      </c>
      <c r="KAC60" s="5">
        <f>KAC59*assumptions!$E$98</f>
        <v>0</v>
      </c>
      <c r="KAD60" s="5">
        <f>KAD59*assumptions!$E$98</f>
        <v>0</v>
      </c>
      <c r="KAE60" s="5">
        <f>KAE59*assumptions!$E$98</f>
        <v>0</v>
      </c>
      <c r="KAF60" s="5">
        <f>KAF59*assumptions!$E$98</f>
        <v>0</v>
      </c>
      <c r="KAG60" s="5">
        <f>KAG59*assumptions!$E$98</f>
        <v>0</v>
      </c>
      <c r="KAH60" s="5">
        <f>KAH59*assumptions!$E$98</f>
        <v>0</v>
      </c>
      <c r="KAI60" s="5">
        <f>KAI59*assumptions!$E$98</f>
        <v>0</v>
      </c>
      <c r="KAJ60" s="5">
        <f>KAJ59*assumptions!$E$98</f>
        <v>0</v>
      </c>
      <c r="KAK60" s="5">
        <f>KAK59*assumptions!$E$98</f>
        <v>0</v>
      </c>
      <c r="KAL60" s="5">
        <f>KAL59*assumptions!$E$98</f>
        <v>0</v>
      </c>
      <c r="KAM60" s="5">
        <f>KAM59*assumptions!$E$98</f>
        <v>0</v>
      </c>
      <c r="KAN60" s="5">
        <f>KAN59*assumptions!$E$98</f>
        <v>0</v>
      </c>
      <c r="KAO60" s="5">
        <f>KAO59*assumptions!$E$98</f>
        <v>0</v>
      </c>
      <c r="KAP60" s="5">
        <f>KAP59*assumptions!$E$98</f>
        <v>0</v>
      </c>
      <c r="KAQ60" s="5">
        <f>KAQ59*assumptions!$E$98</f>
        <v>0</v>
      </c>
      <c r="KAR60" s="5">
        <f>KAR59*assumptions!$E$98</f>
        <v>0</v>
      </c>
      <c r="KAS60" s="5">
        <f>KAS59*assumptions!$E$98</f>
        <v>0</v>
      </c>
      <c r="KAT60" s="5">
        <f>KAT59*assumptions!$E$98</f>
        <v>0</v>
      </c>
      <c r="KAU60" s="5">
        <f>KAU59*assumptions!$E$98</f>
        <v>0</v>
      </c>
      <c r="KAV60" s="5">
        <f>KAV59*assumptions!$E$98</f>
        <v>0</v>
      </c>
      <c r="KAW60" s="5">
        <f>KAW59*assumptions!$E$98</f>
        <v>0</v>
      </c>
      <c r="KAX60" s="5">
        <f>KAX59*assumptions!$E$98</f>
        <v>0</v>
      </c>
      <c r="KAY60" s="5">
        <f>KAY59*assumptions!$E$98</f>
        <v>0</v>
      </c>
      <c r="KAZ60" s="5">
        <f>KAZ59*assumptions!$E$98</f>
        <v>0</v>
      </c>
      <c r="KBA60" s="5">
        <f>KBA59*assumptions!$E$98</f>
        <v>0</v>
      </c>
      <c r="KBB60" s="5">
        <f>KBB59*assumptions!$E$98</f>
        <v>0</v>
      </c>
      <c r="KBC60" s="5">
        <f>KBC59*assumptions!$E$98</f>
        <v>0</v>
      </c>
      <c r="KBD60" s="5">
        <f>KBD59*assumptions!$E$98</f>
        <v>0</v>
      </c>
      <c r="KBE60" s="5">
        <f>KBE59*assumptions!$E$98</f>
        <v>0</v>
      </c>
      <c r="KBF60" s="5">
        <f>KBF59*assumptions!$E$98</f>
        <v>0</v>
      </c>
      <c r="KBG60" s="5">
        <f>KBG59*assumptions!$E$98</f>
        <v>0</v>
      </c>
      <c r="KBH60" s="5">
        <f>KBH59*assumptions!$E$98</f>
        <v>0</v>
      </c>
      <c r="KBI60" s="5">
        <f>KBI59*assumptions!$E$98</f>
        <v>0</v>
      </c>
      <c r="KBJ60" s="5">
        <f>KBJ59*assumptions!$E$98</f>
        <v>0</v>
      </c>
      <c r="KBK60" s="5">
        <f>KBK59*assumptions!$E$98</f>
        <v>0</v>
      </c>
      <c r="KBL60" s="5">
        <f>KBL59*assumptions!$E$98</f>
        <v>0</v>
      </c>
      <c r="KBM60" s="5">
        <f>KBM59*assumptions!$E$98</f>
        <v>0</v>
      </c>
      <c r="KBN60" s="5">
        <f>KBN59*assumptions!$E$98</f>
        <v>0</v>
      </c>
      <c r="KBO60" s="5">
        <f>KBO59*assumptions!$E$98</f>
        <v>0</v>
      </c>
      <c r="KBP60" s="5">
        <f>KBP59*assumptions!$E$98</f>
        <v>0</v>
      </c>
      <c r="KBQ60" s="5">
        <f>KBQ59*assumptions!$E$98</f>
        <v>0</v>
      </c>
      <c r="KBR60" s="5">
        <f>KBR59*assumptions!$E$98</f>
        <v>0</v>
      </c>
      <c r="KBS60" s="5">
        <f>KBS59*assumptions!$E$98</f>
        <v>0</v>
      </c>
      <c r="KBT60" s="5">
        <f>KBT59*assumptions!$E$98</f>
        <v>0</v>
      </c>
      <c r="KBU60" s="5">
        <f>KBU59*assumptions!$E$98</f>
        <v>0</v>
      </c>
      <c r="KBV60" s="5">
        <f>KBV59*assumptions!$E$98</f>
        <v>0</v>
      </c>
      <c r="KBW60" s="5">
        <f>KBW59*assumptions!$E$98</f>
        <v>0</v>
      </c>
      <c r="KBX60" s="5">
        <f>KBX59*assumptions!$E$98</f>
        <v>0</v>
      </c>
      <c r="KBY60" s="5">
        <f>KBY59*assumptions!$E$98</f>
        <v>0</v>
      </c>
      <c r="KBZ60" s="5">
        <f>KBZ59*assumptions!$E$98</f>
        <v>0</v>
      </c>
      <c r="KCA60" s="5">
        <f>KCA59*assumptions!$E$98</f>
        <v>0</v>
      </c>
      <c r="KCB60" s="5">
        <f>KCB59*assumptions!$E$98</f>
        <v>0</v>
      </c>
      <c r="KCC60" s="5">
        <f>KCC59*assumptions!$E$98</f>
        <v>0</v>
      </c>
      <c r="KCD60" s="5">
        <f>KCD59*assumptions!$E$98</f>
        <v>0</v>
      </c>
      <c r="KCE60" s="5">
        <f>KCE59*assumptions!$E$98</f>
        <v>0</v>
      </c>
      <c r="KCF60" s="5">
        <f>KCF59*assumptions!$E$98</f>
        <v>0</v>
      </c>
      <c r="KCG60" s="5">
        <f>KCG59*assumptions!$E$98</f>
        <v>0</v>
      </c>
      <c r="KCH60" s="5">
        <f>KCH59*assumptions!$E$98</f>
        <v>0</v>
      </c>
      <c r="KCI60" s="5">
        <f>KCI59*assumptions!$E$98</f>
        <v>0</v>
      </c>
      <c r="KCJ60" s="5">
        <f>KCJ59*assumptions!$E$98</f>
        <v>0</v>
      </c>
      <c r="KCK60" s="5">
        <f>KCK59*assumptions!$E$98</f>
        <v>0</v>
      </c>
      <c r="KCL60" s="5">
        <f>KCL59*assumptions!$E$98</f>
        <v>0</v>
      </c>
      <c r="KCM60" s="5">
        <f>KCM59*assumptions!$E$98</f>
        <v>0</v>
      </c>
      <c r="KCN60" s="5">
        <f>KCN59*assumptions!$E$98</f>
        <v>0</v>
      </c>
      <c r="KCO60" s="5">
        <f>KCO59*assumptions!$E$98</f>
        <v>0</v>
      </c>
      <c r="KCP60" s="5">
        <f>KCP59*assumptions!$E$98</f>
        <v>0</v>
      </c>
      <c r="KCQ60" s="5">
        <f>KCQ59*assumptions!$E$98</f>
        <v>0</v>
      </c>
      <c r="KCR60" s="5">
        <f>KCR59*assumptions!$E$98</f>
        <v>0</v>
      </c>
      <c r="KCS60" s="5">
        <f>KCS59*assumptions!$E$98</f>
        <v>0</v>
      </c>
      <c r="KCT60" s="5">
        <f>KCT59*assumptions!$E$98</f>
        <v>0</v>
      </c>
      <c r="KCU60" s="5">
        <f>KCU59*assumptions!$E$98</f>
        <v>0</v>
      </c>
      <c r="KCV60" s="5">
        <f>KCV59*assumptions!$E$98</f>
        <v>0</v>
      </c>
      <c r="KCW60" s="5">
        <f>KCW59*assumptions!$E$98</f>
        <v>0</v>
      </c>
      <c r="KCX60" s="5">
        <f>KCX59*assumptions!$E$98</f>
        <v>0</v>
      </c>
      <c r="KCY60" s="5">
        <f>KCY59*assumptions!$E$98</f>
        <v>0</v>
      </c>
      <c r="KCZ60" s="5">
        <f>KCZ59*assumptions!$E$98</f>
        <v>0</v>
      </c>
      <c r="KDA60" s="5">
        <f>KDA59*assumptions!$E$98</f>
        <v>0</v>
      </c>
      <c r="KDB60" s="5">
        <f>KDB59*assumptions!$E$98</f>
        <v>0</v>
      </c>
      <c r="KDC60" s="5">
        <f>KDC59*assumptions!$E$98</f>
        <v>0</v>
      </c>
      <c r="KDD60" s="5">
        <f>KDD59*assumptions!$E$98</f>
        <v>0</v>
      </c>
      <c r="KDE60" s="5">
        <f>KDE59*assumptions!$E$98</f>
        <v>0</v>
      </c>
      <c r="KDF60" s="5">
        <f>KDF59*assumptions!$E$98</f>
        <v>0</v>
      </c>
      <c r="KDG60" s="5">
        <f>KDG59*assumptions!$E$98</f>
        <v>0</v>
      </c>
      <c r="KDH60" s="5">
        <f>KDH59*assumptions!$E$98</f>
        <v>0</v>
      </c>
      <c r="KDI60" s="5">
        <f>KDI59*assumptions!$E$98</f>
        <v>0</v>
      </c>
      <c r="KDJ60" s="5">
        <f>KDJ59*assumptions!$E$98</f>
        <v>0</v>
      </c>
      <c r="KDK60" s="5">
        <f>KDK59*assumptions!$E$98</f>
        <v>0</v>
      </c>
      <c r="KDL60" s="5">
        <f>KDL59*assumptions!$E$98</f>
        <v>0</v>
      </c>
      <c r="KDM60" s="5">
        <f>KDM59*assumptions!$E$98</f>
        <v>0</v>
      </c>
      <c r="KDN60" s="5">
        <f>KDN59*assumptions!$E$98</f>
        <v>0</v>
      </c>
      <c r="KDO60" s="5">
        <f>KDO59*assumptions!$E$98</f>
        <v>0</v>
      </c>
      <c r="KDP60" s="5">
        <f>KDP59*assumptions!$E$98</f>
        <v>0</v>
      </c>
      <c r="KDQ60" s="5">
        <f>KDQ59*assumptions!$E$98</f>
        <v>0</v>
      </c>
      <c r="KDR60" s="5">
        <f>KDR59*assumptions!$E$98</f>
        <v>0</v>
      </c>
      <c r="KDS60" s="5">
        <f>KDS59*assumptions!$E$98</f>
        <v>0</v>
      </c>
      <c r="KDT60" s="5">
        <f>KDT59*assumptions!$E$98</f>
        <v>0</v>
      </c>
      <c r="KDU60" s="5">
        <f>KDU59*assumptions!$E$98</f>
        <v>0</v>
      </c>
      <c r="KDV60" s="5">
        <f>KDV59*assumptions!$E$98</f>
        <v>0</v>
      </c>
      <c r="KDW60" s="5">
        <f>KDW59*assumptions!$E$98</f>
        <v>0</v>
      </c>
      <c r="KDX60" s="5">
        <f>KDX59*assumptions!$E$98</f>
        <v>0</v>
      </c>
      <c r="KDY60" s="5">
        <f>KDY59*assumptions!$E$98</f>
        <v>0</v>
      </c>
      <c r="KDZ60" s="5">
        <f>KDZ59*assumptions!$E$98</f>
        <v>0</v>
      </c>
      <c r="KEA60" s="5">
        <f>KEA59*assumptions!$E$98</f>
        <v>0</v>
      </c>
      <c r="KEB60" s="5">
        <f>KEB59*assumptions!$E$98</f>
        <v>0</v>
      </c>
      <c r="KEC60" s="5">
        <f>KEC59*assumptions!$E$98</f>
        <v>0</v>
      </c>
      <c r="KED60" s="5">
        <f>KED59*assumptions!$E$98</f>
        <v>0</v>
      </c>
      <c r="KEE60" s="5">
        <f>KEE59*assumptions!$E$98</f>
        <v>0</v>
      </c>
      <c r="KEF60" s="5">
        <f>KEF59*assumptions!$E$98</f>
        <v>0</v>
      </c>
      <c r="KEG60" s="5">
        <f>KEG59*assumptions!$E$98</f>
        <v>0</v>
      </c>
      <c r="KEH60" s="5">
        <f>KEH59*assumptions!$E$98</f>
        <v>0</v>
      </c>
      <c r="KEI60" s="5">
        <f>KEI59*assumptions!$E$98</f>
        <v>0</v>
      </c>
      <c r="KEJ60" s="5">
        <f>KEJ59*assumptions!$E$98</f>
        <v>0</v>
      </c>
      <c r="KEK60" s="5">
        <f>KEK59*assumptions!$E$98</f>
        <v>0</v>
      </c>
      <c r="KEL60" s="5">
        <f>KEL59*assumptions!$E$98</f>
        <v>0</v>
      </c>
      <c r="KEM60" s="5">
        <f>KEM59*assumptions!$E$98</f>
        <v>0</v>
      </c>
      <c r="KEN60" s="5">
        <f>KEN59*assumptions!$E$98</f>
        <v>0</v>
      </c>
      <c r="KEO60" s="5">
        <f>KEO59*assumptions!$E$98</f>
        <v>0</v>
      </c>
      <c r="KEP60" s="5">
        <f>KEP59*assumptions!$E$98</f>
        <v>0</v>
      </c>
      <c r="KEQ60" s="5">
        <f>KEQ59*assumptions!$E$98</f>
        <v>0</v>
      </c>
      <c r="KER60" s="5">
        <f>KER59*assumptions!$E$98</f>
        <v>0</v>
      </c>
      <c r="KES60" s="5">
        <f>KES59*assumptions!$E$98</f>
        <v>0</v>
      </c>
      <c r="KET60" s="5">
        <f>KET59*assumptions!$E$98</f>
        <v>0</v>
      </c>
      <c r="KEU60" s="5">
        <f>KEU59*assumptions!$E$98</f>
        <v>0</v>
      </c>
      <c r="KEV60" s="5">
        <f>KEV59*assumptions!$E$98</f>
        <v>0</v>
      </c>
      <c r="KEW60" s="5">
        <f>KEW59*assumptions!$E$98</f>
        <v>0</v>
      </c>
      <c r="KEX60" s="5">
        <f>KEX59*assumptions!$E$98</f>
        <v>0</v>
      </c>
      <c r="KEY60" s="5">
        <f>KEY59*assumptions!$E$98</f>
        <v>0</v>
      </c>
      <c r="KEZ60" s="5">
        <f>KEZ59*assumptions!$E$98</f>
        <v>0</v>
      </c>
      <c r="KFA60" s="5">
        <f>KFA59*assumptions!$E$98</f>
        <v>0</v>
      </c>
      <c r="KFB60" s="5">
        <f>KFB59*assumptions!$E$98</f>
        <v>0</v>
      </c>
      <c r="KFC60" s="5">
        <f>KFC59*assumptions!$E$98</f>
        <v>0</v>
      </c>
      <c r="KFD60" s="5">
        <f>KFD59*assumptions!$E$98</f>
        <v>0</v>
      </c>
      <c r="KFE60" s="5">
        <f>KFE59*assumptions!$E$98</f>
        <v>0</v>
      </c>
      <c r="KFF60" s="5">
        <f>KFF59*assumptions!$E$98</f>
        <v>0</v>
      </c>
      <c r="KFG60" s="5">
        <f>KFG59*assumptions!$E$98</f>
        <v>0</v>
      </c>
      <c r="KFH60" s="5">
        <f>KFH59*assumptions!$E$98</f>
        <v>0</v>
      </c>
      <c r="KFI60" s="5">
        <f>KFI59*assumptions!$E$98</f>
        <v>0</v>
      </c>
      <c r="KFJ60" s="5">
        <f>KFJ59*assumptions!$E$98</f>
        <v>0</v>
      </c>
      <c r="KFK60" s="5">
        <f>KFK59*assumptions!$E$98</f>
        <v>0</v>
      </c>
      <c r="KFL60" s="5">
        <f>KFL59*assumptions!$E$98</f>
        <v>0</v>
      </c>
      <c r="KFM60" s="5">
        <f>KFM59*assumptions!$E$98</f>
        <v>0</v>
      </c>
      <c r="KFN60" s="5">
        <f>KFN59*assumptions!$E$98</f>
        <v>0</v>
      </c>
      <c r="KFO60" s="5">
        <f>KFO59*assumptions!$E$98</f>
        <v>0</v>
      </c>
      <c r="KFP60" s="5">
        <f>KFP59*assumptions!$E$98</f>
        <v>0</v>
      </c>
      <c r="KFQ60" s="5">
        <f>KFQ59*assumptions!$E$98</f>
        <v>0</v>
      </c>
      <c r="KFR60" s="5">
        <f>KFR59*assumptions!$E$98</f>
        <v>0</v>
      </c>
      <c r="KFS60" s="5">
        <f>KFS59*assumptions!$E$98</f>
        <v>0</v>
      </c>
      <c r="KFT60" s="5">
        <f>KFT59*assumptions!$E$98</f>
        <v>0</v>
      </c>
      <c r="KFU60" s="5">
        <f>KFU59*assumptions!$E$98</f>
        <v>0</v>
      </c>
      <c r="KFV60" s="5">
        <f>KFV59*assumptions!$E$98</f>
        <v>0</v>
      </c>
      <c r="KFW60" s="5">
        <f>KFW59*assumptions!$E$98</f>
        <v>0</v>
      </c>
      <c r="KFX60" s="5">
        <f>KFX59*assumptions!$E$98</f>
        <v>0</v>
      </c>
      <c r="KFY60" s="5">
        <f>KFY59*assumptions!$E$98</f>
        <v>0</v>
      </c>
      <c r="KFZ60" s="5">
        <f>KFZ59*assumptions!$E$98</f>
        <v>0</v>
      </c>
      <c r="KGA60" s="5">
        <f>KGA59*assumptions!$E$98</f>
        <v>0</v>
      </c>
      <c r="KGB60" s="5">
        <f>KGB59*assumptions!$E$98</f>
        <v>0</v>
      </c>
      <c r="KGC60" s="5">
        <f>KGC59*assumptions!$E$98</f>
        <v>0</v>
      </c>
      <c r="KGD60" s="5">
        <f>KGD59*assumptions!$E$98</f>
        <v>0</v>
      </c>
      <c r="KGE60" s="5">
        <f>KGE59*assumptions!$E$98</f>
        <v>0</v>
      </c>
      <c r="KGF60" s="5">
        <f>KGF59*assumptions!$E$98</f>
        <v>0</v>
      </c>
      <c r="KGG60" s="5">
        <f>KGG59*assumptions!$E$98</f>
        <v>0</v>
      </c>
      <c r="KGH60" s="5">
        <f>KGH59*assumptions!$E$98</f>
        <v>0</v>
      </c>
      <c r="KGI60" s="5">
        <f>KGI59*assumptions!$E$98</f>
        <v>0</v>
      </c>
      <c r="KGJ60" s="5">
        <f>KGJ59*assumptions!$E$98</f>
        <v>0</v>
      </c>
      <c r="KGK60" s="5">
        <f>KGK59*assumptions!$E$98</f>
        <v>0</v>
      </c>
      <c r="KGL60" s="5">
        <f>KGL59*assumptions!$E$98</f>
        <v>0</v>
      </c>
      <c r="KGM60" s="5">
        <f>KGM59*assumptions!$E$98</f>
        <v>0</v>
      </c>
      <c r="KGN60" s="5">
        <f>KGN59*assumptions!$E$98</f>
        <v>0</v>
      </c>
      <c r="KGO60" s="5">
        <f>KGO59*assumptions!$E$98</f>
        <v>0</v>
      </c>
      <c r="KGP60" s="5">
        <f>KGP59*assumptions!$E$98</f>
        <v>0</v>
      </c>
      <c r="KGQ60" s="5">
        <f>KGQ59*assumptions!$E$98</f>
        <v>0</v>
      </c>
      <c r="KGR60" s="5">
        <f>KGR59*assumptions!$E$98</f>
        <v>0</v>
      </c>
      <c r="KGS60" s="5">
        <f>KGS59*assumptions!$E$98</f>
        <v>0</v>
      </c>
      <c r="KGT60" s="5">
        <f>KGT59*assumptions!$E$98</f>
        <v>0</v>
      </c>
      <c r="KGU60" s="5">
        <f>KGU59*assumptions!$E$98</f>
        <v>0</v>
      </c>
      <c r="KGV60" s="5">
        <f>KGV59*assumptions!$E$98</f>
        <v>0</v>
      </c>
      <c r="KGW60" s="5">
        <f>KGW59*assumptions!$E$98</f>
        <v>0</v>
      </c>
      <c r="KGX60" s="5">
        <f>KGX59*assumptions!$E$98</f>
        <v>0</v>
      </c>
      <c r="KGY60" s="5">
        <f>KGY59*assumptions!$E$98</f>
        <v>0</v>
      </c>
      <c r="KGZ60" s="5">
        <f>KGZ59*assumptions!$E$98</f>
        <v>0</v>
      </c>
      <c r="KHA60" s="5">
        <f>KHA59*assumptions!$E$98</f>
        <v>0</v>
      </c>
      <c r="KHB60" s="5">
        <f>KHB59*assumptions!$E$98</f>
        <v>0</v>
      </c>
      <c r="KHC60" s="5">
        <f>KHC59*assumptions!$E$98</f>
        <v>0</v>
      </c>
      <c r="KHD60" s="5">
        <f>KHD59*assumptions!$E$98</f>
        <v>0</v>
      </c>
      <c r="KHE60" s="5">
        <f>KHE59*assumptions!$E$98</f>
        <v>0</v>
      </c>
      <c r="KHF60" s="5">
        <f>KHF59*assumptions!$E$98</f>
        <v>0</v>
      </c>
      <c r="KHG60" s="5">
        <f>KHG59*assumptions!$E$98</f>
        <v>0</v>
      </c>
      <c r="KHH60" s="5">
        <f>KHH59*assumptions!$E$98</f>
        <v>0</v>
      </c>
      <c r="KHI60" s="5">
        <f>KHI59*assumptions!$E$98</f>
        <v>0</v>
      </c>
      <c r="KHJ60" s="5">
        <f>KHJ59*assumptions!$E$98</f>
        <v>0</v>
      </c>
      <c r="KHK60" s="5">
        <f>KHK59*assumptions!$E$98</f>
        <v>0</v>
      </c>
      <c r="KHL60" s="5">
        <f>KHL59*assumptions!$E$98</f>
        <v>0</v>
      </c>
      <c r="KHM60" s="5">
        <f>KHM59*assumptions!$E$98</f>
        <v>0</v>
      </c>
      <c r="KHN60" s="5">
        <f>KHN59*assumptions!$E$98</f>
        <v>0</v>
      </c>
      <c r="KHO60" s="5">
        <f>KHO59*assumptions!$E$98</f>
        <v>0</v>
      </c>
      <c r="KHP60" s="5">
        <f>KHP59*assumptions!$E$98</f>
        <v>0</v>
      </c>
      <c r="KHQ60" s="5">
        <f>KHQ59*assumptions!$E$98</f>
        <v>0</v>
      </c>
      <c r="KHR60" s="5">
        <f>KHR59*assumptions!$E$98</f>
        <v>0</v>
      </c>
      <c r="KHS60" s="5">
        <f>KHS59*assumptions!$E$98</f>
        <v>0</v>
      </c>
      <c r="KHT60" s="5">
        <f>KHT59*assumptions!$E$98</f>
        <v>0</v>
      </c>
      <c r="KHU60" s="5">
        <f>KHU59*assumptions!$E$98</f>
        <v>0</v>
      </c>
      <c r="KHV60" s="5">
        <f>KHV59*assumptions!$E$98</f>
        <v>0</v>
      </c>
      <c r="KHW60" s="5">
        <f>KHW59*assumptions!$E$98</f>
        <v>0</v>
      </c>
      <c r="KHX60" s="5">
        <f>KHX59*assumptions!$E$98</f>
        <v>0</v>
      </c>
      <c r="KHY60" s="5">
        <f>KHY59*assumptions!$E$98</f>
        <v>0</v>
      </c>
      <c r="KHZ60" s="5">
        <f>KHZ59*assumptions!$E$98</f>
        <v>0</v>
      </c>
      <c r="KIA60" s="5">
        <f>KIA59*assumptions!$E$98</f>
        <v>0</v>
      </c>
      <c r="KIB60" s="5">
        <f>KIB59*assumptions!$E$98</f>
        <v>0</v>
      </c>
      <c r="KIC60" s="5">
        <f>KIC59*assumptions!$E$98</f>
        <v>0</v>
      </c>
      <c r="KID60" s="5">
        <f>KID59*assumptions!$E$98</f>
        <v>0</v>
      </c>
      <c r="KIE60" s="5">
        <f>KIE59*assumptions!$E$98</f>
        <v>0</v>
      </c>
      <c r="KIF60" s="5">
        <f>KIF59*assumptions!$E$98</f>
        <v>0</v>
      </c>
      <c r="KIG60" s="5">
        <f>KIG59*assumptions!$E$98</f>
        <v>0</v>
      </c>
      <c r="KIH60" s="5">
        <f>KIH59*assumptions!$E$98</f>
        <v>0</v>
      </c>
      <c r="KII60" s="5">
        <f>KII59*assumptions!$E$98</f>
        <v>0</v>
      </c>
      <c r="KIJ60" s="5">
        <f>KIJ59*assumptions!$E$98</f>
        <v>0</v>
      </c>
      <c r="KIK60" s="5">
        <f>KIK59*assumptions!$E$98</f>
        <v>0</v>
      </c>
      <c r="KIL60" s="5">
        <f>KIL59*assumptions!$E$98</f>
        <v>0</v>
      </c>
      <c r="KIM60" s="5">
        <f>KIM59*assumptions!$E$98</f>
        <v>0</v>
      </c>
      <c r="KIN60" s="5">
        <f>KIN59*assumptions!$E$98</f>
        <v>0</v>
      </c>
      <c r="KIO60" s="5">
        <f>KIO59*assumptions!$E$98</f>
        <v>0</v>
      </c>
      <c r="KIP60" s="5">
        <f>KIP59*assumptions!$E$98</f>
        <v>0</v>
      </c>
      <c r="KIQ60" s="5">
        <f>KIQ59*assumptions!$E$98</f>
        <v>0</v>
      </c>
      <c r="KIR60" s="5">
        <f>KIR59*assumptions!$E$98</f>
        <v>0</v>
      </c>
      <c r="KIS60" s="5">
        <f>KIS59*assumptions!$E$98</f>
        <v>0</v>
      </c>
      <c r="KIT60" s="5">
        <f>KIT59*assumptions!$E$98</f>
        <v>0</v>
      </c>
      <c r="KIU60" s="5">
        <f>KIU59*assumptions!$E$98</f>
        <v>0</v>
      </c>
      <c r="KIV60" s="5">
        <f>KIV59*assumptions!$E$98</f>
        <v>0</v>
      </c>
      <c r="KIW60" s="5">
        <f>KIW59*assumptions!$E$98</f>
        <v>0</v>
      </c>
      <c r="KIX60" s="5">
        <f>KIX59*assumptions!$E$98</f>
        <v>0</v>
      </c>
      <c r="KIY60" s="5">
        <f>KIY59*assumptions!$E$98</f>
        <v>0</v>
      </c>
      <c r="KIZ60" s="5">
        <f>KIZ59*assumptions!$E$98</f>
        <v>0</v>
      </c>
      <c r="KJA60" s="5">
        <f>KJA59*assumptions!$E$98</f>
        <v>0</v>
      </c>
      <c r="KJB60" s="5">
        <f>KJB59*assumptions!$E$98</f>
        <v>0</v>
      </c>
      <c r="KJC60" s="5">
        <f>KJC59*assumptions!$E$98</f>
        <v>0</v>
      </c>
      <c r="KJD60" s="5">
        <f>KJD59*assumptions!$E$98</f>
        <v>0</v>
      </c>
      <c r="KJE60" s="5">
        <f>KJE59*assumptions!$E$98</f>
        <v>0</v>
      </c>
      <c r="KJF60" s="5">
        <f>KJF59*assumptions!$E$98</f>
        <v>0</v>
      </c>
      <c r="KJG60" s="5">
        <f>KJG59*assumptions!$E$98</f>
        <v>0</v>
      </c>
      <c r="KJH60" s="5">
        <f>KJH59*assumptions!$E$98</f>
        <v>0</v>
      </c>
      <c r="KJI60" s="5">
        <f>KJI59*assumptions!$E$98</f>
        <v>0</v>
      </c>
      <c r="KJJ60" s="5">
        <f>KJJ59*assumptions!$E$98</f>
        <v>0</v>
      </c>
      <c r="KJK60" s="5">
        <f>KJK59*assumptions!$E$98</f>
        <v>0</v>
      </c>
      <c r="KJL60" s="5">
        <f>KJL59*assumptions!$E$98</f>
        <v>0</v>
      </c>
      <c r="KJM60" s="5">
        <f>KJM59*assumptions!$E$98</f>
        <v>0</v>
      </c>
      <c r="KJN60" s="5">
        <f>KJN59*assumptions!$E$98</f>
        <v>0</v>
      </c>
      <c r="KJO60" s="5">
        <f>KJO59*assumptions!$E$98</f>
        <v>0</v>
      </c>
      <c r="KJP60" s="5">
        <f>KJP59*assumptions!$E$98</f>
        <v>0</v>
      </c>
      <c r="KJQ60" s="5">
        <f>KJQ59*assumptions!$E$98</f>
        <v>0</v>
      </c>
      <c r="KJR60" s="5">
        <f>KJR59*assumptions!$E$98</f>
        <v>0</v>
      </c>
      <c r="KJS60" s="5">
        <f>KJS59*assumptions!$E$98</f>
        <v>0</v>
      </c>
      <c r="KJT60" s="5">
        <f>KJT59*assumptions!$E$98</f>
        <v>0</v>
      </c>
      <c r="KJU60" s="5">
        <f>KJU59*assumptions!$E$98</f>
        <v>0</v>
      </c>
      <c r="KJV60" s="5">
        <f>KJV59*assumptions!$E$98</f>
        <v>0</v>
      </c>
      <c r="KJW60" s="5">
        <f>KJW59*assumptions!$E$98</f>
        <v>0</v>
      </c>
      <c r="KJX60" s="5">
        <f>KJX59*assumptions!$E$98</f>
        <v>0</v>
      </c>
      <c r="KJY60" s="5">
        <f>KJY59*assumptions!$E$98</f>
        <v>0</v>
      </c>
      <c r="KJZ60" s="5">
        <f>KJZ59*assumptions!$E$98</f>
        <v>0</v>
      </c>
      <c r="KKA60" s="5">
        <f>KKA59*assumptions!$E$98</f>
        <v>0</v>
      </c>
      <c r="KKB60" s="5">
        <f>KKB59*assumptions!$E$98</f>
        <v>0</v>
      </c>
      <c r="KKC60" s="5">
        <f>KKC59*assumptions!$E$98</f>
        <v>0</v>
      </c>
      <c r="KKD60" s="5">
        <f>KKD59*assumptions!$E$98</f>
        <v>0</v>
      </c>
      <c r="KKE60" s="5">
        <f>KKE59*assumptions!$E$98</f>
        <v>0</v>
      </c>
      <c r="KKF60" s="5">
        <f>KKF59*assumptions!$E$98</f>
        <v>0</v>
      </c>
      <c r="KKG60" s="5">
        <f>KKG59*assumptions!$E$98</f>
        <v>0</v>
      </c>
      <c r="KKH60" s="5">
        <f>KKH59*assumptions!$E$98</f>
        <v>0</v>
      </c>
      <c r="KKI60" s="5">
        <f>KKI59*assumptions!$E$98</f>
        <v>0</v>
      </c>
      <c r="KKJ60" s="5">
        <f>KKJ59*assumptions!$E$98</f>
        <v>0</v>
      </c>
      <c r="KKK60" s="5">
        <f>KKK59*assumptions!$E$98</f>
        <v>0</v>
      </c>
      <c r="KKL60" s="5">
        <f>KKL59*assumptions!$E$98</f>
        <v>0</v>
      </c>
      <c r="KKM60" s="5">
        <f>KKM59*assumptions!$E$98</f>
        <v>0</v>
      </c>
      <c r="KKN60" s="5">
        <f>KKN59*assumptions!$E$98</f>
        <v>0</v>
      </c>
      <c r="KKO60" s="5">
        <f>KKO59*assumptions!$E$98</f>
        <v>0</v>
      </c>
      <c r="KKP60" s="5">
        <f>KKP59*assumptions!$E$98</f>
        <v>0</v>
      </c>
      <c r="KKQ60" s="5">
        <f>KKQ59*assumptions!$E$98</f>
        <v>0</v>
      </c>
      <c r="KKR60" s="5">
        <f>KKR59*assumptions!$E$98</f>
        <v>0</v>
      </c>
      <c r="KKS60" s="5">
        <f>KKS59*assumptions!$E$98</f>
        <v>0</v>
      </c>
      <c r="KKT60" s="5">
        <f>KKT59*assumptions!$E$98</f>
        <v>0</v>
      </c>
      <c r="KKU60" s="5">
        <f>KKU59*assumptions!$E$98</f>
        <v>0</v>
      </c>
      <c r="KKV60" s="5">
        <f>KKV59*assumptions!$E$98</f>
        <v>0</v>
      </c>
      <c r="KKW60" s="5">
        <f>KKW59*assumptions!$E$98</f>
        <v>0</v>
      </c>
      <c r="KKX60" s="5">
        <f>KKX59*assumptions!$E$98</f>
        <v>0</v>
      </c>
      <c r="KKY60" s="5">
        <f>KKY59*assumptions!$E$98</f>
        <v>0</v>
      </c>
      <c r="KKZ60" s="5">
        <f>KKZ59*assumptions!$E$98</f>
        <v>0</v>
      </c>
      <c r="KLA60" s="5">
        <f>KLA59*assumptions!$E$98</f>
        <v>0</v>
      </c>
      <c r="KLB60" s="5">
        <f>KLB59*assumptions!$E$98</f>
        <v>0</v>
      </c>
      <c r="KLC60" s="5">
        <f>KLC59*assumptions!$E$98</f>
        <v>0</v>
      </c>
      <c r="KLD60" s="5">
        <f>KLD59*assumptions!$E$98</f>
        <v>0</v>
      </c>
      <c r="KLE60" s="5">
        <f>KLE59*assumptions!$E$98</f>
        <v>0</v>
      </c>
      <c r="KLF60" s="5">
        <f>KLF59*assumptions!$E$98</f>
        <v>0</v>
      </c>
      <c r="KLG60" s="5">
        <f>KLG59*assumptions!$E$98</f>
        <v>0</v>
      </c>
      <c r="KLH60" s="5">
        <f>KLH59*assumptions!$E$98</f>
        <v>0</v>
      </c>
      <c r="KLI60" s="5">
        <f>KLI59*assumptions!$E$98</f>
        <v>0</v>
      </c>
      <c r="KLJ60" s="5">
        <f>KLJ59*assumptions!$E$98</f>
        <v>0</v>
      </c>
      <c r="KLK60" s="5">
        <f>KLK59*assumptions!$E$98</f>
        <v>0</v>
      </c>
      <c r="KLL60" s="5">
        <f>KLL59*assumptions!$E$98</f>
        <v>0</v>
      </c>
      <c r="KLM60" s="5">
        <f>KLM59*assumptions!$E$98</f>
        <v>0</v>
      </c>
      <c r="KLN60" s="5">
        <f>KLN59*assumptions!$E$98</f>
        <v>0</v>
      </c>
      <c r="KLO60" s="5">
        <f>KLO59*assumptions!$E$98</f>
        <v>0</v>
      </c>
      <c r="KLP60" s="5">
        <f>KLP59*assumptions!$E$98</f>
        <v>0</v>
      </c>
      <c r="KLQ60" s="5">
        <f>KLQ59*assumptions!$E$98</f>
        <v>0</v>
      </c>
      <c r="KLR60" s="5">
        <f>KLR59*assumptions!$E$98</f>
        <v>0</v>
      </c>
      <c r="KLS60" s="5">
        <f>KLS59*assumptions!$E$98</f>
        <v>0</v>
      </c>
      <c r="KLT60" s="5">
        <f>KLT59*assumptions!$E$98</f>
        <v>0</v>
      </c>
      <c r="KLU60" s="5">
        <f>KLU59*assumptions!$E$98</f>
        <v>0</v>
      </c>
      <c r="KLV60" s="5">
        <f>KLV59*assumptions!$E$98</f>
        <v>0</v>
      </c>
      <c r="KLW60" s="5">
        <f>KLW59*assumptions!$E$98</f>
        <v>0</v>
      </c>
      <c r="KLX60" s="5">
        <f>KLX59*assumptions!$E$98</f>
        <v>0</v>
      </c>
      <c r="KLY60" s="5">
        <f>KLY59*assumptions!$E$98</f>
        <v>0</v>
      </c>
      <c r="KLZ60" s="5">
        <f>KLZ59*assumptions!$E$98</f>
        <v>0</v>
      </c>
      <c r="KMA60" s="5">
        <f>KMA59*assumptions!$E$98</f>
        <v>0</v>
      </c>
      <c r="KMB60" s="5">
        <f>KMB59*assumptions!$E$98</f>
        <v>0</v>
      </c>
      <c r="KMC60" s="5">
        <f>KMC59*assumptions!$E$98</f>
        <v>0</v>
      </c>
      <c r="KMD60" s="5">
        <f>KMD59*assumptions!$E$98</f>
        <v>0</v>
      </c>
      <c r="KME60" s="5">
        <f>KME59*assumptions!$E$98</f>
        <v>0</v>
      </c>
      <c r="KMF60" s="5">
        <f>KMF59*assumptions!$E$98</f>
        <v>0</v>
      </c>
      <c r="KMG60" s="5">
        <f>KMG59*assumptions!$E$98</f>
        <v>0</v>
      </c>
      <c r="KMH60" s="5">
        <f>KMH59*assumptions!$E$98</f>
        <v>0</v>
      </c>
      <c r="KMI60" s="5">
        <f>KMI59*assumptions!$E$98</f>
        <v>0</v>
      </c>
      <c r="KMJ60" s="5">
        <f>KMJ59*assumptions!$E$98</f>
        <v>0</v>
      </c>
      <c r="KMK60" s="5">
        <f>KMK59*assumptions!$E$98</f>
        <v>0</v>
      </c>
      <c r="KML60" s="5">
        <f>KML59*assumptions!$E$98</f>
        <v>0</v>
      </c>
      <c r="KMM60" s="5">
        <f>KMM59*assumptions!$E$98</f>
        <v>0</v>
      </c>
      <c r="KMN60" s="5">
        <f>KMN59*assumptions!$E$98</f>
        <v>0</v>
      </c>
      <c r="KMO60" s="5">
        <f>KMO59*assumptions!$E$98</f>
        <v>0</v>
      </c>
      <c r="KMP60" s="5">
        <f>KMP59*assumptions!$E$98</f>
        <v>0</v>
      </c>
      <c r="KMQ60" s="5">
        <f>KMQ59*assumptions!$E$98</f>
        <v>0</v>
      </c>
      <c r="KMR60" s="5">
        <f>KMR59*assumptions!$E$98</f>
        <v>0</v>
      </c>
      <c r="KMS60" s="5">
        <f>KMS59*assumptions!$E$98</f>
        <v>0</v>
      </c>
      <c r="KMT60" s="5">
        <f>KMT59*assumptions!$E$98</f>
        <v>0</v>
      </c>
      <c r="KMU60" s="5">
        <f>KMU59*assumptions!$E$98</f>
        <v>0</v>
      </c>
      <c r="KMV60" s="5">
        <f>KMV59*assumptions!$E$98</f>
        <v>0</v>
      </c>
      <c r="KMW60" s="5">
        <f>KMW59*assumptions!$E$98</f>
        <v>0</v>
      </c>
      <c r="KMX60" s="5">
        <f>KMX59*assumptions!$E$98</f>
        <v>0</v>
      </c>
      <c r="KMY60" s="5">
        <f>KMY59*assumptions!$E$98</f>
        <v>0</v>
      </c>
      <c r="KMZ60" s="5">
        <f>KMZ59*assumptions!$E$98</f>
        <v>0</v>
      </c>
      <c r="KNA60" s="5">
        <f>KNA59*assumptions!$E$98</f>
        <v>0</v>
      </c>
      <c r="KNB60" s="5">
        <f>KNB59*assumptions!$E$98</f>
        <v>0</v>
      </c>
      <c r="KNC60" s="5">
        <f>KNC59*assumptions!$E$98</f>
        <v>0</v>
      </c>
      <c r="KND60" s="5">
        <f>KND59*assumptions!$E$98</f>
        <v>0</v>
      </c>
      <c r="KNE60" s="5">
        <f>KNE59*assumptions!$E$98</f>
        <v>0</v>
      </c>
      <c r="KNF60" s="5">
        <f>KNF59*assumptions!$E$98</f>
        <v>0</v>
      </c>
      <c r="KNG60" s="5">
        <f>KNG59*assumptions!$E$98</f>
        <v>0</v>
      </c>
      <c r="KNH60" s="5">
        <f>KNH59*assumptions!$E$98</f>
        <v>0</v>
      </c>
      <c r="KNI60" s="5">
        <f>KNI59*assumptions!$E$98</f>
        <v>0</v>
      </c>
      <c r="KNJ60" s="5">
        <f>KNJ59*assumptions!$E$98</f>
        <v>0</v>
      </c>
      <c r="KNK60" s="5">
        <f>KNK59*assumptions!$E$98</f>
        <v>0</v>
      </c>
      <c r="KNL60" s="5">
        <f>KNL59*assumptions!$E$98</f>
        <v>0</v>
      </c>
      <c r="KNM60" s="5">
        <f>KNM59*assumptions!$E$98</f>
        <v>0</v>
      </c>
      <c r="KNN60" s="5">
        <f>KNN59*assumptions!$E$98</f>
        <v>0</v>
      </c>
      <c r="KNO60" s="5">
        <f>KNO59*assumptions!$E$98</f>
        <v>0</v>
      </c>
      <c r="KNP60" s="5">
        <f>KNP59*assumptions!$E$98</f>
        <v>0</v>
      </c>
      <c r="KNQ60" s="5">
        <f>KNQ59*assumptions!$E$98</f>
        <v>0</v>
      </c>
      <c r="KNR60" s="5">
        <f>KNR59*assumptions!$E$98</f>
        <v>0</v>
      </c>
      <c r="KNS60" s="5">
        <f>KNS59*assumptions!$E$98</f>
        <v>0</v>
      </c>
      <c r="KNT60" s="5">
        <f>KNT59*assumptions!$E$98</f>
        <v>0</v>
      </c>
      <c r="KNU60" s="5">
        <f>KNU59*assumptions!$E$98</f>
        <v>0</v>
      </c>
      <c r="KNV60" s="5">
        <f>KNV59*assumptions!$E$98</f>
        <v>0</v>
      </c>
      <c r="KNW60" s="5">
        <f>KNW59*assumptions!$E$98</f>
        <v>0</v>
      </c>
      <c r="KNX60" s="5">
        <f>KNX59*assumptions!$E$98</f>
        <v>0</v>
      </c>
      <c r="KNY60" s="5">
        <f>KNY59*assumptions!$E$98</f>
        <v>0</v>
      </c>
      <c r="KNZ60" s="5">
        <f>KNZ59*assumptions!$E$98</f>
        <v>0</v>
      </c>
      <c r="KOA60" s="5">
        <f>KOA59*assumptions!$E$98</f>
        <v>0</v>
      </c>
      <c r="KOB60" s="5">
        <f>KOB59*assumptions!$E$98</f>
        <v>0</v>
      </c>
      <c r="KOC60" s="5">
        <f>KOC59*assumptions!$E$98</f>
        <v>0</v>
      </c>
      <c r="KOD60" s="5">
        <f>KOD59*assumptions!$E$98</f>
        <v>0</v>
      </c>
      <c r="KOE60" s="5">
        <f>KOE59*assumptions!$E$98</f>
        <v>0</v>
      </c>
      <c r="KOF60" s="5">
        <f>KOF59*assumptions!$E$98</f>
        <v>0</v>
      </c>
      <c r="KOG60" s="5">
        <f>KOG59*assumptions!$E$98</f>
        <v>0</v>
      </c>
      <c r="KOH60" s="5">
        <f>KOH59*assumptions!$E$98</f>
        <v>0</v>
      </c>
      <c r="KOI60" s="5">
        <f>KOI59*assumptions!$E$98</f>
        <v>0</v>
      </c>
      <c r="KOJ60" s="5">
        <f>KOJ59*assumptions!$E$98</f>
        <v>0</v>
      </c>
      <c r="KOK60" s="5">
        <f>KOK59*assumptions!$E$98</f>
        <v>0</v>
      </c>
      <c r="KOL60" s="5">
        <f>KOL59*assumptions!$E$98</f>
        <v>0</v>
      </c>
      <c r="KOM60" s="5">
        <f>KOM59*assumptions!$E$98</f>
        <v>0</v>
      </c>
      <c r="KON60" s="5">
        <f>KON59*assumptions!$E$98</f>
        <v>0</v>
      </c>
      <c r="KOO60" s="5">
        <f>KOO59*assumptions!$E$98</f>
        <v>0</v>
      </c>
      <c r="KOP60" s="5">
        <f>KOP59*assumptions!$E$98</f>
        <v>0</v>
      </c>
      <c r="KOQ60" s="5">
        <f>KOQ59*assumptions!$E$98</f>
        <v>0</v>
      </c>
      <c r="KOR60" s="5">
        <f>KOR59*assumptions!$E$98</f>
        <v>0</v>
      </c>
      <c r="KOS60" s="5">
        <f>KOS59*assumptions!$E$98</f>
        <v>0</v>
      </c>
      <c r="KOT60" s="5">
        <f>KOT59*assumptions!$E$98</f>
        <v>0</v>
      </c>
      <c r="KOU60" s="5">
        <f>KOU59*assumptions!$E$98</f>
        <v>0</v>
      </c>
      <c r="KOV60" s="5">
        <f>KOV59*assumptions!$E$98</f>
        <v>0</v>
      </c>
      <c r="KOW60" s="5">
        <f>KOW59*assumptions!$E$98</f>
        <v>0</v>
      </c>
      <c r="KOX60" s="5">
        <f>KOX59*assumptions!$E$98</f>
        <v>0</v>
      </c>
      <c r="KOY60" s="5">
        <f>KOY59*assumptions!$E$98</f>
        <v>0</v>
      </c>
      <c r="KOZ60" s="5">
        <f>KOZ59*assumptions!$E$98</f>
        <v>0</v>
      </c>
      <c r="KPA60" s="5">
        <f>KPA59*assumptions!$E$98</f>
        <v>0</v>
      </c>
      <c r="KPB60" s="5">
        <f>KPB59*assumptions!$E$98</f>
        <v>0</v>
      </c>
      <c r="KPC60" s="5">
        <f>KPC59*assumptions!$E$98</f>
        <v>0</v>
      </c>
      <c r="KPD60" s="5">
        <f>KPD59*assumptions!$E$98</f>
        <v>0</v>
      </c>
      <c r="KPE60" s="5">
        <f>KPE59*assumptions!$E$98</f>
        <v>0</v>
      </c>
      <c r="KPF60" s="5">
        <f>KPF59*assumptions!$E$98</f>
        <v>0</v>
      </c>
      <c r="KPG60" s="5">
        <f>KPG59*assumptions!$E$98</f>
        <v>0</v>
      </c>
      <c r="KPH60" s="5">
        <f>KPH59*assumptions!$E$98</f>
        <v>0</v>
      </c>
      <c r="KPI60" s="5">
        <f>KPI59*assumptions!$E$98</f>
        <v>0</v>
      </c>
      <c r="KPJ60" s="5">
        <f>KPJ59*assumptions!$E$98</f>
        <v>0</v>
      </c>
      <c r="KPK60" s="5">
        <f>KPK59*assumptions!$E$98</f>
        <v>0</v>
      </c>
      <c r="KPL60" s="5">
        <f>KPL59*assumptions!$E$98</f>
        <v>0</v>
      </c>
      <c r="KPM60" s="5">
        <f>KPM59*assumptions!$E$98</f>
        <v>0</v>
      </c>
      <c r="KPN60" s="5">
        <f>KPN59*assumptions!$E$98</f>
        <v>0</v>
      </c>
      <c r="KPO60" s="5">
        <f>KPO59*assumptions!$E$98</f>
        <v>0</v>
      </c>
      <c r="KPP60" s="5">
        <f>KPP59*assumptions!$E$98</f>
        <v>0</v>
      </c>
      <c r="KPQ60" s="5">
        <f>KPQ59*assumptions!$E$98</f>
        <v>0</v>
      </c>
      <c r="KPR60" s="5">
        <f>KPR59*assumptions!$E$98</f>
        <v>0</v>
      </c>
      <c r="KPS60" s="5">
        <f>KPS59*assumptions!$E$98</f>
        <v>0</v>
      </c>
      <c r="KPT60" s="5">
        <f>KPT59*assumptions!$E$98</f>
        <v>0</v>
      </c>
      <c r="KPU60" s="5">
        <f>KPU59*assumptions!$E$98</f>
        <v>0</v>
      </c>
      <c r="KPV60" s="5">
        <f>KPV59*assumptions!$E$98</f>
        <v>0</v>
      </c>
      <c r="KPW60" s="5">
        <f>KPW59*assumptions!$E$98</f>
        <v>0</v>
      </c>
      <c r="KPX60" s="5">
        <f>KPX59*assumptions!$E$98</f>
        <v>0</v>
      </c>
      <c r="KPY60" s="5">
        <f>KPY59*assumptions!$E$98</f>
        <v>0</v>
      </c>
      <c r="KPZ60" s="5">
        <f>KPZ59*assumptions!$E$98</f>
        <v>0</v>
      </c>
      <c r="KQA60" s="5">
        <f>KQA59*assumptions!$E$98</f>
        <v>0</v>
      </c>
      <c r="KQB60" s="5">
        <f>KQB59*assumptions!$E$98</f>
        <v>0</v>
      </c>
      <c r="KQC60" s="5">
        <f>KQC59*assumptions!$E$98</f>
        <v>0</v>
      </c>
      <c r="KQD60" s="5">
        <f>KQD59*assumptions!$E$98</f>
        <v>0</v>
      </c>
      <c r="KQE60" s="5">
        <f>KQE59*assumptions!$E$98</f>
        <v>0</v>
      </c>
      <c r="KQF60" s="5">
        <f>KQF59*assumptions!$E$98</f>
        <v>0</v>
      </c>
      <c r="KQG60" s="5">
        <f>KQG59*assumptions!$E$98</f>
        <v>0</v>
      </c>
      <c r="KQH60" s="5">
        <f>KQH59*assumptions!$E$98</f>
        <v>0</v>
      </c>
      <c r="KQI60" s="5">
        <f>KQI59*assumptions!$E$98</f>
        <v>0</v>
      </c>
      <c r="KQJ60" s="5">
        <f>KQJ59*assumptions!$E$98</f>
        <v>0</v>
      </c>
      <c r="KQK60" s="5">
        <f>KQK59*assumptions!$E$98</f>
        <v>0</v>
      </c>
      <c r="KQL60" s="5">
        <f>KQL59*assumptions!$E$98</f>
        <v>0</v>
      </c>
      <c r="KQM60" s="5">
        <f>KQM59*assumptions!$E$98</f>
        <v>0</v>
      </c>
      <c r="KQN60" s="5">
        <f>KQN59*assumptions!$E$98</f>
        <v>0</v>
      </c>
      <c r="KQO60" s="5">
        <f>KQO59*assumptions!$E$98</f>
        <v>0</v>
      </c>
      <c r="KQP60" s="5">
        <f>KQP59*assumptions!$E$98</f>
        <v>0</v>
      </c>
      <c r="KQQ60" s="5">
        <f>KQQ59*assumptions!$E$98</f>
        <v>0</v>
      </c>
      <c r="KQR60" s="5">
        <f>KQR59*assumptions!$E$98</f>
        <v>0</v>
      </c>
      <c r="KQS60" s="5">
        <f>KQS59*assumptions!$E$98</f>
        <v>0</v>
      </c>
      <c r="KQT60" s="5">
        <f>KQT59*assumptions!$E$98</f>
        <v>0</v>
      </c>
      <c r="KQU60" s="5">
        <f>KQU59*assumptions!$E$98</f>
        <v>0</v>
      </c>
      <c r="KQV60" s="5">
        <f>KQV59*assumptions!$E$98</f>
        <v>0</v>
      </c>
      <c r="KQW60" s="5">
        <f>KQW59*assumptions!$E$98</f>
        <v>0</v>
      </c>
      <c r="KQX60" s="5">
        <f>KQX59*assumptions!$E$98</f>
        <v>0</v>
      </c>
      <c r="KQY60" s="5">
        <f>KQY59*assumptions!$E$98</f>
        <v>0</v>
      </c>
      <c r="KQZ60" s="5">
        <f>KQZ59*assumptions!$E$98</f>
        <v>0</v>
      </c>
      <c r="KRA60" s="5">
        <f>KRA59*assumptions!$E$98</f>
        <v>0</v>
      </c>
      <c r="KRB60" s="5">
        <f>KRB59*assumptions!$E$98</f>
        <v>0</v>
      </c>
      <c r="KRC60" s="5">
        <f>KRC59*assumptions!$E$98</f>
        <v>0</v>
      </c>
      <c r="KRD60" s="5">
        <f>KRD59*assumptions!$E$98</f>
        <v>0</v>
      </c>
      <c r="KRE60" s="5">
        <f>KRE59*assumptions!$E$98</f>
        <v>0</v>
      </c>
      <c r="KRF60" s="5">
        <f>KRF59*assumptions!$E$98</f>
        <v>0</v>
      </c>
      <c r="KRG60" s="5">
        <f>KRG59*assumptions!$E$98</f>
        <v>0</v>
      </c>
      <c r="KRH60" s="5">
        <f>KRH59*assumptions!$E$98</f>
        <v>0</v>
      </c>
      <c r="KRI60" s="5">
        <f>KRI59*assumptions!$E$98</f>
        <v>0</v>
      </c>
      <c r="KRJ60" s="5">
        <f>KRJ59*assumptions!$E$98</f>
        <v>0</v>
      </c>
      <c r="KRK60" s="5">
        <f>KRK59*assumptions!$E$98</f>
        <v>0</v>
      </c>
      <c r="KRL60" s="5">
        <f>KRL59*assumptions!$E$98</f>
        <v>0</v>
      </c>
      <c r="KRM60" s="5">
        <f>KRM59*assumptions!$E$98</f>
        <v>0</v>
      </c>
      <c r="KRN60" s="5">
        <f>KRN59*assumptions!$E$98</f>
        <v>0</v>
      </c>
      <c r="KRO60" s="5">
        <f>KRO59*assumptions!$E$98</f>
        <v>0</v>
      </c>
      <c r="KRP60" s="5">
        <f>KRP59*assumptions!$E$98</f>
        <v>0</v>
      </c>
      <c r="KRQ60" s="5">
        <f>KRQ59*assumptions!$E$98</f>
        <v>0</v>
      </c>
      <c r="KRR60" s="5">
        <f>KRR59*assumptions!$E$98</f>
        <v>0</v>
      </c>
      <c r="KRS60" s="5">
        <f>KRS59*assumptions!$E$98</f>
        <v>0</v>
      </c>
      <c r="KRT60" s="5">
        <f>KRT59*assumptions!$E$98</f>
        <v>0</v>
      </c>
      <c r="KRU60" s="5">
        <f>KRU59*assumptions!$E$98</f>
        <v>0</v>
      </c>
      <c r="KRV60" s="5">
        <f>KRV59*assumptions!$E$98</f>
        <v>0</v>
      </c>
      <c r="KRW60" s="5">
        <f>KRW59*assumptions!$E$98</f>
        <v>0</v>
      </c>
      <c r="KRX60" s="5">
        <f>KRX59*assumptions!$E$98</f>
        <v>0</v>
      </c>
      <c r="KRY60" s="5">
        <f>KRY59*assumptions!$E$98</f>
        <v>0</v>
      </c>
      <c r="KRZ60" s="5">
        <f>KRZ59*assumptions!$E$98</f>
        <v>0</v>
      </c>
      <c r="KSA60" s="5">
        <f>KSA59*assumptions!$E$98</f>
        <v>0</v>
      </c>
      <c r="KSB60" s="5">
        <f>KSB59*assumptions!$E$98</f>
        <v>0</v>
      </c>
      <c r="KSC60" s="5">
        <f>KSC59*assumptions!$E$98</f>
        <v>0</v>
      </c>
      <c r="KSD60" s="5">
        <f>KSD59*assumptions!$E$98</f>
        <v>0</v>
      </c>
      <c r="KSE60" s="5">
        <f>KSE59*assumptions!$E$98</f>
        <v>0</v>
      </c>
      <c r="KSF60" s="5">
        <f>KSF59*assumptions!$E$98</f>
        <v>0</v>
      </c>
      <c r="KSG60" s="5">
        <f>KSG59*assumptions!$E$98</f>
        <v>0</v>
      </c>
      <c r="KSH60" s="5">
        <f>KSH59*assumptions!$E$98</f>
        <v>0</v>
      </c>
      <c r="KSI60" s="5">
        <f>KSI59*assumptions!$E$98</f>
        <v>0</v>
      </c>
      <c r="KSJ60" s="5">
        <f>KSJ59*assumptions!$E$98</f>
        <v>0</v>
      </c>
      <c r="KSK60" s="5">
        <f>KSK59*assumptions!$E$98</f>
        <v>0</v>
      </c>
      <c r="KSL60" s="5">
        <f>KSL59*assumptions!$E$98</f>
        <v>0</v>
      </c>
      <c r="KSM60" s="5">
        <f>KSM59*assumptions!$E$98</f>
        <v>0</v>
      </c>
      <c r="KSN60" s="5">
        <f>KSN59*assumptions!$E$98</f>
        <v>0</v>
      </c>
      <c r="KSO60" s="5">
        <f>KSO59*assumptions!$E$98</f>
        <v>0</v>
      </c>
      <c r="KSP60" s="5">
        <f>KSP59*assumptions!$E$98</f>
        <v>0</v>
      </c>
      <c r="KSQ60" s="5">
        <f>KSQ59*assumptions!$E$98</f>
        <v>0</v>
      </c>
      <c r="KSR60" s="5">
        <f>KSR59*assumptions!$E$98</f>
        <v>0</v>
      </c>
      <c r="KSS60" s="5">
        <f>KSS59*assumptions!$E$98</f>
        <v>0</v>
      </c>
      <c r="KST60" s="5">
        <f>KST59*assumptions!$E$98</f>
        <v>0</v>
      </c>
      <c r="KSU60" s="5">
        <f>KSU59*assumptions!$E$98</f>
        <v>0</v>
      </c>
      <c r="KSV60" s="5">
        <f>KSV59*assumptions!$E$98</f>
        <v>0</v>
      </c>
      <c r="KSW60" s="5">
        <f>KSW59*assumptions!$E$98</f>
        <v>0</v>
      </c>
      <c r="KSX60" s="5">
        <f>KSX59*assumptions!$E$98</f>
        <v>0</v>
      </c>
      <c r="KSY60" s="5">
        <f>KSY59*assumptions!$E$98</f>
        <v>0</v>
      </c>
      <c r="KSZ60" s="5">
        <f>KSZ59*assumptions!$E$98</f>
        <v>0</v>
      </c>
      <c r="KTA60" s="5">
        <f>KTA59*assumptions!$E$98</f>
        <v>0</v>
      </c>
      <c r="KTB60" s="5">
        <f>KTB59*assumptions!$E$98</f>
        <v>0</v>
      </c>
      <c r="KTC60" s="5">
        <f>KTC59*assumptions!$E$98</f>
        <v>0</v>
      </c>
      <c r="KTD60" s="5">
        <f>KTD59*assumptions!$E$98</f>
        <v>0</v>
      </c>
      <c r="KTE60" s="5">
        <f>KTE59*assumptions!$E$98</f>
        <v>0</v>
      </c>
      <c r="KTF60" s="5">
        <f>KTF59*assumptions!$E$98</f>
        <v>0</v>
      </c>
      <c r="KTG60" s="5">
        <f>KTG59*assumptions!$E$98</f>
        <v>0</v>
      </c>
      <c r="KTH60" s="5">
        <f>KTH59*assumptions!$E$98</f>
        <v>0</v>
      </c>
      <c r="KTI60" s="5">
        <f>KTI59*assumptions!$E$98</f>
        <v>0</v>
      </c>
      <c r="KTJ60" s="5">
        <f>KTJ59*assumptions!$E$98</f>
        <v>0</v>
      </c>
      <c r="KTK60" s="5">
        <f>KTK59*assumptions!$E$98</f>
        <v>0</v>
      </c>
      <c r="KTL60" s="5">
        <f>KTL59*assumptions!$E$98</f>
        <v>0</v>
      </c>
      <c r="KTM60" s="5">
        <f>KTM59*assumptions!$E$98</f>
        <v>0</v>
      </c>
      <c r="KTN60" s="5">
        <f>KTN59*assumptions!$E$98</f>
        <v>0</v>
      </c>
      <c r="KTO60" s="5">
        <f>KTO59*assumptions!$E$98</f>
        <v>0</v>
      </c>
      <c r="KTP60" s="5">
        <f>KTP59*assumptions!$E$98</f>
        <v>0</v>
      </c>
      <c r="KTQ60" s="5">
        <f>KTQ59*assumptions!$E$98</f>
        <v>0</v>
      </c>
      <c r="KTR60" s="5">
        <f>KTR59*assumptions!$E$98</f>
        <v>0</v>
      </c>
      <c r="KTS60" s="5">
        <f>KTS59*assumptions!$E$98</f>
        <v>0</v>
      </c>
      <c r="KTT60" s="5">
        <f>KTT59*assumptions!$E$98</f>
        <v>0</v>
      </c>
      <c r="KTU60" s="5">
        <f>KTU59*assumptions!$E$98</f>
        <v>0</v>
      </c>
      <c r="KTV60" s="5">
        <f>KTV59*assumptions!$E$98</f>
        <v>0</v>
      </c>
      <c r="KTW60" s="5">
        <f>KTW59*assumptions!$E$98</f>
        <v>0</v>
      </c>
      <c r="KTX60" s="5">
        <f>KTX59*assumptions!$E$98</f>
        <v>0</v>
      </c>
      <c r="KTY60" s="5">
        <f>KTY59*assumptions!$E$98</f>
        <v>0</v>
      </c>
      <c r="KTZ60" s="5">
        <f>KTZ59*assumptions!$E$98</f>
        <v>0</v>
      </c>
      <c r="KUA60" s="5">
        <f>KUA59*assumptions!$E$98</f>
        <v>0</v>
      </c>
      <c r="KUB60" s="5">
        <f>KUB59*assumptions!$E$98</f>
        <v>0</v>
      </c>
      <c r="KUC60" s="5">
        <f>KUC59*assumptions!$E$98</f>
        <v>0</v>
      </c>
      <c r="KUD60" s="5">
        <f>KUD59*assumptions!$E$98</f>
        <v>0</v>
      </c>
      <c r="KUE60" s="5">
        <f>KUE59*assumptions!$E$98</f>
        <v>0</v>
      </c>
      <c r="KUF60" s="5">
        <f>KUF59*assumptions!$E$98</f>
        <v>0</v>
      </c>
      <c r="KUG60" s="5">
        <f>KUG59*assumptions!$E$98</f>
        <v>0</v>
      </c>
      <c r="KUH60" s="5">
        <f>KUH59*assumptions!$E$98</f>
        <v>0</v>
      </c>
      <c r="KUI60" s="5">
        <f>KUI59*assumptions!$E$98</f>
        <v>0</v>
      </c>
      <c r="KUJ60" s="5">
        <f>KUJ59*assumptions!$E$98</f>
        <v>0</v>
      </c>
      <c r="KUK60" s="5">
        <f>KUK59*assumptions!$E$98</f>
        <v>0</v>
      </c>
      <c r="KUL60" s="5">
        <f>KUL59*assumptions!$E$98</f>
        <v>0</v>
      </c>
      <c r="KUM60" s="5">
        <f>KUM59*assumptions!$E$98</f>
        <v>0</v>
      </c>
      <c r="KUN60" s="5">
        <f>KUN59*assumptions!$E$98</f>
        <v>0</v>
      </c>
      <c r="KUO60" s="5">
        <f>KUO59*assumptions!$E$98</f>
        <v>0</v>
      </c>
      <c r="KUP60" s="5">
        <f>KUP59*assumptions!$E$98</f>
        <v>0</v>
      </c>
      <c r="KUQ60" s="5">
        <f>KUQ59*assumptions!$E$98</f>
        <v>0</v>
      </c>
      <c r="KUR60" s="5">
        <f>KUR59*assumptions!$E$98</f>
        <v>0</v>
      </c>
      <c r="KUS60" s="5">
        <f>KUS59*assumptions!$E$98</f>
        <v>0</v>
      </c>
      <c r="KUT60" s="5">
        <f>KUT59*assumptions!$E$98</f>
        <v>0</v>
      </c>
      <c r="KUU60" s="5">
        <f>KUU59*assumptions!$E$98</f>
        <v>0</v>
      </c>
      <c r="KUV60" s="5">
        <f>KUV59*assumptions!$E$98</f>
        <v>0</v>
      </c>
      <c r="KUW60" s="5">
        <f>KUW59*assumptions!$E$98</f>
        <v>0</v>
      </c>
      <c r="KUX60" s="5">
        <f>KUX59*assumptions!$E$98</f>
        <v>0</v>
      </c>
      <c r="KUY60" s="5">
        <f>KUY59*assumptions!$E$98</f>
        <v>0</v>
      </c>
      <c r="KUZ60" s="5">
        <f>KUZ59*assumptions!$E$98</f>
        <v>0</v>
      </c>
      <c r="KVA60" s="5">
        <f>KVA59*assumptions!$E$98</f>
        <v>0</v>
      </c>
      <c r="KVB60" s="5">
        <f>KVB59*assumptions!$E$98</f>
        <v>0</v>
      </c>
      <c r="KVC60" s="5">
        <f>KVC59*assumptions!$E$98</f>
        <v>0</v>
      </c>
      <c r="KVD60" s="5">
        <f>KVD59*assumptions!$E$98</f>
        <v>0</v>
      </c>
      <c r="KVE60" s="5">
        <f>KVE59*assumptions!$E$98</f>
        <v>0</v>
      </c>
      <c r="KVF60" s="5">
        <f>KVF59*assumptions!$E$98</f>
        <v>0</v>
      </c>
      <c r="KVG60" s="5">
        <f>KVG59*assumptions!$E$98</f>
        <v>0</v>
      </c>
      <c r="KVH60" s="5">
        <f>KVH59*assumptions!$E$98</f>
        <v>0</v>
      </c>
      <c r="KVI60" s="5">
        <f>KVI59*assumptions!$E$98</f>
        <v>0</v>
      </c>
      <c r="KVJ60" s="5">
        <f>KVJ59*assumptions!$E$98</f>
        <v>0</v>
      </c>
      <c r="KVK60" s="5">
        <f>KVK59*assumptions!$E$98</f>
        <v>0</v>
      </c>
      <c r="KVL60" s="5">
        <f>KVL59*assumptions!$E$98</f>
        <v>0</v>
      </c>
      <c r="KVM60" s="5">
        <f>KVM59*assumptions!$E$98</f>
        <v>0</v>
      </c>
      <c r="KVN60" s="5">
        <f>KVN59*assumptions!$E$98</f>
        <v>0</v>
      </c>
      <c r="KVO60" s="5">
        <f>KVO59*assumptions!$E$98</f>
        <v>0</v>
      </c>
      <c r="KVP60" s="5">
        <f>KVP59*assumptions!$E$98</f>
        <v>0</v>
      </c>
      <c r="KVQ60" s="5">
        <f>KVQ59*assumptions!$E$98</f>
        <v>0</v>
      </c>
      <c r="KVR60" s="5">
        <f>KVR59*assumptions!$E$98</f>
        <v>0</v>
      </c>
      <c r="KVS60" s="5">
        <f>KVS59*assumptions!$E$98</f>
        <v>0</v>
      </c>
      <c r="KVT60" s="5">
        <f>KVT59*assumptions!$E$98</f>
        <v>0</v>
      </c>
      <c r="KVU60" s="5">
        <f>KVU59*assumptions!$E$98</f>
        <v>0</v>
      </c>
      <c r="KVV60" s="5">
        <f>KVV59*assumptions!$E$98</f>
        <v>0</v>
      </c>
      <c r="KVW60" s="5">
        <f>KVW59*assumptions!$E$98</f>
        <v>0</v>
      </c>
      <c r="KVX60" s="5">
        <f>KVX59*assumptions!$E$98</f>
        <v>0</v>
      </c>
      <c r="KVY60" s="5">
        <f>KVY59*assumptions!$E$98</f>
        <v>0</v>
      </c>
      <c r="KVZ60" s="5">
        <f>KVZ59*assumptions!$E$98</f>
        <v>0</v>
      </c>
      <c r="KWA60" s="5">
        <f>KWA59*assumptions!$E$98</f>
        <v>0</v>
      </c>
      <c r="KWB60" s="5">
        <f>KWB59*assumptions!$E$98</f>
        <v>0</v>
      </c>
      <c r="KWC60" s="5">
        <f>KWC59*assumptions!$E$98</f>
        <v>0</v>
      </c>
      <c r="KWD60" s="5">
        <f>KWD59*assumptions!$E$98</f>
        <v>0</v>
      </c>
      <c r="KWE60" s="5">
        <f>KWE59*assumptions!$E$98</f>
        <v>0</v>
      </c>
      <c r="KWF60" s="5">
        <f>KWF59*assumptions!$E$98</f>
        <v>0</v>
      </c>
      <c r="KWG60" s="5">
        <f>KWG59*assumptions!$E$98</f>
        <v>0</v>
      </c>
      <c r="KWH60" s="5">
        <f>KWH59*assumptions!$E$98</f>
        <v>0</v>
      </c>
      <c r="KWI60" s="5">
        <f>KWI59*assumptions!$E$98</f>
        <v>0</v>
      </c>
      <c r="KWJ60" s="5">
        <f>KWJ59*assumptions!$E$98</f>
        <v>0</v>
      </c>
      <c r="KWK60" s="5">
        <f>KWK59*assumptions!$E$98</f>
        <v>0</v>
      </c>
      <c r="KWL60" s="5">
        <f>KWL59*assumptions!$E$98</f>
        <v>0</v>
      </c>
      <c r="KWM60" s="5">
        <f>KWM59*assumptions!$E$98</f>
        <v>0</v>
      </c>
      <c r="KWN60" s="5">
        <f>KWN59*assumptions!$E$98</f>
        <v>0</v>
      </c>
      <c r="KWO60" s="5">
        <f>KWO59*assumptions!$E$98</f>
        <v>0</v>
      </c>
      <c r="KWP60" s="5">
        <f>KWP59*assumptions!$E$98</f>
        <v>0</v>
      </c>
      <c r="KWQ60" s="5">
        <f>KWQ59*assumptions!$E$98</f>
        <v>0</v>
      </c>
      <c r="KWR60" s="5">
        <f>KWR59*assumptions!$E$98</f>
        <v>0</v>
      </c>
      <c r="KWS60" s="5">
        <f>KWS59*assumptions!$E$98</f>
        <v>0</v>
      </c>
      <c r="KWT60" s="5">
        <f>KWT59*assumptions!$E$98</f>
        <v>0</v>
      </c>
      <c r="KWU60" s="5">
        <f>KWU59*assumptions!$E$98</f>
        <v>0</v>
      </c>
      <c r="KWV60" s="5">
        <f>KWV59*assumptions!$E$98</f>
        <v>0</v>
      </c>
      <c r="KWW60" s="5">
        <f>KWW59*assumptions!$E$98</f>
        <v>0</v>
      </c>
      <c r="KWX60" s="5">
        <f>KWX59*assumptions!$E$98</f>
        <v>0</v>
      </c>
      <c r="KWY60" s="5">
        <f>KWY59*assumptions!$E$98</f>
        <v>0</v>
      </c>
      <c r="KWZ60" s="5">
        <f>KWZ59*assumptions!$E$98</f>
        <v>0</v>
      </c>
      <c r="KXA60" s="5">
        <f>KXA59*assumptions!$E$98</f>
        <v>0</v>
      </c>
      <c r="KXB60" s="5">
        <f>KXB59*assumptions!$E$98</f>
        <v>0</v>
      </c>
      <c r="KXC60" s="5">
        <f>KXC59*assumptions!$E$98</f>
        <v>0</v>
      </c>
      <c r="KXD60" s="5">
        <f>KXD59*assumptions!$E$98</f>
        <v>0</v>
      </c>
      <c r="KXE60" s="5">
        <f>KXE59*assumptions!$E$98</f>
        <v>0</v>
      </c>
      <c r="KXF60" s="5">
        <f>KXF59*assumptions!$E$98</f>
        <v>0</v>
      </c>
      <c r="KXG60" s="5">
        <f>KXG59*assumptions!$E$98</f>
        <v>0</v>
      </c>
      <c r="KXH60" s="5">
        <f>KXH59*assumptions!$E$98</f>
        <v>0</v>
      </c>
      <c r="KXI60" s="5">
        <f>KXI59*assumptions!$E$98</f>
        <v>0</v>
      </c>
      <c r="KXJ60" s="5">
        <f>KXJ59*assumptions!$E$98</f>
        <v>0</v>
      </c>
      <c r="KXK60" s="5">
        <f>KXK59*assumptions!$E$98</f>
        <v>0</v>
      </c>
      <c r="KXL60" s="5">
        <f>KXL59*assumptions!$E$98</f>
        <v>0</v>
      </c>
      <c r="KXM60" s="5">
        <f>KXM59*assumptions!$E$98</f>
        <v>0</v>
      </c>
      <c r="KXN60" s="5">
        <f>KXN59*assumptions!$E$98</f>
        <v>0</v>
      </c>
      <c r="KXO60" s="5">
        <f>KXO59*assumptions!$E$98</f>
        <v>0</v>
      </c>
      <c r="KXP60" s="5">
        <f>KXP59*assumptions!$E$98</f>
        <v>0</v>
      </c>
      <c r="KXQ60" s="5">
        <f>KXQ59*assumptions!$E$98</f>
        <v>0</v>
      </c>
      <c r="KXR60" s="5">
        <f>KXR59*assumptions!$E$98</f>
        <v>0</v>
      </c>
      <c r="KXS60" s="5">
        <f>KXS59*assumptions!$E$98</f>
        <v>0</v>
      </c>
      <c r="KXT60" s="5">
        <f>KXT59*assumptions!$E$98</f>
        <v>0</v>
      </c>
      <c r="KXU60" s="5">
        <f>KXU59*assumptions!$E$98</f>
        <v>0</v>
      </c>
      <c r="KXV60" s="5">
        <f>KXV59*assumptions!$E$98</f>
        <v>0</v>
      </c>
      <c r="KXW60" s="5">
        <f>KXW59*assumptions!$E$98</f>
        <v>0</v>
      </c>
      <c r="KXX60" s="5">
        <f>KXX59*assumptions!$E$98</f>
        <v>0</v>
      </c>
      <c r="KXY60" s="5">
        <f>KXY59*assumptions!$E$98</f>
        <v>0</v>
      </c>
      <c r="KXZ60" s="5">
        <f>KXZ59*assumptions!$E$98</f>
        <v>0</v>
      </c>
      <c r="KYA60" s="5">
        <f>KYA59*assumptions!$E$98</f>
        <v>0</v>
      </c>
      <c r="KYB60" s="5">
        <f>KYB59*assumptions!$E$98</f>
        <v>0</v>
      </c>
      <c r="KYC60" s="5">
        <f>KYC59*assumptions!$E$98</f>
        <v>0</v>
      </c>
      <c r="KYD60" s="5">
        <f>KYD59*assumptions!$E$98</f>
        <v>0</v>
      </c>
      <c r="KYE60" s="5">
        <f>KYE59*assumptions!$E$98</f>
        <v>0</v>
      </c>
      <c r="KYF60" s="5">
        <f>KYF59*assumptions!$E$98</f>
        <v>0</v>
      </c>
      <c r="KYG60" s="5">
        <f>KYG59*assumptions!$E$98</f>
        <v>0</v>
      </c>
      <c r="KYH60" s="5">
        <f>KYH59*assumptions!$E$98</f>
        <v>0</v>
      </c>
      <c r="KYI60" s="5">
        <f>KYI59*assumptions!$E$98</f>
        <v>0</v>
      </c>
      <c r="KYJ60" s="5">
        <f>KYJ59*assumptions!$E$98</f>
        <v>0</v>
      </c>
      <c r="KYK60" s="5">
        <f>KYK59*assumptions!$E$98</f>
        <v>0</v>
      </c>
      <c r="KYL60" s="5">
        <f>KYL59*assumptions!$E$98</f>
        <v>0</v>
      </c>
      <c r="KYM60" s="5">
        <f>KYM59*assumptions!$E$98</f>
        <v>0</v>
      </c>
      <c r="KYN60" s="5">
        <f>KYN59*assumptions!$E$98</f>
        <v>0</v>
      </c>
      <c r="KYO60" s="5">
        <f>KYO59*assumptions!$E$98</f>
        <v>0</v>
      </c>
      <c r="KYP60" s="5">
        <f>KYP59*assumptions!$E$98</f>
        <v>0</v>
      </c>
      <c r="KYQ60" s="5">
        <f>KYQ59*assumptions!$E$98</f>
        <v>0</v>
      </c>
      <c r="KYR60" s="5">
        <f>KYR59*assumptions!$E$98</f>
        <v>0</v>
      </c>
      <c r="KYS60" s="5">
        <f>KYS59*assumptions!$E$98</f>
        <v>0</v>
      </c>
      <c r="KYT60" s="5">
        <f>KYT59*assumptions!$E$98</f>
        <v>0</v>
      </c>
      <c r="KYU60" s="5">
        <f>KYU59*assumptions!$E$98</f>
        <v>0</v>
      </c>
      <c r="KYV60" s="5">
        <f>KYV59*assumptions!$E$98</f>
        <v>0</v>
      </c>
      <c r="KYW60" s="5">
        <f>KYW59*assumptions!$E$98</f>
        <v>0</v>
      </c>
      <c r="KYX60" s="5">
        <f>KYX59*assumptions!$E$98</f>
        <v>0</v>
      </c>
      <c r="KYY60" s="5">
        <f>KYY59*assumptions!$E$98</f>
        <v>0</v>
      </c>
      <c r="KYZ60" s="5">
        <f>KYZ59*assumptions!$E$98</f>
        <v>0</v>
      </c>
      <c r="KZA60" s="5">
        <f>KZA59*assumptions!$E$98</f>
        <v>0</v>
      </c>
      <c r="KZB60" s="5">
        <f>KZB59*assumptions!$E$98</f>
        <v>0</v>
      </c>
      <c r="KZC60" s="5">
        <f>KZC59*assumptions!$E$98</f>
        <v>0</v>
      </c>
      <c r="KZD60" s="5">
        <f>KZD59*assumptions!$E$98</f>
        <v>0</v>
      </c>
      <c r="KZE60" s="5">
        <f>KZE59*assumptions!$E$98</f>
        <v>0</v>
      </c>
      <c r="KZF60" s="5">
        <f>KZF59*assumptions!$E$98</f>
        <v>0</v>
      </c>
      <c r="KZG60" s="5">
        <f>KZG59*assumptions!$E$98</f>
        <v>0</v>
      </c>
      <c r="KZH60" s="5">
        <f>KZH59*assumptions!$E$98</f>
        <v>0</v>
      </c>
      <c r="KZI60" s="5">
        <f>KZI59*assumptions!$E$98</f>
        <v>0</v>
      </c>
      <c r="KZJ60" s="5">
        <f>KZJ59*assumptions!$E$98</f>
        <v>0</v>
      </c>
      <c r="KZK60" s="5">
        <f>KZK59*assumptions!$E$98</f>
        <v>0</v>
      </c>
      <c r="KZL60" s="5">
        <f>KZL59*assumptions!$E$98</f>
        <v>0</v>
      </c>
      <c r="KZM60" s="5">
        <f>KZM59*assumptions!$E$98</f>
        <v>0</v>
      </c>
      <c r="KZN60" s="5">
        <f>KZN59*assumptions!$E$98</f>
        <v>0</v>
      </c>
      <c r="KZO60" s="5">
        <f>KZO59*assumptions!$E$98</f>
        <v>0</v>
      </c>
      <c r="KZP60" s="5">
        <f>KZP59*assumptions!$E$98</f>
        <v>0</v>
      </c>
      <c r="KZQ60" s="5">
        <f>KZQ59*assumptions!$E$98</f>
        <v>0</v>
      </c>
      <c r="KZR60" s="5">
        <f>KZR59*assumptions!$E$98</f>
        <v>0</v>
      </c>
      <c r="KZS60" s="5">
        <f>KZS59*assumptions!$E$98</f>
        <v>0</v>
      </c>
      <c r="KZT60" s="5">
        <f>KZT59*assumptions!$E$98</f>
        <v>0</v>
      </c>
      <c r="KZU60" s="5">
        <f>KZU59*assumptions!$E$98</f>
        <v>0</v>
      </c>
      <c r="KZV60" s="5">
        <f>KZV59*assumptions!$E$98</f>
        <v>0</v>
      </c>
      <c r="KZW60" s="5">
        <f>KZW59*assumptions!$E$98</f>
        <v>0</v>
      </c>
      <c r="KZX60" s="5">
        <f>KZX59*assumptions!$E$98</f>
        <v>0</v>
      </c>
      <c r="KZY60" s="5">
        <f>KZY59*assumptions!$E$98</f>
        <v>0</v>
      </c>
      <c r="KZZ60" s="5">
        <f>KZZ59*assumptions!$E$98</f>
        <v>0</v>
      </c>
      <c r="LAA60" s="5">
        <f>LAA59*assumptions!$E$98</f>
        <v>0</v>
      </c>
      <c r="LAB60" s="5">
        <f>LAB59*assumptions!$E$98</f>
        <v>0</v>
      </c>
      <c r="LAC60" s="5">
        <f>LAC59*assumptions!$E$98</f>
        <v>0</v>
      </c>
      <c r="LAD60" s="5">
        <f>LAD59*assumptions!$E$98</f>
        <v>0</v>
      </c>
      <c r="LAE60" s="5">
        <f>LAE59*assumptions!$E$98</f>
        <v>0</v>
      </c>
      <c r="LAF60" s="5">
        <f>LAF59*assumptions!$E$98</f>
        <v>0</v>
      </c>
      <c r="LAG60" s="5">
        <f>LAG59*assumptions!$E$98</f>
        <v>0</v>
      </c>
      <c r="LAH60" s="5">
        <f>LAH59*assumptions!$E$98</f>
        <v>0</v>
      </c>
      <c r="LAI60" s="5">
        <f>LAI59*assumptions!$E$98</f>
        <v>0</v>
      </c>
      <c r="LAJ60" s="5">
        <f>LAJ59*assumptions!$E$98</f>
        <v>0</v>
      </c>
      <c r="LAK60" s="5">
        <f>LAK59*assumptions!$E$98</f>
        <v>0</v>
      </c>
      <c r="LAL60" s="5">
        <f>LAL59*assumptions!$E$98</f>
        <v>0</v>
      </c>
      <c r="LAM60" s="5">
        <f>LAM59*assumptions!$E$98</f>
        <v>0</v>
      </c>
      <c r="LAN60" s="5">
        <f>LAN59*assumptions!$E$98</f>
        <v>0</v>
      </c>
      <c r="LAO60" s="5">
        <f>LAO59*assumptions!$E$98</f>
        <v>0</v>
      </c>
      <c r="LAP60" s="5">
        <f>LAP59*assumptions!$E$98</f>
        <v>0</v>
      </c>
      <c r="LAQ60" s="5">
        <f>LAQ59*assumptions!$E$98</f>
        <v>0</v>
      </c>
      <c r="LAR60" s="5">
        <f>LAR59*assumptions!$E$98</f>
        <v>0</v>
      </c>
      <c r="LAS60" s="5">
        <f>LAS59*assumptions!$E$98</f>
        <v>0</v>
      </c>
      <c r="LAT60" s="5">
        <f>LAT59*assumptions!$E$98</f>
        <v>0</v>
      </c>
      <c r="LAU60" s="5">
        <f>LAU59*assumptions!$E$98</f>
        <v>0</v>
      </c>
      <c r="LAV60" s="5">
        <f>LAV59*assumptions!$E$98</f>
        <v>0</v>
      </c>
      <c r="LAW60" s="5">
        <f>LAW59*assumptions!$E$98</f>
        <v>0</v>
      </c>
      <c r="LAX60" s="5">
        <f>LAX59*assumptions!$E$98</f>
        <v>0</v>
      </c>
      <c r="LAY60" s="5">
        <f>LAY59*assumptions!$E$98</f>
        <v>0</v>
      </c>
      <c r="LAZ60" s="5">
        <f>LAZ59*assumptions!$E$98</f>
        <v>0</v>
      </c>
      <c r="LBA60" s="5">
        <f>LBA59*assumptions!$E$98</f>
        <v>0</v>
      </c>
      <c r="LBB60" s="5">
        <f>LBB59*assumptions!$E$98</f>
        <v>0</v>
      </c>
      <c r="LBC60" s="5">
        <f>LBC59*assumptions!$E$98</f>
        <v>0</v>
      </c>
      <c r="LBD60" s="5">
        <f>LBD59*assumptions!$E$98</f>
        <v>0</v>
      </c>
      <c r="LBE60" s="5">
        <f>LBE59*assumptions!$E$98</f>
        <v>0</v>
      </c>
      <c r="LBF60" s="5">
        <f>LBF59*assumptions!$E$98</f>
        <v>0</v>
      </c>
      <c r="LBG60" s="5">
        <f>LBG59*assumptions!$E$98</f>
        <v>0</v>
      </c>
      <c r="LBH60" s="5">
        <f>LBH59*assumptions!$E$98</f>
        <v>0</v>
      </c>
      <c r="LBI60" s="5">
        <f>LBI59*assumptions!$E$98</f>
        <v>0</v>
      </c>
      <c r="LBJ60" s="5">
        <f>LBJ59*assumptions!$E$98</f>
        <v>0</v>
      </c>
      <c r="LBK60" s="5">
        <f>LBK59*assumptions!$E$98</f>
        <v>0</v>
      </c>
      <c r="LBL60" s="5">
        <f>LBL59*assumptions!$E$98</f>
        <v>0</v>
      </c>
      <c r="LBM60" s="5">
        <f>LBM59*assumptions!$E$98</f>
        <v>0</v>
      </c>
      <c r="LBN60" s="5">
        <f>LBN59*assumptions!$E$98</f>
        <v>0</v>
      </c>
      <c r="LBO60" s="5">
        <f>LBO59*assumptions!$E$98</f>
        <v>0</v>
      </c>
      <c r="LBP60" s="5">
        <f>LBP59*assumptions!$E$98</f>
        <v>0</v>
      </c>
      <c r="LBQ60" s="5">
        <f>LBQ59*assumptions!$E$98</f>
        <v>0</v>
      </c>
      <c r="LBR60" s="5">
        <f>LBR59*assumptions!$E$98</f>
        <v>0</v>
      </c>
      <c r="LBS60" s="5">
        <f>LBS59*assumptions!$E$98</f>
        <v>0</v>
      </c>
      <c r="LBT60" s="5">
        <f>LBT59*assumptions!$E$98</f>
        <v>0</v>
      </c>
      <c r="LBU60" s="5">
        <f>LBU59*assumptions!$E$98</f>
        <v>0</v>
      </c>
      <c r="LBV60" s="5">
        <f>LBV59*assumptions!$E$98</f>
        <v>0</v>
      </c>
      <c r="LBW60" s="5">
        <f>LBW59*assumptions!$E$98</f>
        <v>0</v>
      </c>
      <c r="LBX60" s="5">
        <f>LBX59*assumptions!$E$98</f>
        <v>0</v>
      </c>
      <c r="LBY60" s="5">
        <f>LBY59*assumptions!$E$98</f>
        <v>0</v>
      </c>
      <c r="LBZ60" s="5">
        <f>LBZ59*assumptions!$E$98</f>
        <v>0</v>
      </c>
      <c r="LCA60" s="5">
        <f>LCA59*assumptions!$E$98</f>
        <v>0</v>
      </c>
      <c r="LCB60" s="5">
        <f>LCB59*assumptions!$E$98</f>
        <v>0</v>
      </c>
      <c r="LCC60" s="5">
        <f>LCC59*assumptions!$E$98</f>
        <v>0</v>
      </c>
      <c r="LCD60" s="5">
        <f>LCD59*assumptions!$E$98</f>
        <v>0</v>
      </c>
      <c r="LCE60" s="5">
        <f>LCE59*assumptions!$E$98</f>
        <v>0</v>
      </c>
      <c r="LCF60" s="5">
        <f>LCF59*assumptions!$E$98</f>
        <v>0</v>
      </c>
      <c r="LCG60" s="5">
        <f>LCG59*assumptions!$E$98</f>
        <v>0</v>
      </c>
      <c r="LCH60" s="5">
        <f>LCH59*assumptions!$E$98</f>
        <v>0</v>
      </c>
      <c r="LCI60" s="5">
        <f>LCI59*assumptions!$E$98</f>
        <v>0</v>
      </c>
      <c r="LCJ60" s="5">
        <f>LCJ59*assumptions!$E$98</f>
        <v>0</v>
      </c>
      <c r="LCK60" s="5">
        <f>LCK59*assumptions!$E$98</f>
        <v>0</v>
      </c>
      <c r="LCL60" s="5">
        <f>LCL59*assumptions!$E$98</f>
        <v>0</v>
      </c>
      <c r="LCM60" s="5">
        <f>LCM59*assumptions!$E$98</f>
        <v>0</v>
      </c>
      <c r="LCN60" s="5">
        <f>LCN59*assumptions!$E$98</f>
        <v>0</v>
      </c>
      <c r="LCO60" s="5">
        <f>LCO59*assumptions!$E$98</f>
        <v>0</v>
      </c>
      <c r="LCP60" s="5">
        <f>LCP59*assumptions!$E$98</f>
        <v>0</v>
      </c>
      <c r="LCQ60" s="5">
        <f>LCQ59*assumptions!$E$98</f>
        <v>0</v>
      </c>
      <c r="LCR60" s="5">
        <f>LCR59*assumptions!$E$98</f>
        <v>0</v>
      </c>
      <c r="LCS60" s="5">
        <f>LCS59*assumptions!$E$98</f>
        <v>0</v>
      </c>
      <c r="LCT60" s="5">
        <f>LCT59*assumptions!$E$98</f>
        <v>0</v>
      </c>
      <c r="LCU60" s="5">
        <f>LCU59*assumptions!$E$98</f>
        <v>0</v>
      </c>
      <c r="LCV60" s="5">
        <f>LCV59*assumptions!$E$98</f>
        <v>0</v>
      </c>
      <c r="LCW60" s="5">
        <f>LCW59*assumptions!$E$98</f>
        <v>0</v>
      </c>
      <c r="LCX60" s="5">
        <f>LCX59*assumptions!$E$98</f>
        <v>0</v>
      </c>
      <c r="LCY60" s="5">
        <f>LCY59*assumptions!$E$98</f>
        <v>0</v>
      </c>
      <c r="LCZ60" s="5">
        <f>LCZ59*assumptions!$E$98</f>
        <v>0</v>
      </c>
      <c r="LDA60" s="5">
        <f>LDA59*assumptions!$E$98</f>
        <v>0</v>
      </c>
      <c r="LDB60" s="5">
        <f>LDB59*assumptions!$E$98</f>
        <v>0</v>
      </c>
      <c r="LDC60" s="5">
        <f>LDC59*assumptions!$E$98</f>
        <v>0</v>
      </c>
      <c r="LDD60" s="5">
        <f>LDD59*assumptions!$E$98</f>
        <v>0</v>
      </c>
      <c r="LDE60" s="5">
        <f>LDE59*assumptions!$E$98</f>
        <v>0</v>
      </c>
      <c r="LDF60" s="5">
        <f>LDF59*assumptions!$E$98</f>
        <v>0</v>
      </c>
      <c r="LDG60" s="5">
        <f>LDG59*assumptions!$E$98</f>
        <v>0</v>
      </c>
      <c r="LDH60" s="5">
        <f>LDH59*assumptions!$E$98</f>
        <v>0</v>
      </c>
      <c r="LDI60" s="5">
        <f>LDI59*assumptions!$E$98</f>
        <v>0</v>
      </c>
      <c r="LDJ60" s="5">
        <f>LDJ59*assumptions!$E$98</f>
        <v>0</v>
      </c>
      <c r="LDK60" s="5">
        <f>LDK59*assumptions!$E$98</f>
        <v>0</v>
      </c>
      <c r="LDL60" s="5">
        <f>LDL59*assumptions!$E$98</f>
        <v>0</v>
      </c>
      <c r="LDM60" s="5">
        <f>LDM59*assumptions!$E$98</f>
        <v>0</v>
      </c>
      <c r="LDN60" s="5">
        <f>LDN59*assumptions!$E$98</f>
        <v>0</v>
      </c>
      <c r="LDO60" s="5">
        <f>LDO59*assumptions!$E$98</f>
        <v>0</v>
      </c>
      <c r="LDP60" s="5">
        <f>LDP59*assumptions!$E$98</f>
        <v>0</v>
      </c>
      <c r="LDQ60" s="5">
        <f>LDQ59*assumptions!$E$98</f>
        <v>0</v>
      </c>
      <c r="LDR60" s="5">
        <f>LDR59*assumptions!$E$98</f>
        <v>0</v>
      </c>
      <c r="LDS60" s="5">
        <f>LDS59*assumptions!$E$98</f>
        <v>0</v>
      </c>
      <c r="LDT60" s="5">
        <f>LDT59*assumptions!$E$98</f>
        <v>0</v>
      </c>
      <c r="LDU60" s="5">
        <f>LDU59*assumptions!$E$98</f>
        <v>0</v>
      </c>
      <c r="LDV60" s="5">
        <f>LDV59*assumptions!$E$98</f>
        <v>0</v>
      </c>
      <c r="LDW60" s="5">
        <f>LDW59*assumptions!$E$98</f>
        <v>0</v>
      </c>
      <c r="LDX60" s="5">
        <f>LDX59*assumptions!$E$98</f>
        <v>0</v>
      </c>
      <c r="LDY60" s="5">
        <f>LDY59*assumptions!$E$98</f>
        <v>0</v>
      </c>
      <c r="LDZ60" s="5">
        <f>LDZ59*assumptions!$E$98</f>
        <v>0</v>
      </c>
      <c r="LEA60" s="5">
        <f>LEA59*assumptions!$E$98</f>
        <v>0</v>
      </c>
      <c r="LEB60" s="5">
        <f>LEB59*assumptions!$E$98</f>
        <v>0</v>
      </c>
      <c r="LEC60" s="5">
        <f>LEC59*assumptions!$E$98</f>
        <v>0</v>
      </c>
      <c r="LED60" s="5">
        <f>LED59*assumptions!$E$98</f>
        <v>0</v>
      </c>
      <c r="LEE60" s="5">
        <f>LEE59*assumptions!$E$98</f>
        <v>0</v>
      </c>
      <c r="LEF60" s="5">
        <f>LEF59*assumptions!$E$98</f>
        <v>0</v>
      </c>
      <c r="LEG60" s="5">
        <f>LEG59*assumptions!$E$98</f>
        <v>0</v>
      </c>
      <c r="LEH60" s="5">
        <f>LEH59*assumptions!$E$98</f>
        <v>0</v>
      </c>
      <c r="LEI60" s="5">
        <f>LEI59*assumptions!$E$98</f>
        <v>0</v>
      </c>
      <c r="LEJ60" s="5">
        <f>LEJ59*assumptions!$E$98</f>
        <v>0</v>
      </c>
      <c r="LEK60" s="5">
        <f>LEK59*assumptions!$E$98</f>
        <v>0</v>
      </c>
      <c r="LEL60" s="5">
        <f>LEL59*assumptions!$E$98</f>
        <v>0</v>
      </c>
      <c r="LEM60" s="5">
        <f>LEM59*assumptions!$E$98</f>
        <v>0</v>
      </c>
      <c r="LEN60" s="5">
        <f>LEN59*assumptions!$E$98</f>
        <v>0</v>
      </c>
      <c r="LEO60" s="5">
        <f>LEO59*assumptions!$E$98</f>
        <v>0</v>
      </c>
      <c r="LEP60" s="5">
        <f>LEP59*assumptions!$E$98</f>
        <v>0</v>
      </c>
      <c r="LEQ60" s="5">
        <f>LEQ59*assumptions!$E$98</f>
        <v>0</v>
      </c>
      <c r="LER60" s="5">
        <f>LER59*assumptions!$E$98</f>
        <v>0</v>
      </c>
      <c r="LES60" s="5">
        <f>LES59*assumptions!$E$98</f>
        <v>0</v>
      </c>
      <c r="LET60" s="5">
        <f>LET59*assumptions!$E$98</f>
        <v>0</v>
      </c>
      <c r="LEU60" s="5">
        <f>LEU59*assumptions!$E$98</f>
        <v>0</v>
      </c>
      <c r="LEV60" s="5">
        <f>LEV59*assumptions!$E$98</f>
        <v>0</v>
      </c>
      <c r="LEW60" s="5">
        <f>LEW59*assumptions!$E$98</f>
        <v>0</v>
      </c>
      <c r="LEX60" s="5">
        <f>LEX59*assumptions!$E$98</f>
        <v>0</v>
      </c>
      <c r="LEY60" s="5">
        <f>LEY59*assumptions!$E$98</f>
        <v>0</v>
      </c>
      <c r="LEZ60" s="5">
        <f>LEZ59*assumptions!$E$98</f>
        <v>0</v>
      </c>
      <c r="LFA60" s="5">
        <f>LFA59*assumptions!$E$98</f>
        <v>0</v>
      </c>
      <c r="LFB60" s="5">
        <f>LFB59*assumptions!$E$98</f>
        <v>0</v>
      </c>
      <c r="LFC60" s="5">
        <f>LFC59*assumptions!$E$98</f>
        <v>0</v>
      </c>
      <c r="LFD60" s="5">
        <f>LFD59*assumptions!$E$98</f>
        <v>0</v>
      </c>
      <c r="LFE60" s="5">
        <f>LFE59*assumptions!$E$98</f>
        <v>0</v>
      </c>
      <c r="LFF60" s="5">
        <f>LFF59*assumptions!$E$98</f>
        <v>0</v>
      </c>
      <c r="LFG60" s="5">
        <f>LFG59*assumptions!$E$98</f>
        <v>0</v>
      </c>
      <c r="LFH60" s="5">
        <f>LFH59*assumptions!$E$98</f>
        <v>0</v>
      </c>
      <c r="LFI60" s="5">
        <f>LFI59*assumptions!$E$98</f>
        <v>0</v>
      </c>
      <c r="LFJ60" s="5">
        <f>LFJ59*assumptions!$E$98</f>
        <v>0</v>
      </c>
      <c r="LFK60" s="5">
        <f>LFK59*assumptions!$E$98</f>
        <v>0</v>
      </c>
      <c r="LFL60" s="5">
        <f>LFL59*assumptions!$E$98</f>
        <v>0</v>
      </c>
      <c r="LFM60" s="5">
        <f>LFM59*assumptions!$E$98</f>
        <v>0</v>
      </c>
      <c r="LFN60" s="5">
        <f>LFN59*assumptions!$E$98</f>
        <v>0</v>
      </c>
      <c r="LFO60" s="5">
        <f>LFO59*assumptions!$E$98</f>
        <v>0</v>
      </c>
      <c r="LFP60" s="5">
        <f>LFP59*assumptions!$E$98</f>
        <v>0</v>
      </c>
      <c r="LFQ60" s="5">
        <f>LFQ59*assumptions!$E$98</f>
        <v>0</v>
      </c>
      <c r="LFR60" s="5">
        <f>LFR59*assumptions!$E$98</f>
        <v>0</v>
      </c>
      <c r="LFS60" s="5">
        <f>LFS59*assumptions!$E$98</f>
        <v>0</v>
      </c>
      <c r="LFT60" s="5">
        <f>LFT59*assumptions!$E$98</f>
        <v>0</v>
      </c>
      <c r="LFU60" s="5">
        <f>LFU59*assumptions!$E$98</f>
        <v>0</v>
      </c>
      <c r="LFV60" s="5">
        <f>LFV59*assumptions!$E$98</f>
        <v>0</v>
      </c>
      <c r="LFW60" s="5">
        <f>LFW59*assumptions!$E$98</f>
        <v>0</v>
      </c>
      <c r="LFX60" s="5">
        <f>LFX59*assumptions!$E$98</f>
        <v>0</v>
      </c>
      <c r="LFY60" s="5">
        <f>LFY59*assumptions!$E$98</f>
        <v>0</v>
      </c>
      <c r="LFZ60" s="5">
        <f>LFZ59*assumptions!$E$98</f>
        <v>0</v>
      </c>
      <c r="LGA60" s="5">
        <f>LGA59*assumptions!$E$98</f>
        <v>0</v>
      </c>
      <c r="LGB60" s="5">
        <f>LGB59*assumptions!$E$98</f>
        <v>0</v>
      </c>
      <c r="LGC60" s="5">
        <f>LGC59*assumptions!$E$98</f>
        <v>0</v>
      </c>
      <c r="LGD60" s="5">
        <f>LGD59*assumptions!$E$98</f>
        <v>0</v>
      </c>
      <c r="LGE60" s="5">
        <f>LGE59*assumptions!$E$98</f>
        <v>0</v>
      </c>
      <c r="LGF60" s="5">
        <f>LGF59*assumptions!$E$98</f>
        <v>0</v>
      </c>
      <c r="LGG60" s="5">
        <f>LGG59*assumptions!$E$98</f>
        <v>0</v>
      </c>
      <c r="LGH60" s="5">
        <f>LGH59*assumptions!$E$98</f>
        <v>0</v>
      </c>
      <c r="LGI60" s="5">
        <f>LGI59*assumptions!$E$98</f>
        <v>0</v>
      </c>
      <c r="LGJ60" s="5">
        <f>LGJ59*assumptions!$E$98</f>
        <v>0</v>
      </c>
      <c r="LGK60" s="5">
        <f>LGK59*assumptions!$E$98</f>
        <v>0</v>
      </c>
      <c r="LGL60" s="5">
        <f>LGL59*assumptions!$E$98</f>
        <v>0</v>
      </c>
      <c r="LGM60" s="5">
        <f>LGM59*assumptions!$E$98</f>
        <v>0</v>
      </c>
      <c r="LGN60" s="5">
        <f>LGN59*assumptions!$E$98</f>
        <v>0</v>
      </c>
      <c r="LGO60" s="5">
        <f>LGO59*assumptions!$E$98</f>
        <v>0</v>
      </c>
      <c r="LGP60" s="5">
        <f>LGP59*assumptions!$E$98</f>
        <v>0</v>
      </c>
      <c r="LGQ60" s="5">
        <f>LGQ59*assumptions!$E$98</f>
        <v>0</v>
      </c>
      <c r="LGR60" s="5">
        <f>LGR59*assumptions!$E$98</f>
        <v>0</v>
      </c>
      <c r="LGS60" s="5">
        <f>LGS59*assumptions!$E$98</f>
        <v>0</v>
      </c>
      <c r="LGT60" s="5">
        <f>LGT59*assumptions!$E$98</f>
        <v>0</v>
      </c>
      <c r="LGU60" s="5">
        <f>LGU59*assumptions!$E$98</f>
        <v>0</v>
      </c>
      <c r="LGV60" s="5">
        <f>LGV59*assumptions!$E$98</f>
        <v>0</v>
      </c>
      <c r="LGW60" s="5">
        <f>LGW59*assumptions!$E$98</f>
        <v>0</v>
      </c>
      <c r="LGX60" s="5">
        <f>LGX59*assumptions!$E$98</f>
        <v>0</v>
      </c>
      <c r="LGY60" s="5">
        <f>LGY59*assumptions!$E$98</f>
        <v>0</v>
      </c>
      <c r="LGZ60" s="5">
        <f>LGZ59*assumptions!$E$98</f>
        <v>0</v>
      </c>
      <c r="LHA60" s="5">
        <f>LHA59*assumptions!$E$98</f>
        <v>0</v>
      </c>
      <c r="LHB60" s="5">
        <f>LHB59*assumptions!$E$98</f>
        <v>0</v>
      </c>
      <c r="LHC60" s="5">
        <f>LHC59*assumptions!$E$98</f>
        <v>0</v>
      </c>
      <c r="LHD60" s="5">
        <f>LHD59*assumptions!$E$98</f>
        <v>0</v>
      </c>
      <c r="LHE60" s="5">
        <f>LHE59*assumptions!$E$98</f>
        <v>0</v>
      </c>
      <c r="LHF60" s="5">
        <f>LHF59*assumptions!$E$98</f>
        <v>0</v>
      </c>
      <c r="LHG60" s="5">
        <f>LHG59*assumptions!$E$98</f>
        <v>0</v>
      </c>
      <c r="LHH60" s="5">
        <f>LHH59*assumptions!$E$98</f>
        <v>0</v>
      </c>
      <c r="LHI60" s="5">
        <f>LHI59*assumptions!$E$98</f>
        <v>0</v>
      </c>
      <c r="LHJ60" s="5">
        <f>LHJ59*assumptions!$E$98</f>
        <v>0</v>
      </c>
      <c r="LHK60" s="5">
        <f>LHK59*assumptions!$E$98</f>
        <v>0</v>
      </c>
      <c r="LHL60" s="5">
        <f>LHL59*assumptions!$E$98</f>
        <v>0</v>
      </c>
      <c r="LHM60" s="5">
        <f>LHM59*assumptions!$E$98</f>
        <v>0</v>
      </c>
      <c r="LHN60" s="5">
        <f>LHN59*assumptions!$E$98</f>
        <v>0</v>
      </c>
      <c r="LHO60" s="5">
        <f>LHO59*assumptions!$E$98</f>
        <v>0</v>
      </c>
      <c r="LHP60" s="5">
        <f>LHP59*assumptions!$E$98</f>
        <v>0</v>
      </c>
      <c r="LHQ60" s="5">
        <f>LHQ59*assumptions!$E$98</f>
        <v>0</v>
      </c>
      <c r="LHR60" s="5">
        <f>LHR59*assumptions!$E$98</f>
        <v>0</v>
      </c>
      <c r="LHS60" s="5">
        <f>LHS59*assumptions!$E$98</f>
        <v>0</v>
      </c>
      <c r="LHT60" s="5">
        <f>LHT59*assumptions!$E$98</f>
        <v>0</v>
      </c>
      <c r="LHU60" s="5">
        <f>LHU59*assumptions!$E$98</f>
        <v>0</v>
      </c>
      <c r="LHV60" s="5">
        <f>LHV59*assumptions!$E$98</f>
        <v>0</v>
      </c>
      <c r="LHW60" s="5">
        <f>LHW59*assumptions!$E$98</f>
        <v>0</v>
      </c>
      <c r="LHX60" s="5">
        <f>LHX59*assumptions!$E$98</f>
        <v>0</v>
      </c>
      <c r="LHY60" s="5">
        <f>LHY59*assumptions!$E$98</f>
        <v>0</v>
      </c>
      <c r="LHZ60" s="5">
        <f>LHZ59*assumptions!$E$98</f>
        <v>0</v>
      </c>
      <c r="LIA60" s="5">
        <f>LIA59*assumptions!$E$98</f>
        <v>0</v>
      </c>
      <c r="LIB60" s="5">
        <f>LIB59*assumptions!$E$98</f>
        <v>0</v>
      </c>
      <c r="LIC60" s="5">
        <f>LIC59*assumptions!$E$98</f>
        <v>0</v>
      </c>
      <c r="LID60" s="5">
        <f>LID59*assumptions!$E$98</f>
        <v>0</v>
      </c>
      <c r="LIE60" s="5">
        <f>LIE59*assumptions!$E$98</f>
        <v>0</v>
      </c>
      <c r="LIF60" s="5">
        <f>LIF59*assumptions!$E$98</f>
        <v>0</v>
      </c>
      <c r="LIG60" s="5">
        <f>LIG59*assumptions!$E$98</f>
        <v>0</v>
      </c>
      <c r="LIH60" s="5">
        <f>LIH59*assumptions!$E$98</f>
        <v>0</v>
      </c>
      <c r="LII60" s="5">
        <f>LII59*assumptions!$E$98</f>
        <v>0</v>
      </c>
      <c r="LIJ60" s="5">
        <f>LIJ59*assumptions!$E$98</f>
        <v>0</v>
      </c>
      <c r="LIK60" s="5">
        <f>LIK59*assumptions!$E$98</f>
        <v>0</v>
      </c>
      <c r="LIL60" s="5">
        <f>LIL59*assumptions!$E$98</f>
        <v>0</v>
      </c>
      <c r="LIM60" s="5">
        <f>LIM59*assumptions!$E$98</f>
        <v>0</v>
      </c>
      <c r="LIN60" s="5">
        <f>LIN59*assumptions!$E$98</f>
        <v>0</v>
      </c>
      <c r="LIO60" s="5">
        <f>LIO59*assumptions!$E$98</f>
        <v>0</v>
      </c>
      <c r="LIP60" s="5">
        <f>LIP59*assumptions!$E$98</f>
        <v>0</v>
      </c>
      <c r="LIQ60" s="5">
        <f>LIQ59*assumptions!$E$98</f>
        <v>0</v>
      </c>
      <c r="LIR60" s="5">
        <f>LIR59*assumptions!$E$98</f>
        <v>0</v>
      </c>
      <c r="LIS60" s="5">
        <f>LIS59*assumptions!$E$98</f>
        <v>0</v>
      </c>
      <c r="LIT60" s="5">
        <f>LIT59*assumptions!$E$98</f>
        <v>0</v>
      </c>
      <c r="LIU60" s="5">
        <f>LIU59*assumptions!$E$98</f>
        <v>0</v>
      </c>
      <c r="LIV60" s="5">
        <f>LIV59*assumptions!$E$98</f>
        <v>0</v>
      </c>
      <c r="LIW60" s="5">
        <f>LIW59*assumptions!$E$98</f>
        <v>0</v>
      </c>
      <c r="LIX60" s="5">
        <f>LIX59*assumptions!$E$98</f>
        <v>0</v>
      </c>
      <c r="LIY60" s="5">
        <f>LIY59*assumptions!$E$98</f>
        <v>0</v>
      </c>
      <c r="LIZ60" s="5">
        <f>LIZ59*assumptions!$E$98</f>
        <v>0</v>
      </c>
      <c r="LJA60" s="5">
        <f>LJA59*assumptions!$E$98</f>
        <v>0</v>
      </c>
      <c r="LJB60" s="5">
        <f>LJB59*assumptions!$E$98</f>
        <v>0</v>
      </c>
      <c r="LJC60" s="5">
        <f>LJC59*assumptions!$E$98</f>
        <v>0</v>
      </c>
      <c r="LJD60" s="5">
        <f>LJD59*assumptions!$E$98</f>
        <v>0</v>
      </c>
      <c r="LJE60" s="5">
        <f>LJE59*assumptions!$E$98</f>
        <v>0</v>
      </c>
      <c r="LJF60" s="5">
        <f>LJF59*assumptions!$E$98</f>
        <v>0</v>
      </c>
      <c r="LJG60" s="5">
        <f>LJG59*assumptions!$E$98</f>
        <v>0</v>
      </c>
      <c r="LJH60" s="5">
        <f>LJH59*assumptions!$E$98</f>
        <v>0</v>
      </c>
      <c r="LJI60" s="5">
        <f>LJI59*assumptions!$E$98</f>
        <v>0</v>
      </c>
      <c r="LJJ60" s="5">
        <f>LJJ59*assumptions!$E$98</f>
        <v>0</v>
      </c>
      <c r="LJK60" s="5">
        <f>LJK59*assumptions!$E$98</f>
        <v>0</v>
      </c>
      <c r="LJL60" s="5">
        <f>LJL59*assumptions!$E$98</f>
        <v>0</v>
      </c>
      <c r="LJM60" s="5">
        <f>LJM59*assumptions!$E$98</f>
        <v>0</v>
      </c>
      <c r="LJN60" s="5">
        <f>LJN59*assumptions!$E$98</f>
        <v>0</v>
      </c>
      <c r="LJO60" s="5">
        <f>LJO59*assumptions!$E$98</f>
        <v>0</v>
      </c>
      <c r="LJP60" s="5">
        <f>LJP59*assumptions!$E$98</f>
        <v>0</v>
      </c>
      <c r="LJQ60" s="5">
        <f>LJQ59*assumptions!$E$98</f>
        <v>0</v>
      </c>
      <c r="LJR60" s="5">
        <f>LJR59*assumptions!$E$98</f>
        <v>0</v>
      </c>
      <c r="LJS60" s="5">
        <f>LJS59*assumptions!$E$98</f>
        <v>0</v>
      </c>
      <c r="LJT60" s="5">
        <f>LJT59*assumptions!$E$98</f>
        <v>0</v>
      </c>
      <c r="LJU60" s="5">
        <f>LJU59*assumptions!$E$98</f>
        <v>0</v>
      </c>
      <c r="LJV60" s="5">
        <f>LJV59*assumptions!$E$98</f>
        <v>0</v>
      </c>
      <c r="LJW60" s="5">
        <f>LJW59*assumptions!$E$98</f>
        <v>0</v>
      </c>
      <c r="LJX60" s="5">
        <f>LJX59*assumptions!$E$98</f>
        <v>0</v>
      </c>
      <c r="LJY60" s="5">
        <f>LJY59*assumptions!$E$98</f>
        <v>0</v>
      </c>
      <c r="LJZ60" s="5">
        <f>LJZ59*assumptions!$E$98</f>
        <v>0</v>
      </c>
      <c r="LKA60" s="5">
        <f>LKA59*assumptions!$E$98</f>
        <v>0</v>
      </c>
      <c r="LKB60" s="5">
        <f>LKB59*assumptions!$E$98</f>
        <v>0</v>
      </c>
      <c r="LKC60" s="5">
        <f>LKC59*assumptions!$E$98</f>
        <v>0</v>
      </c>
      <c r="LKD60" s="5">
        <f>LKD59*assumptions!$E$98</f>
        <v>0</v>
      </c>
      <c r="LKE60" s="5">
        <f>LKE59*assumptions!$E$98</f>
        <v>0</v>
      </c>
      <c r="LKF60" s="5">
        <f>LKF59*assumptions!$E$98</f>
        <v>0</v>
      </c>
      <c r="LKG60" s="5">
        <f>LKG59*assumptions!$E$98</f>
        <v>0</v>
      </c>
      <c r="LKH60" s="5">
        <f>LKH59*assumptions!$E$98</f>
        <v>0</v>
      </c>
      <c r="LKI60" s="5">
        <f>LKI59*assumptions!$E$98</f>
        <v>0</v>
      </c>
      <c r="LKJ60" s="5">
        <f>LKJ59*assumptions!$E$98</f>
        <v>0</v>
      </c>
      <c r="LKK60" s="5">
        <f>LKK59*assumptions!$E$98</f>
        <v>0</v>
      </c>
      <c r="LKL60" s="5">
        <f>LKL59*assumptions!$E$98</f>
        <v>0</v>
      </c>
      <c r="LKM60" s="5">
        <f>LKM59*assumptions!$E$98</f>
        <v>0</v>
      </c>
      <c r="LKN60" s="5">
        <f>LKN59*assumptions!$E$98</f>
        <v>0</v>
      </c>
      <c r="LKO60" s="5">
        <f>LKO59*assumptions!$E$98</f>
        <v>0</v>
      </c>
      <c r="LKP60" s="5">
        <f>LKP59*assumptions!$E$98</f>
        <v>0</v>
      </c>
      <c r="LKQ60" s="5">
        <f>LKQ59*assumptions!$E$98</f>
        <v>0</v>
      </c>
      <c r="LKR60" s="5">
        <f>LKR59*assumptions!$E$98</f>
        <v>0</v>
      </c>
      <c r="LKS60" s="5">
        <f>LKS59*assumptions!$E$98</f>
        <v>0</v>
      </c>
      <c r="LKT60" s="5">
        <f>LKT59*assumptions!$E$98</f>
        <v>0</v>
      </c>
      <c r="LKU60" s="5">
        <f>LKU59*assumptions!$E$98</f>
        <v>0</v>
      </c>
      <c r="LKV60" s="5">
        <f>LKV59*assumptions!$E$98</f>
        <v>0</v>
      </c>
      <c r="LKW60" s="5">
        <f>LKW59*assumptions!$E$98</f>
        <v>0</v>
      </c>
      <c r="LKX60" s="5">
        <f>LKX59*assumptions!$E$98</f>
        <v>0</v>
      </c>
      <c r="LKY60" s="5">
        <f>LKY59*assumptions!$E$98</f>
        <v>0</v>
      </c>
      <c r="LKZ60" s="5">
        <f>LKZ59*assumptions!$E$98</f>
        <v>0</v>
      </c>
      <c r="LLA60" s="5">
        <f>LLA59*assumptions!$E$98</f>
        <v>0</v>
      </c>
      <c r="LLB60" s="5">
        <f>LLB59*assumptions!$E$98</f>
        <v>0</v>
      </c>
      <c r="LLC60" s="5">
        <f>LLC59*assumptions!$E$98</f>
        <v>0</v>
      </c>
      <c r="LLD60" s="5">
        <f>LLD59*assumptions!$E$98</f>
        <v>0</v>
      </c>
      <c r="LLE60" s="5">
        <f>LLE59*assumptions!$E$98</f>
        <v>0</v>
      </c>
      <c r="LLF60" s="5">
        <f>LLF59*assumptions!$E$98</f>
        <v>0</v>
      </c>
      <c r="LLG60" s="5">
        <f>LLG59*assumptions!$E$98</f>
        <v>0</v>
      </c>
      <c r="LLH60" s="5">
        <f>LLH59*assumptions!$E$98</f>
        <v>0</v>
      </c>
      <c r="LLI60" s="5">
        <f>LLI59*assumptions!$E$98</f>
        <v>0</v>
      </c>
      <c r="LLJ60" s="5">
        <f>LLJ59*assumptions!$E$98</f>
        <v>0</v>
      </c>
      <c r="LLK60" s="5">
        <f>LLK59*assumptions!$E$98</f>
        <v>0</v>
      </c>
      <c r="LLL60" s="5">
        <f>LLL59*assumptions!$E$98</f>
        <v>0</v>
      </c>
      <c r="LLM60" s="5">
        <f>LLM59*assumptions!$E$98</f>
        <v>0</v>
      </c>
      <c r="LLN60" s="5">
        <f>LLN59*assumptions!$E$98</f>
        <v>0</v>
      </c>
      <c r="LLO60" s="5">
        <f>LLO59*assumptions!$E$98</f>
        <v>0</v>
      </c>
      <c r="LLP60" s="5">
        <f>LLP59*assumptions!$E$98</f>
        <v>0</v>
      </c>
      <c r="LLQ60" s="5">
        <f>LLQ59*assumptions!$E$98</f>
        <v>0</v>
      </c>
      <c r="LLR60" s="5">
        <f>LLR59*assumptions!$E$98</f>
        <v>0</v>
      </c>
      <c r="LLS60" s="5">
        <f>LLS59*assumptions!$E$98</f>
        <v>0</v>
      </c>
      <c r="LLT60" s="5">
        <f>LLT59*assumptions!$E$98</f>
        <v>0</v>
      </c>
      <c r="LLU60" s="5">
        <f>LLU59*assumptions!$E$98</f>
        <v>0</v>
      </c>
      <c r="LLV60" s="5">
        <f>LLV59*assumptions!$E$98</f>
        <v>0</v>
      </c>
      <c r="LLW60" s="5">
        <f>LLW59*assumptions!$E$98</f>
        <v>0</v>
      </c>
      <c r="LLX60" s="5">
        <f>LLX59*assumptions!$E$98</f>
        <v>0</v>
      </c>
      <c r="LLY60" s="5">
        <f>LLY59*assumptions!$E$98</f>
        <v>0</v>
      </c>
      <c r="LLZ60" s="5">
        <f>LLZ59*assumptions!$E$98</f>
        <v>0</v>
      </c>
      <c r="LMA60" s="5">
        <f>LMA59*assumptions!$E$98</f>
        <v>0</v>
      </c>
      <c r="LMB60" s="5">
        <f>LMB59*assumptions!$E$98</f>
        <v>0</v>
      </c>
      <c r="LMC60" s="5">
        <f>LMC59*assumptions!$E$98</f>
        <v>0</v>
      </c>
      <c r="LMD60" s="5">
        <f>LMD59*assumptions!$E$98</f>
        <v>0</v>
      </c>
      <c r="LME60" s="5">
        <f>LME59*assumptions!$E$98</f>
        <v>0</v>
      </c>
      <c r="LMF60" s="5">
        <f>LMF59*assumptions!$E$98</f>
        <v>0</v>
      </c>
      <c r="LMG60" s="5">
        <f>LMG59*assumptions!$E$98</f>
        <v>0</v>
      </c>
      <c r="LMH60" s="5">
        <f>LMH59*assumptions!$E$98</f>
        <v>0</v>
      </c>
      <c r="LMI60" s="5">
        <f>LMI59*assumptions!$E$98</f>
        <v>0</v>
      </c>
      <c r="LMJ60" s="5">
        <f>LMJ59*assumptions!$E$98</f>
        <v>0</v>
      </c>
      <c r="LMK60" s="5">
        <f>LMK59*assumptions!$E$98</f>
        <v>0</v>
      </c>
      <c r="LML60" s="5">
        <f>LML59*assumptions!$E$98</f>
        <v>0</v>
      </c>
      <c r="LMM60" s="5">
        <f>LMM59*assumptions!$E$98</f>
        <v>0</v>
      </c>
      <c r="LMN60" s="5">
        <f>LMN59*assumptions!$E$98</f>
        <v>0</v>
      </c>
      <c r="LMO60" s="5">
        <f>LMO59*assumptions!$E$98</f>
        <v>0</v>
      </c>
      <c r="LMP60" s="5">
        <f>LMP59*assumptions!$E$98</f>
        <v>0</v>
      </c>
      <c r="LMQ60" s="5">
        <f>LMQ59*assumptions!$E$98</f>
        <v>0</v>
      </c>
      <c r="LMR60" s="5">
        <f>LMR59*assumptions!$E$98</f>
        <v>0</v>
      </c>
      <c r="LMS60" s="5">
        <f>LMS59*assumptions!$E$98</f>
        <v>0</v>
      </c>
      <c r="LMT60" s="5">
        <f>LMT59*assumptions!$E$98</f>
        <v>0</v>
      </c>
      <c r="LMU60" s="5">
        <f>LMU59*assumptions!$E$98</f>
        <v>0</v>
      </c>
      <c r="LMV60" s="5">
        <f>LMV59*assumptions!$E$98</f>
        <v>0</v>
      </c>
      <c r="LMW60" s="5">
        <f>LMW59*assumptions!$E$98</f>
        <v>0</v>
      </c>
      <c r="LMX60" s="5">
        <f>LMX59*assumptions!$E$98</f>
        <v>0</v>
      </c>
      <c r="LMY60" s="5">
        <f>LMY59*assumptions!$E$98</f>
        <v>0</v>
      </c>
      <c r="LMZ60" s="5">
        <f>LMZ59*assumptions!$E$98</f>
        <v>0</v>
      </c>
      <c r="LNA60" s="5">
        <f>LNA59*assumptions!$E$98</f>
        <v>0</v>
      </c>
      <c r="LNB60" s="5">
        <f>LNB59*assumptions!$E$98</f>
        <v>0</v>
      </c>
      <c r="LNC60" s="5">
        <f>LNC59*assumptions!$E$98</f>
        <v>0</v>
      </c>
      <c r="LND60" s="5">
        <f>LND59*assumptions!$E$98</f>
        <v>0</v>
      </c>
      <c r="LNE60" s="5">
        <f>LNE59*assumptions!$E$98</f>
        <v>0</v>
      </c>
      <c r="LNF60" s="5">
        <f>LNF59*assumptions!$E$98</f>
        <v>0</v>
      </c>
      <c r="LNG60" s="5">
        <f>LNG59*assumptions!$E$98</f>
        <v>0</v>
      </c>
      <c r="LNH60" s="5">
        <f>LNH59*assumptions!$E$98</f>
        <v>0</v>
      </c>
      <c r="LNI60" s="5">
        <f>LNI59*assumptions!$E$98</f>
        <v>0</v>
      </c>
      <c r="LNJ60" s="5">
        <f>LNJ59*assumptions!$E$98</f>
        <v>0</v>
      </c>
      <c r="LNK60" s="5">
        <f>LNK59*assumptions!$E$98</f>
        <v>0</v>
      </c>
      <c r="LNL60" s="5">
        <f>LNL59*assumptions!$E$98</f>
        <v>0</v>
      </c>
      <c r="LNM60" s="5">
        <f>LNM59*assumptions!$E$98</f>
        <v>0</v>
      </c>
      <c r="LNN60" s="5">
        <f>LNN59*assumptions!$E$98</f>
        <v>0</v>
      </c>
      <c r="LNO60" s="5">
        <f>LNO59*assumptions!$E$98</f>
        <v>0</v>
      </c>
      <c r="LNP60" s="5">
        <f>LNP59*assumptions!$E$98</f>
        <v>0</v>
      </c>
      <c r="LNQ60" s="5">
        <f>LNQ59*assumptions!$E$98</f>
        <v>0</v>
      </c>
      <c r="LNR60" s="5">
        <f>LNR59*assumptions!$E$98</f>
        <v>0</v>
      </c>
      <c r="LNS60" s="5">
        <f>LNS59*assumptions!$E$98</f>
        <v>0</v>
      </c>
      <c r="LNT60" s="5">
        <f>LNT59*assumptions!$E$98</f>
        <v>0</v>
      </c>
      <c r="LNU60" s="5">
        <f>LNU59*assumptions!$E$98</f>
        <v>0</v>
      </c>
      <c r="LNV60" s="5">
        <f>LNV59*assumptions!$E$98</f>
        <v>0</v>
      </c>
      <c r="LNW60" s="5">
        <f>LNW59*assumptions!$E$98</f>
        <v>0</v>
      </c>
      <c r="LNX60" s="5">
        <f>LNX59*assumptions!$E$98</f>
        <v>0</v>
      </c>
      <c r="LNY60" s="5">
        <f>LNY59*assumptions!$E$98</f>
        <v>0</v>
      </c>
      <c r="LNZ60" s="5">
        <f>LNZ59*assumptions!$E$98</f>
        <v>0</v>
      </c>
      <c r="LOA60" s="5">
        <f>LOA59*assumptions!$E$98</f>
        <v>0</v>
      </c>
      <c r="LOB60" s="5">
        <f>LOB59*assumptions!$E$98</f>
        <v>0</v>
      </c>
      <c r="LOC60" s="5">
        <f>LOC59*assumptions!$E$98</f>
        <v>0</v>
      </c>
      <c r="LOD60" s="5">
        <f>LOD59*assumptions!$E$98</f>
        <v>0</v>
      </c>
      <c r="LOE60" s="5">
        <f>LOE59*assumptions!$E$98</f>
        <v>0</v>
      </c>
      <c r="LOF60" s="5">
        <f>LOF59*assumptions!$E$98</f>
        <v>0</v>
      </c>
      <c r="LOG60" s="5">
        <f>LOG59*assumptions!$E$98</f>
        <v>0</v>
      </c>
      <c r="LOH60" s="5">
        <f>LOH59*assumptions!$E$98</f>
        <v>0</v>
      </c>
      <c r="LOI60" s="5">
        <f>LOI59*assumptions!$E$98</f>
        <v>0</v>
      </c>
      <c r="LOJ60" s="5">
        <f>LOJ59*assumptions!$E$98</f>
        <v>0</v>
      </c>
      <c r="LOK60" s="5">
        <f>LOK59*assumptions!$E$98</f>
        <v>0</v>
      </c>
      <c r="LOL60" s="5">
        <f>LOL59*assumptions!$E$98</f>
        <v>0</v>
      </c>
      <c r="LOM60" s="5">
        <f>LOM59*assumptions!$E$98</f>
        <v>0</v>
      </c>
      <c r="LON60" s="5">
        <f>LON59*assumptions!$E$98</f>
        <v>0</v>
      </c>
      <c r="LOO60" s="5">
        <f>LOO59*assumptions!$E$98</f>
        <v>0</v>
      </c>
      <c r="LOP60" s="5">
        <f>LOP59*assumptions!$E$98</f>
        <v>0</v>
      </c>
      <c r="LOQ60" s="5">
        <f>LOQ59*assumptions!$E$98</f>
        <v>0</v>
      </c>
      <c r="LOR60" s="5">
        <f>LOR59*assumptions!$E$98</f>
        <v>0</v>
      </c>
      <c r="LOS60" s="5">
        <f>LOS59*assumptions!$E$98</f>
        <v>0</v>
      </c>
      <c r="LOT60" s="5">
        <f>LOT59*assumptions!$E$98</f>
        <v>0</v>
      </c>
      <c r="LOU60" s="5">
        <f>LOU59*assumptions!$E$98</f>
        <v>0</v>
      </c>
      <c r="LOV60" s="5">
        <f>LOV59*assumptions!$E$98</f>
        <v>0</v>
      </c>
      <c r="LOW60" s="5">
        <f>LOW59*assumptions!$E$98</f>
        <v>0</v>
      </c>
      <c r="LOX60" s="5">
        <f>LOX59*assumptions!$E$98</f>
        <v>0</v>
      </c>
      <c r="LOY60" s="5">
        <f>LOY59*assumptions!$E$98</f>
        <v>0</v>
      </c>
      <c r="LOZ60" s="5">
        <f>LOZ59*assumptions!$E$98</f>
        <v>0</v>
      </c>
      <c r="LPA60" s="5">
        <f>LPA59*assumptions!$E$98</f>
        <v>0</v>
      </c>
      <c r="LPB60" s="5">
        <f>LPB59*assumptions!$E$98</f>
        <v>0</v>
      </c>
      <c r="LPC60" s="5">
        <f>LPC59*assumptions!$E$98</f>
        <v>0</v>
      </c>
      <c r="LPD60" s="5">
        <f>LPD59*assumptions!$E$98</f>
        <v>0</v>
      </c>
      <c r="LPE60" s="5">
        <f>LPE59*assumptions!$E$98</f>
        <v>0</v>
      </c>
      <c r="LPF60" s="5">
        <f>LPF59*assumptions!$E$98</f>
        <v>0</v>
      </c>
      <c r="LPG60" s="5">
        <f>LPG59*assumptions!$E$98</f>
        <v>0</v>
      </c>
      <c r="LPH60" s="5">
        <f>LPH59*assumptions!$E$98</f>
        <v>0</v>
      </c>
      <c r="LPI60" s="5">
        <f>LPI59*assumptions!$E$98</f>
        <v>0</v>
      </c>
      <c r="LPJ60" s="5">
        <f>LPJ59*assumptions!$E$98</f>
        <v>0</v>
      </c>
      <c r="LPK60" s="5">
        <f>LPK59*assumptions!$E$98</f>
        <v>0</v>
      </c>
      <c r="LPL60" s="5">
        <f>LPL59*assumptions!$E$98</f>
        <v>0</v>
      </c>
      <c r="LPM60" s="5">
        <f>LPM59*assumptions!$E$98</f>
        <v>0</v>
      </c>
      <c r="LPN60" s="5">
        <f>LPN59*assumptions!$E$98</f>
        <v>0</v>
      </c>
      <c r="LPO60" s="5">
        <f>LPO59*assumptions!$E$98</f>
        <v>0</v>
      </c>
      <c r="LPP60" s="5">
        <f>LPP59*assumptions!$E$98</f>
        <v>0</v>
      </c>
      <c r="LPQ60" s="5">
        <f>LPQ59*assumptions!$E$98</f>
        <v>0</v>
      </c>
      <c r="LPR60" s="5">
        <f>LPR59*assumptions!$E$98</f>
        <v>0</v>
      </c>
      <c r="LPS60" s="5">
        <f>LPS59*assumptions!$E$98</f>
        <v>0</v>
      </c>
      <c r="LPT60" s="5">
        <f>LPT59*assumptions!$E$98</f>
        <v>0</v>
      </c>
      <c r="LPU60" s="5">
        <f>LPU59*assumptions!$E$98</f>
        <v>0</v>
      </c>
      <c r="LPV60" s="5">
        <f>LPV59*assumptions!$E$98</f>
        <v>0</v>
      </c>
      <c r="LPW60" s="5">
        <f>LPW59*assumptions!$E$98</f>
        <v>0</v>
      </c>
      <c r="LPX60" s="5">
        <f>LPX59*assumptions!$E$98</f>
        <v>0</v>
      </c>
      <c r="LPY60" s="5">
        <f>LPY59*assumptions!$E$98</f>
        <v>0</v>
      </c>
      <c r="LPZ60" s="5">
        <f>LPZ59*assumptions!$E$98</f>
        <v>0</v>
      </c>
      <c r="LQA60" s="5">
        <f>LQA59*assumptions!$E$98</f>
        <v>0</v>
      </c>
      <c r="LQB60" s="5">
        <f>LQB59*assumptions!$E$98</f>
        <v>0</v>
      </c>
      <c r="LQC60" s="5">
        <f>LQC59*assumptions!$E$98</f>
        <v>0</v>
      </c>
      <c r="LQD60" s="5">
        <f>LQD59*assumptions!$E$98</f>
        <v>0</v>
      </c>
      <c r="LQE60" s="5">
        <f>LQE59*assumptions!$E$98</f>
        <v>0</v>
      </c>
      <c r="LQF60" s="5">
        <f>LQF59*assumptions!$E$98</f>
        <v>0</v>
      </c>
      <c r="LQG60" s="5">
        <f>LQG59*assumptions!$E$98</f>
        <v>0</v>
      </c>
      <c r="LQH60" s="5">
        <f>LQH59*assumptions!$E$98</f>
        <v>0</v>
      </c>
      <c r="LQI60" s="5">
        <f>LQI59*assumptions!$E$98</f>
        <v>0</v>
      </c>
      <c r="LQJ60" s="5">
        <f>LQJ59*assumptions!$E$98</f>
        <v>0</v>
      </c>
      <c r="LQK60" s="5">
        <f>LQK59*assumptions!$E$98</f>
        <v>0</v>
      </c>
      <c r="LQL60" s="5">
        <f>LQL59*assumptions!$E$98</f>
        <v>0</v>
      </c>
      <c r="LQM60" s="5">
        <f>LQM59*assumptions!$E$98</f>
        <v>0</v>
      </c>
      <c r="LQN60" s="5">
        <f>LQN59*assumptions!$E$98</f>
        <v>0</v>
      </c>
      <c r="LQO60" s="5">
        <f>LQO59*assumptions!$E$98</f>
        <v>0</v>
      </c>
      <c r="LQP60" s="5">
        <f>LQP59*assumptions!$E$98</f>
        <v>0</v>
      </c>
      <c r="LQQ60" s="5">
        <f>LQQ59*assumptions!$E$98</f>
        <v>0</v>
      </c>
      <c r="LQR60" s="5">
        <f>LQR59*assumptions!$E$98</f>
        <v>0</v>
      </c>
      <c r="LQS60" s="5">
        <f>LQS59*assumptions!$E$98</f>
        <v>0</v>
      </c>
      <c r="LQT60" s="5">
        <f>LQT59*assumptions!$E$98</f>
        <v>0</v>
      </c>
      <c r="LQU60" s="5">
        <f>LQU59*assumptions!$E$98</f>
        <v>0</v>
      </c>
      <c r="LQV60" s="5">
        <f>LQV59*assumptions!$E$98</f>
        <v>0</v>
      </c>
      <c r="LQW60" s="5">
        <f>LQW59*assumptions!$E$98</f>
        <v>0</v>
      </c>
      <c r="LQX60" s="5">
        <f>LQX59*assumptions!$E$98</f>
        <v>0</v>
      </c>
      <c r="LQY60" s="5">
        <f>LQY59*assumptions!$E$98</f>
        <v>0</v>
      </c>
      <c r="LQZ60" s="5">
        <f>LQZ59*assumptions!$E$98</f>
        <v>0</v>
      </c>
      <c r="LRA60" s="5">
        <f>LRA59*assumptions!$E$98</f>
        <v>0</v>
      </c>
      <c r="LRB60" s="5">
        <f>LRB59*assumptions!$E$98</f>
        <v>0</v>
      </c>
      <c r="LRC60" s="5">
        <f>LRC59*assumptions!$E$98</f>
        <v>0</v>
      </c>
      <c r="LRD60" s="5">
        <f>LRD59*assumptions!$E$98</f>
        <v>0</v>
      </c>
      <c r="LRE60" s="5">
        <f>LRE59*assumptions!$E$98</f>
        <v>0</v>
      </c>
      <c r="LRF60" s="5">
        <f>LRF59*assumptions!$E$98</f>
        <v>0</v>
      </c>
      <c r="LRG60" s="5">
        <f>LRG59*assumptions!$E$98</f>
        <v>0</v>
      </c>
      <c r="LRH60" s="5">
        <f>LRH59*assumptions!$E$98</f>
        <v>0</v>
      </c>
      <c r="LRI60" s="5">
        <f>LRI59*assumptions!$E$98</f>
        <v>0</v>
      </c>
      <c r="LRJ60" s="5">
        <f>LRJ59*assumptions!$E$98</f>
        <v>0</v>
      </c>
      <c r="LRK60" s="5">
        <f>LRK59*assumptions!$E$98</f>
        <v>0</v>
      </c>
      <c r="LRL60" s="5">
        <f>LRL59*assumptions!$E$98</f>
        <v>0</v>
      </c>
      <c r="LRM60" s="5">
        <f>LRM59*assumptions!$E$98</f>
        <v>0</v>
      </c>
      <c r="LRN60" s="5">
        <f>LRN59*assumptions!$E$98</f>
        <v>0</v>
      </c>
      <c r="LRO60" s="5">
        <f>LRO59*assumptions!$E$98</f>
        <v>0</v>
      </c>
      <c r="LRP60" s="5">
        <f>LRP59*assumptions!$E$98</f>
        <v>0</v>
      </c>
      <c r="LRQ60" s="5">
        <f>LRQ59*assumptions!$E$98</f>
        <v>0</v>
      </c>
      <c r="LRR60" s="5">
        <f>LRR59*assumptions!$E$98</f>
        <v>0</v>
      </c>
      <c r="LRS60" s="5">
        <f>LRS59*assumptions!$E$98</f>
        <v>0</v>
      </c>
      <c r="LRT60" s="5">
        <f>LRT59*assumptions!$E$98</f>
        <v>0</v>
      </c>
      <c r="LRU60" s="5">
        <f>LRU59*assumptions!$E$98</f>
        <v>0</v>
      </c>
      <c r="LRV60" s="5">
        <f>LRV59*assumptions!$E$98</f>
        <v>0</v>
      </c>
      <c r="LRW60" s="5">
        <f>LRW59*assumptions!$E$98</f>
        <v>0</v>
      </c>
      <c r="LRX60" s="5">
        <f>LRX59*assumptions!$E$98</f>
        <v>0</v>
      </c>
      <c r="LRY60" s="5">
        <f>LRY59*assumptions!$E$98</f>
        <v>0</v>
      </c>
      <c r="LRZ60" s="5">
        <f>LRZ59*assumptions!$E$98</f>
        <v>0</v>
      </c>
      <c r="LSA60" s="5">
        <f>LSA59*assumptions!$E$98</f>
        <v>0</v>
      </c>
      <c r="LSB60" s="5">
        <f>LSB59*assumptions!$E$98</f>
        <v>0</v>
      </c>
      <c r="LSC60" s="5">
        <f>LSC59*assumptions!$E$98</f>
        <v>0</v>
      </c>
      <c r="LSD60" s="5">
        <f>LSD59*assumptions!$E$98</f>
        <v>0</v>
      </c>
      <c r="LSE60" s="5">
        <f>LSE59*assumptions!$E$98</f>
        <v>0</v>
      </c>
      <c r="LSF60" s="5">
        <f>LSF59*assumptions!$E$98</f>
        <v>0</v>
      </c>
      <c r="LSG60" s="5">
        <f>LSG59*assumptions!$E$98</f>
        <v>0</v>
      </c>
      <c r="LSH60" s="5">
        <f>LSH59*assumptions!$E$98</f>
        <v>0</v>
      </c>
      <c r="LSI60" s="5">
        <f>LSI59*assumptions!$E$98</f>
        <v>0</v>
      </c>
      <c r="LSJ60" s="5">
        <f>LSJ59*assumptions!$E$98</f>
        <v>0</v>
      </c>
      <c r="LSK60" s="5">
        <f>LSK59*assumptions!$E$98</f>
        <v>0</v>
      </c>
      <c r="LSL60" s="5">
        <f>LSL59*assumptions!$E$98</f>
        <v>0</v>
      </c>
      <c r="LSM60" s="5">
        <f>LSM59*assumptions!$E$98</f>
        <v>0</v>
      </c>
      <c r="LSN60" s="5">
        <f>LSN59*assumptions!$E$98</f>
        <v>0</v>
      </c>
      <c r="LSO60" s="5">
        <f>LSO59*assumptions!$E$98</f>
        <v>0</v>
      </c>
      <c r="LSP60" s="5">
        <f>LSP59*assumptions!$E$98</f>
        <v>0</v>
      </c>
      <c r="LSQ60" s="5">
        <f>LSQ59*assumptions!$E$98</f>
        <v>0</v>
      </c>
      <c r="LSR60" s="5">
        <f>LSR59*assumptions!$E$98</f>
        <v>0</v>
      </c>
      <c r="LSS60" s="5">
        <f>LSS59*assumptions!$E$98</f>
        <v>0</v>
      </c>
      <c r="LST60" s="5">
        <f>LST59*assumptions!$E$98</f>
        <v>0</v>
      </c>
      <c r="LSU60" s="5">
        <f>LSU59*assumptions!$E$98</f>
        <v>0</v>
      </c>
      <c r="LSV60" s="5">
        <f>LSV59*assumptions!$E$98</f>
        <v>0</v>
      </c>
      <c r="LSW60" s="5">
        <f>LSW59*assumptions!$E$98</f>
        <v>0</v>
      </c>
      <c r="LSX60" s="5">
        <f>LSX59*assumptions!$E$98</f>
        <v>0</v>
      </c>
      <c r="LSY60" s="5">
        <f>LSY59*assumptions!$E$98</f>
        <v>0</v>
      </c>
      <c r="LSZ60" s="5">
        <f>LSZ59*assumptions!$E$98</f>
        <v>0</v>
      </c>
      <c r="LTA60" s="5">
        <f>LTA59*assumptions!$E$98</f>
        <v>0</v>
      </c>
      <c r="LTB60" s="5">
        <f>LTB59*assumptions!$E$98</f>
        <v>0</v>
      </c>
      <c r="LTC60" s="5">
        <f>LTC59*assumptions!$E$98</f>
        <v>0</v>
      </c>
      <c r="LTD60" s="5">
        <f>LTD59*assumptions!$E$98</f>
        <v>0</v>
      </c>
      <c r="LTE60" s="5">
        <f>LTE59*assumptions!$E$98</f>
        <v>0</v>
      </c>
      <c r="LTF60" s="5">
        <f>LTF59*assumptions!$E$98</f>
        <v>0</v>
      </c>
      <c r="LTG60" s="5">
        <f>LTG59*assumptions!$E$98</f>
        <v>0</v>
      </c>
      <c r="LTH60" s="5">
        <f>LTH59*assumptions!$E$98</f>
        <v>0</v>
      </c>
      <c r="LTI60" s="5">
        <f>LTI59*assumptions!$E$98</f>
        <v>0</v>
      </c>
      <c r="LTJ60" s="5">
        <f>LTJ59*assumptions!$E$98</f>
        <v>0</v>
      </c>
      <c r="LTK60" s="5">
        <f>LTK59*assumptions!$E$98</f>
        <v>0</v>
      </c>
      <c r="LTL60" s="5">
        <f>LTL59*assumptions!$E$98</f>
        <v>0</v>
      </c>
      <c r="LTM60" s="5">
        <f>LTM59*assumptions!$E$98</f>
        <v>0</v>
      </c>
      <c r="LTN60" s="5">
        <f>LTN59*assumptions!$E$98</f>
        <v>0</v>
      </c>
      <c r="LTO60" s="5">
        <f>LTO59*assumptions!$E$98</f>
        <v>0</v>
      </c>
      <c r="LTP60" s="5">
        <f>LTP59*assumptions!$E$98</f>
        <v>0</v>
      </c>
      <c r="LTQ60" s="5">
        <f>LTQ59*assumptions!$E$98</f>
        <v>0</v>
      </c>
      <c r="LTR60" s="5">
        <f>LTR59*assumptions!$E$98</f>
        <v>0</v>
      </c>
      <c r="LTS60" s="5">
        <f>LTS59*assumptions!$E$98</f>
        <v>0</v>
      </c>
      <c r="LTT60" s="5">
        <f>LTT59*assumptions!$E$98</f>
        <v>0</v>
      </c>
      <c r="LTU60" s="5">
        <f>LTU59*assumptions!$E$98</f>
        <v>0</v>
      </c>
      <c r="LTV60" s="5">
        <f>LTV59*assumptions!$E$98</f>
        <v>0</v>
      </c>
      <c r="LTW60" s="5">
        <f>LTW59*assumptions!$E$98</f>
        <v>0</v>
      </c>
      <c r="LTX60" s="5">
        <f>LTX59*assumptions!$E$98</f>
        <v>0</v>
      </c>
      <c r="LTY60" s="5">
        <f>LTY59*assumptions!$E$98</f>
        <v>0</v>
      </c>
      <c r="LTZ60" s="5">
        <f>LTZ59*assumptions!$E$98</f>
        <v>0</v>
      </c>
      <c r="LUA60" s="5">
        <f>LUA59*assumptions!$E$98</f>
        <v>0</v>
      </c>
      <c r="LUB60" s="5">
        <f>LUB59*assumptions!$E$98</f>
        <v>0</v>
      </c>
      <c r="LUC60" s="5">
        <f>LUC59*assumptions!$E$98</f>
        <v>0</v>
      </c>
      <c r="LUD60" s="5">
        <f>LUD59*assumptions!$E$98</f>
        <v>0</v>
      </c>
      <c r="LUE60" s="5">
        <f>LUE59*assumptions!$E$98</f>
        <v>0</v>
      </c>
      <c r="LUF60" s="5">
        <f>LUF59*assumptions!$E$98</f>
        <v>0</v>
      </c>
      <c r="LUG60" s="5">
        <f>LUG59*assumptions!$E$98</f>
        <v>0</v>
      </c>
      <c r="LUH60" s="5">
        <f>LUH59*assumptions!$E$98</f>
        <v>0</v>
      </c>
      <c r="LUI60" s="5">
        <f>LUI59*assumptions!$E$98</f>
        <v>0</v>
      </c>
      <c r="LUJ60" s="5">
        <f>LUJ59*assumptions!$E$98</f>
        <v>0</v>
      </c>
      <c r="LUK60" s="5">
        <f>LUK59*assumptions!$E$98</f>
        <v>0</v>
      </c>
      <c r="LUL60" s="5">
        <f>LUL59*assumptions!$E$98</f>
        <v>0</v>
      </c>
      <c r="LUM60" s="5">
        <f>LUM59*assumptions!$E$98</f>
        <v>0</v>
      </c>
      <c r="LUN60" s="5">
        <f>LUN59*assumptions!$E$98</f>
        <v>0</v>
      </c>
      <c r="LUO60" s="5">
        <f>LUO59*assumptions!$E$98</f>
        <v>0</v>
      </c>
      <c r="LUP60" s="5">
        <f>LUP59*assumptions!$E$98</f>
        <v>0</v>
      </c>
      <c r="LUQ60" s="5">
        <f>LUQ59*assumptions!$E$98</f>
        <v>0</v>
      </c>
      <c r="LUR60" s="5">
        <f>LUR59*assumptions!$E$98</f>
        <v>0</v>
      </c>
      <c r="LUS60" s="5">
        <f>LUS59*assumptions!$E$98</f>
        <v>0</v>
      </c>
      <c r="LUT60" s="5">
        <f>LUT59*assumptions!$E$98</f>
        <v>0</v>
      </c>
      <c r="LUU60" s="5">
        <f>LUU59*assumptions!$E$98</f>
        <v>0</v>
      </c>
      <c r="LUV60" s="5">
        <f>LUV59*assumptions!$E$98</f>
        <v>0</v>
      </c>
      <c r="LUW60" s="5">
        <f>LUW59*assumptions!$E$98</f>
        <v>0</v>
      </c>
      <c r="LUX60" s="5">
        <f>LUX59*assumptions!$E$98</f>
        <v>0</v>
      </c>
      <c r="LUY60" s="5">
        <f>LUY59*assumptions!$E$98</f>
        <v>0</v>
      </c>
      <c r="LUZ60" s="5">
        <f>LUZ59*assumptions!$E$98</f>
        <v>0</v>
      </c>
      <c r="LVA60" s="5">
        <f>LVA59*assumptions!$E$98</f>
        <v>0</v>
      </c>
      <c r="LVB60" s="5">
        <f>LVB59*assumptions!$E$98</f>
        <v>0</v>
      </c>
      <c r="LVC60" s="5">
        <f>LVC59*assumptions!$E$98</f>
        <v>0</v>
      </c>
      <c r="LVD60" s="5">
        <f>LVD59*assumptions!$E$98</f>
        <v>0</v>
      </c>
      <c r="LVE60" s="5">
        <f>LVE59*assumptions!$E$98</f>
        <v>0</v>
      </c>
      <c r="LVF60" s="5">
        <f>LVF59*assumptions!$E$98</f>
        <v>0</v>
      </c>
      <c r="LVG60" s="5">
        <f>LVG59*assumptions!$E$98</f>
        <v>0</v>
      </c>
      <c r="LVH60" s="5">
        <f>LVH59*assumptions!$E$98</f>
        <v>0</v>
      </c>
      <c r="LVI60" s="5">
        <f>LVI59*assumptions!$E$98</f>
        <v>0</v>
      </c>
      <c r="LVJ60" s="5">
        <f>LVJ59*assumptions!$E$98</f>
        <v>0</v>
      </c>
      <c r="LVK60" s="5">
        <f>LVK59*assumptions!$E$98</f>
        <v>0</v>
      </c>
      <c r="LVL60" s="5">
        <f>LVL59*assumptions!$E$98</f>
        <v>0</v>
      </c>
      <c r="LVM60" s="5">
        <f>LVM59*assumptions!$E$98</f>
        <v>0</v>
      </c>
      <c r="LVN60" s="5">
        <f>LVN59*assumptions!$E$98</f>
        <v>0</v>
      </c>
      <c r="LVO60" s="5">
        <f>LVO59*assumptions!$E$98</f>
        <v>0</v>
      </c>
      <c r="LVP60" s="5">
        <f>LVP59*assumptions!$E$98</f>
        <v>0</v>
      </c>
      <c r="LVQ60" s="5">
        <f>LVQ59*assumptions!$E$98</f>
        <v>0</v>
      </c>
      <c r="LVR60" s="5">
        <f>LVR59*assumptions!$E$98</f>
        <v>0</v>
      </c>
      <c r="LVS60" s="5">
        <f>LVS59*assumptions!$E$98</f>
        <v>0</v>
      </c>
      <c r="LVT60" s="5">
        <f>LVT59*assumptions!$E$98</f>
        <v>0</v>
      </c>
      <c r="LVU60" s="5">
        <f>LVU59*assumptions!$E$98</f>
        <v>0</v>
      </c>
      <c r="LVV60" s="5">
        <f>LVV59*assumptions!$E$98</f>
        <v>0</v>
      </c>
      <c r="LVW60" s="5">
        <f>LVW59*assumptions!$E$98</f>
        <v>0</v>
      </c>
      <c r="LVX60" s="5">
        <f>LVX59*assumptions!$E$98</f>
        <v>0</v>
      </c>
      <c r="LVY60" s="5">
        <f>LVY59*assumptions!$E$98</f>
        <v>0</v>
      </c>
      <c r="LVZ60" s="5">
        <f>LVZ59*assumptions!$E$98</f>
        <v>0</v>
      </c>
      <c r="LWA60" s="5">
        <f>LWA59*assumptions!$E$98</f>
        <v>0</v>
      </c>
      <c r="LWB60" s="5">
        <f>LWB59*assumptions!$E$98</f>
        <v>0</v>
      </c>
      <c r="LWC60" s="5">
        <f>LWC59*assumptions!$E$98</f>
        <v>0</v>
      </c>
      <c r="LWD60" s="5">
        <f>LWD59*assumptions!$E$98</f>
        <v>0</v>
      </c>
      <c r="LWE60" s="5">
        <f>LWE59*assumptions!$E$98</f>
        <v>0</v>
      </c>
      <c r="LWF60" s="5">
        <f>LWF59*assumptions!$E$98</f>
        <v>0</v>
      </c>
      <c r="LWG60" s="5">
        <f>LWG59*assumptions!$E$98</f>
        <v>0</v>
      </c>
      <c r="LWH60" s="5">
        <f>LWH59*assumptions!$E$98</f>
        <v>0</v>
      </c>
      <c r="LWI60" s="5">
        <f>LWI59*assumptions!$E$98</f>
        <v>0</v>
      </c>
      <c r="LWJ60" s="5">
        <f>LWJ59*assumptions!$E$98</f>
        <v>0</v>
      </c>
      <c r="LWK60" s="5">
        <f>LWK59*assumptions!$E$98</f>
        <v>0</v>
      </c>
      <c r="LWL60" s="5">
        <f>LWL59*assumptions!$E$98</f>
        <v>0</v>
      </c>
      <c r="LWM60" s="5">
        <f>LWM59*assumptions!$E$98</f>
        <v>0</v>
      </c>
      <c r="LWN60" s="5">
        <f>LWN59*assumptions!$E$98</f>
        <v>0</v>
      </c>
      <c r="LWO60" s="5">
        <f>LWO59*assumptions!$E$98</f>
        <v>0</v>
      </c>
      <c r="LWP60" s="5">
        <f>LWP59*assumptions!$E$98</f>
        <v>0</v>
      </c>
      <c r="LWQ60" s="5">
        <f>LWQ59*assumptions!$E$98</f>
        <v>0</v>
      </c>
      <c r="LWR60" s="5">
        <f>LWR59*assumptions!$E$98</f>
        <v>0</v>
      </c>
      <c r="LWS60" s="5">
        <f>LWS59*assumptions!$E$98</f>
        <v>0</v>
      </c>
      <c r="LWT60" s="5">
        <f>LWT59*assumptions!$E$98</f>
        <v>0</v>
      </c>
      <c r="LWU60" s="5">
        <f>LWU59*assumptions!$E$98</f>
        <v>0</v>
      </c>
      <c r="LWV60" s="5">
        <f>LWV59*assumptions!$E$98</f>
        <v>0</v>
      </c>
      <c r="LWW60" s="5">
        <f>LWW59*assumptions!$E$98</f>
        <v>0</v>
      </c>
      <c r="LWX60" s="5">
        <f>LWX59*assumptions!$E$98</f>
        <v>0</v>
      </c>
      <c r="LWY60" s="5">
        <f>LWY59*assumptions!$E$98</f>
        <v>0</v>
      </c>
      <c r="LWZ60" s="5">
        <f>LWZ59*assumptions!$E$98</f>
        <v>0</v>
      </c>
      <c r="LXA60" s="5">
        <f>LXA59*assumptions!$E$98</f>
        <v>0</v>
      </c>
      <c r="LXB60" s="5">
        <f>LXB59*assumptions!$E$98</f>
        <v>0</v>
      </c>
      <c r="LXC60" s="5">
        <f>LXC59*assumptions!$E$98</f>
        <v>0</v>
      </c>
      <c r="LXD60" s="5">
        <f>LXD59*assumptions!$E$98</f>
        <v>0</v>
      </c>
      <c r="LXE60" s="5">
        <f>LXE59*assumptions!$E$98</f>
        <v>0</v>
      </c>
      <c r="LXF60" s="5">
        <f>LXF59*assumptions!$E$98</f>
        <v>0</v>
      </c>
      <c r="LXG60" s="5">
        <f>LXG59*assumptions!$E$98</f>
        <v>0</v>
      </c>
      <c r="LXH60" s="5">
        <f>LXH59*assumptions!$E$98</f>
        <v>0</v>
      </c>
      <c r="LXI60" s="5">
        <f>LXI59*assumptions!$E$98</f>
        <v>0</v>
      </c>
      <c r="LXJ60" s="5">
        <f>LXJ59*assumptions!$E$98</f>
        <v>0</v>
      </c>
      <c r="LXK60" s="5">
        <f>LXK59*assumptions!$E$98</f>
        <v>0</v>
      </c>
      <c r="LXL60" s="5">
        <f>LXL59*assumptions!$E$98</f>
        <v>0</v>
      </c>
      <c r="LXM60" s="5">
        <f>LXM59*assumptions!$E$98</f>
        <v>0</v>
      </c>
      <c r="LXN60" s="5">
        <f>LXN59*assumptions!$E$98</f>
        <v>0</v>
      </c>
      <c r="LXO60" s="5">
        <f>LXO59*assumptions!$E$98</f>
        <v>0</v>
      </c>
      <c r="LXP60" s="5">
        <f>LXP59*assumptions!$E$98</f>
        <v>0</v>
      </c>
      <c r="LXQ60" s="5">
        <f>LXQ59*assumptions!$E$98</f>
        <v>0</v>
      </c>
      <c r="LXR60" s="5">
        <f>LXR59*assumptions!$E$98</f>
        <v>0</v>
      </c>
      <c r="LXS60" s="5">
        <f>LXS59*assumptions!$E$98</f>
        <v>0</v>
      </c>
      <c r="LXT60" s="5">
        <f>LXT59*assumptions!$E$98</f>
        <v>0</v>
      </c>
      <c r="LXU60" s="5">
        <f>LXU59*assumptions!$E$98</f>
        <v>0</v>
      </c>
      <c r="LXV60" s="5">
        <f>LXV59*assumptions!$E$98</f>
        <v>0</v>
      </c>
      <c r="LXW60" s="5">
        <f>LXW59*assumptions!$E$98</f>
        <v>0</v>
      </c>
      <c r="LXX60" s="5">
        <f>LXX59*assumptions!$E$98</f>
        <v>0</v>
      </c>
      <c r="LXY60" s="5">
        <f>LXY59*assumptions!$E$98</f>
        <v>0</v>
      </c>
      <c r="LXZ60" s="5">
        <f>LXZ59*assumptions!$E$98</f>
        <v>0</v>
      </c>
      <c r="LYA60" s="5">
        <f>LYA59*assumptions!$E$98</f>
        <v>0</v>
      </c>
      <c r="LYB60" s="5">
        <f>LYB59*assumptions!$E$98</f>
        <v>0</v>
      </c>
      <c r="LYC60" s="5">
        <f>LYC59*assumptions!$E$98</f>
        <v>0</v>
      </c>
      <c r="LYD60" s="5">
        <f>LYD59*assumptions!$E$98</f>
        <v>0</v>
      </c>
      <c r="LYE60" s="5">
        <f>LYE59*assumptions!$E$98</f>
        <v>0</v>
      </c>
      <c r="LYF60" s="5">
        <f>LYF59*assumptions!$E$98</f>
        <v>0</v>
      </c>
      <c r="LYG60" s="5">
        <f>LYG59*assumptions!$E$98</f>
        <v>0</v>
      </c>
      <c r="LYH60" s="5">
        <f>LYH59*assumptions!$E$98</f>
        <v>0</v>
      </c>
      <c r="LYI60" s="5">
        <f>LYI59*assumptions!$E$98</f>
        <v>0</v>
      </c>
      <c r="LYJ60" s="5">
        <f>LYJ59*assumptions!$E$98</f>
        <v>0</v>
      </c>
      <c r="LYK60" s="5">
        <f>LYK59*assumptions!$E$98</f>
        <v>0</v>
      </c>
      <c r="LYL60" s="5">
        <f>LYL59*assumptions!$E$98</f>
        <v>0</v>
      </c>
      <c r="LYM60" s="5">
        <f>LYM59*assumptions!$E$98</f>
        <v>0</v>
      </c>
      <c r="LYN60" s="5">
        <f>LYN59*assumptions!$E$98</f>
        <v>0</v>
      </c>
      <c r="LYO60" s="5">
        <f>LYO59*assumptions!$E$98</f>
        <v>0</v>
      </c>
      <c r="LYP60" s="5">
        <f>LYP59*assumptions!$E$98</f>
        <v>0</v>
      </c>
      <c r="LYQ60" s="5">
        <f>LYQ59*assumptions!$E$98</f>
        <v>0</v>
      </c>
      <c r="LYR60" s="5">
        <f>LYR59*assumptions!$E$98</f>
        <v>0</v>
      </c>
      <c r="LYS60" s="5">
        <f>LYS59*assumptions!$E$98</f>
        <v>0</v>
      </c>
      <c r="LYT60" s="5">
        <f>LYT59*assumptions!$E$98</f>
        <v>0</v>
      </c>
      <c r="LYU60" s="5">
        <f>LYU59*assumptions!$E$98</f>
        <v>0</v>
      </c>
      <c r="LYV60" s="5">
        <f>LYV59*assumptions!$E$98</f>
        <v>0</v>
      </c>
      <c r="LYW60" s="5">
        <f>LYW59*assumptions!$E$98</f>
        <v>0</v>
      </c>
      <c r="LYX60" s="5">
        <f>LYX59*assumptions!$E$98</f>
        <v>0</v>
      </c>
      <c r="LYY60" s="5">
        <f>LYY59*assumptions!$E$98</f>
        <v>0</v>
      </c>
      <c r="LYZ60" s="5">
        <f>LYZ59*assumptions!$E$98</f>
        <v>0</v>
      </c>
      <c r="LZA60" s="5">
        <f>LZA59*assumptions!$E$98</f>
        <v>0</v>
      </c>
      <c r="LZB60" s="5">
        <f>LZB59*assumptions!$E$98</f>
        <v>0</v>
      </c>
      <c r="LZC60" s="5">
        <f>LZC59*assumptions!$E$98</f>
        <v>0</v>
      </c>
      <c r="LZD60" s="5">
        <f>LZD59*assumptions!$E$98</f>
        <v>0</v>
      </c>
      <c r="LZE60" s="5">
        <f>LZE59*assumptions!$E$98</f>
        <v>0</v>
      </c>
      <c r="LZF60" s="5">
        <f>LZF59*assumptions!$E$98</f>
        <v>0</v>
      </c>
      <c r="LZG60" s="5">
        <f>LZG59*assumptions!$E$98</f>
        <v>0</v>
      </c>
      <c r="LZH60" s="5">
        <f>LZH59*assumptions!$E$98</f>
        <v>0</v>
      </c>
      <c r="LZI60" s="5">
        <f>LZI59*assumptions!$E$98</f>
        <v>0</v>
      </c>
      <c r="LZJ60" s="5">
        <f>LZJ59*assumptions!$E$98</f>
        <v>0</v>
      </c>
      <c r="LZK60" s="5">
        <f>LZK59*assumptions!$E$98</f>
        <v>0</v>
      </c>
      <c r="LZL60" s="5">
        <f>LZL59*assumptions!$E$98</f>
        <v>0</v>
      </c>
      <c r="LZM60" s="5">
        <f>LZM59*assumptions!$E$98</f>
        <v>0</v>
      </c>
      <c r="LZN60" s="5">
        <f>LZN59*assumptions!$E$98</f>
        <v>0</v>
      </c>
      <c r="LZO60" s="5">
        <f>LZO59*assumptions!$E$98</f>
        <v>0</v>
      </c>
      <c r="LZP60" s="5">
        <f>LZP59*assumptions!$E$98</f>
        <v>0</v>
      </c>
      <c r="LZQ60" s="5">
        <f>LZQ59*assumptions!$E$98</f>
        <v>0</v>
      </c>
      <c r="LZR60" s="5">
        <f>LZR59*assumptions!$E$98</f>
        <v>0</v>
      </c>
      <c r="LZS60" s="5">
        <f>LZS59*assumptions!$E$98</f>
        <v>0</v>
      </c>
      <c r="LZT60" s="5">
        <f>LZT59*assumptions!$E$98</f>
        <v>0</v>
      </c>
      <c r="LZU60" s="5">
        <f>LZU59*assumptions!$E$98</f>
        <v>0</v>
      </c>
      <c r="LZV60" s="5">
        <f>LZV59*assumptions!$E$98</f>
        <v>0</v>
      </c>
      <c r="LZW60" s="5">
        <f>LZW59*assumptions!$E$98</f>
        <v>0</v>
      </c>
      <c r="LZX60" s="5">
        <f>LZX59*assumptions!$E$98</f>
        <v>0</v>
      </c>
      <c r="LZY60" s="5">
        <f>LZY59*assumptions!$E$98</f>
        <v>0</v>
      </c>
      <c r="LZZ60" s="5">
        <f>LZZ59*assumptions!$E$98</f>
        <v>0</v>
      </c>
      <c r="MAA60" s="5">
        <f>MAA59*assumptions!$E$98</f>
        <v>0</v>
      </c>
      <c r="MAB60" s="5">
        <f>MAB59*assumptions!$E$98</f>
        <v>0</v>
      </c>
      <c r="MAC60" s="5">
        <f>MAC59*assumptions!$E$98</f>
        <v>0</v>
      </c>
      <c r="MAD60" s="5">
        <f>MAD59*assumptions!$E$98</f>
        <v>0</v>
      </c>
      <c r="MAE60" s="5">
        <f>MAE59*assumptions!$E$98</f>
        <v>0</v>
      </c>
      <c r="MAF60" s="5">
        <f>MAF59*assumptions!$E$98</f>
        <v>0</v>
      </c>
      <c r="MAG60" s="5">
        <f>MAG59*assumptions!$E$98</f>
        <v>0</v>
      </c>
      <c r="MAH60" s="5">
        <f>MAH59*assumptions!$E$98</f>
        <v>0</v>
      </c>
      <c r="MAI60" s="5">
        <f>MAI59*assumptions!$E$98</f>
        <v>0</v>
      </c>
      <c r="MAJ60" s="5">
        <f>MAJ59*assumptions!$E$98</f>
        <v>0</v>
      </c>
      <c r="MAK60" s="5">
        <f>MAK59*assumptions!$E$98</f>
        <v>0</v>
      </c>
      <c r="MAL60" s="5">
        <f>MAL59*assumptions!$E$98</f>
        <v>0</v>
      </c>
      <c r="MAM60" s="5">
        <f>MAM59*assumptions!$E$98</f>
        <v>0</v>
      </c>
      <c r="MAN60" s="5">
        <f>MAN59*assumptions!$E$98</f>
        <v>0</v>
      </c>
      <c r="MAO60" s="5">
        <f>MAO59*assumptions!$E$98</f>
        <v>0</v>
      </c>
      <c r="MAP60" s="5">
        <f>MAP59*assumptions!$E$98</f>
        <v>0</v>
      </c>
      <c r="MAQ60" s="5">
        <f>MAQ59*assumptions!$E$98</f>
        <v>0</v>
      </c>
      <c r="MAR60" s="5">
        <f>MAR59*assumptions!$E$98</f>
        <v>0</v>
      </c>
      <c r="MAS60" s="5">
        <f>MAS59*assumptions!$E$98</f>
        <v>0</v>
      </c>
      <c r="MAT60" s="5">
        <f>MAT59*assumptions!$E$98</f>
        <v>0</v>
      </c>
      <c r="MAU60" s="5">
        <f>MAU59*assumptions!$E$98</f>
        <v>0</v>
      </c>
      <c r="MAV60" s="5">
        <f>MAV59*assumptions!$E$98</f>
        <v>0</v>
      </c>
      <c r="MAW60" s="5">
        <f>MAW59*assumptions!$E$98</f>
        <v>0</v>
      </c>
      <c r="MAX60" s="5">
        <f>MAX59*assumptions!$E$98</f>
        <v>0</v>
      </c>
      <c r="MAY60" s="5">
        <f>MAY59*assumptions!$E$98</f>
        <v>0</v>
      </c>
      <c r="MAZ60" s="5">
        <f>MAZ59*assumptions!$E$98</f>
        <v>0</v>
      </c>
      <c r="MBA60" s="5">
        <f>MBA59*assumptions!$E$98</f>
        <v>0</v>
      </c>
      <c r="MBB60" s="5">
        <f>MBB59*assumptions!$E$98</f>
        <v>0</v>
      </c>
      <c r="MBC60" s="5">
        <f>MBC59*assumptions!$E$98</f>
        <v>0</v>
      </c>
      <c r="MBD60" s="5">
        <f>MBD59*assumptions!$E$98</f>
        <v>0</v>
      </c>
      <c r="MBE60" s="5">
        <f>MBE59*assumptions!$E$98</f>
        <v>0</v>
      </c>
      <c r="MBF60" s="5">
        <f>MBF59*assumptions!$E$98</f>
        <v>0</v>
      </c>
      <c r="MBG60" s="5">
        <f>MBG59*assumptions!$E$98</f>
        <v>0</v>
      </c>
      <c r="MBH60" s="5">
        <f>MBH59*assumptions!$E$98</f>
        <v>0</v>
      </c>
      <c r="MBI60" s="5">
        <f>MBI59*assumptions!$E$98</f>
        <v>0</v>
      </c>
      <c r="MBJ60" s="5">
        <f>MBJ59*assumptions!$E$98</f>
        <v>0</v>
      </c>
      <c r="MBK60" s="5">
        <f>MBK59*assumptions!$E$98</f>
        <v>0</v>
      </c>
      <c r="MBL60" s="5">
        <f>MBL59*assumptions!$E$98</f>
        <v>0</v>
      </c>
      <c r="MBM60" s="5">
        <f>MBM59*assumptions!$E$98</f>
        <v>0</v>
      </c>
      <c r="MBN60" s="5">
        <f>MBN59*assumptions!$E$98</f>
        <v>0</v>
      </c>
      <c r="MBO60" s="5">
        <f>MBO59*assumptions!$E$98</f>
        <v>0</v>
      </c>
      <c r="MBP60" s="5">
        <f>MBP59*assumptions!$E$98</f>
        <v>0</v>
      </c>
      <c r="MBQ60" s="5">
        <f>MBQ59*assumptions!$E$98</f>
        <v>0</v>
      </c>
      <c r="MBR60" s="5">
        <f>MBR59*assumptions!$E$98</f>
        <v>0</v>
      </c>
      <c r="MBS60" s="5">
        <f>MBS59*assumptions!$E$98</f>
        <v>0</v>
      </c>
      <c r="MBT60" s="5">
        <f>MBT59*assumptions!$E$98</f>
        <v>0</v>
      </c>
      <c r="MBU60" s="5">
        <f>MBU59*assumptions!$E$98</f>
        <v>0</v>
      </c>
      <c r="MBV60" s="5">
        <f>MBV59*assumptions!$E$98</f>
        <v>0</v>
      </c>
      <c r="MBW60" s="5">
        <f>MBW59*assumptions!$E$98</f>
        <v>0</v>
      </c>
      <c r="MBX60" s="5">
        <f>MBX59*assumptions!$E$98</f>
        <v>0</v>
      </c>
      <c r="MBY60" s="5">
        <f>MBY59*assumptions!$E$98</f>
        <v>0</v>
      </c>
      <c r="MBZ60" s="5">
        <f>MBZ59*assumptions!$E$98</f>
        <v>0</v>
      </c>
      <c r="MCA60" s="5">
        <f>MCA59*assumptions!$E$98</f>
        <v>0</v>
      </c>
      <c r="MCB60" s="5">
        <f>MCB59*assumptions!$E$98</f>
        <v>0</v>
      </c>
      <c r="MCC60" s="5">
        <f>MCC59*assumptions!$E$98</f>
        <v>0</v>
      </c>
      <c r="MCD60" s="5">
        <f>MCD59*assumptions!$E$98</f>
        <v>0</v>
      </c>
      <c r="MCE60" s="5">
        <f>MCE59*assumptions!$E$98</f>
        <v>0</v>
      </c>
      <c r="MCF60" s="5">
        <f>MCF59*assumptions!$E$98</f>
        <v>0</v>
      </c>
      <c r="MCG60" s="5">
        <f>MCG59*assumptions!$E$98</f>
        <v>0</v>
      </c>
      <c r="MCH60" s="5">
        <f>MCH59*assumptions!$E$98</f>
        <v>0</v>
      </c>
      <c r="MCI60" s="5">
        <f>MCI59*assumptions!$E$98</f>
        <v>0</v>
      </c>
      <c r="MCJ60" s="5">
        <f>MCJ59*assumptions!$E$98</f>
        <v>0</v>
      </c>
      <c r="MCK60" s="5">
        <f>MCK59*assumptions!$E$98</f>
        <v>0</v>
      </c>
      <c r="MCL60" s="5">
        <f>MCL59*assumptions!$E$98</f>
        <v>0</v>
      </c>
      <c r="MCM60" s="5">
        <f>MCM59*assumptions!$E$98</f>
        <v>0</v>
      </c>
      <c r="MCN60" s="5">
        <f>MCN59*assumptions!$E$98</f>
        <v>0</v>
      </c>
      <c r="MCO60" s="5">
        <f>MCO59*assumptions!$E$98</f>
        <v>0</v>
      </c>
      <c r="MCP60" s="5">
        <f>MCP59*assumptions!$E$98</f>
        <v>0</v>
      </c>
      <c r="MCQ60" s="5">
        <f>MCQ59*assumptions!$E$98</f>
        <v>0</v>
      </c>
      <c r="MCR60" s="5">
        <f>MCR59*assumptions!$E$98</f>
        <v>0</v>
      </c>
      <c r="MCS60" s="5">
        <f>MCS59*assumptions!$E$98</f>
        <v>0</v>
      </c>
      <c r="MCT60" s="5">
        <f>MCT59*assumptions!$E$98</f>
        <v>0</v>
      </c>
      <c r="MCU60" s="5">
        <f>MCU59*assumptions!$E$98</f>
        <v>0</v>
      </c>
      <c r="MCV60" s="5">
        <f>MCV59*assumptions!$E$98</f>
        <v>0</v>
      </c>
      <c r="MCW60" s="5">
        <f>MCW59*assumptions!$E$98</f>
        <v>0</v>
      </c>
      <c r="MCX60" s="5">
        <f>MCX59*assumptions!$E$98</f>
        <v>0</v>
      </c>
      <c r="MCY60" s="5">
        <f>MCY59*assumptions!$E$98</f>
        <v>0</v>
      </c>
      <c r="MCZ60" s="5">
        <f>MCZ59*assumptions!$E$98</f>
        <v>0</v>
      </c>
      <c r="MDA60" s="5">
        <f>MDA59*assumptions!$E$98</f>
        <v>0</v>
      </c>
      <c r="MDB60" s="5">
        <f>MDB59*assumptions!$E$98</f>
        <v>0</v>
      </c>
      <c r="MDC60" s="5">
        <f>MDC59*assumptions!$E$98</f>
        <v>0</v>
      </c>
      <c r="MDD60" s="5">
        <f>MDD59*assumptions!$E$98</f>
        <v>0</v>
      </c>
      <c r="MDE60" s="5">
        <f>MDE59*assumptions!$E$98</f>
        <v>0</v>
      </c>
      <c r="MDF60" s="5">
        <f>MDF59*assumptions!$E$98</f>
        <v>0</v>
      </c>
      <c r="MDG60" s="5">
        <f>MDG59*assumptions!$E$98</f>
        <v>0</v>
      </c>
      <c r="MDH60" s="5">
        <f>MDH59*assumptions!$E$98</f>
        <v>0</v>
      </c>
      <c r="MDI60" s="5">
        <f>MDI59*assumptions!$E$98</f>
        <v>0</v>
      </c>
      <c r="MDJ60" s="5">
        <f>MDJ59*assumptions!$E$98</f>
        <v>0</v>
      </c>
      <c r="MDK60" s="5">
        <f>MDK59*assumptions!$E$98</f>
        <v>0</v>
      </c>
      <c r="MDL60" s="5">
        <f>MDL59*assumptions!$E$98</f>
        <v>0</v>
      </c>
      <c r="MDM60" s="5">
        <f>MDM59*assumptions!$E$98</f>
        <v>0</v>
      </c>
      <c r="MDN60" s="5">
        <f>MDN59*assumptions!$E$98</f>
        <v>0</v>
      </c>
      <c r="MDO60" s="5">
        <f>MDO59*assumptions!$E$98</f>
        <v>0</v>
      </c>
      <c r="MDP60" s="5">
        <f>MDP59*assumptions!$E$98</f>
        <v>0</v>
      </c>
      <c r="MDQ60" s="5">
        <f>MDQ59*assumptions!$E$98</f>
        <v>0</v>
      </c>
      <c r="MDR60" s="5">
        <f>MDR59*assumptions!$E$98</f>
        <v>0</v>
      </c>
      <c r="MDS60" s="5">
        <f>MDS59*assumptions!$E$98</f>
        <v>0</v>
      </c>
      <c r="MDT60" s="5">
        <f>MDT59*assumptions!$E$98</f>
        <v>0</v>
      </c>
      <c r="MDU60" s="5">
        <f>MDU59*assumptions!$E$98</f>
        <v>0</v>
      </c>
      <c r="MDV60" s="5">
        <f>MDV59*assumptions!$E$98</f>
        <v>0</v>
      </c>
      <c r="MDW60" s="5">
        <f>MDW59*assumptions!$E$98</f>
        <v>0</v>
      </c>
      <c r="MDX60" s="5">
        <f>MDX59*assumptions!$E$98</f>
        <v>0</v>
      </c>
      <c r="MDY60" s="5">
        <f>MDY59*assumptions!$E$98</f>
        <v>0</v>
      </c>
      <c r="MDZ60" s="5">
        <f>MDZ59*assumptions!$E$98</f>
        <v>0</v>
      </c>
      <c r="MEA60" s="5">
        <f>MEA59*assumptions!$E$98</f>
        <v>0</v>
      </c>
      <c r="MEB60" s="5">
        <f>MEB59*assumptions!$E$98</f>
        <v>0</v>
      </c>
      <c r="MEC60" s="5">
        <f>MEC59*assumptions!$E$98</f>
        <v>0</v>
      </c>
      <c r="MED60" s="5">
        <f>MED59*assumptions!$E$98</f>
        <v>0</v>
      </c>
      <c r="MEE60" s="5">
        <f>MEE59*assumptions!$E$98</f>
        <v>0</v>
      </c>
      <c r="MEF60" s="5">
        <f>MEF59*assumptions!$E$98</f>
        <v>0</v>
      </c>
      <c r="MEG60" s="5">
        <f>MEG59*assumptions!$E$98</f>
        <v>0</v>
      </c>
      <c r="MEH60" s="5">
        <f>MEH59*assumptions!$E$98</f>
        <v>0</v>
      </c>
      <c r="MEI60" s="5">
        <f>MEI59*assumptions!$E$98</f>
        <v>0</v>
      </c>
      <c r="MEJ60" s="5">
        <f>MEJ59*assumptions!$E$98</f>
        <v>0</v>
      </c>
      <c r="MEK60" s="5">
        <f>MEK59*assumptions!$E$98</f>
        <v>0</v>
      </c>
      <c r="MEL60" s="5">
        <f>MEL59*assumptions!$E$98</f>
        <v>0</v>
      </c>
      <c r="MEM60" s="5">
        <f>MEM59*assumptions!$E$98</f>
        <v>0</v>
      </c>
      <c r="MEN60" s="5">
        <f>MEN59*assumptions!$E$98</f>
        <v>0</v>
      </c>
      <c r="MEO60" s="5">
        <f>MEO59*assumptions!$E$98</f>
        <v>0</v>
      </c>
      <c r="MEP60" s="5">
        <f>MEP59*assumptions!$E$98</f>
        <v>0</v>
      </c>
      <c r="MEQ60" s="5">
        <f>MEQ59*assumptions!$E$98</f>
        <v>0</v>
      </c>
      <c r="MER60" s="5">
        <f>MER59*assumptions!$E$98</f>
        <v>0</v>
      </c>
      <c r="MES60" s="5">
        <f>MES59*assumptions!$E$98</f>
        <v>0</v>
      </c>
      <c r="MET60" s="5">
        <f>MET59*assumptions!$E$98</f>
        <v>0</v>
      </c>
      <c r="MEU60" s="5">
        <f>MEU59*assumptions!$E$98</f>
        <v>0</v>
      </c>
      <c r="MEV60" s="5">
        <f>MEV59*assumptions!$E$98</f>
        <v>0</v>
      </c>
      <c r="MEW60" s="5">
        <f>MEW59*assumptions!$E$98</f>
        <v>0</v>
      </c>
      <c r="MEX60" s="5">
        <f>MEX59*assumptions!$E$98</f>
        <v>0</v>
      </c>
      <c r="MEY60" s="5">
        <f>MEY59*assumptions!$E$98</f>
        <v>0</v>
      </c>
      <c r="MEZ60" s="5">
        <f>MEZ59*assumptions!$E$98</f>
        <v>0</v>
      </c>
      <c r="MFA60" s="5">
        <f>MFA59*assumptions!$E$98</f>
        <v>0</v>
      </c>
      <c r="MFB60" s="5">
        <f>MFB59*assumptions!$E$98</f>
        <v>0</v>
      </c>
      <c r="MFC60" s="5">
        <f>MFC59*assumptions!$E$98</f>
        <v>0</v>
      </c>
      <c r="MFD60" s="5">
        <f>MFD59*assumptions!$E$98</f>
        <v>0</v>
      </c>
      <c r="MFE60" s="5">
        <f>MFE59*assumptions!$E$98</f>
        <v>0</v>
      </c>
      <c r="MFF60" s="5">
        <f>MFF59*assumptions!$E$98</f>
        <v>0</v>
      </c>
      <c r="MFG60" s="5">
        <f>MFG59*assumptions!$E$98</f>
        <v>0</v>
      </c>
      <c r="MFH60" s="5">
        <f>MFH59*assumptions!$E$98</f>
        <v>0</v>
      </c>
      <c r="MFI60" s="5">
        <f>MFI59*assumptions!$E$98</f>
        <v>0</v>
      </c>
      <c r="MFJ60" s="5">
        <f>MFJ59*assumptions!$E$98</f>
        <v>0</v>
      </c>
      <c r="MFK60" s="5">
        <f>MFK59*assumptions!$E$98</f>
        <v>0</v>
      </c>
      <c r="MFL60" s="5">
        <f>MFL59*assumptions!$E$98</f>
        <v>0</v>
      </c>
      <c r="MFM60" s="5">
        <f>MFM59*assumptions!$E$98</f>
        <v>0</v>
      </c>
      <c r="MFN60" s="5">
        <f>MFN59*assumptions!$E$98</f>
        <v>0</v>
      </c>
      <c r="MFO60" s="5">
        <f>MFO59*assumptions!$E$98</f>
        <v>0</v>
      </c>
      <c r="MFP60" s="5">
        <f>MFP59*assumptions!$E$98</f>
        <v>0</v>
      </c>
      <c r="MFQ60" s="5">
        <f>MFQ59*assumptions!$E$98</f>
        <v>0</v>
      </c>
      <c r="MFR60" s="5">
        <f>MFR59*assumptions!$E$98</f>
        <v>0</v>
      </c>
      <c r="MFS60" s="5">
        <f>MFS59*assumptions!$E$98</f>
        <v>0</v>
      </c>
      <c r="MFT60" s="5">
        <f>MFT59*assumptions!$E$98</f>
        <v>0</v>
      </c>
      <c r="MFU60" s="5">
        <f>MFU59*assumptions!$E$98</f>
        <v>0</v>
      </c>
      <c r="MFV60" s="5">
        <f>MFV59*assumptions!$E$98</f>
        <v>0</v>
      </c>
      <c r="MFW60" s="5">
        <f>MFW59*assumptions!$E$98</f>
        <v>0</v>
      </c>
      <c r="MFX60" s="5">
        <f>MFX59*assumptions!$E$98</f>
        <v>0</v>
      </c>
      <c r="MFY60" s="5">
        <f>MFY59*assumptions!$E$98</f>
        <v>0</v>
      </c>
      <c r="MFZ60" s="5">
        <f>MFZ59*assumptions!$E$98</f>
        <v>0</v>
      </c>
      <c r="MGA60" s="5">
        <f>MGA59*assumptions!$E$98</f>
        <v>0</v>
      </c>
      <c r="MGB60" s="5">
        <f>MGB59*assumptions!$E$98</f>
        <v>0</v>
      </c>
      <c r="MGC60" s="5">
        <f>MGC59*assumptions!$E$98</f>
        <v>0</v>
      </c>
      <c r="MGD60" s="5">
        <f>MGD59*assumptions!$E$98</f>
        <v>0</v>
      </c>
      <c r="MGE60" s="5">
        <f>MGE59*assumptions!$E$98</f>
        <v>0</v>
      </c>
      <c r="MGF60" s="5">
        <f>MGF59*assumptions!$E$98</f>
        <v>0</v>
      </c>
      <c r="MGG60" s="5">
        <f>MGG59*assumptions!$E$98</f>
        <v>0</v>
      </c>
      <c r="MGH60" s="5">
        <f>MGH59*assumptions!$E$98</f>
        <v>0</v>
      </c>
      <c r="MGI60" s="5">
        <f>MGI59*assumptions!$E$98</f>
        <v>0</v>
      </c>
      <c r="MGJ60" s="5">
        <f>MGJ59*assumptions!$E$98</f>
        <v>0</v>
      </c>
      <c r="MGK60" s="5">
        <f>MGK59*assumptions!$E$98</f>
        <v>0</v>
      </c>
      <c r="MGL60" s="5">
        <f>MGL59*assumptions!$E$98</f>
        <v>0</v>
      </c>
      <c r="MGM60" s="5">
        <f>MGM59*assumptions!$E$98</f>
        <v>0</v>
      </c>
      <c r="MGN60" s="5">
        <f>MGN59*assumptions!$E$98</f>
        <v>0</v>
      </c>
      <c r="MGO60" s="5">
        <f>MGO59*assumptions!$E$98</f>
        <v>0</v>
      </c>
      <c r="MGP60" s="5">
        <f>MGP59*assumptions!$E$98</f>
        <v>0</v>
      </c>
      <c r="MGQ60" s="5">
        <f>MGQ59*assumptions!$E$98</f>
        <v>0</v>
      </c>
      <c r="MGR60" s="5">
        <f>MGR59*assumptions!$E$98</f>
        <v>0</v>
      </c>
      <c r="MGS60" s="5">
        <f>MGS59*assumptions!$E$98</f>
        <v>0</v>
      </c>
      <c r="MGT60" s="5">
        <f>MGT59*assumptions!$E$98</f>
        <v>0</v>
      </c>
      <c r="MGU60" s="5">
        <f>MGU59*assumptions!$E$98</f>
        <v>0</v>
      </c>
      <c r="MGV60" s="5">
        <f>MGV59*assumptions!$E$98</f>
        <v>0</v>
      </c>
      <c r="MGW60" s="5">
        <f>MGW59*assumptions!$E$98</f>
        <v>0</v>
      </c>
      <c r="MGX60" s="5">
        <f>MGX59*assumptions!$E$98</f>
        <v>0</v>
      </c>
      <c r="MGY60" s="5">
        <f>MGY59*assumptions!$E$98</f>
        <v>0</v>
      </c>
      <c r="MGZ60" s="5">
        <f>MGZ59*assumptions!$E$98</f>
        <v>0</v>
      </c>
      <c r="MHA60" s="5">
        <f>MHA59*assumptions!$E$98</f>
        <v>0</v>
      </c>
      <c r="MHB60" s="5">
        <f>MHB59*assumptions!$E$98</f>
        <v>0</v>
      </c>
      <c r="MHC60" s="5">
        <f>MHC59*assumptions!$E$98</f>
        <v>0</v>
      </c>
      <c r="MHD60" s="5">
        <f>MHD59*assumptions!$E$98</f>
        <v>0</v>
      </c>
      <c r="MHE60" s="5">
        <f>MHE59*assumptions!$E$98</f>
        <v>0</v>
      </c>
      <c r="MHF60" s="5">
        <f>MHF59*assumptions!$E$98</f>
        <v>0</v>
      </c>
      <c r="MHG60" s="5">
        <f>MHG59*assumptions!$E$98</f>
        <v>0</v>
      </c>
      <c r="MHH60" s="5">
        <f>MHH59*assumptions!$E$98</f>
        <v>0</v>
      </c>
      <c r="MHI60" s="5">
        <f>MHI59*assumptions!$E$98</f>
        <v>0</v>
      </c>
      <c r="MHJ60" s="5">
        <f>MHJ59*assumptions!$E$98</f>
        <v>0</v>
      </c>
      <c r="MHK60" s="5">
        <f>MHK59*assumptions!$E$98</f>
        <v>0</v>
      </c>
      <c r="MHL60" s="5">
        <f>MHL59*assumptions!$E$98</f>
        <v>0</v>
      </c>
      <c r="MHM60" s="5">
        <f>MHM59*assumptions!$E$98</f>
        <v>0</v>
      </c>
      <c r="MHN60" s="5">
        <f>MHN59*assumptions!$E$98</f>
        <v>0</v>
      </c>
      <c r="MHO60" s="5">
        <f>MHO59*assumptions!$E$98</f>
        <v>0</v>
      </c>
      <c r="MHP60" s="5">
        <f>MHP59*assumptions!$E$98</f>
        <v>0</v>
      </c>
      <c r="MHQ60" s="5">
        <f>MHQ59*assumptions!$E$98</f>
        <v>0</v>
      </c>
      <c r="MHR60" s="5">
        <f>MHR59*assumptions!$E$98</f>
        <v>0</v>
      </c>
      <c r="MHS60" s="5">
        <f>MHS59*assumptions!$E$98</f>
        <v>0</v>
      </c>
      <c r="MHT60" s="5">
        <f>MHT59*assumptions!$E$98</f>
        <v>0</v>
      </c>
      <c r="MHU60" s="5">
        <f>MHU59*assumptions!$E$98</f>
        <v>0</v>
      </c>
      <c r="MHV60" s="5">
        <f>MHV59*assumptions!$E$98</f>
        <v>0</v>
      </c>
      <c r="MHW60" s="5">
        <f>MHW59*assumptions!$E$98</f>
        <v>0</v>
      </c>
      <c r="MHX60" s="5">
        <f>MHX59*assumptions!$E$98</f>
        <v>0</v>
      </c>
      <c r="MHY60" s="5">
        <f>MHY59*assumptions!$E$98</f>
        <v>0</v>
      </c>
      <c r="MHZ60" s="5">
        <f>MHZ59*assumptions!$E$98</f>
        <v>0</v>
      </c>
      <c r="MIA60" s="5">
        <f>MIA59*assumptions!$E$98</f>
        <v>0</v>
      </c>
      <c r="MIB60" s="5">
        <f>MIB59*assumptions!$E$98</f>
        <v>0</v>
      </c>
      <c r="MIC60" s="5">
        <f>MIC59*assumptions!$E$98</f>
        <v>0</v>
      </c>
      <c r="MID60" s="5">
        <f>MID59*assumptions!$E$98</f>
        <v>0</v>
      </c>
      <c r="MIE60" s="5">
        <f>MIE59*assumptions!$E$98</f>
        <v>0</v>
      </c>
      <c r="MIF60" s="5">
        <f>MIF59*assumptions!$E$98</f>
        <v>0</v>
      </c>
      <c r="MIG60" s="5">
        <f>MIG59*assumptions!$E$98</f>
        <v>0</v>
      </c>
      <c r="MIH60" s="5">
        <f>MIH59*assumptions!$E$98</f>
        <v>0</v>
      </c>
      <c r="MII60" s="5">
        <f>MII59*assumptions!$E$98</f>
        <v>0</v>
      </c>
      <c r="MIJ60" s="5">
        <f>MIJ59*assumptions!$E$98</f>
        <v>0</v>
      </c>
      <c r="MIK60" s="5">
        <f>MIK59*assumptions!$E$98</f>
        <v>0</v>
      </c>
      <c r="MIL60" s="5">
        <f>MIL59*assumptions!$E$98</f>
        <v>0</v>
      </c>
      <c r="MIM60" s="5">
        <f>MIM59*assumptions!$E$98</f>
        <v>0</v>
      </c>
      <c r="MIN60" s="5">
        <f>MIN59*assumptions!$E$98</f>
        <v>0</v>
      </c>
      <c r="MIO60" s="5">
        <f>MIO59*assumptions!$E$98</f>
        <v>0</v>
      </c>
      <c r="MIP60" s="5">
        <f>MIP59*assumptions!$E$98</f>
        <v>0</v>
      </c>
      <c r="MIQ60" s="5">
        <f>MIQ59*assumptions!$E$98</f>
        <v>0</v>
      </c>
      <c r="MIR60" s="5">
        <f>MIR59*assumptions!$E$98</f>
        <v>0</v>
      </c>
      <c r="MIS60" s="5">
        <f>MIS59*assumptions!$E$98</f>
        <v>0</v>
      </c>
      <c r="MIT60" s="5">
        <f>MIT59*assumptions!$E$98</f>
        <v>0</v>
      </c>
      <c r="MIU60" s="5">
        <f>MIU59*assumptions!$E$98</f>
        <v>0</v>
      </c>
      <c r="MIV60" s="5">
        <f>MIV59*assumptions!$E$98</f>
        <v>0</v>
      </c>
      <c r="MIW60" s="5">
        <f>MIW59*assumptions!$E$98</f>
        <v>0</v>
      </c>
      <c r="MIX60" s="5">
        <f>MIX59*assumptions!$E$98</f>
        <v>0</v>
      </c>
      <c r="MIY60" s="5">
        <f>MIY59*assumptions!$E$98</f>
        <v>0</v>
      </c>
      <c r="MIZ60" s="5">
        <f>MIZ59*assumptions!$E$98</f>
        <v>0</v>
      </c>
      <c r="MJA60" s="5">
        <f>MJA59*assumptions!$E$98</f>
        <v>0</v>
      </c>
      <c r="MJB60" s="5">
        <f>MJB59*assumptions!$E$98</f>
        <v>0</v>
      </c>
      <c r="MJC60" s="5">
        <f>MJC59*assumptions!$E$98</f>
        <v>0</v>
      </c>
      <c r="MJD60" s="5">
        <f>MJD59*assumptions!$E$98</f>
        <v>0</v>
      </c>
      <c r="MJE60" s="5">
        <f>MJE59*assumptions!$E$98</f>
        <v>0</v>
      </c>
      <c r="MJF60" s="5">
        <f>MJF59*assumptions!$E$98</f>
        <v>0</v>
      </c>
      <c r="MJG60" s="5">
        <f>MJG59*assumptions!$E$98</f>
        <v>0</v>
      </c>
      <c r="MJH60" s="5">
        <f>MJH59*assumptions!$E$98</f>
        <v>0</v>
      </c>
      <c r="MJI60" s="5">
        <f>MJI59*assumptions!$E$98</f>
        <v>0</v>
      </c>
      <c r="MJJ60" s="5">
        <f>MJJ59*assumptions!$E$98</f>
        <v>0</v>
      </c>
      <c r="MJK60" s="5">
        <f>MJK59*assumptions!$E$98</f>
        <v>0</v>
      </c>
      <c r="MJL60" s="5">
        <f>MJL59*assumptions!$E$98</f>
        <v>0</v>
      </c>
      <c r="MJM60" s="5">
        <f>MJM59*assumptions!$E$98</f>
        <v>0</v>
      </c>
      <c r="MJN60" s="5">
        <f>MJN59*assumptions!$E$98</f>
        <v>0</v>
      </c>
      <c r="MJO60" s="5">
        <f>MJO59*assumptions!$E$98</f>
        <v>0</v>
      </c>
      <c r="MJP60" s="5">
        <f>MJP59*assumptions!$E$98</f>
        <v>0</v>
      </c>
      <c r="MJQ60" s="5">
        <f>MJQ59*assumptions!$E$98</f>
        <v>0</v>
      </c>
      <c r="MJR60" s="5">
        <f>MJR59*assumptions!$E$98</f>
        <v>0</v>
      </c>
      <c r="MJS60" s="5">
        <f>MJS59*assumptions!$E$98</f>
        <v>0</v>
      </c>
      <c r="MJT60" s="5">
        <f>MJT59*assumptions!$E$98</f>
        <v>0</v>
      </c>
      <c r="MJU60" s="5">
        <f>MJU59*assumptions!$E$98</f>
        <v>0</v>
      </c>
      <c r="MJV60" s="5">
        <f>MJV59*assumptions!$E$98</f>
        <v>0</v>
      </c>
      <c r="MJW60" s="5">
        <f>MJW59*assumptions!$E$98</f>
        <v>0</v>
      </c>
      <c r="MJX60" s="5">
        <f>MJX59*assumptions!$E$98</f>
        <v>0</v>
      </c>
      <c r="MJY60" s="5">
        <f>MJY59*assumptions!$E$98</f>
        <v>0</v>
      </c>
      <c r="MJZ60" s="5">
        <f>MJZ59*assumptions!$E$98</f>
        <v>0</v>
      </c>
      <c r="MKA60" s="5">
        <f>MKA59*assumptions!$E$98</f>
        <v>0</v>
      </c>
      <c r="MKB60" s="5">
        <f>MKB59*assumptions!$E$98</f>
        <v>0</v>
      </c>
      <c r="MKC60" s="5">
        <f>MKC59*assumptions!$E$98</f>
        <v>0</v>
      </c>
      <c r="MKD60" s="5">
        <f>MKD59*assumptions!$E$98</f>
        <v>0</v>
      </c>
      <c r="MKE60" s="5">
        <f>MKE59*assumptions!$E$98</f>
        <v>0</v>
      </c>
      <c r="MKF60" s="5">
        <f>MKF59*assumptions!$E$98</f>
        <v>0</v>
      </c>
      <c r="MKG60" s="5">
        <f>MKG59*assumptions!$E$98</f>
        <v>0</v>
      </c>
      <c r="MKH60" s="5">
        <f>MKH59*assumptions!$E$98</f>
        <v>0</v>
      </c>
      <c r="MKI60" s="5">
        <f>MKI59*assumptions!$E$98</f>
        <v>0</v>
      </c>
      <c r="MKJ60" s="5">
        <f>MKJ59*assumptions!$E$98</f>
        <v>0</v>
      </c>
      <c r="MKK60" s="5">
        <f>MKK59*assumptions!$E$98</f>
        <v>0</v>
      </c>
      <c r="MKL60" s="5">
        <f>MKL59*assumptions!$E$98</f>
        <v>0</v>
      </c>
      <c r="MKM60" s="5">
        <f>MKM59*assumptions!$E$98</f>
        <v>0</v>
      </c>
      <c r="MKN60" s="5">
        <f>MKN59*assumptions!$E$98</f>
        <v>0</v>
      </c>
      <c r="MKO60" s="5">
        <f>MKO59*assumptions!$E$98</f>
        <v>0</v>
      </c>
      <c r="MKP60" s="5">
        <f>MKP59*assumptions!$E$98</f>
        <v>0</v>
      </c>
      <c r="MKQ60" s="5">
        <f>MKQ59*assumptions!$E$98</f>
        <v>0</v>
      </c>
      <c r="MKR60" s="5">
        <f>MKR59*assumptions!$E$98</f>
        <v>0</v>
      </c>
      <c r="MKS60" s="5">
        <f>MKS59*assumptions!$E$98</f>
        <v>0</v>
      </c>
      <c r="MKT60" s="5">
        <f>MKT59*assumptions!$E$98</f>
        <v>0</v>
      </c>
      <c r="MKU60" s="5">
        <f>MKU59*assumptions!$E$98</f>
        <v>0</v>
      </c>
      <c r="MKV60" s="5">
        <f>MKV59*assumptions!$E$98</f>
        <v>0</v>
      </c>
      <c r="MKW60" s="5">
        <f>MKW59*assumptions!$E$98</f>
        <v>0</v>
      </c>
      <c r="MKX60" s="5">
        <f>MKX59*assumptions!$E$98</f>
        <v>0</v>
      </c>
      <c r="MKY60" s="5">
        <f>MKY59*assumptions!$E$98</f>
        <v>0</v>
      </c>
      <c r="MKZ60" s="5">
        <f>MKZ59*assumptions!$E$98</f>
        <v>0</v>
      </c>
      <c r="MLA60" s="5">
        <f>MLA59*assumptions!$E$98</f>
        <v>0</v>
      </c>
      <c r="MLB60" s="5">
        <f>MLB59*assumptions!$E$98</f>
        <v>0</v>
      </c>
      <c r="MLC60" s="5">
        <f>MLC59*assumptions!$E$98</f>
        <v>0</v>
      </c>
      <c r="MLD60" s="5">
        <f>MLD59*assumptions!$E$98</f>
        <v>0</v>
      </c>
      <c r="MLE60" s="5">
        <f>MLE59*assumptions!$E$98</f>
        <v>0</v>
      </c>
      <c r="MLF60" s="5">
        <f>MLF59*assumptions!$E$98</f>
        <v>0</v>
      </c>
      <c r="MLG60" s="5">
        <f>MLG59*assumptions!$E$98</f>
        <v>0</v>
      </c>
      <c r="MLH60" s="5">
        <f>MLH59*assumptions!$E$98</f>
        <v>0</v>
      </c>
      <c r="MLI60" s="5">
        <f>MLI59*assumptions!$E$98</f>
        <v>0</v>
      </c>
      <c r="MLJ60" s="5">
        <f>MLJ59*assumptions!$E$98</f>
        <v>0</v>
      </c>
      <c r="MLK60" s="5">
        <f>MLK59*assumptions!$E$98</f>
        <v>0</v>
      </c>
      <c r="MLL60" s="5">
        <f>MLL59*assumptions!$E$98</f>
        <v>0</v>
      </c>
      <c r="MLM60" s="5">
        <f>MLM59*assumptions!$E$98</f>
        <v>0</v>
      </c>
      <c r="MLN60" s="5">
        <f>MLN59*assumptions!$E$98</f>
        <v>0</v>
      </c>
      <c r="MLO60" s="5">
        <f>MLO59*assumptions!$E$98</f>
        <v>0</v>
      </c>
      <c r="MLP60" s="5">
        <f>MLP59*assumptions!$E$98</f>
        <v>0</v>
      </c>
      <c r="MLQ60" s="5">
        <f>MLQ59*assumptions!$E$98</f>
        <v>0</v>
      </c>
      <c r="MLR60" s="5">
        <f>MLR59*assumptions!$E$98</f>
        <v>0</v>
      </c>
      <c r="MLS60" s="5">
        <f>MLS59*assumptions!$E$98</f>
        <v>0</v>
      </c>
      <c r="MLT60" s="5">
        <f>MLT59*assumptions!$E$98</f>
        <v>0</v>
      </c>
      <c r="MLU60" s="5">
        <f>MLU59*assumptions!$E$98</f>
        <v>0</v>
      </c>
      <c r="MLV60" s="5">
        <f>MLV59*assumptions!$E$98</f>
        <v>0</v>
      </c>
      <c r="MLW60" s="5">
        <f>MLW59*assumptions!$E$98</f>
        <v>0</v>
      </c>
      <c r="MLX60" s="5">
        <f>MLX59*assumptions!$E$98</f>
        <v>0</v>
      </c>
      <c r="MLY60" s="5">
        <f>MLY59*assumptions!$E$98</f>
        <v>0</v>
      </c>
      <c r="MLZ60" s="5">
        <f>MLZ59*assumptions!$E$98</f>
        <v>0</v>
      </c>
      <c r="MMA60" s="5">
        <f>MMA59*assumptions!$E$98</f>
        <v>0</v>
      </c>
      <c r="MMB60" s="5">
        <f>MMB59*assumptions!$E$98</f>
        <v>0</v>
      </c>
      <c r="MMC60" s="5">
        <f>MMC59*assumptions!$E$98</f>
        <v>0</v>
      </c>
      <c r="MMD60" s="5">
        <f>MMD59*assumptions!$E$98</f>
        <v>0</v>
      </c>
      <c r="MME60" s="5">
        <f>MME59*assumptions!$E$98</f>
        <v>0</v>
      </c>
      <c r="MMF60" s="5">
        <f>MMF59*assumptions!$E$98</f>
        <v>0</v>
      </c>
      <c r="MMG60" s="5">
        <f>MMG59*assumptions!$E$98</f>
        <v>0</v>
      </c>
      <c r="MMH60" s="5">
        <f>MMH59*assumptions!$E$98</f>
        <v>0</v>
      </c>
      <c r="MMI60" s="5">
        <f>MMI59*assumptions!$E$98</f>
        <v>0</v>
      </c>
      <c r="MMJ60" s="5">
        <f>MMJ59*assumptions!$E$98</f>
        <v>0</v>
      </c>
      <c r="MMK60" s="5">
        <f>MMK59*assumptions!$E$98</f>
        <v>0</v>
      </c>
      <c r="MML60" s="5">
        <f>MML59*assumptions!$E$98</f>
        <v>0</v>
      </c>
      <c r="MMM60" s="5">
        <f>MMM59*assumptions!$E$98</f>
        <v>0</v>
      </c>
      <c r="MMN60" s="5">
        <f>MMN59*assumptions!$E$98</f>
        <v>0</v>
      </c>
      <c r="MMO60" s="5">
        <f>MMO59*assumptions!$E$98</f>
        <v>0</v>
      </c>
      <c r="MMP60" s="5">
        <f>MMP59*assumptions!$E$98</f>
        <v>0</v>
      </c>
      <c r="MMQ60" s="5">
        <f>MMQ59*assumptions!$E$98</f>
        <v>0</v>
      </c>
      <c r="MMR60" s="5">
        <f>MMR59*assumptions!$E$98</f>
        <v>0</v>
      </c>
      <c r="MMS60" s="5">
        <f>MMS59*assumptions!$E$98</f>
        <v>0</v>
      </c>
      <c r="MMT60" s="5">
        <f>MMT59*assumptions!$E$98</f>
        <v>0</v>
      </c>
      <c r="MMU60" s="5">
        <f>MMU59*assumptions!$E$98</f>
        <v>0</v>
      </c>
      <c r="MMV60" s="5">
        <f>MMV59*assumptions!$E$98</f>
        <v>0</v>
      </c>
      <c r="MMW60" s="5">
        <f>MMW59*assumptions!$E$98</f>
        <v>0</v>
      </c>
      <c r="MMX60" s="5">
        <f>MMX59*assumptions!$E$98</f>
        <v>0</v>
      </c>
      <c r="MMY60" s="5">
        <f>MMY59*assumptions!$E$98</f>
        <v>0</v>
      </c>
      <c r="MMZ60" s="5">
        <f>MMZ59*assumptions!$E$98</f>
        <v>0</v>
      </c>
      <c r="MNA60" s="5">
        <f>MNA59*assumptions!$E$98</f>
        <v>0</v>
      </c>
      <c r="MNB60" s="5">
        <f>MNB59*assumptions!$E$98</f>
        <v>0</v>
      </c>
      <c r="MNC60" s="5">
        <f>MNC59*assumptions!$E$98</f>
        <v>0</v>
      </c>
      <c r="MND60" s="5">
        <f>MND59*assumptions!$E$98</f>
        <v>0</v>
      </c>
      <c r="MNE60" s="5">
        <f>MNE59*assumptions!$E$98</f>
        <v>0</v>
      </c>
      <c r="MNF60" s="5">
        <f>MNF59*assumptions!$E$98</f>
        <v>0</v>
      </c>
      <c r="MNG60" s="5">
        <f>MNG59*assumptions!$E$98</f>
        <v>0</v>
      </c>
      <c r="MNH60" s="5">
        <f>MNH59*assumptions!$E$98</f>
        <v>0</v>
      </c>
      <c r="MNI60" s="5">
        <f>MNI59*assumptions!$E$98</f>
        <v>0</v>
      </c>
      <c r="MNJ60" s="5">
        <f>MNJ59*assumptions!$E$98</f>
        <v>0</v>
      </c>
      <c r="MNK60" s="5">
        <f>MNK59*assumptions!$E$98</f>
        <v>0</v>
      </c>
      <c r="MNL60" s="5">
        <f>MNL59*assumptions!$E$98</f>
        <v>0</v>
      </c>
      <c r="MNM60" s="5">
        <f>MNM59*assumptions!$E$98</f>
        <v>0</v>
      </c>
      <c r="MNN60" s="5">
        <f>MNN59*assumptions!$E$98</f>
        <v>0</v>
      </c>
      <c r="MNO60" s="5">
        <f>MNO59*assumptions!$E$98</f>
        <v>0</v>
      </c>
      <c r="MNP60" s="5">
        <f>MNP59*assumptions!$E$98</f>
        <v>0</v>
      </c>
      <c r="MNQ60" s="5">
        <f>MNQ59*assumptions!$E$98</f>
        <v>0</v>
      </c>
      <c r="MNR60" s="5">
        <f>MNR59*assumptions!$E$98</f>
        <v>0</v>
      </c>
      <c r="MNS60" s="5">
        <f>MNS59*assumptions!$E$98</f>
        <v>0</v>
      </c>
      <c r="MNT60" s="5">
        <f>MNT59*assumptions!$E$98</f>
        <v>0</v>
      </c>
      <c r="MNU60" s="5">
        <f>MNU59*assumptions!$E$98</f>
        <v>0</v>
      </c>
      <c r="MNV60" s="5">
        <f>MNV59*assumptions!$E$98</f>
        <v>0</v>
      </c>
      <c r="MNW60" s="5">
        <f>MNW59*assumptions!$E$98</f>
        <v>0</v>
      </c>
      <c r="MNX60" s="5">
        <f>MNX59*assumptions!$E$98</f>
        <v>0</v>
      </c>
      <c r="MNY60" s="5">
        <f>MNY59*assumptions!$E$98</f>
        <v>0</v>
      </c>
      <c r="MNZ60" s="5">
        <f>MNZ59*assumptions!$E$98</f>
        <v>0</v>
      </c>
      <c r="MOA60" s="5">
        <f>MOA59*assumptions!$E$98</f>
        <v>0</v>
      </c>
      <c r="MOB60" s="5">
        <f>MOB59*assumptions!$E$98</f>
        <v>0</v>
      </c>
      <c r="MOC60" s="5">
        <f>MOC59*assumptions!$E$98</f>
        <v>0</v>
      </c>
      <c r="MOD60" s="5">
        <f>MOD59*assumptions!$E$98</f>
        <v>0</v>
      </c>
      <c r="MOE60" s="5">
        <f>MOE59*assumptions!$E$98</f>
        <v>0</v>
      </c>
      <c r="MOF60" s="5">
        <f>MOF59*assumptions!$E$98</f>
        <v>0</v>
      </c>
      <c r="MOG60" s="5">
        <f>MOG59*assumptions!$E$98</f>
        <v>0</v>
      </c>
      <c r="MOH60" s="5">
        <f>MOH59*assumptions!$E$98</f>
        <v>0</v>
      </c>
      <c r="MOI60" s="5">
        <f>MOI59*assumptions!$E$98</f>
        <v>0</v>
      </c>
      <c r="MOJ60" s="5">
        <f>MOJ59*assumptions!$E$98</f>
        <v>0</v>
      </c>
      <c r="MOK60" s="5">
        <f>MOK59*assumptions!$E$98</f>
        <v>0</v>
      </c>
      <c r="MOL60" s="5">
        <f>MOL59*assumptions!$E$98</f>
        <v>0</v>
      </c>
      <c r="MOM60" s="5">
        <f>MOM59*assumptions!$E$98</f>
        <v>0</v>
      </c>
      <c r="MON60" s="5">
        <f>MON59*assumptions!$E$98</f>
        <v>0</v>
      </c>
      <c r="MOO60" s="5">
        <f>MOO59*assumptions!$E$98</f>
        <v>0</v>
      </c>
      <c r="MOP60" s="5">
        <f>MOP59*assumptions!$E$98</f>
        <v>0</v>
      </c>
      <c r="MOQ60" s="5">
        <f>MOQ59*assumptions!$E$98</f>
        <v>0</v>
      </c>
      <c r="MOR60" s="5">
        <f>MOR59*assumptions!$E$98</f>
        <v>0</v>
      </c>
      <c r="MOS60" s="5">
        <f>MOS59*assumptions!$E$98</f>
        <v>0</v>
      </c>
      <c r="MOT60" s="5">
        <f>MOT59*assumptions!$E$98</f>
        <v>0</v>
      </c>
      <c r="MOU60" s="5">
        <f>MOU59*assumptions!$E$98</f>
        <v>0</v>
      </c>
      <c r="MOV60" s="5">
        <f>MOV59*assumptions!$E$98</f>
        <v>0</v>
      </c>
      <c r="MOW60" s="5">
        <f>MOW59*assumptions!$E$98</f>
        <v>0</v>
      </c>
      <c r="MOX60" s="5">
        <f>MOX59*assumptions!$E$98</f>
        <v>0</v>
      </c>
      <c r="MOY60" s="5">
        <f>MOY59*assumptions!$E$98</f>
        <v>0</v>
      </c>
      <c r="MOZ60" s="5">
        <f>MOZ59*assumptions!$E$98</f>
        <v>0</v>
      </c>
      <c r="MPA60" s="5">
        <f>MPA59*assumptions!$E$98</f>
        <v>0</v>
      </c>
      <c r="MPB60" s="5">
        <f>MPB59*assumptions!$E$98</f>
        <v>0</v>
      </c>
      <c r="MPC60" s="5">
        <f>MPC59*assumptions!$E$98</f>
        <v>0</v>
      </c>
      <c r="MPD60" s="5">
        <f>MPD59*assumptions!$E$98</f>
        <v>0</v>
      </c>
      <c r="MPE60" s="5">
        <f>MPE59*assumptions!$E$98</f>
        <v>0</v>
      </c>
      <c r="MPF60" s="5">
        <f>MPF59*assumptions!$E$98</f>
        <v>0</v>
      </c>
      <c r="MPG60" s="5">
        <f>MPG59*assumptions!$E$98</f>
        <v>0</v>
      </c>
      <c r="MPH60" s="5">
        <f>MPH59*assumptions!$E$98</f>
        <v>0</v>
      </c>
      <c r="MPI60" s="5">
        <f>MPI59*assumptions!$E$98</f>
        <v>0</v>
      </c>
      <c r="MPJ60" s="5">
        <f>MPJ59*assumptions!$E$98</f>
        <v>0</v>
      </c>
      <c r="MPK60" s="5">
        <f>MPK59*assumptions!$E$98</f>
        <v>0</v>
      </c>
      <c r="MPL60" s="5">
        <f>MPL59*assumptions!$E$98</f>
        <v>0</v>
      </c>
      <c r="MPM60" s="5">
        <f>MPM59*assumptions!$E$98</f>
        <v>0</v>
      </c>
      <c r="MPN60" s="5">
        <f>MPN59*assumptions!$E$98</f>
        <v>0</v>
      </c>
      <c r="MPO60" s="5">
        <f>MPO59*assumptions!$E$98</f>
        <v>0</v>
      </c>
      <c r="MPP60" s="5">
        <f>MPP59*assumptions!$E$98</f>
        <v>0</v>
      </c>
      <c r="MPQ60" s="5">
        <f>MPQ59*assumptions!$E$98</f>
        <v>0</v>
      </c>
      <c r="MPR60" s="5">
        <f>MPR59*assumptions!$E$98</f>
        <v>0</v>
      </c>
      <c r="MPS60" s="5">
        <f>MPS59*assumptions!$E$98</f>
        <v>0</v>
      </c>
      <c r="MPT60" s="5">
        <f>MPT59*assumptions!$E$98</f>
        <v>0</v>
      </c>
      <c r="MPU60" s="5">
        <f>MPU59*assumptions!$E$98</f>
        <v>0</v>
      </c>
      <c r="MPV60" s="5">
        <f>MPV59*assumptions!$E$98</f>
        <v>0</v>
      </c>
      <c r="MPW60" s="5">
        <f>MPW59*assumptions!$E$98</f>
        <v>0</v>
      </c>
      <c r="MPX60" s="5">
        <f>MPX59*assumptions!$E$98</f>
        <v>0</v>
      </c>
      <c r="MPY60" s="5">
        <f>MPY59*assumptions!$E$98</f>
        <v>0</v>
      </c>
      <c r="MPZ60" s="5">
        <f>MPZ59*assumptions!$E$98</f>
        <v>0</v>
      </c>
      <c r="MQA60" s="5">
        <f>MQA59*assumptions!$E$98</f>
        <v>0</v>
      </c>
      <c r="MQB60" s="5">
        <f>MQB59*assumptions!$E$98</f>
        <v>0</v>
      </c>
      <c r="MQC60" s="5">
        <f>MQC59*assumptions!$E$98</f>
        <v>0</v>
      </c>
      <c r="MQD60" s="5">
        <f>MQD59*assumptions!$E$98</f>
        <v>0</v>
      </c>
      <c r="MQE60" s="5">
        <f>MQE59*assumptions!$E$98</f>
        <v>0</v>
      </c>
      <c r="MQF60" s="5">
        <f>MQF59*assumptions!$E$98</f>
        <v>0</v>
      </c>
      <c r="MQG60" s="5">
        <f>MQG59*assumptions!$E$98</f>
        <v>0</v>
      </c>
      <c r="MQH60" s="5">
        <f>MQH59*assumptions!$E$98</f>
        <v>0</v>
      </c>
      <c r="MQI60" s="5">
        <f>MQI59*assumptions!$E$98</f>
        <v>0</v>
      </c>
      <c r="MQJ60" s="5">
        <f>MQJ59*assumptions!$E$98</f>
        <v>0</v>
      </c>
      <c r="MQK60" s="5">
        <f>MQK59*assumptions!$E$98</f>
        <v>0</v>
      </c>
      <c r="MQL60" s="5">
        <f>MQL59*assumptions!$E$98</f>
        <v>0</v>
      </c>
      <c r="MQM60" s="5">
        <f>MQM59*assumptions!$E$98</f>
        <v>0</v>
      </c>
      <c r="MQN60" s="5">
        <f>MQN59*assumptions!$E$98</f>
        <v>0</v>
      </c>
      <c r="MQO60" s="5">
        <f>MQO59*assumptions!$E$98</f>
        <v>0</v>
      </c>
      <c r="MQP60" s="5">
        <f>MQP59*assumptions!$E$98</f>
        <v>0</v>
      </c>
      <c r="MQQ60" s="5">
        <f>MQQ59*assumptions!$E$98</f>
        <v>0</v>
      </c>
      <c r="MQR60" s="5">
        <f>MQR59*assumptions!$E$98</f>
        <v>0</v>
      </c>
      <c r="MQS60" s="5">
        <f>MQS59*assumptions!$E$98</f>
        <v>0</v>
      </c>
      <c r="MQT60" s="5">
        <f>MQT59*assumptions!$E$98</f>
        <v>0</v>
      </c>
      <c r="MQU60" s="5">
        <f>MQU59*assumptions!$E$98</f>
        <v>0</v>
      </c>
      <c r="MQV60" s="5">
        <f>MQV59*assumptions!$E$98</f>
        <v>0</v>
      </c>
      <c r="MQW60" s="5">
        <f>MQW59*assumptions!$E$98</f>
        <v>0</v>
      </c>
      <c r="MQX60" s="5">
        <f>MQX59*assumptions!$E$98</f>
        <v>0</v>
      </c>
      <c r="MQY60" s="5">
        <f>MQY59*assumptions!$E$98</f>
        <v>0</v>
      </c>
      <c r="MQZ60" s="5">
        <f>MQZ59*assumptions!$E$98</f>
        <v>0</v>
      </c>
      <c r="MRA60" s="5">
        <f>MRA59*assumptions!$E$98</f>
        <v>0</v>
      </c>
      <c r="MRB60" s="5">
        <f>MRB59*assumptions!$E$98</f>
        <v>0</v>
      </c>
      <c r="MRC60" s="5">
        <f>MRC59*assumptions!$E$98</f>
        <v>0</v>
      </c>
      <c r="MRD60" s="5">
        <f>MRD59*assumptions!$E$98</f>
        <v>0</v>
      </c>
      <c r="MRE60" s="5">
        <f>MRE59*assumptions!$E$98</f>
        <v>0</v>
      </c>
      <c r="MRF60" s="5">
        <f>MRF59*assumptions!$E$98</f>
        <v>0</v>
      </c>
      <c r="MRG60" s="5">
        <f>MRG59*assumptions!$E$98</f>
        <v>0</v>
      </c>
      <c r="MRH60" s="5">
        <f>MRH59*assumptions!$E$98</f>
        <v>0</v>
      </c>
      <c r="MRI60" s="5">
        <f>MRI59*assumptions!$E$98</f>
        <v>0</v>
      </c>
      <c r="MRJ60" s="5">
        <f>MRJ59*assumptions!$E$98</f>
        <v>0</v>
      </c>
      <c r="MRK60" s="5">
        <f>MRK59*assumptions!$E$98</f>
        <v>0</v>
      </c>
      <c r="MRL60" s="5">
        <f>MRL59*assumptions!$E$98</f>
        <v>0</v>
      </c>
      <c r="MRM60" s="5">
        <f>MRM59*assumptions!$E$98</f>
        <v>0</v>
      </c>
      <c r="MRN60" s="5">
        <f>MRN59*assumptions!$E$98</f>
        <v>0</v>
      </c>
      <c r="MRO60" s="5">
        <f>MRO59*assumptions!$E$98</f>
        <v>0</v>
      </c>
      <c r="MRP60" s="5">
        <f>MRP59*assumptions!$E$98</f>
        <v>0</v>
      </c>
      <c r="MRQ60" s="5">
        <f>MRQ59*assumptions!$E$98</f>
        <v>0</v>
      </c>
      <c r="MRR60" s="5">
        <f>MRR59*assumptions!$E$98</f>
        <v>0</v>
      </c>
      <c r="MRS60" s="5">
        <f>MRS59*assumptions!$E$98</f>
        <v>0</v>
      </c>
      <c r="MRT60" s="5">
        <f>MRT59*assumptions!$E$98</f>
        <v>0</v>
      </c>
      <c r="MRU60" s="5">
        <f>MRU59*assumptions!$E$98</f>
        <v>0</v>
      </c>
      <c r="MRV60" s="5">
        <f>MRV59*assumptions!$E$98</f>
        <v>0</v>
      </c>
      <c r="MRW60" s="5">
        <f>MRW59*assumptions!$E$98</f>
        <v>0</v>
      </c>
      <c r="MRX60" s="5">
        <f>MRX59*assumptions!$E$98</f>
        <v>0</v>
      </c>
      <c r="MRY60" s="5">
        <f>MRY59*assumptions!$E$98</f>
        <v>0</v>
      </c>
      <c r="MRZ60" s="5">
        <f>MRZ59*assumptions!$E$98</f>
        <v>0</v>
      </c>
      <c r="MSA60" s="5">
        <f>MSA59*assumptions!$E$98</f>
        <v>0</v>
      </c>
      <c r="MSB60" s="5">
        <f>MSB59*assumptions!$E$98</f>
        <v>0</v>
      </c>
      <c r="MSC60" s="5">
        <f>MSC59*assumptions!$E$98</f>
        <v>0</v>
      </c>
      <c r="MSD60" s="5">
        <f>MSD59*assumptions!$E$98</f>
        <v>0</v>
      </c>
      <c r="MSE60" s="5">
        <f>MSE59*assumptions!$E$98</f>
        <v>0</v>
      </c>
      <c r="MSF60" s="5">
        <f>MSF59*assumptions!$E$98</f>
        <v>0</v>
      </c>
      <c r="MSG60" s="5">
        <f>MSG59*assumptions!$E$98</f>
        <v>0</v>
      </c>
      <c r="MSH60" s="5">
        <f>MSH59*assumptions!$E$98</f>
        <v>0</v>
      </c>
      <c r="MSI60" s="5">
        <f>MSI59*assumptions!$E$98</f>
        <v>0</v>
      </c>
      <c r="MSJ60" s="5">
        <f>MSJ59*assumptions!$E$98</f>
        <v>0</v>
      </c>
      <c r="MSK60" s="5">
        <f>MSK59*assumptions!$E$98</f>
        <v>0</v>
      </c>
      <c r="MSL60" s="5">
        <f>MSL59*assumptions!$E$98</f>
        <v>0</v>
      </c>
      <c r="MSM60" s="5">
        <f>MSM59*assumptions!$E$98</f>
        <v>0</v>
      </c>
      <c r="MSN60" s="5">
        <f>MSN59*assumptions!$E$98</f>
        <v>0</v>
      </c>
      <c r="MSO60" s="5">
        <f>MSO59*assumptions!$E$98</f>
        <v>0</v>
      </c>
      <c r="MSP60" s="5">
        <f>MSP59*assumptions!$E$98</f>
        <v>0</v>
      </c>
      <c r="MSQ60" s="5">
        <f>MSQ59*assumptions!$E$98</f>
        <v>0</v>
      </c>
      <c r="MSR60" s="5">
        <f>MSR59*assumptions!$E$98</f>
        <v>0</v>
      </c>
      <c r="MSS60" s="5">
        <f>MSS59*assumptions!$E$98</f>
        <v>0</v>
      </c>
      <c r="MST60" s="5">
        <f>MST59*assumptions!$E$98</f>
        <v>0</v>
      </c>
      <c r="MSU60" s="5">
        <f>MSU59*assumptions!$E$98</f>
        <v>0</v>
      </c>
      <c r="MSV60" s="5">
        <f>MSV59*assumptions!$E$98</f>
        <v>0</v>
      </c>
      <c r="MSW60" s="5">
        <f>MSW59*assumptions!$E$98</f>
        <v>0</v>
      </c>
      <c r="MSX60" s="5">
        <f>MSX59*assumptions!$E$98</f>
        <v>0</v>
      </c>
      <c r="MSY60" s="5">
        <f>MSY59*assumptions!$E$98</f>
        <v>0</v>
      </c>
      <c r="MSZ60" s="5">
        <f>MSZ59*assumptions!$E$98</f>
        <v>0</v>
      </c>
      <c r="MTA60" s="5">
        <f>MTA59*assumptions!$E$98</f>
        <v>0</v>
      </c>
      <c r="MTB60" s="5">
        <f>MTB59*assumptions!$E$98</f>
        <v>0</v>
      </c>
      <c r="MTC60" s="5">
        <f>MTC59*assumptions!$E$98</f>
        <v>0</v>
      </c>
      <c r="MTD60" s="5">
        <f>MTD59*assumptions!$E$98</f>
        <v>0</v>
      </c>
      <c r="MTE60" s="5">
        <f>MTE59*assumptions!$E$98</f>
        <v>0</v>
      </c>
      <c r="MTF60" s="5">
        <f>MTF59*assumptions!$E$98</f>
        <v>0</v>
      </c>
      <c r="MTG60" s="5">
        <f>MTG59*assumptions!$E$98</f>
        <v>0</v>
      </c>
      <c r="MTH60" s="5">
        <f>MTH59*assumptions!$E$98</f>
        <v>0</v>
      </c>
      <c r="MTI60" s="5">
        <f>MTI59*assumptions!$E$98</f>
        <v>0</v>
      </c>
      <c r="MTJ60" s="5">
        <f>MTJ59*assumptions!$E$98</f>
        <v>0</v>
      </c>
      <c r="MTK60" s="5">
        <f>MTK59*assumptions!$E$98</f>
        <v>0</v>
      </c>
      <c r="MTL60" s="5">
        <f>MTL59*assumptions!$E$98</f>
        <v>0</v>
      </c>
      <c r="MTM60" s="5">
        <f>MTM59*assumptions!$E$98</f>
        <v>0</v>
      </c>
      <c r="MTN60" s="5">
        <f>MTN59*assumptions!$E$98</f>
        <v>0</v>
      </c>
      <c r="MTO60" s="5">
        <f>MTO59*assumptions!$E$98</f>
        <v>0</v>
      </c>
      <c r="MTP60" s="5">
        <f>MTP59*assumptions!$E$98</f>
        <v>0</v>
      </c>
      <c r="MTQ60" s="5">
        <f>MTQ59*assumptions!$E$98</f>
        <v>0</v>
      </c>
      <c r="MTR60" s="5">
        <f>MTR59*assumptions!$E$98</f>
        <v>0</v>
      </c>
      <c r="MTS60" s="5">
        <f>MTS59*assumptions!$E$98</f>
        <v>0</v>
      </c>
      <c r="MTT60" s="5">
        <f>MTT59*assumptions!$E$98</f>
        <v>0</v>
      </c>
      <c r="MTU60" s="5">
        <f>MTU59*assumptions!$E$98</f>
        <v>0</v>
      </c>
      <c r="MTV60" s="5">
        <f>MTV59*assumptions!$E$98</f>
        <v>0</v>
      </c>
      <c r="MTW60" s="5">
        <f>MTW59*assumptions!$E$98</f>
        <v>0</v>
      </c>
      <c r="MTX60" s="5">
        <f>MTX59*assumptions!$E$98</f>
        <v>0</v>
      </c>
      <c r="MTY60" s="5">
        <f>MTY59*assumptions!$E$98</f>
        <v>0</v>
      </c>
      <c r="MTZ60" s="5">
        <f>MTZ59*assumptions!$E$98</f>
        <v>0</v>
      </c>
      <c r="MUA60" s="5">
        <f>MUA59*assumptions!$E$98</f>
        <v>0</v>
      </c>
      <c r="MUB60" s="5">
        <f>MUB59*assumptions!$E$98</f>
        <v>0</v>
      </c>
      <c r="MUC60" s="5">
        <f>MUC59*assumptions!$E$98</f>
        <v>0</v>
      </c>
      <c r="MUD60" s="5">
        <f>MUD59*assumptions!$E$98</f>
        <v>0</v>
      </c>
      <c r="MUE60" s="5">
        <f>MUE59*assumptions!$E$98</f>
        <v>0</v>
      </c>
      <c r="MUF60" s="5">
        <f>MUF59*assumptions!$E$98</f>
        <v>0</v>
      </c>
      <c r="MUG60" s="5">
        <f>MUG59*assumptions!$E$98</f>
        <v>0</v>
      </c>
      <c r="MUH60" s="5">
        <f>MUH59*assumptions!$E$98</f>
        <v>0</v>
      </c>
      <c r="MUI60" s="5">
        <f>MUI59*assumptions!$E$98</f>
        <v>0</v>
      </c>
      <c r="MUJ60" s="5">
        <f>MUJ59*assumptions!$E$98</f>
        <v>0</v>
      </c>
      <c r="MUK60" s="5">
        <f>MUK59*assumptions!$E$98</f>
        <v>0</v>
      </c>
      <c r="MUL60" s="5">
        <f>MUL59*assumptions!$E$98</f>
        <v>0</v>
      </c>
      <c r="MUM60" s="5">
        <f>MUM59*assumptions!$E$98</f>
        <v>0</v>
      </c>
      <c r="MUN60" s="5">
        <f>MUN59*assumptions!$E$98</f>
        <v>0</v>
      </c>
      <c r="MUO60" s="5">
        <f>MUO59*assumptions!$E$98</f>
        <v>0</v>
      </c>
      <c r="MUP60" s="5">
        <f>MUP59*assumptions!$E$98</f>
        <v>0</v>
      </c>
      <c r="MUQ60" s="5">
        <f>MUQ59*assumptions!$E$98</f>
        <v>0</v>
      </c>
      <c r="MUR60" s="5">
        <f>MUR59*assumptions!$E$98</f>
        <v>0</v>
      </c>
      <c r="MUS60" s="5">
        <f>MUS59*assumptions!$E$98</f>
        <v>0</v>
      </c>
      <c r="MUT60" s="5">
        <f>MUT59*assumptions!$E$98</f>
        <v>0</v>
      </c>
      <c r="MUU60" s="5">
        <f>MUU59*assumptions!$E$98</f>
        <v>0</v>
      </c>
      <c r="MUV60" s="5">
        <f>MUV59*assumptions!$E$98</f>
        <v>0</v>
      </c>
      <c r="MUW60" s="5">
        <f>MUW59*assumptions!$E$98</f>
        <v>0</v>
      </c>
      <c r="MUX60" s="5">
        <f>MUX59*assumptions!$E$98</f>
        <v>0</v>
      </c>
      <c r="MUY60" s="5">
        <f>MUY59*assumptions!$E$98</f>
        <v>0</v>
      </c>
      <c r="MUZ60" s="5">
        <f>MUZ59*assumptions!$E$98</f>
        <v>0</v>
      </c>
      <c r="MVA60" s="5">
        <f>MVA59*assumptions!$E$98</f>
        <v>0</v>
      </c>
      <c r="MVB60" s="5">
        <f>MVB59*assumptions!$E$98</f>
        <v>0</v>
      </c>
      <c r="MVC60" s="5">
        <f>MVC59*assumptions!$E$98</f>
        <v>0</v>
      </c>
      <c r="MVD60" s="5">
        <f>MVD59*assumptions!$E$98</f>
        <v>0</v>
      </c>
      <c r="MVE60" s="5">
        <f>MVE59*assumptions!$E$98</f>
        <v>0</v>
      </c>
      <c r="MVF60" s="5">
        <f>MVF59*assumptions!$E$98</f>
        <v>0</v>
      </c>
      <c r="MVG60" s="5">
        <f>MVG59*assumptions!$E$98</f>
        <v>0</v>
      </c>
      <c r="MVH60" s="5">
        <f>MVH59*assumptions!$E$98</f>
        <v>0</v>
      </c>
      <c r="MVI60" s="5">
        <f>MVI59*assumptions!$E$98</f>
        <v>0</v>
      </c>
      <c r="MVJ60" s="5">
        <f>MVJ59*assumptions!$E$98</f>
        <v>0</v>
      </c>
      <c r="MVK60" s="5">
        <f>MVK59*assumptions!$E$98</f>
        <v>0</v>
      </c>
      <c r="MVL60" s="5">
        <f>MVL59*assumptions!$E$98</f>
        <v>0</v>
      </c>
      <c r="MVM60" s="5">
        <f>MVM59*assumptions!$E$98</f>
        <v>0</v>
      </c>
      <c r="MVN60" s="5">
        <f>MVN59*assumptions!$E$98</f>
        <v>0</v>
      </c>
      <c r="MVO60" s="5">
        <f>MVO59*assumptions!$E$98</f>
        <v>0</v>
      </c>
      <c r="MVP60" s="5">
        <f>MVP59*assumptions!$E$98</f>
        <v>0</v>
      </c>
      <c r="MVQ60" s="5">
        <f>MVQ59*assumptions!$E$98</f>
        <v>0</v>
      </c>
      <c r="MVR60" s="5">
        <f>MVR59*assumptions!$E$98</f>
        <v>0</v>
      </c>
      <c r="MVS60" s="5">
        <f>MVS59*assumptions!$E$98</f>
        <v>0</v>
      </c>
      <c r="MVT60" s="5">
        <f>MVT59*assumptions!$E$98</f>
        <v>0</v>
      </c>
      <c r="MVU60" s="5">
        <f>MVU59*assumptions!$E$98</f>
        <v>0</v>
      </c>
      <c r="MVV60" s="5">
        <f>MVV59*assumptions!$E$98</f>
        <v>0</v>
      </c>
      <c r="MVW60" s="5">
        <f>MVW59*assumptions!$E$98</f>
        <v>0</v>
      </c>
      <c r="MVX60" s="5">
        <f>MVX59*assumptions!$E$98</f>
        <v>0</v>
      </c>
      <c r="MVY60" s="5">
        <f>MVY59*assumptions!$E$98</f>
        <v>0</v>
      </c>
      <c r="MVZ60" s="5">
        <f>MVZ59*assumptions!$E$98</f>
        <v>0</v>
      </c>
      <c r="MWA60" s="5">
        <f>MWA59*assumptions!$E$98</f>
        <v>0</v>
      </c>
      <c r="MWB60" s="5">
        <f>MWB59*assumptions!$E$98</f>
        <v>0</v>
      </c>
      <c r="MWC60" s="5">
        <f>MWC59*assumptions!$E$98</f>
        <v>0</v>
      </c>
      <c r="MWD60" s="5">
        <f>MWD59*assumptions!$E$98</f>
        <v>0</v>
      </c>
      <c r="MWE60" s="5">
        <f>MWE59*assumptions!$E$98</f>
        <v>0</v>
      </c>
      <c r="MWF60" s="5">
        <f>MWF59*assumptions!$E$98</f>
        <v>0</v>
      </c>
      <c r="MWG60" s="5">
        <f>MWG59*assumptions!$E$98</f>
        <v>0</v>
      </c>
      <c r="MWH60" s="5">
        <f>MWH59*assumptions!$E$98</f>
        <v>0</v>
      </c>
      <c r="MWI60" s="5">
        <f>MWI59*assumptions!$E$98</f>
        <v>0</v>
      </c>
      <c r="MWJ60" s="5">
        <f>MWJ59*assumptions!$E$98</f>
        <v>0</v>
      </c>
      <c r="MWK60" s="5">
        <f>MWK59*assumptions!$E$98</f>
        <v>0</v>
      </c>
      <c r="MWL60" s="5">
        <f>MWL59*assumptions!$E$98</f>
        <v>0</v>
      </c>
      <c r="MWM60" s="5">
        <f>MWM59*assumptions!$E$98</f>
        <v>0</v>
      </c>
      <c r="MWN60" s="5">
        <f>MWN59*assumptions!$E$98</f>
        <v>0</v>
      </c>
      <c r="MWO60" s="5">
        <f>MWO59*assumptions!$E$98</f>
        <v>0</v>
      </c>
      <c r="MWP60" s="5">
        <f>MWP59*assumptions!$E$98</f>
        <v>0</v>
      </c>
      <c r="MWQ60" s="5">
        <f>MWQ59*assumptions!$E$98</f>
        <v>0</v>
      </c>
      <c r="MWR60" s="5">
        <f>MWR59*assumptions!$E$98</f>
        <v>0</v>
      </c>
      <c r="MWS60" s="5">
        <f>MWS59*assumptions!$E$98</f>
        <v>0</v>
      </c>
      <c r="MWT60" s="5">
        <f>MWT59*assumptions!$E$98</f>
        <v>0</v>
      </c>
      <c r="MWU60" s="5">
        <f>MWU59*assumptions!$E$98</f>
        <v>0</v>
      </c>
      <c r="MWV60" s="5">
        <f>MWV59*assumptions!$E$98</f>
        <v>0</v>
      </c>
      <c r="MWW60" s="5">
        <f>MWW59*assumptions!$E$98</f>
        <v>0</v>
      </c>
      <c r="MWX60" s="5">
        <f>MWX59*assumptions!$E$98</f>
        <v>0</v>
      </c>
      <c r="MWY60" s="5">
        <f>MWY59*assumptions!$E$98</f>
        <v>0</v>
      </c>
      <c r="MWZ60" s="5">
        <f>MWZ59*assumptions!$E$98</f>
        <v>0</v>
      </c>
      <c r="MXA60" s="5">
        <f>MXA59*assumptions!$E$98</f>
        <v>0</v>
      </c>
      <c r="MXB60" s="5">
        <f>MXB59*assumptions!$E$98</f>
        <v>0</v>
      </c>
      <c r="MXC60" s="5">
        <f>MXC59*assumptions!$E$98</f>
        <v>0</v>
      </c>
      <c r="MXD60" s="5">
        <f>MXD59*assumptions!$E$98</f>
        <v>0</v>
      </c>
      <c r="MXE60" s="5">
        <f>MXE59*assumptions!$E$98</f>
        <v>0</v>
      </c>
      <c r="MXF60" s="5">
        <f>MXF59*assumptions!$E$98</f>
        <v>0</v>
      </c>
      <c r="MXG60" s="5">
        <f>MXG59*assumptions!$E$98</f>
        <v>0</v>
      </c>
      <c r="MXH60" s="5">
        <f>MXH59*assumptions!$E$98</f>
        <v>0</v>
      </c>
      <c r="MXI60" s="5">
        <f>MXI59*assumptions!$E$98</f>
        <v>0</v>
      </c>
      <c r="MXJ60" s="5">
        <f>MXJ59*assumptions!$E$98</f>
        <v>0</v>
      </c>
      <c r="MXK60" s="5">
        <f>MXK59*assumptions!$E$98</f>
        <v>0</v>
      </c>
      <c r="MXL60" s="5">
        <f>MXL59*assumptions!$E$98</f>
        <v>0</v>
      </c>
      <c r="MXM60" s="5">
        <f>MXM59*assumptions!$E$98</f>
        <v>0</v>
      </c>
      <c r="MXN60" s="5">
        <f>MXN59*assumptions!$E$98</f>
        <v>0</v>
      </c>
      <c r="MXO60" s="5">
        <f>MXO59*assumptions!$E$98</f>
        <v>0</v>
      </c>
      <c r="MXP60" s="5">
        <f>MXP59*assumptions!$E$98</f>
        <v>0</v>
      </c>
      <c r="MXQ60" s="5">
        <f>MXQ59*assumptions!$E$98</f>
        <v>0</v>
      </c>
      <c r="MXR60" s="5">
        <f>MXR59*assumptions!$E$98</f>
        <v>0</v>
      </c>
      <c r="MXS60" s="5">
        <f>MXS59*assumptions!$E$98</f>
        <v>0</v>
      </c>
      <c r="MXT60" s="5">
        <f>MXT59*assumptions!$E$98</f>
        <v>0</v>
      </c>
      <c r="MXU60" s="5">
        <f>MXU59*assumptions!$E$98</f>
        <v>0</v>
      </c>
      <c r="MXV60" s="5">
        <f>MXV59*assumptions!$E$98</f>
        <v>0</v>
      </c>
      <c r="MXW60" s="5">
        <f>MXW59*assumptions!$E$98</f>
        <v>0</v>
      </c>
      <c r="MXX60" s="5">
        <f>MXX59*assumptions!$E$98</f>
        <v>0</v>
      </c>
      <c r="MXY60" s="5">
        <f>MXY59*assumptions!$E$98</f>
        <v>0</v>
      </c>
      <c r="MXZ60" s="5">
        <f>MXZ59*assumptions!$E$98</f>
        <v>0</v>
      </c>
      <c r="MYA60" s="5">
        <f>MYA59*assumptions!$E$98</f>
        <v>0</v>
      </c>
      <c r="MYB60" s="5">
        <f>MYB59*assumptions!$E$98</f>
        <v>0</v>
      </c>
      <c r="MYC60" s="5">
        <f>MYC59*assumptions!$E$98</f>
        <v>0</v>
      </c>
      <c r="MYD60" s="5">
        <f>MYD59*assumptions!$E$98</f>
        <v>0</v>
      </c>
      <c r="MYE60" s="5">
        <f>MYE59*assumptions!$E$98</f>
        <v>0</v>
      </c>
      <c r="MYF60" s="5">
        <f>MYF59*assumptions!$E$98</f>
        <v>0</v>
      </c>
      <c r="MYG60" s="5">
        <f>MYG59*assumptions!$E$98</f>
        <v>0</v>
      </c>
      <c r="MYH60" s="5">
        <f>MYH59*assumptions!$E$98</f>
        <v>0</v>
      </c>
      <c r="MYI60" s="5">
        <f>MYI59*assumptions!$E$98</f>
        <v>0</v>
      </c>
      <c r="MYJ60" s="5">
        <f>MYJ59*assumptions!$E$98</f>
        <v>0</v>
      </c>
      <c r="MYK60" s="5">
        <f>MYK59*assumptions!$E$98</f>
        <v>0</v>
      </c>
      <c r="MYL60" s="5">
        <f>MYL59*assumptions!$E$98</f>
        <v>0</v>
      </c>
      <c r="MYM60" s="5">
        <f>MYM59*assumptions!$E$98</f>
        <v>0</v>
      </c>
      <c r="MYN60" s="5">
        <f>MYN59*assumptions!$E$98</f>
        <v>0</v>
      </c>
      <c r="MYO60" s="5">
        <f>MYO59*assumptions!$E$98</f>
        <v>0</v>
      </c>
      <c r="MYP60" s="5">
        <f>MYP59*assumptions!$E$98</f>
        <v>0</v>
      </c>
      <c r="MYQ60" s="5">
        <f>MYQ59*assumptions!$E$98</f>
        <v>0</v>
      </c>
      <c r="MYR60" s="5">
        <f>MYR59*assumptions!$E$98</f>
        <v>0</v>
      </c>
      <c r="MYS60" s="5">
        <f>MYS59*assumptions!$E$98</f>
        <v>0</v>
      </c>
      <c r="MYT60" s="5">
        <f>MYT59*assumptions!$E$98</f>
        <v>0</v>
      </c>
      <c r="MYU60" s="5">
        <f>MYU59*assumptions!$E$98</f>
        <v>0</v>
      </c>
      <c r="MYV60" s="5">
        <f>MYV59*assumptions!$E$98</f>
        <v>0</v>
      </c>
      <c r="MYW60" s="5">
        <f>MYW59*assumptions!$E$98</f>
        <v>0</v>
      </c>
      <c r="MYX60" s="5">
        <f>MYX59*assumptions!$E$98</f>
        <v>0</v>
      </c>
      <c r="MYY60" s="5">
        <f>MYY59*assumptions!$E$98</f>
        <v>0</v>
      </c>
      <c r="MYZ60" s="5">
        <f>MYZ59*assumptions!$E$98</f>
        <v>0</v>
      </c>
      <c r="MZA60" s="5">
        <f>MZA59*assumptions!$E$98</f>
        <v>0</v>
      </c>
      <c r="MZB60" s="5">
        <f>MZB59*assumptions!$E$98</f>
        <v>0</v>
      </c>
      <c r="MZC60" s="5">
        <f>MZC59*assumptions!$E$98</f>
        <v>0</v>
      </c>
      <c r="MZD60" s="5">
        <f>MZD59*assumptions!$E$98</f>
        <v>0</v>
      </c>
      <c r="MZE60" s="5">
        <f>MZE59*assumptions!$E$98</f>
        <v>0</v>
      </c>
      <c r="MZF60" s="5">
        <f>MZF59*assumptions!$E$98</f>
        <v>0</v>
      </c>
      <c r="MZG60" s="5">
        <f>MZG59*assumptions!$E$98</f>
        <v>0</v>
      </c>
      <c r="MZH60" s="5">
        <f>MZH59*assumptions!$E$98</f>
        <v>0</v>
      </c>
      <c r="MZI60" s="5">
        <f>MZI59*assumptions!$E$98</f>
        <v>0</v>
      </c>
      <c r="MZJ60" s="5">
        <f>MZJ59*assumptions!$E$98</f>
        <v>0</v>
      </c>
      <c r="MZK60" s="5">
        <f>MZK59*assumptions!$E$98</f>
        <v>0</v>
      </c>
      <c r="MZL60" s="5">
        <f>MZL59*assumptions!$E$98</f>
        <v>0</v>
      </c>
      <c r="MZM60" s="5">
        <f>MZM59*assumptions!$E$98</f>
        <v>0</v>
      </c>
      <c r="MZN60" s="5">
        <f>MZN59*assumptions!$E$98</f>
        <v>0</v>
      </c>
      <c r="MZO60" s="5">
        <f>MZO59*assumptions!$E$98</f>
        <v>0</v>
      </c>
      <c r="MZP60" s="5">
        <f>MZP59*assumptions!$E$98</f>
        <v>0</v>
      </c>
      <c r="MZQ60" s="5">
        <f>MZQ59*assumptions!$E$98</f>
        <v>0</v>
      </c>
      <c r="MZR60" s="5">
        <f>MZR59*assumptions!$E$98</f>
        <v>0</v>
      </c>
      <c r="MZS60" s="5">
        <f>MZS59*assumptions!$E$98</f>
        <v>0</v>
      </c>
      <c r="MZT60" s="5">
        <f>MZT59*assumptions!$E$98</f>
        <v>0</v>
      </c>
      <c r="MZU60" s="5">
        <f>MZU59*assumptions!$E$98</f>
        <v>0</v>
      </c>
      <c r="MZV60" s="5">
        <f>MZV59*assumptions!$E$98</f>
        <v>0</v>
      </c>
      <c r="MZW60" s="5">
        <f>MZW59*assumptions!$E$98</f>
        <v>0</v>
      </c>
      <c r="MZX60" s="5">
        <f>MZX59*assumptions!$E$98</f>
        <v>0</v>
      </c>
      <c r="MZY60" s="5">
        <f>MZY59*assumptions!$E$98</f>
        <v>0</v>
      </c>
      <c r="MZZ60" s="5">
        <f>MZZ59*assumptions!$E$98</f>
        <v>0</v>
      </c>
      <c r="NAA60" s="5">
        <f>NAA59*assumptions!$E$98</f>
        <v>0</v>
      </c>
      <c r="NAB60" s="5">
        <f>NAB59*assumptions!$E$98</f>
        <v>0</v>
      </c>
      <c r="NAC60" s="5">
        <f>NAC59*assumptions!$E$98</f>
        <v>0</v>
      </c>
      <c r="NAD60" s="5">
        <f>NAD59*assumptions!$E$98</f>
        <v>0</v>
      </c>
      <c r="NAE60" s="5">
        <f>NAE59*assumptions!$E$98</f>
        <v>0</v>
      </c>
      <c r="NAF60" s="5">
        <f>NAF59*assumptions!$E$98</f>
        <v>0</v>
      </c>
      <c r="NAG60" s="5">
        <f>NAG59*assumptions!$E$98</f>
        <v>0</v>
      </c>
      <c r="NAH60" s="5">
        <f>NAH59*assumptions!$E$98</f>
        <v>0</v>
      </c>
      <c r="NAI60" s="5">
        <f>NAI59*assumptions!$E$98</f>
        <v>0</v>
      </c>
      <c r="NAJ60" s="5">
        <f>NAJ59*assumptions!$E$98</f>
        <v>0</v>
      </c>
      <c r="NAK60" s="5">
        <f>NAK59*assumptions!$E$98</f>
        <v>0</v>
      </c>
      <c r="NAL60" s="5">
        <f>NAL59*assumptions!$E$98</f>
        <v>0</v>
      </c>
      <c r="NAM60" s="5">
        <f>NAM59*assumptions!$E$98</f>
        <v>0</v>
      </c>
      <c r="NAN60" s="5">
        <f>NAN59*assumptions!$E$98</f>
        <v>0</v>
      </c>
      <c r="NAO60" s="5">
        <f>NAO59*assumptions!$E$98</f>
        <v>0</v>
      </c>
      <c r="NAP60" s="5">
        <f>NAP59*assumptions!$E$98</f>
        <v>0</v>
      </c>
      <c r="NAQ60" s="5">
        <f>NAQ59*assumptions!$E$98</f>
        <v>0</v>
      </c>
      <c r="NAR60" s="5">
        <f>NAR59*assumptions!$E$98</f>
        <v>0</v>
      </c>
      <c r="NAS60" s="5">
        <f>NAS59*assumptions!$E$98</f>
        <v>0</v>
      </c>
      <c r="NAT60" s="5">
        <f>NAT59*assumptions!$E$98</f>
        <v>0</v>
      </c>
      <c r="NAU60" s="5">
        <f>NAU59*assumptions!$E$98</f>
        <v>0</v>
      </c>
      <c r="NAV60" s="5">
        <f>NAV59*assumptions!$E$98</f>
        <v>0</v>
      </c>
      <c r="NAW60" s="5">
        <f>NAW59*assumptions!$E$98</f>
        <v>0</v>
      </c>
      <c r="NAX60" s="5">
        <f>NAX59*assumptions!$E$98</f>
        <v>0</v>
      </c>
      <c r="NAY60" s="5">
        <f>NAY59*assumptions!$E$98</f>
        <v>0</v>
      </c>
      <c r="NAZ60" s="5">
        <f>NAZ59*assumptions!$E$98</f>
        <v>0</v>
      </c>
      <c r="NBA60" s="5">
        <f>NBA59*assumptions!$E$98</f>
        <v>0</v>
      </c>
      <c r="NBB60" s="5">
        <f>NBB59*assumptions!$E$98</f>
        <v>0</v>
      </c>
      <c r="NBC60" s="5">
        <f>NBC59*assumptions!$E$98</f>
        <v>0</v>
      </c>
      <c r="NBD60" s="5">
        <f>NBD59*assumptions!$E$98</f>
        <v>0</v>
      </c>
      <c r="NBE60" s="5">
        <f>NBE59*assumptions!$E$98</f>
        <v>0</v>
      </c>
      <c r="NBF60" s="5">
        <f>NBF59*assumptions!$E$98</f>
        <v>0</v>
      </c>
      <c r="NBG60" s="5">
        <f>NBG59*assumptions!$E$98</f>
        <v>0</v>
      </c>
      <c r="NBH60" s="5">
        <f>NBH59*assumptions!$E$98</f>
        <v>0</v>
      </c>
      <c r="NBI60" s="5">
        <f>NBI59*assumptions!$E$98</f>
        <v>0</v>
      </c>
      <c r="NBJ60" s="5">
        <f>NBJ59*assumptions!$E$98</f>
        <v>0</v>
      </c>
      <c r="NBK60" s="5">
        <f>NBK59*assumptions!$E$98</f>
        <v>0</v>
      </c>
      <c r="NBL60" s="5">
        <f>NBL59*assumptions!$E$98</f>
        <v>0</v>
      </c>
      <c r="NBM60" s="5">
        <f>NBM59*assumptions!$E$98</f>
        <v>0</v>
      </c>
      <c r="NBN60" s="5">
        <f>NBN59*assumptions!$E$98</f>
        <v>0</v>
      </c>
      <c r="NBO60" s="5">
        <f>NBO59*assumptions!$E$98</f>
        <v>0</v>
      </c>
      <c r="NBP60" s="5">
        <f>NBP59*assumptions!$E$98</f>
        <v>0</v>
      </c>
      <c r="NBQ60" s="5">
        <f>NBQ59*assumptions!$E$98</f>
        <v>0</v>
      </c>
      <c r="NBR60" s="5">
        <f>NBR59*assumptions!$E$98</f>
        <v>0</v>
      </c>
      <c r="NBS60" s="5">
        <f>NBS59*assumptions!$E$98</f>
        <v>0</v>
      </c>
      <c r="NBT60" s="5">
        <f>NBT59*assumptions!$E$98</f>
        <v>0</v>
      </c>
      <c r="NBU60" s="5">
        <f>NBU59*assumptions!$E$98</f>
        <v>0</v>
      </c>
      <c r="NBV60" s="5">
        <f>NBV59*assumptions!$E$98</f>
        <v>0</v>
      </c>
      <c r="NBW60" s="5">
        <f>NBW59*assumptions!$E$98</f>
        <v>0</v>
      </c>
      <c r="NBX60" s="5">
        <f>NBX59*assumptions!$E$98</f>
        <v>0</v>
      </c>
      <c r="NBY60" s="5">
        <f>NBY59*assumptions!$E$98</f>
        <v>0</v>
      </c>
      <c r="NBZ60" s="5">
        <f>NBZ59*assumptions!$E$98</f>
        <v>0</v>
      </c>
      <c r="NCA60" s="5">
        <f>NCA59*assumptions!$E$98</f>
        <v>0</v>
      </c>
      <c r="NCB60" s="5">
        <f>NCB59*assumptions!$E$98</f>
        <v>0</v>
      </c>
      <c r="NCC60" s="5">
        <f>NCC59*assumptions!$E$98</f>
        <v>0</v>
      </c>
      <c r="NCD60" s="5">
        <f>NCD59*assumptions!$E$98</f>
        <v>0</v>
      </c>
      <c r="NCE60" s="5">
        <f>NCE59*assumptions!$E$98</f>
        <v>0</v>
      </c>
      <c r="NCF60" s="5">
        <f>NCF59*assumptions!$E$98</f>
        <v>0</v>
      </c>
      <c r="NCG60" s="5">
        <f>NCG59*assumptions!$E$98</f>
        <v>0</v>
      </c>
      <c r="NCH60" s="5">
        <f>NCH59*assumptions!$E$98</f>
        <v>0</v>
      </c>
      <c r="NCI60" s="5">
        <f>NCI59*assumptions!$E$98</f>
        <v>0</v>
      </c>
      <c r="NCJ60" s="5">
        <f>NCJ59*assumptions!$E$98</f>
        <v>0</v>
      </c>
      <c r="NCK60" s="5">
        <f>NCK59*assumptions!$E$98</f>
        <v>0</v>
      </c>
      <c r="NCL60" s="5">
        <f>NCL59*assumptions!$E$98</f>
        <v>0</v>
      </c>
      <c r="NCM60" s="5">
        <f>NCM59*assumptions!$E$98</f>
        <v>0</v>
      </c>
      <c r="NCN60" s="5">
        <f>NCN59*assumptions!$E$98</f>
        <v>0</v>
      </c>
      <c r="NCO60" s="5">
        <f>NCO59*assumptions!$E$98</f>
        <v>0</v>
      </c>
      <c r="NCP60" s="5">
        <f>NCP59*assumptions!$E$98</f>
        <v>0</v>
      </c>
      <c r="NCQ60" s="5">
        <f>NCQ59*assumptions!$E$98</f>
        <v>0</v>
      </c>
      <c r="NCR60" s="5">
        <f>NCR59*assumptions!$E$98</f>
        <v>0</v>
      </c>
      <c r="NCS60" s="5">
        <f>NCS59*assumptions!$E$98</f>
        <v>0</v>
      </c>
      <c r="NCT60" s="5">
        <f>NCT59*assumptions!$E$98</f>
        <v>0</v>
      </c>
      <c r="NCU60" s="5">
        <f>NCU59*assumptions!$E$98</f>
        <v>0</v>
      </c>
      <c r="NCV60" s="5">
        <f>NCV59*assumptions!$E$98</f>
        <v>0</v>
      </c>
      <c r="NCW60" s="5">
        <f>NCW59*assumptions!$E$98</f>
        <v>0</v>
      </c>
      <c r="NCX60" s="5">
        <f>NCX59*assumptions!$E$98</f>
        <v>0</v>
      </c>
      <c r="NCY60" s="5">
        <f>NCY59*assumptions!$E$98</f>
        <v>0</v>
      </c>
      <c r="NCZ60" s="5">
        <f>NCZ59*assumptions!$E$98</f>
        <v>0</v>
      </c>
      <c r="NDA60" s="5">
        <f>NDA59*assumptions!$E$98</f>
        <v>0</v>
      </c>
      <c r="NDB60" s="5">
        <f>NDB59*assumptions!$E$98</f>
        <v>0</v>
      </c>
      <c r="NDC60" s="5">
        <f>NDC59*assumptions!$E$98</f>
        <v>0</v>
      </c>
      <c r="NDD60" s="5">
        <f>NDD59*assumptions!$E$98</f>
        <v>0</v>
      </c>
      <c r="NDE60" s="5">
        <f>NDE59*assumptions!$E$98</f>
        <v>0</v>
      </c>
      <c r="NDF60" s="5">
        <f>NDF59*assumptions!$E$98</f>
        <v>0</v>
      </c>
      <c r="NDG60" s="5">
        <f>NDG59*assumptions!$E$98</f>
        <v>0</v>
      </c>
      <c r="NDH60" s="5">
        <f>NDH59*assumptions!$E$98</f>
        <v>0</v>
      </c>
      <c r="NDI60" s="5">
        <f>NDI59*assumptions!$E$98</f>
        <v>0</v>
      </c>
      <c r="NDJ60" s="5">
        <f>NDJ59*assumptions!$E$98</f>
        <v>0</v>
      </c>
      <c r="NDK60" s="5">
        <f>NDK59*assumptions!$E$98</f>
        <v>0</v>
      </c>
      <c r="NDL60" s="5">
        <f>NDL59*assumptions!$E$98</f>
        <v>0</v>
      </c>
      <c r="NDM60" s="5">
        <f>NDM59*assumptions!$E$98</f>
        <v>0</v>
      </c>
      <c r="NDN60" s="5">
        <f>NDN59*assumptions!$E$98</f>
        <v>0</v>
      </c>
      <c r="NDO60" s="5">
        <f>NDO59*assumptions!$E$98</f>
        <v>0</v>
      </c>
      <c r="NDP60" s="5">
        <f>NDP59*assumptions!$E$98</f>
        <v>0</v>
      </c>
      <c r="NDQ60" s="5">
        <f>NDQ59*assumptions!$E$98</f>
        <v>0</v>
      </c>
      <c r="NDR60" s="5">
        <f>NDR59*assumptions!$E$98</f>
        <v>0</v>
      </c>
      <c r="NDS60" s="5">
        <f>NDS59*assumptions!$E$98</f>
        <v>0</v>
      </c>
      <c r="NDT60" s="5">
        <f>NDT59*assumptions!$E$98</f>
        <v>0</v>
      </c>
      <c r="NDU60" s="5">
        <f>NDU59*assumptions!$E$98</f>
        <v>0</v>
      </c>
      <c r="NDV60" s="5">
        <f>NDV59*assumptions!$E$98</f>
        <v>0</v>
      </c>
      <c r="NDW60" s="5">
        <f>NDW59*assumptions!$E$98</f>
        <v>0</v>
      </c>
      <c r="NDX60" s="5">
        <f>NDX59*assumptions!$E$98</f>
        <v>0</v>
      </c>
      <c r="NDY60" s="5">
        <f>NDY59*assumptions!$E$98</f>
        <v>0</v>
      </c>
      <c r="NDZ60" s="5">
        <f>NDZ59*assumptions!$E$98</f>
        <v>0</v>
      </c>
      <c r="NEA60" s="5">
        <f>NEA59*assumptions!$E$98</f>
        <v>0</v>
      </c>
      <c r="NEB60" s="5">
        <f>NEB59*assumptions!$E$98</f>
        <v>0</v>
      </c>
      <c r="NEC60" s="5">
        <f>NEC59*assumptions!$E$98</f>
        <v>0</v>
      </c>
      <c r="NED60" s="5">
        <f>NED59*assumptions!$E$98</f>
        <v>0</v>
      </c>
      <c r="NEE60" s="5">
        <f>NEE59*assumptions!$E$98</f>
        <v>0</v>
      </c>
      <c r="NEF60" s="5">
        <f>NEF59*assumptions!$E$98</f>
        <v>0</v>
      </c>
      <c r="NEG60" s="5">
        <f>NEG59*assumptions!$E$98</f>
        <v>0</v>
      </c>
      <c r="NEH60" s="5">
        <f>NEH59*assumptions!$E$98</f>
        <v>0</v>
      </c>
      <c r="NEI60" s="5">
        <f>NEI59*assumptions!$E$98</f>
        <v>0</v>
      </c>
      <c r="NEJ60" s="5">
        <f>NEJ59*assumptions!$E$98</f>
        <v>0</v>
      </c>
      <c r="NEK60" s="5">
        <f>NEK59*assumptions!$E$98</f>
        <v>0</v>
      </c>
      <c r="NEL60" s="5">
        <f>NEL59*assumptions!$E$98</f>
        <v>0</v>
      </c>
      <c r="NEM60" s="5">
        <f>NEM59*assumptions!$E$98</f>
        <v>0</v>
      </c>
      <c r="NEN60" s="5">
        <f>NEN59*assumptions!$E$98</f>
        <v>0</v>
      </c>
      <c r="NEO60" s="5">
        <f>NEO59*assumptions!$E$98</f>
        <v>0</v>
      </c>
      <c r="NEP60" s="5">
        <f>NEP59*assumptions!$E$98</f>
        <v>0</v>
      </c>
      <c r="NEQ60" s="5">
        <f>NEQ59*assumptions!$E$98</f>
        <v>0</v>
      </c>
      <c r="NER60" s="5">
        <f>NER59*assumptions!$E$98</f>
        <v>0</v>
      </c>
      <c r="NES60" s="5">
        <f>NES59*assumptions!$E$98</f>
        <v>0</v>
      </c>
      <c r="NET60" s="5">
        <f>NET59*assumptions!$E$98</f>
        <v>0</v>
      </c>
      <c r="NEU60" s="5">
        <f>NEU59*assumptions!$E$98</f>
        <v>0</v>
      </c>
      <c r="NEV60" s="5">
        <f>NEV59*assumptions!$E$98</f>
        <v>0</v>
      </c>
      <c r="NEW60" s="5">
        <f>NEW59*assumptions!$E$98</f>
        <v>0</v>
      </c>
      <c r="NEX60" s="5">
        <f>NEX59*assumptions!$E$98</f>
        <v>0</v>
      </c>
      <c r="NEY60" s="5">
        <f>NEY59*assumptions!$E$98</f>
        <v>0</v>
      </c>
      <c r="NEZ60" s="5">
        <f>NEZ59*assumptions!$E$98</f>
        <v>0</v>
      </c>
      <c r="NFA60" s="5">
        <f>NFA59*assumptions!$E$98</f>
        <v>0</v>
      </c>
      <c r="NFB60" s="5">
        <f>NFB59*assumptions!$E$98</f>
        <v>0</v>
      </c>
      <c r="NFC60" s="5">
        <f>NFC59*assumptions!$E$98</f>
        <v>0</v>
      </c>
      <c r="NFD60" s="5">
        <f>NFD59*assumptions!$E$98</f>
        <v>0</v>
      </c>
      <c r="NFE60" s="5">
        <f>NFE59*assumptions!$E$98</f>
        <v>0</v>
      </c>
      <c r="NFF60" s="5">
        <f>NFF59*assumptions!$E$98</f>
        <v>0</v>
      </c>
      <c r="NFG60" s="5">
        <f>NFG59*assumptions!$E$98</f>
        <v>0</v>
      </c>
      <c r="NFH60" s="5">
        <f>NFH59*assumptions!$E$98</f>
        <v>0</v>
      </c>
      <c r="NFI60" s="5">
        <f>NFI59*assumptions!$E$98</f>
        <v>0</v>
      </c>
      <c r="NFJ60" s="5">
        <f>NFJ59*assumptions!$E$98</f>
        <v>0</v>
      </c>
      <c r="NFK60" s="5">
        <f>NFK59*assumptions!$E$98</f>
        <v>0</v>
      </c>
      <c r="NFL60" s="5">
        <f>NFL59*assumptions!$E$98</f>
        <v>0</v>
      </c>
      <c r="NFM60" s="5">
        <f>NFM59*assumptions!$E$98</f>
        <v>0</v>
      </c>
      <c r="NFN60" s="5">
        <f>NFN59*assumptions!$E$98</f>
        <v>0</v>
      </c>
      <c r="NFO60" s="5">
        <f>NFO59*assumptions!$E$98</f>
        <v>0</v>
      </c>
      <c r="NFP60" s="5">
        <f>NFP59*assumptions!$E$98</f>
        <v>0</v>
      </c>
      <c r="NFQ60" s="5">
        <f>NFQ59*assumptions!$E$98</f>
        <v>0</v>
      </c>
      <c r="NFR60" s="5">
        <f>NFR59*assumptions!$E$98</f>
        <v>0</v>
      </c>
      <c r="NFS60" s="5">
        <f>NFS59*assumptions!$E$98</f>
        <v>0</v>
      </c>
      <c r="NFT60" s="5">
        <f>NFT59*assumptions!$E$98</f>
        <v>0</v>
      </c>
      <c r="NFU60" s="5">
        <f>NFU59*assumptions!$E$98</f>
        <v>0</v>
      </c>
      <c r="NFV60" s="5">
        <f>NFV59*assumptions!$E$98</f>
        <v>0</v>
      </c>
      <c r="NFW60" s="5">
        <f>NFW59*assumptions!$E$98</f>
        <v>0</v>
      </c>
      <c r="NFX60" s="5">
        <f>NFX59*assumptions!$E$98</f>
        <v>0</v>
      </c>
      <c r="NFY60" s="5">
        <f>NFY59*assumptions!$E$98</f>
        <v>0</v>
      </c>
      <c r="NFZ60" s="5">
        <f>NFZ59*assumptions!$E$98</f>
        <v>0</v>
      </c>
      <c r="NGA60" s="5">
        <f>NGA59*assumptions!$E$98</f>
        <v>0</v>
      </c>
      <c r="NGB60" s="5">
        <f>NGB59*assumptions!$E$98</f>
        <v>0</v>
      </c>
      <c r="NGC60" s="5">
        <f>NGC59*assumptions!$E$98</f>
        <v>0</v>
      </c>
      <c r="NGD60" s="5">
        <f>NGD59*assumptions!$E$98</f>
        <v>0</v>
      </c>
      <c r="NGE60" s="5">
        <f>NGE59*assumptions!$E$98</f>
        <v>0</v>
      </c>
      <c r="NGF60" s="5">
        <f>NGF59*assumptions!$E$98</f>
        <v>0</v>
      </c>
      <c r="NGG60" s="5">
        <f>NGG59*assumptions!$E$98</f>
        <v>0</v>
      </c>
      <c r="NGH60" s="5">
        <f>NGH59*assumptions!$E$98</f>
        <v>0</v>
      </c>
      <c r="NGI60" s="5">
        <f>NGI59*assumptions!$E$98</f>
        <v>0</v>
      </c>
      <c r="NGJ60" s="5">
        <f>NGJ59*assumptions!$E$98</f>
        <v>0</v>
      </c>
      <c r="NGK60" s="5">
        <f>NGK59*assumptions!$E$98</f>
        <v>0</v>
      </c>
      <c r="NGL60" s="5">
        <f>NGL59*assumptions!$E$98</f>
        <v>0</v>
      </c>
      <c r="NGM60" s="5">
        <f>NGM59*assumptions!$E$98</f>
        <v>0</v>
      </c>
      <c r="NGN60" s="5">
        <f>NGN59*assumptions!$E$98</f>
        <v>0</v>
      </c>
      <c r="NGO60" s="5">
        <f>NGO59*assumptions!$E$98</f>
        <v>0</v>
      </c>
      <c r="NGP60" s="5">
        <f>NGP59*assumptions!$E$98</f>
        <v>0</v>
      </c>
      <c r="NGQ60" s="5">
        <f>NGQ59*assumptions!$E$98</f>
        <v>0</v>
      </c>
      <c r="NGR60" s="5">
        <f>NGR59*assumptions!$E$98</f>
        <v>0</v>
      </c>
      <c r="NGS60" s="5">
        <f>NGS59*assumptions!$E$98</f>
        <v>0</v>
      </c>
      <c r="NGT60" s="5">
        <f>NGT59*assumptions!$E$98</f>
        <v>0</v>
      </c>
      <c r="NGU60" s="5">
        <f>NGU59*assumptions!$E$98</f>
        <v>0</v>
      </c>
      <c r="NGV60" s="5">
        <f>NGV59*assumptions!$E$98</f>
        <v>0</v>
      </c>
      <c r="NGW60" s="5">
        <f>NGW59*assumptions!$E$98</f>
        <v>0</v>
      </c>
      <c r="NGX60" s="5">
        <f>NGX59*assumptions!$E$98</f>
        <v>0</v>
      </c>
      <c r="NGY60" s="5">
        <f>NGY59*assumptions!$E$98</f>
        <v>0</v>
      </c>
      <c r="NGZ60" s="5">
        <f>NGZ59*assumptions!$E$98</f>
        <v>0</v>
      </c>
      <c r="NHA60" s="5">
        <f>NHA59*assumptions!$E$98</f>
        <v>0</v>
      </c>
      <c r="NHB60" s="5">
        <f>NHB59*assumptions!$E$98</f>
        <v>0</v>
      </c>
      <c r="NHC60" s="5">
        <f>NHC59*assumptions!$E$98</f>
        <v>0</v>
      </c>
      <c r="NHD60" s="5">
        <f>NHD59*assumptions!$E$98</f>
        <v>0</v>
      </c>
      <c r="NHE60" s="5">
        <f>NHE59*assumptions!$E$98</f>
        <v>0</v>
      </c>
      <c r="NHF60" s="5">
        <f>NHF59*assumptions!$E$98</f>
        <v>0</v>
      </c>
      <c r="NHG60" s="5">
        <f>NHG59*assumptions!$E$98</f>
        <v>0</v>
      </c>
      <c r="NHH60" s="5">
        <f>NHH59*assumptions!$E$98</f>
        <v>0</v>
      </c>
      <c r="NHI60" s="5">
        <f>NHI59*assumptions!$E$98</f>
        <v>0</v>
      </c>
      <c r="NHJ60" s="5">
        <f>NHJ59*assumptions!$E$98</f>
        <v>0</v>
      </c>
      <c r="NHK60" s="5">
        <f>NHK59*assumptions!$E$98</f>
        <v>0</v>
      </c>
      <c r="NHL60" s="5">
        <f>NHL59*assumptions!$E$98</f>
        <v>0</v>
      </c>
      <c r="NHM60" s="5">
        <f>NHM59*assumptions!$E$98</f>
        <v>0</v>
      </c>
      <c r="NHN60" s="5">
        <f>NHN59*assumptions!$E$98</f>
        <v>0</v>
      </c>
      <c r="NHO60" s="5">
        <f>NHO59*assumptions!$E$98</f>
        <v>0</v>
      </c>
      <c r="NHP60" s="5">
        <f>NHP59*assumptions!$E$98</f>
        <v>0</v>
      </c>
      <c r="NHQ60" s="5">
        <f>NHQ59*assumptions!$E$98</f>
        <v>0</v>
      </c>
      <c r="NHR60" s="5">
        <f>NHR59*assumptions!$E$98</f>
        <v>0</v>
      </c>
      <c r="NHS60" s="5">
        <f>NHS59*assumptions!$E$98</f>
        <v>0</v>
      </c>
      <c r="NHT60" s="5">
        <f>NHT59*assumptions!$E$98</f>
        <v>0</v>
      </c>
      <c r="NHU60" s="5">
        <f>NHU59*assumptions!$E$98</f>
        <v>0</v>
      </c>
      <c r="NHV60" s="5">
        <f>NHV59*assumptions!$E$98</f>
        <v>0</v>
      </c>
      <c r="NHW60" s="5">
        <f>NHW59*assumptions!$E$98</f>
        <v>0</v>
      </c>
      <c r="NHX60" s="5">
        <f>NHX59*assumptions!$E$98</f>
        <v>0</v>
      </c>
      <c r="NHY60" s="5">
        <f>NHY59*assumptions!$E$98</f>
        <v>0</v>
      </c>
      <c r="NHZ60" s="5">
        <f>NHZ59*assumptions!$E$98</f>
        <v>0</v>
      </c>
      <c r="NIA60" s="5">
        <f>NIA59*assumptions!$E$98</f>
        <v>0</v>
      </c>
      <c r="NIB60" s="5">
        <f>NIB59*assumptions!$E$98</f>
        <v>0</v>
      </c>
      <c r="NIC60" s="5">
        <f>NIC59*assumptions!$E$98</f>
        <v>0</v>
      </c>
      <c r="NID60" s="5">
        <f>NID59*assumptions!$E$98</f>
        <v>0</v>
      </c>
      <c r="NIE60" s="5">
        <f>NIE59*assumptions!$E$98</f>
        <v>0</v>
      </c>
      <c r="NIF60" s="5">
        <f>NIF59*assumptions!$E$98</f>
        <v>0</v>
      </c>
      <c r="NIG60" s="5">
        <f>NIG59*assumptions!$E$98</f>
        <v>0</v>
      </c>
      <c r="NIH60" s="5">
        <f>NIH59*assumptions!$E$98</f>
        <v>0</v>
      </c>
      <c r="NII60" s="5">
        <f>NII59*assumptions!$E$98</f>
        <v>0</v>
      </c>
      <c r="NIJ60" s="5">
        <f>NIJ59*assumptions!$E$98</f>
        <v>0</v>
      </c>
      <c r="NIK60" s="5">
        <f>NIK59*assumptions!$E$98</f>
        <v>0</v>
      </c>
      <c r="NIL60" s="5">
        <f>NIL59*assumptions!$E$98</f>
        <v>0</v>
      </c>
      <c r="NIM60" s="5">
        <f>NIM59*assumptions!$E$98</f>
        <v>0</v>
      </c>
      <c r="NIN60" s="5">
        <f>NIN59*assumptions!$E$98</f>
        <v>0</v>
      </c>
      <c r="NIO60" s="5">
        <f>NIO59*assumptions!$E$98</f>
        <v>0</v>
      </c>
      <c r="NIP60" s="5">
        <f>NIP59*assumptions!$E$98</f>
        <v>0</v>
      </c>
      <c r="NIQ60" s="5">
        <f>NIQ59*assumptions!$E$98</f>
        <v>0</v>
      </c>
      <c r="NIR60" s="5">
        <f>NIR59*assumptions!$E$98</f>
        <v>0</v>
      </c>
      <c r="NIS60" s="5">
        <f>NIS59*assumptions!$E$98</f>
        <v>0</v>
      </c>
      <c r="NIT60" s="5">
        <f>NIT59*assumptions!$E$98</f>
        <v>0</v>
      </c>
      <c r="NIU60" s="5">
        <f>NIU59*assumptions!$E$98</f>
        <v>0</v>
      </c>
      <c r="NIV60" s="5">
        <f>NIV59*assumptions!$E$98</f>
        <v>0</v>
      </c>
      <c r="NIW60" s="5">
        <f>NIW59*assumptions!$E$98</f>
        <v>0</v>
      </c>
      <c r="NIX60" s="5">
        <f>NIX59*assumptions!$E$98</f>
        <v>0</v>
      </c>
      <c r="NIY60" s="5">
        <f>NIY59*assumptions!$E$98</f>
        <v>0</v>
      </c>
      <c r="NIZ60" s="5">
        <f>NIZ59*assumptions!$E$98</f>
        <v>0</v>
      </c>
      <c r="NJA60" s="5">
        <f>NJA59*assumptions!$E$98</f>
        <v>0</v>
      </c>
      <c r="NJB60" s="5">
        <f>NJB59*assumptions!$E$98</f>
        <v>0</v>
      </c>
      <c r="NJC60" s="5">
        <f>NJC59*assumptions!$E$98</f>
        <v>0</v>
      </c>
      <c r="NJD60" s="5">
        <f>NJD59*assumptions!$E$98</f>
        <v>0</v>
      </c>
      <c r="NJE60" s="5">
        <f>NJE59*assumptions!$E$98</f>
        <v>0</v>
      </c>
      <c r="NJF60" s="5">
        <f>NJF59*assumptions!$E$98</f>
        <v>0</v>
      </c>
      <c r="NJG60" s="5">
        <f>NJG59*assumptions!$E$98</f>
        <v>0</v>
      </c>
      <c r="NJH60" s="5">
        <f>NJH59*assumptions!$E$98</f>
        <v>0</v>
      </c>
      <c r="NJI60" s="5">
        <f>NJI59*assumptions!$E$98</f>
        <v>0</v>
      </c>
      <c r="NJJ60" s="5">
        <f>NJJ59*assumptions!$E$98</f>
        <v>0</v>
      </c>
      <c r="NJK60" s="5">
        <f>NJK59*assumptions!$E$98</f>
        <v>0</v>
      </c>
      <c r="NJL60" s="5">
        <f>NJL59*assumptions!$E$98</f>
        <v>0</v>
      </c>
      <c r="NJM60" s="5">
        <f>NJM59*assumptions!$E$98</f>
        <v>0</v>
      </c>
      <c r="NJN60" s="5">
        <f>NJN59*assumptions!$E$98</f>
        <v>0</v>
      </c>
      <c r="NJO60" s="5">
        <f>NJO59*assumptions!$E$98</f>
        <v>0</v>
      </c>
      <c r="NJP60" s="5">
        <f>NJP59*assumptions!$E$98</f>
        <v>0</v>
      </c>
      <c r="NJQ60" s="5">
        <f>NJQ59*assumptions!$E$98</f>
        <v>0</v>
      </c>
      <c r="NJR60" s="5">
        <f>NJR59*assumptions!$E$98</f>
        <v>0</v>
      </c>
      <c r="NJS60" s="5">
        <f>NJS59*assumptions!$E$98</f>
        <v>0</v>
      </c>
      <c r="NJT60" s="5">
        <f>NJT59*assumptions!$E$98</f>
        <v>0</v>
      </c>
      <c r="NJU60" s="5">
        <f>NJU59*assumptions!$E$98</f>
        <v>0</v>
      </c>
      <c r="NJV60" s="5">
        <f>NJV59*assumptions!$E$98</f>
        <v>0</v>
      </c>
      <c r="NJW60" s="5">
        <f>NJW59*assumptions!$E$98</f>
        <v>0</v>
      </c>
      <c r="NJX60" s="5">
        <f>NJX59*assumptions!$E$98</f>
        <v>0</v>
      </c>
      <c r="NJY60" s="5">
        <f>NJY59*assumptions!$E$98</f>
        <v>0</v>
      </c>
      <c r="NJZ60" s="5">
        <f>NJZ59*assumptions!$E$98</f>
        <v>0</v>
      </c>
      <c r="NKA60" s="5">
        <f>NKA59*assumptions!$E$98</f>
        <v>0</v>
      </c>
      <c r="NKB60" s="5">
        <f>NKB59*assumptions!$E$98</f>
        <v>0</v>
      </c>
      <c r="NKC60" s="5">
        <f>NKC59*assumptions!$E$98</f>
        <v>0</v>
      </c>
      <c r="NKD60" s="5">
        <f>NKD59*assumptions!$E$98</f>
        <v>0</v>
      </c>
      <c r="NKE60" s="5">
        <f>NKE59*assumptions!$E$98</f>
        <v>0</v>
      </c>
      <c r="NKF60" s="5">
        <f>NKF59*assumptions!$E$98</f>
        <v>0</v>
      </c>
      <c r="NKG60" s="5">
        <f>NKG59*assumptions!$E$98</f>
        <v>0</v>
      </c>
      <c r="NKH60" s="5">
        <f>NKH59*assumptions!$E$98</f>
        <v>0</v>
      </c>
      <c r="NKI60" s="5">
        <f>NKI59*assumptions!$E$98</f>
        <v>0</v>
      </c>
      <c r="NKJ60" s="5">
        <f>NKJ59*assumptions!$E$98</f>
        <v>0</v>
      </c>
      <c r="NKK60" s="5">
        <f>NKK59*assumptions!$E$98</f>
        <v>0</v>
      </c>
      <c r="NKL60" s="5">
        <f>NKL59*assumptions!$E$98</f>
        <v>0</v>
      </c>
      <c r="NKM60" s="5">
        <f>NKM59*assumptions!$E$98</f>
        <v>0</v>
      </c>
      <c r="NKN60" s="5">
        <f>NKN59*assumptions!$E$98</f>
        <v>0</v>
      </c>
      <c r="NKO60" s="5">
        <f>NKO59*assumptions!$E$98</f>
        <v>0</v>
      </c>
      <c r="NKP60" s="5">
        <f>NKP59*assumptions!$E$98</f>
        <v>0</v>
      </c>
      <c r="NKQ60" s="5">
        <f>NKQ59*assumptions!$E$98</f>
        <v>0</v>
      </c>
      <c r="NKR60" s="5">
        <f>NKR59*assumptions!$E$98</f>
        <v>0</v>
      </c>
      <c r="NKS60" s="5">
        <f>NKS59*assumptions!$E$98</f>
        <v>0</v>
      </c>
      <c r="NKT60" s="5">
        <f>NKT59*assumptions!$E$98</f>
        <v>0</v>
      </c>
      <c r="NKU60" s="5">
        <f>NKU59*assumptions!$E$98</f>
        <v>0</v>
      </c>
      <c r="NKV60" s="5">
        <f>NKV59*assumptions!$E$98</f>
        <v>0</v>
      </c>
      <c r="NKW60" s="5">
        <f>NKW59*assumptions!$E$98</f>
        <v>0</v>
      </c>
      <c r="NKX60" s="5">
        <f>NKX59*assumptions!$E$98</f>
        <v>0</v>
      </c>
      <c r="NKY60" s="5">
        <f>NKY59*assumptions!$E$98</f>
        <v>0</v>
      </c>
      <c r="NKZ60" s="5">
        <f>NKZ59*assumptions!$E$98</f>
        <v>0</v>
      </c>
      <c r="NLA60" s="5">
        <f>NLA59*assumptions!$E$98</f>
        <v>0</v>
      </c>
      <c r="NLB60" s="5">
        <f>NLB59*assumptions!$E$98</f>
        <v>0</v>
      </c>
      <c r="NLC60" s="5">
        <f>NLC59*assumptions!$E$98</f>
        <v>0</v>
      </c>
      <c r="NLD60" s="5">
        <f>NLD59*assumptions!$E$98</f>
        <v>0</v>
      </c>
      <c r="NLE60" s="5">
        <f>NLE59*assumptions!$E$98</f>
        <v>0</v>
      </c>
      <c r="NLF60" s="5">
        <f>NLF59*assumptions!$E$98</f>
        <v>0</v>
      </c>
      <c r="NLG60" s="5">
        <f>NLG59*assumptions!$E$98</f>
        <v>0</v>
      </c>
      <c r="NLH60" s="5">
        <f>NLH59*assumptions!$E$98</f>
        <v>0</v>
      </c>
      <c r="NLI60" s="5">
        <f>NLI59*assumptions!$E$98</f>
        <v>0</v>
      </c>
      <c r="NLJ60" s="5">
        <f>NLJ59*assumptions!$E$98</f>
        <v>0</v>
      </c>
      <c r="NLK60" s="5">
        <f>NLK59*assumptions!$E$98</f>
        <v>0</v>
      </c>
      <c r="NLL60" s="5">
        <f>NLL59*assumptions!$E$98</f>
        <v>0</v>
      </c>
      <c r="NLM60" s="5">
        <f>NLM59*assumptions!$E$98</f>
        <v>0</v>
      </c>
      <c r="NLN60" s="5">
        <f>NLN59*assumptions!$E$98</f>
        <v>0</v>
      </c>
      <c r="NLO60" s="5">
        <f>NLO59*assumptions!$E$98</f>
        <v>0</v>
      </c>
      <c r="NLP60" s="5">
        <f>NLP59*assumptions!$E$98</f>
        <v>0</v>
      </c>
      <c r="NLQ60" s="5">
        <f>NLQ59*assumptions!$E$98</f>
        <v>0</v>
      </c>
      <c r="NLR60" s="5">
        <f>NLR59*assumptions!$E$98</f>
        <v>0</v>
      </c>
      <c r="NLS60" s="5">
        <f>NLS59*assumptions!$E$98</f>
        <v>0</v>
      </c>
      <c r="NLT60" s="5">
        <f>NLT59*assumptions!$E$98</f>
        <v>0</v>
      </c>
      <c r="NLU60" s="5">
        <f>NLU59*assumptions!$E$98</f>
        <v>0</v>
      </c>
      <c r="NLV60" s="5">
        <f>NLV59*assumptions!$E$98</f>
        <v>0</v>
      </c>
      <c r="NLW60" s="5">
        <f>NLW59*assumptions!$E$98</f>
        <v>0</v>
      </c>
      <c r="NLX60" s="5">
        <f>NLX59*assumptions!$E$98</f>
        <v>0</v>
      </c>
      <c r="NLY60" s="5">
        <f>NLY59*assumptions!$E$98</f>
        <v>0</v>
      </c>
      <c r="NLZ60" s="5">
        <f>NLZ59*assumptions!$E$98</f>
        <v>0</v>
      </c>
      <c r="NMA60" s="5">
        <f>NMA59*assumptions!$E$98</f>
        <v>0</v>
      </c>
      <c r="NMB60" s="5">
        <f>NMB59*assumptions!$E$98</f>
        <v>0</v>
      </c>
      <c r="NMC60" s="5">
        <f>NMC59*assumptions!$E$98</f>
        <v>0</v>
      </c>
      <c r="NMD60" s="5">
        <f>NMD59*assumptions!$E$98</f>
        <v>0</v>
      </c>
      <c r="NME60" s="5">
        <f>NME59*assumptions!$E$98</f>
        <v>0</v>
      </c>
      <c r="NMF60" s="5">
        <f>NMF59*assumptions!$E$98</f>
        <v>0</v>
      </c>
      <c r="NMG60" s="5">
        <f>NMG59*assumptions!$E$98</f>
        <v>0</v>
      </c>
      <c r="NMH60" s="5">
        <f>NMH59*assumptions!$E$98</f>
        <v>0</v>
      </c>
      <c r="NMI60" s="5">
        <f>NMI59*assumptions!$E$98</f>
        <v>0</v>
      </c>
      <c r="NMJ60" s="5">
        <f>NMJ59*assumptions!$E$98</f>
        <v>0</v>
      </c>
      <c r="NMK60" s="5">
        <f>NMK59*assumptions!$E$98</f>
        <v>0</v>
      </c>
      <c r="NML60" s="5">
        <f>NML59*assumptions!$E$98</f>
        <v>0</v>
      </c>
      <c r="NMM60" s="5">
        <f>NMM59*assumptions!$E$98</f>
        <v>0</v>
      </c>
      <c r="NMN60" s="5">
        <f>NMN59*assumptions!$E$98</f>
        <v>0</v>
      </c>
      <c r="NMO60" s="5">
        <f>NMO59*assumptions!$E$98</f>
        <v>0</v>
      </c>
      <c r="NMP60" s="5">
        <f>NMP59*assumptions!$E$98</f>
        <v>0</v>
      </c>
      <c r="NMQ60" s="5">
        <f>NMQ59*assumptions!$E$98</f>
        <v>0</v>
      </c>
      <c r="NMR60" s="5">
        <f>NMR59*assumptions!$E$98</f>
        <v>0</v>
      </c>
      <c r="NMS60" s="5">
        <f>NMS59*assumptions!$E$98</f>
        <v>0</v>
      </c>
      <c r="NMT60" s="5">
        <f>NMT59*assumptions!$E$98</f>
        <v>0</v>
      </c>
      <c r="NMU60" s="5">
        <f>NMU59*assumptions!$E$98</f>
        <v>0</v>
      </c>
      <c r="NMV60" s="5">
        <f>NMV59*assumptions!$E$98</f>
        <v>0</v>
      </c>
      <c r="NMW60" s="5">
        <f>NMW59*assumptions!$E$98</f>
        <v>0</v>
      </c>
      <c r="NMX60" s="5">
        <f>NMX59*assumptions!$E$98</f>
        <v>0</v>
      </c>
      <c r="NMY60" s="5">
        <f>NMY59*assumptions!$E$98</f>
        <v>0</v>
      </c>
      <c r="NMZ60" s="5">
        <f>NMZ59*assumptions!$E$98</f>
        <v>0</v>
      </c>
      <c r="NNA60" s="5">
        <f>NNA59*assumptions!$E$98</f>
        <v>0</v>
      </c>
      <c r="NNB60" s="5">
        <f>NNB59*assumptions!$E$98</f>
        <v>0</v>
      </c>
      <c r="NNC60" s="5">
        <f>NNC59*assumptions!$E$98</f>
        <v>0</v>
      </c>
      <c r="NND60" s="5">
        <f>NND59*assumptions!$E$98</f>
        <v>0</v>
      </c>
      <c r="NNE60" s="5">
        <f>NNE59*assumptions!$E$98</f>
        <v>0</v>
      </c>
      <c r="NNF60" s="5">
        <f>NNF59*assumptions!$E$98</f>
        <v>0</v>
      </c>
      <c r="NNG60" s="5">
        <f>NNG59*assumptions!$E$98</f>
        <v>0</v>
      </c>
      <c r="NNH60" s="5">
        <f>NNH59*assumptions!$E$98</f>
        <v>0</v>
      </c>
      <c r="NNI60" s="5">
        <f>NNI59*assumptions!$E$98</f>
        <v>0</v>
      </c>
      <c r="NNJ60" s="5">
        <f>NNJ59*assumptions!$E$98</f>
        <v>0</v>
      </c>
      <c r="NNK60" s="5">
        <f>NNK59*assumptions!$E$98</f>
        <v>0</v>
      </c>
      <c r="NNL60" s="5">
        <f>NNL59*assumptions!$E$98</f>
        <v>0</v>
      </c>
      <c r="NNM60" s="5">
        <f>NNM59*assumptions!$E$98</f>
        <v>0</v>
      </c>
      <c r="NNN60" s="5">
        <f>NNN59*assumptions!$E$98</f>
        <v>0</v>
      </c>
      <c r="NNO60" s="5">
        <f>NNO59*assumptions!$E$98</f>
        <v>0</v>
      </c>
      <c r="NNP60" s="5">
        <f>NNP59*assumptions!$E$98</f>
        <v>0</v>
      </c>
      <c r="NNQ60" s="5">
        <f>NNQ59*assumptions!$E$98</f>
        <v>0</v>
      </c>
      <c r="NNR60" s="5">
        <f>NNR59*assumptions!$E$98</f>
        <v>0</v>
      </c>
      <c r="NNS60" s="5">
        <f>NNS59*assumptions!$E$98</f>
        <v>0</v>
      </c>
      <c r="NNT60" s="5">
        <f>NNT59*assumptions!$E$98</f>
        <v>0</v>
      </c>
      <c r="NNU60" s="5">
        <f>NNU59*assumptions!$E$98</f>
        <v>0</v>
      </c>
      <c r="NNV60" s="5">
        <f>NNV59*assumptions!$E$98</f>
        <v>0</v>
      </c>
      <c r="NNW60" s="5">
        <f>NNW59*assumptions!$E$98</f>
        <v>0</v>
      </c>
      <c r="NNX60" s="5">
        <f>NNX59*assumptions!$E$98</f>
        <v>0</v>
      </c>
      <c r="NNY60" s="5">
        <f>NNY59*assumptions!$E$98</f>
        <v>0</v>
      </c>
      <c r="NNZ60" s="5">
        <f>NNZ59*assumptions!$E$98</f>
        <v>0</v>
      </c>
      <c r="NOA60" s="5">
        <f>NOA59*assumptions!$E$98</f>
        <v>0</v>
      </c>
      <c r="NOB60" s="5">
        <f>NOB59*assumptions!$E$98</f>
        <v>0</v>
      </c>
      <c r="NOC60" s="5">
        <f>NOC59*assumptions!$E$98</f>
        <v>0</v>
      </c>
      <c r="NOD60" s="5">
        <f>NOD59*assumptions!$E$98</f>
        <v>0</v>
      </c>
      <c r="NOE60" s="5">
        <f>NOE59*assumptions!$E$98</f>
        <v>0</v>
      </c>
      <c r="NOF60" s="5">
        <f>NOF59*assumptions!$E$98</f>
        <v>0</v>
      </c>
      <c r="NOG60" s="5">
        <f>NOG59*assumptions!$E$98</f>
        <v>0</v>
      </c>
      <c r="NOH60" s="5">
        <f>NOH59*assumptions!$E$98</f>
        <v>0</v>
      </c>
      <c r="NOI60" s="5">
        <f>NOI59*assumptions!$E$98</f>
        <v>0</v>
      </c>
      <c r="NOJ60" s="5">
        <f>NOJ59*assumptions!$E$98</f>
        <v>0</v>
      </c>
      <c r="NOK60" s="5">
        <f>NOK59*assumptions!$E$98</f>
        <v>0</v>
      </c>
      <c r="NOL60" s="5">
        <f>NOL59*assumptions!$E$98</f>
        <v>0</v>
      </c>
      <c r="NOM60" s="5">
        <f>NOM59*assumptions!$E$98</f>
        <v>0</v>
      </c>
      <c r="NON60" s="5">
        <f>NON59*assumptions!$E$98</f>
        <v>0</v>
      </c>
      <c r="NOO60" s="5">
        <f>NOO59*assumptions!$E$98</f>
        <v>0</v>
      </c>
      <c r="NOP60" s="5">
        <f>NOP59*assumptions!$E$98</f>
        <v>0</v>
      </c>
      <c r="NOQ60" s="5">
        <f>NOQ59*assumptions!$E$98</f>
        <v>0</v>
      </c>
      <c r="NOR60" s="5">
        <f>NOR59*assumptions!$E$98</f>
        <v>0</v>
      </c>
      <c r="NOS60" s="5">
        <f>NOS59*assumptions!$E$98</f>
        <v>0</v>
      </c>
      <c r="NOT60" s="5">
        <f>NOT59*assumptions!$E$98</f>
        <v>0</v>
      </c>
      <c r="NOU60" s="5">
        <f>NOU59*assumptions!$E$98</f>
        <v>0</v>
      </c>
      <c r="NOV60" s="5">
        <f>NOV59*assumptions!$E$98</f>
        <v>0</v>
      </c>
      <c r="NOW60" s="5">
        <f>NOW59*assumptions!$E$98</f>
        <v>0</v>
      </c>
      <c r="NOX60" s="5">
        <f>NOX59*assumptions!$E$98</f>
        <v>0</v>
      </c>
      <c r="NOY60" s="5">
        <f>NOY59*assumptions!$E$98</f>
        <v>0</v>
      </c>
      <c r="NOZ60" s="5">
        <f>NOZ59*assumptions!$E$98</f>
        <v>0</v>
      </c>
      <c r="NPA60" s="5">
        <f>NPA59*assumptions!$E$98</f>
        <v>0</v>
      </c>
      <c r="NPB60" s="5">
        <f>NPB59*assumptions!$E$98</f>
        <v>0</v>
      </c>
      <c r="NPC60" s="5">
        <f>NPC59*assumptions!$E$98</f>
        <v>0</v>
      </c>
      <c r="NPD60" s="5">
        <f>NPD59*assumptions!$E$98</f>
        <v>0</v>
      </c>
      <c r="NPE60" s="5">
        <f>NPE59*assumptions!$E$98</f>
        <v>0</v>
      </c>
      <c r="NPF60" s="5">
        <f>NPF59*assumptions!$E$98</f>
        <v>0</v>
      </c>
      <c r="NPG60" s="5">
        <f>NPG59*assumptions!$E$98</f>
        <v>0</v>
      </c>
      <c r="NPH60" s="5">
        <f>NPH59*assumptions!$E$98</f>
        <v>0</v>
      </c>
      <c r="NPI60" s="5">
        <f>NPI59*assumptions!$E$98</f>
        <v>0</v>
      </c>
      <c r="NPJ60" s="5">
        <f>NPJ59*assumptions!$E$98</f>
        <v>0</v>
      </c>
      <c r="NPK60" s="5">
        <f>NPK59*assumptions!$E$98</f>
        <v>0</v>
      </c>
      <c r="NPL60" s="5">
        <f>NPL59*assumptions!$E$98</f>
        <v>0</v>
      </c>
      <c r="NPM60" s="5">
        <f>NPM59*assumptions!$E$98</f>
        <v>0</v>
      </c>
      <c r="NPN60" s="5">
        <f>NPN59*assumptions!$E$98</f>
        <v>0</v>
      </c>
      <c r="NPO60" s="5">
        <f>NPO59*assumptions!$E$98</f>
        <v>0</v>
      </c>
      <c r="NPP60" s="5">
        <f>NPP59*assumptions!$E$98</f>
        <v>0</v>
      </c>
      <c r="NPQ60" s="5">
        <f>NPQ59*assumptions!$E$98</f>
        <v>0</v>
      </c>
      <c r="NPR60" s="5">
        <f>NPR59*assumptions!$E$98</f>
        <v>0</v>
      </c>
      <c r="NPS60" s="5">
        <f>NPS59*assumptions!$E$98</f>
        <v>0</v>
      </c>
      <c r="NPT60" s="5">
        <f>NPT59*assumptions!$E$98</f>
        <v>0</v>
      </c>
      <c r="NPU60" s="5">
        <f>NPU59*assumptions!$E$98</f>
        <v>0</v>
      </c>
      <c r="NPV60" s="5">
        <f>NPV59*assumptions!$E$98</f>
        <v>0</v>
      </c>
      <c r="NPW60" s="5">
        <f>NPW59*assumptions!$E$98</f>
        <v>0</v>
      </c>
      <c r="NPX60" s="5">
        <f>NPX59*assumptions!$E$98</f>
        <v>0</v>
      </c>
      <c r="NPY60" s="5">
        <f>NPY59*assumptions!$E$98</f>
        <v>0</v>
      </c>
      <c r="NPZ60" s="5">
        <f>NPZ59*assumptions!$E$98</f>
        <v>0</v>
      </c>
      <c r="NQA60" s="5">
        <f>NQA59*assumptions!$E$98</f>
        <v>0</v>
      </c>
      <c r="NQB60" s="5">
        <f>NQB59*assumptions!$E$98</f>
        <v>0</v>
      </c>
      <c r="NQC60" s="5">
        <f>NQC59*assumptions!$E$98</f>
        <v>0</v>
      </c>
      <c r="NQD60" s="5">
        <f>NQD59*assumptions!$E$98</f>
        <v>0</v>
      </c>
      <c r="NQE60" s="5">
        <f>NQE59*assumptions!$E$98</f>
        <v>0</v>
      </c>
      <c r="NQF60" s="5">
        <f>NQF59*assumptions!$E$98</f>
        <v>0</v>
      </c>
      <c r="NQG60" s="5">
        <f>NQG59*assumptions!$E$98</f>
        <v>0</v>
      </c>
      <c r="NQH60" s="5">
        <f>NQH59*assumptions!$E$98</f>
        <v>0</v>
      </c>
      <c r="NQI60" s="5">
        <f>NQI59*assumptions!$E$98</f>
        <v>0</v>
      </c>
      <c r="NQJ60" s="5">
        <f>NQJ59*assumptions!$E$98</f>
        <v>0</v>
      </c>
      <c r="NQK60" s="5">
        <f>NQK59*assumptions!$E$98</f>
        <v>0</v>
      </c>
      <c r="NQL60" s="5">
        <f>NQL59*assumptions!$E$98</f>
        <v>0</v>
      </c>
      <c r="NQM60" s="5">
        <f>NQM59*assumptions!$E$98</f>
        <v>0</v>
      </c>
      <c r="NQN60" s="5">
        <f>NQN59*assumptions!$E$98</f>
        <v>0</v>
      </c>
      <c r="NQO60" s="5">
        <f>NQO59*assumptions!$E$98</f>
        <v>0</v>
      </c>
      <c r="NQP60" s="5">
        <f>NQP59*assumptions!$E$98</f>
        <v>0</v>
      </c>
      <c r="NQQ60" s="5">
        <f>NQQ59*assumptions!$E$98</f>
        <v>0</v>
      </c>
      <c r="NQR60" s="5">
        <f>NQR59*assumptions!$E$98</f>
        <v>0</v>
      </c>
      <c r="NQS60" s="5">
        <f>NQS59*assumptions!$E$98</f>
        <v>0</v>
      </c>
      <c r="NQT60" s="5">
        <f>NQT59*assumptions!$E$98</f>
        <v>0</v>
      </c>
      <c r="NQU60" s="5">
        <f>NQU59*assumptions!$E$98</f>
        <v>0</v>
      </c>
      <c r="NQV60" s="5">
        <f>NQV59*assumptions!$E$98</f>
        <v>0</v>
      </c>
      <c r="NQW60" s="5">
        <f>NQW59*assumptions!$E$98</f>
        <v>0</v>
      </c>
      <c r="NQX60" s="5">
        <f>NQX59*assumptions!$E$98</f>
        <v>0</v>
      </c>
      <c r="NQY60" s="5">
        <f>NQY59*assumptions!$E$98</f>
        <v>0</v>
      </c>
      <c r="NQZ60" s="5">
        <f>NQZ59*assumptions!$E$98</f>
        <v>0</v>
      </c>
      <c r="NRA60" s="5">
        <f>NRA59*assumptions!$E$98</f>
        <v>0</v>
      </c>
      <c r="NRB60" s="5">
        <f>NRB59*assumptions!$E$98</f>
        <v>0</v>
      </c>
      <c r="NRC60" s="5">
        <f>NRC59*assumptions!$E$98</f>
        <v>0</v>
      </c>
      <c r="NRD60" s="5">
        <f>NRD59*assumptions!$E$98</f>
        <v>0</v>
      </c>
      <c r="NRE60" s="5">
        <f>NRE59*assumptions!$E$98</f>
        <v>0</v>
      </c>
      <c r="NRF60" s="5">
        <f>NRF59*assumptions!$E$98</f>
        <v>0</v>
      </c>
      <c r="NRG60" s="5">
        <f>NRG59*assumptions!$E$98</f>
        <v>0</v>
      </c>
      <c r="NRH60" s="5">
        <f>NRH59*assumptions!$E$98</f>
        <v>0</v>
      </c>
      <c r="NRI60" s="5">
        <f>NRI59*assumptions!$E$98</f>
        <v>0</v>
      </c>
      <c r="NRJ60" s="5">
        <f>NRJ59*assumptions!$E$98</f>
        <v>0</v>
      </c>
      <c r="NRK60" s="5">
        <f>NRK59*assumptions!$E$98</f>
        <v>0</v>
      </c>
      <c r="NRL60" s="5">
        <f>NRL59*assumptions!$E$98</f>
        <v>0</v>
      </c>
      <c r="NRM60" s="5">
        <f>NRM59*assumptions!$E$98</f>
        <v>0</v>
      </c>
      <c r="NRN60" s="5">
        <f>NRN59*assumptions!$E$98</f>
        <v>0</v>
      </c>
      <c r="NRO60" s="5">
        <f>NRO59*assumptions!$E$98</f>
        <v>0</v>
      </c>
      <c r="NRP60" s="5">
        <f>NRP59*assumptions!$E$98</f>
        <v>0</v>
      </c>
      <c r="NRQ60" s="5">
        <f>NRQ59*assumptions!$E$98</f>
        <v>0</v>
      </c>
      <c r="NRR60" s="5">
        <f>NRR59*assumptions!$E$98</f>
        <v>0</v>
      </c>
      <c r="NRS60" s="5">
        <f>NRS59*assumptions!$E$98</f>
        <v>0</v>
      </c>
      <c r="NRT60" s="5">
        <f>NRT59*assumptions!$E$98</f>
        <v>0</v>
      </c>
      <c r="NRU60" s="5">
        <f>NRU59*assumptions!$E$98</f>
        <v>0</v>
      </c>
      <c r="NRV60" s="5">
        <f>NRV59*assumptions!$E$98</f>
        <v>0</v>
      </c>
      <c r="NRW60" s="5">
        <f>NRW59*assumptions!$E$98</f>
        <v>0</v>
      </c>
      <c r="NRX60" s="5">
        <f>NRX59*assumptions!$E$98</f>
        <v>0</v>
      </c>
      <c r="NRY60" s="5">
        <f>NRY59*assumptions!$E$98</f>
        <v>0</v>
      </c>
      <c r="NRZ60" s="5">
        <f>NRZ59*assumptions!$E$98</f>
        <v>0</v>
      </c>
      <c r="NSA60" s="5">
        <f>NSA59*assumptions!$E$98</f>
        <v>0</v>
      </c>
      <c r="NSB60" s="5">
        <f>NSB59*assumptions!$E$98</f>
        <v>0</v>
      </c>
      <c r="NSC60" s="5">
        <f>NSC59*assumptions!$E$98</f>
        <v>0</v>
      </c>
      <c r="NSD60" s="5">
        <f>NSD59*assumptions!$E$98</f>
        <v>0</v>
      </c>
      <c r="NSE60" s="5">
        <f>NSE59*assumptions!$E$98</f>
        <v>0</v>
      </c>
      <c r="NSF60" s="5">
        <f>NSF59*assumptions!$E$98</f>
        <v>0</v>
      </c>
      <c r="NSG60" s="5">
        <f>NSG59*assumptions!$E$98</f>
        <v>0</v>
      </c>
      <c r="NSH60" s="5">
        <f>NSH59*assumptions!$E$98</f>
        <v>0</v>
      </c>
      <c r="NSI60" s="5">
        <f>NSI59*assumptions!$E$98</f>
        <v>0</v>
      </c>
      <c r="NSJ60" s="5">
        <f>NSJ59*assumptions!$E$98</f>
        <v>0</v>
      </c>
      <c r="NSK60" s="5">
        <f>NSK59*assumptions!$E$98</f>
        <v>0</v>
      </c>
      <c r="NSL60" s="5">
        <f>NSL59*assumptions!$E$98</f>
        <v>0</v>
      </c>
      <c r="NSM60" s="5">
        <f>NSM59*assumptions!$E$98</f>
        <v>0</v>
      </c>
      <c r="NSN60" s="5">
        <f>NSN59*assumptions!$E$98</f>
        <v>0</v>
      </c>
      <c r="NSO60" s="5">
        <f>NSO59*assumptions!$E$98</f>
        <v>0</v>
      </c>
      <c r="NSP60" s="5">
        <f>NSP59*assumptions!$E$98</f>
        <v>0</v>
      </c>
      <c r="NSQ60" s="5">
        <f>NSQ59*assumptions!$E$98</f>
        <v>0</v>
      </c>
      <c r="NSR60" s="5">
        <f>NSR59*assumptions!$E$98</f>
        <v>0</v>
      </c>
      <c r="NSS60" s="5">
        <f>NSS59*assumptions!$E$98</f>
        <v>0</v>
      </c>
      <c r="NST60" s="5">
        <f>NST59*assumptions!$E$98</f>
        <v>0</v>
      </c>
      <c r="NSU60" s="5">
        <f>NSU59*assumptions!$E$98</f>
        <v>0</v>
      </c>
      <c r="NSV60" s="5">
        <f>NSV59*assumptions!$E$98</f>
        <v>0</v>
      </c>
      <c r="NSW60" s="5">
        <f>NSW59*assumptions!$E$98</f>
        <v>0</v>
      </c>
      <c r="NSX60" s="5">
        <f>NSX59*assumptions!$E$98</f>
        <v>0</v>
      </c>
      <c r="NSY60" s="5">
        <f>NSY59*assumptions!$E$98</f>
        <v>0</v>
      </c>
      <c r="NSZ60" s="5">
        <f>NSZ59*assumptions!$E$98</f>
        <v>0</v>
      </c>
      <c r="NTA60" s="5">
        <f>NTA59*assumptions!$E$98</f>
        <v>0</v>
      </c>
      <c r="NTB60" s="5">
        <f>NTB59*assumptions!$E$98</f>
        <v>0</v>
      </c>
      <c r="NTC60" s="5">
        <f>NTC59*assumptions!$E$98</f>
        <v>0</v>
      </c>
      <c r="NTD60" s="5">
        <f>NTD59*assumptions!$E$98</f>
        <v>0</v>
      </c>
      <c r="NTE60" s="5">
        <f>NTE59*assumptions!$E$98</f>
        <v>0</v>
      </c>
      <c r="NTF60" s="5">
        <f>NTF59*assumptions!$E$98</f>
        <v>0</v>
      </c>
      <c r="NTG60" s="5">
        <f>NTG59*assumptions!$E$98</f>
        <v>0</v>
      </c>
      <c r="NTH60" s="5">
        <f>NTH59*assumptions!$E$98</f>
        <v>0</v>
      </c>
      <c r="NTI60" s="5">
        <f>NTI59*assumptions!$E$98</f>
        <v>0</v>
      </c>
      <c r="NTJ60" s="5">
        <f>NTJ59*assumptions!$E$98</f>
        <v>0</v>
      </c>
      <c r="NTK60" s="5">
        <f>NTK59*assumptions!$E$98</f>
        <v>0</v>
      </c>
      <c r="NTL60" s="5">
        <f>NTL59*assumptions!$E$98</f>
        <v>0</v>
      </c>
      <c r="NTM60" s="5">
        <f>NTM59*assumptions!$E$98</f>
        <v>0</v>
      </c>
      <c r="NTN60" s="5">
        <f>NTN59*assumptions!$E$98</f>
        <v>0</v>
      </c>
      <c r="NTO60" s="5">
        <f>NTO59*assumptions!$E$98</f>
        <v>0</v>
      </c>
      <c r="NTP60" s="5">
        <f>NTP59*assumptions!$E$98</f>
        <v>0</v>
      </c>
      <c r="NTQ60" s="5">
        <f>NTQ59*assumptions!$E$98</f>
        <v>0</v>
      </c>
      <c r="NTR60" s="5">
        <f>NTR59*assumptions!$E$98</f>
        <v>0</v>
      </c>
      <c r="NTS60" s="5">
        <f>NTS59*assumptions!$E$98</f>
        <v>0</v>
      </c>
      <c r="NTT60" s="5">
        <f>NTT59*assumptions!$E$98</f>
        <v>0</v>
      </c>
      <c r="NTU60" s="5">
        <f>NTU59*assumptions!$E$98</f>
        <v>0</v>
      </c>
      <c r="NTV60" s="5">
        <f>NTV59*assumptions!$E$98</f>
        <v>0</v>
      </c>
      <c r="NTW60" s="5">
        <f>NTW59*assumptions!$E$98</f>
        <v>0</v>
      </c>
      <c r="NTX60" s="5">
        <f>NTX59*assumptions!$E$98</f>
        <v>0</v>
      </c>
      <c r="NTY60" s="5">
        <f>NTY59*assumptions!$E$98</f>
        <v>0</v>
      </c>
      <c r="NTZ60" s="5">
        <f>NTZ59*assumptions!$E$98</f>
        <v>0</v>
      </c>
      <c r="NUA60" s="5">
        <f>NUA59*assumptions!$E$98</f>
        <v>0</v>
      </c>
      <c r="NUB60" s="5">
        <f>NUB59*assumptions!$E$98</f>
        <v>0</v>
      </c>
      <c r="NUC60" s="5">
        <f>NUC59*assumptions!$E$98</f>
        <v>0</v>
      </c>
      <c r="NUD60" s="5">
        <f>NUD59*assumptions!$E$98</f>
        <v>0</v>
      </c>
      <c r="NUE60" s="5">
        <f>NUE59*assumptions!$E$98</f>
        <v>0</v>
      </c>
      <c r="NUF60" s="5">
        <f>NUF59*assumptions!$E$98</f>
        <v>0</v>
      </c>
      <c r="NUG60" s="5">
        <f>NUG59*assumptions!$E$98</f>
        <v>0</v>
      </c>
      <c r="NUH60" s="5">
        <f>NUH59*assumptions!$E$98</f>
        <v>0</v>
      </c>
      <c r="NUI60" s="5">
        <f>NUI59*assumptions!$E$98</f>
        <v>0</v>
      </c>
      <c r="NUJ60" s="5">
        <f>NUJ59*assumptions!$E$98</f>
        <v>0</v>
      </c>
      <c r="NUK60" s="5">
        <f>NUK59*assumptions!$E$98</f>
        <v>0</v>
      </c>
      <c r="NUL60" s="5">
        <f>NUL59*assumptions!$E$98</f>
        <v>0</v>
      </c>
      <c r="NUM60" s="5">
        <f>NUM59*assumptions!$E$98</f>
        <v>0</v>
      </c>
      <c r="NUN60" s="5">
        <f>NUN59*assumptions!$E$98</f>
        <v>0</v>
      </c>
      <c r="NUO60" s="5">
        <f>NUO59*assumptions!$E$98</f>
        <v>0</v>
      </c>
      <c r="NUP60" s="5">
        <f>NUP59*assumptions!$E$98</f>
        <v>0</v>
      </c>
      <c r="NUQ60" s="5">
        <f>NUQ59*assumptions!$E$98</f>
        <v>0</v>
      </c>
      <c r="NUR60" s="5">
        <f>NUR59*assumptions!$E$98</f>
        <v>0</v>
      </c>
      <c r="NUS60" s="5">
        <f>NUS59*assumptions!$E$98</f>
        <v>0</v>
      </c>
      <c r="NUT60" s="5">
        <f>NUT59*assumptions!$E$98</f>
        <v>0</v>
      </c>
      <c r="NUU60" s="5">
        <f>NUU59*assumptions!$E$98</f>
        <v>0</v>
      </c>
      <c r="NUV60" s="5">
        <f>NUV59*assumptions!$E$98</f>
        <v>0</v>
      </c>
      <c r="NUW60" s="5">
        <f>NUW59*assumptions!$E$98</f>
        <v>0</v>
      </c>
      <c r="NUX60" s="5">
        <f>NUX59*assumptions!$E$98</f>
        <v>0</v>
      </c>
      <c r="NUY60" s="5">
        <f>NUY59*assumptions!$E$98</f>
        <v>0</v>
      </c>
      <c r="NUZ60" s="5">
        <f>NUZ59*assumptions!$E$98</f>
        <v>0</v>
      </c>
      <c r="NVA60" s="5">
        <f>NVA59*assumptions!$E$98</f>
        <v>0</v>
      </c>
      <c r="NVB60" s="5">
        <f>NVB59*assumptions!$E$98</f>
        <v>0</v>
      </c>
      <c r="NVC60" s="5">
        <f>NVC59*assumptions!$E$98</f>
        <v>0</v>
      </c>
      <c r="NVD60" s="5">
        <f>NVD59*assumptions!$E$98</f>
        <v>0</v>
      </c>
      <c r="NVE60" s="5">
        <f>NVE59*assumptions!$E$98</f>
        <v>0</v>
      </c>
      <c r="NVF60" s="5">
        <f>NVF59*assumptions!$E$98</f>
        <v>0</v>
      </c>
      <c r="NVG60" s="5">
        <f>NVG59*assumptions!$E$98</f>
        <v>0</v>
      </c>
      <c r="NVH60" s="5">
        <f>NVH59*assumptions!$E$98</f>
        <v>0</v>
      </c>
      <c r="NVI60" s="5">
        <f>NVI59*assumptions!$E$98</f>
        <v>0</v>
      </c>
      <c r="NVJ60" s="5">
        <f>NVJ59*assumptions!$E$98</f>
        <v>0</v>
      </c>
      <c r="NVK60" s="5">
        <f>NVK59*assumptions!$E$98</f>
        <v>0</v>
      </c>
      <c r="NVL60" s="5">
        <f>NVL59*assumptions!$E$98</f>
        <v>0</v>
      </c>
      <c r="NVM60" s="5">
        <f>NVM59*assumptions!$E$98</f>
        <v>0</v>
      </c>
      <c r="NVN60" s="5">
        <f>NVN59*assumptions!$E$98</f>
        <v>0</v>
      </c>
      <c r="NVO60" s="5">
        <f>NVO59*assumptions!$E$98</f>
        <v>0</v>
      </c>
      <c r="NVP60" s="5">
        <f>NVP59*assumptions!$E$98</f>
        <v>0</v>
      </c>
      <c r="NVQ60" s="5">
        <f>NVQ59*assumptions!$E$98</f>
        <v>0</v>
      </c>
      <c r="NVR60" s="5">
        <f>NVR59*assumptions!$E$98</f>
        <v>0</v>
      </c>
      <c r="NVS60" s="5">
        <f>NVS59*assumptions!$E$98</f>
        <v>0</v>
      </c>
      <c r="NVT60" s="5">
        <f>NVT59*assumptions!$E$98</f>
        <v>0</v>
      </c>
      <c r="NVU60" s="5">
        <f>NVU59*assumptions!$E$98</f>
        <v>0</v>
      </c>
      <c r="NVV60" s="5">
        <f>NVV59*assumptions!$E$98</f>
        <v>0</v>
      </c>
      <c r="NVW60" s="5">
        <f>NVW59*assumptions!$E$98</f>
        <v>0</v>
      </c>
      <c r="NVX60" s="5">
        <f>NVX59*assumptions!$E$98</f>
        <v>0</v>
      </c>
      <c r="NVY60" s="5">
        <f>NVY59*assumptions!$E$98</f>
        <v>0</v>
      </c>
      <c r="NVZ60" s="5">
        <f>NVZ59*assumptions!$E$98</f>
        <v>0</v>
      </c>
      <c r="NWA60" s="5">
        <f>NWA59*assumptions!$E$98</f>
        <v>0</v>
      </c>
      <c r="NWB60" s="5">
        <f>NWB59*assumptions!$E$98</f>
        <v>0</v>
      </c>
      <c r="NWC60" s="5">
        <f>NWC59*assumptions!$E$98</f>
        <v>0</v>
      </c>
      <c r="NWD60" s="5">
        <f>NWD59*assumptions!$E$98</f>
        <v>0</v>
      </c>
      <c r="NWE60" s="5">
        <f>NWE59*assumptions!$E$98</f>
        <v>0</v>
      </c>
      <c r="NWF60" s="5">
        <f>NWF59*assumptions!$E$98</f>
        <v>0</v>
      </c>
      <c r="NWG60" s="5">
        <f>NWG59*assumptions!$E$98</f>
        <v>0</v>
      </c>
      <c r="NWH60" s="5">
        <f>NWH59*assumptions!$E$98</f>
        <v>0</v>
      </c>
      <c r="NWI60" s="5">
        <f>NWI59*assumptions!$E$98</f>
        <v>0</v>
      </c>
      <c r="NWJ60" s="5">
        <f>NWJ59*assumptions!$E$98</f>
        <v>0</v>
      </c>
      <c r="NWK60" s="5">
        <f>NWK59*assumptions!$E$98</f>
        <v>0</v>
      </c>
      <c r="NWL60" s="5">
        <f>NWL59*assumptions!$E$98</f>
        <v>0</v>
      </c>
      <c r="NWM60" s="5">
        <f>NWM59*assumptions!$E$98</f>
        <v>0</v>
      </c>
      <c r="NWN60" s="5">
        <f>NWN59*assumptions!$E$98</f>
        <v>0</v>
      </c>
      <c r="NWO60" s="5">
        <f>NWO59*assumptions!$E$98</f>
        <v>0</v>
      </c>
      <c r="NWP60" s="5">
        <f>NWP59*assumptions!$E$98</f>
        <v>0</v>
      </c>
      <c r="NWQ60" s="5">
        <f>NWQ59*assumptions!$E$98</f>
        <v>0</v>
      </c>
      <c r="NWR60" s="5">
        <f>NWR59*assumptions!$E$98</f>
        <v>0</v>
      </c>
      <c r="NWS60" s="5">
        <f>NWS59*assumptions!$E$98</f>
        <v>0</v>
      </c>
      <c r="NWT60" s="5">
        <f>NWT59*assumptions!$E$98</f>
        <v>0</v>
      </c>
      <c r="NWU60" s="5">
        <f>NWU59*assumptions!$E$98</f>
        <v>0</v>
      </c>
      <c r="NWV60" s="5">
        <f>NWV59*assumptions!$E$98</f>
        <v>0</v>
      </c>
      <c r="NWW60" s="5">
        <f>NWW59*assumptions!$E$98</f>
        <v>0</v>
      </c>
      <c r="NWX60" s="5">
        <f>NWX59*assumptions!$E$98</f>
        <v>0</v>
      </c>
      <c r="NWY60" s="5">
        <f>NWY59*assumptions!$E$98</f>
        <v>0</v>
      </c>
      <c r="NWZ60" s="5">
        <f>NWZ59*assumptions!$E$98</f>
        <v>0</v>
      </c>
      <c r="NXA60" s="5">
        <f>NXA59*assumptions!$E$98</f>
        <v>0</v>
      </c>
      <c r="NXB60" s="5">
        <f>NXB59*assumptions!$E$98</f>
        <v>0</v>
      </c>
      <c r="NXC60" s="5">
        <f>NXC59*assumptions!$E$98</f>
        <v>0</v>
      </c>
      <c r="NXD60" s="5">
        <f>NXD59*assumptions!$E$98</f>
        <v>0</v>
      </c>
      <c r="NXE60" s="5">
        <f>NXE59*assumptions!$E$98</f>
        <v>0</v>
      </c>
      <c r="NXF60" s="5">
        <f>NXF59*assumptions!$E$98</f>
        <v>0</v>
      </c>
      <c r="NXG60" s="5">
        <f>NXG59*assumptions!$E$98</f>
        <v>0</v>
      </c>
      <c r="NXH60" s="5">
        <f>NXH59*assumptions!$E$98</f>
        <v>0</v>
      </c>
      <c r="NXI60" s="5">
        <f>NXI59*assumptions!$E$98</f>
        <v>0</v>
      </c>
      <c r="NXJ60" s="5">
        <f>NXJ59*assumptions!$E$98</f>
        <v>0</v>
      </c>
      <c r="NXK60" s="5">
        <f>NXK59*assumptions!$E$98</f>
        <v>0</v>
      </c>
      <c r="NXL60" s="5">
        <f>NXL59*assumptions!$E$98</f>
        <v>0</v>
      </c>
      <c r="NXM60" s="5">
        <f>NXM59*assumptions!$E$98</f>
        <v>0</v>
      </c>
      <c r="NXN60" s="5">
        <f>NXN59*assumptions!$E$98</f>
        <v>0</v>
      </c>
      <c r="NXO60" s="5">
        <f>NXO59*assumptions!$E$98</f>
        <v>0</v>
      </c>
      <c r="NXP60" s="5">
        <f>NXP59*assumptions!$E$98</f>
        <v>0</v>
      </c>
      <c r="NXQ60" s="5">
        <f>NXQ59*assumptions!$E$98</f>
        <v>0</v>
      </c>
      <c r="NXR60" s="5">
        <f>NXR59*assumptions!$E$98</f>
        <v>0</v>
      </c>
      <c r="NXS60" s="5">
        <f>NXS59*assumptions!$E$98</f>
        <v>0</v>
      </c>
      <c r="NXT60" s="5">
        <f>NXT59*assumptions!$E$98</f>
        <v>0</v>
      </c>
      <c r="NXU60" s="5">
        <f>NXU59*assumptions!$E$98</f>
        <v>0</v>
      </c>
      <c r="NXV60" s="5">
        <f>NXV59*assumptions!$E$98</f>
        <v>0</v>
      </c>
      <c r="NXW60" s="5">
        <f>NXW59*assumptions!$E$98</f>
        <v>0</v>
      </c>
      <c r="NXX60" s="5">
        <f>NXX59*assumptions!$E$98</f>
        <v>0</v>
      </c>
      <c r="NXY60" s="5">
        <f>NXY59*assumptions!$E$98</f>
        <v>0</v>
      </c>
      <c r="NXZ60" s="5">
        <f>NXZ59*assumptions!$E$98</f>
        <v>0</v>
      </c>
      <c r="NYA60" s="5">
        <f>NYA59*assumptions!$E$98</f>
        <v>0</v>
      </c>
      <c r="NYB60" s="5">
        <f>NYB59*assumptions!$E$98</f>
        <v>0</v>
      </c>
      <c r="NYC60" s="5">
        <f>NYC59*assumptions!$E$98</f>
        <v>0</v>
      </c>
      <c r="NYD60" s="5">
        <f>NYD59*assumptions!$E$98</f>
        <v>0</v>
      </c>
      <c r="NYE60" s="5">
        <f>NYE59*assumptions!$E$98</f>
        <v>0</v>
      </c>
      <c r="NYF60" s="5">
        <f>NYF59*assumptions!$E$98</f>
        <v>0</v>
      </c>
      <c r="NYG60" s="5">
        <f>NYG59*assumptions!$E$98</f>
        <v>0</v>
      </c>
      <c r="NYH60" s="5">
        <f>NYH59*assumptions!$E$98</f>
        <v>0</v>
      </c>
      <c r="NYI60" s="5">
        <f>NYI59*assumptions!$E$98</f>
        <v>0</v>
      </c>
      <c r="NYJ60" s="5">
        <f>NYJ59*assumptions!$E$98</f>
        <v>0</v>
      </c>
      <c r="NYK60" s="5">
        <f>NYK59*assumptions!$E$98</f>
        <v>0</v>
      </c>
      <c r="NYL60" s="5">
        <f>NYL59*assumptions!$E$98</f>
        <v>0</v>
      </c>
      <c r="NYM60" s="5">
        <f>NYM59*assumptions!$E$98</f>
        <v>0</v>
      </c>
      <c r="NYN60" s="5">
        <f>NYN59*assumptions!$E$98</f>
        <v>0</v>
      </c>
      <c r="NYO60" s="5">
        <f>NYO59*assumptions!$E$98</f>
        <v>0</v>
      </c>
      <c r="NYP60" s="5">
        <f>NYP59*assumptions!$E$98</f>
        <v>0</v>
      </c>
      <c r="NYQ60" s="5">
        <f>NYQ59*assumptions!$E$98</f>
        <v>0</v>
      </c>
      <c r="NYR60" s="5">
        <f>NYR59*assumptions!$E$98</f>
        <v>0</v>
      </c>
      <c r="NYS60" s="5">
        <f>NYS59*assumptions!$E$98</f>
        <v>0</v>
      </c>
      <c r="NYT60" s="5">
        <f>NYT59*assumptions!$E$98</f>
        <v>0</v>
      </c>
      <c r="NYU60" s="5">
        <f>NYU59*assumptions!$E$98</f>
        <v>0</v>
      </c>
      <c r="NYV60" s="5">
        <f>NYV59*assumptions!$E$98</f>
        <v>0</v>
      </c>
      <c r="NYW60" s="5">
        <f>NYW59*assumptions!$E$98</f>
        <v>0</v>
      </c>
      <c r="NYX60" s="5">
        <f>NYX59*assumptions!$E$98</f>
        <v>0</v>
      </c>
      <c r="NYY60" s="5">
        <f>NYY59*assumptions!$E$98</f>
        <v>0</v>
      </c>
      <c r="NYZ60" s="5">
        <f>NYZ59*assumptions!$E$98</f>
        <v>0</v>
      </c>
      <c r="NZA60" s="5">
        <f>NZA59*assumptions!$E$98</f>
        <v>0</v>
      </c>
      <c r="NZB60" s="5">
        <f>NZB59*assumptions!$E$98</f>
        <v>0</v>
      </c>
      <c r="NZC60" s="5">
        <f>NZC59*assumptions!$E$98</f>
        <v>0</v>
      </c>
      <c r="NZD60" s="5">
        <f>NZD59*assumptions!$E$98</f>
        <v>0</v>
      </c>
      <c r="NZE60" s="5">
        <f>NZE59*assumptions!$E$98</f>
        <v>0</v>
      </c>
      <c r="NZF60" s="5">
        <f>NZF59*assumptions!$E$98</f>
        <v>0</v>
      </c>
      <c r="NZG60" s="5">
        <f>NZG59*assumptions!$E$98</f>
        <v>0</v>
      </c>
      <c r="NZH60" s="5">
        <f>NZH59*assumptions!$E$98</f>
        <v>0</v>
      </c>
      <c r="NZI60" s="5">
        <f>NZI59*assumptions!$E$98</f>
        <v>0</v>
      </c>
      <c r="NZJ60" s="5">
        <f>NZJ59*assumptions!$E$98</f>
        <v>0</v>
      </c>
      <c r="NZK60" s="5">
        <f>NZK59*assumptions!$E$98</f>
        <v>0</v>
      </c>
      <c r="NZL60" s="5">
        <f>NZL59*assumptions!$E$98</f>
        <v>0</v>
      </c>
      <c r="NZM60" s="5">
        <f>NZM59*assumptions!$E$98</f>
        <v>0</v>
      </c>
      <c r="NZN60" s="5">
        <f>NZN59*assumptions!$E$98</f>
        <v>0</v>
      </c>
      <c r="NZO60" s="5">
        <f>NZO59*assumptions!$E$98</f>
        <v>0</v>
      </c>
      <c r="NZP60" s="5">
        <f>NZP59*assumptions!$E$98</f>
        <v>0</v>
      </c>
      <c r="NZQ60" s="5">
        <f>NZQ59*assumptions!$E$98</f>
        <v>0</v>
      </c>
      <c r="NZR60" s="5">
        <f>NZR59*assumptions!$E$98</f>
        <v>0</v>
      </c>
      <c r="NZS60" s="5">
        <f>NZS59*assumptions!$E$98</f>
        <v>0</v>
      </c>
      <c r="NZT60" s="5">
        <f>NZT59*assumptions!$E$98</f>
        <v>0</v>
      </c>
      <c r="NZU60" s="5">
        <f>NZU59*assumptions!$E$98</f>
        <v>0</v>
      </c>
      <c r="NZV60" s="5">
        <f>NZV59*assumptions!$E$98</f>
        <v>0</v>
      </c>
      <c r="NZW60" s="5">
        <f>NZW59*assumptions!$E$98</f>
        <v>0</v>
      </c>
      <c r="NZX60" s="5">
        <f>NZX59*assumptions!$E$98</f>
        <v>0</v>
      </c>
      <c r="NZY60" s="5">
        <f>NZY59*assumptions!$E$98</f>
        <v>0</v>
      </c>
      <c r="NZZ60" s="5">
        <f>NZZ59*assumptions!$E$98</f>
        <v>0</v>
      </c>
      <c r="OAA60" s="5">
        <f>OAA59*assumptions!$E$98</f>
        <v>0</v>
      </c>
      <c r="OAB60" s="5">
        <f>OAB59*assumptions!$E$98</f>
        <v>0</v>
      </c>
      <c r="OAC60" s="5">
        <f>OAC59*assumptions!$E$98</f>
        <v>0</v>
      </c>
      <c r="OAD60" s="5">
        <f>OAD59*assumptions!$E$98</f>
        <v>0</v>
      </c>
      <c r="OAE60" s="5">
        <f>OAE59*assumptions!$E$98</f>
        <v>0</v>
      </c>
      <c r="OAF60" s="5">
        <f>OAF59*assumptions!$E$98</f>
        <v>0</v>
      </c>
      <c r="OAG60" s="5">
        <f>OAG59*assumptions!$E$98</f>
        <v>0</v>
      </c>
      <c r="OAH60" s="5">
        <f>OAH59*assumptions!$E$98</f>
        <v>0</v>
      </c>
      <c r="OAI60" s="5">
        <f>OAI59*assumptions!$E$98</f>
        <v>0</v>
      </c>
      <c r="OAJ60" s="5">
        <f>OAJ59*assumptions!$E$98</f>
        <v>0</v>
      </c>
      <c r="OAK60" s="5">
        <f>OAK59*assumptions!$E$98</f>
        <v>0</v>
      </c>
      <c r="OAL60" s="5">
        <f>OAL59*assumptions!$E$98</f>
        <v>0</v>
      </c>
      <c r="OAM60" s="5">
        <f>OAM59*assumptions!$E$98</f>
        <v>0</v>
      </c>
      <c r="OAN60" s="5">
        <f>OAN59*assumptions!$E$98</f>
        <v>0</v>
      </c>
      <c r="OAO60" s="5">
        <f>OAO59*assumptions!$E$98</f>
        <v>0</v>
      </c>
      <c r="OAP60" s="5">
        <f>OAP59*assumptions!$E$98</f>
        <v>0</v>
      </c>
      <c r="OAQ60" s="5">
        <f>OAQ59*assumptions!$E$98</f>
        <v>0</v>
      </c>
      <c r="OAR60" s="5">
        <f>OAR59*assumptions!$E$98</f>
        <v>0</v>
      </c>
      <c r="OAS60" s="5">
        <f>OAS59*assumptions!$E$98</f>
        <v>0</v>
      </c>
      <c r="OAT60" s="5">
        <f>OAT59*assumptions!$E$98</f>
        <v>0</v>
      </c>
      <c r="OAU60" s="5">
        <f>OAU59*assumptions!$E$98</f>
        <v>0</v>
      </c>
      <c r="OAV60" s="5">
        <f>OAV59*assumptions!$E$98</f>
        <v>0</v>
      </c>
      <c r="OAW60" s="5">
        <f>OAW59*assumptions!$E$98</f>
        <v>0</v>
      </c>
      <c r="OAX60" s="5">
        <f>OAX59*assumptions!$E$98</f>
        <v>0</v>
      </c>
      <c r="OAY60" s="5">
        <f>OAY59*assumptions!$E$98</f>
        <v>0</v>
      </c>
      <c r="OAZ60" s="5">
        <f>OAZ59*assumptions!$E$98</f>
        <v>0</v>
      </c>
      <c r="OBA60" s="5">
        <f>OBA59*assumptions!$E$98</f>
        <v>0</v>
      </c>
      <c r="OBB60" s="5">
        <f>OBB59*assumptions!$E$98</f>
        <v>0</v>
      </c>
      <c r="OBC60" s="5">
        <f>OBC59*assumptions!$E$98</f>
        <v>0</v>
      </c>
      <c r="OBD60" s="5">
        <f>OBD59*assumptions!$E$98</f>
        <v>0</v>
      </c>
      <c r="OBE60" s="5">
        <f>OBE59*assumptions!$E$98</f>
        <v>0</v>
      </c>
      <c r="OBF60" s="5">
        <f>OBF59*assumptions!$E$98</f>
        <v>0</v>
      </c>
      <c r="OBG60" s="5">
        <f>OBG59*assumptions!$E$98</f>
        <v>0</v>
      </c>
      <c r="OBH60" s="5">
        <f>OBH59*assumptions!$E$98</f>
        <v>0</v>
      </c>
      <c r="OBI60" s="5">
        <f>OBI59*assumptions!$E$98</f>
        <v>0</v>
      </c>
      <c r="OBJ60" s="5">
        <f>OBJ59*assumptions!$E$98</f>
        <v>0</v>
      </c>
      <c r="OBK60" s="5">
        <f>OBK59*assumptions!$E$98</f>
        <v>0</v>
      </c>
      <c r="OBL60" s="5">
        <f>OBL59*assumptions!$E$98</f>
        <v>0</v>
      </c>
      <c r="OBM60" s="5">
        <f>OBM59*assumptions!$E$98</f>
        <v>0</v>
      </c>
      <c r="OBN60" s="5">
        <f>OBN59*assumptions!$E$98</f>
        <v>0</v>
      </c>
      <c r="OBO60" s="5">
        <f>OBO59*assumptions!$E$98</f>
        <v>0</v>
      </c>
      <c r="OBP60" s="5">
        <f>OBP59*assumptions!$E$98</f>
        <v>0</v>
      </c>
      <c r="OBQ60" s="5">
        <f>OBQ59*assumptions!$E$98</f>
        <v>0</v>
      </c>
      <c r="OBR60" s="5">
        <f>OBR59*assumptions!$E$98</f>
        <v>0</v>
      </c>
      <c r="OBS60" s="5">
        <f>OBS59*assumptions!$E$98</f>
        <v>0</v>
      </c>
      <c r="OBT60" s="5">
        <f>OBT59*assumptions!$E$98</f>
        <v>0</v>
      </c>
      <c r="OBU60" s="5">
        <f>OBU59*assumptions!$E$98</f>
        <v>0</v>
      </c>
      <c r="OBV60" s="5">
        <f>OBV59*assumptions!$E$98</f>
        <v>0</v>
      </c>
      <c r="OBW60" s="5">
        <f>OBW59*assumptions!$E$98</f>
        <v>0</v>
      </c>
      <c r="OBX60" s="5">
        <f>OBX59*assumptions!$E$98</f>
        <v>0</v>
      </c>
      <c r="OBY60" s="5">
        <f>OBY59*assumptions!$E$98</f>
        <v>0</v>
      </c>
      <c r="OBZ60" s="5">
        <f>OBZ59*assumptions!$E$98</f>
        <v>0</v>
      </c>
      <c r="OCA60" s="5">
        <f>OCA59*assumptions!$E$98</f>
        <v>0</v>
      </c>
      <c r="OCB60" s="5">
        <f>OCB59*assumptions!$E$98</f>
        <v>0</v>
      </c>
      <c r="OCC60" s="5">
        <f>OCC59*assumptions!$E$98</f>
        <v>0</v>
      </c>
      <c r="OCD60" s="5">
        <f>OCD59*assumptions!$E$98</f>
        <v>0</v>
      </c>
      <c r="OCE60" s="5">
        <f>OCE59*assumptions!$E$98</f>
        <v>0</v>
      </c>
      <c r="OCF60" s="5">
        <f>OCF59*assumptions!$E$98</f>
        <v>0</v>
      </c>
      <c r="OCG60" s="5">
        <f>OCG59*assumptions!$E$98</f>
        <v>0</v>
      </c>
      <c r="OCH60" s="5">
        <f>OCH59*assumptions!$E$98</f>
        <v>0</v>
      </c>
      <c r="OCI60" s="5">
        <f>OCI59*assumptions!$E$98</f>
        <v>0</v>
      </c>
      <c r="OCJ60" s="5">
        <f>OCJ59*assumptions!$E$98</f>
        <v>0</v>
      </c>
      <c r="OCK60" s="5">
        <f>OCK59*assumptions!$E$98</f>
        <v>0</v>
      </c>
      <c r="OCL60" s="5">
        <f>OCL59*assumptions!$E$98</f>
        <v>0</v>
      </c>
      <c r="OCM60" s="5">
        <f>OCM59*assumptions!$E$98</f>
        <v>0</v>
      </c>
      <c r="OCN60" s="5">
        <f>OCN59*assumptions!$E$98</f>
        <v>0</v>
      </c>
      <c r="OCO60" s="5">
        <f>OCO59*assumptions!$E$98</f>
        <v>0</v>
      </c>
      <c r="OCP60" s="5">
        <f>OCP59*assumptions!$E$98</f>
        <v>0</v>
      </c>
      <c r="OCQ60" s="5">
        <f>OCQ59*assumptions!$E$98</f>
        <v>0</v>
      </c>
      <c r="OCR60" s="5">
        <f>OCR59*assumptions!$E$98</f>
        <v>0</v>
      </c>
      <c r="OCS60" s="5">
        <f>OCS59*assumptions!$E$98</f>
        <v>0</v>
      </c>
      <c r="OCT60" s="5">
        <f>OCT59*assumptions!$E$98</f>
        <v>0</v>
      </c>
      <c r="OCU60" s="5">
        <f>OCU59*assumptions!$E$98</f>
        <v>0</v>
      </c>
      <c r="OCV60" s="5">
        <f>OCV59*assumptions!$E$98</f>
        <v>0</v>
      </c>
      <c r="OCW60" s="5">
        <f>OCW59*assumptions!$E$98</f>
        <v>0</v>
      </c>
      <c r="OCX60" s="5">
        <f>OCX59*assumptions!$E$98</f>
        <v>0</v>
      </c>
      <c r="OCY60" s="5">
        <f>OCY59*assumptions!$E$98</f>
        <v>0</v>
      </c>
      <c r="OCZ60" s="5">
        <f>OCZ59*assumptions!$E$98</f>
        <v>0</v>
      </c>
      <c r="ODA60" s="5">
        <f>ODA59*assumptions!$E$98</f>
        <v>0</v>
      </c>
      <c r="ODB60" s="5">
        <f>ODB59*assumptions!$E$98</f>
        <v>0</v>
      </c>
      <c r="ODC60" s="5">
        <f>ODC59*assumptions!$E$98</f>
        <v>0</v>
      </c>
      <c r="ODD60" s="5">
        <f>ODD59*assumptions!$E$98</f>
        <v>0</v>
      </c>
      <c r="ODE60" s="5">
        <f>ODE59*assumptions!$E$98</f>
        <v>0</v>
      </c>
      <c r="ODF60" s="5">
        <f>ODF59*assumptions!$E$98</f>
        <v>0</v>
      </c>
      <c r="ODG60" s="5">
        <f>ODG59*assumptions!$E$98</f>
        <v>0</v>
      </c>
      <c r="ODH60" s="5">
        <f>ODH59*assumptions!$E$98</f>
        <v>0</v>
      </c>
      <c r="ODI60" s="5">
        <f>ODI59*assumptions!$E$98</f>
        <v>0</v>
      </c>
      <c r="ODJ60" s="5">
        <f>ODJ59*assumptions!$E$98</f>
        <v>0</v>
      </c>
      <c r="ODK60" s="5">
        <f>ODK59*assumptions!$E$98</f>
        <v>0</v>
      </c>
      <c r="ODL60" s="5">
        <f>ODL59*assumptions!$E$98</f>
        <v>0</v>
      </c>
      <c r="ODM60" s="5">
        <f>ODM59*assumptions!$E$98</f>
        <v>0</v>
      </c>
      <c r="ODN60" s="5">
        <f>ODN59*assumptions!$E$98</f>
        <v>0</v>
      </c>
      <c r="ODO60" s="5">
        <f>ODO59*assumptions!$E$98</f>
        <v>0</v>
      </c>
      <c r="ODP60" s="5">
        <f>ODP59*assumptions!$E$98</f>
        <v>0</v>
      </c>
      <c r="ODQ60" s="5">
        <f>ODQ59*assumptions!$E$98</f>
        <v>0</v>
      </c>
      <c r="ODR60" s="5">
        <f>ODR59*assumptions!$E$98</f>
        <v>0</v>
      </c>
      <c r="ODS60" s="5">
        <f>ODS59*assumptions!$E$98</f>
        <v>0</v>
      </c>
      <c r="ODT60" s="5">
        <f>ODT59*assumptions!$E$98</f>
        <v>0</v>
      </c>
      <c r="ODU60" s="5">
        <f>ODU59*assumptions!$E$98</f>
        <v>0</v>
      </c>
      <c r="ODV60" s="5">
        <f>ODV59*assumptions!$E$98</f>
        <v>0</v>
      </c>
      <c r="ODW60" s="5">
        <f>ODW59*assumptions!$E$98</f>
        <v>0</v>
      </c>
      <c r="ODX60" s="5">
        <f>ODX59*assumptions!$E$98</f>
        <v>0</v>
      </c>
      <c r="ODY60" s="5">
        <f>ODY59*assumptions!$E$98</f>
        <v>0</v>
      </c>
      <c r="ODZ60" s="5">
        <f>ODZ59*assumptions!$E$98</f>
        <v>0</v>
      </c>
      <c r="OEA60" s="5">
        <f>OEA59*assumptions!$E$98</f>
        <v>0</v>
      </c>
      <c r="OEB60" s="5">
        <f>OEB59*assumptions!$E$98</f>
        <v>0</v>
      </c>
      <c r="OEC60" s="5">
        <f>OEC59*assumptions!$E$98</f>
        <v>0</v>
      </c>
      <c r="OED60" s="5">
        <f>OED59*assumptions!$E$98</f>
        <v>0</v>
      </c>
      <c r="OEE60" s="5">
        <f>OEE59*assumptions!$E$98</f>
        <v>0</v>
      </c>
      <c r="OEF60" s="5">
        <f>OEF59*assumptions!$E$98</f>
        <v>0</v>
      </c>
      <c r="OEG60" s="5">
        <f>OEG59*assumptions!$E$98</f>
        <v>0</v>
      </c>
      <c r="OEH60" s="5">
        <f>OEH59*assumptions!$E$98</f>
        <v>0</v>
      </c>
      <c r="OEI60" s="5">
        <f>OEI59*assumptions!$E$98</f>
        <v>0</v>
      </c>
      <c r="OEJ60" s="5">
        <f>OEJ59*assumptions!$E$98</f>
        <v>0</v>
      </c>
      <c r="OEK60" s="5">
        <f>OEK59*assumptions!$E$98</f>
        <v>0</v>
      </c>
      <c r="OEL60" s="5">
        <f>OEL59*assumptions!$E$98</f>
        <v>0</v>
      </c>
      <c r="OEM60" s="5">
        <f>OEM59*assumptions!$E$98</f>
        <v>0</v>
      </c>
      <c r="OEN60" s="5">
        <f>OEN59*assumptions!$E$98</f>
        <v>0</v>
      </c>
      <c r="OEO60" s="5">
        <f>OEO59*assumptions!$E$98</f>
        <v>0</v>
      </c>
      <c r="OEP60" s="5">
        <f>OEP59*assumptions!$E$98</f>
        <v>0</v>
      </c>
      <c r="OEQ60" s="5">
        <f>OEQ59*assumptions!$E$98</f>
        <v>0</v>
      </c>
      <c r="OER60" s="5">
        <f>OER59*assumptions!$E$98</f>
        <v>0</v>
      </c>
      <c r="OES60" s="5">
        <f>OES59*assumptions!$E$98</f>
        <v>0</v>
      </c>
      <c r="OET60" s="5">
        <f>OET59*assumptions!$E$98</f>
        <v>0</v>
      </c>
      <c r="OEU60" s="5">
        <f>OEU59*assumptions!$E$98</f>
        <v>0</v>
      </c>
      <c r="OEV60" s="5">
        <f>OEV59*assumptions!$E$98</f>
        <v>0</v>
      </c>
      <c r="OEW60" s="5">
        <f>OEW59*assumptions!$E$98</f>
        <v>0</v>
      </c>
      <c r="OEX60" s="5">
        <f>OEX59*assumptions!$E$98</f>
        <v>0</v>
      </c>
      <c r="OEY60" s="5">
        <f>OEY59*assumptions!$E$98</f>
        <v>0</v>
      </c>
      <c r="OEZ60" s="5">
        <f>OEZ59*assumptions!$E$98</f>
        <v>0</v>
      </c>
      <c r="OFA60" s="5">
        <f>OFA59*assumptions!$E$98</f>
        <v>0</v>
      </c>
      <c r="OFB60" s="5">
        <f>OFB59*assumptions!$E$98</f>
        <v>0</v>
      </c>
      <c r="OFC60" s="5">
        <f>OFC59*assumptions!$E$98</f>
        <v>0</v>
      </c>
      <c r="OFD60" s="5">
        <f>OFD59*assumptions!$E$98</f>
        <v>0</v>
      </c>
      <c r="OFE60" s="5">
        <f>OFE59*assumptions!$E$98</f>
        <v>0</v>
      </c>
      <c r="OFF60" s="5">
        <f>OFF59*assumptions!$E$98</f>
        <v>0</v>
      </c>
      <c r="OFG60" s="5">
        <f>OFG59*assumptions!$E$98</f>
        <v>0</v>
      </c>
      <c r="OFH60" s="5">
        <f>OFH59*assumptions!$E$98</f>
        <v>0</v>
      </c>
      <c r="OFI60" s="5">
        <f>OFI59*assumptions!$E$98</f>
        <v>0</v>
      </c>
      <c r="OFJ60" s="5">
        <f>OFJ59*assumptions!$E$98</f>
        <v>0</v>
      </c>
      <c r="OFK60" s="5">
        <f>OFK59*assumptions!$E$98</f>
        <v>0</v>
      </c>
      <c r="OFL60" s="5">
        <f>OFL59*assumptions!$E$98</f>
        <v>0</v>
      </c>
      <c r="OFM60" s="5">
        <f>OFM59*assumptions!$E$98</f>
        <v>0</v>
      </c>
      <c r="OFN60" s="5">
        <f>OFN59*assumptions!$E$98</f>
        <v>0</v>
      </c>
      <c r="OFO60" s="5">
        <f>OFO59*assumptions!$E$98</f>
        <v>0</v>
      </c>
      <c r="OFP60" s="5">
        <f>OFP59*assumptions!$E$98</f>
        <v>0</v>
      </c>
      <c r="OFQ60" s="5">
        <f>OFQ59*assumptions!$E$98</f>
        <v>0</v>
      </c>
      <c r="OFR60" s="5">
        <f>OFR59*assumptions!$E$98</f>
        <v>0</v>
      </c>
      <c r="OFS60" s="5">
        <f>OFS59*assumptions!$E$98</f>
        <v>0</v>
      </c>
      <c r="OFT60" s="5">
        <f>OFT59*assumptions!$E$98</f>
        <v>0</v>
      </c>
      <c r="OFU60" s="5">
        <f>OFU59*assumptions!$E$98</f>
        <v>0</v>
      </c>
      <c r="OFV60" s="5">
        <f>OFV59*assumptions!$E$98</f>
        <v>0</v>
      </c>
      <c r="OFW60" s="5">
        <f>OFW59*assumptions!$E$98</f>
        <v>0</v>
      </c>
      <c r="OFX60" s="5">
        <f>OFX59*assumptions!$E$98</f>
        <v>0</v>
      </c>
      <c r="OFY60" s="5">
        <f>OFY59*assumptions!$E$98</f>
        <v>0</v>
      </c>
      <c r="OFZ60" s="5">
        <f>OFZ59*assumptions!$E$98</f>
        <v>0</v>
      </c>
      <c r="OGA60" s="5">
        <f>OGA59*assumptions!$E$98</f>
        <v>0</v>
      </c>
      <c r="OGB60" s="5">
        <f>OGB59*assumptions!$E$98</f>
        <v>0</v>
      </c>
      <c r="OGC60" s="5">
        <f>OGC59*assumptions!$E$98</f>
        <v>0</v>
      </c>
      <c r="OGD60" s="5">
        <f>OGD59*assumptions!$E$98</f>
        <v>0</v>
      </c>
      <c r="OGE60" s="5">
        <f>OGE59*assumptions!$E$98</f>
        <v>0</v>
      </c>
      <c r="OGF60" s="5">
        <f>OGF59*assumptions!$E$98</f>
        <v>0</v>
      </c>
      <c r="OGG60" s="5">
        <f>OGG59*assumptions!$E$98</f>
        <v>0</v>
      </c>
      <c r="OGH60" s="5">
        <f>OGH59*assumptions!$E$98</f>
        <v>0</v>
      </c>
      <c r="OGI60" s="5">
        <f>OGI59*assumptions!$E$98</f>
        <v>0</v>
      </c>
      <c r="OGJ60" s="5">
        <f>OGJ59*assumptions!$E$98</f>
        <v>0</v>
      </c>
      <c r="OGK60" s="5">
        <f>OGK59*assumptions!$E$98</f>
        <v>0</v>
      </c>
      <c r="OGL60" s="5">
        <f>OGL59*assumptions!$E$98</f>
        <v>0</v>
      </c>
      <c r="OGM60" s="5">
        <f>OGM59*assumptions!$E$98</f>
        <v>0</v>
      </c>
      <c r="OGN60" s="5">
        <f>OGN59*assumptions!$E$98</f>
        <v>0</v>
      </c>
      <c r="OGO60" s="5">
        <f>OGO59*assumptions!$E$98</f>
        <v>0</v>
      </c>
      <c r="OGP60" s="5">
        <f>OGP59*assumptions!$E$98</f>
        <v>0</v>
      </c>
      <c r="OGQ60" s="5">
        <f>OGQ59*assumptions!$E$98</f>
        <v>0</v>
      </c>
      <c r="OGR60" s="5">
        <f>OGR59*assumptions!$E$98</f>
        <v>0</v>
      </c>
      <c r="OGS60" s="5">
        <f>OGS59*assumptions!$E$98</f>
        <v>0</v>
      </c>
      <c r="OGT60" s="5">
        <f>OGT59*assumptions!$E$98</f>
        <v>0</v>
      </c>
      <c r="OGU60" s="5">
        <f>OGU59*assumptions!$E$98</f>
        <v>0</v>
      </c>
      <c r="OGV60" s="5">
        <f>OGV59*assumptions!$E$98</f>
        <v>0</v>
      </c>
      <c r="OGW60" s="5">
        <f>OGW59*assumptions!$E$98</f>
        <v>0</v>
      </c>
      <c r="OGX60" s="5">
        <f>OGX59*assumptions!$E$98</f>
        <v>0</v>
      </c>
      <c r="OGY60" s="5">
        <f>OGY59*assumptions!$E$98</f>
        <v>0</v>
      </c>
      <c r="OGZ60" s="5">
        <f>OGZ59*assumptions!$E$98</f>
        <v>0</v>
      </c>
      <c r="OHA60" s="5">
        <f>OHA59*assumptions!$E$98</f>
        <v>0</v>
      </c>
      <c r="OHB60" s="5">
        <f>OHB59*assumptions!$E$98</f>
        <v>0</v>
      </c>
      <c r="OHC60" s="5">
        <f>OHC59*assumptions!$E$98</f>
        <v>0</v>
      </c>
      <c r="OHD60" s="5">
        <f>OHD59*assumptions!$E$98</f>
        <v>0</v>
      </c>
      <c r="OHE60" s="5">
        <f>OHE59*assumptions!$E$98</f>
        <v>0</v>
      </c>
      <c r="OHF60" s="5">
        <f>OHF59*assumptions!$E$98</f>
        <v>0</v>
      </c>
      <c r="OHG60" s="5">
        <f>OHG59*assumptions!$E$98</f>
        <v>0</v>
      </c>
      <c r="OHH60" s="5">
        <f>OHH59*assumptions!$E$98</f>
        <v>0</v>
      </c>
      <c r="OHI60" s="5">
        <f>OHI59*assumptions!$E$98</f>
        <v>0</v>
      </c>
      <c r="OHJ60" s="5">
        <f>OHJ59*assumptions!$E$98</f>
        <v>0</v>
      </c>
      <c r="OHK60" s="5">
        <f>OHK59*assumptions!$E$98</f>
        <v>0</v>
      </c>
      <c r="OHL60" s="5">
        <f>OHL59*assumptions!$E$98</f>
        <v>0</v>
      </c>
      <c r="OHM60" s="5">
        <f>OHM59*assumptions!$E$98</f>
        <v>0</v>
      </c>
      <c r="OHN60" s="5">
        <f>OHN59*assumptions!$E$98</f>
        <v>0</v>
      </c>
      <c r="OHO60" s="5">
        <f>OHO59*assumptions!$E$98</f>
        <v>0</v>
      </c>
      <c r="OHP60" s="5">
        <f>OHP59*assumptions!$E$98</f>
        <v>0</v>
      </c>
      <c r="OHQ60" s="5">
        <f>OHQ59*assumptions!$E$98</f>
        <v>0</v>
      </c>
      <c r="OHR60" s="5">
        <f>OHR59*assumptions!$E$98</f>
        <v>0</v>
      </c>
      <c r="OHS60" s="5">
        <f>OHS59*assumptions!$E$98</f>
        <v>0</v>
      </c>
      <c r="OHT60" s="5">
        <f>OHT59*assumptions!$E$98</f>
        <v>0</v>
      </c>
      <c r="OHU60" s="5">
        <f>OHU59*assumptions!$E$98</f>
        <v>0</v>
      </c>
      <c r="OHV60" s="5">
        <f>OHV59*assumptions!$E$98</f>
        <v>0</v>
      </c>
      <c r="OHW60" s="5">
        <f>OHW59*assumptions!$E$98</f>
        <v>0</v>
      </c>
      <c r="OHX60" s="5">
        <f>OHX59*assumptions!$E$98</f>
        <v>0</v>
      </c>
      <c r="OHY60" s="5">
        <f>OHY59*assumptions!$E$98</f>
        <v>0</v>
      </c>
      <c r="OHZ60" s="5">
        <f>OHZ59*assumptions!$E$98</f>
        <v>0</v>
      </c>
      <c r="OIA60" s="5">
        <f>OIA59*assumptions!$E$98</f>
        <v>0</v>
      </c>
      <c r="OIB60" s="5">
        <f>OIB59*assumptions!$E$98</f>
        <v>0</v>
      </c>
      <c r="OIC60" s="5">
        <f>OIC59*assumptions!$E$98</f>
        <v>0</v>
      </c>
      <c r="OID60" s="5">
        <f>OID59*assumptions!$E$98</f>
        <v>0</v>
      </c>
      <c r="OIE60" s="5">
        <f>OIE59*assumptions!$E$98</f>
        <v>0</v>
      </c>
      <c r="OIF60" s="5">
        <f>OIF59*assumptions!$E$98</f>
        <v>0</v>
      </c>
      <c r="OIG60" s="5">
        <f>OIG59*assumptions!$E$98</f>
        <v>0</v>
      </c>
      <c r="OIH60" s="5">
        <f>OIH59*assumptions!$E$98</f>
        <v>0</v>
      </c>
      <c r="OII60" s="5">
        <f>OII59*assumptions!$E$98</f>
        <v>0</v>
      </c>
      <c r="OIJ60" s="5">
        <f>OIJ59*assumptions!$E$98</f>
        <v>0</v>
      </c>
      <c r="OIK60" s="5">
        <f>OIK59*assumptions!$E$98</f>
        <v>0</v>
      </c>
      <c r="OIL60" s="5">
        <f>OIL59*assumptions!$E$98</f>
        <v>0</v>
      </c>
      <c r="OIM60" s="5">
        <f>OIM59*assumptions!$E$98</f>
        <v>0</v>
      </c>
      <c r="OIN60" s="5">
        <f>OIN59*assumptions!$E$98</f>
        <v>0</v>
      </c>
      <c r="OIO60" s="5">
        <f>OIO59*assumptions!$E$98</f>
        <v>0</v>
      </c>
      <c r="OIP60" s="5">
        <f>OIP59*assumptions!$E$98</f>
        <v>0</v>
      </c>
      <c r="OIQ60" s="5">
        <f>OIQ59*assumptions!$E$98</f>
        <v>0</v>
      </c>
      <c r="OIR60" s="5">
        <f>OIR59*assumptions!$E$98</f>
        <v>0</v>
      </c>
      <c r="OIS60" s="5">
        <f>OIS59*assumptions!$E$98</f>
        <v>0</v>
      </c>
      <c r="OIT60" s="5">
        <f>OIT59*assumptions!$E$98</f>
        <v>0</v>
      </c>
      <c r="OIU60" s="5">
        <f>OIU59*assumptions!$E$98</f>
        <v>0</v>
      </c>
      <c r="OIV60" s="5">
        <f>OIV59*assumptions!$E$98</f>
        <v>0</v>
      </c>
      <c r="OIW60" s="5">
        <f>OIW59*assumptions!$E$98</f>
        <v>0</v>
      </c>
      <c r="OIX60" s="5">
        <f>OIX59*assumptions!$E$98</f>
        <v>0</v>
      </c>
      <c r="OIY60" s="5">
        <f>OIY59*assumptions!$E$98</f>
        <v>0</v>
      </c>
      <c r="OIZ60" s="5">
        <f>OIZ59*assumptions!$E$98</f>
        <v>0</v>
      </c>
      <c r="OJA60" s="5">
        <f>OJA59*assumptions!$E$98</f>
        <v>0</v>
      </c>
      <c r="OJB60" s="5">
        <f>OJB59*assumptions!$E$98</f>
        <v>0</v>
      </c>
      <c r="OJC60" s="5">
        <f>OJC59*assumptions!$E$98</f>
        <v>0</v>
      </c>
      <c r="OJD60" s="5">
        <f>OJD59*assumptions!$E$98</f>
        <v>0</v>
      </c>
      <c r="OJE60" s="5">
        <f>OJE59*assumptions!$E$98</f>
        <v>0</v>
      </c>
      <c r="OJF60" s="5">
        <f>OJF59*assumptions!$E$98</f>
        <v>0</v>
      </c>
      <c r="OJG60" s="5">
        <f>OJG59*assumptions!$E$98</f>
        <v>0</v>
      </c>
      <c r="OJH60" s="5">
        <f>OJH59*assumptions!$E$98</f>
        <v>0</v>
      </c>
      <c r="OJI60" s="5">
        <f>OJI59*assumptions!$E$98</f>
        <v>0</v>
      </c>
      <c r="OJJ60" s="5">
        <f>OJJ59*assumptions!$E$98</f>
        <v>0</v>
      </c>
      <c r="OJK60" s="5">
        <f>OJK59*assumptions!$E$98</f>
        <v>0</v>
      </c>
      <c r="OJL60" s="5">
        <f>OJL59*assumptions!$E$98</f>
        <v>0</v>
      </c>
      <c r="OJM60" s="5">
        <f>OJM59*assumptions!$E$98</f>
        <v>0</v>
      </c>
      <c r="OJN60" s="5">
        <f>OJN59*assumptions!$E$98</f>
        <v>0</v>
      </c>
      <c r="OJO60" s="5">
        <f>OJO59*assumptions!$E$98</f>
        <v>0</v>
      </c>
      <c r="OJP60" s="5">
        <f>OJP59*assumptions!$E$98</f>
        <v>0</v>
      </c>
      <c r="OJQ60" s="5">
        <f>OJQ59*assumptions!$E$98</f>
        <v>0</v>
      </c>
      <c r="OJR60" s="5">
        <f>OJR59*assumptions!$E$98</f>
        <v>0</v>
      </c>
      <c r="OJS60" s="5">
        <f>OJS59*assumptions!$E$98</f>
        <v>0</v>
      </c>
      <c r="OJT60" s="5">
        <f>OJT59*assumptions!$E$98</f>
        <v>0</v>
      </c>
      <c r="OJU60" s="5">
        <f>OJU59*assumptions!$E$98</f>
        <v>0</v>
      </c>
      <c r="OJV60" s="5">
        <f>OJV59*assumptions!$E$98</f>
        <v>0</v>
      </c>
      <c r="OJW60" s="5">
        <f>OJW59*assumptions!$E$98</f>
        <v>0</v>
      </c>
      <c r="OJX60" s="5">
        <f>OJX59*assumptions!$E$98</f>
        <v>0</v>
      </c>
      <c r="OJY60" s="5">
        <f>OJY59*assumptions!$E$98</f>
        <v>0</v>
      </c>
      <c r="OJZ60" s="5">
        <f>OJZ59*assumptions!$E$98</f>
        <v>0</v>
      </c>
      <c r="OKA60" s="5">
        <f>OKA59*assumptions!$E$98</f>
        <v>0</v>
      </c>
      <c r="OKB60" s="5">
        <f>OKB59*assumptions!$E$98</f>
        <v>0</v>
      </c>
      <c r="OKC60" s="5">
        <f>OKC59*assumptions!$E$98</f>
        <v>0</v>
      </c>
      <c r="OKD60" s="5">
        <f>OKD59*assumptions!$E$98</f>
        <v>0</v>
      </c>
      <c r="OKE60" s="5">
        <f>OKE59*assumptions!$E$98</f>
        <v>0</v>
      </c>
      <c r="OKF60" s="5">
        <f>OKF59*assumptions!$E$98</f>
        <v>0</v>
      </c>
      <c r="OKG60" s="5">
        <f>OKG59*assumptions!$E$98</f>
        <v>0</v>
      </c>
      <c r="OKH60" s="5">
        <f>OKH59*assumptions!$E$98</f>
        <v>0</v>
      </c>
      <c r="OKI60" s="5">
        <f>OKI59*assumptions!$E$98</f>
        <v>0</v>
      </c>
      <c r="OKJ60" s="5">
        <f>OKJ59*assumptions!$E$98</f>
        <v>0</v>
      </c>
      <c r="OKK60" s="5">
        <f>OKK59*assumptions!$E$98</f>
        <v>0</v>
      </c>
      <c r="OKL60" s="5">
        <f>OKL59*assumptions!$E$98</f>
        <v>0</v>
      </c>
      <c r="OKM60" s="5">
        <f>OKM59*assumptions!$E$98</f>
        <v>0</v>
      </c>
      <c r="OKN60" s="5">
        <f>OKN59*assumptions!$E$98</f>
        <v>0</v>
      </c>
      <c r="OKO60" s="5">
        <f>OKO59*assumptions!$E$98</f>
        <v>0</v>
      </c>
      <c r="OKP60" s="5">
        <f>OKP59*assumptions!$E$98</f>
        <v>0</v>
      </c>
      <c r="OKQ60" s="5">
        <f>OKQ59*assumptions!$E$98</f>
        <v>0</v>
      </c>
      <c r="OKR60" s="5">
        <f>OKR59*assumptions!$E$98</f>
        <v>0</v>
      </c>
      <c r="OKS60" s="5">
        <f>OKS59*assumptions!$E$98</f>
        <v>0</v>
      </c>
      <c r="OKT60" s="5">
        <f>OKT59*assumptions!$E$98</f>
        <v>0</v>
      </c>
      <c r="OKU60" s="5">
        <f>OKU59*assumptions!$E$98</f>
        <v>0</v>
      </c>
      <c r="OKV60" s="5">
        <f>OKV59*assumptions!$E$98</f>
        <v>0</v>
      </c>
      <c r="OKW60" s="5">
        <f>OKW59*assumptions!$E$98</f>
        <v>0</v>
      </c>
      <c r="OKX60" s="5">
        <f>OKX59*assumptions!$E$98</f>
        <v>0</v>
      </c>
      <c r="OKY60" s="5">
        <f>OKY59*assumptions!$E$98</f>
        <v>0</v>
      </c>
      <c r="OKZ60" s="5">
        <f>OKZ59*assumptions!$E$98</f>
        <v>0</v>
      </c>
      <c r="OLA60" s="5">
        <f>OLA59*assumptions!$E$98</f>
        <v>0</v>
      </c>
      <c r="OLB60" s="5">
        <f>OLB59*assumptions!$E$98</f>
        <v>0</v>
      </c>
      <c r="OLC60" s="5">
        <f>OLC59*assumptions!$E$98</f>
        <v>0</v>
      </c>
      <c r="OLD60" s="5">
        <f>OLD59*assumptions!$E$98</f>
        <v>0</v>
      </c>
      <c r="OLE60" s="5">
        <f>OLE59*assumptions!$E$98</f>
        <v>0</v>
      </c>
      <c r="OLF60" s="5">
        <f>OLF59*assumptions!$E$98</f>
        <v>0</v>
      </c>
      <c r="OLG60" s="5">
        <f>OLG59*assumptions!$E$98</f>
        <v>0</v>
      </c>
      <c r="OLH60" s="5">
        <f>OLH59*assumptions!$E$98</f>
        <v>0</v>
      </c>
      <c r="OLI60" s="5">
        <f>OLI59*assumptions!$E$98</f>
        <v>0</v>
      </c>
      <c r="OLJ60" s="5">
        <f>OLJ59*assumptions!$E$98</f>
        <v>0</v>
      </c>
      <c r="OLK60" s="5">
        <f>OLK59*assumptions!$E$98</f>
        <v>0</v>
      </c>
      <c r="OLL60" s="5">
        <f>OLL59*assumptions!$E$98</f>
        <v>0</v>
      </c>
      <c r="OLM60" s="5">
        <f>OLM59*assumptions!$E$98</f>
        <v>0</v>
      </c>
      <c r="OLN60" s="5">
        <f>OLN59*assumptions!$E$98</f>
        <v>0</v>
      </c>
      <c r="OLO60" s="5">
        <f>OLO59*assumptions!$E$98</f>
        <v>0</v>
      </c>
      <c r="OLP60" s="5">
        <f>OLP59*assumptions!$E$98</f>
        <v>0</v>
      </c>
      <c r="OLQ60" s="5">
        <f>OLQ59*assumptions!$E$98</f>
        <v>0</v>
      </c>
      <c r="OLR60" s="5">
        <f>OLR59*assumptions!$E$98</f>
        <v>0</v>
      </c>
      <c r="OLS60" s="5">
        <f>OLS59*assumptions!$E$98</f>
        <v>0</v>
      </c>
      <c r="OLT60" s="5">
        <f>OLT59*assumptions!$E$98</f>
        <v>0</v>
      </c>
      <c r="OLU60" s="5">
        <f>OLU59*assumptions!$E$98</f>
        <v>0</v>
      </c>
      <c r="OLV60" s="5">
        <f>OLV59*assumptions!$E$98</f>
        <v>0</v>
      </c>
      <c r="OLW60" s="5">
        <f>OLW59*assumptions!$E$98</f>
        <v>0</v>
      </c>
      <c r="OLX60" s="5">
        <f>OLX59*assumptions!$E$98</f>
        <v>0</v>
      </c>
      <c r="OLY60" s="5">
        <f>OLY59*assumptions!$E$98</f>
        <v>0</v>
      </c>
      <c r="OLZ60" s="5">
        <f>OLZ59*assumptions!$E$98</f>
        <v>0</v>
      </c>
      <c r="OMA60" s="5">
        <f>OMA59*assumptions!$E$98</f>
        <v>0</v>
      </c>
      <c r="OMB60" s="5">
        <f>OMB59*assumptions!$E$98</f>
        <v>0</v>
      </c>
      <c r="OMC60" s="5">
        <f>OMC59*assumptions!$E$98</f>
        <v>0</v>
      </c>
      <c r="OMD60" s="5">
        <f>OMD59*assumptions!$E$98</f>
        <v>0</v>
      </c>
      <c r="OME60" s="5">
        <f>OME59*assumptions!$E$98</f>
        <v>0</v>
      </c>
      <c r="OMF60" s="5">
        <f>OMF59*assumptions!$E$98</f>
        <v>0</v>
      </c>
      <c r="OMG60" s="5">
        <f>OMG59*assumptions!$E$98</f>
        <v>0</v>
      </c>
      <c r="OMH60" s="5">
        <f>OMH59*assumptions!$E$98</f>
        <v>0</v>
      </c>
      <c r="OMI60" s="5">
        <f>OMI59*assumptions!$E$98</f>
        <v>0</v>
      </c>
      <c r="OMJ60" s="5">
        <f>OMJ59*assumptions!$E$98</f>
        <v>0</v>
      </c>
      <c r="OMK60" s="5">
        <f>OMK59*assumptions!$E$98</f>
        <v>0</v>
      </c>
      <c r="OML60" s="5">
        <f>OML59*assumptions!$E$98</f>
        <v>0</v>
      </c>
      <c r="OMM60" s="5">
        <f>OMM59*assumptions!$E$98</f>
        <v>0</v>
      </c>
      <c r="OMN60" s="5">
        <f>OMN59*assumptions!$E$98</f>
        <v>0</v>
      </c>
      <c r="OMO60" s="5">
        <f>OMO59*assumptions!$E$98</f>
        <v>0</v>
      </c>
      <c r="OMP60" s="5">
        <f>OMP59*assumptions!$E$98</f>
        <v>0</v>
      </c>
      <c r="OMQ60" s="5">
        <f>OMQ59*assumptions!$E$98</f>
        <v>0</v>
      </c>
      <c r="OMR60" s="5">
        <f>OMR59*assumptions!$E$98</f>
        <v>0</v>
      </c>
      <c r="OMS60" s="5">
        <f>OMS59*assumptions!$E$98</f>
        <v>0</v>
      </c>
      <c r="OMT60" s="5">
        <f>OMT59*assumptions!$E$98</f>
        <v>0</v>
      </c>
      <c r="OMU60" s="5">
        <f>OMU59*assumptions!$E$98</f>
        <v>0</v>
      </c>
      <c r="OMV60" s="5">
        <f>OMV59*assumptions!$E$98</f>
        <v>0</v>
      </c>
      <c r="OMW60" s="5">
        <f>OMW59*assumptions!$E$98</f>
        <v>0</v>
      </c>
      <c r="OMX60" s="5">
        <f>OMX59*assumptions!$E$98</f>
        <v>0</v>
      </c>
      <c r="OMY60" s="5">
        <f>OMY59*assumptions!$E$98</f>
        <v>0</v>
      </c>
      <c r="OMZ60" s="5">
        <f>OMZ59*assumptions!$E$98</f>
        <v>0</v>
      </c>
      <c r="ONA60" s="5">
        <f>ONA59*assumptions!$E$98</f>
        <v>0</v>
      </c>
      <c r="ONB60" s="5">
        <f>ONB59*assumptions!$E$98</f>
        <v>0</v>
      </c>
      <c r="ONC60" s="5">
        <f>ONC59*assumptions!$E$98</f>
        <v>0</v>
      </c>
      <c r="OND60" s="5">
        <f>OND59*assumptions!$E$98</f>
        <v>0</v>
      </c>
      <c r="ONE60" s="5">
        <f>ONE59*assumptions!$E$98</f>
        <v>0</v>
      </c>
      <c r="ONF60" s="5">
        <f>ONF59*assumptions!$E$98</f>
        <v>0</v>
      </c>
      <c r="ONG60" s="5">
        <f>ONG59*assumptions!$E$98</f>
        <v>0</v>
      </c>
      <c r="ONH60" s="5">
        <f>ONH59*assumptions!$E$98</f>
        <v>0</v>
      </c>
      <c r="ONI60" s="5">
        <f>ONI59*assumptions!$E$98</f>
        <v>0</v>
      </c>
      <c r="ONJ60" s="5">
        <f>ONJ59*assumptions!$E$98</f>
        <v>0</v>
      </c>
      <c r="ONK60" s="5">
        <f>ONK59*assumptions!$E$98</f>
        <v>0</v>
      </c>
      <c r="ONL60" s="5">
        <f>ONL59*assumptions!$E$98</f>
        <v>0</v>
      </c>
      <c r="ONM60" s="5">
        <f>ONM59*assumptions!$E$98</f>
        <v>0</v>
      </c>
      <c r="ONN60" s="5">
        <f>ONN59*assumptions!$E$98</f>
        <v>0</v>
      </c>
      <c r="ONO60" s="5">
        <f>ONO59*assumptions!$E$98</f>
        <v>0</v>
      </c>
      <c r="ONP60" s="5">
        <f>ONP59*assumptions!$E$98</f>
        <v>0</v>
      </c>
      <c r="ONQ60" s="5">
        <f>ONQ59*assumptions!$E$98</f>
        <v>0</v>
      </c>
      <c r="ONR60" s="5">
        <f>ONR59*assumptions!$E$98</f>
        <v>0</v>
      </c>
      <c r="ONS60" s="5">
        <f>ONS59*assumptions!$E$98</f>
        <v>0</v>
      </c>
      <c r="ONT60" s="5">
        <f>ONT59*assumptions!$E$98</f>
        <v>0</v>
      </c>
      <c r="ONU60" s="5">
        <f>ONU59*assumptions!$E$98</f>
        <v>0</v>
      </c>
      <c r="ONV60" s="5">
        <f>ONV59*assumptions!$E$98</f>
        <v>0</v>
      </c>
      <c r="ONW60" s="5">
        <f>ONW59*assumptions!$E$98</f>
        <v>0</v>
      </c>
      <c r="ONX60" s="5">
        <f>ONX59*assumptions!$E$98</f>
        <v>0</v>
      </c>
      <c r="ONY60" s="5">
        <f>ONY59*assumptions!$E$98</f>
        <v>0</v>
      </c>
      <c r="ONZ60" s="5">
        <f>ONZ59*assumptions!$E$98</f>
        <v>0</v>
      </c>
      <c r="OOA60" s="5">
        <f>OOA59*assumptions!$E$98</f>
        <v>0</v>
      </c>
      <c r="OOB60" s="5">
        <f>OOB59*assumptions!$E$98</f>
        <v>0</v>
      </c>
      <c r="OOC60" s="5">
        <f>OOC59*assumptions!$E$98</f>
        <v>0</v>
      </c>
      <c r="OOD60" s="5">
        <f>OOD59*assumptions!$E$98</f>
        <v>0</v>
      </c>
      <c r="OOE60" s="5">
        <f>OOE59*assumptions!$E$98</f>
        <v>0</v>
      </c>
      <c r="OOF60" s="5">
        <f>OOF59*assumptions!$E$98</f>
        <v>0</v>
      </c>
      <c r="OOG60" s="5">
        <f>OOG59*assumptions!$E$98</f>
        <v>0</v>
      </c>
      <c r="OOH60" s="5">
        <f>OOH59*assumptions!$E$98</f>
        <v>0</v>
      </c>
      <c r="OOI60" s="5">
        <f>OOI59*assumptions!$E$98</f>
        <v>0</v>
      </c>
      <c r="OOJ60" s="5">
        <f>OOJ59*assumptions!$E$98</f>
        <v>0</v>
      </c>
      <c r="OOK60" s="5">
        <f>OOK59*assumptions!$E$98</f>
        <v>0</v>
      </c>
      <c r="OOL60" s="5">
        <f>OOL59*assumptions!$E$98</f>
        <v>0</v>
      </c>
      <c r="OOM60" s="5">
        <f>OOM59*assumptions!$E$98</f>
        <v>0</v>
      </c>
      <c r="OON60" s="5">
        <f>OON59*assumptions!$E$98</f>
        <v>0</v>
      </c>
      <c r="OOO60" s="5">
        <f>OOO59*assumptions!$E$98</f>
        <v>0</v>
      </c>
      <c r="OOP60" s="5">
        <f>OOP59*assumptions!$E$98</f>
        <v>0</v>
      </c>
      <c r="OOQ60" s="5">
        <f>OOQ59*assumptions!$E$98</f>
        <v>0</v>
      </c>
      <c r="OOR60" s="5">
        <f>OOR59*assumptions!$E$98</f>
        <v>0</v>
      </c>
      <c r="OOS60" s="5">
        <f>OOS59*assumptions!$E$98</f>
        <v>0</v>
      </c>
      <c r="OOT60" s="5">
        <f>OOT59*assumptions!$E$98</f>
        <v>0</v>
      </c>
      <c r="OOU60" s="5">
        <f>OOU59*assumptions!$E$98</f>
        <v>0</v>
      </c>
      <c r="OOV60" s="5">
        <f>OOV59*assumptions!$E$98</f>
        <v>0</v>
      </c>
      <c r="OOW60" s="5">
        <f>OOW59*assumptions!$E$98</f>
        <v>0</v>
      </c>
      <c r="OOX60" s="5">
        <f>OOX59*assumptions!$E$98</f>
        <v>0</v>
      </c>
      <c r="OOY60" s="5">
        <f>OOY59*assumptions!$E$98</f>
        <v>0</v>
      </c>
      <c r="OOZ60" s="5">
        <f>OOZ59*assumptions!$E$98</f>
        <v>0</v>
      </c>
      <c r="OPA60" s="5">
        <f>OPA59*assumptions!$E$98</f>
        <v>0</v>
      </c>
      <c r="OPB60" s="5">
        <f>OPB59*assumptions!$E$98</f>
        <v>0</v>
      </c>
      <c r="OPC60" s="5">
        <f>OPC59*assumptions!$E$98</f>
        <v>0</v>
      </c>
      <c r="OPD60" s="5">
        <f>OPD59*assumptions!$E$98</f>
        <v>0</v>
      </c>
      <c r="OPE60" s="5">
        <f>OPE59*assumptions!$E$98</f>
        <v>0</v>
      </c>
      <c r="OPF60" s="5">
        <f>OPF59*assumptions!$E$98</f>
        <v>0</v>
      </c>
      <c r="OPG60" s="5">
        <f>OPG59*assumptions!$E$98</f>
        <v>0</v>
      </c>
      <c r="OPH60" s="5">
        <f>OPH59*assumptions!$E$98</f>
        <v>0</v>
      </c>
      <c r="OPI60" s="5">
        <f>OPI59*assumptions!$E$98</f>
        <v>0</v>
      </c>
      <c r="OPJ60" s="5">
        <f>OPJ59*assumptions!$E$98</f>
        <v>0</v>
      </c>
      <c r="OPK60" s="5">
        <f>OPK59*assumptions!$E$98</f>
        <v>0</v>
      </c>
      <c r="OPL60" s="5">
        <f>OPL59*assumptions!$E$98</f>
        <v>0</v>
      </c>
      <c r="OPM60" s="5">
        <f>OPM59*assumptions!$E$98</f>
        <v>0</v>
      </c>
      <c r="OPN60" s="5">
        <f>OPN59*assumptions!$E$98</f>
        <v>0</v>
      </c>
      <c r="OPO60" s="5">
        <f>OPO59*assumptions!$E$98</f>
        <v>0</v>
      </c>
      <c r="OPP60" s="5">
        <f>OPP59*assumptions!$E$98</f>
        <v>0</v>
      </c>
      <c r="OPQ60" s="5">
        <f>OPQ59*assumptions!$E$98</f>
        <v>0</v>
      </c>
      <c r="OPR60" s="5">
        <f>OPR59*assumptions!$E$98</f>
        <v>0</v>
      </c>
      <c r="OPS60" s="5">
        <f>OPS59*assumptions!$E$98</f>
        <v>0</v>
      </c>
      <c r="OPT60" s="5">
        <f>OPT59*assumptions!$E$98</f>
        <v>0</v>
      </c>
      <c r="OPU60" s="5">
        <f>OPU59*assumptions!$E$98</f>
        <v>0</v>
      </c>
      <c r="OPV60" s="5">
        <f>OPV59*assumptions!$E$98</f>
        <v>0</v>
      </c>
      <c r="OPW60" s="5">
        <f>OPW59*assumptions!$E$98</f>
        <v>0</v>
      </c>
      <c r="OPX60" s="5">
        <f>OPX59*assumptions!$E$98</f>
        <v>0</v>
      </c>
      <c r="OPY60" s="5">
        <f>OPY59*assumptions!$E$98</f>
        <v>0</v>
      </c>
      <c r="OPZ60" s="5">
        <f>OPZ59*assumptions!$E$98</f>
        <v>0</v>
      </c>
      <c r="OQA60" s="5">
        <f>OQA59*assumptions!$E$98</f>
        <v>0</v>
      </c>
      <c r="OQB60" s="5">
        <f>OQB59*assumptions!$E$98</f>
        <v>0</v>
      </c>
      <c r="OQC60" s="5">
        <f>OQC59*assumptions!$E$98</f>
        <v>0</v>
      </c>
      <c r="OQD60" s="5">
        <f>OQD59*assumptions!$E$98</f>
        <v>0</v>
      </c>
      <c r="OQE60" s="5">
        <f>OQE59*assumptions!$E$98</f>
        <v>0</v>
      </c>
      <c r="OQF60" s="5">
        <f>OQF59*assumptions!$E$98</f>
        <v>0</v>
      </c>
      <c r="OQG60" s="5">
        <f>OQG59*assumptions!$E$98</f>
        <v>0</v>
      </c>
      <c r="OQH60" s="5">
        <f>OQH59*assumptions!$E$98</f>
        <v>0</v>
      </c>
      <c r="OQI60" s="5">
        <f>OQI59*assumptions!$E$98</f>
        <v>0</v>
      </c>
      <c r="OQJ60" s="5">
        <f>OQJ59*assumptions!$E$98</f>
        <v>0</v>
      </c>
      <c r="OQK60" s="5">
        <f>OQK59*assumptions!$E$98</f>
        <v>0</v>
      </c>
      <c r="OQL60" s="5">
        <f>OQL59*assumptions!$E$98</f>
        <v>0</v>
      </c>
      <c r="OQM60" s="5">
        <f>OQM59*assumptions!$E$98</f>
        <v>0</v>
      </c>
      <c r="OQN60" s="5">
        <f>OQN59*assumptions!$E$98</f>
        <v>0</v>
      </c>
      <c r="OQO60" s="5">
        <f>OQO59*assumptions!$E$98</f>
        <v>0</v>
      </c>
      <c r="OQP60" s="5">
        <f>OQP59*assumptions!$E$98</f>
        <v>0</v>
      </c>
      <c r="OQQ60" s="5">
        <f>OQQ59*assumptions!$E$98</f>
        <v>0</v>
      </c>
      <c r="OQR60" s="5">
        <f>OQR59*assumptions!$E$98</f>
        <v>0</v>
      </c>
      <c r="OQS60" s="5">
        <f>OQS59*assumptions!$E$98</f>
        <v>0</v>
      </c>
      <c r="OQT60" s="5">
        <f>OQT59*assumptions!$E$98</f>
        <v>0</v>
      </c>
      <c r="OQU60" s="5">
        <f>OQU59*assumptions!$E$98</f>
        <v>0</v>
      </c>
      <c r="OQV60" s="5">
        <f>OQV59*assumptions!$E$98</f>
        <v>0</v>
      </c>
      <c r="OQW60" s="5">
        <f>OQW59*assumptions!$E$98</f>
        <v>0</v>
      </c>
      <c r="OQX60" s="5">
        <f>OQX59*assumptions!$E$98</f>
        <v>0</v>
      </c>
      <c r="OQY60" s="5">
        <f>OQY59*assumptions!$E$98</f>
        <v>0</v>
      </c>
      <c r="OQZ60" s="5">
        <f>OQZ59*assumptions!$E$98</f>
        <v>0</v>
      </c>
      <c r="ORA60" s="5">
        <f>ORA59*assumptions!$E$98</f>
        <v>0</v>
      </c>
      <c r="ORB60" s="5">
        <f>ORB59*assumptions!$E$98</f>
        <v>0</v>
      </c>
      <c r="ORC60" s="5">
        <f>ORC59*assumptions!$E$98</f>
        <v>0</v>
      </c>
      <c r="ORD60" s="5">
        <f>ORD59*assumptions!$E$98</f>
        <v>0</v>
      </c>
      <c r="ORE60" s="5">
        <f>ORE59*assumptions!$E$98</f>
        <v>0</v>
      </c>
      <c r="ORF60" s="5">
        <f>ORF59*assumptions!$E$98</f>
        <v>0</v>
      </c>
      <c r="ORG60" s="5">
        <f>ORG59*assumptions!$E$98</f>
        <v>0</v>
      </c>
      <c r="ORH60" s="5">
        <f>ORH59*assumptions!$E$98</f>
        <v>0</v>
      </c>
      <c r="ORI60" s="5">
        <f>ORI59*assumptions!$E$98</f>
        <v>0</v>
      </c>
      <c r="ORJ60" s="5">
        <f>ORJ59*assumptions!$E$98</f>
        <v>0</v>
      </c>
      <c r="ORK60" s="5">
        <f>ORK59*assumptions!$E$98</f>
        <v>0</v>
      </c>
      <c r="ORL60" s="5">
        <f>ORL59*assumptions!$E$98</f>
        <v>0</v>
      </c>
      <c r="ORM60" s="5">
        <f>ORM59*assumptions!$E$98</f>
        <v>0</v>
      </c>
      <c r="ORN60" s="5">
        <f>ORN59*assumptions!$E$98</f>
        <v>0</v>
      </c>
      <c r="ORO60" s="5">
        <f>ORO59*assumptions!$E$98</f>
        <v>0</v>
      </c>
      <c r="ORP60" s="5">
        <f>ORP59*assumptions!$E$98</f>
        <v>0</v>
      </c>
      <c r="ORQ60" s="5">
        <f>ORQ59*assumptions!$E$98</f>
        <v>0</v>
      </c>
      <c r="ORR60" s="5">
        <f>ORR59*assumptions!$E$98</f>
        <v>0</v>
      </c>
      <c r="ORS60" s="5">
        <f>ORS59*assumptions!$E$98</f>
        <v>0</v>
      </c>
      <c r="ORT60" s="5">
        <f>ORT59*assumptions!$E$98</f>
        <v>0</v>
      </c>
      <c r="ORU60" s="5">
        <f>ORU59*assumptions!$E$98</f>
        <v>0</v>
      </c>
      <c r="ORV60" s="5">
        <f>ORV59*assumptions!$E$98</f>
        <v>0</v>
      </c>
      <c r="ORW60" s="5">
        <f>ORW59*assumptions!$E$98</f>
        <v>0</v>
      </c>
      <c r="ORX60" s="5">
        <f>ORX59*assumptions!$E$98</f>
        <v>0</v>
      </c>
      <c r="ORY60" s="5">
        <f>ORY59*assumptions!$E$98</f>
        <v>0</v>
      </c>
      <c r="ORZ60" s="5">
        <f>ORZ59*assumptions!$E$98</f>
        <v>0</v>
      </c>
      <c r="OSA60" s="5">
        <f>OSA59*assumptions!$E$98</f>
        <v>0</v>
      </c>
      <c r="OSB60" s="5">
        <f>OSB59*assumptions!$E$98</f>
        <v>0</v>
      </c>
      <c r="OSC60" s="5">
        <f>OSC59*assumptions!$E$98</f>
        <v>0</v>
      </c>
      <c r="OSD60" s="5">
        <f>OSD59*assumptions!$E$98</f>
        <v>0</v>
      </c>
      <c r="OSE60" s="5">
        <f>OSE59*assumptions!$E$98</f>
        <v>0</v>
      </c>
      <c r="OSF60" s="5">
        <f>OSF59*assumptions!$E$98</f>
        <v>0</v>
      </c>
      <c r="OSG60" s="5">
        <f>OSG59*assumptions!$E$98</f>
        <v>0</v>
      </c>
      <c r="OSH60" s="5">
        <f>OSH59*assumptions!$E$98</f>
        <v>0</v>
      </c>
      <c r="OSI60" s="5">
        <f>OSI59*assumptions!$E$98</f>
        <v>0</v>
      </c>
      <c r="OSJ60" s="5">
        <f>OSJ59*assumptions!$E$98</f>
        <v>0</v>
      </c>
      <c r="OSK60" s="5">
        <f>OSK59*assumptions!$E$98</f>
        <v>0</v>
      </c>
      <c r="OSL60" s="5">
        <f>OSL59*assumptions!$E$98</f>
        <v>0</v>
      </c>
      <c r="OSM60" s="5">
        <f>OSM59*assumptions!$E$98</f>
        <v>0</v>
      </c>
      <c r="OSN60" s="5">
        <f>OSN59*assumptions!$E$98</f>
        <v>0</v>
      </c>
      <c r="OSO60" s="5">
        <f>OSO59*assumptions!$E$98</f>
        <v>0</v>
      </c>
      <c r="OSP60" s="5">
        <f>OSP59*assumptions!$E$98</f>
        <v>0</v>
      </c>
      <c r="OSQ60" s="5">
        <f>OSQ59*assumptions!$E$98</f>
        <v>0</v>
      </c>
      <c r="OSR60" s="5">
        <f>OSR59*assumptions!$E$98</f>
        <v>0</v>
      </c>
      <c r="OSS60" s="5">
        <f>OSS59*assumptions!$E$98</f>
        <v>0</v>
      </c>
      <c r="OST60" s="5">
        <f>OST59*assumptions!$E$98</f>
        <v>0</v>
      </c>
      <c r="OSU60" s="5">
        <f>OSU59*assumptions!$E$98</f>
        <v>0</v>
      </c>
      <c r="OSV60" s="5">
        <f>OSV59*assumptions!$E$98</f>
        <v>0</v>
      </c>
      <c r="OSW60" s="5">
        <f>OSW59*assumptions!$E$98</f>
        <v>0</v>
      </c>
      <c r="OSX60" s="5">
        <f>OSX59*assumptions!$E$98</f>
        <v>0</v>
      </c>
      <c r="OSY60" s="5">
        <f>OSY59*assumptions!$E$98</f>
        <v>0</v>
      </c>
      <c r="OSZ60" s="5">
        <f>OSZ59*assumptions!$E$98</f>
        <v>0</v>
      </c>
      <c r="OTA60" s="5">
        <f>OTA59*assumptions!$E$98</f>
        <v>0</v>
      </c>
      <c r="OTB60" s="5">
        <f>OTB59*assumptions!$E$98</f>
        <v>0</v>
      </c>
      <c r="OTC60" s="5">
        <f>OTC59*assumptions!$E$98</f>
        <v>0</v>
      </c>
      <c r="OTD60" s="5">
        <f>OTD59*assumptions!$E$98</f>
        <v>0</v>
      </c>
      <c r="OTE60" s="5">
        <f>OTE59*assumptions!$E$98</f>
        <v>0</v>
      </c>
      <c r="OTF60" s="5">
        <f>OTF59*assumptions!$E$98</f>
        <v>0</v>
      </c>
      <c r="OTG60" s="5">
        <f>OTG59*assumptions!$E$98</f>
        <v>0</v>
      </c>
      <c r="OTH60" s="5">
        <f>OTH59*assumptions!$E$98</f>
        <v>0</v>
      </c>
      <c r="OTI60" s="5">
        <f>OTI59*assumptions!$E$98</f>
        <v>0</v>
      </c>
      <c r="OTJ60" s="5">
        <f>OTJ59*assumptions!$E$98</f>
        <v>0</v>
      </c>
      <c r="OTK60" s="5">
        <f>OTK59*assumptions!$E$98</f>
        <v>0</v>
      </c>
      <c r="OTL60" s="5">
        <f>OTL59*assumptions!$E$98</f>
        <v>0</v>
      </c>
      <c r="OTM60" s="5">
        <f>OTM59*assumptions!$E$98</f>
        <v>0</v>
      </c>
      <c r="OTN60" s="5">
        <f>OTN59*assumptions!$E$98</f>
        <v>0</v>
      </c>
      <c r="OTO60" s="5">
        <f>OTO59*assumptions!$E$98</f>
        <v>0</v>
      </c>
      <c r="OTP60" s="5">
        <f>OTP59*assumptions!$E$98</f>
        <v>0</v>
      </c>
      <c r="OTQ60" s="5">
        <f>OTQ59*assumptions!$E$98</f>
        <v>0</v>
      </c>
      <c r="OTR60" s="5">
        <f>OTR59*assumptions!$E$98</f>
        <v>0</v>
      </c>
      <c r="OTS60" s="5">
        <f>OTS59*assumptions!$E$98</f>
        <v>0</v>
      </c>
      <c r="OTT60" s="5">
        <f>OTT59*assumptions!$E$98</f>
        <v>0</v>
      </c>
      <c r="OTU60" s="5">
        <f>OTU59*assumptions!$E$98</f>
        <v>0</v>
      </c>
      <c r="OTV60" s="5">
        <f>OTV59*assumptions!$E$98</f>
        <v>0</v>
      </c>
      <c r="OTW60" s="5">
        <f>OTW59*assumptions!$E$98</f>
        <v>0</v>
      </c>
      <c r="OTX60" s="5">
        <f>OTX59*assumptions!$E$98</f>
        <v>0</v>
      </c>
      <c r="OTY60" s="5">
        <f>OTY59*assumptions!$E$98</f>
        <v>0</v>
      </c>
      <c r="OTZ60" s="5">
        <f>OTZ59*assumptions!$E$98</f>
        <v>0</v>
      </c>
      <c r="OUA60" s="5">
        <f>OUA59*assumptions!$E$98</f>
        <v>0</v>
      </c>
      <c r="OUB60" s="5">
        <f>OUB59*assumptions!$E$98</f>
        <v>0</v>
      </c>
      <c r="OUC60" s="5">
        <f>OUC59*assumptions!$E$98</f>
        <v>0</v>
      </c>
      <c r="OUD60" s="5">
        <f>OUD59*assumptions!$E$98</f>
        <v>0</v>
      </c>
      <c r="OUE60" s="5">
        <f>OUE59*assumptions!$E$98</f>
        <v>0</v>
      </c>
      <c r="OUF60" s="5">
        <f>OUF59*assumptions!$E$98</f>
        <v>0</v>
      </c>
      <c r="OUG60" s="5">
        <f>OUG59*assumptions!$E$98</f>
        <v>0</v>
      </c>
      <c r="OUH60" s="5">
        <f>OUH59*assumptions!$E$98</f>
        <v>0</v>
      </c>
      <c r="OUI60" s="5">
        <f>OUI59*assumptions!$E$98</f>
        <v>0</v>
      </c>
      <c r="OUJ60" s="5">
        <f>OUJ59*assumptions!$E$98</f>
        <v>0</v>
      </c>
      <c r="OUK60" s="5">
        <f>OUK59*assumptions!$E$98</f>
        <v>0</v>
      </c>
      <c r="OUL60" s="5">
        <f>OUL59*assumptions!$E$98</f>
        <v>0</v>
      </c>
      <c r="OUM60" s="5">
        <f>OUM59*assumptions!$E$98</f>
        <v>0</v>
      </c>
      <c r="OUN60" s="5">
        <f>OUN59*assumptions!$E$98</f>
        <v>0</v>
      </c>
      <c r="OUO60" s="5">
        <f>OUO59*assumptions!$E$98</f>
        <v>0</v>
      </c>
      <c r="OUP60" s="5">
        <f>OUP59*assumptions!$E$98</f>
        <v>0</v>
      </c>
      <c r="OUQ60" s="5">
        <f>OUQ59*assumptions!$E$98</f>
        <v>0</v>
      </c>
      <c r="OUR60" s="5">
        <f>OUR59*assumptions!$E$98</f>
        <v>0</v>
      </c>
      <c r="OUS60" s="5">
        <f>OUS59*assumptions!$E$98</f>
        <v>0</v>
      </c>
      <c r="OUT60" s="5">
        <f>OUT59*assumptions!$E$98</f>
        <v>0</v>
      </c>
      <c r="OUU60" s="5">
        <f>OUU59*assumptions!$E$98</f>
        <v>0</v>
      </c>
      <c r="OUV60" s="5">
        <f>OUV59*assumptions!$E$98</f>
        <v>0</v>
      </c>
      <c r="OUW60" s="5">
        <f>OUW59*assumptions!$E$98</f>
        <v>0</v>
      </c>
      <c r="OUX60" s="5">
        <f>OUX59*assumptions!$E$98</f>
        <v>0</v>
      </c>
      <c r="OUY60" s="5">
        <f>OUY59*assumptions!$E$98</f>
        <v>0</v>
      </c>
      <c r="OUZ60" s="5">
        <f>OUZ59*assumptions!$E$98</f>
        <v>0</v>
      </c>
      <c r="OVA60" s="5">
        <f>OVA59*assumptions!$E$98</f>
        <v>0</v>
      </c>
      <c r="OVB60" s="5">
        <f>OVB59*assumptions!$E$98</f>
        <v>0</v>
      </c>
      <c r="OVC60" s="5">
        <f>OVC59*assumptions!$E$98</f>
        <v>0</v>
      </c>
      <c r="OVD60" s="5">
        <f>OVD59*assumptions!$E$98</f>
        <v>0</v>
      </c>
      <c r="OVE60" s="5">
        <f>OVE59*assumptions!$E$98</f>
        <v>0</v>
      </c>
      <c r="OVF60" s="5">
        <f>OVF59*assumptions!$E$98</f>
        <v>0</v>
      </c>
      <c r="OVG60" s="5">
        <f>OVG59*assumptions!$E$98</f>
        <v>0</v>
      </c>
      <c r="OVH60" s="5">
        <f>OVH59*assumptions!$E$98</f>
        <v>0</v>
      </c>
      <c r="OVI60" s="5">
        <f>OVI59*assumptions!$E$98</f>
        <v>0</v>
      </c>
      <c r="OVJ60" s="5">
        <f>OVJ59*assumptions!$E$98</f>
        <v>0</v>
      </c>
      <c r="OVK60" s="5">
        <f>OVK59*assumptions!$E$98</f>
        <v>0</v>
      </c>
      <c r="OVL60" s="5">
        <f>OVL59*assumptions!$E$98</f>
        <v>0</v>
      </c>
      <c r="OVM60" s="5">
        <f>OVM59*assumptions!$E$98</f>
        <v>0</v>
      </c>
      <c r="OVN60" s="5">
        <f>OVN59*assumptions!$E$98</f>
        <v>0</v>
      </c>
      <c r="OVO60" s="5">
        <f>OVO59*assumptions!$E$98</f>
        <v>0</v>
      </c>
      <c r="OVP60" s="5">
        <f>OVP59*assumptions!$E$98</f>
        <v>0</v>
      </c>
      <c r="OVQ60" s="5">
        <f>OVQ59*assumptions!$E$98</f>
        <v>0</v>
      </c>
      <c r="OVR60" s="5">
        <f>OVR59*assumptions!$E$98</f>
        <v>0</v>
      </c>
      <c r="OVS60" s="5">
        <f>OVS59*assumptions!$E$98</f>
        <v>0</v>
      </c>
      <c r="OVT60" s="5">
        <f>OVT59*assumptions!$E$98</f>
        <v>0</v>
      </c>
      <c r="OVU60" s="5">
        <f>OVU59*assumptions!$E$98</f>
        <v>0</v>
      </c>
      <c r="OVV60" s="5">
        <f>OVV59*assumptions!$E$98</f>
        <v>0</v>
      </c>
      <c r="OVW60" s="5">
        <f>OVW59*assumptions!$E$98</f>
        <v>0</v>
      </c>
      <c r="OVX60" s="5">
        <f>OVX59*assumptions!$E$98</f>
        <v>0</v>
      </c>
      <c r="OVY60" s="5">
        <f>OVY59*assumptions!$E$98</f>
        <v>0</v>
      </c>
      <c r="OVZ60" s="5">
        <f>OVZ59*assumptions!$E$98</f>
        <v>0</v>
      </c>
      <c r="OWA60" s="5">
        <f>OWA59*assumptions!$E$98</f>
        <v>0</v>
      </c>
      <c r="OWB60" s="5">
        <f>OWB59*assumptions!$E$98</f>
        <v>0</v>
      </c>
      <c r="OWC60" s="5">
        <f>OWC59*assumptions!$E$98</f>
        <v>0</v>
      </c>
      <c r="OWD60" s="5">
        <f>OWD59*assumptions!$E$98</f>
        <v>0</v>
      </c>
      <c r="OWE60" s="5">
        <f>OWE59*assumptions!$E$98</f>
        <v>0</v>
      </c>
      <c r="OWF60" s="5">
        <f>OWF59*assumptions!$E$98</f>
        <v>0</v>
      </c>
      <c r="OWG60" s="5">
        <f>OWG59*assumptions!$E$98</f>
        <v>0</v>
      </c>
      <c r="OWH60" s="5">
        <f>OWH59*assumptions!$E$98</f>
        <v>0</v>
      </c>
      <c r="OWI60" s="5">
        <f>OWI59*assumptions!$E$98</f>
        <v>0</v>
      </c>
      <c r="OWJ60" s="5">
        <f>OWJ59*assumptions!$E$98</f>
        <v>0</v>
      </c>
      <c r="OWK60" s="5">
        <f>OWK59*assumptions!$E$98</f>
        <v>0</v>
      </c>
      <c r="OWL60" s="5">
        <f>OWL59*assumptions!$E$98</f>
        <v>0</v>
      </c>
      <c r="OWM60" s="5">
        <f>OWM59*assumptions!$E$98</f>
        <v>0</v>
      </c>
      <c r="OWN60" s="5">
        <f>OWN59*assumptions!$E$98</f>
        <v>0</v>
      </c>
      <c r="OWO60" s="5">
        <f>OWO59*assumptions!$E$98</f>
        <v>0</v>
      </c>
      <c r="OWP60" s="5">
        <f>OWP59*assumptions!$E$98</f>
        <v>0</v>
      </c>
      <c r="OWQ60" s="5">
        <f>OWQ59*assumptions!$E$98</f>
        <v>0</v>
      </c>
      <c r="OWR60" s="5">
        <f>OWR59*assumptions!$E$98</f>
        <v>0</v>
      </c>
      <c r="OWS60" s="5">
        <f>OWS59*assumptions!$E$98</f>
        <v>0</v>
      </c>
      <c r="OWT60" s="5">
        <f>OWT59*assumptions!$E$98</f>
        <v>0</v>
      </c>
      <c r="OWU60" s="5">
        <f>OWU59*assumptions!$E$98</f>
        <v>0</v>
      </c>
      <c r="OWV60" s="5">
        <f>OWV59*assumptions!$E$98</f>
        <v>0</v>
      </c>
      <c r="OWW60" s="5">
        <f>OWW59*assumptions!$E$98</f>
        <v>0</v>
      </c>
      <c r="OWX60" s="5">
        <f>OWX59*assumptions!$E$98</f>
        <v>0</v>
      </c>
      <c r="OWY60" s="5">
        <f>OWY59*assumptions!$E$98</f>
        <v>0</v>
      </c>
      <c r="OWZ60" s="5">
        <f>OWZ59*assumptions!$E$98</f>
        <v>0</v>
      </c>
      <c r="OXA60" s="5">
        <f>OXA59*assumptions!$E$98</f>
        <v>0</v>
      </c>
      <c r="OXB60" s="5">
        <f>OXB59*assumptions!$E$98</f>
        <v>0</v>
      </c>
      <c r="OXC60" s="5">
        <f>OXC59*assumptions!$E$98</f>
        <v>0</v>
      </c>
      <c r="OXD60" s="5">
        <f>OXD59*assumptions!$E$98</f>
        <v>0</v>
      </c>
      <c r="OXE60" s="5">
        <f>OXE59*assumptions!$E$98</f>
        <v>0</v>
      </c>
      <c r="OXF60" s="5">
        <f>OXF59*assumptions!$E$98</f>
        <v>0</v>
      </c>
      <c r="OXG60" s="5">
        <f>OXG59*assumptions!$E$98</f>
        <v>0</v>
      </c>
      <c r="OXH60" s="5">
        <f>OXH59*assumptions!$E$98</f>
        <v>0</v>
      </c>
      <c r="OXI60" s="5">
        <f>OXI59*assumptions!$E$98</f>
        <v>0</v>
      </c>
      <c r="OXJ60" s="5">
        <f>OXJ59*assumptions!$E$98</f>
        <v>0</v>
      </c>
      <c r="OXK60" s="5">
        <f>OXK59*assumptions!$E$98</f>
        <v>0</v>
      </c>
      <c r="OXL60" s="5">
        <f>OXL59*assumptions!$E$98</f>
        <v>0</v>
      </c>
      <c r="OXM60" s="5">
        <f>OXM59*assumptions!$E$98</f>
        <v>0</v>
      </c>
      <c r="OXN60" s="5">
        <f>OXN59*assumptions!$E$98</f>
        <v>0</v>
      </c>
      <c r="OXO60" s="5">
        <f>OXO59*assumptions!$E$98</f>
        <v>0</v>
      </c>
      <c r="OXP60" s="5">
        <f>OXP59*assumptions!$E$98</f>
        <v>0</v>
      </c>
      <c r="OXQ60" s="5">
        <f>OXQ59*assumptions!$E$98</f>
        <v>0</v>
      </c>
      <c r="OXR60" s="5">
        <f>OXR59*assumptions!$E$98</f>
        <v>0</v>
      </c>
      <c r="OXS60" s="5">
        <f>OXS59*assumptions!$E$98</f>
        <v>0</v>
      </c>
      <c r="OXT60" s="5">
        <f>OXT59*assumptions!$E$98</f>
        <v>0</v>
      </c>
      <c r="OXU60" s="5">
        <f>OXU59*assumptions!$E$98</f>
        <v>0</v>
      </c>
      <c r="OXV60" s="5">
        <f>OXV59*assumptions!$E$98</f>
        <v>0</v>
      </c>
      <c r="OXW60" s="5">
        <f>OXW59*assumptions!$E$98</f>
        <v>0</v>
      </c>
      <c r="OXX60" s="5">
        <f>OXX59*assumptions!$E$98</f>
        <v>0</v>
      </c>
      <c r="OXY60" s="5">
        <f>OXY59*assumptions!$E$98</f>
        <v>0</v>
      </c>
      <c r="OXZ60" s="5">
        <f>OXZ59*assumptions!$E$98</f>
        <v>0</v>
      </c>
      <c r="OYA60" s="5">
        <f>OYA59*assumptions!$E$98</f>
        <v>0</v>
      </c>
      <c r="OYB60" s="5">
        <f>OYB59*assumptions!$E$98</f>
        <v>0</v>
      </c>
      <c r="OYC60" s="5">
        <f>OYC59*assumptions!$E$98</f>
        <v>0</v>
      </c>
      <c r="OYD60" s="5">
        <f>OYD59*assumptions!$E$98</f>
        <v>0</v>
      </c>
      <c r="OYE60" s="5">
        <f>OYE59*assumptions!$E$98</f>
        <v>0</v>
      </c>
      <c r="OYF60" s="5">
        <f>OYF59*assumptions!$E$98</f>
        <v>0</v>
      </c>
      <c r="OYG60" s="5">
        <f>OYG59*assumptions!$E$98</f>
        <v>0</v>
      </c>
      <c r="OYH60" s="5">
        <f>OYH59*assumptions!$E$98</f>
        <v>0</v>
      </c>
      <c r="OYI60" s="5">
        <f>OYI59*assumptions!$E$98</f>
        <v>0</v>
      </c>
      <c r="OYJ60" s="5">
        <f>OYJ59*assumptions!$E$98</f>
        <v>0</v>
      </c>
      <c r="OYK60" s="5">
        <f>OYK59*assumptions!$E$98</f>
        <v>0</v>
      </c>
      <c r="OYL60" s="5">
        <f>OYL59*assumptions!$E$98</f>
        <v>0</v>
      </c>
      <c r="OYM60" s="5">
        <f>OYM59*assumptions!$E$98</f>
        <v>0</v>
      </c>
      <c r="OYN60" s="5">
        <f>OYN59*assumptions!$E$98</f>
        <v>0</v>
      </c>
      <c r="OYO60" s="5">
        <f>OYO59*assumptions!$E$98</f>
        <v>0</v>
      </c>
      <c r="OYP60" s="5">
        <f>OYP59*assumptions!$E$98</f>
        <v>0</v>
      </c>
      <c r="OYQ60" s="5">
        <f>OYQ59*assumptions!$E$98</f>
        <v>0</v>
      </c>
      <c r="OYR60" s="5">
        <f>OYR59*assumptions!$E$98</f>
        <v>0</v>
      </c>
      <c r="OYS60" s="5">
        <f>OYS59*assumptions!$E$98</f>
        <v>0</v>
      </c>
      <c r="OYT60" s="5">
        <f>OYT59*assumptions!$E$98</f>
        <v>0</v>
      </c>
      <c r="OYU60" s="5">
        <f>OYU59*assumptions!$E$98</f>
        <v>0</v>
      </c>
      <c r="OYV60" s="5">
        <f>OYV59*assumptions!$E$98</f>
        <v>0</v>
      </c>
      <c r="OYW60" s="5">
        <f>OYW59*assumptions!$E$98</f>
        <v>0</v>
      </c>
      <c r="OYX60" s="5">
        <f>OYX59*assumptions!$E$98</f>
        <v>0</v>
      </c>
      <c r="OYY60" s="5">
        <f>OYY59*assumptions!$E$98</f>
        <v>0</v>
      </c>
      <c r="OYZ60" s="5">
        <f>OYZ59*assumptions!$E$98</f>
        <v>0</v>
      </c>
      <c r="OZA60" s="5">
        <f>OZA59*assumptions!$E$98</f>
        <v>0</v>
      </c>
      <c r="OZB60" s="5">
        <f>OZB59*assumptions!$E$98</f>
        <v>0</v>
      </c>
      <c r="OZC60" s="5">
        <f>OZC59*assumptions!$E$98</f>
        <v>0</v>
      </c>
      <c r="OZD60" s="5">
        <f>OZD59*assumptions!$E$98</f>
        <v>0</v>
      </c>
      <c r="OZE60" s="5">
        <f>OZE59*assumptions!$E$98</f>
        <v>0</v>
      </c>
      <c r="OZF60" s="5">
        <f>OZF59*assumptions!$E$98</f>
        <v>0</v>
      </c>
      <c r="OZG60" s="5">
        <f>OZG59*assumptions!$E$98</f>
        <v>0</v>
      </c>
      <c r="OZH60" s="5">
        <f>OZH59*assumptions!$E$98</f>
        <v>0</v>
      </c>
      <c r="OZI60" s="5">
        <f>OZI59*assumptions!$E$98</f>
        <v>0</v>
      </c>
      <c r="OZJ60" s="5">
        <f>OZJ59*assumptions!$E$98</f>
        <v>0</v>
      </c>
      <c r="OZK60" s="5">
        <f>OZK59*assumptions!$E$98</f>
        <v>0</v>
      </c>
      <c r="OZL60" s="5">
        <f>OZL59*assumptions!$E$98</f>
        <v>0</v>
      </c>
      <c r="OZM60" s="5">
        <f>OZM59*assumptions!$E$98</f>
        <v>0</v>
      </c>
      <c r="OZN60" s="5">
        <f>OZN59*assumptions!$E$98</f>
        <v>0</v>
      </c>
      <c r="OZO60" s="5">
        <f>OZO59*assumptions!$E$98</f>
        <v>0</v>
      </c>
      <c r="OZP60" s="5">
        <f>OZP59*assumptions!$E$98</f>
        <v>0</v>
      </c>
      <c r="OZQ60" s="5">
        <f>OZQ59*assumptions!$E$98</f>
        <v>0</v>
      </c>
      <c r="OZR60" s="5">
        <f>OZR59*assumptions!$E$98</f>
        <v>0</v>
      </c>
      <c r="OZS60" s="5">
        <f>OZS59*assumptions!$E$98</f>
        <v>0</v>
      </c>
      <c r="OZT60" s="5">
        <f>OZT59*assumptions!$E$98</f>
        <v>0</v>
      </c>
      <c r="OZU60" s="5">
        <f>OZU59*assumptions!$E$98</f>
        <v>0</v>
      </c>
      <c r="OZV60" s="5">
        <f>OZV59*assumptions!$E$98</f>
        <v>0</v>
      </c>
      <c r="OZW60" s="5">
        <f>OZW59*assumptions!$E$98</f>
        <v>0</v>
      </c>
      <c r="OZX60" s="5">
        <f>OZX59*assumptions!$E$98</f>
        <v>0</v>
      </c>
      <c r="OZY60" s="5">
        <f>OZY59*assumptions!$E$98</f>
        <v>0</v>
      </c>
      <c r="OZZ60" s="5">
        <f>OZZ59*assumptions!$E$98</f>
        <v>0</v>
      </c>
      <c r="PAA60" s="5">
        <f>PAA59*assumptions!$E$98</f>
        <v>0</v>
      </c>
      <c r="PAB60" s="5">
        <f>PAB59*assumptions!$E$98</f>
        <v>0</v>
      </c>
      <c r="PAC60" s="5">
        <f>PAC59*assumptions!$E$98</f>
        <v>0</v>
      </c>
      <c r="PAD60" s="5">
        <f>PAD59*assumptions!$E$98</f>
        <v>0</v>
      </c>
      <c r="PAE60" s="5">
        <f>PAE59*assumptions!$E$98</f>
        <v>0</v>
      </c>
      <c r="PAF60" s="5">
        <f>PAF59*assumptions!$E$98</f>
        <v>0</v>
      </c>
      <c r="PAG60" s="5">
        <f>PAG59*assumptions!$E$98</f>
        <v>0</v>
      </c>
      <c r="PAH60" s="5">
        <f>PAH59*assumptions!$E$98</f>
        <v>0</v>
      </c>
      <c r="PAI60" s="5">
        <f>PAI59*assumptions!$E$98</f>
        <v>0</v>
      </c>
      <c r="PAJ60" s="5">
        <f>PAJ59*assumptions!$E$98</f>
        <v>0</v>
      </c>
      <c r="PAK60" s="5">
        <f>PAK59*assumptions!$E$98</f>
        <v>0</v>
      </c>
      <c r="PAL60" s="5">
        <f>PAL59*assumptions!$E$98</f>
        <v>0</v>
      </c>
      <c r="PAM60" s="5">
        <f>PAM59*assumptions!$E$98</f>
        <v>0</v>
      </c>
      <c r="PAN60" s="5">
        <f>PAN59*assumptions!$E$98</f>
        <v>0</v>
      </c>
      <c r="PAO60" s="5">
        <f>PAO59*assumptions!$E$98</f>
        <v>0</v>
      </c>
      <c r="PAP60" s="5">
        <f>PAP59*assumptions!$E$98</f>
        <v>0</v>
      </c>
      <c r="PAQ60" s="5">
        <f>PAQ59*assumptions!$E$98</f>
        <v>0</v>
      </c>
      <c r="PAR60" s="5">
        <f>PAR59*assumptions!$E$98</f>
        <v>0</v>
      </c>
      <c r="PAS60" s="5">
        <f>PAS59*assumptions!$E$98</f>
        <v>0</v>
      </c>
      <c r="PAT60" s="5">
        <f>PAT59*assumptions!$E$98</f>
        <v>0</v>
      </c>
      <c r="PAU60" s="5">
        <f>PAU59*assumptions!$E$98</f>
        <v>0</v>
      </c>
      <c r="PAV60" s="5">
        <f>PAV59*assumptions!$E$98</f>
        <v>0</v>
      </c>
      <c r="PAW60" s="5">
        <f>PAW59*assumptions!$E$98</f>
        <v>0</v>
      </c>
      <c r="PAX60" s="5">
        <f>PAX59*assumptions!$E$98</f>
        <v>0</v>
      </c>
      <c r="PAY60" s="5">
        <f>PAY59*assumptions!$E$98</f>
        <v>0</v>
      </c>
      <c r="PAZ60" s="5">
        <f>PAZ59*assumptions!$E$98</f>
        <v>0</v>
      </c>
      <c r="PBA60" s="5">
        <f>PBA59*assumptions!$E$98</f>
        <v>0</v>
      </c>
      <c r="PBB60" s="5">
        <f>PBB59*assumptions!$E$98</f>
        <v>0</v>
      </c>
      <c r="PBC60" s="5">
        <f>PBC59*assumptions!$E$98</f>
        <v>0</v>
      </c>
      <c r="PBD60" s="5">
        <f>PBD59*assumptions!$E$98</f>
        <v>0</v>
      </c>
      <c r="PBE60" s="5">
        <f>PBE59*assumptions!$E$98</f>
        <v>0</v>
      </c>
      <c r="PBF60" s="5">
        <f>PBF59*assumptions!$E$98</f>
        <v>0</v>
      </c>
      <c r="PBG60" s="5">
        <f>PBG59*assumptions!$E$98</f>
        <v>0</v>
      </c>
      <c r="PBH60" s="5">
        <f>PBH59*assumptions!$E$98</f>
        <v>0</v>
      </c>
      <c r="PBI60" s="5">
        <f>PBI59*assumptions!$E$98</f>
        <v>0</v>
      </c>
      <c r="PBJ60" s="5">
        <f>PBJ59*assumptions!$E$98</f>
        <v>0</v>
      </c>
      <c r="PBK60" s="5">
        <f>PBK59*assumptions!$E$98</f>
        <v>0</v>
      </c>
      <c r="PBL60" s="5">
        <f>PBL59*assumptions!$E$98</f>
        <v>0</v>
      </c>
      <c r="PBM60" s="5">
        <f>PBM59*assumptions!$E$98</f>
        <v>0</v>
      </c>
      <c r="PBN60" s="5">
        <f>PBN59*assumptions!$E$98</f>
        <v>0</v>
      </c>
      <c r="PBO60" s="5">
        <f>PBO59*assumptions!$E$98</f>
        <v>0</v>
      </c>
      <c r="PBP60" s="5">
        <f>PBP59*assumptions!$E$98</f>
        <v>0</v>
      </c>
      <c r="PBQ60" s="5">
        <f>PBQ59*assumptions!$E$98</f>
        <v>0</v>
      </c>
      <c r="PBR60" s="5">
        <f>PBR59*assumptions!$E$98</f>
        <v>0</v>
      </c>
      <c r="PBS60" s="5">
        <f>PBS59*assumptions!$E$98</f>
        <v>0</v>
      </c>
      <c r="PBT60" s="5">
        <f>PBT59*assumptions!$E$98</f>
        <v>0</v>
      </c>
      <c r="PBU60" s="5">
        <f>PBU59*assumptions!$E$98</f>
        <v>0</v>
      </c>
      <c r="PBV60" s="5">
        <f>PBV59*assumptions!$E$98</f>
        <v>0</v>
      </c>
      <c r="PBW60" s="5">
        <f>PBW59*assumptions!$E$98</f>
        <v>0</v>
      </c>
      <c r="PBX60" s="5">
        <f>PBX59*assumptions!$E$98</f>
        <v>0</v>
      </c>
      <c r="PBY60" s="5">
        <f>PBY59*assumptions!$E$98</f>
        <v>0</v>
      </c>
      <c r="PBZ60" s="5">
        <f>PBZ59*assumptions!$E$98</f>
        <v>0</v>
      </c>
      <c r="PCA60" s="5">
        <f>PCA59*assumptions!$E$98</f>
        <v>0</v>
      </c>
      <c r="PCB60" s="5">
        <f>PCB59*assumptions!$E$98</f>
        <v>0</v>
      </c>
      <c r="PCC60" s="5">
        <f>PCC59*assumptions!$E$98</f>
        <v>0</v>
      </c>
      <c r="PCD60" s="5">
        <f>PCD59*assumptions!$E$98</f>
        <v>0</v>
      </c>
      <c r="PCE60" s="5">
        <f>PCE59*assumptions!$E$98</f>
        <v>0</v>
      </c>
      <c r="PCF60" s="5">
        <f>PCF59*assumptions!$E$98</f>
        <v>0</v>
      </c>
      <c r="PCG60" s="5">
        <f>PCG59*assumptions!$E$98</f>
        <v>0</v>
      </c>
      <c r="PCH60" s="5">
        <f>PCH59*assumptions!$E$98</f>
        <v>0</v>
      </c>
      <c r="PCI60" s="5">
        <f>PCI59*assumptions!$E$98</f>
        <v>0</v>
      </c>
      <c r="PCJ60" s="5">
        <f>PCJ59*assumptions!$E$98</f>
        <v>0</v>
      </c>
      <c r="PCK60" s="5">
        <f>PCK59*assumptions!$E$98</f>
        <v>0</v>
      </c>
      <c r="PCL60" s="5">
        <f>PCL59*assumptions!$E$98</f>
        <v>0</v>
      </c>
      <c r="PCM60" s="5">
        <f>PCM59*assumptions!$E$98</f>
        <v>0</v>
      </c>
      <c r="PCN60" s="5">
        <f>PCN59*assumptions!$E$98</f>
        <v>0</v>
      </c>
      <c r="PCO60" s="5">
        <f>PCO59*assumptions!$E$98</f>
        <v>0</v>
      </c>
      <c r="PCP60" s="5">
        <f>PCP59*assumptions!$E$98</f>
        <v>0</v>
      </c>
      <c r="PCQ60" s="5">
        <f>PCQ59*assumptions!$E$98</f>
        <v>0</v>
      </c>
      <c r="PCR60" s="5">
        <f>PCR59*assumptions!$E$98</f>
        <v>0</v>
      </c>
      <c r="PCS60" s="5">
        <f>PCS59*assumptions!$E$98</f>
        <v>0</v>
      </c>
      <c r="PCT60" s="5">
        <f>PCT59*assumptions!$E$98</f>
        <v>0</v>
      </c>
      <c r="PCU60" s="5">
        <f>PCU59*assumptions!$E$98</f>
        <v>0</v>
      </c>
      <c r="PCV60" s="5">
        <f>PCV59*assumptions!$E$98</f>
        <v>0</v>
      </c>
      <c r="PCW60" s="5">
        <f>PCW59*assumptions!$E$98</f>
        <v>0</v>
      </c>
      <c r="PCX60" s="5">
        <f>PCX59*assumptions!$E$98</f>
        <v>0</v>
      </c>
      <c r="PCY60" s="5">
        <f>PCY59*assumptions!$E$98</f>
        <v>0</v>
      </c>
      <c r="PCZ60" s="5">
        <f>PCZ59*assumptions!$E$98</f>
        <v>0</v>
      </c>
      <c r="PDA60" s="5">
        <f>PDA59*assumptions!$E$98</f>
        <v>0</v>
      </c>
      <c r="PDB60" s="5">
        <f>PDB59*assumptions!$E$98</f>
        <v>0</v>
      </c>
      <c r="PDC60" s="5">
        <f>PDC59*assumptions!$E$98</f>
        <v>0</v>
      </c>
      <c r="PDD60" s="5">
        <f>PDD59*assumptions!$E$98</f>
        <v>0</v>
      </c>
      <c r="PDE60" s="5">
        <f>PDE59*assumptions!$E$98</f>
        <v>0</v>
      </c>
      <c r="PDF60" s="5">
        <f>PDF59*assumptions!$E$98</f>
        <v>0</v>
      </c>
      <c r="PDG60" s="5">
        <f>PDG59*assumptions!$E$98</f>
        <v>0</v>
      </c>
      <c r="PDH60" s="5">
        <f>PDH59*assumptions!$E$98</f>
        <v>0</v>
      </c>
      <c r="PDI60" s="5">
        <f>PDI59*assumptions!$E$98</f>
        <v>0</v>
      </c>
      <c r="PDJ60" s="5">
        <f>PDJ59*assumptions!$E$98</f>
        <v>0</v>
      </c>
      <c r="PDK60" s="5">
        <f>PDK59*assumptions!$E$98</f>
        <v>0</v>
      </c>
      <c r="PDL60" s="5">
        <f>PDL59*assumptions!$E$98</f>
        <v>0</v>
      </c>
      <c r="PDM60" s="5">
        <f>PDM59*assumptions!$E$98</f>
        <v>0</v>
      </c>
      <c r="PDN60" s="5">
        <f>PDN59*assumptions!$E$98</f>
        <v>0</v>
      </c>
      <c r="PDO60" s="5">
        <f>PDO59*assumptions!$E$98</f>
        <v>0</v>
      </c>
      <c r="PDP60" s="5">
        <f>PDP59*assumptions!$E$98</f>
        <v>0</v>
      </c>
      <c r="PDQ60" s="5">
        <f>PDQ59*assumptions!$E$98</f>
        <v>0</v>
      </c>
      <c r="PDR60" s="5">
        <f>PDR59*assumptions!$E$98</f>
        <v>0</v>
      </c>
      <c r="PDS60" s="5">
        <f>PDS59*assumptions!$E$98</f>
        <v>0</v>
      </c>
      <c r="PDT60" s="5">
        <f>PDT59*assumptions!$E$98</f>
        <v>0</v>
      </c>
      <c r="PDU60" s="5">
        <f>PDU59*assumptions!$E$98</f>
        <v>0</v>
      </c>
      <c r="PDV60" s="5">
        <f>PDV59*assumptions!$E$98</f>
        <v>0</v>
      </c>
      <c r="PDW60" s="5">
        <f>PDW59*assumptions!$E$98</f>
        <v>0</v>
      </c>
      <c r="PDX60" s="5">
        <f>PDX59*assumptions!$E$98</f>
        <v>0</v>
      </c>
      <c r="PDY60" s="5">
        <f>PDY59*assumptions!$E$98</f>
        <v>0</v>
      </c>
      <c r="PDZ60" s="5">
        <f>PDZ59*assumptions!$E$98</f>
        <v>0</v>
      </c>
      <c r="PEA60" s="5">
        <f>PEA59*assumptions!$E$98</f>
        <v>0</v>
      </c>
      <c r="PEB60" s="5">
        <f>PEB59*assumptions!$E$98</f>
        <v>0</v>
      </c>
      <c r="PEC60" s="5">
        <f>PEC59*assumptions!$E$98</f>
        <v>0</v>
      </c>
      <c r="PED60" s="5">
        <f>PED59*assumptions!$E$98</f>
        <v>0</v>
      </c>
      <c r="PEE60" s="5">
        <f>PEE59*assumptions!$E$98</f>
        <v>0</v>
      </c>
      <c r="PEF60" s="5">
        <f>PEF59*assumptions!$E$98</f>
        <v>0</v>
      </c>
      <c r="PEG60" s="5">
        <f>PEG59*assumptions!$E$98</f>
        <v>0</v>
      </c>
      <c r="PEH60" s="5">
        <f>PEH59*assumptions!$E$98</f>
        <v>0</v>
      </c>
      <c r="PEI60" s="5">
        <f>PEI59*assumptions!$E$98</f>
        <v>0</v>
      </c>
      <c r="PEJ60" s="5">
        <f>PEJ59*assumptions!$E$98</f>
        <v>0</v>
      </c>
      <c r="PEK60" s="5">
        <f>PEK59*assumptions!$E$98</f>
        <v>0</v>
      </c>
      <c r="PEL60" s="5">
        <f>PEL59*assumptions!$E$98</f>
        <v>0</v>
      </c>
      <c r="PEM60" s="5">
        <f>PEM59*assumptions!$E$98</f>
        <v>0</v>
      </c>
      <c r="PEN60" s="5">
        <f>PEN59*assumptions!$E$98</f>
        <v>0</v>
      </c>
      <c r="PEO60" s="5">
        <f>PEO59*assumptions!$E$98</f>
        <v>0</v>
      </c>
      <c r="PEP60" s="5">
        <f>PEP59*assumptions!$E$98</f>
        <v>0</v>
      </c>
      <c r="PEQ60" s="5">
        <f>PEQ59*assumptions!$E$98</f>
        <v>0</v>
      </c>
      <c r="PER60" s="5">
        <f>PER59*assumptions!$E$98</f>
        <v>0</v>
      </c>
      <c r="PES60" s="5">
        <f>PES59*assumptions!$E$98</f>
        <v>0</v>
      </c>
      <c r="PET60" s="5">
        <f>PET59*assumptions!$E$98</f>
        <v>0</v>
      </c>
      <c r="PEU60" s="5">
        <f>PEU59*assumptions!$E$98</f>
        <v>0</v>
      </c>
      <c r="PEV60" s="5">
        <f>PEV59*assumptions!$E$98</f>
        <v>0</v>
      </c>
      <c r="PEW60" s="5">
        <f>PEW59*assumptions!$E$98</f>
        <v>0</v>
      </c>
      <c r="PEX60" s="5">
        <f>PEX59*assumptions!$E$98</f>
        <v>0</v>
      </c>
      <c r="PEY60" s="5">
        <f>PEY59*assumptions!$E$98</f>
        <v>0</v>
      </c>
      <c r="PEZ60" s="5">
        <f>PEZ59*assumptions!$E$98</f>
        <v>0</v>
      </c>
      <c r="PFA60" s="5">
        <f>PFA59*assumptions!$E$98</f>
        <v>0</v>
      </c>
      <c r="PFB60" s="5">
        <f>PFB59*assumptions!$E$98</f>
        <v>0</v>
      </c>
      <c r="PFC60" s="5">
        <f>PFC59*assumptions!$E$98</f>
        <v>0</v>
      </c>
      <c r="PFD60" s="5">
        <f>PFD59*assumptions!$E$98</f>
        <v>0</v>
      </c>
      <c r="PFE60" s="5">
        <f>PFE59*assumptions!$E$98</f>
        <v>0</v>
      </c>
      <c r="PFF60" s="5">
        <f>PFF59*assumptions!$E$98</f>
        <v>0</v>
      </c>
      <c r="PFG60" s="5">
        <f>PFG59*assumptions!$E$98</f>
        <v>0</v>
      </c>
      <c r="PFH60" s="5">
        <f>PFH59*assumptions!$E$98</f>
        <v>0</v>
      </c>
      <c r="PFI60" s="5">
        <f>PFI59*assumptions!$E$98</f>
        <v>0</v>
      </c>
      <c r="PFJ60" s="5">
        <f>PFJ59*assumptions!$E$98</f>
        <v>0</v>
      </c>
      <c r="PFK60" s="5">
        <f>PFK59*assumptions!$E$98</f>
        <v>0</v>
      </c>
      <c r="PFL60" s="5">
        <f>PFL59*assumptions!$E$98</f>
        <v>0</v>
      </c>
      <c r="PFM60" s="5">
        <f>PFM59*assumptions!$E$98</f>
        <v>0</v>
      </c>
      <c r="PFN60" s="5">
        <f>PFN59*assumptions!$E$98</f>
        <v>0</v>
      </c>
      <c r="PFO60" s="5">
        <f>PFO59*assumptions!$E$98</f>
        <v>0</v>
      </c>
      <c r="PFP60" s="5">
        <f>PFP59*assumptions!$E$98</f>
        <v>0</v>
      </c>
      <c r="PFQ60" s="5">
        <f>PFQ59*assumptions!$E$98</f>
        <v>0</v>
      </c>
      <c r="PFR60" s="5">
        <f>PFR59*assumptions!$E$98</f>
        <v>0</v>
      </c>
      <c r="PFS60" s="5">
        <f>PFS59*assumptions!$E$98</f>
        <v>0</v>
      </c>
      <c r="PFT60" s="5">
        <f>PFT59*assumptions!$E$98</f>
        <v>0</v>
      </c>
      <c r="PFU60" s="5">
        <f>PFU59*assumptions!$E$98</f>
        <v>0</v>
      </c>
      <c r="PFV60" s="5">
        <f>PFV59*assumptions!$E$98</f>
        <v>0</v>
      </c>
      <c r="PFW60" s="5">
        <f>PFW59*assumptions!$E$98</f>
        <v>0</v>
      </c>
      <c r="PFX60" s="5">
        <f>PFX59*assumptions!$E$98</f>
        <v>0</v>
      </c>
      <c r="PFY60" s="5">
        <f>PFY59*assumptions!$E$98</f>
        <v>0</v>
      </c>
      <c r="PFZ60" s="5">
        <f>PFZ59*assumptions!$E$98</f>
        <v>0</v>
      </c>
      <c r="PGA60" s="5">
        <f>PGA59*assumptions!$E$98</f>
        <v>0</v>
      </c>
      <c r="PGB60" s="5">
        <f>PGB59*assumptions!$E$98</f>
        <v>0</v>
      </c>
      <c r="PGC60" s="5">
        <f>PGC59*assumptions!$E$98</f>
        <v>0</v>
      </c>
      <c r="PGD60" s="5">
        <f>PGD59*assumptions!$E$98</f>
        <v>0</v>
      </c>
      <c r="PGE60" s="5">
        <f>PGE59*assumptions!$E$98</f>
        <v>0</v>
      </c>
      <c r="PGF60" s="5">
        <f>PGF59*assumptions!$E$98</f>
        <v>0</v>
      </c>
      <c r="PGG60" s="5">
        <f>PGG59*assumptions!$E$98</f>
        <v>0</v>
      </c>
      <c r="PGH60" s="5">
        <f>PGH59*assumptions!$E$98</f>
        <v>0</v>
      </c>
      <c r="PGI60" s="5">
        <f>PGI59*assumptions!$E$98</f>
        <v>0</v>
      </c>
      <c r="PGJ60" s="5">
        <f>PGJ59*assumptions!$E$98</f>
        <v>0</v>
      </c>
      <c r="PGK60" s="5">
        <f>PGK59*assumptions!$E$98</f>
        <v>0</v>
      </c>
      <c r="PGL60" s="5">
        <f>PGL59*assumptions!$E$98</f>
        <v>0</v>
      </c>
      <c r="PGM60" s="5">
        <f>PGM59*assumptions!$E$98</f>
        <v>0</v>
      </c>
      <c r="PGN60" s="5">
        <f>PGN59*assumptions!$E$98</f>
        <v>0</v>
      </c>
      <c r="PGO60" s="5">
        <f>PGO59*assumptions!$E$98</f>
        <v>0</v>
      </c>
      <c r="PGP60" s="5">
        <f>PGP59*assumptions!$E$98</f>
        <v>0</v>
      </c>
      <c r="PGQ60" s="5">
        <f>PGQ59*assumptions!$E$98</f>
        <v>0</v>
      </c>
      <c r="PGR60" s="5">
        <f>PGR59*assumptions!$E$98</f>
        <v>0</v>
      </c>
      <c r="PGS60" s="5">
        <f>PGS59*assumptions!$E$98</f>
        <v>0</v>
      </c>
      <c r="PGT60" s="5">
        <f>PGT59*assumptions!$E$98</f>
        <v>0</v>
      </c>
      <c r="PGU60" s="5">
        <f>PGU59*assumptions!$E$98</f>
        <v>0</v>
      </c>
      <c r="PGV60" s="5">
        <f>PGV59*assumptions!$E$98</f>
        <v>0</v>
      </c>
      <c r="PGW60" s="5">
        <f>PGW59*assumptions!$E$98</f>
        <v>0</v>
      </c>
      <c r="PGX60" s="5">
        <f>PGX59*assumptions!$E$98</f>
        <v>0</v>
      </c>
      <c r="PGY60" s="5">
        <f>PGY59*assumptions!$E$98</f>
        <v>0</v>
      </c>
      <c r="PGZ60" s="5">
        <f>PGZ59*assumptions!$E$98</f>
        <v>0</v>
      </c>
      <c r="PHA60" s="5">
        <f>PHA59*assumptions!$E$98</f>
        <v>0</v>
      </c>
      <c r="PHB60" s="5">
        <f>PHB59*assumptions!$E$98</f>
        <v>0</v>
      </c>
      <c r="PHC60" s="5">
        <f>PHC59*assumptions!$E$98</f>
        <v>0</v>
      </c>
      <c r="PHD60" s="5">
        <f>PHD59*assumptions!$E$98</f>
        <v>0</v>
      </c>
      <c r="PHE60" s="5">
        <f>PHE59*assumptions!$E$98</f>
        <v>0</v>
      </c>
      <c r="PHF60" s="5">
        <f>PHF59*assumptions!$E$98</f>
        <v>0</v>
      </c>
      <c r="PHG60" s="5">
        <f>PHG59*assumptions!$E$98</f>
        <v>0</v>
      </c>
      <c r="PHH60" s="5">
        <f>PHH59*assumptions!$E$98</f>
        <v>0</v>
      </c>
      <c r="PHI60" s="5">
        <f>PHI59*assumptions!$E$98</f>
        <v>0</v>
      </c>
      <c r="PHJ60" s="5">
        <f>PHJ59*assumptions!$E$98</f>
        <v>0</v>
      </c>
      <c r="PHK60" s="5">
        <f>PHK59*assumptions!$E$98</f>
        <v>0</v>
      </c>
      <c r="PHL60" s="5">
        <f>PHL59*assumptions!$E$98</f>
        <v>0</v>
      </c>
      <c r="PHM60" s="5">
        <f>PHM59*assumptions!$E$98</f>
        <v>0</v>
      </c>
      <c r="PHN60" s="5">
        <f>PHN59*assumptions!$E$98</f>
        <v>0</v>
      </c>
      <c r="PHO60" s="5">
        <f>PHO59*assumptions!$E$98</f>
        <v>0</v>
      </c>
      <c r="PHP60" s="5">
        <f>PHP59*assumptions!$E$98</f>
        <v>0</v>
      </c>
      <c r="PHQ60" s="5">
        <f>PHQ59*assumptions!$E$98</f>
        <v>0</v>
      </c>
      <c r="PHR60" s="5">
        <f>PHR59*assumptions!$E$98</f>
        <v>0</v>
      </c>
      <c r="PHS60" s="5">
        <f>PHS59*assumptions!$E$98</f>
        <v>0</v>
      </c>
      <c r="PHT60" s="5">
        <f>PHT59*assumptions!$E$98</f>
        <v>0</v>
      </c>
      <c r="PHU60" s="5">
        <f>PHU59*assumptions!$E$98</f>
        <v>0</v>
      </c>
      <c r="PHV60" s="5">
        <f>PHV59*assumptions!$E$98</f>
        <v>0</v>
      </c>
      <c r="PHW60" s="5">
        <f>PHW59*assumptions!$E$98</f>
        <v>0</v>
      </c>
      <c r="PHX60" s="5">
        <f>PHX59*assumptions!$E$98</f>
        <v>0</v>
      </c>
      <c r="PHY60" s="5">
        <f>PHY59*assumptions!$E$98</f>
        <v>0</v>
      </c>
      <c r="PHZ60" s="5">
        <f>PHZ59*assumptions!$E$98</f>
        <v>0</v>
      </c>
      <c r="PIA60" s="5">
        <f>PIA59*assumptions!$E$98</f>
        <v>0</v>
      </c>
      <c r="PIB60" s="5">
        <f>PIB59*assumptions!$E$98</f>
        <v>0</v>
      </c>
      <c r="PIC60" s="5">
        <f>PIC59*assumptions!$E$98</f>
        <v>0</v>
      </c>
      <c r="PID60" s="5">
        <f>PID59*assumptions!$E$98</f>
        <v>0</v>
      </c>
      <c r="PIE60" s="5">
        <f>PIE59*assumptions!$E$98</f>
        <v>0</v>
      </c>
      <c r="PIF60" s="5">
        <f>PIF59*assumptions!$E$98</f>
        <v>0</v>
      </c>
      <c r="PIG60" s="5">
        <f>PIG59*assumptions!$E$98</f>
        <v>0</v>
      </c>
      <c r="PIH60" s="5">
        <f>PIH59*assumptions!$E$98</f>
        <v>0</v>
      </c>
      <c r="PII60" s="5">
        <f>PII59*assumptions!$E$98</f>
        <v>0</v>
      </c>
      <c r="PIJ60" s="5">
        <f>PIJ59*assumptions!$E$98</f>
        <v>0</v>
      </c>
      <c r="PIK60" s="5">
        <f>PIK59*assumptions!$E$98</f>
        <v>0</v>
      </c>
      <c r="PIL60" s="5">
        <f>PIL59*assumptions!$E$98</f>
        <v>0</v>
      </c>
      <c r="PIM60" s="5">
        <f>PIM59*assumptions!$E$98</f>
        <v>0</v>
      </c>
      <c r="PIN60" s="5">
        <f>PIN59*assumptions!$E$98</f>
        <v>0</v>
      </c>
      <c r="PIO60" s="5">
        <f>PIO59*assumptions!$E$98</f>
        <v>0</v>
      </c>
      <c r="PIP60" s="5">
        <f>PIP59*assumptions!$E$98</f>
        <v>0</v>
      </c>
      <c r="PIQ60" s="5">
        <f>PIQ59*assumptions!$E$98</f>
        <v>0</v>
      </c>
      <c r="PIR60" s="5">
        <f>PIR59*assumptions!$E$98</f>
        <v>0</v>
      </c>
      <c r="PIS60" s="5">
        <f>PIS59*assumptions!$E$98</f>
        <v>0</v>
      </c>
      <c r="PIT60" s="5">
        <f>PIT59*assumptions!$E$98</f>
        <v>0</v>
      </c>
      <c r="PIU60" s="5">
        <f>PIU59*assumptions!$E$98</f>
        <v>0</v>
      </c>
      <c r="PIV60" s="5">
        <f>PIV59*assumptions!$E$98</f>
        <v>0</v>
      </c>
      <c r="PIW60" s="5">
        <f>PIW59*assumptions!$E$98</f>
        <v>0</v>
      </c>
      <c r="PIX60" s="5">
        <f>PIX59*assumptions!$E$98</f>
        <v>0</v>
      </c>
      <c r="PIY60" s="5">
        <f>PIY59*assumptions!$E$98</f>
        <v>0</v>
      </c>
      <c r="PIZ60" s="5">
        <f>PIZ59*assumptions!$E$98</f>
        <v>0</v>
      </c>
      <c r="PJA60" s="5">
        <f>PJA59*assumptions!$E$98</f>
        <v>0</v>
      </c>
      <c r="PJB60" s="5">
        <f>PJB59*assumptions!$E$98</f>
        <v>0</v>
      </c>
      <c r="PJC60" s="5">
        <f>PJC59*assumptions!$E$98</f>
        <v>0</v>
      </c>
      <c r="PJD60" s="5">
        <f>PJD59*assumptions!$E$98</f>
        <v>0</v>
      </c>
      <c r="PJE60" s="5">
        <f>PJE59*assumptions!$E$98</f>
        <v>0</v>
      </c>
      <c r="PJF60" s="5">
        <f>PJF59*assumptions!$E$98</f>
        <v>0</v>
      </c>
      <c r="PJG60" s="5">
        <f>PJG59*assumptions!$E$98</f>
        <v>0</v>
      </c>
      <c r="PJH60" s="5">
        <f>PJH59*assumptions!$E$98</f>
        <v>0</v>
      </c>
      <c r="PJI60" s="5">
        <f>PJI59*assumptions!$E$98</f>
        <v>0</v>
      </c>
      <c r="PJJ60" s="5">
        <f>PJJ59*assumptions!$E$98</f>
        <v>0</v>
      </c>
      <c r="PJK60" s="5">
        <f>PJK59*assumptions!$E$98</f>
        <v>0</v>
      </c>
      <c r="PJL60" s="5">
        <f>PJL59*assumptions!$E$98</f>
        <v>0</v>
      </c>
      <c r="PJM60" s="5">
        <f>PJM59*assumptions!$E$98</f>
        <v>0</v>
      </c>
      <c r="PJN60" s="5">
        <f>PJN59*assumptions!$E$98</f>
        <v>0</v>
      </c>
      <c r="PJO60" s="5">
        <f>PJO59*assumptions!$E$98</f>
        <v>0</v>
      </c>
      <c r="PJP60" s="5">
        <f>PJP59*assumptions!$E$98</f>
        <v>0</v>
      </c>
      <c r="PJQ60" s="5">
        <f>PJQ59*assumptions!$E$98</f>
        <v>0</v>
      </c>
      <c r="PJR60" s="5">
        <f>PJR59*assumptions!$E$98</f>
        <v>0</v>
      </c>
      <c r="PJS60" s="5">
        <f>PJS59*assumptions!$E$98</f>
        <v>0</v>
      </c>
      <c r="PJT60" s="5">
        <f>PJT59*assumptions!$E$98</f>
        <v>0</v>
      </c>
      <c r="PJU60" s="5">
        <f>PJU59*assumptions!$E$98</f>
        <v>0</v>
      </c>
      <c r="PJV60" s="5">
        <f>PJV59*assumptions!$E$98</f>
        <v>0</v>
      </c>
      <c r="PJW60" s="5">
        <f>PJW59*assumptions!$E$98</f>
        <v>0</v>
      </c>
      <c r="PJX60" s="5">
        <f>PJX59*assumptions!$E$98</f>
        <v>0</v>
      </c>
      <c r="PJY60" s="5">
        <f>PJY59*assumptions!$E$98</f>
        <v>0</v>
      </c>
      <c r="PJZ60" s="5">
        <f>PJZ59*assumptions!$E$98</f>
        <v>0</v>
      </c>
      <c r="PKA60" s="5">
        <f>PKA59*assumptions!$E$98</f>
        <v>0</v>
      </c>
      <c r="PKB60" s="5">
        <f>PKB59*assumptions!$E$98</f>
        <v>0</v>
      </c>
      <c r="PKC60" s="5">
        <f>PKC59*assumptions!$E$98</f>
        <v>0</v>
      </c>
      <c r="PKD60" s="5">
        <f>PKD59*assumptions!$E$98</f>
        <v>0</v>
      </c>
      <c r="PKE60" s="5">
        <f>PKE59*assumptions!$E$98</f>
        <v>0</v>
      </c>
      <c r="PKF60" s="5">
        <f>PKF59*assumptions!$E$98</f>
        <v>0</v>
      </c>
      <c r="PKG60" s="5">
        <f>PKG59*assumptions!$E$98</f>
        <v>0</v>
      </c>
      <c r="PKH60" s="5">
        <f>PKH59*assumptions!$E$98</f>
        <v>0</v>
      </c>
      <c r="PKI60" s="5">
        <f>PKI59*assumptions!$E$98</f>
        <v>0</v>
      </c>
      <c r="PKJ60" s="5">
        <f>PKJ59*assumptions!$E$98</f>
        <v>0</v>
      </c>
      <c r="PKK60" s="5">
        <f>PKK59*assumptions!$E$98</f>
        <v>0</v>
      </c>
      <c r="PKL60" s="5">
        <f>PKL59*assumptions!$E$98</f>
        <v>0</v>
      </c>
      <c r="PKM60" s="5">
        <f>PKM59*assumptions!$E$98</f>
        <v>0</v>
      </c>
      <c r="PKN60" s="5">
        <f>PKN59*assumptions!$E$98</f>
        <v>0</v>
      </c>
      <c r="PKO60" s="5">
        <f>PKO59*assumptions!$E$98</f>
        <v>0</v>
      </c>
      <c r="PKP60" s="5">
        <f>PKP59*assumptions!$E$98</f>
        <v>0</v>
      </c>
      <c r="PKQ60" s="5">
        <f>PKQ59*assumptions!$E$98</f>
        <v>0</v>
      </c>
      <c r="PKR60" s="5">
        <f>PKR59*assumptions!$E$98</f>
        <v>0</v>
      </c>
      <c r="PKS60" s="5">
        <f>PKS59*assumptions!$E$98</f>
        <v>0</v>
      </c>
      <c r="PKT60" s="5">
        <f>PKT59*assumptions!$E$98</f>
        <v>0</v>
      </c>
      <c r="PKU60" s="5">
        <f>PKU59*assumptions!$E$98</f>
        <v>0</v>
      </c>
      <c r="PKV60" s="5">
        <f>PKV59*assumptions!$E$98</f>
        <v>0</v>
      </c>
      <c r="PKW60" s="5">
        <f>PKW59*assumptions!$E$98</f>
        <v>0</v>
      </c>
      <c r="PKX60" s="5">
        <f>PKX59*assumptions!$E$98</f>
        <v>0</v>
      </c>
      <c r="PKY60" s="5">
        <f>PKY59*assumptions!$E$98</f>
        <v>0</v>
      </c>
      <c r="PKZ60" s="5">
        <f>PKZ59*assumptions!$E$98</f>
        <v>0</v>
      </c>
      <c r="PLA60" s="5">
        <f>PLA59*assumptions!$E$98</f>
        <v>0</v>
      </c>
      <c r="PLB60" s="5">
        <f>PLB59*assumptions!$E$98</f>
        <v>0</v>
      </c>
      <c r="PLC60" s="5">
        <f>PLC59*assumptions!$E$98</f>
        <v>0</v>
      </c>
      <c r="PLD60" s="5">
        <f>PLD59*assumptions!$E$98</f>
        <v>0</v>
      </c>
      <c r="PLE60" s="5">
        <f>PLE59*assumptions!$E$98</f>
        <v>0</v>
      </c>
      <c r="PLF60" s="5">
        <f>PLF59*assumptions!$E$98</f>
        <v>0</v>
      </c>
      <c r="PLG60" s="5">
        <f>PLG59*assumptions!$E$98</f>
        <v>0</v>
      </c>
      <c r="PLH60" s="5">
        <f>PLH59*assumptions!$E$98</f>
        <v>0</v>
      </c>
      <c r="PLI60" s="5">
        <f>PLI59*assumptions!$E$98</f>
        <v>0</v>
      </c>
      <c r="PLJ60" s="5">
        <f>PLJ59*assumptions!$E$98</f>
        <v>0</v>
      </c>
      <c r="PLK60" s="5">
        <f>PLK59*assumptions!$E$98</f>
        <v>0</v>
      </c>
      <c r="PLL60" s="5">
        <f>PLL59*assumptions!$E$98</f>
        <v>0</v>
      </c>
      <c r="PLM60" s="5">
        <f>PLM59*assumptions!$E$98</f>
        <v>0</v>
      </c>
      <c r="PLN60" s="5">
        <f>PLN59*assumptions!$E$98</f>
        <v>0</v>
      </c>
      <c r="PLO60" s="5">
        <f>PLO59*assumptions!$E$98</f>
        <v>0</v>
      </c>
      <c r="PLP60" s="5">
        <f>PLP59*assumptions!$E$98</f>
        <v>0</v>
      </c>
      <c r="PLQ60" s="5">
        <f>PLQ59*assumptions!$E$98</f>
        <v>0</v>
      </c>
      <c r="PLR60" s="5">
        <f>PLR59*assumptions!$E$98</f>
        <v>0</v>
      </c>
      <c r="PLS60" s="5">
        <f>PLS59*assumptions!$E$98</f>
        <v>0</v>
      </c>
      <c r="PLT60" s="5">
        <f>PLT59*assumptions!$E$98</f>
        <v>0</v>
      </c>
      <c r="PLU60" s="5">
        <f>PLU59*assumptions!$E$98</f>
        <v>0</v>
      </c>
      <c r="PLV60" s="5">
        <f>PLV59*assumptions!$E$98</f>
        <v>0</v>
      </c>
      <c r="PLW60" s="5">
        <f>PLW59*assumptions!$E$98</f>
        <v>0</v>
      </c>
      <c r="PLX60" s="5">
        <f>PLX59*assumptions!$E$98</f>
        <v>0</v>
      </c>
      <c r="PLY60" s="5">
        <f>PLY59*assumptions!$E$98</f>
        <v>0</v>
      </c>
      <c r="PLZ60" s="5">
        <f>PLZ59*assumptions!$E$98</f>
        <v>0</v>
      </c>
      <c r="PMA60" s="5">
        <f>PMA59*assumptions!$E$98</f>
        <v>0</v>
      </c>
      <c r="PMB60" s="5">
        <f>PMB59*assumptions!$E$98</f>
        <v>0</v>
      </c>
      <c r="PMC60" s="5">
        <f>PMC59*assumptions!$E$98</f>
        <v>0</v>
      </c>
      <c r="PMD60" s="5">
        <f>PMD59*assumptions!$E$98</f>
        <v>0</v>
      </c>
      <c r="PME60" s="5">
        <f>PME59*assumptions!$E$98</f>
        <v>0</v>
      </c>
      <c r="PMF60" s="5">
        <f>PMF59*assumptions!$E$98</f>
        <v>0</v>
      </c>
      <c r="PMG60" s="5">
        <f>PMG59*assumptions!$E$98</f>
        <v>0</v>
      </c>
      <c r="PMH60" s="5">
        <f>PMH59*assumptions!$E$98</f>
        <v>0</v>
      </c>
      <c r="PMI60" s="5">
        <f>PMI59*assumptions!$E$98</f>
        <v>0</v>
      </c>
      <c r="PMJ60" s="5">
        <f>PMJ59*assumptions!$E$98</f>
        <v>0</v>
      </c>
      <c r="PMK60" s="5">
        <f>PMK59*assumptions!$E$98</f>
        <v>0</v>
      </c>
      <c r="PML60" s="5">
        <f>PML59*assumptions!$E$98</f>
        <v>0</v>
      </c>
      <c r="PMM60" s="5">
        <f>PMM59*assumptions!$E$98</f>
        <v>0</v>
      </c>
      <c r="PMN60" s="5">
        <f>PMN59*assumptions!$E$98</f>
        <v>0</v>
      </c>
      <c r="PMO60" s="5">
        <f>PMO59*assumptions!$E$98</f>
        <v>0</v>
      </c>
      <c r="PMP60" s="5">
        <f>PMP59*assumptions!$E$98</f>
        <v>0</v>
      </c>
      <c r="PMQ60" s="5">
        <f>PMQ59*assumptions!$E$98</f>
        <v>0</v>
      </c>
      <c r="PMR60" s="5">
        <f>PMR59*assumptions!$E$98</f>
        <v>0</v>
      </c>
      <c r="PMS60" s="5">
        <f>PMS59*assumptions!$E$98</f>
        <v>0</v>
      </c>
      <c r="PMT60" s="5">
        <f>PMT59*assumptions!$E$98</f>
        <v>0</v>
      </c>
      <c r="PMU60" s="5">
        <f>PMU59*assumptions!$E$98</f>
        <v>0</v>
      </c>
      <c r="PMV60" s="5">
        <f>PMV59*assumptions!$E$98</f>
        <v>0</v>
      </c>
      <c r="PMW60" s="5">
        <f>PMW59*assumptions!$E$98</f>
        <v>0</v>
      </c>
      <c r="PMX60" s="5">
        <f>PMX59*assumptions!$E$98</f>
        <v>0</v>
      </c>
      <c r="PMY60" s="5">
        <f>PMY59*assumptions!$E$98</f>
        <v>0</v>
      </c>
      <c r="PMZ60" s="5">
        <f>PMZ59*assumptions!$E$98</f>
        <v>0</v>
      </c>
      <c r="PNA60" s="5">
        <f>PNA59*assumptions!$E$98</f>
        <v>0</v>
      </c>
      <c r="PNB60" s="5">
        <f>PNB59*assumptions!$E$98</f>
        <v>0</v>
      </c>
      <c r="PNC60" s="5">
        <f>PNC59*assumptions!$E$98</f>
        <v>0</v>
      </c>
      <c r="PND60" s="5">
        <f>PND59*assumptions!$E$98</f>
        <v>0</v>
      </c>
      <c r="PNE60" s="5">
        <f>PNE59*assumptions!$E$98</f>
        <v>0</v>
      </c>
      <c r="PNF60" s="5">
        <f>PNF59*assumptions!$E$98</f>
        <v>0</v>
      </c>
      <c r="PNG60" s="5">
        <f>PNG59*assumptions!$E$98</f>
        <v>0</v>
      </c>
      <c r="PNH60" s="5">
        <f>PNH59*assumptions!$E$98</f>
        <v>0</v>
      </c>
      <c r="PNI60" s="5">
        <f>PNI59*assumptions!$E$98</f>
        <v>0</v>
      </c>
      <c r="PNJ60" s="5">
        <f>PNJ59*assumptions!$E$98</f>
        <v>0</v>
      </c>
      <c r="PNK60" s="5">
        <f>PNK59*assumptions!$E$98</f>
        <v>0</v>
      </c>
      <c r="PNL60" s="5">
        <f>PNL59*assumptions!$E$98</f>
        <v>0</v>
      </c>
      <c r="PNM60" s="5">
        <f>PNM59*assumptions!$E$98</f>
        <v>0</v>
      </c>
      <c r="PNN60" s="5">
        <f>PNN59*assumptions!$E$98</f>
        <v>0</v>
      </c>
      <c r="PNO60" s="5">
        <f>PNO59*assumptions!$E$98</f>
        <v>0</v>
      </c>
      <c r="PNP60" s="5">
        <f>PNP59*assumptions!$E$98</f>
        <v>0</v>
      </c>
      <c r="PNQ60" s="5">
        <f>PNQ59*assumptions!$E$98</f>
        <v>0</v>
      </c>
      <c r="PNR60" s="5">
        <f>PNR59*assumptions!$E$98</f>
        <v>0</v>
      </c>
      <c r="PNS60" s="5">
        <f>PNS59*assumptions!$E$98</f>
        <v>0</v>
      </c>
      <c r="PNT60" s="5">
        <f>PNT59*assumptions!$E$98</f>
        <v>0</v>
      </c>
      <c r="PNU60" s="5">
        <f>PNU59*assumptions!$E$98</f>
        <v>0</v>
      </c>
      <c r="PNV60" s="5">
        <f>PNV59*assumptions!$E$98</f>
        <v>0</v>
      </c>
      <c r="PNW60" s="5">
        <f>PNW59*assumptions!$E$98</f>
        <v>0</v>
      </c>
      <c r="PNX60" s="5">
        <f>PNX59*assumptions!$E$98</f>
        <v>0</v>
      </c>
      <c r="PNY60" s="5">
        <f>PNY59*assumptions!$E$98</f>
        <v>0</v>
      </c>
      <c r="PNZ60" s="5">
        <f>PNZ59*assumptions!$E$98</f>
        <v>0</v>
      </c>
      <c r="POA60" s="5">
        <f>POA59*assumptions!$E$98</f>
        <v>0</v>
      </c>
      <c r="POB60" s="5">
        <f>POB59*assumptions!$E$98</f>
        <v>0</v>
      </c>
      <c r="POC60" s="5">
        <f>POC59*assumptions!$E$98</f>
        <v>0</v>
      </c>
      <c r="POD60" s="5">
        <f>POD59*assumptions!$E$98</f>
        <v>0</v>
      </c>
      <c r="POE60" s="5">
        <f>POE59*assumptions!$E$98</f>
        <v>0</v>
      </c>
      <c r="POF60" s="5">
        <f>POF59*assumptions!$E$98</f>
        <v>0</v>
      </c>
      <c r="POG60" s="5">
        <f>POG59*assumptions!$E$98</f>
        <v>0</v>
      </c>
      <c r="POH60" s="5">
        <f>POH59*assumptions!$E$98</f>
        <v>0</v>
      </c>
      <c r="POI60" s="5">
        <f>POI59*assumptions!$E$98</f>
        <v>0</v>
      </c>
      <c r="POJ60" s="5">
        <f>POJ59*assumptions!$E$98</f>
        <v>0</v>
      </c>
      <c r="POK60" s="5">
        <f>POK59*assumptions!$E$98</f>
        <v>0</v>
      </c>
      <c r="POL60" s="5">
        <f>POL59*assumptions!$E$98</f>
        <v>0</v>
      </c>
      <c r="POM60" s="5">
        <f>POM59*assumptions!$E$98</f>
        <v>0</v>
      </c>
      <c r="PON60" s="5">
        <f>PON59*assumptions!$E$98</f>
        <v>0</v>
      </c>
      <c r="POO60" s="5">
        <f>POO59*assumptions!$E$98</f>
        <v>0</v>
      </c>
      <c r="POP60" s="5">
        <f>POP59*assumptions!$E$98</f>
        <v>0</v>
      </c>
      <c r="POQ60" s="5">
        <f>POQ59*assumptions!$E$98</f>
        <v>0</v>
      </c>
      <c r="POR60" s="5">
        <f>POR59*assumptions!$E$98</f>
        <v>0</v>
      </c>
      <c r="POS60" s="5">
        <f>POS59*assumptions!$E$98</f>
        <v>0</v>
      </c>
      <c r="POT60" s="5">
        <f>POT59*assumptions!$E$98</f>
        <v>0</v>
      </c>
      <c r="POU60" s="5">
        <f>POU59*assumptions!$E$98</f>
        <v>0</v>
      </c>
      <c r="POV60" s="5">
        <f>POV59*assumptions!$E$98</f>
        <v>0</v>
      </c>
      <c r="POW60" s="5">
        <f>POW59*assumptions!$E$98</f>
        <v>0</v>
      </c>
      <c r="POX60" s="5">
        <f>POX59*assumptions!$E$98</f>
        <v>0</v>
      </c>
      <c r="POY60" s="5">
        <f>POY59*assumptions!$E$98</f>
        <v>0</v>
      </c>
      <c r="POZ60" s="5">
        <f>POZ59*assumptions!$E$98</f>
        <v>0</v>
      </c>
      <c r="PPA60" s="5">
        <f>PPA59*assumptions!$E$98</f>
        <v>0</v>
      </c>
      <c r="PPB60" s="5">
        <f>PPB59*assumptions!$E$98</f>
        <v>0</v>
      </c>
      <c r="PPC60" s="5">
        <f>PPC59*assumptions!$E$98</f>
        <v>0</v>
      </c>
      <c r="PPD60" s="5">
        <f>PPD59*assumptions!$E$98</f>
        <v>0</v>
      </c>
      <c r="PPE60" s="5">
        <f>PPE59*assumptions!$E$98</f>
        <v>0</v>
      </c>
      <c r="PPF60" s="5">
        <f>PPF59*assumptions!$E$98</f>
        <v>0</v>
      </c>
      <c r="PPG60" s="5">
        <f>PPG59*assumptions!$E$98</f>
        <v>0</v>
      </c>
      <c r="PPH60" s="5">
        <f>PPH59*assumptions!$E$98</f>
        <v>0</v>
      </c>
      <c r="PPI60" s="5">
        <f>PPI59*assumptions!$E$98</f>
        <v>0</v>
      </c>
      <c r="PPJ60" s="5">
        <f>PPJ59*assumptions!$E$98</f>
        <v>0</v>
      </c>
      <c r="PPK60" s="5">
        <f>PPK59*assumptions!$E$98</f>
        <v>0</v>
      </c>
      <c r="PPL60" s="5">
        <f>PPL59*assumptions!$E$98</f>
        <v>0</v>
      </c>
      <c r="PPM60" s="5">
        <f>PPM59*assumptions!$E$98</f>
        <v>0</v>
      </c>
      <c r="PPN60" s="5">
        <f>PPN59*assumptions!$E$98</f>
        <v>0</v>
      </c>
      <c r="PPO60" s="5">
        <f>PPO59*assumptions!$E$98</f>
        <v>0</v>
      </c>
      <c r="PPP60" s="5">
        <f>PPP59*assumptions!$E$98</f>
        <v>0</v>
      </c>
      <c r="PPQ60" s="5">
        <f>PPQ59*assumptions!$E$98</f>
        <v>0</v>
      </c>
      <c r="PPR60" s="5">
        <f>PPR59*assumptions!$E$98</f>
        <v>0</v>
      </c>
      <c r="PPS60" s="5">
        <f>PPS59*assumptions!$E$98</f>
        <v>0</v>
      </c>
      <c r="PPT60" s="5">
        <f>PPT59*assumptions!$E$98</f>
        <v>0</v>
      </c>
      <c r="PPU60" s="5">
        <f>PPU59*assumptions!$E$98</f>
        <v>0</v>
      </c>
      <c r="PPV60" s="5">
        <f>PPV59*assumptions!$E$98</f>
        <v>0</v>
      </c>
      <c r="PPW60" s="5">
        <f>PPW59*assumptions!$E$98</f>
        <v>0</v>
      </c>
      <c r="PPX60" s="5">
        <f>PPX59*assumptions!$E$98</f>
        <v>0</v>
      </c>
      <c r="PPY60" s="5">
        <f>PPY59*assumptions!$E$98</f>
        <v>0</v>
      </c>
      <c r="PPZ60" s="5">
        <f>PPZ59*assumptions!$E$98</f>
        <v>0</v>
      </c>
      <c r="PQA60" s="5">
        <f>PQA59*assumptions!$E$98</f>
        <v>0</v>
      </c>
      <c r="PQB60" s="5">
        <f>PQB59*assumptions!$E$98</f>
        <v>0</v>
      </c>
      <c r="PQC60" s="5">
        <f>PQC59*assumptions!$E$98</f>
        <v>0</v>
      </c>
      <c r="PQD60" s="5">
        <f>PQD59*assumptions!$E$98</f>
        <v>0</v>
      </c>
      <c r="PQE60" s="5">
        <f>PQE59*assumptions!$E$98</f>
        <v>0</v>
      </c>
      <c r="PQF60" s="5">
        <f>PQF59*assumptions!$E$98</f>
        <v>0</v>
      </c>
      <c r="PQG60" s="5">
        <f>PQG59*assumptions!$E$98</f>
        <v>0</v>
      </c>
      <c r="PQH60" s="5">
        <f>PQH59*assumptions!$E$98</f>
        <v>0</v>
      </c>
      <c r="PQI60" s="5">
        <f>PQI59*assumptions!$E$98</f>
        <v>0</v>
      </c>
      <c r="PQJ60" s="5">
        <f>PQJ59*assumptions!$E$98</f>
        <v>0</v>
      </c>
      <c r="PQK60" s="5">
        <f>PQK59*assumptions!$E$98</f>
        <v>0</v>
      </c>
      <c r="PQL60" s="5">
        <f>PQL59*assumptions!$E$98</f>
        <v>0</v>
      </c>
      <c r="PQM60" s="5">
        <f>PQM59*assumptions!$E$98</f>
        <v>0</v>
      </c>
      <c r="PQN60" s="5">
        <f>PQN59*assumptions!$E$98</f>
        <v>0</v>
      </c>
      <c r="PQO60" s="5">
        <f>PQO59*assumptions!$E$98</f>
        <v>0</v>
      </c>
      <c r="PQP60" s="5">
        <f>PQP59*assumptions!$E$98</f>
        <v>0</v>
      </c>
      <c r="PQQ60" s="5">
        <f>PQQ59*assumptions!$E$98</f>
        <v>0</v>
      </c>
      <c r="PQR60" s="5">
        <f>PQR59*assumptions!$E$98</f>
        <v>0</v>
      </c>
      <c r="PQS60" s="5">
        <f>PQS59*assumptions!$E$98</f>
        <v>0</v>
      </c>
      <c r="PQT60" s="5">
        <f>PQT59*assumptions!$E$98</f>
        <v>0</v>
      </c>
      <c r="PQU60" s="5">
        <f>PQU59*assumptions!$E$98</f>
        <v>0</v>
      </c>
      <c r="PQV60" s="5">
        <f>PQV59*assumptions!$E$98</f>
        <v>0</v>
      </c>
      <c r="PQW60" s="5">
        <f>PQW59*assumptions!$E$98</f>
        <v>0</v>
      </c>
      <c r="PQX60" s="5">
        <f>PQX59*assumptions!$E$98</f>
        <v>0</v>
      </c>
      <c r="PQY60" s="5">
        <f>PQY59*assumptions!$E$98</f>
        <v>0</v>
      </c>
      <c r="PQZ60" s="5">
        <f>PQZ59*assumptions!$E$98</f>
        <v>0</v>
      </c>
      <c r="PRA60" s="5">
        <f>PRA59*assumptions!$E$98</f>
        <v>0</v>
      </c>
      <c r="PRB60" s="5">
        <f>PRB59*assumptions!$E$98</f>
        <v>0</v>
      </c>
      <c r="PRC60" s="5">
        <f>PRC59*assumptions!$E$98</f>
        <v>0</v>
      </c>
      <c r="PRD60" s="5">
        <f>PRD59*assumptions!$E$98</f>
        <v>0</v>
      </c>
      <c r="PRE60" s="5">
        <f>PRE59*assumptions!$E$98</f>
        <v>0</v>
      </c>
      <c r="PRF60" s="5">
        <f>PRF59*assumptions!$E$98</f>
        <v>0</v>
      </c>
      <c r="PRG60" s="5">
        <f>PRG59*assumptions!$E$98</f>
        <v>0</v>
      </c>
      <c r="PRH60" s="5">
        <f>PRH59*assumptions!$E$98</f>
        <v>0</v>
      </c>
      <c r="PRI60" s="5">
        <f>PRI59*assumptions!$E$98</f>
        <v>0</v>
      </c>
      <c r="PRJ60" s="5">
        <f>PRJ59*assumptions!$E$98</f>
        <v>0</v>
      </c>
      <c r="PRK60" s="5">
        <f>PRK59*assumptions!$E$98</f>
        <v>0</v>
      </c>
      <c r="PRL60" s="5">
        <f>PRL59*assumptions!$E$98</f>
        <v>0</v>
      </c>
      <c r="PRM60" s="5">
        <f>PRM59*assumptions!$E$98</f>
        <v>0</v>
      </c>
      <c r="PRN60" s="5">
        <f>PRN59*assumptions!$E$98</f>
        <v>0</v>
      </c>
      <c r="PRO60" s="5">
        <f>PRO59*assumptions!$E$98</f>
        <v>0</v>
      </c>
      <c r="PRP60" s="5">
        <f>PRP59*assumptions!$E$98</f>
        <v>0</v>
      </c>
      <c r="PRQ60" s="5">
        <f>PRQ59*assumptions!$E$98</f>
        <v>0</v>
      </c>
      <c r="PRR60" s="5">
        <f>PRR59*assumptions!$E$98</f>
        <v>0</v>
      </c>
      <c r="PRS60" s="5">
        <f>PRS59*assumptions!$E$98</f>
        <v>0</v>
      </c>
      <c r="PRT60" s="5">
        <f>PRT59*assumptions!$E$98</f>
        <v>0</v>
      </c>
      <c r="PRU60" s="5">
        <f>PRU59*assumptions!$E$98</f>
        <v>0</v>
      </c>
      <c r="PRV60" s="5">
        <f>PRV59*assumptions!$E$98</f>
        <v>0</v>
      </c>
      <c r="PRW60" s="5">
        <f>PRW59*assumptions!$E$98</f>
        <v>0</v>
      </c>
      <c r="PRX60" s="5">
        <f>PRX59*assumptions!$E$98</f>
        <v>0</v>
      </c>
      <c r="PRY60" s="5">
        <f>PRY59*assumptions!$E$98</f>
        <v>0</v>
      </c>
      <c r="PRZ60" s="5">
        <f>PRZ59*assumptions!$E$98</f>
        <v>0</v>
      </c>
      <c r="PSA60" s="5">
        <f>PSA59*assumptions!$E$98</f>
        <v>0</v>
      </c>
      <c r="PSB60" s="5">
        <f>PSB59*assumptions!$E$98</f>
        <v>0</v>
      </c>
      <c r="PSC60" s="5">
        <f>PSC59*assumptions!$E$98</f>
        <v>0</v>
      </c>
      <c r="PSD60" s="5">
        <f>PSD59*assumptions!$E$98</f>
        <v>0</v>
      </c>
      <c r="PSE60" s="5">
        <f>PSE59*assumptions!$E$98</f>
        <v>0</v>
      </c>
      <c r="PSF60" s="5">
        <f>PSF59*assumptions!$E$98</f>
        <v>0</v>
      </c>
      <c r="PSG60" s="5">
        <f>PSG59*assumptions!$E$98</f>
        <v>0</v>
      </c>
      <c r="PSH60" s="5">
        <f>PSH59*assumptions!$E$98</f>
        <v>0</v>
      </c>
      <c r="PSI60" s="5">
        <f>PSI59*assumptions!$E$98</f>
        <v>0</v>
      </c>
      <c r="PSJ60" s="5">
        <f>PSJ59*assumptions!$E$98</f>
        <v>0</v>
      </c>
      <c r="PSK60" s="5">
        <f>PSK59*assumptions!$E$98</f>
        <v>0</v>
      </c>
      <c r="PSL60" s="5">
        <f>PSL59*assumptions!$E$98</f>
        <v>0</v>
      </c>
      <c r="PSM60" s="5">
        <f>PSM59*assumptions!$E$98</f>
        <v>0</v>
      </c>
      <c r="PSN60" s="5">
        <f>PSN59*assumptions!$E$98</f>
        <v>0</v>
      </c>
      <c r="PSO60" s="5">
        <f>PSO59*assumptions!$E$98</f>
        <v>0</v>
      </c>
      <c r="PSP60" s="5">
        <f>PSP59*assumptions!$E$98</f>
        <v>0</v>
      </c>
      <c r="PSQ60" s="5">
        <f>PSQ59*assumptions!$E$98</f>
        <v>0</v>
      </c>
      <c r="PSR60" s="5">
        <f>PSR59*assumptions!$E$98</f>
        <v>0</v>
      </c>
      <c r="PSS60" s="5">
        <f>PSS59*assumptions!$E$98</f>
        <v>0</v>
      </c>
      <c r="PST60" s="5">
        <f>PST59*assumptions!$E$98</f>
        <v>0</v>
      </c>
      <c r="PSU60" s="5">
        <f>PSU59*assumptions!$E$98</f>
        <v>0</v>
      </c>
      <c r="PSV60" s="5">
        <f>PSV59*assumptions!$E$98</f>
        <v>0</v>
      </c>
      <c r="PSW60" s="5">
        <f>PSW59*assumptions!$E$98</f>
        <v>0</v>
      </c>
      <c r="PSX60" s="5">
        <f>PSX59*assumptions!$E$98</f>
        <v>0</v>
      </c>
      <c r="PSY60" s="5">
        <f>PSY59*assumptions!$E$98</f>
        <v>0</v>
      </c>
      <c r="PSZ60" s="5">
        <f>PSZ59*assumptions!$E$98</f>
        <v>0</v>
      </c>
      <c r="PTA60" s="5">
        <f>PTA59*assumptions!$E$98</f>
        <v>0</v>
      </c>
      <c r="PTB60" s="5">
        <f>PTB59*assumptions!$E$98</f>
        <v>0</v>
      </c>
      <c r="PTC60" s="5">
        <f>PTC59*assumptions!$E$98</f>
        <v>0</v>
      </c>
      <c r="PTD60" s="5">
        <f>PTD59*assumptions!$E$98</f>
        <v>0</v>
      </c>
      <c r="PTE60" s="5">
        <f>PTE59*assumptions!$E$98</f>
        <v>0</v>
      </c>
      <c r="PTF60" s="5">
        <f>PTF59*assumptions!$E$98</f>
        <v>0</v>
      </c>
      <c r="PTG60" s="5">
        <f>PTG59*assumptions!$E$98</f>
        <v>0</v>
      </c>
      <c r="PTH60" s="5">
        <f>PTH59*assumptions!$E$98</f>
        <v>0</v>
      </c>
      <c r="PTI60" s="5">
        <f>PTI59*assumptions!$E$98</f>
        <v>0</v>
      </c>
      <c r="PTJ60" s="5">
        <f>PTJ59*assumptions!$E$98</f>
        <v>0</v>
      </c>
      <c r="PTK60" s="5">
        <f>PTK59*assumptions!$E$98</f>
        <v>0</v>
      </c>
      <c r="PTL60" s="5">
        <f>PTL59*assumptions!$E$98</f>
        <v>0</v>
      </c>
      <c r="PTM60" s="5">
        <f>PTM59*assumptions!$E$98</f>
        <v>0</v>
      </c>
      <c r="PTN60" s="5">
        <f>PTN59*assumptions!$E$98</f>
        <v>0</v>
      </c>
      <c r="PTO60" s="5">
        <f>PTO59*assumptions!$E$98</f>
        <v>0</v>
      </c>
      <c r="PTP60" s="5">
        <f>PTP59*assumptions!$E$98</f>
        <v>0</v>
      </c>
      <c r="PTQ60" s="5">
        <f>PTQ59*assumptions!$E$98</f>
        <v>0</v>
      </c>
      <c r="PTR60" s="5">
        <f>PTR59*assumptions!$E$98</f>
        <v>0</v>
      </c>
      <c r="PTS60" s="5">
        <f>PTS59*assumptions!$E$98</f>
        <v>0</v>
      </c>
      <c r="PTT60" s="5">
        <f>PTT59*assumptions!$E$98</f>
        <v>0</v>
      </c>
      <c r="PTU60" s="5">
        <f>PTU59*assumptions!$E$98</f>
        <v>0</v>
      </c>
      <c r="PTV60" s="5">
        <f>PTV59*assumptions!$E$98</f>
        <v>0</v>
      </c>
      <c r="PTW60" s="5">
        <f>PTW59*assumptions!$E$98</f>
        <v>0</v>
      </c>
      <c r="PTX60" s="5">
        <f>PTX59*assumptions!$E$98</f>
        <v>0</v>
      </c>
      <c r="PTY60" s="5">
        <f>PTY59*assumptions!$E$98</f>
        <v>0</v>
      </c>
      <c r="PTZ60" s="5">
        <f>PTZ59*assumptions!$E$98</f>
        <v>0</v>
      </c>
      <c r="PUA60" s="5">
        <f>PUA59*assumptions!$E$98</f>
        <v>0</v>
      </c>
      <c r="PUB60" s="5">
        <f>PUB59*assumptions!$E$98</f>
        <v>0</v>
      </c>
      <c r="PUC60" s="5">
        <f>PUC59*assumptions!$E$98</f>
        <v>0</v>
      </c>
      <c r="PUD60" s="5">
        <f>PUD59*assumptions!$E$98</f>
        <v>0</v>
      </c>
      <c r="PUE60" s="5">
        <f>PUE59*assumptions!$E$98</f>
        <v>0</v>
      </c>
      <c r="PUF60" s="5">
        <f>PUF59*assumptions!$E$98</f>
        <v>0</v>
      </c>
      <c r="PUG60" s="5">
        <f>PUG59*assumptions!$E$98</f>
        <v>0</v>
      </c>
      <c r="PUH60" s="5">
        <f>PUH59*assumptions!$E$98</f>
        <v>0</v>
      </c>
      <c r="PUI60" s="5">
        <f>PUI59*assumptions!$E$98</f>
        <v>0</v>
      </c>
      <c r="PUJ60" s="5">
        <f>PUJ59*assumptions!$E$98</f>
        <v>0</v>
      </c>
      <c r="PUK60" s="5">
        <f>PUK59*assumptions!$E$98</f>
        <v>0</v>
      </c>
      <c r="PUL60" s="5">
        <f>PUL59*assumptions!$E$98</f>
        <v>0</v>
      </c>
      <c r="PUM60" s="5">
        <f>PUM59*assumptions!$E$98</f>
        <v>0</v>
      </c>
      <c r="PUN60" s="5">
        <f>PUN59*assumptions!$E$98</f>
        <v>0</v>
      </c>
      <c r="PUO60" s="5">
        <f>PUO59*assumptions!$E$98</f>
        <v>0</v>
      </c>
      <c r="PUP60" s="5">
        <f>PUP59*assumptions!$E$98</f>
        <v>0</v>
      </c>
      <c r="PUQ60" s="5">
        <f>PUQ59*assumptions!$E$98</f>
        <v>0</v>
      </c>
      <c r="PUR60" s="5">
        <f>PUR59*assumptions!$E$98</f>
        <v>0</v>
      </c>
      <c r="PUS60" s="5">
        <f>PUS59*assumptions!$E$98</f>
        <v>0</v>
      </c>
      <c r="PUT60" s="5">
        <f>PUT59*assumptions!$E$98</f>
        <v>0</v>
      </c>
      <c r="PUU60" s="5">
        <f>PUU59*assumptions!$E$98</f>
        <v>0</v>
      </c>
      <c r="PUV60" s="5">
        <f>PUV59*assumptions!$E$98</f>
        <v>0</v>
      </c>
      <c r="PUW60" s="5">
        <f>PUW59*assumptions!$E$98</f>
        <v>0</v>
      </c>
      <c r="PUX60" s="5">
        <f>PUX59*assumptions!$E$98</f>
        <v>0</v>
      </c>
      <c r="PUY60" s="5">
        <f>PUY59*assumptions!$E$98</f>
        <v>0</v>
      </c>
      <c r="PUZ60" s="5">
        <f>PUZ59*assumptions!$E$98</f>
        <v>0</v>
      </c>
      <c r="PVA60" s="5">
        <f>PVA59*assumptions!$E$98</f>
        <v>0</v>
      </c>
      <c r="PVB60" s="5">
        <f>PVB59*assumptions!$E$98</f>
        <v>0</v>
      </c>
      <c r="PVC60" s="5">
        <f>PVC59*assumptions!$E$98</f>
        <v>0</v>
      </c>
      <c r="PVD60" s="5">
        <f>PVD59*assumptions!$E$98</f>
        <v>0</v>
      </c>
      <c r="PVE60" s="5">
        <f>PVE59*assumptions!$E$98</f>
        <v>0</v>
      </c>
      <c r="PVF60" s="5">
        <f>PVF59*assumptions!$E$98</f>
        <v>0</v>
      </c>
      <c r="PVG60" s="5">
        <f>PVG59*assumptions!$E$98</f>
        <v>0</v>
      </c>
      <c r="PVH60" s="5">
        <f>PVH59*assumptions!$E$98</f>
        <v>0</v>
      </c>
      <c r="PVI60" s="5">
        <f>PVI59*assumptions!$E$98</f>
        <v>0</v>
      </c>
      <c r="PVJ60" s="5">
        <f>PVJ59*assumptions!$E$98</f>
        <v>0</v>
      </c>
      <c r="PVK60" s="5">
        <f>PVK59*assumptions!$E$98</f>
        <v>0</v>
      </c>
      <c r="PVL60" s="5">
        <f>PVL59*assumptions!$E$98</f>
        <v>0</v>
      </c>
      <c r="PVM60" s="5">
        <f>PVM59*assumptions!$E$98</f>
        <v>0</v>
      </c>
      <c r="PVN60" s="5">
        <f>PVN59*assumptions!$E$98</f>
        <v>0</v>
      </c>
      <c r="PVO60" s="5">
        <f>PVO59*assumptions!$E$98</f>
        <v>0</v>
      </c>
      <c r="PVP60" s="5">
        <f>PVP59*assumptions!$E$98</f>
        <v>0</v>
      </c>
      <c r="PVQ60" s="5">
        <f>PVQ59*assumptions!$E$98</f>
        <v>0</v>
      </c>
      <c r="PVR60" s="5">
        <f>PVR59*assumptions!$E$98</f>
        <v>0</v>
      </c>
      <c r="PVS60" s="5">
        <f>PVS59*assumptions!$E$98</f>
        <v>0</v>
      </c>
      <c r="PVT60" s="5">
        <f>PVT59*assumptions!$E$98</f>
        <v>0</v>
      </c>
      <c r="PVU60" s="5">
        <f>PVU59*assumptions!$E$98</f>
        <v>0</v>
      </c>
      <c r="PVV60" s="5">
        <f>PVV59*assumptions!$E$98</f>
        <v>0</v>
      </c>
      <c r="PVW60" s="5">
        <f>PVW59*assumptions!$E$98</f>
        <v>0</v>
      </c>
      <c r="PVX60" s="5">
        <f>PVX59*assumptions!$E$98</f>
        <v>0</v>
      </c>
      <c r="PVY60" s="5">
        <f>PVY59*assumptions!$E$98</f>
        <v>0</v>
      </c>
      <c r="PVZ60" s="5">
        <f>PVZ59*assumptions!$E$98</f>
        <v>0</v>
      </c>
      <c r="PWA60" s="5">
        <f>PWA59*assumptions!$E$98</f>
        <v>0</v>
      </c>
      <c r="PWB60" s="5">
        <f>PWB59*assumptions!$E$98</f>
        <v>0</v>
      </c>
      <c r="PWC60" s="5">
        <f>PWC59*assumptions!$E$98</f>
        <v>0</v>
      </c>
      <c r="PWD60" s="5">
        <f>PWD59*assumptions!$E$98</f>
        <v>0</v>
      </c>
      <c r="PWE60" s="5">
        <f>PWE59*assumptions!$E$98</f>
        <v>0</v>
      </c>
      <c r="PWF60" s="5">
        <f>PWF59*assumptions!$E$98</f>
        <v>0</v>
      </c>
      <c r="PWG60" s="5">
        <f>PWG59*assumptions!$E$98</f>
        <v>0</v>
      </c>
      <c r="PWH60" s="5">
        <f>PWH59*assumptions!$E$98</f>
        <v>0</v>
      </c>
      <c r="PWI60" s="5">
        <f>PWI59*assumptions!$E$98</f>
        <v>0</v>
      </c>
      <c r="PWJ60" s="5">
        <f>PWJ59*assumptions!$E$98</f>
        <v>0</v>
      </c>
      <c r="PWK60" s="5">
        <f>PWK59*assumptions!$E$98</f>
        <v>0</v>
      </c>
      <c r="PWL60" s="5">
        <f>PWL59*assumptions!$E$98</f>
        <v>0</v>
      </c>
      <c r="PWM60" s="5">
        <f>PWM59*assumptions!$E$98</f>
        <v>0</v>
      </c>
      <c r="PWN60" s="5">
        <f>PWN59*assumptions!$E$98</f>
        <v>0</v>
      </c>
      <c r="PWO60" s="5">
        <f>PWO59*assumptions!$E$98</f>
        <v>0</v>
      </c>
      <c r="PWP60" s="5">
        <f>PWP59*assumptions!$E$98</f>
        <v>0</v>
      </c>
      <c r="PWQ60" s="5">
        <f>PWQ59*assumptions!$E$98</f>
        <v>0</v>
      </c>
      <c r="PWR60" s="5">
        <f>PWR59*assumptions!$E$98</f>
        <v>0</v>
      </c>
      <c r="PWS60" s="5">
        <f>PWS59*assumptions!$E$98</f>
        <v>0</v>
      </c>
      <c r="PWT60" s="5">
        <f>PWT59*assumptions!$E$98</f>
        <v>0</v>
      </c>
      <c r="PWU60" s="5">
        <f>PWU59*assumptions!$E$98</f>
        <v>0</v>
      </c>
      <c r="PWV60" s="5">
        <f>PWV59*assumptions!$E$98</f>
        <v>0</v>
      </c>
      <c r="PWW60" s="5">
        <f>PWW59*assumptions!$E$98</f>
        <v>0</v>
      </c>
      <c r="PWX60" s="5">
        <f>PWX59*assumptions!$E$98</f>
        <v>0</v>
      </c>
      <c r="PWY60" s="5">
        <f>PWY59*assumptions!$E$98</f>
        <v>0</v>
      </c>
      <c r="PWZ60" s="5">
        <f>PWZ59*assumptions!$E$98</f>
        <v>0</v>
      </c>
      <c r="PXA60" s="5">
        <f>PXA59*assumptions!$E$98</f>
        <v>0</v>
      </c>
      <c r="PXB60" s="5">
        <f>PXB59*assumptions!$E$98</f>
        <v>0</v>
      </c>
      <c r="PXC60" s="5">
        <f>PXC59*assumptions!$E$98</f>
        <v>0</v>
      </c>
      <c r="PXD60" s="5">
        <f>PXD59*assumptions!$E$98</f>
        <v>0</v>
      </c>
      <c r="PXE60" s="5">
        <f>PXE59*assumptions!$E$98</f>
        <v>0</v>
      </c>
      <c r="PXF60" s="5">
        <f>PXF59*assumptions!$E$98</f>
        <v>0</v>
      </c>
      <c r="PXG60" s="5">
        <f>PXG59*assumptions!$E$98</f>
        <v>0</v>
      </c>
      <c r="PXH60" s="5">
        <f>PXH59*assumptions!$E$98</f>
        <v>0</v>
      </c>
      <c r="PXI60" s="5">
        <f>PXI59*assumptions!$E$98</f>
        <v>0</v>
      </c>
      <c r="PXJ60" s="5">
        <f>PXJ59*assumptions!$E$98</f>
        <v>0</v>
      </c>
      <c r="PXK60" s="5">
        <f>PXK59*assumptions!$E$98</f>
        <v>0</v>
      </c>
      <c r="PXL60" s="5">
        <f>PXL59*assumptions!$E$98</f>
        <v>0</v>
      </c>
      <c r="PXM60" s="5">
        <f>PXM59*assumptions!$E$98</f>
        <v>0</v>
      </c>
      <c r="PXN60" s="5">
        <f>PXN59*assumptions!$E$98</f>
        <v>0</v>
      </c>
      <c r="PXO60" s="5">
        <f>PXO59*assumptions!$E$98</f>
        <v>0</v>
      </c>
      <c r="PXP60" s="5">
        <f>PXP59*assumptions!$E$98</f>
        <v>0</v>
      </c>
      <c r="PXQ60" s="5">
        <f>PXQ59*assumptions!$E$98</f>
        <v>0</v>
      </c>
      <c r="PXR60" s="5">
        <f>PXR59*assumptions!$E$98</f>
        <v>0</v>
      </c>
      <c r="PXS60" s="5">
        <f>PXS59*assumptions!$E$98</f>
        <v>0</v>
      </c>
      <c r="PXT60" s="5">
        <f>PXT59*assumptions!$E$98</f>
        <v>0</v>
      </c>
      <c r="PXU60" s="5">
        <f>PXU59*assumptions!$E$98</f>
        <v>0</v>
      </c>
      <c r="PXV60" s="5">
        <f>PXV59*assumptions!$E$98</f>
        <v>0</v>
      </c>
      <c r="PXW60" s="5">
        <f>PXW59*assumptions!$E$98</f>
        <v>0</v>
      </c>
      <c r="PXX60" s="5">
        <f>PXX59*assumptions!$E$98</f>
        <v>0</v>
      </c>
      <c r="PXY60" s="5">
        <f>PXY59*assumptions!$E$98</f>
        <v>0</v>
      </c>
      <c r="PXZ60" s="5">
        <f>PXZ59*assumptions!$E$98</f>
        <v>0</v>
      </c>
      <c r="PYA60" s="5">
        <f>PYA59*assumptions!$E$98</f>
        <v>0</v>
      </c>
      <c r="PYB60" s="5">
        <f>PYB59*assumptions!$E$98</f>
        <v>0</v>
      </c>
      <c r="PYC60" s="5">
        <f>PYC59*assumptions!$E$98</f>
        <v>0</v>
      </c>
      <c r="PYD60" s="5">
        <f>PYD59*assumptions!$E$98</f>
        <v>0</v>
      </c>
      <c r="PYE60" s="5">
        <f>PYE59*assumptions!$E$98</f>
        <v>0</v>
      </c>
      <c r="PYF60" s="5">
        <f>PYF59*assumptions!$E$98</f>
        <v>0</v>
      </c>
      <c r="PYG60" s="5">
        <f>PYG59*assumptions!$E$98</f>
        <v>0</v>
      </c>
      <c r="PYH60" s="5">
        <f>PYH59*assumptions!$E$98</f>
        <v>0</v>
      </c>
      <c r="PYI60" s="5">
        <f>PYI59*assumptions!$E$98</f>
        <v>0</v>
      </c>
      <c r="PYJ60" s="5">
        <f>PYJ59*assumptions!$E$98</f>
        <v>0</v>
      </c>
      <c r="PYK60" s="5">
        <f>PYK59*assumptions!$E$98</f>
        <v>0</v>
      </c>
      <c r="PYL60" s="5">
        <f>PYL59*assumptions!$E$98</f>
        <v>0</v>
      </c>
      <c r="PYM60" s="5">
        <f>PYM59*assumptions!$E$98</f>
        <v>0</v>
      </c>
      <c r="PYN60" s="5">
        <f>PYN59*assumptions!$E$98</f>
        <v>0</v>
      </c>
      <c r="PYO60" s="5">
        <f>PYO59*assumptions!$E$98</f>
        <v>0</v>
      </c>
      <c r="PYP60" s="5">
        <f>PYP59*assumptions!$E$98</f>
        <v>0</v>
      </c>
      <c r="PYQ60" s="5">
        <f>PYQ59*assumptions!$E$98</f>
        <v>0</v>
      </c>
      <c r="PYR60" s="5">
        <f>PYR59*assumptions!$E$98</f>
        <v>0</v>
      </c>
      <c r="PYS60" s="5">
        <f>PYS59*assumptions!$E$98</f>
        <v>0</v>
      </c>
      <c r="PYT60" s="5">
        <f>PYT59*assumptions!$E$98</f>
        <v>0</v>
      </c>
      <c r="PYU60" s="5">
        <f>PYU59*assumptions!$E$98</f>
        <v>0</v>
      </c>
      <c r="PYV60" s="5">
        <f>PYV59*assumptions!$E$98</f>
        <v>0</v>
      </c>
      <c r="PYW60" s="5">
        <f>PYW59*assumptions!$E$98</f>
        <v>0</v>
      </c>
      <c r="PYX60" s="5">
        <f>PYX59*assumptions!$E$98</f>
        <v>0</v>
      </c>
      <c r="PYY60" s="5">
        <f>PYY59*assumptions!$E$98</f>
        <v>0</v>
      </c>
      <c r="PYZ60" s="5">
        <f>PYZ59*assumptions!$E$98</f>
        <v>0</v>
      </c>
      <c r="PZA60" s="5">
        <f>PZA59*assumptions!$E$98</f>
        <v>0</v>
      </c>
      <c r="PZB60" s="5">
        <f>PZB59*assumptions!$E$98</f>
        <v>0</v>
      </c>
      <c r="PZC60" s="5">
        <f>PZC59*assumptions!$E$98</f>
        <v>0</v>
      </c>
      <c r="PZD60" s="5">
        <f>PZD59*assumptions!$E$98</f>
        <v>0</v>
      </c>
      <c r="PZE60" s="5">
        <f>PZE59*assumptions!$E$98</f>
        <v>0</v>
      </c>
      <c r="PZF60" s="5">
        <f>PZF59*assumptions!$E$98</f>
        <v>0</v>
      </c>
      <c r="PZG60" s="5">
        <f>PZG59*assumptions!$E$98</f>
        <v>0</v>
      </c>
      <c r="PZH60" s="5">
        <f>PZH59*assumptions!$E$98</f>
        <v>0</v>
      </c>
      <c r="PZI60" s="5">
        <f>PZI59*assumptions!$E$98</f>
        <v>0</v>
      </c>
      <c r="PZJ60" s="5">
        <f>PZJ59*assumptions!$E$98</f>
        <v>0</v>
      </c>
      <c r="PZK60" s="5">
        <f>PZK59*assumptions!$E$98</f>
        <v>0</v>
      </c>
      <c r="PZL60" s="5">
        <f>PZL59*assumptions!$E$98</f>
        <v>0</v>
      </c>
      <c r="PZM60" s="5">
        <f>PZM59*assumptions!$E$98</f>
        <v>0</v>
      </c>
      <c r="PZN60" s="5">
        <f>PZN59*assumptions!$E$98</f>
        <v>0</v>
      </c>
      <c r="PZO60" s="5">
        <f>PZO59*assumptions!$E$98</f>
        <v>0</v>
      </c>
      <c r="PZP60" s="5">
        <f>PZP59*assumptions!$E$98</f>
        <v>0</v>
      </c>
      <c r="PZQ60" s="5">
        <f>PZQ59*assumptions!$E$98</f>
        <v>0</v>
      </c>
      <c r="PZR60" s="5">
        <f>PZR59*assumptions!$E$98</f>
        <v>0</v>
      </c>
      <c r="PZS60" s="5">
        <f>PZS59*assumptions!$E$98</f>
        <v>0</v>
      </c>
      <c r="PZT60" s="5">
        <f>PZT59*assumptions!$E$98</f>
        <v>0</v>
      </c>
      <c r="PZU60" s="5">
        <f>PZU59*assumptions!$E$98</f>
        <v>0</v>
      </c>
      <c r="PZV60" s="5">
        <f>PZV59*assumptions!$E$98</f>
        <v>0</v>
      </c>
      <c r="PZW60" s="5">
        <f>PZW59*assumptions!$E$98</f>
        <v>0</v>
      </c>
      <c r="PZX60" s="5">
        <f>PZX59*assumptions!$E$98</f>
        <v>0</v>
      </c>
      <c r="PZY60" s="5">
        <f>PZY59*assumptions!$E$98</f>
        <v>0</v>
      </c>
      <c r="PZZ60" s="5">
        <f>PZZ59*assumptions!$E$98</f>
        <v>0</v>
      </c>
      <c r="QAA60" s="5">
        <f>QAA59*assumptions!$E$98</f>
        <v>0</v>
      </c>
      <c r="QAB60" s="5">
        <f>QAB59*assumptions!$E$98</f>
        <v>0</v>
      </c>
      <c r="QAC60" s="5">
        <f>QAC59*assumptions!$E$98</f>
        <v>0</v>
      </c>
      <c r="QAD60" s="5">
        <f>QAD59*assumptions!$E$98</f>
        <v>0</v>
      </c>
      <c r="QAE60" s="5">
        <f>QAE59*assumptions!$E$98</f>
        <v>0</v>
      </c>
      <c r="QAF60" s="5">
        <f>QAF59*assumptions!$E$98</f>
        <v>0</v>
      </c>
      <c r="QAG60" s="5">
        <f>QAG59*assumptions!$E$98</f>
        <v>0</v>
      </c>
      <c r="QAH60" s="5">
        <f>QAH59*assumptions!$E$98</f>
        <v>0</v>
      </c>
      <c r="QAI60" s="5">
        <f>QAI59*assumptions!$E$98</f>
        <v>0</v>
      </c>
      <c r="QAJ60" s="5">
        <f>QAJ59*assumptions!$E$98</f>
        <v>0</v>
      </c>
      <c r="QAK60" s="5">
        <f>QAK59*assumptions!$E$98</f>
        <v>0</v>
      </c>
      <c r="QAL60" s="5">
        <f>QAL59*assumptions!$E$98</f>
        <v>0</v>
      </c>
      <c r="QAM60" s="5">
        <f>QAM59*assumptions!$E$98</f>
        <v>0</v>
      </c>
      <c r="QAN60" s="5">
        <f>QAN59*assumptions!$E$98</f>
        <v>0</v>
      </c>
      <c r="QAO60" s="5">
        <f>QAO59*assumptions!$E$98</f>
        <v>0</v>
      </c>
      <c r="QAP60" s="5">
        <f>QAP59*assumptions!$E$98</f>
        <v>0</v>
      </c>
      <c r="QAQ60" s="5">
        <f>QAQ59*assumptions!$E$98</f>
        <v>0</v>
      </c>
      <c r="QAR60" s="5">
        <f>QAR59*assumptions!$E$98</f>
        <v>0</v>
      </c>
      <c r="QAS60" s="5">
        <f>QAS59*assumptions!$E$98</f>
        <v>0</v>
      </c>
      <c r="QAT60" s="5">
        <f>QAT59*assumptions!$E$98</f>
        <v>0</v>
      </c>
      <c r="QAU60" s="5">
        <f>QAU59*assumptions!$E$98</f>
        <v>0</v>
      </c>
      <c r="QAV60" s="5">
        <f>QAV59*assumptions!$E$98</f>
        <v>0</v>
      </c>
      <c r="QAW60" s="5">
        <f>QAW59*assumptions!$E$98</f>
        <v>0</v>
      </c>
      <c r="QAX60" s="5">
        <f>QAX59*assumptions!$E$98</f>
        <v>0</v>
      </c>
      <c r="QAY60" s="5">
        <f>QAY59*assumptions!$E$98</f>
        <v>0</v>
      </c>
      <c r="QAZ60" s="5">
        <f>QAZ59*assumptions!$E$98</f>
        <v>0</v>
      </c>
      <c r="QBA60" s="5">
        <f>QBA59*assumptions!$E$98</f>
        <v>0</v>
      </c>
      <c r="QBB60" s="5">
        <f>QBB59*assumptions!$E$98</f>
        <v>0</v>
      </c>
      <c r="QBC60" s="5">
        <f>QBC59*assumptions!$E$98</f>
        <v>0</v>
      </c>
      <c r="QBD60" s="5">
        <f>QBD59*assumptions!$E$98</f>
        <v>0</v>
      </c>
      <c r="QBE60" s="5">
        <f>QBE59*assumptions!$E$98</f>
        <v>0</v>
      </c>
      <c r="QBF60" s="5">
        <f>QBF59*assumptions!$E$98</f>
        <v>0</v>
      </c>
      <c r="QBG60" s="5">
        <f>QBG59*assumptions!$E$98</f>
        <v>0</v>
      </c>
      <c r="QBH60" s="5">
        <f>QBH59*assumptions!$E$98</f>
        <v>0</v>
      </c>
      <c r="QBI60" s="5">
        <f>QBI59*assumptions!$E$98</f>
        <v>0</v>
      </c>
      <c r="QBJ60" s="5">
        <f>QBJ59*assumptions!$E$98</f>
        <v>0</v>
      </c>
      <c r="QBK60" s="5">
        <f>QBK59*assumptions!$E$98</f>
        <v>0</v>
      </c>
      <c r="QBL60" s="5">
        <f>QBL59*assumptions!$E$98</f>
        <v>0</v>
      </c>
      <c r="QBM60" s="5">
        <f>QBM59*assumptions!$E$98</f>
        <v>0</v>
      </c>
      <c r="QBN60" s="5">
        <f>QBN59*assumptions!$E$98</f>
        <v>0</v>
      </c>
      <c r="QBO60" s="5">
        <f>QBO59*assumptions!$E$98</f>
        <v>0</v>
      </c>
      <c r="QBP60" s="5">
        <f>QBP59*assumptions!$E$98</f>
        <v>0</v>
      </c>
      <c r="QBQ60" s="5">
        <f>QBQ59*assumptions!$E$98</f>
        <v>0</v>
      </c>
      <c r="QBR60" s="5">
        <f>QBR59*assumptions!$E$98</f>
        <v>0</v>
      </c>
      <c r="QBS60" s="5">
        <f>QBS59*assumptions!$E$98</f>
        <v>0</v>
      </c>
      <c r="QBT60" s="5">
        <f>QBT59*assumptions!$E$98</f>
        <v>0</v>
      </c>
      <c r="QBU60" s="5">
        <f>QBU59*assumptions!$E$98</f>
        <v>0</v>
      </c>
      <c r="QBV60" s="5">
        <f>QBV59*assumptions!$E$98</f>
        <v>0</v>
      </c>
      <c r="QBW60" s="5">
        <f>QBW59*assumptions!$E$98</f>
        <v>0</v>
      </c>
      <c r="QBX60" s="5">
        <f>QBX59*assumptions!$E$98</f>
        <v>0</v>
      </c>
      <c r="QBY60" s="5">
        <f>QBY59*assumptions!$E$98</f>
        <v>0</v>
      </c>
      <c r="QBZ60" s="5">
        <f>QBZ59*assumptions!$E$98</f>
        <v>0</v>
      </c>
      <c r="QCA60" s="5">
        <f>QCA59*assumptions!$E$98</f>
        <v>0</v>
      </c>
      <c r="QCB60" s="5">
        <f>QCB59*assumptions!$E$98</f>
        <v>0</v>
      </c>
      <c r="QCC60" s="5">
        <f>QCC59*assumptions!$E$98</f>
        <v>0</v>
      </c>
      <c r="QCD60" s="5">
        <f>QCD59*assumptions!$E$98</f>
        <v>0</v>
      </c>
      <c r="QCE60" s="5">
        <f>QCE59*assumptions!$E$98</f>
        <v>0</v>
      </c>
      <c r="QCF60" s="5">
        <f>QCF59*assumptions!$E$98</f>
        <v>0</v>
      </c>
      <c r="QCG60" s="5">
        <f>QCG59*assumptions!$E$98</f>
        <v>0</v>
      </c>
      <c r="QCH60" s="5">
        <f>QCH59*assumptions!$E$98</f>
        <v>0</v>
      </c>
      <c r="QCI60" s="5">
        <f>QCI59*assumptions!$E$98</f>
        <v>0</v>
      </c>
      <c r="QCJ60" s="5">
        <f>QCJ59*assumptions!$E$98</f>
        <v>0</v>
      </c>
      <c r="QCK60" s="5">
        <f>QCK59*assumptions!$E$98</f>
        <v>0</v>
      </c>
      <c r="QCL60" s="5">
        <f>QCL59*assumptions!$E$98</f>
        <v>0</v>
      </c>
      <c r="QCM60" s="5">
        <f>QCM59*assumptions!$E$98</f>
        <v>0</v>
      </c>
      <c r="QCN60" s="5">
        <f>QCN59*assumptions!$E$98</f>
        <v>0</v>
      </c>
      <c r="QCO60" s="5">
        <f>QCO59*assumptions!$E$98</f>
        <v>0</v>
      </c>
      <c r="QCP60" s="5">
        <f>QCP59*assumptions!$E$98</f>
        <v>0</v>
      </c>
      <c r="QCQ60" s="5">
        <f>QCQ59*assumptions!$E$98</f>
        <v>0</v>
      </c>
      <c r="QCR60" s="5">
        <f>QCR59*assumptions!$E$98</f>
        <v>0</v>
      </c>
      <c r="QCS60" s="5">
        <f>QCS59*assumptions!$E$98</f>
        <v>0</v>
      </c>
      <c r="QCT60" s="5">
        <f>QCT59*assumptions!$E$98</f>
        <v>0</v>
      </c>
      <c r="QCU60" s="5">
        <f>QCU59*assumptions!$E$98</f>
        <v>0</v>
      </c>
      <c r="QCV60" s="5">
        <f>QCV59*assumptions!$E$98</f>
        <v>0</v>
      </c>
      <c r="QCW60" s="5">
        <f>QCW59*assumptions!$E$98</f>
        <v>0</v>
      </c>
      <c r="QCX60" s="5">
        <f>QCX59*assumptions!$E$98</f>
        <v>0</v>
      </c>
      <c r="QCY60" s="5">
        <f>QCY59*assumptions!$E$98</f>
        <v>0</v>
      </c>
      <c r="QCZ60" s="5">
        <f>QCZ59*assumptions!$E$98</f>
        <v>0</v>
      </c>
      <c r="QDA60" s="5">
        <f>QDA59*assumptions!$E$98</f>
        <v>0</v>
      </c>
      <c r="QDB60" s="5">
        <f>QDB59*assumptions!$E$98</f>
        <v>0</v>
      </c>
      <c r="QDC60" s="5">
        <f>QDC59*assumptions!$E$98</f>
        <v>0</v>
      </c>
      <c r="QDD60" s="5">
        <f>QDD59*assumptions!$E$98</f>
        <v>0</v>
      </c>
      <c r="QDE60" s="5">
        <f>QDE59*assumptions!$E$98</f>
        <v>0</v>
      </c>
      <c r="QDF60" s="5">
        <f>QDF59*assumptions!$E$98</f>
        <v>0</v>
      </c>
      <c r="QDG60" s="5">
        <f>QDG59*assumptions!$E$98</f>
        <v>0</v>
      </c>
      <c r="QDH60" s="5">
        <f>QDH59*assumptions!$E$98</f>
        <v>0</v>
      </c>
      <c r="QDI60" s="5">
        <f>QDI59*assumptions!$E$98</f>
        <v>0</v>
      </c>
      <c r="QDJ60" s="5">
        <f>QDJ59*assumptions!$E$98</f>
        <v>0</v>
      </c>
      <c r="QDK60" s="5">
        <f>QDK59*assumptions!$E$98</f>
        <v>0</v>
      </c>
      <c r="QDL60" s="5">
        <f>QDL59*assumptions!$E$98</f>
        <v>0</v>
      </c>
      <c r="QDM60" s="5">
        <f>QDM59*assumptions!$E$98</f>
        <v>0</v>
      </c>
      <c r="QDN60" s="5">
        <f>QDN59*assumptions!$E$98</f>
        <v>0</v>
      </c>
      <c r="QDO60" s="5">
        <f>QDO59*assumptions!$E$98</f>
        <v>0</v>
      </c>
      <c r="QDP60" s="5">
        <f>QDP59*assumptions!$E$98</f>
        <v>0</v>
      </c>
      <c r="QDQ60" s="5">
        <f>QDQ59*assumptions!$E$98</f>
        <v>0</v>
      </c>
      <c r="QDR60" s="5">
        <f>QDR59*assumptions!$E$98</f>
        <v>0</v>
      </c>
      <c r="QDS60" s="5">
        <f>QDS59*assumptions!$E$98</f>
        <v>0</v>
      </c>
      <c r="QDT60" s="5">
        <f>QDT59*assumptions!$E$98</f>
        <v>0</v>
      </c>
      <c r="QDU60" s="5">
        <f>QDU59*assumptions!$E$98</f>
        <v>0</v>
      </c>
      <c r="QDV60" s="5">
        <f>QDV59*assumptions!$E$98</f>
        <v>0</v>
      </c>
      <c r="QDW60" s="5">
        <f>QDW59*assumptions!$E$98</f>
        <v>0</v>
      </c>
      <c r="QDX60" s="5">
        <f>QDX59*assumptions!$E$98</f>
        <v>0</v>
      </c>
      <c r="QDY60" s="5">
        <f>QDY59*assumptions!$E$98</f>
        <v>0</v>
      </c>
      <c r="QDZ60" s="5">
        <f>QDZ59*assumptions!$E$98</f>
        <v>0</v>
      </c>
      <c r="QEA60" s="5">
        <f>QEA59*assumptions!$E$98</f>
        <v>0</v>
      </c>
      <c r="QEB60" s="5">
        <f>QEB59*assumptions!$E$98</f>
        <v>0</v>
      </c>
      <c r="QEC60" s="5">
        <f>QEC59*assumptions!$E$98</f>
        <v>0</v>
      </c>
      <c r="QED60" s="5">
        <f>QED59*assumptions!$E$98</f>
        <v>0</v>
      </c>
      <c r="QEE60" s="5">
        <f>QEE59*assumptions!$E$98</f>
        <v>0</v>
      </c>
      <c r="QEF60" s="5">
        <f>QEF59*assumptions!$E$98</f>
        <v>0</v>
      </c>
      <c r="QEG60" s="5">
        <f>QEG59*assumptions!$E$98</f>
        <v>0</v>
      </c>
      <c r="QEH60" s="5">
        <f>QEH59*assumptions!$E$98</f>
        <v>0</v>
      </c>
      <c r="QEI60" s="5">
        <f>QEI59*assumptions!$E$98</f>
        <v>0</v>
      </c>
      <c r="QEJ60" s="5">
        <f>QEJ59*assumptions!$E$98</f>
        <v>0</v>
      </c>
      <c r="QEK60" s="5">
        <f>QEK59*assumptions!$E$98</f>
        <v>0</v>
      </c>
      <c r="QEL60" s="5">
        <f>QEL59*assumptions!$E$98</f>
        <v>0</v>
      </c>
      <c r="QEM60" s="5">
        <f>QEM59*assumptions!$E$98</f>
        <v>0</v>
      </c>
      <c r="QEN60" s="5">
        <f>QEN59*assumptions!$E$98</f>
        <v>0</v>
      </c>
      <c r="QEO60" s="5">
        <f>QEO59*assumptions!$E$98</f>
        <v>0</v>
      </c>
      <c r="QEP60" s="5">
        <f>QEP59*assumptions!$E$98</f>
        <v>0</v>
      </c>
      <c r="QEQ60" s="5">
        <f>QEQ59*assumptions!$E$98</f>
        <v>0</v>
      </c>
      <c r="QER60" s="5">
        <f>QER59*assumptions!$E$98</f>
        <v>0</v>
      </c>
      <c r="QES60" s="5">
        <f>QES59*assumptions!$E$98</f>
        <v>0</v>
      </c>
      <c r="QET60" s="5">
        <f>QET59*assumptions!$E$98</f>
        <v>0</v>
      </c>
      <c r="QEU60" s="5">
        <f>QEU59*assumptions!$E$98</f>
        <v>0</v>
      </c>
      <c r="QEV60" s="5">
        <f>QEV59*assumptions!$E$98</f>
        <v>0</v>
      </c>
      <c r="QEW60" s="5">
        <f>QEW59*assumptions!$E$98</f>
        <v>0</v>
      </c>
      <c r="QEX60" s="5">
        <f>QEX59*assumptions!$E$98</f>
        <v>0</v>
      </c>
      <c r="QEY60" s="5">
        <f>QEY59*assumptions!$E$98</f>
        <v>0</v>
      </c>
      <c r="QEZ60" s="5">
        <f>QEZ59*assumptions!$E$98</f>
        <v>0</v>
      </c>
      <c r="QFA60" s="5">
        <f>QFA59*assumptions!$E$98</f>
        <v>0</v>
      </c>
      <c r="QFB60" s="5">
        <f>QFB59*assumptions!$E$98</f>
        <v>0</v>
      </c>
      <c r="QFC60" s="5">
        <f>QFC59*assumptions!$E$98</f>
        <v>0</v>
      </c>
      <c r="QFD60" s="5">
        <f>QFD59*assumptions!$E$98</f>
        <v>0</v>
      </c>
      <c r="QFE60" s="5">
        <f>QFE59*assumptions!$E$98</f>
        <v>0</v>
      </c>
      <c r="QFF60" s="5">
        <f>QFF59*assumptions!$E$98</f>
        <v>0</v>
      </c>
      <c r="QFG60" s="5">
        <f>QFG59*assumptions!$E$98</f>
        <v>0</v>
      </c>
      <c r="QFH60" s="5">
        <f>QFH59*assumptions!$E$98</f>
        <v>0</v>
      </c>
      <c r="QFI60" s="5">
        <f>QFI59*assumptions!$E$98</f>
        <v>0</v>
      </c>
      <c r="QFJ60" s="5">
        <f>QFJ59*assumptions!$E$98</f>
        <v>0</v>
      </c>
      <c r="QFK60" s="5">
        <f>QFK59*assumptions!$E$98</f>
        <v>0</v>
      </c>
      <c r="QFL60" s="5">
        <f>QFL59*assumptions!$E$98</f>
        <v>0</v>
      </c>
      <c r="QFM60" s="5">
        <f>QFM59*assumptions!$E$98</f>
        <v>0</v>
      </c>
      <c r="QFN60" s="5">
        <f>QFN59*assumptions!$E$98</f>
        <v>0</v>
      </c>
      <c r="QFO60" s="5">
        <f>QFO59*assumptions!$E$98</f>
        <v>0</v>
      </c>
      <c r="QFP60" s="5">
        <f>QFP59*assumptions!$E$98</f>
        <v>0</v>
      </c>
      <c r="QFQ60" s="5">
        <f>QFQ59*assumptions!$E$98</f>
        <v>0</v>
      </c>
      <c r="QFR60" s="5">
        <f>QFR59*assumptions!$E$98</f>
        <v>0</v>
      </c>
      <c r="QFS60" s="5">
        <f>QFS59*assumptions!$E$98</f>
        <v>0</v>
      </c>
      <c r="QFT60" s="5">
        <f>QFT59*assumptions!$E$98</f>
        <v>0</v>
      </c>
      <c r="QFU60" s="5">
        <f>QFU59*assumptions!$E$98</f>
        <v>0</v>
      </c>
      <c r="QFV60" s="5">
        <f>QFV59*assumptions!$E$98</f>
        <v>0</v>
      </c>
      <c r="QFW60" s="5">
        <f>QFW59*assumptions!$E$98</f>
        <v>0</v>
      </c>
      <c r="QFX60" s="5">
        <f>QFX59*assumptions!$E$98</f>
        <v>0</v>
      </c>
      <c r="QFY60" s="5">
        <f>QFY59*assumptions!$E$98</f>
        <v>0</v>
      </c>
      <c r="QFZ60" s="5">
        <f>QFZ59*assumptions!$E$98</f>
        <v>0</v>
      </c>
      <c r="QGA60" s="5">
        <f>QGA59*assumptions!$E$98</f>
        <v>0</v>
      </c>
      <c r="QGB60" s="5">
        <f>QGB59*assumptions!$E$98</f>
        <v>0</v>
      </c>
      <c r="QGC60" s="5">
        <f>QGC59*assumptions!$E$98</f>
        <v>0</v>
      </c>
      <c r="QGD60" s="5">
        <f>QGD59*assumptions!$E$98</f>
        <v>0</v>
      </c>
      <c r="QGE60" s="5">
        <f>QGE59*assumptions!$E$98</f>
        <v>0</v>
      </c>
      <c r="QGF60" s="5">
        <f>QGF59*assumptions!$E$98</f>
        <v>0</v>
      </c>
      <c r="QGG60" s="5">
        <f>QGG59*assumptions!$E$98</f>
        <v>0</v>
      </c>
      <c r="QGH60" s="5">
        <f>QGH59*assumptions!$E$98</f>
        <v>0</v>
      </c>
      <c r="QGI60" s="5">
        <f>QGI59*assumptions!$E$98</f>
        <v>0</v>
      </c>
      <c r="QGJ60" s="5">
        <f>QGJ59*assumptions!$E$98</f>
        <v>0</v>
      </c>
      <c r="QGK60" s="5">
        <f>QGK59*assumptions!$E$98</f>
        <v>0</v>
      </c>
      <c r="QGL60" s="5">
        <f>QGL59*assumptions!$E$98</f>
        <v>0</v>
      </c>
      <c r="QGM60" s="5">
        <f>QGM59*assumptions!$E$98</f>
        <v>0</v>
      </c>
      <c r="QGN60" s="5">
        <f>QGN59*assumptions!$E$98</f>
        <v>0</v>
      </c>
      <c r="QGO60" s="5">
        <f>QGO59*assumptions!$E$98</f>
        <v>0</v>
      </c>
      <c r="QGP60" s="5">
        <f>QGP59*assumptions!$E$98</f>
        <v>0</v>
      </c>
      <c r="QGQ60" s="5">
        <f>QGQ59*assumptions!$E$98</f>
        <v>0</v>
      </c>
      <c r="QGR60" s="5">
        <f>QGR59*assumptions!$E$98</f>
        <v>0</v>
      </c>
      <c r="QGS60" s="5">
        <f>QGS59*assumptions!$E$98</f>
        <v>0</v>
      </c>
      <c r="QGT60" s="5">
        <f>QGT59*assumptions!$E$98</f>
        <v>0</v>
      </c>
      <c r="QGU60" s="5">
        <f>QGU59*assumptions!$E$98</f>
        <v>0</v>
      </c>
      <c r="QGV60" s="5">
        <f>QGV59*assumptions!$E$98</f>
        <v>0</v>
      </c>
      <c r="QGW60" s="5">
        <f>QGW59*assumptions!$E$98</f>
        <v>0</v>
      </c>
      <c r="QGX60" s="5">
        <f>QGX59*assumptions!$E$98</f>
        <v>0</v>
      </c>
      <c r="QGY60" s="5">
        <f>QGY59*assumptions!$E$98</f>
        <v>0</v>
      </c>
      <c r="QGZ60" s="5">
        <f>QGZ59*assumptions!$E$98</f>
        <v>0</v>
      </c>
      <c r="QHA60" s="5">
        <f>QHA59*assumptions!$E$98</f>
        <v>0</v>
      </c>
      <c r="QHB60" s="5">
        <f>QHB59*assumptions!$E$98</f>
        <v>0</v>
      </c>
      <c r="QHC60" s="5">
        <f>QHC59*assumptions!$E$98</f>
        <v>0</v>
      </c>
      <c r="QHD60" s="5">
        <f>QHD59*assumptions!$E$98</f>
        <v>0</v>
      </c>
      <c r="QHE60" s="5">
        <f>QHE59*assumptions!$E$98</f>
        <v>0</v>
      </c>
      <c r="QHF60" s="5">
        <f>QHF59*assumptions!$E$98</f>
        <v>0</v>
      </c>
      <c r="QHG60" s="5">
        <f>QHG59*assumptions!$E$98</f>
        <v>0</v>
      </c>
      <c r="QHH60" s="5">
        <f>QHH59*assumptions!$E$98</f>
        <v>0</v>
      </c>
      <c r="QHI60" s="5">
        <f>QHI59*assumptions!$E$98</f>
        <v>0</v>
      </c>
      <c r="QHJ60" s="5">
        <f>QHJ59*assumptions!$E$98</f>
        <v>0</v>
      </c>
      <c r="QHK60" s="5">
        <f>QHK59*assumptions!$E$98</f>
        <v>0</v>
      </c>
      <c r="QHL60" s="5">
        <f>QHL59*assumptions!$E$98</f>
        <v>0</v>
      </c>
      <c r="QHM60" s="5">
        <f>QHM59*assumptions!$E$98</f>
        <v>0</v>
      </c>
      <c r="QHN60" s="5">
        <f>QHN59*assumptions!$E$98</f>
        <v>0</v>
      </c>
      <c r="QHO60" s="5">
        <f>QHO59*assumptions!$E$98</f>
        <v>0</v>
      </c>
      <c r="QHP60" s="5">
        <f>QHP59*assumptions!$E$98</f>
        <v>0</v>
      </c>
      <c r="QHQ60" s="5">
        <f>QHQ59*assumptions!$E$98</f>
        <v>0</v>
      </c>
      <c r="QHR60" s="5">
        <f>QHR59*assumptions!$E$98</f>
        <v>0</v>
      </c>
      <c r="QHS60" s="5">
        <f>QHS59*assumptions!$E$98</f>
        <v>0</v>
      </c>
      <c r="QHT60" s="5">
        <f>QHT59*assumptions!$E$98</f>
        <v>0</v>
      </c>
      <c r="QHU60" s="5">
        <f>QHU59*assumptions!$E$98</f>
        <v>0</v>
      </c>
      <c r="QHV60" s="5">
        <f>QHV59*assumptions!$E$98</f>
        <v>0</v>
      </c>
      <c r="QHW60" s="5">
        <f>QHW59*assumptions!$E$98</f>
        <v>0</v>
      </c>
      <c r="QHX60" s="5">
        <f>QHX59*assumptions!$E$98</f>
        <v>0</v>
      </c>
      <c r="QHY60" s="5">
        <f>QHY59*assumptions!$E$98</f>
        <v>0</v>
      </c>
      <c r="QHZ60" s="5">
        <f>QHZ59*assumptions!$E$98</f>
        <v>0</v>
      </c>
      <c r="QIA60" s="5">
        <f>QIA59*assumptions!$E$98</f>
        <v>0</v>
      </c>
      <c r="QIB60" s="5">
        <f>QIB59*assumptions!$E$98</f>
        <v>0</v>
      </c>
      <c r="QIC60" s="5">
        <f>QIC59*assumptions!$E$98</f>
        <v>0</v>
      </c>
      <c r="QID60" s="5">
        <f>QID59*assumptions!$E$98</f>
        <v>0</v>
      </c>
      <c r="QIE60" s="5">
        <f>QIE59*assumptions!$E$98</f>
        <v>0</v>
      </c>
      <c r="QIF60" s="5">
        <f>QIF59*assumptions!$E$98</f>
        <v>0</v>
      </c>
      <c r="QIG60" s="5">
        <f>QIG59*assumptions!$E$98</f>
        <v>0</v>
      </c>
      <c r="QIH60" s="5">
        <f>QIH59*assumptions!$E$98</f>
        <v>0</v>
      </c>
      <c r="QII60" s="5">
        <f>QII59*assumptions!$E$98</f>
        <v>0</v>
      </c>
      <c r="QIJ60" s="5">
        <f>QIJ59*assumptions!$E$98</f>
        <v>0</v>
      </c>
      <c r="QIK60" s="5">
        <f>QIK59*assumptions!$E$98</f>
        <v>0</v>
      </c>
      <c r="QIL60" s="5">
        <f>QIL59*assumptions!$E$98</f>
        <v>0</v>
      </c>
      <c r="QIM60" s="5">
        <f>QIM59*assumptions!$E$98</f>
        <v>0</v>
      </c>
      <c r="QIN60" s="5">
        <f>QIN59*assumptions!$E$98</f>
        <v>0</v>
      </c>
      <c r="QIO60" s="5">
        <f>QIO59*assumptions!$E$98</f>
        <v>0</v>
      </c>
      <c r="QIP60" s="5">
        <f>QIP59*assumptions!$E$98</f>
        <v>0</v>
      </c>
      <c r="QIQ60" s="5">
        <f>QIQ59*assumptions!$E$98</f>
        <v>0</v>
      </c>
      <c r="QIR60" s="5">
        <f>QIR59*assumptions!$E$98</f>
        <v>0</v>
      </c>
      <c r="QIS60" s="5">
        <f>QIS59*assumptions!$E$98</f>
        <v>0</v>
      </c>
      <c r="QIT60" s="5">
        <f>QIT59*assumptions!$E$98</f>
        <v>0</v>
      </c>
      <c r="QIU60" s="5">
        <f>QIU59*assumptions!$E$98</f>
        <v>0</v>
      </c>
      <c r="QIV60" s="5">
        <f>QIV59*assumptions!$E$98</f>
        <v>0</v>
      </c>
      <c r="QIW60" s="5">
        <f>QIW59*assumptions!$E$98</f>
        <v>0</v>
      </c>
      <c r="QIX60" s="5">
        <f>QIX59*assumptions!$E$98</f>
        <v>0</v>
      </c>
      <c r="QIY60" s="5">
        <f>QIY59*assumptions!$E$98</f>
        <v>0</v>
      </c>
      <c r="QIZ60" s="5">
        <f>QIZ59*assumptions!$E$98</f>
        <v>0</v>
      </c>
      <c r="QJA60" s="5">
        <f>QJA59*assumptions!$E$98</f>
        <v>0</v>
      </c>
      <c r="QJB60" s="5">
        <f>QJB59*assumptions!$E$98</f>
        <v>0</v>
      </c>
      <c r="QJC60" s="5">
        <f>QJC59*assumptions!$E$98</f>
        <v>0</v>
      </c>
      <c r="QJD60" s="5">
        <f>QJD59*assumptions!$E$98</f>
        <v>0</v>
      </c>
      <c r="QJE60" s="5">
        <f>QJE59*assumptions!$E$98</f>
        <v>0</v>
      </c>
      <c r="QJF60" s="5">
        <f>QJF59*assumptions!$E$98</f>
        <v>0</v>
      </c>
      <c r="QJG60" s="5">
        <f>QJG59*assumptions!$E$98</f>
        <v>0</v>
      </c>
      <c r="QJH60" s="5">
        <f>QJH59*assumptions!$E$98</f>
        <v>0</v>
      </c>
      <c r="QJI60" s="5">
        <f>QJI59*assumptions!$E$98</f>
        <v>0</v>
      </c>
      <c r="QJJ60" s="5">
        <f>QJJ59*assumptions!$E$98</f>
        <v>0</v>
      </c>
      <c r="QJK60" s="5">
        <f>QJK59*assumptions!$E$98</f>
        <v>0</v>
      </c>
      <c r="QJL60" s="5">
        <f>QJL59*assumptions!$E$98</f>
        <v>0</v>
      </c>
      <c r="QJM60" s="5">
        <f>QJM59*assumptions!$E$98</f>
        <v>0</v>
      </c>
      <c r="QJN60" s="5">
        <f>QJN59*assumptions!$E$98</f>
        <v>0</v>
      </c>
      <c r="QJO60" s="5">
        <f>QJO59*assumptions!$E$98</f>
        <v>0</v>
      </c>
      <c r="QJP60" s="5">
        <f>QJP59*assumptions!$E$98</f>
        <v>0</v>
      </c>
      <c r="QJQ60" s="5">
        <f>QJQ59*assumptions!$E$98</f>
        <v>0</v>
      </c>
      <c r="QJR60" s="5">
        <f>QJR59*assumptions!$E$98</f>
        <v>0</v>
      </c>
      <c r="QJS60" s="5">
        <f>QJS59*assumptions!$E$98</f>
        <v>0</v>
      </c>
      <c r="QJT60" s="5">
        <f>QJT59*assumptions!$E$98</f>
        <v>0</v>
      </c>
      <c r="QJU60" s="5">
        <f>QJU59*assumptions!$E$98</f>
        <v>0</v>
      </c>
      <c r="QJV60" s="5">
        <f>QJV59*assumptions!$E$98</f>
        <v>0</v>
      </c>
      <c r="QJW60" s="5">
        <f>QJW59*assumptions!$E$98</f>
        <v>0</v>
      </c>
      <c r="QJX60" s="5">
        <f>QJX59*assumptions!$E$98</f>
        <v>0</v>
      </c>
      <c r="QJY60" s="5">
        <f>QJY59*assumptions!$E$98</f>
        <v>0</v>
      </c>
      <c r="QJZ60" s="5">
        <f>QJZ59*assumptions!$E$98</f>
        <v>0</v>
      </c>
      <c r="QKA60" s="5">
        <f>QKA59*assumptions!$E$98</f>
        <v>0</v>
      </c>
      <c r="QKB60" s="5">
        <f>QKB59*assumptions!$E$98</f>
        <v>0</v>
      </c>
      <c r="QKC60" s="5">
        <f>QKC59*assumptions!$E$98</f>
        <v>0</v>
      </c>
      <c r="QKD60" s="5">
        <f>QKD59*assumptions!$E$98</f>
        <v>0</v>
      </c>
      <c r="QKE60" s="5">
        <f>QKE59*assumptions!$E$98</f>
        <v>0</v>
      </c>
      <c r="QKF60" s="5">
        <f>QKF59*assumptions!$E$98</f>
        <v>0</v>
      </c>
      <c r="QKG60" s="5">
        <f>QKG59*assumptions!$E$98</f>
        <v>0</v>
      </c>
      <c r="QKH60" s="5">
        <f>QKH59*assumptions!$E$98</f>
        <v>0</v>
      </c>
      <c r="QKI60" s="5">
        <f>QKI59*assumptions!$E$98</f>
        <v>0</v>
      </c>
      <c r="QKJ60" s="5">
        <f>QKJ59*assumptions!$E$98</f>
        <v>0</v>
      </c>
      <c r="QKK60" s="5">
        <f>QKK59*assumptions!$E$98</f>
        <v>0</v>
      </c>
      <c r="QKL60" s="5">
        <f>QKL59*assumptions!$E$98</f>
        <v>0</v>
      </c>
      <c r="QKM60" s="5">
        <f>QKM59*assumptions!$E$98</f>
        <v>0</v>
      </c>
      <c r="QKN60" s="5">
        <f>QKN59*assumptions!$E$98</f>
        <v>0</v>
      </c>
      <c r="QKO60" s="5">
        <f>QKO59*assumptions!$E$98</f>
        <v>0</v>
      </c>
      <c r="QKP60" s="5">
        <f>QKP59*assumptions!$E$98</f>
        <v>0</v>
      </c>
      <c r="QKQ60" s="5">
        <f>QKQ59*assumptions!$E$98</f>
        <v>0</v>
      </c>
      <c r="QKR60" s="5">
        <f>QKR59*assumptions!$E$98</f>
        <v>0</v>
      </c>
      <c r="QKS60" s="5">
        <f>QKS59*assumptions!$E$98</f>
        <v>0</v>
      </c>
      <c r="QKT60" s="5">
        <f>QKT59*assumptions!$E$98</f>
        <v>0</v>
      </c>
      <c r="QKU60" s="5">
        <f>QKU59*assumptions!$E$98</f>
        <v>0</v>
      </c>
      <c r="QKV60" s="5">
        <f>QKV59*assumptions!$E$98</f>
        <v>0</v>
      </c>
      <c r="QKW60" s="5">
        <f>QKW59*assumptions!$E$98</f>
        <v>0</v>
      </c>
      <c r="QKX60" s="5">
        <f>QKX59*assumptions!$E$98</f>
        <v>0</v>
      </c>
      <c r="QKY60" s="5">
        <f>QKY59*assumptions!$E$98</f>
        <v>0</v>
      </c>
      <c r="QKZ60" s="5">
        <f>QKZ59*assumptions!$E$98</f>
        <v>0</v>
      </c>
      <c r="QLA60" s="5">
        <f>QLA59*assumptions!$E$98</f>
        <v>0</v>
      </c>
      <c r="QLB60" s="5">
        <f>QLB59*assumptions!$E$98</f>
        <v>0</v>
      </c>
      <c r="QLC60" s="5">
        <f>QLC59*assumptions!$E$98</f>
        <v>0</v>
      </c>
      <c r="QLD60" s="5">
        <f>QLD59*assumptions!$E$98</f>
        <v>0</v>
      </c>
      <c r="QLE60" s="5">
        <f>QLE59*assumptions!$E$98</f>
        <v>0</v>
      </c>
      <c r="QLF60" s="5">
        <f>QLF59*assumptions!$E$98</f>
        <v>0</v>
      </c>
      <c r="QLG60" s="5">
        <f>QLG59*assumptions!$E$98</f>
        <v>0</v>
      </c>
      <c r="QLH60" s="5">
        <f>QLH59*assumptions!$E$98</f>
        <v>0</v>
      </c>
      <c r="QLI60" s="5">
        <f>QLI59*assumptions!$E$98</f>
        <v>0</v>
      </c>
      <c r="QLJ60" s="5">
        <f>QLJ59*assumptions!$E$98</f>
        <v>0</v>
      </c>
      <c r="QLK60" s="5">
        <f>QLK59*assumptions!$E$98</f>
        <v>0</v>
      </c>
      <c r="QLL60" s="5">
        <f>QLL59*assumptions!$E$98</f>
        <v>0</v>
      </c>
      <c r="QLM60" s="5">
        <f>QLM59*assumptions!$E$98</f>
        <v>0</v>
      </c>
      <c r="QLN60" s="5">
        <f>QLN59*assumptions!$E$98</f>
        <v>0</v>
      </c>
      <c r="QLO60" s="5">
        <f>QLO59*assumptions!$E$98</f>
        <v>0</v>
      </c>
      <c r="QLP60" s="5">
        <f>QLP59*assumptions!$E$98</f>
        <v>0</v>
      </c>
      <c r="QLQ60" s="5">
        <f>QLQ59*assumptions!$E$98</f>
        <v>0</v>
      </c>
      <c r="QLR60" s="5">
        <f>QLR59*assumptions!$E$98</f>
        <v>0</v>
      </c>
      <c r="QLS60" s="5">
        <f>QLS59*assumptions!$E$98</f>
        <v>0</v>
      </c>
      <c r="QLT60" s="5">
        <f>QLT59*assumptions!$E$98</f>
        <v>0</v>
      </c>
      <c r="QLU60" s="5">
        <f>QLU59*assumptions!$E$98</f>
        <v>0</v>
      </c>
      <c r="QLV60" s="5">
        <f>QLV59*assumptions!$E$98</f>
        <v>0</v>
      </c>
      <c r="QLW60" s="5">
        <f>QLW59*assumptions!$E$98</f>
        <v>0</v>
      </c>
      <c r="QLX60" s="5">
        <f>QLX59*assumptions!$E$98</f>
        <v>0</v>
      </c>
      <c r="QLY60" s="5">
        <f>QLY59*assumptions!$E$98</f>
        <v>0</v>
      </c>
      <c r="QLZ60" s="5">
        <f>QLZ59*assumptions!$E$98</f>
        <v>0</v>
      </c>
      <c r="QMA60" s="5">
        <f>QMA59*assumptions!$E$98</f>
        <v>0</v>
      </c>
      <c r="QMB60" s="5">
        <f>QMB59*assumptions!$E$98</f>
        <v>0</v>
      </c>
      <c r="QMC60" s="5">
        <f>QMC59*assumptions!$E$98</f>
        <v>0</v>
      </c>
      <c r="QMD60" s="5">
        <f>QMD59*assumptions!$E$98</f>
        <v>0</v>
      </c>
      <c r="QME60" s="5">
        <f>QME59*assumptions!$E$98</f>
        <v>0</v>
      </c>
      <c r="QMF60" s="5">
        <f>QMF59*assumptions!$E$98</f>
        <v>0</v>
      </c>
      <c r="QMG60" s="5">
        <f>QMG59*assumptions!$E$98</f>
        <v>0</v>
      </c>
      <c r="QMH60" s="5">
        <f>QMH59*assumptions!$E$98</f>
        <v>0</v>
      </c>
      <c r="QMI60" s="5">
        <f>QMI59*assumptions!$E$98</f>
        <v>0</v>
      </c>
      <c r="QMJ60" s="5">
        <f>QMJ59*assumptions!$E$98</f>
        <v>0</v>
      </c>
      <c r="QMK60" s="5">
        <f>QMK59*assumptions!$E$98</f>
        <v>0</v>
      </c>
      <c r="QML60" s="5">
        <f>QML59*assumptions!$E$98</f>
        <v>0</v>
      </c>
      <c r="QMM60" s="5">
        <f>QMM59*assumptions!$E$98</f>
        <v>0</v>
      </c>
      <c r="QMN60" s="5">
        <f>QMN59*assumptions!$E$98</f>
        <v>0</v>
      </c>
      <c r="QMO60" s="5">
        <f>QMO59*assumptions!$E$98</f>
        <v>0</v>
      </c>
      <c r="QMP60" s="5">
        <f>QMP59*assumptions!$E$98</f>
        <v>0</v>
      </c>
      <c r="QMQ60" s="5">
        <f>QMQ59*assumptions!$E$98</f>
        <v>0</v>
      </c>
      <c r="QMR60" s="5">
        <f>QMR59*assumptions!$E$98</f>
        <v>0</v>
      </c>
      <c r="QMS60" s="5">
        <f>QMS59*assumptions!$E$98</f>
        <v>0</v>
      </c>
      <c r="QMT60" s="5">
        <f>QMT59*assumptions!$E$98</f>
        <v>0</v>
      </c>
      <c r="QMU60" s="5">
        <f>QMU59*assumptions!$E$98</f>
        <v>0</v>
      </c>
      <c r="QMV60" s="5">
        <f>QMV59*assumptions!$E$98</f>
        <v>0</v>
      </c>
      <c r="QMW60" s="5">
        <f>QMW59*assumptions!$E$98</f>
        <v>0</v>
      </c>
      <c r="QMX60" s="5">
        <f>QMX59*assumptions!$E$98</f>
        <v>0</v>
      </c>
      <c r="QMY60" s="5">
        <f>QMY59*assumptions!$E$98</f>
        <v>0</v>
      </c>
      <c r="QMZ60" s="5">
        <f>QMZ59*assumptions!$E$98</f>
        <v>0</v>
      </c>
      <c r="QNA60" s="5">
        <f>QNA59*assumptions!$E$98</f>
        <v>0</v>
      </c>
      <c r="QNB60" s="5">
        <f>QNB59*assumptions!$E$98</f>
        <v>0</v>
      </c>
      <c r="QNC60" s="5">
        <f>QNC59*assumptions!$E$98</f>
        <v>0</v>
      </c>
      <c r="QND60" s="5">
        <f>QND59*assumptions!$E$98</f>
        <v>0</v>
      </c>
      <c r="QNE60" s="5">
        <f>QNE59*assumptions!$E$98</f>
        <v>0</v>
      </c>
      <c r="QNF60" s="5">
        <f>QNF59*assumptions!$E$98</f>
        <v>0</v>
      </c>
      <c r="QNG60" s="5">
        <f>QNG59*assumptions!$E$98</f>
        <v>0</v>
      </c>
      <c r="QNH60" s="5">
        <f>QNH59*assumptions!$E$98</f>
        <v>0</v>
      </c>
      <c r="QNI60" s="5">
        <f>QNI59*assumptions!$E$98</f>
        <v>0</v>
      </c>
      <c r="QNJ60" s="5">
        <f>QNJ59*assumptions!$E$98</f>
        <v>0</v>
      </c>
      <c r="QNK60" s="5">
        <f>QNK59*assumptions!$E$98</f>
        <v>0</v>
      </c>
      <c r="QNL60" s="5">
        <f>QNL59*assumptions!$E$98</f>
        <v>0</v>
      </c>
      <c r="QNM60" s="5">
        <f>QNM59*assumptions!$E$98</f>
        <v>0</v>
      </c>
      <c r="QNN60" s="5">
        <f>QNN59*assumptions!$E$98</f>
        <v>0</v>
      </c>
      <c r="QNO60" s="5">
        <f>QNO59*assumptions!$E$98</f>
        <v>0</v>
      </c>
      <c r="QNP60" s="5">
        <f>QNP59*assumptions!$E$98</f>
        <v>0</v>
      </c>
      <c r="QNQ60" s="5">
        <f>QNQ59*assumptions!$E$98</f>
        <v>0</v>
      </c>
      <c r="QNR60" s="5">
        <f>QNR59*assumptions!$E$98</f>
        <v>0</v>
      </c>
      <c r="QNS60" s="5">
        <f>QNS59*assumptions!$E$98</f>
        <v>0</v>
      </c>
      <c r="QNT60" s="5">
        <f>QNT59*assumptions!$E$98</f>
        <v>0</v>
      </c>
      <c r="QNU60" s="5">
        <f>QNU59*assumptions!$E$98</f>
        <v>0</v>
      </c>
      <c r="QNV60" s="5">
        <f>QNV59*assumptions!$E$98</f>
        <v>0</v>
      </c>
      <c r="QNW60" s="5">
        <f>QNW59*assumptions!$E$98</f>
        <v>0</v>
      </c>
      <c r="QNX60" s="5">
        <f>QNX59*assumptions!$E$98</f>
        <v>0</v>
      </c>
      <c r="QNY60" s="5">
        <f>QNY59*assumptions!$E$98</f>
        <v>0</v>
      </c>
      <c r="QNZ60" s="5">
        <f>QNZ59*assumptions!$E$98</f>
        <v>0</v>
      </c>
      <c r="QOA60" s="5">
        <f>QOA59*assumptions!$E$98</f>
        <v>0</v>
      </c>
      <c r="QOB60" s="5">
        <f>QOB59*assumptions!$E$98</f>
        <v>0</v>
      </c>
      <c r="QOC60" s="5">
        <f>QOC59*assumptions!$E$98</f>
        <v>0</v>
      </c>
      <c r="QOD60" s="5">
        <f>QOD59*assumptions!$E$98</f>
        <v>0</v>
      </c>
      <c r="QOE60" s="5">
        <f>QOE59*assumptions!$E$98</f>
        <v>0</v>
      </c>
      <c r="QOF60" s="5">
        <f>QOF59*assumptions!$E$98</f>
        <v>0</v>
      </c>
      <c r="QOG60" s="5">
        <f>QOG59*assumptions!$E$98</f>
        <v>0</v>
      </c>
      <c r="QOH60" s="5">
        <f>QOH59*assumptions!$E$98</f>
        <v>0</v>
      </c>
      <c r="QOI60" s="5">
        <f>QOI59*assumptions!$E$98</f>
        <v>0</v>
      </c>
      <c r="QOJ60" s="5">
        <f>QOJ59*assumptions!$E$98</f>
        <v>0</v>
      </c>
      <c r="QOK60" s="5">
        <f>QOK59*assumptions!$E$98</f>
        <v>0</v>
      </c>
      <c r="QOL60" s="5">
        <f>QOL59*assumptions!$E$98</f>
        <v>0</v>
      </c>
      <c r="QOM60" s="5">
        <f>QOM59*assumptions!$E$98</f>
        <v>0</v>
      </c>
      <c r="QON60" s="5">
        <f>QON59*assumptions!$E$98</f>
        <v>0</v>
      </c>
      <c r="QOO60" s="5">
        <f>QOO59*assumptions!$E$98</f>
        <v>0</v>
      </c>
      <c r="QOP60" s="5">
        <f>QOP59*assumptions!$E$98</f>
        <v>0</v>
      </c>
      <c r="QOQ60" s="5">
        <f>QOQ59*assumptions!$E$98</f>
        <v>0</v>
      </c>
      <c r="QOR60" s="5">
        <f>QOR59*assumptions!$E$98</f>
        <v>0</v>
      </c>
      <c r="QOS60" s="5">
        <f>QOS59*assumptions!$E$98</f>
        <v>0</v>
      </c>
      <c r="QOT60" s="5">
        <f>QOT59*assumptions!$E$98</f>
        <v>0</v>
      </c>
      <c r="QOU60" s="5">
        <f>QOU59*assumptions!$E$98</f>
        <v>0</v>
      </c>
      <c r="QOV60" s="5">
        <f>QOV59*assumptions!$E$98</f>
        <v>0</v>
      </c>
      <c r="QOW60" s="5">
        <f>QOW59*assumptions!$E$98</f>
        <v>0</v>
      </c>
      <c r="QOX60" s="5">
        <f>QOX59*assumptions!$E$98</f>
        <v>0</v>
      </c>
      <c r="QOY60" s="5">
        <f>QOY59*assumptions!$E$98</f>
        <v>0</v>
      </c>
      <c r="QOZ60" s="5">
        <f>QOZ59*assumptions!$E$98</f>
        <v>0</v>
      </c>
      <c r="QPA60" s="5">
        <f>QPA59*assumptions!$E$98</f>
        <v>0</v>
      </c>
      <c r="QPB60" s="5">
        <f>QPB59*assumptions!$E$98</f>
        <v>0</v>
      </c>
      <c r="QPC60" s="5">
        <f>QPC59*assumptions!$E$98</f>
        <v>0</v>
      </c>
      <c r="QPD60" s="5">
        <f>QPD59*assumptions!$E$98</f>
        <v>0</v>
      </c>
      <c r="QPE60" s="5">
        <f>QPE59*assumptions!$E$98</f>
        <v>0</v>
      </c>
      <c r="QPF60" s="5">
        <f>QPF59*assumptions!$E$98</f>
        <v>0</v>
      </c>
      <c r="QPG60" s="5">
        <f>QPG59*assumptions!$E$98</f>
        <v>0</v>
      </c>
      <c r="QPH60" s="5">
        <f>QPH59*assumptions!$E$98</f>
        <v>0</v>
      </c>
      <c r="QPI60" s="5">
        <f>QPI59*assumptions!$E$98</f>
        <v>0</v>
      </c>
      <c r="QPJ60" s="5">
        <f>QPJ59*assumptions!$E$98</f>
        <v>0</v>
      </c>
      <c r="QPK60" s="5">
        <f>QPK59*assumptions!$E$98</f>
        <v>0</v>
      </c>
      <c r="QPL60" s="5">
        <f>QPL59*assumptions!$E$98</f>
        <v>0</v>
      </c>
      <c r="QPM60" s="5">
        <f>QPM59*assumptions!$E$98</f>
        <v>0</v>
      </c>
      <c r="QPN60" s="5">
        <f>QPN59*assumptions!$E$98</f>
        <v>0</v>
      </c>
      <c r="QPO60" s="5">
        <f>QPO59*assumptions!$E$98</f>
        <v>0</v>
      </c>
      <c r="QPP60" s="5">
        <f>QPP59*assumptions!$E$98</f>
        <v>0</v>
      </c>
      <c r="QPQ60" s="5">
        <f>QPQ59*assumptions!$E$98</f>
        <v>0</v>
      </c>
      <c r="QPR60" s="5">
        <f>QPR59*assumptions!$E$98</f>
        <v>0</v>
      </c>
      <c r="QPS60" s="5">
        <f>QPS59*assumptions!$E$98</f>
        <v>0</v>
      </c>
      <c r="QPT60" s="5">
        <f>QPT59*assumptions!$E$98</f>
        <v>0</v>
      </c>
      <c r="QPU60" s="5">
        <f>QPU59*assumptions!$E$98</f>
        <v>0</v>
      </c>
      <c r="QPV60" s="5">
        <f>QPV59*assumptions!$E$98</f>
        <v>0</v>
      </c>
      <c r="QPW60" s="5">
        <f>QPW59*assumptions!$E$98</f>
        <v>0</v>
      </c>
      <c r="QPX60" s="5">
        <f>QPX59*assumptions!$E$98</f>
        <v>0</v>
      </c>
      <c r="QPY60" s="5">
        <f>QPY59*assumptions!$E$98</f>
        <v>0</v>
      </c>
      <c r="QPZ60" s="5">
        <f>QPZ59*assumptions!$E$98</f>
        <v>0</v>
      </c>
      <c r="QQA60" s="5">
        <f>QQA59*assumptions!$E$98</f>
        <v>0</v>
      </c>
      <c r="QQB60" s="5">
        <f>QQB59*assumptions!$E$98</f>
        <v>0</v>
      </c>
      <c r="QQC60" s="5">
        <f>QQC59*assumptions!$E$98</f>
        <v>0</v>
      </c>
      <c r="QQD60" s="5">
        <f>QQD59*assumptions!$E$98</f>
        <v>0</v>
      </c>
      <c r="QQE60" s="5">
        <f>QQE59*assumptions!$E$98</f>
        <v>0</v>
      </c>
      <c r="QQF60" s="5">
        <f>QQF59*assumptions!$E$98</f>
        <v>0</v>
      </c>
      <c r="QQG60" s="5">
        <f>QQG59*assumptions!$E$98</f>
        <v>0</v>
      </c>
      <c r="QQH60" s="5">
        <f>QQH59*assumptions!$E$98</f>
        <v>0</v>
      </c>
      <c r="QQI60" s="5">
        <f>QQI59*assumptions!$E$98</f>
        <v>0</v>
      </c>
      <c r="QQJ60" s="5">
        <f>QQJ59*assumptions!$E$98</f>
        <v>0</v>
      </c>
      <c r="QQK60" s="5">
        <f>QQK59*assumptions!$E$98</f>
        <v>0</v>
      </c>
      <c r="QQL60" s="5">
        <f>QQL59*assumptions!$E$98</f>
        <v>0</v>
      </c>
      <c r="QQM60" s="5">
        <f>QQM59*assumptions!$E$98</f>
        <v>0</v>
      </c>
      <c r="QQN60" s="5">
        <f>QQN59*assumptions!$E$98</f>
        <v>0</v>
      </c>
      <c r="QQO60" s="5">
        <f>QQO59*assumptions!$E$98</f>
        <v>0</v>
      </c>
      <c r="QQP60" s="5">
        <f>QQP59*assumptions!$E$98</f>
        <v>0</v>
      </c>
      <c r="QQQ60" s="5">
        <f>QQQ59*assumptions!$E$98</f>
        <v>0</v>
      </c>
      <c r="QQR60" s="5">
        <f>QQR59*assumptions!$E$98</f>
        <v>0</v>
      </c>
      <c r="QQS60" s="5">
        <f>QQS59*assumptions!$E$98</f>
        <v>0</v>
      </c>
      <c r="QQT60" s="5">
        <f>QQT59*assumptions!$E$98</f>
        <v>0</v>
      </c>
      <c r="QQU60" s="5">
        <f>QQU59*assumptions!$E$98</f>
        <v>0</v>
      </c>
      <c r="QQV60" s="5">
        <f>QQV59*assumptions!$E$98</f>
        <v>0</v>
      </c>
      <c r="QQW60" s="5">
        <f>QQW59*assumptions!$E$98</f>
        <v>0</v>
      </c>
      <c r="QQX60" s="5">
        <f>QQX59*assumptions!$E$98</f>
        <v>0</v>
      </c>
      <c r="QQY60" s="5">
        <f>QQY59*assumptions!$E$98</f>
        <v>0</v>
      </c>
      <c r="QQZ60" s="5">
        <f>QQZ59*assumptions!$E$98</f>
        <v>0</v>
      </c>
      <c r="QRA60" s="5">
        <f>QRA59*assumptions!$E$98</f>
        <v>0</v>
      </c>
      <c r="QRB60" s="5">
        <f>QRB59*assumptions!$E$98</f>
        <v>0</v>
      </c>
      <c r="QRC60" s="5">
        <f>QRC59*assumptions!$E$98</f>
        <v>0</v>
      </c>
      <c r="QRD60" s="5">
        <f>QRD59*assumptions!$E$98</f>
        <v>0</v>
      </c>
      <c r="QRE60" s="5">
        <f>QRE59*assumptions!$E$98</f>
        <v>0</v>
      </c>
      <c r="QRF60" s="5">
        <f>QRF59*assumptions!$E$98</f>
        <v>0</v>
      </c>
      <c r="QRG60" s="5">
        <f>QRG59*assumptions!$E$98</f>
        <v>0</v>
      </c>
      <c r="QRH60" s="5">
        <f>QRH59*assumptions!$E$98</f>
        <v>0</v>
      </c>
      <c r="QRI60" s="5">
        <f>QRI59*assumptions!$E$98</f>
        <v>0</v>
      </c>
      <c r="QRJ60" s="5">
        <f>QRJ59*assumptions!$E$98</f>
        <v>0</v>
      </c>
      <c r="QRK60" s="5">
        <f>QRK59*assumptions!$E$98</f>
        <v>0</v>
      </c>
      <c r="QRL60" s="5">
        <f>QRL59*assumptions!$E$98</f>
        <v>0</v>
      </c>
      <c r="QRM60" s="5">
        <f>QRM59*assumptions!$E$98</f>
        <v>0</v>
      </c>
      <c r="QRN60" s="5">
        <f>QRN59*assumptions!$E$98</f>
        <v>0</v>
      </c>
      <c r="QRO60" s="5">
        <f>QRO59*assumptions!$E$98</f>
        <v>0</v>
      </c>
      <c r="QRP60" s="5">
        <f>QRP59*assumptions!$E$98</f>
        <v>0</v>
      </c>
      <c r="QRQ60" s="5">
        <f>QRQ59*assumptions!$E$98</f>
        <v>0</v>
      </c>
      <c r="QRR60" s="5">
        <f>QRR59*assumptions!$E$98</f>
        <v>0</v>
      </c>
      <c r="QRS60" s="5">
        <f>QRS59*assumptions!$E$98</f>
        <v>0</v>
      </c>
      <c r="QRT60" s="5">
        <f>QRT59*assumptions!$E$98</f>
        <v>0</v>
      </c>
      <c r="QRU60" s="5">
        <f>QRU59*assumptions!$E$98</f>
        <v>0</v>
      </c>
      <c r="QRV60" s="5">
        <f>QRV59*assumptions!$E$98</f>
        <v>0</v>
      </c>
      <c r="QRW60" s="5">
        <f>QRW59*assumptions!$E$98</f>
        <v>0</v>
      </c>
      <c r="QRX60" s="5">
        <f>QRX59*assumptions!$E$98</f>
        <v>0</v>
      </c>
      <c r="QRY60" s="5">
        <f>QRY59*assumptions!$E$98</f>
        <v>0</v>
      </c>
      <c r="QRZ60" s="5">
        <f>QRZ59*assumptions!$E$98</f>
        <v>0</v>
      </c>
      <c r="QSA60" s="5">
        <f>QSA59*assumptions!$E$98</f>
        <v>0</v>
      </c>
      <c r="QSB60" s="5">
        <f>QSB59*assumptions!$E$98</f>
        <v>0</v>
      </c>
      <c r="QSC60" s="5">
        <f>QSC59*assumptions!$E$98</f>
        <v>0</v>
      </c>
      <c r="QSD60" s="5">
        <f>QSD59*assumptions!$E$98</f>
        <v>0</v>
      </c>
      <c r="QSE60" s="5">
        <f>QSE59*assumptions!$E$98</f>
        <v>0</v>
      </c>
      <c r="QSF60" s="5">
        <f>QSF59*assumptions!$E$98</f>
        <v>0</v>
      </c>
      <c r="QSG60" s="5">
        <f>QSG59*assumptions!$E$98</f>
        <v>0</v>
      </c>
      <c r="QSH60" s="5">
        <f>QSH59*assumptions!$E$98</f>
        <v>0</v>
      </c>
      <c r="QSI60" s="5">
        <f>QSI59*assumptions!$E$98</f>
        <v>0</v>
      </c>
      <c r="QSJ60" s="5">
        <f>QSJ59*assumptions!$E$98</f>
        <v>0</v>
      </c>
      <c r="QSK60" s="5">
        <f>QSK59*assumptions!$E$98</f>
        <v>0</v>
      </c>
      <c r="QSL60" s="5">
        <f>QSL59*assumptions!$E$98</f>
        <v>0</v>
      </c>
      <c r="QSM60" s="5">
        <f>QSM59*assumptions!$E$98</f>
        <v>0</v>
      </c>
      <c r="QSN60" s="5">
        <f>QSN59*assumptions!$E$98</f>
        <v>0</v>
      </c>
      <c r="QSO60" s="5">
        <f>QSO59*assumptions!$E$98</f>
        <v>0</v>
      </c>
      <c r="QSP60" s="5">
        <f>QSP59*assumptions!$E$98</f>
        <v>0</v>
      </c>
      <c r="QSQ60" s="5">
        <f>QSQ59*assumptions!$E$98</f>
        <v>0</v>
      </c>
      <c r="QSR60" s="5">
        <f>QSR59*assumptions!$E$98</f>
        <v>0</v>
      </c>
      <c r="QSS60" s="5">
        <f>QSS59*assumptions!$E$98</f>
        <v>0</v>
      </c>
      <c r="QST60" s="5">
        <f>QST59*assumptions!$E$98</f>
        <v>0</v>
      </c>
      <c r="QSU60" s="5">
        <f>QSU59*assumptions!$E$98</f>
        <v>0</v>
      </c>
      <c r="QSV60" s="5">
        <f>QSV59*assumptions!$E$98</f>
        <v>0</v>
      </c>
      <c r="QSW60" s="5">
        <f>QSW59*assumptions!$E$98</f>
        <v>0</v>
      </c>
      <c r="QSX60" s="5">
        <f>QSX59*assumptions!$E$98</f>
        <v>0</v>
      </c>
      <c r="QSY60" s="5">
        <f>QSY59*assumptions!$E$98</f>
        <v>0</v>
      </c>
      <c r="QSZ60" s="5">
        <f>QSZ59*assumptions!$E$98</f>
        <v>0</v>
      </c>
      <c r="QTA60" s="5">
        <f>QTA59*assumptions!$E$98</f>
        <v>0</v>
      </c>
      <c r="QTB60" s="5">
        <f>QTB59*assumptions!$E$98</f>
        <v>0</v>
      </c>
      <c r="QTC60" s="5">
        <f>QTC59*assumptions!$E$98</f>
        <v>0</v>
      </c>
      <c r="QTD60" s="5">
        <f>QTD59*assumptions!$E$98</f>
        <v>0</v>
      </c>
      <c r="QTE60" s="5">
        <f>QTE59*assumptions!$E$98</f>
        <v>0</v>
      </c>
      <c r="QTF60" s="5">
        <f>QTF59*assumptions!$E$98</f>
        <v>0</v>
      </c>
      <c r="QTG60" s="5">
        <f>QTG59*assumptions!$E$98</f>
        <v>0</v>
      </c>
      <c r="QTH60" s="5">
        <f>QTH59*assumptions!$E$98</f>
        <v>0</v>
      </c>
      <c r="QTI60" s="5">
        <f>QTI59*assumptions!$E$98</f>
        <v>0</v>
      </c>
      <c r="QTJ60" s="5">
        <f>QTJ59*assumptions!$E$98</f>
        <v>0</v>
      </c>
      <c r="QTK60" s="5">
        <f>QTK59*assumptions!$E$98</f>
        <v>0</v>
      </c>
      <c r="QTL60" s="5">
        <f>QTL59*assumptions!$E$98</f>
        <v>0</v>
      </c>
      <c r="QTM60" s="5">
        <f>QTM59*assumptions!$E$98</f>
        <v>0</v>
      </c>
      <c r="QTN60" s="5">
        <f>QTN59*assumptions!$E$98</f>
        <v>0</v>
      </c>
      <c r="QTO60" s="5">
        <f>QTO59*assumptions!$E$98</f>
        <v>0</v>
      </c>
      <c r="QTP60" s="5">
        <f>QTP59*assumptions!$E$98</f>
        <v>0</v>
      </c>
      <c r="QTQ60" s="5">
        <f>QTQ59*assumptions!$E$98</f>
        <v>0</v>
      </c>
      <c r="QTR60" s="5">
        <f>QTR59*assumptions!$E$98</f>
        <v>0</v>
      </c>
      <c r="QTS60" s="5">
        <f>QTS59*assumptions!$E$98</f>
        <v>0</v>
      </c>
      <c r="QTT60" s="5">
        <f>QTT59*assumptions!$E$98</f>
        <v>0</v>
      </c>
      <c r="QTU60" s="5">
        <f>QTU59*assumptions!$E$98</f>
        <v>0</v>
      </c>
      <c r="QTV60" s="5">
        <f>QTV59*assumptions!$E$98</f>
        <v>0</v>
      </c>
      <c r="QTW60" s="5">
        <f>QTW59*assumptions!$E$98</f>
        <v>0</v>
      </c>
      <c r="QTX60" s="5">
        <f>QTX59*assumptions!$E$98</f>
        <v>0</v>
      </c>
      <c r="QTY60" s="5">
        <f>QTY59*assumptions!$E$98</f>
        <v>0</v>
      </c>
      <c r="QTZ60" s="5">
        <f>QTZ59*assumptions!$E$98</f>
        <v>0</v>
      </c>
      <c r="QUA60" s="5">
        <f>QUA59*assumptions!$E$98</f>
        <v>0</v>
      </c>
      <c r="QUB60" s="5">
        <f>QUB59*assumptions!$E$98</f>
        <v>0</v>
      </c>
      <c r="QUC60" s="5">
        <f>QUC59*assumptions!$E$98</f>
        <v>0</v>
      </c>
      <c r="QUD60" s="5">
        <f>QUD59*assumptions!$E$98</f>
        <v>0</v>
      </c>
      <c r="QUE60" s="5">
        <f>QUE59*assumptions!$E$98</f>
        <v>0</v>
      </c>
      <c r="QUF60" s="5">
        <f>QUF59*assumptions!$E$98</f>
        <v>0</v>
      </c>
      <c r="QUG60" s="5">
        <f>QUG59*assumptions!$E$98</f>
        <v>0</v>
      </c>
      <c r="QUH60" s="5">
        <f>QUH59*assumptions!$E$98</f>
        <v>0</v>
      </c>
      <c r="QUI60" s="5">
        <f>QUI59*assumptions!$E$98</f>
        <v>0</v>
      </c>
      <c r="QUJ60" s="5">
        <f>QUJ59*assumptions!$E$98</f>
        <v>0</v>
      </c>
      <c r="QUK60" s="5">
        <f>QUK59*assumptions!$E$98</f>
        <v>0</v>
      </c>
      <c r="QUL60" s="5">
        <f>QUL59*assumptions!$E$98</f>
        <v>0</v>
      </c>
      <c r="QUM60" s="5">
        <f>QUM59*assumptions!$E$98</f>
        <v>0</v>
      </c>
      <c r="QUN60" s="5">
        <f>QUN59*assumptions!$E$98</f>
        <v>0</v>
      </c>
      <c r="QUO60" s="5">
        <f>QUO59*assumptions!$E$98</f>
        <v>0</v>
      </c>
      <c r="QUP60" s="5">
        <f>QUP59*assumptions!$E$98</f>
        <v>0</v>
      </c>
      <c r="QUQ60" s="5">
        <f>QUQ59*assumptions!$E$98</f>
        <v>0</v>
      </c>
      <c r="QUR60" s="5">
        <f>QUR59*assumptions!$E$98</f>
        <v>0</v>
      </c>
      <c r="QUS60" s="5">
        <f>QUS59*assumptions!$E$98</f>
        <v>0</v>
      </c>
      <c r="QUT60" s="5">
        <f>QUT59*assumptions!$E$98</f>
        <v>0</v>
      </c>
      <c r="QUU60" s="5">
        <f>QUU59*assumptions!$E$98</f>
        <v>0</v>
      </c>
      <c r="QUV60" s="5">
        <f>QUV59*assumptions!$E$98</f>
        <v>0</v>
      </c>
      <c r="QUW60" s="5">
        <f>QUW59*assumptions!$E$98</f>
        <v>0</v>
      </c>
      <c r="QUX60" s="5">
        <f>QUX59*assumptions!$E$98</f>
        <v>0</v>
      </c>
      <c r="QUY60" s="5">
        <f>QUY59*assumptions!$E$98</f>
        <v>0</v>
      </c>
      <c r="QUZ60" s="5">
        <f>QUZ59*assumptions!$E$98</f>
        <v>0</v>
      </c>
      <c r="QVA60" s="5">
        <f>QVA59*assumptions!$E$98</f>
        <v>0</v>
      </c>
      <c r="QVB60" s="5">
        <f>QVB59*assumptions!$E$98</f>
        <v>0</v>
      </c>
      <c r="QVC60" s="5">
        <f>QVC59*assumptions!$E$98</f>
        <v>0</v>
      </c>
      <c r="QVD60" s="5">
        <f>QVD59*assumptions!$E$98</f>
        <v>0</v>
      </c>
      <c r="QVE60" s="5">
        <f>QVE59*assumptions!$E$98</f>
        <v>0</v>
      </c>
      <c r="QVF60" s="5">
        <f>QVF59*assumptions!$E$98</f>
        <v>0</v>
      </c>
      <c r="QVG60" s="5">
        <f>QVG59*assumptions!$E$98</f>
        <v>0</v>
      </c>
      <c r="QVH60" s="5">
        <f>QVH59*assumptions!$E$98</f>
        <v>0</v>
      </c>
      <c r="QVI60" s="5">
        <f>QVI59*assumptions!$E$98</f>
        <v>0</v>
      </c>
      <c r="QVJ60" s="5">
        <f>QVJ59*assumptions!$E$98</f>
        <v>0</v>
      </c>
      <c r="QVK60" s="5">
        <f>QVK59*assumptions!$E$98</f>
        <v>0</v>
      </c>
      <c r="QVL60" s="5">
        <f>QVL59*assumptions!$E$98</f>
        <v>0</v>
      </c>
      <c r="QVM60" s="5">
        <f>QVM59*assumptions!$E$98</f>
        <v>0</v>
      </c>
      <c r="QVN60" s="5">
        <f>QVN59*assumptions!$E$98</f>
        <v>0</v>
      </c>
      <c r="QVO60" s="5">
        <f>QVO59*assumptions!$E$98</f>
        <v>0</v>
      </c>
      <c r="QVP60" s="5">
        <f>QVP59*assumptions!$E$98</f>
        <v>0</v>
      </c>
      <c r="QVQ60" s="5">
        <f>QVQ59*assumptions!$E$98</f>
        <v>0</v>
      </c>
      <c r="QVR60" s="5">
        <f>QVR59*assumptions!$E$98</f>
        <v>0</v>
      </c>
      <c r="QVS60" s="5">
        <f>QVS59*assumptions!$E$98</f>
        <v>0</v>
      </c>
      <c r="QVT60" s="5">
        <f>QVT59*assumptions!$E$98</f>
        <v>0</v>
      </c>
      <c r="QVU60" s="5">
        <f>QVU59*assumptions!$E$98</f>
        <v>0</v>
      </c>
      <c r="QVV60" s="5">
        <f>QVV59*assumptions!$E$98</f>
        <v>0</v>
      </c>
      <c r="QVW60" s="5">
        <f>QVW59*assumptions!$E$98</f>
        <v>0</v>
      </c>
      <c r="QVX60" s="5">
        <f>QVX59*assumptions!$E$98</f>
        <v>0</v>
      </c>
      <c r="QVY60" s="5">
        <f>QVY59*assumptions!$E$98</f>
        <v>0</v>
      </c>
      <c r="QVZ60" s="5">
        <f>QVZ59*assumptions!$E$98</f>
        <v>0</v>
      </c>
      <c r="QWA60" s="5">
        <f>QWA59*assumptions!$E$98</f>
        <v>0</v>
      </c>
      <c r="QWB60" s="5">
        <f>QWB59*assumptions!$E$98</f>
        <v>0</v>
      </c>
      <c r="QWC60" s="5">
        <f>QWC59*assumptions!$E$98</f>
        <v>0</v>
      </c>
      <c r="QWD60" s="5">
        <f>QWD59*assumptions!$E$98</f>
        <v>0</v>
      </c>
      <c r="QWE60" s="5">
        <f>QWE59*assumptions!$E$98</f>
        <v>0</v>
      </c>
      <c r="QWF60" s="5">
        <f>QWF59*assumptions!$E$98</f>
        <v>0</v>
      </c>
      <c r="QWG60" s="5">
        <f>QWG59*assumptions!$E$98</f>
        <v>0</v>
      </c>
      <c r="QWH60" s="5">
        <f>QWH59*assumptions!$E$98</f>
        <v>0</v>
      </c>
      <c r="QWI60" s="5">
        <f>QWI59*assumptions!$E$98</f>
        <v>0</v>
      </c>
      <c r="QWJ60" s="5">
        <f>QWJ59*assumptions!$E$98</f>
        <v>0</v>
      </c>
      <c r="QWK60" s="5">
        <f>QWK59*assumptions!$E$98</f>
        <v>0</v>
      </c>
      <c r="QWL60" s="5">
        <f>QWL59*assumptions!$E$98</f>
        <v>0</v>
      </c>
      <c r="QWM60" s="5">
        <f>QWM59*assumptions!$E$98</f>
        <v>0</v>
      </c>
      <c r="QWN60" s="5">
        <f>QWN59*assumptions!$E$98</f>
        <v>0</v>
      </c>
      <c r="QWO60" s="5">
        <f>QWO59*assumptions!$E$98</f>
        <v>0</v>
      </c>
      <c r="QWP60" s="5">
        <f>QWP59*assumptions!$E$98</f>
        <v>0</v>
      </c>
      <c r="QWQ60" s="5">
        <f>QWQ59*assumptions!$E$98</f>
        <v>0</v>
      </c>
      <c r="QWR60" s="5">
        <f>QWR59*assumptions!$E$98</f>
        <v>0</v>
      </c>
      <c r="QWS60" s="5">
        <f>QWS59*assumptions!$E$98</f>
        <v>0</v>
      </c>
      <c r="QWT60" s="5">
        <f>QWT59*assumptions!$E$98</f>
        <v>0</v>
      </c>
      <c r="QWU60" s="5">
        <f>QWU59*assumptions!$E$98</f>
        <v>0</v>
      </c>
      <c r="QWV60" s="5">
        <f>QWV59*assumptions!$E$98</f>
        <v>0</v>
      </c>
      <c r="QWW60" s="5">
        <f>QWW59*assumptions!$E$98</f>
        <v>0</v>
      </c>
      <c r="QWX60" s="5">
        <f>QWX59*assumptions!$E$98</f>
        <v>0</v>
      </c>
      <c r="QWY60" s="5">
        <f>QWY59*assumptions!$E$98</f>
        <v>0</v>
      </c>
      <c r="QWZ60" s="5">
        <f>QWZ59*assumptions!$E$98</f>
        <v>0</v>
      </c>
      <c r="QXA60" s="5">
        <f>QXA59*assumptions!$E$98</f>
        <v>0</v>
      </c>
      <c r="QXB60" s="5">
        <f>QXB59*assumptions!$E$98</f>
        <v>0</v>
      </c>
      <c r="QXC60" s="5">
        <f>QXC59*assumptions!$E$98</f>
        <v>0</v>
      </c>
      <c r="QXD60" s="5">
        <f>QXD59*assumptions!$E$98</f>
        <v>0</v>
      </c>
      <c r="QXE60" s="5">
        <f>QXE59*assumptions!$E$98</f>
        <v>0</v>
      </c>
      <c r="QXF60" s="5">
        <f>QXF59*assumptions!$E$98</f>
        <v>0</v>
      </c>
      <c r="QXG60" s="5">
        <f>QXG59*assumptions!$E$98</f>
        <v>0</v>
      </c>
      <c r="QXH60" s="5">
        <f>QXH59*assumptions!$E$98</f>
        <v>0</v>
      </c>
      <c r="QXI60" s="5">
        <f>QXI59*assumptions!$E$98</f>
        <v>0</v>
      </c>
      <c r="QXJ60" s="5">
        <f>QXJ59*assumptions!$E$98</f>
        <v>0</v>
      </c>
      <c r="QXK60" s="5">
        <f>QXK59*assumptions!$E$98</f>
        <v>0</v>
      </c>
      <c r="QXL60" s="5">
        <f>QXL59*assumptions!$E$98</f>
        <v>0</v>
      </c>
      <c r="QXM60" s="5">
        <f>QXM59*assumptions!$E$98</f>
        <v>0</v>
      </c>
      <c r="QXN60" s="5">
        <f>QXN59*assumptions!$E$98</f>
        <v>0</v>
      </c>
      <c r="QXO60" s="5">
        <f>QXO59*assumptions!$E$98</f>
        <v>0</v>
      </c>
      <c r="QXP60" s="5">
        <f>QXP59*assumptions!$E$98</f>
        <v>0</v>
      </c>
      <c r="QXQ60" s="5">
        <f>QXQ59*assumptions!$E$98</f>
        <v>0</v>
      </c>
      <c r="QXR60" s="5">
        <f>QXR59*assumptions!$E$98</f>
        <v>0</v>
      </c>
      <c r="QXS60" s="5">
        <f>QXS59*assumptions!$E$98</f>
        <v>0</v>
      </c>
      <c r="QXT60" s="5">
        <f>QXT59*assumptions!$E$98</f>
        <v>0</v>
      </c>
      <c r="QXU60" s="5">
        <f>QXU59*assumptions!$E$98</f>
        <v>0</v>
      </c>
      <c r="QXV60" s="5">
        <f>QXV59*assumptions!$E$98</f>
        <v>0</v>
      </c>
      <c r="QXW60" s="5">
        <f>QXW59*assumptions!$E$98</f>
        <v>0</v>
      </c>
      <c r="QXX60" s="5">
        <f>QXX59*assumptions!$E$98</f>
        <v>0</v>
      </c>
      <c r="QXY60" s="5">
        <f>QXY59*assumptions!$E$98</f>
        <v>0</v>
      </c>
      <c r="QXZ60" s="5">
        <f>QXZ59*assumptions!$E$98</f>
        <v>0</v>
      </c>
      <c r="QYA60" s="5">
        <f>QYA59*assumptions!$E$98</f>
        <v>0</v>
      </c>
      <c r="QYB60" s="5">
        <f>QYB59*assumptions!$E$98</f>
        <v>0</v>
      </c>
      <c r="QYC60" s="5">
        <f>QYC59*assumptions!$E$98</f>
        <v>0</v>
      </c>
      <c r="QYD60" s="5">
        <f>QYD59*assumptions!$E$98</f>
        <v>0</v>
      </c>
      <c r="QYE60" s="5">
        <f>QYE59*assumptions!$E$98</f>
        <v>0</v>
      </c>
      <c r="QYF60" s="5">
        <f>QYF59*assumptions!$E$98</f>
        <v>0</v>
      </c>
      <c r="QYG60" s="5">
        <f>QYG59*assumptions!$E$98</f>
        <v>0</v>
      </c>
      <c r="QYH60" s="5">
        <f>QYH59*assumptions!$E$98</f>
        <v>0</v>
      </c>
      <c r="QYI60" s="5">
        <f>QYI59*assumptions!$E$98</f>
        <v>0</v>
      </c>
      <c r="QYJ60" s="5">
        <f>QYJ59*assumptions!$E$98</f>
        <v>0</v>
      </c>
      <c r="QYK60" s="5">
        <f>QYK59*assumptions!$E$98</f>
        <v>0</v>
      </c>
      <c r="QYL60" s="5">
        <f>QYL59*assumptions!$E$98</f>
        <v>0</v>
      </c>
      <c r="QYM60" s="5">
        <f>QYM59*assumptions!$E$98</f>
        <v>0</v>
      </c>
      <c r="QYN60" s="5">
        <f>QYN59*assumptions!$E$98</f>
        <v>0</v>
      </c>
      <c r="QYO60" s="5">
        <f>QYO59*assumptions!$E$98</f>
        <v>0</v>
      </c>
      <c r="QYP60" s="5">
        <f>QYP59*assumptions!$E$98</f>
        <v>0</v>
      </c>
      <c r="QYQ60" s="5">
        <f>QYQ59*assumptions!$E$98</f>
        <v>0</v>
      </c>
      <c r="QYR60" s="5">
        <f>QYR59*assumptions!$E$98</f>
        <v>0</v>
      </c>
      <c r="QYS60" s="5">
        <f>QYS59*assumptions!$E$98</f>
        <v>0</v>
      </c>
      <c r="QYT60" s="5">
        <f>QYT59*assumptions!$E$98</f>
        <v>0</v>
      </c>
      <c r="QYU60" s="5">
        <f>QYU59*assumptions!$E$98</f>
        <v>0</v>
      </c>
      <c r="QYV60" s="5">
        <f>QYV59*assumptions!$E$98</f>
        <v>0</v>
      </c>
      <c r="QYW60" s="5">
        <f>QYW59*assumptions!$E$98</f>
        <v>0</v>
      </c>
      <c r="QYX60" s="5">
        <f>QYX59*assumptions!$E$98</f>
        <v>0</v>
      </c>
      <c r="QYY60" s="5">
        <f>QYY59*assumptions!$E$98</f>
        <v>0</v>
      </c>
      <c r="QYZ60" s="5">
        <f>QYZ59*assumptions!$E$98</f>
        <v>0</v>
      </c>
      <c r="QZA60" s="5">
        <f>QZA59*assumptions!$E$98</f>
        <v>0</v>
      </c>
      <c r="QZB60" s="5">
        <f>QZB59*assumptions!$E$98</f>
        <v>0</v>
      </c>
      <c r="QZC60" s="5">
        <f>QZC59*assumptions!$E$98</f>
        <v>0</v>
      </c>
      <c r="QZD60" s="5">
        <f>QZD59*assumptions!$E$98</f>
        <v>0</v>
      </c>
      <c r="QZE60" s="5">
        <f>QZE59*assumptions!$E$98</f>
        <v>0</v>
      </c>
      <c r="QZF60" s="5">
        <f>QZF59*assumptions!$E$98</f>
        <v>0</v>
      </c>
      <c r="QZG60" s="5">
        <f>QZG59*assumptions!$E$98</f>
        <v>0</v>
      </c>
      <c r="QZH60" s="5">
        <f>QZH59*assumptions!$E$98</f>
        <v>0</v>
      </c>
      <c r="QZI60" s="5">
        <f>QZI59*assumptions!$E$98</f>
        <v>0</v>
      </c>
      <c r="QZJ60" s="5">
        <f>QZJ59*assumptions!$E$98</f>
        <v>0</v>
      </c>
      <c r="QZK60" s="5">
        <f>QZK59*assumptions!$E$98</f>
        <v>0</v>
      </c>
      <c r="QZL60" s="5">
        <f>QZL59*assumptions!$E$98</f>
        <v>0</v>
      </c>
      <c r="QZM60" s="5">
        <f>QZM59*assumptions!$E$98</f>
        <v>0</v>
      </c>
      <c r="QZN60" s="5">
        <f>QZN59*assumptions!$E$98</f>
        <v>0</v>
      </c>
      <c r="QZO60" s="5">
        <f>QZO59*assumptions!$E$98</f>
        <v>0</v>
      </c>
      <c r="QZP60" s="5">
        <f>QZP59*assumptions!$E$98</f>
        <v>0</v>
      </c>
      <c r="QZQ60" s="5">
        <f>QZQ59*assumptions!$E$98</f>
        <v>0</v>
      </c>
      <c r="QZR60" s="5">
        <f>QZR59*assumptions!$E$98</f>
        <v>0</v>
      </c>
      <c r="QZS60" s="5">
        <f>QZS59*assumptions!$E$98</f>
        <v>0</v>
      </c>
      <c r="QZT60" s="5">
        <f>QZT59*assumptions!$E$98</f>
        <v>0</v>
      </c>
      <c r="QZU60" s="5">
        <f>QZU59*assumptions!$E$98</f>
        <v>0</v>
      </c>
      <c r="QZV60" s="5">
        <f>QZV59*assumptions!$E$98</f>
        <v>0</v>
      </c>
      <c r="QZW60" s="5">
        <f>QZW59*assumptions!$E$98</f>
        <v>0</v>
      </c>
      <c r="QZX60" s="5">
        <f>QZX59*assumptions!$E$98</f>
        <v>0</v>
      </c>
      <c r="QZY60" s="5">
        <f>QZY59*assumptions!$E$98</f>
        <v>0</v>
      </c>
      <c r="QZZ60" s="5">
        <f>QZZ59*assumptions!$E$98</f>
        <v>0</v>
      </c>
      <c r="RAA60" s="5">
        <f>RAA59*assumptions!$E$98</f>
        <v>0</v>
      </c>
      <c r="RAB60" s="5">
        <f>RAB59*assumptions!$E$98</f>
        <v>0</v>
      </c>
      <c r="RAC60" s="5">
        <f>RAC59*assumptions!$E$98</f>
        <v>0</v>
      </c>
      <c r="RAD60" s="5">
        <f>RAD59*assumptions!$E$98</f>
        <v>0</v>
      </c>
      <c r="RAE60" s="5">
        <f>RAE59*assumptions!$E$98</f>
        <v>0</v>
      </c>
      <c r="RAF60" s="5">
        <f>RAF59*assumptions!$E$98</f>
        <v>0</v>
      </c>
      <c r="RAG60" s="5">
        <f>RAG59*assumptions!$E$98</f>
        <v>0</v>
      </c>
      <c r="RAH60" s="5">
        <f>RAH59*assumptions!$E$98</f>
        <v>0</v>
      </c>
      <c r="RAI60" s="5">
        <f>RAI59*assumptions!$E$98</f>
        <v>0</v>
      </c>
      <c r="RAJ60" s="5">
        <f>RAJ59*assumptions!$E$98</f>
        <v>0</v>
      </c>
      <c r="RAK60" s="5">
        <f>RAK59*assumptions!$E$98</f>
        <v>0</v>
      </c>
      <c r="RAL60" s="5">
        <f>RAL59*assumptions!$E$98</f>
        <v>0</v>
      </c>
      <c r="RAM60" s="5">
        <f>RAM59*assumptions!$E$98</f>
        <v>0</v>
      </c>
      <c r="RAN60" s="5">
        <f>RAN59*assumptions!$E$98</f>
        <v>0</v>
      </c>
      <c r="RAO60" s="5">
        <f>RAO59*assumptions!$E$98</f>
        <v>0</v>
      </c>
      <c r="RAP60" s="5">
        <f>RAP59*assumptions!$E$98</f>
        <v>0</v>
      </c>
      <c r="RAQ60" s="5">
        <f>RAQ59*assumptions!$E$98</f>
        <v>0</v>
      </c>
      <c r="RAR60" s="5">
        <f>RAR59*assumptions!$E$98</f>
        <v>0</v>
      </c>
      <c r="RAS60" s="5">
        <f>RAS59*assumptions!$E$98</f>
        <v>0</v>
      </c>
      <c r="RAT60" s="5">
        <f>RAT59*assumptions!$E$98</f>
        <v>0</v>
      </c>
      <c r="RAU60" s="5">
        <f>RAU59*assumptions!$E$98</f>
        <v>0</v>
      </c>
      <c r="RAV60" s="5">
        <f>RAV59*assumptions!$E$98</f>
        <v>0</v>
      </c>
      <c r="RAW60" s="5">
        <f>RAW59*assumptions!$E$98</f>
        <v>0</v>
      </c>
      <c r="RAX60" s="5">
        <f>RAX59*assumptions!$E$98</f>
        <v>0</v>
      </c>
      <c r="RAY60" s="5">
        <f>RAY59*assumptions!$E$98</f>
        <v>0</v>
      </c>
      <c r="RAZ60" s="5">
        <f>RAZ59*assumptions!$E$98</f>
        <v>0</v>
      </c>
      <c r="RBA60" s="5">
        <f>RBA59*assumptions!$E$98</f>
        <v>0</v>
      </c>
      <c r="RBB60" s="5">
        <f>RBB59*assumptions!$E$98</f>
        <v>0</v>
      </c>
      <c r="RBC60" s="5">
        <f>RBC59*assumptions!$E$98</f>
        <v>0</v>
      </c>
      <c r="RBD60" s="5">
        <f>RBD59*assumptions!$E$98</f>
        <v>0</v>
      </c>
      <c r="RBE60" s="5">
        <f>RBE59*assumptions!$E$98</f>
        <v>0</v>
      </c>
      <c r="RBF60" s="5">
        <f>RBF59*assumptions!$E$98</f>
        <v>0</v>
      </c>
      <c r="RBG60" s="5">
        <f>RBG59*assumptions!$E$98</f>
        <v>0</v>
      </c>
      <c r="RBH60" s="5">
        <f>RBH59*assumptions!$E$98</f>
        <v>0</v>
      </c>
      <c r="RBI60" s="5">
        <f>RBI59*assumptions!$E$98</f>
        <v>0</v>
      </c>
      <c r="RBJ60" s="5">
        <f>RBJ59*assumptions!$E$98</f>
        <v>0</v>
      </c>
      <c r="RBK60" s="5">
        <f>RBK59*assumptions!$E$98</f>
        <v>0</v>
      </c>
      <c r="RBL60" s="5">
        <f>RBL59*assumptions!$E$98</f>
        <v>0</v>
      </c>
      <c r="RBM60" s="5">
        <f>RBM59*assumptions!$E$98</f>
        <v>0</v>
      </c>
      <c r="RBN60" s="5">
        <f>RBN59*assumptions!$E$98</f>
        <v>0</v>
      </c>
      <c r="RBO60" s="5">
        <f>RBO59*assumptions!$E$98</f>
        <v>0</v>
      </c>
      <c r="RBP60" s="5">
        <f>RBP59*assumptions!$E$98</f>
        <v>0</v>
      </c>
      <c r="RBQ60" s="5">
        <f>RBQ59*assumptions!$E$98</f>
        <v>0</v>
      </c>
      <c r="RBR60" s="5">
        <f>RBR59*assumptions!$E$98</f>
        <v>0</v>
      </c>
      <c r="RBS60" s="5">
        <f>RBS59*assumptions!$E$98</f>
        <v>0</v>
      </c>
      <c r="RBT60" s="5">
        <f>RBT59*assumptions!$E$98</f>
        <v>0</v>
      </c>
      <c r="RBU60" s="5">
        <f>RBU59*assumptions!$E$98</f>
        <v>0</v>
      </c>
      <c r="RBV60" s="5">
        <f>RBV59*assumptions!$E$98</f>
        <v>0</v>
      </c>
      <c r="RBW60" s="5">
        <f>RBW59*assumptions!$E$98</f>
        <v>0</v>
      </c>
      <c r="RBX60" s="5">
        <f>RBX59*assumptions!$E$98</f>
        <v>0</v>
      </c>
      <c r="RBY60" s="5">
        <f>RBY59*assumptions!$E$98</f>
        <v>0</v>
      </c>
      <c r="RBZ60" s="5">
        <f>RBZ59*assumptions!$E$98</f>
        <v>0</v>
      </c>
      <c r="RCA60" s="5">
        <f>RCA59*assumptions!$E$98</f>
        <v>0</v>
      </c>
      <c r="RCB60" s="5">
        <f>RCB59*assumptions!$E$98</f>
        <v>0</v>
      </c>
      <c r="RCC60" s="5">
        <f>RCC59*assumptions!$E$98</f>
        <v>0</v>
      </c>
      <c r="RCD60" s="5">
        <f>RCD59*assumptions!$E$98</f>
        <v>0</v>
      </c>
      <c r="RCE60" s="5">
        <f>RCE59*assumptions!$E$98</f>
        <v>0</v>
      </c>
      <c r="RCF60" s="5">
        <f>RCF59*assumptions!$E$98</f>
        <v>0</v>
      </c>
      <c r="RCG60" s="5">
        <f>RCG59*assumptions!$E$98</f>
        <v>0</v>
      </c>
      <c r="RCH60" s="5">
        <f>RCH59*assumptions!$E$98</f>
        <v>0</v>
      </c>
      <c r="RCI60" s="5">
        <f>RCI59*assumptions!$E$98</f>
        <v>0</v>
      </c>
      <c r="RCJ60" s="5">
        <f>RCJ59*assumptions!$E$98</f>
        <v>0</v>
      </c>
      <c r="RCK60" s="5">
        <f>RCK59*assumptions!$E$98</f>
        <v>0</v>
      </c>
      <c r="RCL60" s="5">
        <f>RCL59*assumptions!$E$98</f>
        <v>0</v>
      </c>
      <c r="RCM60" s="5">
        <f>RCM59*assumptions!$E$98</f>
        <v>0</v>
      </c>
      <c r="RCN60" s="5">
        <f>RCN59*assumptions!$E$98</f>
        <v>0</v>
      </c>
      <c r="RCO60" s="5">
        <f>RCO59*assumptions!$E$98</f>
        <v>0</v>
      </c>
      <c r="RCP60" s="5">
        <f>RCP59*assumptions!$E$98</f>
        <v>0</v>
      </c>
      <c r="RCQ60" s="5">
        <f>RCQ59*assumptions!$E$98</f>
        <v>0</v>
      </c>
      <c r="RCR60" s="5">
        <f>RCR59*assumptions!$E$98</f>
        <v>0</v>
      </c>
      <c r="RCS60" s="5">
        <f>RCS59*assumptions!$E$98</f>
        <v>0</v>
      </c>
      <c r="RCT60" s="5">
        <f>RCT59*assumptions!$E$98</f>
        <v>0</v>
      </c>
      <c r="RCU60" s="5">
        <f>RCU59*assumptions!$E$98</f>
        <v>0</v>
      </c>
      <c r="RCV60" s="5">
        <f>RCV59*assumptions!$E$98</f>
        <v>0</v>
      </c>
      <c r="RCW60" s="5">
        <f>RCW59*assumptions!$E$98</f>
        <v>0</v>
      </c>
      <c r="RCX60" s="5">
        <f>RCX59*assumptions!$E$98</f>
        <v>0</v>
      </c>
      <c r="RCY60" s="5">
        <f>RCY59*assumptions!$E$98</f>
        <v>0</v>
      </c>
      <c r="RCZ60" s="5">
        <f>RCZ59*assumptions!$E$98</f>
        <v>0</v>
      </c>
      <c r="RDA60" s="5">
        <f>RDA59*assumptions!$E$98</f>
        <v>0</v>
      </c>
      <c r="RDB60" s="5">
        <f>RDB59*assumptions!$E$98</f>
        <v>0</v>
      </c>
      <c r="RDC60" s="5">
        <f>RDC59*assumptions!$E$98</f>
        <v>0</v>
      </c>
      <c r="RDD60" s="5">
        <f>RDD59*assumptions!$E$98</f>
        <v>0</v>
      </c>
      <c r="RDE60" s="5">
        <f>RDE59*assumptions!$E$98</f>
        <v>0</v>
      </c>
      <c r="RDF60" s="5">
        <f>RDF59*assumptions!$E$98</f>
        <v>0</v>
      </c>
      <c r="RDG60" s="5">
        <f>RDG59*assumptions!$E$98</f>
        <v>0</v>
      </c>
      <c r="RDH60" s="5">
        <f>RDH59*assumptions!$E$98</f>
        <v>0</v>
      </c>
      <c r="RDI60" s="5">
        <f>RDI59*assumptions!$E$98</f>
        <v>0</v>
      </c>
      <c r="RDJ60" s="5">
        <f>RDJ59*assumptions!$E$98</f>
        <v>0</v>
      </c>
      <c r="RDK60" s="5">
        <f>RDK59*assumptions!$E$98</f>
        <v>0</v>
      </c>
      <c r="RDL60" s="5">
        <f>RDL59*assumptions!$E$98</f>
        <v>0</v>
      </c>
      <c r="RDM60" s="5">
        <f>RDM59*assumptions!$E$98</f>
        <v>0</v>
      </c>
      <c r="RDN60" s="5">
        <f>RDN59*assumptions!$E$98</f>
        <v>0</v>
      </c>
      <c r="RDO60" s="5">
        <f>RDO59*assumptions!$E$98</f>
        <v>0</v>
      </c>
      <c r="RDP60" s="5">
        <f>RDP59*assumptions!$E$98</f>
        <v>0</v>
      </c>
      <c r="RDQ60" s="5">
        <f>RDQ59*assumptions!$E$98</f>
        <v>0</v>
      </c>
      <c r="RDR60" s="5">
        <f>RDR59*assumptions!$E$98</f>
        <v>0</v>
      </c>
      <c r="RDS60" s="5">
        <f>RDS59*assumptions!$E$98</f>
        <v>0</v>
      </c>
      <c r="RDT60" s="5">
        <f>RDT59*assumptions!$E$98</f>
        <v>0</v>
      </c>
      <c r="RDU60" s="5">
        <f>RDU59*assumptions!$E$98</f>
        <v>0</v>
      </c>
      <c r="RDV60" s="5">
        <f>RDV59*assumptions!$E$98</f>
        <v>0</v>
      </c>
      <c r="RDW60" s="5">
        <f>RDW59*assumptions!$E$98</f>
        <v>0</v>
      </c>
      <c r="RDX60" s="5">
        <f>RDX59*assumptions!$E$98</f>
        <v>0</v>
      </c>
      <c r="RDY60" s="5">
        <f>RDY59*assumptions!$E$98</f>
        <v>0</v>
      </c>
      <c r="RDZ60" s="5">
        <f>RDZ59*assumptions!$E$98</f>
        <v>0</v>
      </c>
      <c r="REA60" s="5">
        <f>REA59*assumptions!$E$98</f>
        <v>0</v>
      </c>
      <c r="REB60" s="5">
        <f>REB59*assumptions!$E$98</f>
        <v>0</v>
      </c>
      <c r="REC60" s="5">
        <f>REC59*assumptions!$E$98</f>
        <v>0</v>
      </c>
      <c r="RED60" s="5">
        <f>RED59*assumptions!$E$98</f>
        <v>0</v>
      </c>
      <c r="REE60" s="5">
        <f>REE59*assumptions!$E$98</f>
        <v>0</v>
      </c>
      <c r="REF60" s="5">
        <f>REF59*assumptions!$E$98</f>
        <v>0</v>
      </c>
      <c r="REG60" s="5">
        <f>REG59*assumptions!$E$98</f>
        <v>0</v>
      </c>
      <c r="REH60" s="5">
        <f>REH59*assumptions!$E$98</f>
        <v>0</v>
      </c>
      <c r="REI60" s="5">
        <f>REI59*assumptions!$E$98</f>
        <v>0</v>
      </c>
      <c r="REJ60" s="5">
        <f>REJ59*assumptions!$E$98</f>
        <v>0</v>
      </c>
      <c r="REK60" s="5">
        <f>REK59*assumptions!$E$98</f>
        <v>0</v>
      </c>
      <c r="REL60" s="5">
        <f>REL59*assumptions!$E$98</f>
        <v>0</v>
      </c>
      <c r="REM60" s="5">
        <f>REM59*assumptions!$E$98</f>
        <v>0</v>
      </c>
      <c r="REN60" s="5">
        <f>REN59*assumptions!$E$98</f>
        <v>0</v>
      </c>
      <c r="REO60" s="5">
        <f>REO59*assumptions!$E$98</f>
        <v>0</v>
      </c>
      <c r="REP60" s="5">
        <f>REP59*assumptions!$E$98</f>
        <v>0</v>
      </c>
      <c r="REQ60" s="5">
        <f>REQ59*assumptions!$E$98</f>
        <v>0</v>
      </c>
      <c r="RER60" s="5">
        <f>RER59*assumptions!$E$98</f>
        <v>0</v>
      </c>
      <c r="RES60" s="5">
        <f>RES59*assumptions!$E$98</f>
        <v>0</v>
      </c>
      <c r="RET60" s="5">
        <f>RET59*assumptions!$E$98</f>
        <v>0</v>
      </c>
      <c r="REU60" s="5">
        <f>REU59*assumptions!$E$98</f>
        <v>0</v>
      </c>
      <c r="REV60" s="5">
        <f>REV59*assumptions!$E$98</f>
        <v>0</v>
      </c>
      <c r="REW60" s="5">
        <f>REW59*assumptions!$E$98</f>
        <v>0</v>
      </c>
      <c r="REX60" s="5">
        <f>REX59*assumptions!$E$98</f>
        <v>0</v>
      </c>
      <c r="REY60" s="5">
        <f>REY59*assumptions!$E$98</f>
        <v>0</v>
      </c>
      <c r="REZ60" s="5">
        <f>REZ59*assumptions!$E$98</f>
        <v>0</v>
      </c>
      <c r="RFA60" s="5">
        <f>RFA59*assumptions!$E$98</f>
        <v>0</v>
      </c>
      <c r="RFB60" s="5">
        <f>RFB59*assumptions!$E$98</f>
        <v>0</v>
      </c>
      <c r="RFC60" s="5">
        <f>RFC59*assumptions!$E$98</f>
        <v>0</v>
      </c>
      <c r="RFD60" s="5">
        <f>RFD59*assumptions!$E$98</f>
        <v>0</v>
      </c>
      <c r="RFE60" s="5">
        <f>RFE59*assumptions!$E$98</f>
        <v>0</v>
      </c>
      <c r="RFF60" s="5">
        <f>RFF59*assumptions!$E$98</f>
        <v>0</v>
      </c>
      <c r="RFG60" s="5">
        <f>RFG59*assumptions!$E$98</f>
        <v>0</v>
      </c>
      <c r="RFH60" s="5">
        <f>RFH59*assumptions!$E$98</f>
        <v>0</v>
      </c>
      <c r="RFI60" s="5">
        <f>RFI59*assumptions!$E$98</f>
        <v>0</v>
      </c>
      <c r="RFJ60" s="5">
        <f>RFJ59*assumptions!$E$98</f>
        <v>0</v>
      </c>
      <c r="RFK60" s="5">
        <f>RFK59*assumptions!$E$98</f>
        <v>0</v>
      </c>
      <c r="RFL60" s="5">
        <f>RFL59*assumptions!$E$98</f>
        <v>0</v>
      </c>
      <c r="RFM60" s="5">
        <f>RFM59*assumptions!$E$98</f>
        <v>0</v>
      </c>
      <c r="RFN60" s="5">
        <f>RFN59*assumptions!$E$98</f>
        <v>0</v>
      </c>
      <c r="RFO60" s="5">
        <f>RFO59*assumptions!$E$98</f>
        <v>0</v>
      </c>
      <c r="RFP60" s="5">
        <f>RFP59*assumptions!$E$98</f>
        <v>0</v>
      </c>
      <c r="RFQ60" s="5">
        <f>RFQ59*assumptions!$E$98</f>
        <v>0</v>
      </c>
      <c r="RFR60" s="5">
        <f>RFR59*assumptions!$E$98</f>
        <v>0</v>
      </c>
      <c r="RFS60" s="5">
        <f>RFS59*assumptions!$E$98</f>
        <v>0</v>
      </c>
      <c r="RFT60" s="5">
        <f>RFT59*assumptions!$E$98</f>
        <v>0</v>
      </c>
      <c r="RFU60" s="5">
        <f>RFU59*assumptions!$E$98</f>
        <v>0</v>
      </c>
      <c r="RFV60" s="5">
        <f>RFV59*assumptions!$E$98</f>
        <v>0</v>
      </c>
      <c r="RFW60" s="5">
        <f>RFW59*assumptions!$E$98</f>
        <v>0</v>
      </c>
      <c r="RFX60" s="5">
        <f>RFX59*assumptions!$E$98</f>
        <v>0</v>
      </c>
      <c r="RFY60" s="5">
        <f>RFY59*assumptions!$E$98</f>
        <v>0</v>
      </c>
      <c r="RFZ60" s="5">
        <f>RFZ59*assumptions!$E$98</f>
        <v>0</v>
      </c>
      <c r="RGA60" s="5">
        <f>RGA59*assumptions!$E$98</f>
        <v>0</v>
      </c>
      <c r="RGB60" s="5">
        <f>RGB59*assumptions!$E$98</f>
        <v>0</v>
      </c>
      <c r="RGC60" s="5">
        <f>RGC59*assumptions!$E$98</f>
        <v>0</v>
      </c>
      <c r="RGD60" s="5">
        <f>RGD59*assumptions!$E$98</f>
        <v>0</v>
      </c>
      <c r="RGE60" s="5">
        <f>RGE59*assumptions!$E$98</f>
        <v>0</v>
      </c>
      <c r="RGF60" s="5">
        <f>RGF59*assumptions!$E$98</f>
        <v>0</v>
      </c>
      <c r="RGG60" s="5">
        <f>RGG59*assumptions!$E$98</f>
        <v>0</v>
      </c>
      <c r="RGH60" s="5">
        <f>RGH59*assumptions!$E$98</f>
        <v>0</v>
      </c>
      <c r="RGI60" s="5">
        <f>RGI59*assumptions!$E$98</f>
        <v>0</v>
      </c>
      <c r="RGJ60" s="5">
        <f>RGJ59*assumptions!$E$98</f>
        <v>0</v>
      </c>
      <c r="RGK60" s="5">
        <f>RGK59*assumptions!$E$98</f>
        <v>0</v>
      </c>
      <c r="RGL60" s="5">
        <f>RGL59*assumptions!$E$98</f>
        <v>0</v>
      </c>
      <c r="RGM60" s="5">
        <f>RGM59*assumptions!$E$98</f>
        <v>0</v>
      </c>
      <c r="RGN60" s="5">
        <f>RGN59*assumptions!$E$98</f>
        <v>0</v>
      </c>
      <c r="RGO60" s="5">
        <f>RGO59*assumptions!$E$98</f>
        <v>0</v>
      </c>
      <c r="RGP60" s="5">
        <f>RGP59*assumptions!$E$98</f>
        <v>0</v>
      </c>
      <c r="RGQ60" s="5">
        <f>RGQ59*assumptions!$E$98</f>
        <v>0</v>
      </c>
      <c r="RGR60" s="5">
        <f>RGR59*assumptions!$E$98</f>
        <v>0</v>
      </c>
      <c r="RGS60" s="5">
        <f>RGS59*assumptions!$E$98</f>
        <v>0</v>
      </c>
      <c r="RGT60" s="5">
        <f>RGT59*assumptions!$E$98</f>
        <v>0</v>
      </c>
      <c r="RGU60" s="5">
        <f>RGU59*assumptions!$E$98</f>
        <v>0</v>
      </c>
      <c r="RGV60" s="5">
        <f>RGV59*assumptions!$E$98</f>
        <v>0</v>
      </c>
      <c r="RGW60" s="5">
        <f>RGW59*assumptions!$E$98</f>
        <v>0</v>
      </c>
      <c r="RGX60" s="5">
        <f>RGX59*assumptions!$E$98</f>
        <v>0</v>
      </c>
      <c r="RGY60" s="5">
        <f>RGY59*assumptions!$E$98</f>
        <v>0</v>
      </c>
      <c r="RGZ60" s="5">
        <f>RGZ59*assumptions!$E$98</f>
        <v>0</v>
      </c>
      <c r="RHA60" s="5">
        <f>RHA59*assumptions!$E$98</f>
        <v>0</v>
      </c>
      <c r="RHB60" s="5">
        <f>RHB59*assumptions!$E$98</f>
        <v>0</v>
      </c>
      <c r="RHC60" s="5">
        <f>RHC59*assumptions!$E$98</f>
        <v>0</v>
      </c>
      <c r="RHD60" s="5">
        <f>RHD59*assumptions!$E$98</f>
        <v>0</v>
      </c>
      <c r="RHE60" s="5">
        <f>RHE59*assumptions!$E$98</f>
        <v>0</v>
      </c>
      <c r="RHF60" s="5">
        <f>RHF59*assumptions!$E$98</f>
        <v>0</v>
      </c>
      <c r="RHG60" s="5">
        <f>RHG59*assumptions!$E$98</f>
        <v>0</v>
      </c>
      <c r="RHH60" s="5">
        <f>RHH59*assumptions!$E$98</f>
        <v>0</v>
      </c>
      <c r="RHI60" s="5">
        <f>RHI59*assumptions!$E$98</f>
        <v>0</v>
      </c>
      <c r="RHJ60" s="5">
        <f>RHJ59*assumptions!$E$98</f>
        <v>0</v>
      </c>
      <c r="RHK60" s="5">
        <f>RHK59*assumptions!$E$98</f>
        <v>0</v>
      </c>
      <c r="RHL60" s="5">
        <f>RHL59*assumptions!$E$98</f>
        <v>0</v>
      </c>
      <c r="RHM60" s="5">
        <f>RHM59*assumptions!$E$98</f>
        <v>0</v>
      </c>
      <c r="RHN60" s="5">
        <f>RHN59*assumptions!$E$98</f>
        <v>0</v>
      </c>
      <c r="RHO60" s="5">
        <f>RHO59*assumptions!$E$98</f>
        <v>0</v>
      </c>
      <c r="RHP60" s="5">
        <f>RHP59*assumptions!$E$98</f>
        <v>0</v>
      </c>
      <c r="RHQ60" s="5">
        <f>RHQ59*assumptions!$E$98</f>
        <v>0</v>
      </c>
      <c r="RHR60" s="5">
        <f>RHR59*assumptions!$E$98</f>
        <v>0</v>
      </c>
      <c r="RHS60" s="5">
        <f>RHS59*assumptions!$E$98</f>
        <v>0</v>
      </c>
      <c r="RHT60" s="5">
        <f>RHT59*assumptions!$E$98</f>
        <v>0</v>
      </c>
      <c r="RHU60" s="5">
        <f>RHU59*assumptions!$E$98</f>
        <v>0</v>
      </c>
      <c r="RHV60" s="5">
        <f>RHV59*assumptions!$E$98</f>
        <v>0</v>
      </c>
      <c r="RHW60" s="5">
        <f>RHW59*assumptions!$E$98</f>
        <v>0</v>
      </c>
      <c r="RHX60" s="5">
        <f>RHX59*assumptions!$E$98</f>
        <v>0</v>
      </c>
      <c r="RHY60" s="5">
        <f>RHY59*assumptions!$E$98</f>
        <v>0</v>
      </c>
      <c r="RHZ60" s="5">
        <f>RHZ59*assumptions!$E$98</f>
        <v>0</v>
      </c>
      <c r="RIA60" s="5">
        <f>RIA59*assumptions!$E$98</f>
        <v>0</v>
      </c>
      <c r="RIB60" s="5">
        <f>RIB59*assumptions!$E$98</f>
        <v>0</v>
      </c>
      <c r="RIC60" s="5">
        <f>RIC59*assumptions!$E$98</f>
        <v>0</v>
      </c>
      <c r="RID60" s="5">
        <f>RID59*assumptions!$E$98</f>
        <v>0</v>
      </c>
      <c r="RIE60" s="5">
        <f>RIE59*assumptions!$E$98</f>
        <v>0</v>
      </c>
      <c r="RIF60" s="5">
        <f>RIF59*assumptions!$E$98</f>
        <v>0</v>
      </c>
      <c r="RIG60" s="5">
        <f>RIG59*assumptions!$E$98</f>
        <v>0</v>
      </c>
      <c r="RIH60" s="5">
        <f>RIH59*assumptions!$E$98</f>
        <v>0</v>
      </c>
      <c r="RII60" s="5">
        <f>RII59*assumptions!$E$98</f>
        <v>0</v>
      </c>
      <c r="RIJ60" s="5">
        <f>RIJ59*assumptions!$E$98</f>
        <v>0</v>
      </c>
      <c r="RIK60" s="5">
        <f>RIK59*assumptions!$E$98</f>
        <v>0</v>
      </c>
      <c r="RIL60" s="5">
        <f>RIL59*assumptions!$E$98</f>
        <v>0</v>
      </c>
      <c r="RIM60" s="5">
        <f>RIM59*assumptions!$E$98</f>
        <v>0</v>
      </c>
      <c r="RIN60" s="5">
        <f>RIN59*assumptions!$E$98</f>
        <v>0</v>
      </c>
      <c r="RIO60" s="5">
        <f>RIO59*assumptions!$E$98</f>
        <v>0</v>
      </c>
      <c r="RIP60" s="5">
        <f>RIP59*assumptions!$E$98</f>
        <v>0</v>
      </c>
      <c r="RIQ60" s="5">
        <f>RIQ59*assumptions!$E$98</f>
        <v>0</v>
      </c>
      <c r="RIR60" s="5">
        <f>RIR59*assumptions!$E$98</f>
        <v>0</v>
      </c>
      <c r="RIS60" s="5">
        <f>RIS59*assumptions!$E$98</f>
        <v>0</v>
      </c>
      <c r="RIT60" s="5">
        <f>RIT59*assumptions!$E$98</f>
        <v>0</v>
      </c>
      <c r="RIU60" s="5">
        <f>RIU59*assumptions!$E$98</f>
        <v>0</v>
      </c>
      <c r="RIV60" s="5">
        <f>RIV59*assumptions!$E$98</f>
        <v>0</v>
      </c>
      <c r="RIW60" s="5">
        <f>RIW59*assumptions!$E$98</f>
        <v>0</v>
      </c>
      <c r="RIX60" s="5">
        <f>RIX59*assumptions!$E$98</f>
        <v>0</v>
      </c>
      <c r="RIY60" s="5">
        <f>RIY59*assumptions!$E$98</f>
        <v>0</v>
      </c>
      <c r="RIZ60" s="5">
        <f>RIZ59*assumptions!$E$98</f>
        <v>0</v>
      </c>
      <c r="RJA60" s="5">
        <f>RJA59*assumptions!$E$98</f>
        <v>0</v>
      </c>
      <c r="RJB60" s="5">
        <f>RJB59*assumptions!$E$98</f>
        <v>0</v>
      </c>
      <c r="RJC60" s="5">
        <f>RJC59*assumptions!$E$98</f>
        <v>0</v>
      </c>
      <c r="RJD60" s="5">
        <f>RJD59*assumptions!$E$98</f>
        <v>0</v>
      </c>
      <c r="RJE60" s="5">
        <f>RJE59*assumptions!$E$98</f>
        <v>0</v>
      </c>
      <c r="RJF60" s="5">
        <f>RJF59*assumptions!$E$98</f>
        <v>0</v>
      </c>
      <c r="RJG60" s="5">
        <f>RJG59*assumptions!$E$98</f>
        <v>0</v>
      </c>
      <c r="RJH60" s="5">
        <f>RJH59*assumptions!$E$98</f>
        <v>0</v>
      </c>
      <c r="RJI60" s="5">
        <f>RJI59*assumptions!$E$98</f>
        <v>0</v>
      </c>
      <c r="RJJ60" s="5">
        <f>RJJ59*assumptions!$E$98</f>
        <v>0</v>
      </c>
      <c r="RJK60" s="5">
        <f>RJK59*assumptions!$E$98</f>
        <v>0</v>
      </c>
      <c r="RJL60" s="5">
        <f>RJL59*assumptions!$E$98</f>
        <v>0</v>
      </c>
      <c r="RJM60" s="5">
        <f>RJM59*assumptions!$E$98</f>
        <v>0</v>
      </c>
      <c r="RJN60" s="5">
        <f>RJN59*assumptions!$E$98</f>
        <v>0</v>
      </c>
      <c r="RJO60" s="5">
        <f>RJO59*assumptions!$E$98</f>
        <v>0</v>
      </c>
      <c r="RJP60" s="5">
        <f>RJP59*assumptions!$E$98</f>
        <v>0</v>
      </c>
      <c r="RJQ60" s="5">
        <f>RJQ59*assumptions!$E$98</f>
        <v>0</v>
      </c>
      <c r="RJR60" s="5">
        <f>RJR59*assumptions!$E$98</f>
        <v>0</v>
      </c>
      <c r="RJS60" s="5">
        <f>RJS59*assumptions!$E$98</f>
        <v>0</v>
      </c>
      <c r="RJT60" s="5">
        <f>RJT59*assumptions!$E$98</f>
        <v>0</v>
      </c>
      <c r="RJU60" s="5">
        <f>RJU59*assumptions!$E$98</f>
        <v>0</v>
      </c>
      <c r="RJV60" s="5">
        <f>RJV59*assumptions!$E$98</f>
        <v>0</v>
      </c>
      <c r="RJW60" s="5">
        <f>RJW59*assumptions!$E$98</f>
        <v>0</v>
      </c>
      <c r="RJX60" s="5">
        <f>RJX59*assumptions!$E$98</f>
        <v>0</v>
      </c>
      <c r="RJY60" s="5">
        <f>RJY59*assumptions!$E$98</f>
        <v>0</v>
      </c>
      <c r="RJZ60" s="5">
        <f>RJZ59*assumptions!$E$98</f>
        <v>0</v>
      </c>
      <c r="RKA60" s="5">
        <f>RKA59*assumptions!$E$98</f>
        <v>0</v>
      </c>
      <c r="RKB60" s="5">
        <f>RKB59*assumptions!$E$98</f>
        <v>0</v>
      </c>
      <c r="RKC60" s="5">
        <f>RKC59*assumptions!$E$98</f>
        <v>0</v>
      </c>
      <c r="RKD60" s="5">
        <f>RKD59*assumptions!$E$98</f>
        <v>0</v>
      </c>
      <c r="RKE60" s="5">
        <f>RKE59*assumptions!$E$98</f>
        <v>0</v>
      </c>
      <c r="RKF60" s="5">
        <f>RKF59*assumptions!$E$98</f>
        <v>0</v>
      </c>
      <c r="RKG60" s="5">
        <f>RKG59*assumptions!$E$98</f>
        <v>0</v>
      </c>
      <c r="RKH60" s="5">
        <f>RKH59*assumptions!$E$98</f>
        <v>0</v>
      </c>
      <c r="RKI60" s="5">
        <f>RKI59*assumptions!$E$98</f>
        <v>0</v>
      </c>
      <c r="RKJ60" s="5">
        <f>RKJ59*assumptions!$E$98</f>
        <v>0</v>
      </c>
      <c r="RKK60" s="5">
        <f>RKK59*assumptions!$E$98</f>
        <v>0</v>
      </c>
      <c r="RKL60" s="5">
        <f>RKL59*assumptions!$E$98</f>
        <v>0</v>
      </c>
      <c r="RKM60" s="5">
        <f>RKM59*assumptions!$E$98</f>
        <v>0</v>
      </c>
      <c r="RKN60" s="5">
        <f>RKN59*assumptions!$E$98</f>
        <v>0</v>
      </c>
      <c r="RKO60" s="5">
        <f>RKO59*assumptions!$E$98</f>
        <v>0</v>
      </c>
      <c r="RKP60" s="5">
        <f>RKP59*assumptions!$E$98</f>
        <v>0</v>
      </c>
      <c r="RKQ60" s="5">
        <f>RKQ59*assumptions!$E$98</f>
        <v>0</v>
      </c>
      <c r="RKR60" s="5">
        <f>RKR59*assumptions!$E$98</f>
        <v>0</v>
      </c>
      <c r="RKS60" s="5">
        <f>RKS59*assumptions!$E$98</f>
        <v>0</v>
      </c>
      <c r="RKT60" s="5">
        <f>RKT59*assumptions!$E$98</f>
        <v>0</v>
      </c>
      <c r="RKU60" s="5">
        <f>RKU59*assumptions!$E$98</f>
        <v>0</v>
      </c>
      <c r="RKV60" s="5">
        <f>RKV59*assumptions!$E$98</f>
        <v>0</v>
      </c>
      <c r="RKW60" s="5">
        <f>RKW59*assumptions!$E$98</f>
        <v>0</v>
      </c>
      <c r="RKX60" s="5">
        <f>RKX59*assumptions!$E$98</f>
        <v>0</v>
      </c>
      <c r="RKY60" s="5">
        <f>RKY59*assumptions!$E$98</f>
        <v>0</v>
      </c>
      <c r="RKZ60" s="5">
        <f>RKZ59*assumptions!$E$98</f>
        <v>0</v>
      </c>
      <c r="RLA60" s="5">
        <f>RLA59*assumptions!$E$98</f>
        <v>0</v>
      </c>
      <c r="RLB60" s="5">
        <f>RLB59*assumptions!$E$98</f>
        <v>0</v>
      </c>
      <c r="RLC60" s="5">
        <f>RLC59*assumptions!$E$98</f>
        <v>0</v>
      </c>
      <c r="RLD60" s="5">
        <f>RLD59*assumptions!$E$98</f>
        <v>0</v>
      </c>
      <c r="RLE60" s="5">
        <f>RLE59*assumptions!$E$98</f>
        <v>0</v>
      </c>
      <c r="RLF60" s="5">
        <f>RLF59*assumptions!$E$98</f>
        <v>0</v>
      </c>
      <c r="RLG60" s="5">
        <f>RLG59*assumptions!$E$98</f>
        <v>0</v>
      </c>
      <c r="RLH60" s="5">
        <f>RLH59*assumptions!$E$98</f>
        <v>0</v>
      </c>
      <c r="RLI60" s="5">
        <f>RLI59*assumptions!$E$98</f>
        <v>0</v>
      </c>
      <c r="RLJ60" s="5">
        <f>RLJ59*assumptions!$E$98</f>
        <v>0</v>
      </c>
      <c r="RLK60" s="5">
        <f>RLK59*assumptions!$E$98</f>
        <v>0</v>
      </c>
      <c r="RLL60" s="5">
        <f>RLL59*assumptions!$E$98</f>
        <v>0</v>
      </c>
      <c r="RLM60" s="5">
        <f>RLM59*assumptions!$E$98</f>
        <v>0</v>
      </c>
      <c r="RLN60" s="5">
        <f>RLN59*assumptions!$E$98</f>
        <v>0</v>
      </c>
      <c r="RLO60" s="5">
        <f>RLO59*assumptions!$E$98</f>
        <v>0</v>
      </c>
      <c r="RLP60" s="5">
        <f>RLP59*assumptions!$E$98</f>
        <v>0</v>
      </c>
      <c r="RLQ60" s="5">
        <f>RLQ59*assumptions!$E$98</f>
        <v>0</v>
      </c>
      <c r="RLR60" s="5">
        <f>RLR59*assumptions!$E$98</f>
        <v>0</v>
      </c>
      <c r="RLS60" s="5">
        <f>RLS59*assumptions!$E$98</f>
        <v>0</v>
      </c>
      <c r="RLT60" s="5">
        <f>RLT59*assumptions!$E$98</f>
        <v>0</v>
      </c>
      <c r="RLU60" s="5">
        <f>RLU59*assumptions!$E$98</f>
        <v>0</v>
      </c>
      <c r="RLV60" s="5">
        <f>RLV59*assumptions!$E$98</f>
        <v>0</v>
      </c>
      <c r="RLW60" s="5">
        <f>RLW59*assumptions!$E$98</f>
        <v>0</v>
      </c>
      <c r="RLX60" s="5">
        <f>RLX59*assumptions!$E$98</f>
        <v>0</v>
      </c>
      <c r="RLY60" s="5">
        <f>RLY59*assumptions!$E$98</f>
        <v>0</v>
      </c>
      <c r="RLZ60" s="5">
        <f>RLZ59*assumptions!$E$98</f>
        <v>0</v>
      </c>
      <c r="RMA60" s="5">
        <f>RMA59*assumptions!$E$98</f>
        <v>0</v>
      </c>
      <c r="RMB60" s="5">
        <f>RMB59*assumptions!$E$98</f>
        <v>0</v>
      </c>
      <c r="RMC60" s="5">
        <f>RMC59*assumptions!$E$98</f>
        <v>0</v>
      </c>
      <c r="RMD60" s="5">
        <f>RMD59*assumptions!$E$98</f>
        <v>0</v>
      </c>
      <c r="RME60" s="5">
        <f>RME59*assumptions!$E$98</f>
        <v>0</v>
      </c>
      <c r="RMF60" s="5">
        <f>RMF59*assumptions!$E$98</f>
        <v>0</v>
      </c>
      <c r="RMG60" s="5">
        <f>RMG59*assumptions!$E$98</f>
        <v>0</v>
      </c>
      <c r="RMH60" s="5">
        <f>RMH59*assumptions!$E$98</f>
        <v>0</v>
      </c>
      <c r="RMI60" s="5">
        <f>RMI59*assumptions!$E$98</f>
        <v>0</v>
      </c>
      <c r="RMJ60" s="5">
        <f>RMJ59*assumptions!$E$98</f>
        <v>0</v>
      </c>
      <c r="RMK60" s="5">
        <f>RMK59*assumptions!$E$98</f>
        <v>0</v>
      </c>
      <c r="RML60" s="5">
        <f>RML59*assumptions!$E$98</f>
        <v>0</v>
      </c>
      <c r="RMM60" s="5">
        <f>RMM59*assumptions!$E$98</f>
        <v>0</v>
      </c>
      <c r="RMN60" s="5">
        <f>RMN59*assumptions!$E$98</f>
        <v>0</v>
      </c>
      <c r="RMO60" s="5">
        <f>RMO59*assumptions!$E$98</f>
        <v>0</v>
      </c>
      <c r="RMP60" s="5">
        <f>RMP59*assumptions!$E$98</f>
        <v>0</v>
      </c>
      <c r="RMQ60" s="5">
        <f>RMQ59*assumptions!$E$98</f>
        <v>0</v>
      </c>
      <c r="RMR60" s="5">
        <f>RMR59*assumptions!$E$98</f>
        <v>0</v>
      </c>
      <c r="RMS60" s="5">
        <f>RMS59*assumptions!$E$98</f>
        <v>0</v>
      </c>
      <c r="RMT60" s="5">
        <f>RMT59*assumptions!$E$98</f>
        <v>0</v>
      </c>
      <c r="RMU60" s="5">
        <f>RMU59*assumptions!$E$98</f>
        <v>0</v>
      </c>
      <c r="RMV60" s="5">
        <f>RMV59*assumptions!$E$98</f>
        <v>0</v>
      </c>
      <c r="RMW60" s="5">
        <f>RMW59*assumptions!$E$98</f>
        <v>0</v>
      </c>
      <c r="RMX60" s="5">
        <f>RMX59*assumptions!$E$98</f>
        <v>0</v>
      </c>
      <c r="RMY60" s="5">
        <f>RMY59*assumptions!$E$98</f>
        <v>0</v>
      </c>
      <c r="RMZ60" s="5">
        <f>RMZ59*assumptions!$E$98</f>
        <v>0</v>
      </c>
      <c r="RNA60" s="5">
        <f>RNA59*assumptions!$E$98</f>
        <v>0</v>
      </c>
      <c r="RNB60" s="5">
        <f>RNB59*assumptions!$E$98</f>
        <v>0</v>
      </c>
      <c r="RNC60" s="5">
        <f>RNC59*assumptions!$E$98</f>
        <v>0</v>
      </c>
      <c r="RND60" s="5">
        <f>RND59*assumptions!$E$98</f>
        <v>0</v>
      </c>
      <c r="RNE60" s="5">
        <f>RNE59*assumptions!$E$98</f>
        <v>0</v>
      </c>
      <c r="RNF60" s="5">
        <f>RNF59*assumptions!$E$98</f>
        <v>0</v>
      </c>
      <c r="RNG60" s="5">
        <f>RNG59*assumptions!$E$98</f>
        <v>0</v>
      </c>
      <c r="RNH60" s="5">
        <f>RNH59*assumptions!$E$98</f>
        <v>0</v>
      </c>
      <c r="RNI60" s="5">
        <f>RNI59*assumptions!$E$98</f>
        <v>0</v>
      </c>
      <c r="RNJ60" s="5">
        <f>RNJ59*assumptions!$E$98</f>
        <v>0</v>
      </c>
      <c r="RNK60" s="5">
        <f>RNK59*assumptions!$E$98</f>
        <v>0</v>
      </c>
      <c r="RNL60" s="5">
        <f>RNL59*assumptions!$E$98</f>
        <v>0</v>
      </c>
      <c r="RNM60" s="5">
        <f>RNM59*assumptions!$E$98</f>
        <v>0</v>
      </c>
      <c r="RNN60" s="5">
        <f>RNN59*assumptions!$E$98</f>
        <v>0</v>
      </c>
      <c r="RNO60" s="5">
        <f>RNO59*assumptions!$E$98</f>
        <v>0</v>
      </c>
      <c r="RNP60" s="5">
        <f>RNP59*assumptions!$E$98</f>
        <v>0</v>
      </c>
      <c r="RNQ60" s="5">
        <f>RNQ59*assumptions!$E$98</f>
        <v>0</v>
      </c>
      <c r="RNR60" s="5">
        <f>RNR59*assumptions!$E$98</f>
        <v>0</v>
      </c>
      <c r="RNS60" s="5">
        <f>RNS59*assumptions!$E$98</f>
        <v>0</v>
      </c>
      <c r="RNT60" s="5">
        <f>RNT59*assumptions!$E$98</f>
        <v>0</v>
      </c>
      <c r="RNU60" s="5">
        <f>RNU59*assumptions!$E$98</f>
        <v>0</v>
      </c>
      <c r="RNV60" s="5">
        <f>RNV59*assumptions!$E$98</f>
        <v>0</v>
      </c>
      <c r="RNW60" s="5">
        <f>RNW59*assumptions!$E$98</f>
        <v>0</v>
      </c>
      <c r="RNX60" s="5">
        <f>RNX59*assumptions!$E$98</f>
        <v>0</v>
      </c>
      <c r="RNY60" s="5">
        <f>RNY59*assumptions!$E$98</f>
        <v>0</v>
      </c>
      <c r="RNZ60" s="5">
        <f>RNZ59*assumptions!$E$98</f>
        <v>0</v>
      </c>
      <c r="ROA60" s="5">
        <f>ROA59*assumptions!$E$98</f>
        <v>0</v>
      </c>
      <c r="ROB60" s="5">
        <f>ROB59*assumptions!$E$98</f>
        <v>0</v>
      </c>
      <c r="ROC60" s="5">
        <f>ROC59*assumptions!$E$98</f>
        <v>0</v>
      </c>
      <c r="ROD60" s="5">
        <f>ROD59*assumptions!$E$98</f>
        <v>0</v>
      </c>
      <c r="ROE60" s="5">
        <f>ROE59*assumptions!$E$98</f>
        <v>0</v>
      </c>
      <c r="ROF60" s="5">
        <f>ROF59*assumptions!$E$98</f>
        <v>0</v>
      </c>
      <c r="ROG60" s="5">
        <f>ROG59*assumptions!$E$98</f>
        <v>0</v>
      </c>
      <c r="ROH60" s="5">
        <f>ROH59*assumptions!$E$98</f>
        <v>0</v>
      </c>
      <c r="ROI60" s="5">
        <f>ROI59*assumptions!$E$98</f>
        <v>0</v>
      </c>
      <c r="ROJ60" s="5">
        <f>ROJ59*assumptions!$E$98</f>
        <v>0</v>
      </c>
      <c r="ROK60" s="5">
        <f>ROK59*assumptions!$E$98</f>
        <v>0</v>
      </c>
      <c r="ROL60" s="5">
        <f>ROL59*assumptions!$E$98</f>
        <v>0</v>
      </c>
      <c r="ROM60" s="5">
        <f>ROM59*assumptions!$E$98</f>
        <v>0</v>
      </c>
      <c r="RON60" s="5">
        <f>RON59*assumptions!$E$98</f>
        <v>0</v>
      </c>
      <c r="ROO60" s="5">
        <f>ROO59*assumptions!$E$98</f>
        <v>0</v>
      </c>
      <c r="ROP60" s="5">
        <f>ROP59*assumptions!$E$98</f>
        <v>0</v>
      </c>
      <c r="ROQ60" s="5">
        <f>ROQ59*assumptions!$E$98</f>
        <v>0</v>
      </c>
      <c r="ROR60" s="5">
        <f>ROR59*assumptions!$E$98</f>
        <v>0</v>
      </c>
      <c r="ROS60" s="5">
        <f>ROS59*assumptions!$E$98</f>
        <v>0</v>
      </c>
      <c r="ROT60" s="5">
        <f>ROT59*assumptions!$E$98</f>
        <v>0</v>
      </c>
      <c r="ROU60" s="5">
        <f>ROU59*assumptions!$E$98</f>
        <v>0</v>
      </c>
      <c r="ROV60" s="5">
        <f>ROV59*assumptions!$E$98</f>
        <v>0</v>
      </c>
      <c r="ROW60" s="5">
        <f>ROW59*assumptions!$E$98</f>
        <v>0</v>
      </c>
      <c r="ROX60" s="5">
        <f>ROX59*assumptions!$E$98</f>
        <v>0</v>
      </c>
      <c r="ROY60" s="5">
        <f>ROY59*assumptions!$E$98</f>
        <v>0</v>
      </c>
      <c r="ROZ60" s="5">
        <f>ROZ59*assumptions!$E$98</f>
        <v>0</v>
      </c>
      <c r="RPA60" s="5">
        <f>RPA59*assumptions!$E$98</f>
        <v>0</v>
      </c>
      <c r="RPB60" s="5">
        <f>RPB59*assumptions!$E$98</f>
        <v>0</v>
      </c>
      <c r="RPC60" s="5">
        <f>RPC59*assumptions!$E$98</f>
        <v>0</v>
      </c>
      <c r="RPD60" s="5">
        <f>RPD59*assumptions!$E$98</f>
        <v>0</v>
      </c>
      <c r="RPE60" s="5">
        <f>RPE59*assumptions!$E$98</f>
        <v>0</v>
      </c>
      <c r="RPF60" s="5">
        <f>RPF59*assumptions!$E$98</f>
        <v>0</v>
      </c>
      <c r="RPG60" s="5">
        <f>RPG59*assumptions!$E$98</f>
        <v>0</v>
      </c>
      <c r="RPH60" s="5">
        <f>RPH59*assumptions!$E$98</f>
        <v>0</v>
      </c>
      <c r="RPI60" s="5">
        <f>RPI59*assumptions!$E$98</f>
        <v>0</v>
      </c>
      <c r="RPJ60" s="5">
        <f>RPJ59*assumptions!$E$98</f>
        <v>0</v>
      </c>
      <c r="RPK60" s="5">
        <f>RPK59*assumptions!$E$98</f>
        <v>0</v>
      </c>
      <c r="RPL60" s="5">
        <f>RPL59*assumptions!$E$98</f>
        <v>0</v>
      </c>
      <c r="RPM60" s="5">
        <f>RPM59*assumptions!$E$98</f>
        <v>0</v>
      </c>
      <c r="RPN60" s="5">
        <f>RPN59*assumptions!$E$98</f>
        <v>0</v>
      </c>
      <c r="RPO60" s="5">
        <f>RPO59*assumptions!$E$98</f>
        <v>0</v>
      </c>
      <c r="RPP60" s="5">
        <f>RPP59*assumptions!$E$98</f>
        <v>0</v>
      </c>
      <c r="RPQ60" s="5">
        <f>RPQ59*assumptions!$E$98</f>
        <v>0</v>
      </c>
      <c r="RPR60" s="5">
        <f>RPR59*assumptions!$E$98</f>
        <v>0</v>
      </c>
      <c r="RPS60" s="5">
        <f>RPS59*assumptions!$E$98</f>
        <v>0</v>
      </c>
      <c r="RPT60" s="5">
        <f>RPT59*assumptions!$E$98</f>
        <v>0</v>
      </c>
      <c r="RPU60" s="5">
        <f>RPU59*assumptions!$E$98</f>
        <v>0</v>
      </c>
      <c r="RPV60" s="5">
        <f>RPV59*assumptions!$E$98</f>
        <v>0</v>
      </c>
      <c r="RPW60" s="5">
        <f>RPW59*assumptions!$E$98</f>
        <v>0</v>
      </c>
      <c r="RPX60" s="5">
        <f>RPX59*assumptions!$E$98</f>
        <v>0</v>
      </c>
      <c r="RPY60" s="5">
        <f>RPY59*assumptions!$E$98</f>
        <v>0</v>
      </c>
      <c r="RPZ60" s="5">
        <f>RPZ59*assumptions!$E$98</f>
        <v>0</v>
      </c>
      <c r="RQA60" s="5">
        <f>RQA59*assumptions!$E$98</f>
        <v>0</v>
      </c>
      <c r="RQB60" s="5">
        <f>RQB59*assumptions!$E$98</f>
        <v>0</v>
      </c>
      <c r="RQC60" s="5">
        <f>RQC59*assumptions!$E$98</f>
        <v>0</v>
      </c>
      <c r="RQD60" s="5">
        <f>RQD59*assumptions!$E$98</f>
        <v>0</v>
      </c>
      <c r="RQE60" s="5">
        <f>RQE59*assumptions!$E$98</f>
        <v>0</v>
      </c>
      <c r="RQF60" s="5">
        <f>RQF59*assumptions!$E$98</f>
        <v>0</v>
      </c>
      <c r="RQG60" s="5">
        <f>RQG59*assumptions!$E$98</f>
        <v>0</v>
      </c>
      <c r="RQH60" s="5">
        <f>RQH59*assumptions!$E$98</f>
        <v>0</v>
      </c>
      <c r="RQI60" s="5">
        <f>RQI59*assumptions!$E$98</f>
        <v>0</v>
      </c>
      <c r="RQJ60" s="5">
        <f>RQJ59*assumptions!$E$98</f>
        <v>0</v>
      </c>
      <c r="RQK60" s="5">
        <f>RQK59*assumptions!$E$98</f>
        <v>0</v>
      </c>
      <c r="RQL60" s="5">
        <f>RQL59*assumptions!$E$98</f>
        <v>0</v>
      </c>
      <c r="RQM60" s="5">
        <f>RQM59*assumptions!$E$98</f>
        <v>0</v>
      </c>
      <c r="RQN60" s="5">
        <f>RQN59*assumptions!$E$98</f>
        <v>0</v>
      </c>
      <c r="RQO60" s="5">
        <f>RQO59*assumptions!$E$98</f>
        <v>0</v>
      </c>
      <c r="RQP60" s="5">
        <f>RQP59*assumptions!$E$98</f>
        <v>0</v>
      </c>
      <c r="RQQ60" s="5">
        <f>RQQ59*assumptions!$E$98</f>
        <v>0</v>
      </c>
      <c r="RQR60" s="5">
        <f>RQR59*assumptions!$E$98</f>
        <v>0</v>
      </c>
      <c r="RQS60" s="5">
        <f>RQS59*assumptions!$E$98</f>
        <v>0</v>
      </c>
      <c r="RQT60" s="5">
        <f>RQT59*assumptions!$E$98</f>
        <v>0</v>
      </c>
      <c r="RQU60" s="5">
        <f>RQU59*assumptions!$E$98</f>
        <v>0</v>
      </c>
      <c r="RQV60" s="5">
        <f>RQV59*assumptions!$E$98</f>
        <v>0</v>
      </c>
      <c r="RQW60" s="5">
        <f>RQW59*assumptions!$E$98</f>
        <v>0</v>
      </c>
      <c r="RQX60" s="5">
        <f>RQX59*assumptions!$E$98</f>
        <v>0</v>
      </c>
      <c r="RQY60" s="5">
        <f>RQY59*assumptions!$E$98</f>
        <v>0</v>
      </c>
      <c r="RQZ60" s="5">
        <f>RQZ59*assumptions!$E$98</f>
        <v>0</v>
      </c>
      <c r="RRA60" s="5">
        <f>RRA59*assumptions!$E$98</f>
        <v>0</v>
      </c>
      <c r="RRB60" s="5">
        <f>RRB59*assumptions!$E$98</f>
        <v>0</v>
      </c>
      <c r="RRC60" s="5">
        <f>RRC59*assumptions!$E$98</f>
        <v>0</v>
      </c>
      <c r="RRD60" s="5">
        <f>RRD59*assumptions!$E$98</f>
        <v>0</v>
      </c>
      <c r="RRE60" s="5">
        <f>RRE59*assumptions!$E$98</f>
        <v>0</v>
      </c>
      <c r="RRF60" s="5">
        <f>RRF59*assumptions!$E$98</f>
        <v>0</v>
      </c>
      <c r="RRG60" s="5">
        <f>RRG59*assumptions!$E$98</f>
        <v>0</v>
      </c>
      <c r="RRH60" s="5">
        <f>RRH59*assumptions!$E$98</f>
        <v>0</v>
      </c>
      <c r="RRI60" s="5">
        <f>RRI59*assumptions!$E$98</f>
        <v>0</v>
      </c>
      <c r="RRJ60" s="5">
        <f>RRJ59*assumptions!$E$98</f>
        <v>0</v>
      </c>
      <c r="RRK60" s="5">
        <f>RRK59*assumptions!$E$98</f>
        <v>0</v>
      </c>
      <c r="RRL60" s="5">
        <f>RRL59*assumptions!$E$98</f>
        <v>0</v>
      </c>
      <c r="RRM60" s="5">
        <f>RRM59*assumptions!$E$98</f>
        <v>0</v>
      </c>
      <c r="RRN60" s="5">
        <f>RRN59*assumptions!$E$98</f>
        <v>0</v>
      </c>
      <c r="RRO60" s="5">
        <f>RRO59*assumptions!$E$98</f>
        <v>0</v>
      </c>
      <c r="RRP60" s="5">
        <f>RRP59*assumptions!$E$98</f>
        <v>0</v>
      </c>
      <c r="RRQ60" s="5">
        <f>RRQ59*assumptions!$E$98</f>
        <v>0</v>
      </c>
      <c r="RRR60" s="5">
        <f>RRR59*assumptions!$E$98</f>
        <v>0</v>
      </c>
      <c r="RRS60" s="5">
        <f>RRS59*assumptions!$E$98</f>
        <v>0</v>
      </c>
      <c r="RRT60" s="5">
        <f>RRT59*assumptions!$E$98</f>
        <v>0</v>
      </c>
      <c r="RRU60" s="5">
        <f>RRU59*assumptions!$E$98</f>
        <v>0</v>
      </c>
      <c r="RRV60" s="5">
        <f>RRV59*assumptions!$E$98</f>
        <v>0</v>
      </c>
      <c r="RRW60" s="5">
        <f>RRW59*assumptions!$E$98</f>
        <v>0</v>
      </c>
      <c r="RRX60" s="5">
        <f>RRX59*assumptions!$E$98</f>
        <v>0</v>
      </c>
      <c r="RRY60" s="5">
        <f>RRY59*assumptions!$E$98</f>
        <v>0</v>
      </c>
      <c r="RRZ60" s="5">
        <f>RRZ59*assumptions!$E$98</f>
        <v>0</v>
      </c>
      <c r="RSA60" s="5">
        <f>RSA59*assumptions!$E$98</f>
        <v>0</v>
      </c>
      <c r="RSB60" s="5">
        <f>RSB59*assumptions!$E$98</f>
        <v>0</v>
      </c>
      <c r="RSC60" s="5">
        <f>RSC59*assumptions!$E$98</f>
        <v>0</v>
      </c>
      <c r="RSD60" s="5">
        <f>RSD59*assumptions!$E$98</f>
        <v>0</v>
      </c>
      <c r="RSE60" s="5">
        <f>RSE59*assumptions!$E$98</f>
        <v>0</v>
      </c>
      <c r="RSF60" s="5">
        <f>RSF59*assumptions!$E$98</f>
        <v>0</v>
      </c>
      <c r="RSG60" s="5">
        <f>RSG59*assumptions!$E$98</f>
        <v>0</v>
      </c>
      <c r="RSH60" s="5">
        <f>RSH59*assumptions!$E$98</f>
        <v>0</v>
      </c>
      <c r="RSI60" s="5">
        <f>RSI59*assumptions!$E$98</f>
        <v>0</v>
      </c>
      <c r="RSJ60" s="5">
        <f>RSJ59*assumptions!$E$98</f>
        <v>0</v>
      </c>
      <c r="RSK60" s="5">
        <f>RSK59*assumptions!$E$98</f>
        <v>0</v>
      </c>
      <c r="RSL60" s="5">
        <f>RSL59*assumptions!$E$98</f>
        <v>0</v>
      </c>
      <c r="RSM60" s="5">
        <f>RSM59*assumptions!$E$98</f>
        <v>0</v>
      </c>
      <c r="RSN60" s="5">
        <f>RSN59*assumptions!$E$98</f>
        <v>0</v>
      </c>
      <c r="RSO60" s="5">
        <f>RSO59*assumptions!$E$98</f>
        <v>0</v>
      </c>
      <c r="RSP60" s="5">
        <f>RSP59*assumptions!$E$98</f>
        <v>0</v>
      </c>
      <c r="RSQ60" s="5">
        <f>RSQ59*assumptions!$E$98</f>
        <v>0</v>
      </c>
      <c r="RSR60" s="5">
        <f>RSR59*assumptions!$E$98</f>
        <v>0</v>
      </c>
      <c r="RSS60" s="5">
        <f>RSS59*assumptions!$E$98</f>
        <v>0</v>
      </c>
      <c r="RST60" s="5">
        <f>RST59*assumptions!$E$98</f>
        <v>0</v>
      </c>
      <c r="RSU60" s="5">
        <f>RSU59*assumptions!$E$98</f>
        <v>0</v>
      </c>
      <c r="RSV60" s="5">
        <f>RSV59*assumptions!$E$98</f>
        <v>0</v>
      </c>
      <c r="RSW60" s="5">
        <f>RSW59*assumptions!$E$98</f>
        <v>0</v>
      </c>
      <c r="RSX60" s="5">
        <f>RSX59*assumptions!$E$98</f>
        <v>0</v>
      </c>
      <c r="RSY60" s="5">
        <f>RSY59*assumptions!$E$98</f>
        <v>0</v>
      </c>
      <c r="RSZ60" s="5">
        <f>RSZ59*assumptions!$E$98</f>
        <v>0</v>
      </c>
      <c r="RTA60" s="5">
        <f>RTA59*assumptions!$E$98</f>
        <v>0</v>
      </c>
      <c r="RTB60" s="5">
        <f>RTB59*assumptions!$E$98</f>
        <v>0</v>
      </c>
      <c r="RTC60" s="5">
        <f>RTC59*assumptions!$E$98</f>
        <v>0</v>
      </c>
      <c r="RTD60" s="5">
        <f>RTD59*assumptions!$E$98</f>
        <v>0</v>
      </c>
      <c r="RTE60" s="5">
        <f>RTE59*assumptions!$E$98</f>
        <v>0</v>
      </c>
      <c r="RTF60" s="5">
        <f>RTF59*assumptions!$E$98</f>
        <v>0</v>
      </c>
      <c r="RTG60" s="5">
        <f>RTG59*assumptions!$E$98</f>
        <v>0</v>
      </c>
      <c r="RTH60" s="5">
        <f>RTH59*assumptions!$E$98</f>
        <v>0</v>
      </c>
      <c r="RTI60" s="5">
        <f>RTI59*assumptions!$E$98</f>
        <v>0</v>
      </c>
      <c r="RTJ60" s="5">
        <f>RTJ59*assumptions!$E$98</f>
        <v>0</v>
      </c>
      <c r="RTK60" s="5">
        <f>RTK59*assumptions!$E$98</f>
        <v>0</v>
      </c>
      <c r="RTL60" s="5">
        <f>RTL59*assumptions!$E$98</f>
        <v>0</v>
      </c>
      <c r="RTM60" s="5">
        <f>RTM59*assumptions!$E$98</f>
        <v>0</v>
      </c>
      <c r="RTN60" s="5">
        <f>RTN59*assumptions!$E$98</f>
        <v>0</v>
      </c>
      <c r="RTO60" s="5">
        <f>RTO59*assumptions!$E$98</f>
        <v>0</v>
      </c>
      <c r="RTP60" s="5">
        <f>RTP59*assumptions!$E$98</f>
        <v>0</v>
      </c>
      <c r="RTQ60" s="5">
        <f>RTQ59*assumptions!$E$98</f>
        <v>0</v>
      </c>
      <c r="RTR60" s="5">
        <f>RTR59*assumptions!$E$98</f>
        <v>0</v>
      </c>
      <c r="RTS60" s="5">
        <f>RTS59*assumptions!$E$98</f>
        <v>0</v>
      </c>
      <c r="RTT60" s="5">
        <f>RTT59*assumptions!$E$98</f>
        <v>0</v>
      </c>
      <c r="RTU60" s="5">
        <f>RTU59*assumptions!$E$98</f>
        <v>0</v>
      </c>
      <c r="RTV60" s="5">
        <f>RTV59*assumptions!$E$98</f>
        <v>0</v>
      </c>
      <c r="RTW60" s="5">
        <f>RTW59*assumptions!$E$98</f>
        <v>0</v>
      </c>
      <c r="RTX60" s="5">
        <f>RTX59*assumptions!$E$98</f>
        <v>0</v>
      </c>
      <c r="RTY60" s="5">
        <f>RTY59*assumptions!$E$98</f>
        <v>0</v>
      </c>
      <c r="RTZ60" s="5">
        <f>RTZ59*assumptions!$E$98</f>
        <v>0</v>
      </c>
      <c r="RUA60" s="5">
        <f>RUA59*assumptions!$E$98</f>
        <v>0</v>
      </c>
      <c r="RUB60" s="5">
        <f>RUB59*assumptions!$E$98</f>
        <v>0</v>
      </c>
      <c r="RUC60" s="5">
        <f>RUC59*assumptions!$E$98</f>
        <v>0</v>
      </c>
      <c r="RUD60" s="5">
        <f>RUD59*assumptions!$E$98</f>
        <v>0</v>
      </c>
      <c r="RUE60" s="5">
        <f>RUE59*assumptions!$E$98</f>
        <v>0</v>
      </c>
      <c r="RUF60" s="5">
        <f>RUF59*assumptions!$E$98</f>
        <v>0</v>
      </c>
      <c r="RUG60" s="5">
        <f>RUG59*assumptions!$E$98</f>
        <v>0</v>
      </c>
      <c r="RUH60" s="5">
        <f>RUH59*assumptions!$E$98</f>
        <v>0</v>
      </c>
      <c r="RUI60" s="5">
        <f>RUI59*assumptions!$E$98</f>
        <v>0</v>
      </c>
      <c r="RUJ60" s="5">
        <f>RUJ59*assumptions!$E$98</f>
        <v>0</v>
      </c>
      <c r="RUK60" s="5">
        <f>RUK59*assumptions!$E$98</f>
        <v>0</v>
      </c>
      <c r="RUL60" s="5">
        <f>RUL59*assumptions!$E$98</f>
        <v>0</v>
      </c>
      <c r="RUM60" s="5">
        <f>RUM59*assumptions!$E$98</f>
        <v>0</v>
      </c>
      <c r="RUN60" s="5">
        <f>RUN59*assumptions!$E$98</f>
        <v>0</v>
      </c>
      <c r="RUO60" s="5">
        <f>RUO59*assumptions!$E$98</f>
        <v>0</v>
      </c>
      <c r="RUP60" s="5">
        <f>RUP59*assumptions!$E$98</f>
        <v>0</v>
      </c>
      <c r="RUQ60" s="5">
        <f>RUQ59*assumptions!$E$98</f>
        <v>0</v>
      </c>
      <c r="RUR60" s="5">
        <f>RUR59*assumptions!$E$98</f>
        <v>0</v>
      </c>
      <c r="RUS60" s="5">
        <f>RUS59*assumptions!$E$98</f>
        <v>0</v>
      </c>
      <c r="RUT60" s="5">
        <f>RUT59*assumptions!$E$98</f>
        <v>0</v>
      </c>
      <c r="RUU60" s="5">
        <f>RUU59*assumptions!$E$98</f>
        <v>0</v>
      </c>
      <c r="RUV60" s="5">
        <f>RUV59*assumptions!$E$98</f>
        <v>0</v>
      </c>
      <c r="RUW60" s="5">
        <f>RUW59*assumptions!$E$98</f>
        <v>0</v>
      </c>
      <c r="RUX60" s="5">
        <f>RUX59*assumptions!$E$98</f>
        <v>0</v>
      </c>
      <c r="RUY60" s="5">
        <f>RUY59*assumptions!$E$98</f>
        <v>0</v>
      </c>
      <c r="RUZ60" s="5">
        <f>RUZ59*assumptions!$E$98</f>
        <v>0</v>
      </c>
      <c r="RVA60" s="5">
        <f>RVA59*assumptions!$E$98</f>
        <v>0</v>
      </c>
      <c r="RVB60" s="5">
        <f>RVB59*assumptions!$E$98</f>
        <v>0</v>
      </c>
      <c r="RVC60" s="5">
        <f>RVC59*assumptions!$E$98</f>
        <v>0</v>
      </c>
      <c r="RVD60" s="5">
        <f>RVD59*assumptions!$E$98</f>
        <v>0</v>
      </c>
      <c r="RVE60" s="5">
        <f>RVE59*assumptions!$E$98</f>
        <v>0</v>
      </c>
      <c r="RVF60" s="5">
        <f>RVF59*assumptions!$E$98</f>
        <v>0</v>
      </c>
      <c r="RVG60" s="5">
        <f>RVG59*assumptions!$E$98</f>
        <v>0</v>
      </c>
      <c r="RVH60" s="5">
        <f>RVH59*assumptions!$E$98</f>
        <v>0</v>
      </c>
      <c r="RVI60" s="5">
        <f>RVI59*assumptions!$E$98</f>
        <v>0</v>
      </c>
      <c r="RVJ60" s="5">
        <f>RVJ59*assumptions!$E$98</f>
        <v>0</v>
      </c>
      <c r="RVK60" s="5">
        <f>RVK59*assumptions!$E$98</f>
        <v>0</v>
      </c>
      <c r="RVL60" s="5">
        <f>RVL59*assumptions!$E$98</f>
        <v>0</v>
      </c>
      <c r="RVM60" s="5">
        <f>RVM59*assumptions!$E$98</f>
        <v>0</v>
      </c>
      <c r="RVN60" s="5">
        <f>RVN59*assumptions!$E$98</f>
        <v>0</v>
      </c>
      <c r="RVO60" s="5">
        <f>RVO59*assumptions!$E$98</f>
        <v>0</v>
      </c>
      <c r="RVP60" s="5">
        <f>RVP59*assumptions!$E$98</f>
        <v>0</v>
      </c>
      <c r="RVQ60" s="5">
        <f>RVQ59*assumptions!$E$98</f>
        <v>0</v>
      </c>
      <c r="RVR60" s="5">
        <f>RVR59*assumptions!$E$98</f>
        <v>0</v>
      </c>
      <c r="RVS60" s="5">
        <f>RVS59*assumptions!$E$98</f>
        <v>0</v>
      </c>
      <c r="RVT60" s="5">
        <f>RVT59*assumptions!$E$98</f>
        <v>0</v>
      </c>
      <c r="RVU60" s="5">
        <f>RVU59*assumptions!$E$98</f>
        <v>0</v>
      </c>
      <c r="RVV60" s="5">
        <f>RVV59*assumptions!$E$98</f>
        <v>0</v>
      </c>
      <c r="RVW60" s="5">
        <f>RVW59*assumptions!$E$98</f>
        <v>0</v>
      </c>
      <c r="RVX60" s="5">
        <f>RVX59*assumptions!$E$98</f>
        <v>0</v>
      </c>
      <c r="RVY60" s="5">
        <f>RVY59*assumptions!$E$98</f>
        <v>0</v>
      </c>
      <c r="RVZ60" s="5">
        <f>RVZ59*assumptions!$E$98</f>
        <v>0</v>
      </c>
      <c r="RWA60" s="5">
        <f>RWA59*assumptions!$E$98</f>
        <v>0</v>
      </c>
      <c r="RWB60" s="5">
        <f>RWB59*assumptions!$E$98</f>
        <v>0</v>
      </c>
      <c r="RWC60" s="5">
        <f>RWC59*assumptions!$E$98</f>
        <v>0</v>
      </c>
      <c r="RWD60" s="5">
        <f>RWD59*assumptions!$E$98</f>
        <v>0</v>
      </c>
      <c r="RWE60" s="5">
        <f>RWE59*assumptions!$E$98</f>
        <v>0</v>
      </c>
      <c r="RWF60" s="5">
        <f>RWF59*assumptions!$E$98</f>
        <v>0</v>
      </c>
      <c r="RWG60" s="5">
        <f>RWG59*assumptions!$E$98</f>
        <v>0</v>
      </c>
      <c r="RWH60" s="5">
        <f>RWH59*assumptions!$E$98</f>
        <v>0</v>
      </c>
      <c r="RWI60" s="5">
        <f>RWI59*assumptions!$E$98</f>
        <v>0</v>
      </c>
      <c r="RWJ60" s="5">
        <f>RWJ59*assumptions!$E$98</f>
        <v>0</v>
      </c>
      <c r="RWK60" s="5">
        <f>RWK59*assumptions!$E$98</f>
        <v>0</v>
      </c>
      <c r="RWL60" s="5">
        <f>RWL59*assumptions!$E$98</f>
        <v>0</v>
      </c>
      <c r="RWM60" s="5">
        <f>RWM59*assumptions!$E$98</f>
        <v>0</v>
      </c>
      <c r="RWN60" s="5">
        <f>RWN59*assumptions!$E$98</f>
        <v>0</v>
      </c>
      <c r="RWO60" s="5">
        <f>RWO59*assumptions!$E$98</f>
        <v>0</v>
      </c>
      <c r="RWP60" s="5">
        <f>RWP59*assumptions!$E$98</f>
        <v>0</v>
      </c>
      <c r="RWQ60" s="5">
        <f>RWQ59*assumptions!$E$98</f>
        <v>0</v>
      </c>
      <c r="RWR60" s="5">
        <f>RWR59*assumptions!$E$98</f>
        <v>0</v>
      </c>
      <c r="RWS60" s="5">
        <f>RWS59*assumptions!$E$98</f>
        <v>0</v>
      </c>
      <c r="RWT60" s="5">
        <f>RWT59*assumptions!$E$98</f>
        <v>0</v>
      </c>
      <c r="RWU60" s="5">
        <f>RWU59*assumptions!$E$98</f>
        <v>0</v>
      </c>
      <c r="RWV60" s="5">
        <f>RWV59*assumptions!$E$98</f>
        <v>0</v>
      </c>
      <c r="RWW60" s="5">
        <f>RWW59*assumptions!$E$98</f>
        <v>0</v>
      </c>
      <c r="RWX60" s="5">
        <f>RWX59*assumptions!$E$98</f>
        <v>0</v>
      </c>
      <c r="RWY60" s="5">
        <f>RWY59*assumptions!$E$98</f>
        <v>0</v>
      </c>
      <c r="RWZ60" s="5">
        <f>RWZ59*assumptions!$E$98</f>
        <v>0</v>
      </c>
      <c r="RXA60" s="5">
        <f>RXA59*assumptions!$E$98</f>
        <v>0</v>
      </c>
      <c r="RXB60" s="5">
        <f>RXB59*assumptions!$E$98</f>
        <v>0</v>
      </c>
      <c r="RXC60" s="5">
        <f>RXC59*assumptions!$E$98</f>
        <v>0</v>
      </c>
      <c r="RXD60" s="5">
        <f>RXD59*assumptions!$E$98</f>
        <v>0</v>
      </c>
      <c r="RXE60" s="5">
        <f>RXE59*assumptions!$E$98</f>
        <v>0</v>
      </c>
      <c r="RXF60" s="5">
        <f>RXF59*assumptions!$E$98</f>
        <v>0</v>
      </c>
      <c r="RXG60" s="5">
        <f>RXG59*assumptions!$E$98</f>
        <v>0</v>
      </c>
      <c r="RXH60" s="5">
        <f>RXH59*assumptions!$E$98</f>
        <v>0</v>
      </c>
      <c r="RXI60" s="5">
        <f>RXI59*assumptions!$E$98</f>
        <v>0</v>
      </c>
      <c r="RXJ60" s="5">
        <f>RXJ59*assumptions!$E$98</f>
        <v>0</v>
      </c>
      <c r="RXK60" s="5">
        <f>RXK59*assumptions!$E$98</f>
        <v>0</v>
      </c>
      <c r="RXL60" s="5">
        <f>RXL59*assumptions!$E$98</f>
        <v>0</v>
      </c>
      <c r="RXM60" s="5">
        <f>RXM59*assumptions!$E$98</f>
        <v>0</v>
      </c>
      <c r="RXN60" s="5">
        <f>RXN59*assumptions!$E$98</f>
        <v>0</v>
      </c>
      <c r="RXO60" s="5">
        <f>RXO59*assumptions!$E$98</f>
        <v>0</v>
      </c>
      <c r="RXP60" s="5">
        <f>RXP59*assumptions!$E$98</f>
        <v>0</v>
      </c>
      <c r="RXQ60" s="5">
        <f>RXQ59*assumptions!$E$98</f>
        <v>0</v>
      </c>
      <c r="RXR60" s="5">
        <f>RXR59*assumptions!$E$98</f>
        <v>0</v>
      </c>
      <c r="RXS60" s="5">
        <f>RXS59*assumptions!$E$98</f>
        <v>0</v>
      </c>
      <c r="RXT60" s="5">
        <f>RXT59*assumptions!$E$98</f>
        <v>0</v>
      </c>
      <c r="RXU60" s="5">
        <f>RXU59*assumptions!$E$98</f>
        <v>0</v>
      </c>
      <c r="RXV60" s="5">
        <f>RXV59*assumptions!$E$98</f>
        <v>0</v>
      </c>
      <c r="RXW60" s="5">
        <f>RXW59*assumptions!$E$98</f>
        <v>0</v>
      </c>
      <c r="RXX60" s="5">
        <f>RXX59*assumptions!$E$98</f>
        <v>0</v>
      </c>
      <c r="RXY60" s="5">
        <f>RXY59*assumptions!$E$98</f>
        <v>0</v>
      </c>
      <c r="RXZ60" s="5">
        <f>RXZ59*assumptions!$E$98</f>
        <v>0</v>
      </c>
      <c r="RYA60" s="5">
        <f>RYA59*assumptions!$E$98</f>
        <v>0</v>
      </c>
      <c r="RYB60" s="5">
        <f>RYB59*assumptions!$E$98</f>
        <v>0</v>
      </c>
      <c r="RYC60" s="5">
        <f>RYC59*assumptions!$E$98</f>
        <v>0</v>
      </c>
      <c r="RYD60" s="5">
        <f>RYD59*assumptions!$E$98</f>
        <v>0</v>
      </c>
      <c r="RYE60" s="5">
        <f>RYE59*assumptions!$E$98</f>
        <v>0</v>
      </c>
      <c r="RYF60" s="5">
        <f>RYF59*assumptions!$E$98</f>
        <v>0</v>
      </c>
      <c r="RYG60" s="5">
        <f>RYG59*assumptions!$E$98</f>
        <v>0</v>
      </c>
      <c r="RYH60" s="5">
        <f>RYH59*assumptions!$E$98</f>
        <v>0</v>
      </c>
      <c r="RYI60" s="5">
        <f>RYI59*assumptions!$E$98</f>
        <v>0</v>
      </c>
      <c r="RYJ60" s="5">
        <f>RYJ59*assumptions!$E$98</f>
        <v>0</v>
      </c>
      <c r="RYK60" s="5">
        <f>RYK59*assumptions!$E$98</f>
        <v>0</v>
      </c>
      <c r="RYL60" s="5">
        <f>RYL59*assumptions!$E$98</f>
        <v>0</v>
      </c>
      <c r="RYM60" s="5">
        <f>RYM59*assumptions!$E$98</f>
        <v>0</v>
      </c>
      <c r="RYN60" s="5">
        <f>RYN59*assumptions!$E$98</f>
        <v>0</v>
      </c>
      <c r="RYO60" s="5">
        <f>RYO59*assumptions!$E$98</f>
        <v>0</v>
      </c>
      <c r="RYP60" s="5">
        <f>RYP59*assumptions!$E$98</f>
        <v>0</v>
      </c>
      <c r="RYQ60" s="5">
        <f>RYQ59*assumptions!$E$98</f>
        <v>0</v>
      </c>
      <c r="RYR60" s="5">
        <f>RYR59*assumptions!$E$98</f>
        <v>0</v>
      </c>
      <c r="RYS60" s="5">
        <f>RYS59*assumptions!$E$98</f>
        <v>0</v>
      </c>
      <c r="RYT60" s="5">
        <f>RYT59*assumptions!$E$98</f>
        <v>0</v>
      </c>
      <c r="RYU60" s="5">
        <f>RYU59*assumptions!$E$98</f>
        <v>0</v>
      </c>
      <c r="RYV60" s="5">
        <f>RYV59*assumptions!$E$98</f>
        <v>0</v>
      </c>
      <c r="RYW60" s="5">
        <f>RYW59*assumptions!$E$98</f>
        <v>0</v>
      </c>
      <c r="RYX60" s="5">
        <f>RYX59*assumptions!$E$98</f>
        <v>0</v>
      </c>
      <c r="RYY60" s="5">
        <f>RYY59*assumptions!$E$98</f>
        <v>0</v>
      </c>
      <c r="RYZ60" s="5">
        <f>RYZ59*assumptions!$E$98</f>
        <v>0</v>
      </c>
      <c r="RZA60" s="5">
        <f>RZA59*assumptions!$E$98</f>
        <v>0</v>
      </c>
      <c r="RZB60" s="5">
        <f>RZB59*assumptions!$E$98</f>
        <v>0</v>
      </c>
      <c r="RZC60" s="5">
        <f>RZC59*assumptions!$E$98</f>
        <v>0</v>
      </c>
      <c r="RZD60" s="5">
        <f>RZD59*assumptions!$E$98</f>
        <v>0</v>
      </c>
      <c r="RZE60" s="5">
        <f>RZE59*assumptions!$E$98</f>
        <v>0</v>
      </c>
      <c r="RZF60" s="5">
        <f>RZF59*assumptions!$E$98</f>
        <v>0</v>
      </c>
      <c r="RZG60" s="5">
        <f>RZG59*assumptions!$E$98</f>
        <v>0</v>
      </c>
      <c r="RZH60" s="5">
        <f>RZH59*assumptions!$E$98</f>
        <v>0</v>
      </c>
      <c r="RZI60" s="5">
        <f>RZI59*assumptions!$E$98</f>
        <v>0</v>
      </c>
      <c r="RZJ60" s="5">
        <f>RZJ59*assumptions!$E$98</f>
        <v>0</v>
      </c>
      <c r="RZK60" s="5">
        <f>RZK59*assumptions!$E$98</f>
        <v>0</v>
      </c>
      <c r="RZL60" s="5">
        <f>RZL59*assumptions!$E$98</f>
        <v>0</v>
      </c>
      <c r="RZM60" s="5">
        <f>RZM59*assumptions!$E$98</f>
        <v>0</v>
      </c>
      <c r="RZN60" s="5">
        <f>RZN59*assumptions!$E$98</f>
        <v>0</v>
      </c>
      <c r="RZO60" s="5">
        <f>RZO59*assumptions!$E$98</f>
        <v>0</v>
      </c>
      <c r="RZP60" s="5">
        <f>RZP59*assumptions!$E$98</f>
        <v>0</v>
      </c>
      <c r="RZQ60" s="5">
        <f>RZQ59*assumptions!$E$98</f>
        <v>0</v>
      </c>
      <c r="RZR60" s="5">
        <f>RZR59*assumptions!$E$98</f>
        <v>0</v>
      </c>
      <c r="RZS60" s="5">
        <f>RZS59*assumptions!$E$98</f>
        <v>0</v>
      </c>
      <c r="RZT60" s="5">
        <f>RZT59*assumptions!$E$98</f>
        <v>0</v>
      </c>
      <c r="RZU60" s="5">
        <f>RZU59*assumptions!$E$98</f>
        <v>0</v>
      </c>
      <c r="RZV60" s="5">
        <f>RZV59*assumptions!$E$98</f>
        <v>0</v>
      </c>
      <c r="RZW60" s="5">
        <f>RZW59*assumptions!$E$98</f>
        <v>0</v>
      </c>
      <c r="RZX60" s="5">
        <f>RZX59*assumptions!$E$98</f>
        <v>0</v>
      </c>
      <c r="RZY60" s="5">
        <f>RZY59*assumptions!$E$98</f>
        <v>0</v>
      </c>
      <c r="RZZ60" s="5">
        <f>RZZ59*assumptions!$E$98</f>
        <v>0</v>
      </c>
      <c r="SAA60" s="5">
        <f>SAA59*assumptions!$E$98</f>
        <v>0</v>
      </c>
      <c r="SAB60" s="5">
        <f>SAB59*assumptions!$E$98</f>
        <v>0</v>
      </c>
      <c r="SAC60" s="5">
        <f>SAC59*assumptions!$E$98</f>
        <v>0</v>
      </c>
      <c r="SAD60" s="5">
        <f>SAD59*assumptions!$E$98</f>
        <v>0</v>
      </c>
      <c r="SAE60" s="5">
        <f>SAE59*assumptions!$E$98</f>
        <v>0</v>
      </c>
      <c r="SAF60" s="5">
        <f>SAF59*assumptions!$E$98</f>
        <v>0</v>
      </c>
      <c r="SAG60" s="5">
        <f>SAG59*assumptions!$E$98</f>
        <v>0</v>
      </c>
      <c r="SAH60" s="5">
        <f>SAH59*assumptions!$E$98</f>
        <v>0</v>
      </c>
      <c r="SAI60" s="5">
        <f>SAI59*assumptions!$E$98</f>
        <v>0</v>
      </c>
      <c r="SAJ60" s="5">
        <f>SAJ59*assumptions!$E$98</f>
        <v>0</v>
      </c>
      <c r="SAK60" s="5">
        <f>SAK59*assumptions!$E$98</f>
        <v>0</v>
      </c>
      <c r="SAL60" s="5">
        <f>SAL59*assumptions!$E$98</f>
        <v>0</v>
      </c>
      <c r="SAM60" s="5">
        <f>SAM59*assumptions!$E$98</f>
        <v>0</v>
      </c>
      <c r="SAN60" s="5">
        <f>SAN59*assumptions!$E$98</f>
        <v>0</v>
      </c>
      <c r="SAO60" s="5">
        <f>SAO59*assumptions!$E$98</f>
        <v>0</v>
      </c>
      <c r="SAP60" s="5">
        <f>SAP59*assumptions!$E$98</f>
        <v>0</v>
      </c>
      <c r="SAQ60" s="5">
        <f>SAQ59*assumptions!$E$98</f>
        <v>0</v>
      </c>
      <c r="SAR60" s="5">
        <f>SAR59*assumptions!$E$98</f>
        <v>0</v>
      </c>
      <c r="SAS60" s="5">
        <f>SAS59*assumptions!$E$98</f>
        <v>0</v>
      </c>
      <c r="SAT60" s="5">
        <f>SAT59*assumptions!$E$98</f>
        <v>0</v>
      </c>
      <c r="SAU60" s="5">
        <f>SAU59*assumptions!$E$98</f>
        <v>0</v>
      </c>
      <c r="SAV60" s="5">
        <f>SAV59*assumptions!$E$98</f>
        <v>0</v>
      </c>
      <c r="SAW60" s="5">
        <f>SAW59*assumptions!$E$98</f>
        <v>0</v>
      </c>
      <c r="SAX60" s="5">
        <f>SAX59*assumptions!$E$98</f>
        <v>0</v>
      </c>
      <c r="SAY60" s="5">
        <f>SAY59*assumptions!$E$98</f>
        <v>0</v>
      </c>
      <c r="SAZ60" s="5">
        <f>SAZ59*assumptions!$E$98</f>
        <v>0</v>
      </c>
      <c r="SBA60" s="5">
        <f>SBA59*assumptions!$E$98</f>
        <v>0</v>
      </c>
      <c r="SBB60" s="5">
        <f>SBB59*assumptions!$E$98</f>
        <v>0</v>
      </c>
      <c r="SBC60" s="5">
        <f>SBC59*assumptions!$E$98</f>
        <v>0</v>
      </c>
      <c r="SBD60" s="5">
        <f>SBD59*assumptions!$E$98</f>
        <v>0</v>
      </c>
      <c r="SBE60" s="5">
        <f>SBE59*assumptions!$E$98</f>
        <v>0</v>
      </c>
      <c r="SBF60" s="5">
        <f>SBF59*assumptions!$E$98</f>
        <v>0</v>
      </c>
      <c r="SBG60" s="5">
        <f>SBG59*assumptions!$E$98</f>
        <v>0</v>
      </c>
      <c r="SBH60" s="5">
        <f>SBH59*assumptions!$E$98</f>
        <v>0</v>
      </c>
      <c r="SBI60" s="5">
        <f>SBI59*assumptions!$E$98</f>
        <v>0</v>
      </c>
      <c r="SBJ60" s="5">
        <f>SBJ59*assumptions!$E$98</f>
        <v>0</v>
      </c>
      <c r="SBK60" s="5">
        <f>SBK59*assumptions!$E$98</f>
        <v>0</v>
      </c>
      <c r="SBL60" s="5">
        <f>SBL59*assumptions!$E$98</f>
        <v>0</v>
      </c>
      <c r="SBM60" s="5">
        <f>SBM59*assumptions!$E$98</f>
        <v>0</v>
      </c>
      <c r="SBN60" s="5">
        <f>SBN59*assumptions!$E$98</f>
        <v>0</v>
      </c>
      <c r="SBO60" s="5">
        <f>SBO59*assumptions!$E$98</f>
        <v>0</v>
      </c>
      <c r="SBP60" s="5">
        <f>SBP59*assumptions!$E$98</f>
        <v>0</v>
      </c>
      <c r="SBQ60" s="5">
        <f>SBQ59*assumptions!$E$98</f>
        <v>0</v>
      </c>
      <c r="SBR60" s="5">
        <f>SBR59*assumptions!$E$98</f>
        <v>0</v>
      </c>
      <c r="SBS60" s="5">
        <f>SBS59*assumptions!$E$98</f>
        <v>0</v>
      </c>
      <c r="SBT60" s="5">
        <f>SBT59*assumptions!$E$98</f>
        <v>0</v>
      </c>
      <c r="SBU60" s="5">
        <f>SBU59*assumptions!$E$98</f>
        <v>0</v>
      </c>
      <c r="SBV60" s="5">
        <f>SBV59*assumptions!$E$98</f>
        <v>0</v>
      </c>
      <c r="SBW60" s="5">
        <f>SBW59*assumptions!$E$98</f>
        <v>0</v>
      </c>
      <c r="SBX60" s="5">
        <f>SBX59*assumptions!$E$98</f>
        <v>0</v>
      </c>
      <c r="SBY60" s="5">
        <f>SBY59*assumptions!$E$98</f>
        <v>0</v>
      </c>
      <c r="SBZ60" s="5">
        <f>SBZ59*assumptions!$E$98</f>
        <v>0</v>
      </c>
      <c r="SCA60" s="5">
        <f>SCA59*assumptions!$E$98</f>
        <v>0</v>
      </c>
      <c r="SCB60" s="5">
        <f>SCB59*assumptions!$E$98</f>
        <v>0</v>
      </c>
      <c r="SCC60" s="5">
        <f>SCC59*assumptions!$E$98</f>
        <v>0</v>
      </c>
      <c r="SCD60" s="5">
        <f>SCD59*assumptions!$E$98</f>
        <v>0</v>
      </c>
      <c r="SCE60" s="5">
        <f>SCE59*assumptions!$E$98</f>
        <v>0</v>
      </c>
      <c r="SCF60" s="5">
        <f>SCF59*assumptions!$E$98</f>
        <v>0</v>
      </c>
      <c r="SCG60" s="5">
        <f>SCG59*assumptions!$E$98</f>
        <v>0</v>
      </c>
      <c r="SCH60" s="5">
        <f>SCH59*assumptions!$E$98</f>
        <v>0</v>
      </c>
      <c r="SCI60" s="5">
        <f>SCI59*assumptions!$E$98</f>
        <v>0</v>
      </c>
      <c r="SCJ60" s="5">
        <f>SCJ59*assumptions!$E$98</f>
        <v>0</v>
      </c>
      <c r="SCK60" s="5">
        <f>SCK59*assumptions!$E$98</f>
        <v>0</v>
      </c>
      <c r="SCL60" s="5">
        <f>SCL59*assumptions!$E$98</f>
        <v>0</v>
      </c>
      <c r="SCM60" s="5">
        <f>SCM59*assumptions!$E$98</f>
        <v>0</v>
      </c>
      <c r="SCN60" s="5">
        <f>SCN59*assumptions!$E$98</f>
        <v>0</v>
      </c>
      <c r="SCO60" s="5">
        <f>SCO59*assumptions!$E$98</f>
        <v>0</v>
      </c>
      <c r="SCP60" s="5">
        <f>SCP59*assumptions!$E$98</f>
        <v>0</v>
      </c>
      <c r="SCQ60" s="5">
        <f>SCQ59*assumptions!$E$98</f>
        <v>0</v>
      </c>
      <c r="SCR60" s="5">
        <f>SCR59*assumptions!$E$98</f>
        <v>0</v>
      </c>
      <c r="SCS60" s="5">
        <f>SCS59*assumptions!$E$98</f>
        <v>0</v>
      </c>
      <c r="SCT60" s="5">
        <f>SCT59*assumptions!$E$98</f>
        <v>0</v>
      </c>
      <c r="SCU60" s="5">
        <f>SCU59*assumptions!$E$98</f>
        <v>0</v>
      </c>
      <c r="SCV60" s="5">
        <f>SCV59*assumptions!$E$98</f>
        <v>0</v>
      </c>
      <c r="SCW60" s="5">
        <f>SCW59*assumptions!$E$98</f>
        <v>0</v>
      </c>
      <c r="SCX60" s="5">
        <f>SCX59*assumptions!$E$98</f>
        <v>0</v>
      </c>
      <c r="SCY60" s="5">
        <f>SCY59*assumptions!$E$98</f>
        <v>0</v>
      </c>
      <c r="SCZ60" s="5">
        <f>SCZ59*assumptions!$E$98</f>
        <v>0</v>
      </c>
      <c r="SDA60" s="5">
        <f>SDA59*assumptions!$E$98</f>
        <v>0</v>
      </c>
      <c r="SDB60" s="5">
        <f>SDB59*assumptions!$E$98</f>
        <v>0</v>
      </c>
      <c r="SDC60" s="5">
        <f>SDC59*assumptions!$E$98</f>
        <v>0</v>
      </c>
      <c r="SDD60" s="5">
        <f>SDD59*assumptions!$E$98</f>
        <v>0</v>
      </c>
      <c r="SDE60" s="5">
        <f>SDE59*assumptions!$E$98</f>
        <v>0</v>
      </c>
      <c r="SDF60" s="5">
        <f>SDF59*assumptions!$E$98</f>
        <v>0</v>
      </c>
      <c r="SDG60" s="5">
        <f>SDG59*assumptions!$E$98</f>
        <v>0</v>
      </c>
      <c r="SDH60" s="5">
        <f>SDH59*assumptions!$E$98</f>
        <v>0</v>
      </c>
      <c r="SDI60" s="5">
        <f>SDI59*assumptions!$E$98</f>
        <v>0</v>
      </c>
      <c r="SDJ60" s="5">
        <f>SDJ59*assumptions!$E$98</f>
        <v>0</v>
      </c>
      <c r="SDK60" s="5">
        <f>SDK59*assumptions!$E$98</f>
        <v>0</v>
      </c>
      <c r="SDL60" s="5">
        <f>SDL59*assumptions!$E$98</f>
        <v>0</v>
      </c>
      <c r="SDM60" s="5">
        <f>SDM59*assumptions!$E$98</f>
        <v>0</v>
      </c>
      <c r="SDN60" s="5">
        <f>SDN59*assumptions!$E$98</f>
        <v>0</v>
      </c>
      <c r="SDO60" s="5">
        <f>SDO59*assumptions!$E$98</f>
        <v>0</v>
      </c>
      <c r="SDP60" s="5">
        <f>SDP59*assumptions!$E$98</f>
        <v>0</v>
      </c>
      <c r="SDQ60" s="5">
        <f>SDQ59*assumptions!$E$98</f>
        <v>0</v>
      </c>
      <c r="SDR60" s="5">
        <f>SDR59*assumptions!$E$98</f>
        <v>0</v>
      </c>
      <c r="SDS60" s="5">
        <f>SDS59*assumptions!$E$98</f>
        <v>0</v>
      </c>
      <c r="SDT60" s="5">
        <f>SDT59*assumptions!$E$98</f>
        <v>0</v>
      </c>
      <c r="SDU60" s="5">
        <f>SDU59*assumptions!$E$98</f>
        <v>0</v>
      </c>
      <c r="SDV60" s="5">
        <f>SDV59*assumptions!$E$98</f>
        <v>0</v>
      </c>
      <c r="SDW60" s="5">
        <f>SDW59*assumptions!$E$98</f>
        <v>0</v>
      </c>
      <c r="SDX60" s="5">
        <f>SDX59*assumptions!$E$98</f>
        <v>0</v>
      </c>
      <c r="SDY60" s="5">
        <f>SDY59*assumptions!$E$98</f>
        <v>0</v>
      </c>
      <c r="SDZ60" s="5">
        <f>SDZ59*assumptions!$E$98</f>
        <v>0</v>
      </c>
      <c r="SEA60" s="5">
        <f>SEA59*assumptions!$E$98</f>
        <v>0</v>
      </c>
      <c r="SEB60" s="5">
        <f>SEB59*assumptions!$E$98</f>
        <v>0</v>
      </c>
      <c r="SEC60" s="5">
        <f>SEC59*assumptions!$E$98</f>
        <v>0</v>
      </c>
      <c r="SED60" s="5">
        <f>SED59*assumptions!$E$98</f>
        <v>0</v>
      </c>
      <c r="SEE60" s="5">
        <f>SEE59*assumptions!$E$98</f>
        <v>0</v>
      </c>
      <c r="SEF60" s="5">
        <f>SEF59*assumptions!$E$98</f>
        <v>0</v>
      </c>
      <c r="SEG60" s="5">
        <f>SEG59*assumptions!$E$98</f>
        <v>0</v>
      </c>
      <c r="SEH60" s="5">
        <f>SEH59*assumptions!$E$98</f>
        <v>0</v>
      </c>
      <c r="SEI60" s="5">
        <f>SEI59*assumptions!$E$98</f>
        <v>0</v>
      </c>
      <c r="SEJ60" s="5">
        <f>SEJ59*assumptions!$E$98</f>
        <v>0</v>
      </c>
      <c r="SEK60" s="5">
        <f>SEK59*assumptions!$E$98</f>
        <v>0</v>
      </c>
      <c r="SEL60" s="5">
        <f>SEL59*assumptions!$E$98</f>
        <v>0</v>
      </c>
      <c r="SEM60" s="5">
        <f>SEM59*assumptions!$E$98</f>
        <v>0</v>
      </c>
      <c r="SEN60" s="5">
        <f>SEN59*assumptions!$E$98</f>
        <v>0</v>
      </c>
      <c r="SEO60" s="5">
        <f>SEO59*assumptions!$E$98</f>
        <v>0</v>
      </c>
      <c r="SEP60" s="5">
        <f>SEP59*assumptions!$E$98</f>
        <v>0</v>
      </c>
      <c r="SEQ60" s="5">
        <f>SEQ59*assumptions!$E$98</f>
        <v>0</v>
      </c>
      <c r="SER60" s="5">
        <f>SER59*assumptions!$E$98</f>
        <v>0</v>
      </c>
      <c r="SES60" s="5">
        <f>SES59*assumptions!$E$98</f>
        <v>0</v>
      </c>
      <c r="SET60" s="5">
        <f>SET59*assumptions!$E$98</f>
        <v>0</v>
      </c>
      <c r="SEU60" s="5">
        <f>SEU59*assumptions!$E$98</f>
        <v>0</v>
      </c>
      <c r="SEV60" s="5">
        <f>SEV59*assumptions!$E$98</f>
        <v>0</v>
      </c>
      <c r="SEW60" s="5">
        <f>SEW59*assumptions!$E$98</f>
        <v>0</v>
      </c>
      <c r="SEX60" s="5">
        <f>SEX59*assumptions!$E$98</f>
        <v>0</v>
      </c>
      <c r="SEY60" s="5">
        <f>SEY59*assumptions!$E$98</f>
        <v>0</v>
      </c>
      <c r="SEZ60" s="5">
        <f>SEZ59*assumptions!$E$98</f>
        <v>0</v>
      </c>
      <c r="SFA60" s="5">
        <f>SFA59*assumptions!$E$98</f>
        <v>0</v>
      </c>
      <c r="SFB60" s="5">
        <f>SFB59*assumptions!$E$98</f>
        <v>0</v>
      </c>
      <c r="SFC60" s="5">
        <f>SFC59*assumptions!$E$98</f>
        <v>0</v>
      </c>
      <c r="SFD60" s="5">
        <f>SFD59*assumptions!$E$98</f>
        <v>0</v>
      </c>
      <c r="SFE60" s="5">
        <f>SFE59*assumptions!$E$98</f>
        <v>0</v>
      </c>
      <c r="SFF60" s="5">
        <f>SFF59*assumptions!$E$98</f>
        <v>0</v>
      </c>
      <c r="SFG60" s="5">
        <f>SFG59*assumptions!$E$98</f>
        <v>0</v>
      </c>
      <c r="SFH60" s="5">
        <f>SFH59*assumptions!$E$98</f>
        <v>0</v>
      </c>
      <c r="SFI60" s="5">
        <f>SFI59*assumptions!$E$98</f>
        <v>0</v>
      </c>
      <c r="SFJ60" s="5">
        <f>SFJ59*assumptions!$E$98</f>
        <v>0</v>
      </c>
      <c r="SFK60" s="5">
        <f>SFK59*assumptions!$E$98</f>
        <v>0</v>
      </c>
      <c r="SFL60" s="5">
        <f>SFL59*assumptions!$E$98</f>
        <v>0</v>
      </c>
      <c r="SFM60" s="5">
        <f>SFM59*assumptions!$E$98</f>
        <v>0</v>
      </c>
      <c r="SFN60" s="5">
        <f>SFN59*assumptions!$E$98</f>
        <v>0</v>
      </c>
      <c r="SFO60" s="5">
        <f>SFO59*assumptions!$E$98</f>
        <v>0</v>
      </c>
      <c r="SFP60" s="5">
        <f>SFP59*assumptions!$E$98</f>
        <v>0</v>
      </c>
      <c r="SFQ60" s="5">
        <f>SFQ59*assumptions!$E$98</f>
        <v>0</v>
      </c>
      <c r="SFR60" s="5">
        <f>SFR59*assumptions!$E$98</f>
        <v>0</v>
      </c>
      <c r="SFS60" s="5">
        <f>SFS59*assumptions!$E$98</f>
        <v>0</v>
      </c>
      <c r="SFT60" s="5">
        <f>SFT59*assumptions!$E$98</f>
        <v>0</v>
      </c>
      <c r="SFU60" s="5">
        <f>SFU59*assumptions!$E$98</f>
        <v>0</v>
      </c>
      <c r="SFV60" s="5">
        <f>SFV59*assumptions!$E$98</f>
        <v>0</v>
      </c>
      <c r="SFW60" s="5">
        <f>SFW59*assumptions!$E$98</f>
        <v>0</v>
      </c>
      <c r="SFX60" s="5">
        <f>SFX59*assumptions!$E$98</f>
        <v>0</v>
      </c>
      <c r="SFY60" s="5">
        <f>SFY59*assumptions!$E$98</f>
        <v>0</v>
      </c>
      <c r="SFZ60" s="5">
        <f>SFZ59*assumptions!$E$98</f>
        <v>0</v>
      </c>
      <c r="SGA60" s="5">
        <f>SGA59*assumptions!$E$98</f>
        <v>0</v>
      </c>
      <c r="SGB60" s="5">
        <f>SGB59*assumptions!$E$98</f>
        <v>0</v>
      </c>
      <c r="SGC60" s="5">
        <f>SGC59*assumptions!$E$98</f>
        <v>0</v>
      </c>
      <c r="SGD60" s="5">
        <f>SGD59*assumptions!$E$98</f>
        <v>0</v>
      </c>
      <c r="SGE60" s="5">
        <f>SGE59*assumptions!$E$98</f>
        <v>0</v>
      </c>
      <c r="SGF60" s="5">
        <f>SGF59*assumptions!$E$98</f>
        <v>0</v>
      </c>
      <c r="SGG60" s="5">
        <f>SGG59*assumptions!$E$98</f>
        <v>0</v>
      </c>
      <c r="SGH60" s="5">
        <f>SGH59*assumptions!$E$98</f>
        <v>0</v>
      </c>
      <c r="SGI60" s="5">
        <f>SGI59*assumptions!$E$98</f>
        <v>0</v>
      </c>
      <c r="SGJ60" s="5">
        <f>SGJ59*assumptions!$E$98</f>
        <v>0</v>
      </c>
      <c r="SGK60" s="5">
        <f>SGK59*assumptions!$E$98</f>
        <v>0</v>
      </c>
      <c r="SGL60" s="5">
        <f>SGL59*assumptions!$E$98</f>
        <v>0</v>
      </c>
      <c r="SGM60" s="5">
        <f>SGM59*assumptions!$E$98</f>
        <v>0</v>
      </c>
      <c r="SGN60" s="5">
        <f>SGN59*assumptions!$E$98</f>
        <v>0</v>
      </c>
      <c r="SGO60" s="5">
        <f>SGO59*assumptions!$E$98</f>
        <v>0</v>
      </c>
      <c r="SGP60" s="5">
        <f>SGP59*assumptions!$E$98</f>
        <v>0</v>
      </c>
      <c r="SGQ60" s="5">
        <f>SGQ59*assumptions!$E$98</f>
        <v>0</v>
      </c>
      <c r="SGR60" s="5">
        <f>SGR59*assumptions!$E$98</f>
        <v>0</v>
      </c>
      <c r="SGS60" s="5">
        <f>SGS59*assumptions!$E$98</f>
        <v>0</v>
      </c>
      <c r="SGT60" s="5">
        <f>SGT59*assumptions!$E$98</f>
        <v>0</v>
      </c>
      <c r="SGU60" s="5">
        <f>SGU59*assumptions!$E$98</f>
        <v>0</v>
      </c>
      <c r="SGV60" s="5">
        <f>SGV59*assumptions!$E$98</f>
        <v>0</v>
      </c>
      <c r="SGW60" s="5">
        <f>SGW59*assumptions!$E$98</f>
        <v>0</v>
      </c>
      <c r="SGX60" s="5">
        <f>SGX59*assumptions!$E$98</f>
        <v>0</v>
      </c>
      <c r="SGY60" s="5">
        <f>SGY59*assumptions!$E$98</f>
        <v>0</v>
      </c>
      <c r="SGZ60" s="5">
        <f>SGZ59*assumptions!$E$98</f>
        <v>0</v>
      </c>
      <c r="SHA60" s="5">
        <f>SHA59*assumptions!$E$98</f>
        <v>0</v>
      </c>
      <c r="SHB60" s="5">
        <f>SHB59*assumptions!$E$98</f>
        <v>0</v>
      </c>
      <c r="SHC60" s="5">
        <f>SHC59*assumptions!$E$98</f>
        <v>0</v>
      </c>
      <c r="SHD60" s="5">
        <f>SHD59*assumptions!$E$98</f>
        <v>0</v>
      </c>
      <c r="SHE60" s="5">
        <f>SHE59*assumptions!$E$98</f>
        <v>0</v>
      </c>
      <c r="SHF60" s="5">
        <f>SHF59*assumptions!$E$98</f>
        <v>0</v>
      </c>
      <c r="SHG60" s="5">
        <f>SHG59*assumptions!$E$98</f>
        <v>0</v>
      </c>
      <c r="SHH60" s="5">
        <f>SHH59*assumptions!$E$98</f>
        <v>0</v>
      </c>
      <c r="SHI60" s="5">
        <f>SHI59*assumptions!$E$98</f>
        <v>0</v>
      </c>
      <c r="SHJ60" s="5">
        <f>SHJ59*assumptions!$E$98</f>
        <v>0</v>
      </c>
      <c r="SHK60" s="5">
        <f>SHK59*assumptions!$E$98</f>
        <v>0</v>
      </c>
      <c r="SHL60" s="5">
        <f>SHL59*assumptions!$E$98</f>
        <v>0</v>
      </c>
      <c r="SHM60" s="5">
        <f>SHM59*assumptions!$E$98</f>
        <v>0</v>
      </c>
      <c r="SHN60" s="5">
        <f>SHN59*assumptions!$E$98</f>
        <v>0</v>
      </c>
      <c r="SHO60" s="5">
        <f>SHO59*assumptions!$E$98</f>
        <v>0</v>
      </c>
      <c r="SHP60" s="5">
        <f>SHP59*assumptions!$E$98</f>
        <v>0</v>
      </c>
      <c r="SHQ60" s="5">
        <f>SHQ59*assumptions!$E$98</f>
        <v>0</v>
      </c>
      <c r="SHR60" s="5">
        <f>SHR59*assumptions!$E$98</f>
        <v>0</v>
      </c>
      <c r="SHS60" s="5">
        <f>SHS59*assumptions!$E$98</f>
        <v>0</v>
      </c>
      <c r="SHT60" s="5">
        <f>SHT59*assumptions!$E$98</f>
        <v>0</v>
      </c>
      <c r="SHU60" s="5">
        <f>SHU59*assumptions!$E$98</f>
        <v>0</v>
      </c>
      <c r="SHV60" s="5">
        <f>SHV59*assumptions!$E$98</f>
        <v>0</v>
      </c>
      <c r="SHW60" s="5">
        <f>SHW59*assumptions!$E$98</f>
        <v>0</v>
      </c>
      <c r="SHX60" s="5">
        <f>SHX59*assumptions!$E$98</f>
        <v>0</v>
      </c>
      <c r="SHY60" s="5">
        <f>SHY59*assumptions!$E$98</f>
        <v>0</v>
      </c>
      <c r="SHZ60" s="5">
        <f>SHZ59*assumptions!$E$98</f>
        <v>0</v>
      </c>
      <c r="SIA60" s="5">
        <f>SIA59*assumptions!$E$98</f>
        <v>0</v>
      </c>
      <c r="SIB60" s="5">
        <f>SIB59*assumptions!$E$98</f>
        <v>0</v>
      </c>
      <c r="SIC60" s="5">
        <f>SIC59*assumptions!$E$98</f>
        <v>0</v>
      </c>
      <c r="SID60" s="5">
        <f>SID59*assumptions!$E$98</f>
        <v>0</v>
      </c>
      <c r="SIE60" s="5">
        <f>SIE59*assumptions!$E$98</f>
        <v>0</v>
      </c>
      <c r="SIF60" s="5">
        <f>SIF59*assumptions!$E$98</f>
        <v>0</v>
      </c>
      <c r="SIG60" s="5">
        <f>SIG59*assumptions!$E$98</f>
        <v>0</v>
      </c>
      <c r="SIH60" s="5">
        <f>SIH59*assumptions!$E$98</f>
        <v>0</v>
      </c>
      <c r="SII60" s="5">
        <f>SII59*assumptions!$E$98</f>
        <v>0</v>
      </c>
      <c r="SIJ60" s="5">
        <f>SIJ59*assumptions!$E$98</f>
        <v>0</v>
      </c>
      <c r="SIK60" s="5">
        <f>SIK59*assumptions!$E$98</f>
        <v>0</v>
      </c>
      <c r="SIL60" s="5">
        <f>SIL59*assumptions!$E$98</f>
        <v>0</v>
      </c>
      <c r="SIM60" s="5">
        <f>SIM59*assumptions!$E$98</f>
        <v>0</v>
      </c>
      <c r="SIN60" s="5">
        <f>SIN59*assumptions!$E$98</f>
        <v>0</v>
      </c>
      <c r="SIO60" s="5">
        <f>SIO59*assumptions!$E$98</f>
        <v>0</v>
      </c>
      <c r="SIP60" s="5">
        <f>SIP59*assumptions!$E$98</f>
        <v>0</v>
      </c>
      <c r="SIQ60" s="5">
        <f>SIQ59*assumptions!$E$98</f>
        <v>0</v>
      </c>
      <c r="SIR60" s="5">
        <f>SIR59*assumptions!$E$98</f>
        <v>0</v>
      </c>
      <c r="SIS60" s="5">
        <f>SIS59*assumptions!$E$98</f>
        <v>0</v>
      </c>
      <c r="SIT60" s="5">
        <f>SIT59*assumptions!$E$98</f>
        <v>0</v>
      </c>
      <c r="SIU60" s="5">
        <f>SIU59*assumptions!$E$98</f>
        <v>0</v>
      </c>
      <c r="SIV60" s="5">
        <f>SIV59*assumptions!$E$98</f>
        <v>0</v>
      </c>
      <c r="SIW60" s="5">
        <f>SIW59*assumptions!$E$98</f>
        <v>0</v>
      </c>
      <c r="SIX60" s="5">
        <f>SIX59*assumptions!$E$98</f>
        <v>0</v>
      </c>
      <c r="SIY60" s="5">
        <f>SIY59*assumptions!$E$98</f>
        <v>0</v>
      </c>
      <c r="SIZ60" s="5">
        <f>SIZ59*assumptions!$E$98</f>
        <v>0</v>
      </c>
      <c r="SJA60" s="5">
        <f>SJA59*assumptions!$E$98</f>
        <v>0</v>
      </c>
      <c r="SJB60" s="5">
        <f>SJB59*assumptions!$E$98</f>
        <v>0</v>
      </c>
      <c r="SJC60" s="5">
        <f>SJC59*assumptions!$E$98</f>
        <v>0</v>
      </c>
      <c r="SJD60" s="5">
        <f>SJD59*assumptions!$E$98</f>
        <v>0</v>
      </c>
      <c r="SJE60" s="5">
        <f>SJE59*assumptions!$E$98</f>
        <v>0</v>
      </c>
      <c r="SJF60" s="5">
        <f>SJF59*assumptions!$E$98</f>
        <v>0</v>
      </c>
      <c r="SJG60" s="5">
        <f>SJG59*assumptions!$E$98</f>
        <v>0</v>
      </c>
      <c r="SJH60" s="5">
        <f>SJH59*assumptions!$E$98</f>
        <v>0</v>
      </c>
      <c r="SJI60" s="5">
        <f>SJI59*assumptions!$E$98</f>
        <v>0</v>
      </c>
      <c r="SJJ60" s="5">
        <f>SJJ59*assumptions!$E$98</f>
        <v>0</v>
      </c>
      <c r="SJK60" s="5">
        <f>SJK59*assumptions!$E$98</f>
        <v>0</v>
      </c>
      <c r="SJL60" s="5">
        <f>SJL59*assumptions!$E$98</f>
        <v>0</v>
      </c>
      <c r="SJM60" s="5">
        <f>SJM59*assumptions!$E$98</f>
        <v>0</v>
      </c>
      <c r="SJN60" s="5">
        <f>SJN59*assumptions!$E$98</f>
        <v>0</v>
      </c>
      <c r="SJO60" s="5">
        <f>SJO59*assumptions!$E$98</f>
        <v>0</v>
      </c>
      <c r="SJP60" s="5">
        <f>SJP59*assumptions!$E$98</f>
        <v>0</v>
      </c>
      <c r="SJQ60" s="5">
        <f>SJQ59*assumptions!$E$98</f>
        <v>0</v>
      </c>
      <c r="SJR60" s="5">
        <f>SJR59*assumptions!$E$98</f>
        <v>0</v>
      </c>
      <c r="SJS60" s="5">
        <f>SJS59*assumptions!$E$98</f>
        <v>0</v>
      </c>
      <c r="SJT60" s="5">
        <f>SJT59*assumptions!$E$98</f>
        <v>0</v>
      </c>
      <c r="SJU60" s="5">
        <f>SJU59*assumptions!$E$98</f>
        <v>0</v>
      </c>
      <c r="SJV60" s="5">
        <f>SJV59*assumptions!$E$98</f>
        <v>0</v>
      </c>
      <c r="SJW60" s="5">
        <f>SJW59*assumptions!$E$98</f>
        <v>0</v>
      </c>
      <c r="SJX60" s="5">
        <f>SJX59*assumptions!$E$98</f>
        <v>0</v>
      </c>
      <c r="SJY60" s="5">
        <f>SJY59*assumptions!$E$98</f>
        <v>0</v>
      </c>
      <c r="SJZ60" s="5">
        <f>SJZ59*assumptions!$E$98</f>
        <v>0</v>
      </c>
      <c r="SKA60" s="5">
        <f>SKA59*assumptions!$E$98</f>
        <v>0</v>
      </c>
      <c r="SKB60" s="5">
        <f>SKB59*assumptions!$E$98</f>
        <v>0</v>
      </c>
      <c r="SKC60" s="5">
        <f>SKC59*assumptions!$E$98</f>
        <v>0</v>
      </c>
      <c r="SKD60" s="5">
        <f>SKD59*assumptions!$E$98</f>
        <v>0</v>
      </c>
      <c r="SKE60" s="5">
        <f>SKE59*assumptions!$E$98</f>
        <v>0</v>
      </c>
      <c r="SKF60" s="5">
        <f>SKF59*assumptions!$E$98</f>
        <v>0</v>
      </c>
      <c r="SKG60" s="5">
        <f>SKG59*assumptions!$E$98</f>
        <v>0</v>
      </c>
      <c r="SKH60" s="5">
        <f>SKH59*assumptions!$E$98</f>
        <v>0</v>
      </c>
      <c r="SKI60" s="5">
        <f>SKI59*assumptions!$E$98</f>
        <v>0</v>
      </c>
      <c r="SKJ60" s="5">
        <f>SKJ59*assumptions!$E$98</f>
        <v>0</v>
      </c>
      <c r="SKK60" s="5">
        <f>SKK59*assumptions!$E$98</f>
        <v>0</v>
      </c>
      <c r="SKL60" s="5">
        <f>SKL59*assumptions!$E$98</f>
        <v>0</v>
      </c>
      <c r="SKM60" s="5">
        <f>SKM59*assumptions!$E$98</f>
        <v>0</v>
      </c>
      <c r="SKN60" s="5">
        <f>SKN59*assumptions!$E$98</f>
        <v>0</v>
      </c>
      <c r="SKO60" s="5">
        <f>SKO59*assumptions!$E$98</f>
        <v>0</v>
      </c>
      <c r="SKP60" s="5">
        <f>SKP59*assumptions!$E$98</f>
        <v>0</v>
      </c>
      <c r="SKQ60" s="5">
        <f>SKQ59*assumptions!$E$98</f>
        <v>0</v>
      </c>
      <c r="SKR60" s="5">
        <f>SKR59*assumptions!$E$98</f>
        <v>0</v>
      </c>
      <c r="SKS60" s="5">
        <f>SKS59*assumptions!$E$98</f>
        <v>0</v>
      </c>
      <c r="SKT60" s="5">
        <f>SKT59*assumptions!$E$98</f>
        <v>0</v>
      </c>
      <c r="SKU60" s="5">
        <f>SKU59*assumptions!$E$98</f>
        <v>0</v>
      </c>
      <c r="SKV60" s="5">
        <f>SKV59*assumptions!$E$98</f>
        <v>0</v>
      </c>
      <c r="SKW60" s="5">
        <f>SKW59*assumptions!$E$98</f>
        <v>0</v>
      </c>
      <c r="SKX60" s="5">
        <f>SKX59*assumptions!$E$98</f>
        <v>0</v>
      </c>
      <c r="SKY60" s="5">
        <f>SKY59*assumptions!$E$98</f>
        <v>0</v>
      </c>
      <c r="SKZ60" s="5">
        <f>SKZ59*assumptions!$E$98</f>
        <v>0</v>
      </c>
      <c r="SLA60" s="5">
        <f>SLA59*assumptions!$E$98</f>
        <v>0</v>
      </c>
      <c r="SLB60" s="5">
        <f>SLB59*assumptions!$E$98</f>
        <v>0</v>
      </c>
      <c r="SLC60" s="5">
        <f>SLC59*assumptions!$E$98</f>
        <v>0</v>
      </c>
      <c r="SLD60" s="5">
        <f>SLD59*assumptions!$E$98</f>
        <v>0</v>
      </c>
      <c r="SLE60" s="5">
        <f>SLE59*assumptions!$E$98</f>
        <v>0</v>
      </c>
      <c r="SLF60" s="5">
        <f>SLF59*assumptions!$E$98</f>
        <v>0</v>
      </c>
      <c r="SLG60" s="5">
        <f>SLG59*assumptions!$E$98</f>
        <v>0</v>
      </c>
      <c r="SLH60" s="5">
        <f>SLH59*assumptions!$E$98</f>
        <v>0</v>
      </c>
      <c r="SLI60" s="5">
        <f>SLI59*assumptions!$E$98</f>
        <v>0</v>
      </c>
      <c r="SLJ60" s="5">
        <f>SLJ59*assumptions!$E$98</f>
        <v>0</v>
      </c>
      <c r="SLK60" s="5">
        <f>SLK59*assumptions!$E$98</f>
        <v>0</v>
      </c>
      <c r="SLL60" s="5">
        <f>SLL59*assumptions!$E$98</f>
        <v>0</v>
      </c>
      <c r="SLM60" s="5">
        <f>SLM59*assumptions!$E$98</f>
        <v>0</v>
      </c>
      <c r="SLN60" s="5">
        <f>SLN59*assumptions!$E$98</f>
        <v>0</v>
      </c>
      <c r="SLO60" s="5">
        <f>SLO59*assumptions!$E$98</f>
        <v>0</v>
      </c>
      <c r="SLP60" s="5">
        <f>SLP59*assumptions!$E$98</f>
        <v>0</v>
      </c>
      <c r="SLQ60" s="5">
        <f>SLQ59*assumptions!$E$98</f>
        <v>0</v>
      </c>
      <c r="SLR60" s="5">
        <f>SLR59*assumptions!$E$98</f>
        <v>0</v>
      </c>
      <c r="SLS60" s="5">
        <f>SLS59*assumptions!$E$98</f>
        <v>0</v>
      </c>
      <c r="SLT60" s="5">
        <f>SLT59*assumptions!$E$98</f>
        <v>0</v>
      </c>
      <c r="SLU60" s="5">
        <f>SLU59*assumptions!$E$98</f>
        <v>0</v>
      </c>
      <c r="SLV60" s="5">
        <f>SLV59*assumptions!$E$98</f>
        <v>0</v>
      </c>
      <c r="SLW60" s="5">
        <f>SLW59*assumptions!$E$98</f>
        <v>0</v>
      </c>
      <c r="SLX60" s="5">
        <f>SLX59*assumptions!$E$98</f>
        <v>0</v>
      </c>
      <c r="SLY60" s="5">
        <f>SLY59*assumptions!$E$98</f>
        <v>0</v>
      </c>
      <c r="SLZ60" s="5">
        <f>SLZ59*assumptions!$E$98</f>
        <v>0</v>
      </c>
      <c r="SMA60" s="5">
        <f>SMA59*assumptions!$E$98</f>
        <v>0</v>
      </c>
      <c r="SMB60" s="5">
        <f>SMB59*assumptions!$E$98</f>
        <v>0</v>
      </c>
      <c r="SMC60" s="5">
        <f>SMC59*assumptions!$E$98</f>
        <v>0</v>
      </c>
      <c r="SMD60" s="5">
        <f>SMD59*assumptions!$E$98</f>
        <v>0</v>
      </c>
      <c r="SME60" s="5">
        <f>SME59*assumptions!$E$98</f>
        <v>0</v>
      </c>
      <c r="SMF60" s="5">
        <f>SMF59*assumptions!$E$98</f>
        <v>0</v>
      </c>
      <c r="SMG60" s="5">
        <f>SMG59*assumptions!$E$98</f>
        <v>0</v>
      </c>
      <c r="SMH60" s="5">
        <f>SMH59*assumptions!$E$98</f>
        <v>0</v>
      </c>
      <c r="SMI60" s="5">
        <f>SMI59*assumptions!$E$98</f>
        <v>0</v>
      </c>
      <c r="SMJ60" s="5">
        <f>SMJ59*assumptions!$E$98</f>
        <v>0</v>
      </c>
      <c r="SMK60" s="5">
        <f>SMK59*assumptions!$E$98</f>
        <v>0</v>
      </c>
      <c r="SML60" s="5">
        <f>SML59*assumptions!$E$98</f>
        <v>0</v>
      </c>
      <c r="SMM60" s="5">
        <f>SMM59*assumptions!$E$98</f>
        <v>0</v>
      </c>
      <c r="SMN60" s="5">
        <f>SMN59*assumptions!$E$98</f>
        <v>0</v>
      </c>
      <c r="SMO60" s="5">
        <f>SMO59*assumptions!$E$98</f>
        <v>0</v>
      </c>
      <c r="SMP60" s="5">
        <f>SMP59*assumptions!$E$98</f>
        <v>0</v>
      </c>
      <c r="SMQ60" s="5">
        <f>SMQ59*assumptions!$E$98</f>
        <v>0</v>
      </c>
      <c r="SMR60" s="5">
        <f>SMR59*assumptions!$E$98</f>
        <v>0</v>
      </c>
      <c r="SMS60" s="5">
        <f>SMS59*assumptions!$E$98</f>
        <v>0</v>
      </c>
      <c r="SMT60" s="5">
        <f>SMT59*assumptions!$E$98</f>
        <v>0</v>
      </c>
      <c r="SMU60" s="5">
        <f>SMU59*assumptions!$E$98</f>
        <v>0</v>
      </c>
      <c r="SMV60" s="5">
        <f>SMV59*assumptions!$E$98</f>
        <v>0</v>
      </c>
      <c r="SMW60" s="5">
        <f>SMW59*assumptions!$E$98</f>
        <v>0</v>
      </c>
      <c r="SMX60" s="5">
        <f>SMX59*assumptions!$E$98</f>
        <v>0</v>
      </c>
      <c r="SMY60" s="5">
        <f>SMY59*assumptions!$E$98</f>
        <v>0</v>
      </c>
      <c r="SMZ60" s="5">
        <f>SMZ59*assumptions!$E$98</f>
        <v>0</v>
      </c>
      <c r="SNA60" s="5">
        <f>SNA59*assumptions!$E$98</f>
        <v>0</v>
      </c>
      <c r="SNB60" s="5">
        <f>SNB59*assumptions!$E$98</f>
        <v>0</v>
      </c>
      <c r="SNC60" s="5">
        <f>SNC59*assumptions!$E$98</f>
        <v>0</v>
      </c>
      <c r="SND60" s="5">
        <f>SND59*assumptions!$E$98</f>
        <v>0</v>
      </c>
      <c r="SNE60" s="5">
        <f>SNE59*assumptions!$E$98</f>
        <v>0</v>
      </c>
      <c r="SNF60" s="5">
        <f>SNF59*assumptions!$E$98</f>
        <v>0</v>
      </c>
      <c r="SNG60" s="5">
        <f>SNG59*assumptions!$E$98</f>
        <v>0</v>
      </c>
      <c r="SNH60" s="5">
        <f>SNH59*assumptions!$E$98</f>
        <v>0</v>
      </c>
      <c r="SNI60" s="5">
        <f>SNI59*assumptions!$E$98</f>
        <v>0</v>
      </c>
      <c r="SNJ60" s="5">
        <f>SNJ59*assumptions!$E$98</f>
        <v>0</v>
      </c>
      <c r="SNK60" s="5">
        <f>SNK59*assumptions!$E$98</f>
        <v>0</v>
      </c>
      <c r="SNL60" s="5">
        <f>SNL59*assumptions!$E$98</f>
        <v>0</v>
      </c>
      <c r="SNM60" s="5">
        <f>SNM59*assumptions!$E$98</f>
        <v>0</v>
      </c>
      <c r="SNN60" s="5">
        <f>SNN59*assumptions!$E$98</f>
        <v>0</v>
      </c>
      <c r="SNO60" s="5">
        <f>SNO59*assumptions!$E$98</f>
        <v>0</v>
      </c>
      <c r="SNP60" s="5">
        <f>SNP59*assumptions!$E$98</f>
        <v>0</v>
      </c>
      <c r="SNQ60" s="5">
        <f>SNQ59*assumptions!$E$98</f>
        <v>0</v>
      </c>
      <c r="SNR60" s="5">
        <f>SNR59*assumptions!$E$98</f>
        <v>0</v>
      </c>
      <c r="SNS60" s="5">
        <f>SNS59*assumptions!$E$98</f>
        <v>0</v>
      </c>
      <c r="SNT60" s="5">
        <f>SNT59*assumptions!$E$98</f>
        <v>0</v>
      </c>
      <c r="SNU60" s="5">
        <f>SNU59*assumptions!$E$98</f>
        <v>0</v>
      </c>
      <c r="SNV60" s="5">
        <f>SNV59*assumptions!$E$98</f>
        <v>0</v>
      </c>
      <c r="SNW60" s="5">
        <f>SNW59*assumptions!$E$98</f>
        <v>0</v>
      </c>
      <c r="SNX60" s="5">
        <f>SNX59*assumptions!$E$98</f>
        <v>0</v>
      </c>
      <c r="SNY60" s="5">
        <f>SNY59*assumptions!$E$98</f>
        <v>0</v>
      </c>
      <c r="SNZ60" s="5">
        <f>SNZ59*assumptions!$E$98</f>
        <v>0</v>
      </c>
      <c r="SOA60" s="5">
        <f>SOA59*assumptions!$E$98</f>
        <v>0</v>
      </c>
      <c r="SOB60" s="5">
        <f>SOB59*assumptions!$E$98</f>
        <v>0</v>
      </c>
      <c r="SOC60" s="5">
        <f>SOC59*assumptions!$E$98</f>
        <v>0</v>
      </c>
      <c r="SOD60" s="5">
        <f>SOD59*assumptions!$E$98</f>
        <v>0</v>
      </c>
      <c r="SOE60" s="5">
        <f>SOE59*assumptions!$E$98</f>
        <v>0</v>
      </c>
      <c r="SOF60" s="5">
        <f>SOF59*assumptions!$E$98</f>
        <v>0</v>
      </c>
      <c r="SOG60" s="5">
        <f>SOG59*assumptions!$E$98</f>
        <v>0</v>
      </c>
      <c r="SOH60" s="5">
        <f>SOH59*assumptions!$E$98</f>
        <v>0</v>
      </c>
      <c r="SOI60" s="5">
        <f>SOI59*assumptions!$E$98</f>
        <v>0</v>
      </c>
      <c r="SOJ60" s="5">
        <f>SOJ59*assumptions!$E$98</f>
        <v>0</v>
      </c>
      <c r="SOK60" s="5">
        <f>SOK59*assumptions!$E$98</f>
        <v>0</v>
      </c>
      <c r="SOL60" s="5">
        <f>SOL59*assumptions!$E$98</f>
        <v>0</v>
      </c>
      <c r="SOM60" s="5">
        <f>SOM59*assumptions!$E$98</f>
        <v>0</v>
      </c>
      <c r="SON60" s="5">
        <f>SON59*assumptions!$E$98</f>
        <v>0</v>
      </c>
      <c r="SOO60" s="5">
        <f>SOO59*assumptions!$E$98</f>
        <v>0</v>
      </c>
      <c r="SOP60" s="5">
        <f>SOP59*assumptions!$E$98</f>
        <v>0</v>
      </c>
      <c r="SOQ60" s="5">
        <f>SOQ59*assumptions!$E$98</f>
        <v>0</v>
      </c>
      <c r="SOR60" s="5">
        <f>SOR59*assumptions!$E$98</f>
        <v>0</v>
      </c>
      <c r="SOS60" s="5">
        <f>SOS59*assumptions!$E$98</f>
        <v>0</v>
      </c>
      <c r="SOT60" s="5">
        <f>SOT59*assumptions!$E$98</f>
        <v>0</v>
      </c>
      <c r="SOU60" s="5">
        <f>SOU59*assumptions!$E$98</f>
        <v>0</v>
      </c>
      <c r="SOV60" s="5">
        <f>SOV59*assumptions!$E$98</f>
        <v>0</v>
      </c>
      <c r="SOW60" s="5">
        <f>SOW59*assumptions!$E$98</f>
        <v>0</v>
      </c>
      <c r="SOX60" s="5">
        <f>SOX59*assumptions!$E$98</f>
        <v>0</v>
      </c>
      <c r="SOY60" s="5">
        <f>SOY59*assumptions!$E$98</f>
        <v>0</v>
      </c>
      <c r="SOZ60" s="5">
        <f>SOZ59*assumptions!$E$98</f>
        <v>0</v>
      </c>
      <c r="SPA60" s="5">
        <f>SPA59*assumptions!$E$98</f>
        <v>0</v>
      </c>
      <c r="SPB60" s="5">
        <f>SPB59*assumptions!$E$98</f>
        <v>0</v>
      </c>
      <c r="SPC60" s="5">
        <f>SPC59*assumptions!$E$98</f>
        <v>0</v>
      </c>
      <c r="SPD60" s="5">
        <f>SPD59*assumptions!$E$98</f>
        <v>0</v>
      </c>
      <c r="SPE60" s="5">
        <f>SPE59*assumptions!$E$98</f>
        <v>0</v>
      </c>
      <c r="SPF60" s="5">
        <f>SPF59*assumptions!$E$98</f>
        <v>0</v>
      </c>
      <c r="SPG60" s="5">
        <f>SPG59*assumptions!$E$98</f>
        <v>0</v>
      </c>
      <c r="SPH60" s="5">
        <f>SPH59*assumptions!$E$98</f>
        <v>0</v>
      </c>
      <c r="SPI60" s="5">
        <f>SPI59*assumptions!$E$98</f>
        <v>0</v>
      </c>
      <c r="SPJ60" s="5">
        <f>SPJ59*assumptions!$E$98</f>
        <v>0</v>
      </c>
      <c r="SPK60" s="5">
        <f>SPK59*assumptions!$E$98</f>
        <v>0</v>
      </c>
      <c r="SPL60" s="5">
        <f>SPL59*assumptions!$E$98</f>
        <v>0</v>
      </c>
      <c r="SPM60" s="5">
        <f>SPM59*assumptions!$E$98</f>
        <v>0</v>
      </c>
      <c r="SPN60" s="5">
        <f>SPN59*assumptions!$E$98</f>
        <v>0</v>
      </c>
      <c r="SPO60" s="5">
        <f>SPO59*assumptions!$E$98</f>
        <v>0</v>
      </c>
      <c r="SPP60" s="5">
        <f>SPP59*assumptions!$E$98</f>
        <v>0</v>
      </c>
      <c r="SPQ60" s="5">
        <f>SPQ59*assumptions!$E$98</f>
        <v>0</v>
      </c>
      <c r="SPR60" s="5">
        <f>SPR59*assumptions!$E$98</f>
        <v>0</v>
      </c>
      <c r="SPS60" s="5">
        <f>SPS59*assumptions!$E$98</f>
        <v>0</v>
      </c>
      <c r="SPT60" s="5">
        <f>SPT59*assumptions!$E$98</f>
        <v>0</v>
      </c>
      <c r="SPU60" s="5">
        <f>SPU59*assumptions!$E$98</f>
        <v>0</v>
      </c>
      <c r="SPV60" s="5">
        <f>SPV59*assumptions!$E$98</f>
        <v>0</v>
      </c>
      <c r="SPW60" s="5">
        <f>SPW59*assumptions!$E$98</f>
        <v>0</v>
      </c>
      <c r="SPX60" s="5">
        <f>SPX59*assumptions!$E$98</f>
        <v>0</v>
      </c>
      <c r="SPY60" s="5">
        <f>SPY59*assumptions!$E$98</f>
        <v>0</v>
      </c>
      <c r="SPZ60" s="5">
        <f>SPZ59*assumptions!$E$98</f>
        <v>0</v>
      </c>
      <c r="SQA60" s="5">
        <f>SQA59*assumptions!$E$98</f>
        <v>0</v>
      </c>
      <c r="SQB60" s="5">
        <f>SQB59*assumptions!$E$98</f>
        <v>0</v>
      </c>
      <c r="SQC60" s="5">
        <f>SQC59*assumptions!$E$98</f>
        <v>0</v>
      </c>
      <c r="SQD60" s="5">
        <f>SQD59*assumptions!$E$98</f>
        <v>0</v>
      </c>
      <c r="SQE60" s="5">
        <f>SQE59*assumptions!$E$98</f>
        <v>0</v>
      </c>
      <c r="SQF60" s="5">
        <f>SQF59*assumptions!$E$98</f>
        <v>0</v>
      </c>
      <c r="SQG60" s="5">
        <f>SQG59*assumptions!$E$98</f>
        <v>0</v>
      </c>
      <c r="SQH60" s="5">
        <f>SQH59*assumptions!$E$98</f>
        <v>0</v>
      </c>
      <c r="SQI60" s="5">
        <f>SQI59*assumptions!$E$98</f>
        <v>0</v>
      </c>
      <c r="SQJ60" s="5">
        <f>SQJ59*assumptions!$E$98</f>
        <v>0</v>
      </c>
      <c r="SQK60" s="5">
        <f>SQK59*assumptions!$E$98</f>
        <v>0</v>
      </c>
      <c r="SQL60" s="5">
        <f>SQL59*assumptions!$E$98</f>
        <v>0</v>
      </c>
      <c r="SQM60" s="5">
        <f>SQM59*assumptions!$E$98</f>
        <v>0</v>
      </c>
      <c r="SQN60" s="5">
        <f>SQN59*assumptions!$E$98</f>
        <v>0</v>
      </c>
      <c r="SQO60" s="5">
        <f>SQO59*assumptions!$E$98</f>
        <v>0</v>
      </c>
      <c r="SQP60" s="5">
        <f>SQP59*assumptions!$E$98</f>
        <v>0</v>
      </c>
      <c r="SQQ60" s="5">
        <f>SQQ59*assumptions!$E$98</f>
        <v>0</v>
      </c>
      <c r="SQR60" s="5">
        <f>SQR59*assumptions!$E$98</f>
        <v>0</v>
      </c>
      <c r="SQS60" s="5">
        <f>SQS59*assumptions!$E$98</f>
        <v>0</v>
      </c>
      <c r="SQT60" s="5">
        <f>SQT59*assumptions!$E$98</f>
        <v>0</v>
      </c>
      <c r="SQU60" s="5">
        <f>SQU59*assumptions!$E$98</f>
        <v>0</v>
      </c>
      <c r="SQV60" s="5">
        <f>SQV59*assumptions!$E$98</f>
        <v>0</v>
      </c>
      <c r="SQW60" s="5">
        <f>SQW59*assumptions!$E$98</f>
        <v>0</v>
      </c>
      <c r="SQX60" s="5">
        <f>SQX59*assumptions!$E$98</f>
        <v>0</v>
      </c>
      <c r="SQY60" s="5">
        <f>SQY59*assumptions!$E$98</f>
        <v>0</v>
      </c>
      <c r="SQZ60" s="5">
        <f>SQZ59*assumptions!$E$98</f>
        <v>0</v>
      </c>
      <c r="SRA60" s="5">
        <f>SRA59*assumptions!$E$98</f>
        <v>0</v>
      </c>
      <c r="SRB60" s="5">
        <f>SRB59*assumptions!$E$98</f>
        <v>0</v>
      </c>
      <c r="SRC60" s="5">
        <f>SRC59*assumptions!$E$98</f>
        <v>0</v>
      </c>
      <c r="SRD60" s="5">
        <f>SRD59*assumptions!$E$98</f>
        <v>0</v>
      </c>
      <c r="SRE60" s="5">
        <f>SRE59*assumptions!$E$98</f>
        <v>0</v>
      </c>
      <c r="SRF60" s="5">
        <f>SRF59*assumptions!$E$98</f>
        <v>0</v>
      </c>
      <c r="SRG60" s="5">
        <f>SRG59*assumptions!$E$98</f>
        <v>0</v>
      </c>
      <c r="SRH60" s="5">
        <f>SRH59*assumptions!$E$98</f>
        <v>0</v>
      </c>
      <c r="SRI60" s="5">
        <f>SRI59*assumptions!$E$98</f>
        <v>0</v>
      </c>
      <c r="SRJ60" s="5">
        <f>SRJ59*assumptions!$E$98</f>
        <v>0</v>
      </c>
      <c r="SRK60" s="5">
        <f>SRK59*assumptions!$E$98</f>
        <v>0</v>
      </c>
      <c r="SRL60" s="5">
        <f>SRL59*assumptions!$E$98</f>
        <v>0</v>
      </c>
      <c r="SRM60" s="5">
        <f>SRM59*assumptions!$E$98</f>
        <v>0</v>
      </c>
      <c r="SRN60" s="5">
        <f>SRN59*assumptions!$E$98</f>
        <v>0</v>
      </c>
      <c r="SRO60" s="5">
        <f>SRO59*assumptions!$E$98</f>
        <v>0</v>
      </c>
      <c r="SRP60" s="5">
        <f>SRP59*assumptions!$E$98</f>
        <v>0</v>
      </c>
      <c r="SRQ60" s="5">
        <f>SRQ59*assumptions!$E$98</f>
        <v>0</v>
      </c>
      <c r="SRR60" s="5">
        <f>SRR59*assumptions!$E$98</f>
        <v>0</v>
      </c>
      <c r="SRS60" s="5">
        <f>SRS59*assumptions!$E$98</f>
        <v>0</v>
      </c>
      <c r="SRT60" s="5">
        <f>SRT59*assumptions!$E$98</f>
        <v>0</v>
      </c>
      <c r="SRU60" s="5">
        <f>SRU59*assumptions!$E$98</f>
        <v>0</v>
      </c>
      <c r="SRV60" s="5">
        <f>SRV59*assumptions!$E$98</f>
        <v>0</v>
      </c>
      <c r="SRW60" s="5">
        <f>SRW59*assumptions!$E$98</f>
        <v>0</v>
      </c>
      <c r="SRX60" s="5">
        <f>SRX59*assumptions!$E$98</f>
        <v>0</v>
      </c>
      <c r="SRY60" s="5">
        <f>SRY59*assumptions!$E$98</f>
        <v>0</v>
      </c>
      <c r="SRZ60" s="5">
        <f>SRZ59*assumptions!$E$98</f>
        <v>0</v>
      </c>
      <c r="SSA60" s="5">
        <f>SSA59*assumptions!$E$98</f>
        <v>0</v>
      </c>
      <c r="SSB60" s="5">
        <f>SSB59*assumptions!$E$98</f>
        <v>0</v>
      </c>
      <c r="SSC60" s="5">
        <f>SSC59*assumptions!$E$98</f>
        <v>0</v>
      </c>
      <c r="SSD60" s="5">
        <f>SSD59*assumptions!$E$98</f>
        <v>0</v>
      </c>
      <c r="SSE60" s="5">
        <f>SSE59*assumptions!$E$98</f>
        <v>0</v>
      </c>
      <c r="SSF60" s="5">
        <f>SSF59*assumptions!$E$98</f>
        <v>0</v>
      </c>
      <c r="SSG60" s="5">
        <f>SSG59*assumptions!$E$98</f>
        <v>0</v>
      </c>
      <c r="SSH60" s="5">
        <f>SSH59*assumptions!$E$98</f>
        <v>0</v>
      </c>
      <c r="SSI60" s="5">
        <f>SSI59*assumptions!$E$98</f>
        <v>0</v>
      </c>
      <c r="SSJ60" s="5">
        <f>SSJ59*assumptions!$E$98</f>
        <v>0</v>
      </c>
      <c r="SSK60" s="5">
        <f>SSK59*assumptions!$E$98</f>
        <v>0</v>
      </c>
      <c r="SSL60" s="5">
        <f>SSL59*assumptions!$E$98</f>
        <v>0</v>
      </c>
      <c r="SSM60" s="5">
        <f>SSM59*assumptions!$E$98</f>
        <v>0</v>
      </c>
      <c r="SSN60" s="5">
        <f>SSN59*assumptions!$E$98</f>
        <v>0</v>
      </c>
      <c r="SSO60" s="5">
        <f>SSO59*assumptions!$E$98</f>
        <v>0</v>
      </c>
      <c r="SSP60" s="5">
        <f>SSP59*assumptions!$E$98</f>
        <v>0</v>
      </c>
      <c r="SSQ60" s="5">
        <f>SSQ59*assumptions!$E$98</f>
        <v>0</v>
      </c>
      <c r="SSR60" s="5">
        <f>SSR59*assumptions!$E$98</f>
        <v>0</v>
      </c>
      <c r="SSS60" s="5">
        <f>SSS59*assumptions!$E$98</f>
        <v>0</v>
      </c>
      <c r="SST60" s="5">
        <f>SST59*assumptions!$E$98</f>
        <v>0</v>
      </c>
      <c r="SSU60" s="5">
        <f>SSU59*assumptions!$E$98</f>
        <v>0</v>
      </c>
      <c r="SSV60" s="5">
        <f>SSV59*assumptions!$E$98</f>
        <v>0</v>
      </c>
      <c r="SSW60" s="5">
        <f>SSW59*assumptions!$E$98</f>
        <v>0</v>
      </c>
      <c r="SSX60" s="5">
        <f>SSX59*assumptions!$E$98</f>
        <v>0</v>
      </c>
      <c r="SSY60" s="5">
        <f>SSY59*assumptions!$E$98</f>
        <v>0</v>
      </c>
      <c r="SSZ60" s="5">
        <f>SSZ59*assumptions!$E$98</f>
        <v>0</v>
      </c>
      <c r="STA60" s="5">
        <f>STA59*assumptions!$E$98</f>
        <v>0</v>
      </c>
      <c r="STB60" s="5">
        <f>STB59*assumptions!$E$98</f>
        <v>0</v>
      </c>
      <c r="STC60" s="5">
        <f>STC59*assumptions!$E$98</f>
        <v>0</v>
      </c>
      <c r="STD60" s="5">
        <f>STD59*assumptions!$E$98</f>
        <v>0</v>
      </c>
      <c r="STE60" s="5">
        <f>STE59*assumptions!$E$98</f>
        <v>0</v>
      </c>
      <c r="STF60" s="5">
        <f>STF59*assumptions!$E$98</f>
        <v>0</v>
      </c>
      <c r="STG60" s="5">
        <f>STG59*assumptions!$E$98</f>
        <v>0</v>
      </c>
      <c r="STH60" s="5">
        <f>STH59*assumptions!$E$98</f>
        <v>0</v>
      </c>
      <c r="STI60" s="5">
        <f>STI59*assumptions!$E$98</f>
        <v>0</v>
      </c>
      <c r="STJ60" s="5">
        <f>STJ59*assumptions!$E$98</f>
        <v>0</v>
      </c>
      <c r="STK60" s="5">
        <f>STK59*assumptions!$E$98</f>
        <v>0</v>
      </c>
      <c r="STL60" s="5">
        <f>STL59*assumptions!$E$98</f>
        <v>0</v>
      </c>
      <c r="STM60" s="5">
        <f>STM59*assumptions!$E$98</f>
        <v>0</v>
      </c>
      <c r="STN60" s="5">
        <f>STN59*assumptions!$E$98</f>
        <v>0</v>
      </c>
      <c r="STO60" s="5">
        <f>STO59*assumptions!$E$98</f>
        <v>0</v>
      </c>
      <c r="STP60" s="5">
        <f>STP59*assumptions!$E$98</f>
        <v>0</v>
      </c>
      <c r="STQ60" s="5">
        <f>STQ59*assumptions!$E$98</f>
        <v>0</v>
      </c>
      <c r="STR60" s="5">
        <f>STR59*assumptions!$E$98</f>
        <v>0</v>
      </c>
      <c r="STS60" s="5">
        <f>STS59*assumptions!$E$98</f>
        <v>0</v>
      </c>
      <c r="STT60" s="5">
        <f>STT59*assumptions!$E$98</f>
        <v>0</v>
      </c>
      <c r="STU60" s="5">
        <f>STU59*assumptions!$E$98</f>
        <v>0</v>
      </c>
      <c r="STV60" s="5">
        <f>STV59*assumptions!$E$98</f>
        <v>0</v>
      </c>
      <c r="STW60" s="5">
        <f>STW59*assumptions!$E$98</f>
        <v>0</v>
      </c>
      <c r="STX60" s="5">
        <f>STX59*assumptions!$E$98</f>
        <v>0</v>
      </c>
      <c r="STY60" s="5">
        <f>STY59*assumptions!$E$98</f>
        <v>0</v>
      </c>
      <c r="STZ60" s="5">
        <f>STZ59*assumptions!$E$98</f>
        <v>0</v>
      </c>
      <c r="SUA60" s="5">
        <f>SUA59*assumptions!$E$98</f>
        <v>0</v>
      </c>
      <c r="SUB60" s="5">
        <f>SUB59*assumptions!$E$98</f>
        <v>0</v>
      </c>
      <c r="SUC60" s="5">
        <f>SUC59*assumptions!$E$98</f>
        <v>0</v>
      </c>
      <c r="SUD60" s="5">
        <f>SUD59*assumptions!$E$98</f>
        <v>0</v>
      </c>
      <c r="SUE60" s="5">
        <f>SUE59*assumptions!$E$98</f>
        <v>0</v>
      </c>
      <c r="SUF60" s="5">
        <f>SUF59*assumptions!$E$98</f>
        <v>0</v>
      </c>
      <c r="SUG60" s="5">
        <f>SUG59*assumptions!$E$98</f>
        <v>0</v>
      </c>
      <c r="SUH60" s="5">
        <f>SUH59*assumptions!$E$98</f>
        <v>0</v>
      </c>
      <c r="SUI60" s="5">
        <f>SUI59*assumptions!$E$98</f>
        <v>0</v>
      </c>
      <c r="SUJ60" s="5">
        <f>SUJ59*assumptions!$E$98</f>
        <v>0</v>
      </c>
      <c r="SUK60" s="5">
        <f>SUK59*assumptions!$E$98</f>
        <v>0</v>
      </c>
      <c r="SUL60" s="5">
        <f>SUL59*assumptions!$E$98</f>
        <v>0</v>
      </c>
      <c r="SUM60" s="5">
        <f>SUM59*assumptions!$E$98</f>
        <v>0</v>
      </c>
      <c r="SUN60" s="5">
        <f>SUN59*assumptions!$E$98</f>
        <v>0</v>
      </c>
      <c r="SUO60" s="5">
        <f>SUO59*assumptions!$E$98</f>
        <v>0</v>
      </c>
      <c r="SUP60" s="5">
        <f>SUP59*assumptions!$E$98</f>
        <v>0</v>
      </c>
      <c r="SUQ60" s="5">
        <f>SUQ59*assumptions!$E$98</f>
        <v>0</v>
      </c>
      <c r="SUR60" s="5">
        <f>SUR59*assumptions!$E$98</f>
        <v>0</v>
      </c>
      <c r="SUS60" s="5">
        <f>SUS59*assumptions!$E$98</f>
        <v>0</v>
      </c>
      <c r="SUT60" s="5">
        <f>SUT59*assumptions!$E$98</f>
        <v>0</v>
      </c>
      <c r="SUU60" s="5">
        <f>SUU59*assumptions!$E$98</f>
        <v>0</v>
      </c>
      <c r="SUV60" s="5">
        <f>SUV59*assumptions!$E$98</f>
        <v>0</v>
      </c>
      <c r="SUW60" s="5">
        <f>SUW59*assumptions!$E$98</f>
        <v>0</v>
      </c>
      <c r="SUX60" s="5">
        <f>SUX59*assumptions!$E$98</f>
        <v>0</v>
      </c>
      <c r="SUY60" s="5">
        <f>SUY59*assumptions!$E$98</f>
        <v>0</v>
      </c>
      <c r="SUZ60" s="5">
        <f>SUZ59*assumptions!$E$98</f>
        <v>0</v>
      </c>
      <c r="SVA60" s="5">
        <f>SVA59*assumptions!$E$98</f>
        <v>0</v>
      </c>
      <c r="SVB60" s="5">
        <f>SVB59*assumptions!$E$98</f>
        <v>0</v>
      </c>
      <c r="SVC60" s="5">
        <f>SVC59*assumptions!$E$98</f>
        <v>0</v>
      </c>
      <c r="SVD60" s="5">
        <f>SVD59*assumptions!$E$98</f>
        <v>0</v>
      </c>
      <c r="SVE60" s="5">
        <f>SVE59*assumptions!$E$98</f>
        <v>0</v>
      </c>
      <c r="SVF60" s="5">
        <f>SVF59*assumptions!$E$98</f>
        <v>0</v>
      </c>
      <c r="SVG60" s="5">
        <f>SVG59*assumptions!$E$98</f>
        <v>0</v>
      </c>
      <c r="SVH60" s="5">
        <f>SVH59*assumptions!$E$98</f>
        <v>0</v>
      </c>
      <c r="SVI60" s="5">
        <f>SVI59*assumptions!$E$98</f>
        <v>0</v>
      </c>
      <c r="SVJ60" s="5">
        <f>SVJ59*assumptions!$E$98</f>
        <v>0</v>
      </c>
      <c r="SVK60" s="5">
        <f>SVK59*assumptions!$E$98</f>
        <v>0</v>
      </c>
      <c r="SVL60" s="5">
        <f>SVL59*assumptions!$E$98</f>
        <v>0</v>
      </c>
      <c r="SVM60" s="5">
        <f>SVM59*assumptions!$E$98</f>
        <v>0</v>
      </c>
      <c r="SVN60" s="5">
        <f>SVN59*assumptions!$E$98</f>
        <v>0</v>
      </c>
      <c r="SVO60" s="5">
        <f>SVO59*assumptions!$E$98</f>
        <v>0</v>
      </c>
      <c r="SVP60" s="5">
        <f>SVP59*assumptions!$E$98</f>
        <v>0</v>
      </c>
      <c r="SVQ60" s="5">
        <f>SVQ59*assumptions!$E$98</f>
        <v>0</v>
      </c>
      <c r="SVR60" s="5">
        <f>SVR59*assumptions!$E$98</f>
        <v>0</v>
      </c>
      <c r="SVS60" s="5">
        <f>SVS59*assumptions!$E$98</f>
        <v>0</v>
      </c>
      <c r="SVT60" s="5">
        <f>SVT59*assumptions!$E$98</f>
        <v>0</v>
      </c>
      <c r="SVU60" s="5">
        <f>SVU59*assumptions!$E$98</f>
        <v>0</v>
      </c>
      <c r="SVV60" s="5">
        <f>SVV59*assumptions!$E$98</f>
        <v>0</v>
      </c>
      <c r="SVW60" s="5">
        <f>SVW59*assumptions!$E$98</f>
        <v>0</v>
      </c>
      <c r="SVX60" s="5">
        <f>SVX59*assumptions!$E$98</f>
        <v>0</v>
      </c>
      <c r="SVY60" s="5">
        <f>SVY59*assumptions!$E$98</f>
        <v>0</v>
      </c>
      <c r="SVZ60" s="5">
        <f>SVZ59*assumptions!$E$98</f>
        <v>0</v>
      </c>
      <c r="SWA60" s="5">
        <f>SWA59*assumptions!$E$98</f>
        <v>0</v>
      </c>
      <c r="SWB60" s="5">
        <f>SWB59*assumptions!$E$98</f>
        <v>0</v>
      </c>
      <c r="SWC60" s="5">
        <f>SWC59*assumptions!$E$98</f>
        <v>0</v>
      </c>
      <c r="SWD60" s="5">
        <f>SWD59*assumptions!$E$98</f>
        <v>0</v>
      </c>
      <c r="SWE60" s="5">
        <f>SWE59*assumptions!$E$98</f>
        <v>0</v>
      </c>
      <c r="SWF60" s="5">
        <f>SWF59*assumptions!$E$98</f>
        <v>0</v>
      </c>
      <c r="SWG60" s="5">
        <f>SWG59*assumptions!$E$98</f>
        <v>0</v>
      </c>
      <c r="SWH60" s="5">
        <f>SWH59*assumptions!$E$98</f>
        <v>0</v>
      </c>
      <c r="SWI60" s="5">
        <f>SWI59*assumptions!$E$98</f>
        <v>0</v>
      </c>
      <c r="SWJ60" s="5">
        <f>SWJ59*assumptions!$E$98</f>
        <v>0</v>
      </c>
      <c r="SWK60" s="5">
        <f>SWK59*assumptions!$E$98</f>
        <v>0</v>
      </c>
      <c r="SWL60" s="5">
        <f>SWL59*assumptions!$E$98</f>
        <v>0</v>
      </c>
      <c r="SWM60" s="5">
        <f>SWM59*assumptions!$E$98</f>
        <v>0</v>
      </c>
      <c r="SWN60" s="5">
        <f>SWN59*assumptions!$E$98</f>
        <v>0</v>
      </c>
      <c r="SWO60" s="5">
        <f>SWO59*assumptions!$E$98</f>
        <v>0</v>
      </c>
      <c r="SWP60" s="5">
        <f>SWP59*assumptions!$E$98</f>
        <v>0</v>
      </c>
      <c r="SWQ60" s="5">
        <f>SWQ59*assumptions!$E$98</f>
        <v>0</v>
      </c>
      <c r="SWR60" s="5">
        <f>SWR59*assumptions!$E$98</f>
        <v>0</v>
      </c>
      <c r="SWS60" s="5">
        <f>SWS59*assumptions!$E$98</f>
        <v>0</v>
      </c>
      <c r="SWT60" s="5">
        <f>SWT59*assumptions!$E$98</f>
        <v>0</v>
      </c>
      <c r="SWU60" s="5">
        <f>SWU59*assumptions!$E$98</f>
        <v>0</v>
      </c>
      <c r="SWV60" s="5">
        <f>SWV59*assumptions!$E$98</f>
        <v>0</v>
      </c>
      <c r="SWW60" s="5">
        <f>SWW59*assumptions!$E$98</f>
        <v>0</v>
      </c>
      <c r="SWX60" s="5">
        <f>SWX59*assumptions!$E$98</f>
        <v>0</v>
      </c>
      <c r="SWY60" s="5">
        <f>SWY59*assumptions!$E$98</f>
        <v>0</v>
      </c>
      <c r="SWZ60" s="5">
        <f>SWZ59*assumptions!$E$98</f>
        <v>0</v>
      </c>
      <c r="SXA60" s="5">
        <f>SXA59*assumptions!$E$98</f>
        <v>0</v>
      </c>
      <c r="SXB60" s="5">
        <f>SXB59*assumptions!$E$98</f>
        <v>0</v>
      </c>
      <c r="SXC60" s="5">
        <f>SXC59*assumptions!$E$98</f>
        <v>0</v>
      </c>
      <c r="SXD60" s="5">
        <f>SXD59*assumptions!$E$98</f>
        <v>0</v>
      </c>
      <c r="SXE60" s="5">
        <f>SXE59*assumptions!$E$98</f>
        <v>0</v>
      </c>
      <c r="SXF60" s="5">
        <f>SXF59*assumptions!$E$98</f>
        <v>0</v>
      </c>
      <c r="SXG60" s="5">
        <f>SXG59*assumptions!$E$98</f>
        <v>0</v>
      </c>
      <c r="SXH60" s="5">
        <f>SXH59*assumptions!$E$98</f>
        <v>0</v>
      </c>
      <c r="SXI60" s="5">
        <f>SXI59*assumptions!$E$98</f>
        <v>0</v>
      </c>
      <c r="SXJ60" s="5">
        <f>SXJ59*assumptions!$E$98</f>
        <v>0</v>
      </c>
      <c r="SXK60" s="5">
        <f>SXK59*assumptions!$E$98</f>
        <v>0</v>
      </c>
      <c r="SXL60" s="5">
        <f>SXL59*assumptions!$E$98</f>
        <v>0</v>
      </c>
      <c r="SXM60" s="5">
        <f>SXM59*assumptions!$E$98</f>
        <v>0</v>
      </c>
      <c r="SXN60" s="5">
        <f>SXN59*assumptions!$E$98</f>
        <v>0</v>
      </c>
      <c r="SXO60" s="5">
        <f>SXO59*assumptions!$E$98</f>
        <v>0</v>
      </c>
      <c r="SXP60" s="5">
        <f>SXP59*assumptions!$E$98</f>
        <v>0</v>
      </c>
      <c r="SXQ60" s="5">
        <f>SXQ59*assumptions!$E$98</f>
        <v>0</v>
      </c>
      <c r="SXR60" s="5">
        <f>SXR59*assumptions!$E$98</f>
        <v>0</v>
      </c>
      <c r="SXS60" s="5">
        <f>SXS59*assumptions!$E$98</f>
        <v>0</v>
      </c>
      <c r="SXT60" s="5">
        <f>SXT59*assumptions!$E$98</f>
        <v>0</v>
      </c>
      <c r="SXU60" s="5">
        <f>SXU59*assumptions!$E$98</f>
        <v>0</v>
      </c>
      <c r="SXV60" s="5">
        <f>SXV59*assumptions!$E$98</f>
        <v>0</v>
      </c>
      <c r="SXW60" s="5">
        <f>SXW59*assumptions!$E$98</f>
        <v>0</v>
      </c>
      <c r="SXX60" s="5">
        <f>SXX59*assumptions!$E$98</f>
        <v>0</v>
      </c>
      <c r="SXY60" s="5">
        <f>SXY59*assumptions!$E$98</f>
        <v>0</v>
      </c>
      <c r="SXZ60" s="5">
        <f>SXZ59*assumptions!$E$98</f>
        <v>0</v>
      </c>
      <c r="SYA60" s="5">
        <f>SYA59*assumptions!$E$98</f>
        <v>0</v>
      </c>
      <c r="SYB60" s="5">
        <f>SYB59*assumptions!$E$98</f>
        <v>0</v>
      </c>
      <c r="SYC60" s="5">
        <f>SYC59*assumptions!$E$98</f>
        <v>0</v>
      </c>
      <c r="SYD60" s="5">
        <f>SYD59*assumptions!$E$98</f>
        <v>0</v>
      </c>
      <c r="SYE60" s="5">
        <f>SYE59*assumptions!$E$98</f>
        <v>0</v>
      </c>
      <c r="SYF60" s="5">
        <f>SYF59*assumptions!$E$98</f>
        <v>0</v>
      </c>
      <c r="SYG60" s="5">
        <f>SYG59*assumptions!$E$98</f>
        <v>0</v>
      </c>
      <c r="SYH60" s="5">
        <f>SYH59*assumptions!$E$98</f>
        <v>0</v>
      </c>
      <c r="SYI60" s="5">
        <f>SYI59*assumptions!$E$98</f>
        <v>0</v>
      </c>
      <c r="SYJ60" s="5">
        <f>SYJ59*assumptions!$E$98</f>
        <v>0</v>
      </c>
      <c r="SYK60" s="5">
        <f>SYK59*assumptions!$E$98</f>
        <v>0</v>
      </c>
      <c r="SYL60" s="5">
        <f>SYL59*assumptions!$E$98</f>
        <v>0</v>
      </c>
      <c r="SYM60" s="5">
        <f>SYM59*assumptions!$E$98</f>
        <v>0</v>
      </c>
      <c r="SYN60" s="5">
        <f>SYN59*assumptions!$E$98</f>
        <v>0</v>
      </c>
      <c r="SYO60" s="5">
        <f>SYO59*assumptions!$E$98</f>
        <v>0</v>
      </c>
      <c r="SYP60" s="5">
        <f>SYP59*assumptions!$E$98</f>
        <v>0</v>
      </c>
      <c r="SYQ60" s="5">
        <f>SYQ59*assumptions!$E$98</f>
        <v>0</v>
      </c>
      <c r="SYR60" s="5">
        <f>SYR59*assumptions!$E$98</f>
        <v>0</v>
      </c>
      <c r="SYS60" s="5">
        <f>SYS59*assumptions!$E$98</f>
        <v>0</v>
      </c>
      <c r="SYT60" s="5">
        <f>SYT59*assumptions!$E$98</f>
        <v>0</v>
      </c>
      <c r="SYU60" s="5">
        <f>SYU59*assumptions!$E$98</f>
        <v>0</v>
      </c>
      <c r="SYV60" s="5">
        <f>SYV59*assumptions!$E$98</f>
        <v>0</v>
      </c>
      <c r="SYW60" s="5">
        <f>SYW59*assumptions!$E$98</f>
        <v>0</v>
      </c>
      <c r="SYX60" s="5">
        <f>SYX59*assumptions!$E$98</f>
        <v>0</v>
      </c>
      <c r="SYY60" s="5">
        <f>SYY59*assumptions!$E$98</f>
        <v>0</v>
      </c>
      <c r="SYZ60" s="5">
        <f>SYZ59*assumptions!$E$98</f>
        <v>0</v>
      </c>
      <c r="SZA60" s="5">
        <f>SZA59*assumptions!$E$98</f>
        <v>0</v>
      </c>
      <c r="SZB60" s="5">
        <f>SZB59*assumptions!$E$98</f>
        <v>0</v>
      </c>
      <c r="SZC60" s="5">
        <f>SZC59*assumptions!$E$98</f>
        <v>0</v>
      </c>
      <c r="SZD60" s="5">
        <f>SZD59*assumptions!$E$98</f>
        <v>0</v>
      </c>
      <c r="SZE60" s="5">
        <f>SZE59*assumptions!$E$98</f>
        <v>0</v>
      </c>
      <c r="SZF60" s="5">
        <f>SZF59*assumptions!$E$98</f>
        <v>0</v>
      </c>
      <c r="SZG60" s="5">
        <f>SZG59*assumptions!$E$98</f>
        <v>0</v>
      </c>
      <c r="SZH60" s="5">
        <f>SZH59*assumptions!$E$98</f>
        <v>0</v>
      </c>
      <c r="SZI60" s="5">
        <f>SZI59*assumptions!$E$98</f>
        <v>0</v>
      </c>
      <c r="SZJ60" s="5">
        <f>SZJ59*assumptions!$E$98</f>
        <v>0</v>
      </c>
      <c r="SZK60" s="5">
        <f>SZK59*assumptions!$E$98</f>
        <v>0</v>
      </c>
      <c r="SZL60" s="5">
        <f>SZL59*assumptions!$E$98</f>
        <v>0</v>
      </c>
      <c r="SZM60" s="5">
        <f>SZM59*assumptions!$E$98</f>
        <v>0</v>
      </c>
      <c r="SZN60" s="5">
        <f>SZN59*assumptions!$E$98</f>
        <v>0</v>
      </c>
      <c r="SZO60" s="5">
        <f>SZO59*assumptions!$E$98</f>
        <v>0</v>
      </c>
      <c r="SZP60" s="5">
        <f>SZP59*assumptions!$E$98</f>
        <v>0</v>
      </c>
      <c r="SZQ60" s="5">
        <f>SZQ59*assumptions!$E$98</f>
        <v>0</v>
      </c>
      <c r="SZR60" s="5">
        <f>SZR59*assumptions!$E$98</f>
        <v>0</v>
      </c>
      <c r="SZS60" s="5">
        <f>SZS59*assumptions!$E$98</f>
        <v>0</v>
      </c>
      <c r="SZT60" s="5">
        <f>SZT59*assumptions!$E$98</f>
        <v>0</v>
      </c>
      <c r="SZU60" s="5">
        <f>SZU59*assumptions!$E$98</f>
        <v>0</v>
      </c>
      <c r="SZV60" s="5">
        <f>SZV59*assumptions!$E$98</f>
        <v>0</v>
      </c>
      <c r="SZW60" s="5">
        <f>SZW59*assumptions!$E$98</f>
        <v>0</v>
      </c>
      <c r="SZX60" s="5">
        <f>SZX59*assumptions!$E$98</f>
        <v>0</v>
      </c>
      <c r="SZY60" s="5">
        <f>SZY59*assumptions!$E$98</f>
        <v>0</v>
      </c>
      <c r="SZZ60" s="5">
        <f>SZZ59*assumptions!$E$98</f>
        <v>0</v>
      </c>
      <c r="TAA60" s="5">
        <f>TAA59*assumptions!$E$98</f>
        <v>0</v>
      </c>
      <c r="TAB60" s="5">
        <f>TAB59*assumptions!$E$98</f>
        <v>0</v>
      </c>
      <c r="TAC60" s="5">
        <f>TAC59*assumptions!$E$98</f>
        <v>0</v>
      </c>
      <c r="TAD60" s="5">
        <f>TAD59*assumptions!$E$98</f>
        <v>0</v>
      </c>
      <c r="TAE60" s="5">
        <f>TAE59*assumptions!$E$98</f>
        <v>0</v>
      </c>
      <c r="TAF60" s="5">
        <f>TAF59*assumptions!$E$98</f>
        <v>0</v>
      </c>
      <c r="TAG60" s="5">
        <f>TAG59*assumptions!$E$98</f>
        <v>0</v>
      </c>
      <c r="TAH60" s="5">
        <f>TAH59*assumptions!$E$98</f>
        <v>0</v>
      </c>
      <c r="TAI60" s="5">
        <f>TAI59*assumptions!$E$98</f>
        <v>0</v>
      </c>
      <c r="TAJ60" s="5">
        <f>TAJ59*assumptions!$E$98</f>
        <v>0</v>
      </c>
      <c r="TAK60" s="5">
        <f>TAK59*assumptions!$E$98</f>
        <v>0</v>
      </c>
      <c r="TAL60" s="5">
        <f>TAL59*assumptions!$E$98</f>
        <v>0</v>
      </c>
      <c r="TAM60" s="5">
        <f>TAM59*assumptions!$E$98</f>
        <v>0</v>
      </c>
      <c r="TAN60" s="5">
        <f>TAN59*assumptions!$E$98</f>
        <v>0</v>
      </c>
      <c r="TAO60" s="5">
        <f>TAO59*assumptions!$E$98</f>
        <v>0</v>
      </c>
      <c r="TAP60" s="5">
        <f>TAP59*assumptions!$E$98</f>
        <v>0</v>
      </c>
      <c r="TAQ60" s="5">
        <f>TAQ59*assumptions!$E$98</f>
        <v>0</v>
      </c>
      <c r="TAR60" s="5">
        <f>TAR59*assumptions!$E$98</f>
        <v>0</v>
      </c>
      <c r="TAS60" s="5">
        <f>TAS59*assumptions!$E$98</f>
        <v>0</v>
      </c>
      <c r="TAT60" s="5">
        <f>TAT59*assumptions!$E$98</f>
        <v>0</v>
      </c>
      <c r="TAU60" s="5">
        <f>TAU59*assumptions!$E$98</f>
        <v>0</v>
      </c>
      <c r="TAV60" s="5">
        <f>TAV59*assumptions!$E$98</f>
        <v>0</v>
      </c>
      <c r="TAW60" s="5">
        <f>TAW59*assumptions!$E$98</f>
        <v>0</v>
      </c>
      <c r="TAX60" s="5">
        <f>TAX59*assumptions!$E$98</f>
        <v>0</v>
      </c>
      <c r="TAY60" s="5">
        <f>TAY59*assumptions!$E$98</f>
        <v>0</v>
      </c>
      <c r="TAZ60" s="5">
        <f>TAZ59*assumptions!$E$98</f>
        <v>0</v>
      </c>
      <c r="TBA60" s="5">
        <f>TBA59*assumptions!$E$98</f>
        <v>0</v>
      </c>
      <c r="TBB60" s="5">
        <f>TBB59*assumptions!$E$98</f>
        <v>0</v>
      </c>
      <c r="TBC60" s="5">
        <f>TBC59*assumptions!$E$98</f>
        <v>0</v>
      </c>
      <c r="TBD60" s="5">
        <f>TBD59*assumptions!$E$98</f>
        <v>0</v>
      </c>
      <c r="TBE60" s="5">
        <f>TBE59*assumptions!$E$98</f>
        <v>0</v>
      </c>
      <c r="TBF60" s="5">
        <f>TBF59*assumptions!$E$98</f>
        <v>0</v>
      </c>
      <c r="TBG60" s="5">
        <f>TBG59*assumptions!$E$98</f>
        <v>0</v>
      </c>
      <c r="TBH60" s="5">
        <f>TBH59*assumptions!$E$98</f>
        <v>0</v>
      </c>
      <c r="TBI60" s="5">
        <f>TBI59*assumptions!$E$98</f>
        <v>0</v>
      </c>
      <c r="TBJ60" s="5">
        <f>TBJ59*assumptions!$E$98</f>
        <v>0</v>
      </c>
      <c r="TBK60" s="5">
        <f>TBK59*assumptions!$E$98</f>
        <v>0</v>
      </c>
      <c r="TBL60" s="5">
        <f>TBL59*assumptions!$E$98</f>
        <v>0</v>
      </c>
      <c r="TBM60" s="5">
        <f>TBM59*assumptions!$E$98</f>
        <v>0</v>
      </c>
      <c r="TBN60" s="5">
        <f>TBN59*assumptions!$E$98</f>
        <v>0</v>
      </c>
      <c r="TBO60" s="5">
        <f>TBO59*assumptions!$E$98</f>
        <v>0</v>
      </c>
      <c r="TBP60" s="5">
        <f>TBP59*assumptions!$E$98</f>
        <v>0</v>
      </c>
      <c r="TBQ60" s="5">
        <f>TBQ59*assumptions!$E$98</f>
        <v>0</v>
      </c>
      <c r="TBR60" s="5">
        <f>TBR59*assumptions!$E$98</f>
        <v>0</v>
      </c>
      <c r="TBS60" s="5">
        <f>TBS59*assumptions!$E$98</f>
        <v>0</v>
      </c>
      <c r="TBT60" s="5">
        <f>TBT59*assumptions!$E$98</f>
        <v>0</v>
      </c>
      <c r="TBU60" s="5">
        <f>TBU59*assumptions!$E$98</f>
        <v>0</v>
      </c>
      <c r="TBV60" s="5">
        <f>TBV59*assumptions!$E$98</f>
        <v>0</v>
      </c>
      <c r="TBW60" s="5">
        <f>TBW59*assumptions!$E$98</f>
        <v>0</v>
      </c>
      <c r="TBX60" s="5">
        <f>TBX59*assumptions!$E$98</f>
        <v>0</v>
      </c>
      <c r="TBY60" s="5">
        <f>TBY59*assumptions!$E$98</f>
        <v>0</v>
      </c>
      <c r="TBZ60" s="5">
        <f>TBZ59*assumptions!$E$98</f>
        <v>0</v>
      </c>
      <c r="TCA60" s="5">
        <f>TCA59*assumptions!$E$98</f>
        <v>0</v>
      </c>
      <c r="TCB60" s="5">
        <f>TCB59*assumptions!$E$98</f>
        <v>0</v>
      </c>
      <c r="TCC60" s="5">
        <f>TCC59*assumptions!$E$98</f>
        <v>0</v>
      </c>
      <c r="TCD60" s="5">
        <f>TCD59*assumptions!$E$98</f>
        <v>0</v>
      </c>
      <c r="TCE60" s="5">
        <f>TCE59*assumptions!$E$98</f>
        <v>0</v>
      </c>
      <c r="TCF60" s="5">
        <f>TCF59*assumptions!$E$98</f>
        <v>0</v>
      </c>
      <c r="TCG60" s="5">
        <f>TCG59*assumptions!$E$98</f>
        <v>0</v>
      </c>
      <c r="TCH60" s="5">
        <f>TCH59*assumptions!$E$98</f>
        <v>0</v>
      </c>
      <c r="TCI60" s="5">
        <f>TCI59*assumptions!$E$98</f>
        <v>0</v>
      </c>
      <c r="TCJ60" s="5">
        <f>TCJ59*assumptions!$E$98</f>
        <v>0</v>
      </c>
      <c r="TCK60" s="5">
        <f>TCK59*assumptions!$E$98</f>
        <v>0</v>
      </c>
      <c r="TCL60" s="5">
        <f>TCL59*assumptions!$E$98</f>
        <v>0</v>
      </c>
      <c r="TCM60" s="5">
        <f>TCM59*assumptions!$E$98</f>
        <v>0</v>
      </c>
      <c r="TCN60" s="5">
        <f>TCN59*assumptions!$E$98</f>
        <v>0</v>
      </c>
      <c r="TCO60" s="5">
        <f>TCO59*assumptions!$E$98</f>
        <v>0</v>
      </c>
      <c r="TCP60" s="5">
        <f>TCP59*assumptions!$E$98</f>
        <v>0</v>
      </c>
      <c r="TCQ60" s="5">
        <f>TCQ59*assumptions!$E$98</f>
        <v>0</v>
      </c>
      <c r="TCR60" s="5">
        <f>TCR59*assumptions!$E$98</f>
        <v>0</v>
      </c>
      <c r="TCS60" s="5">
        <f>TCS59*assumptions!$E$98</f>
        <v>0</v>
      </c>
      <c r="TCT60" s="5">
        <f>TCT59*assumptions!$E$98</f>
        <v>0</v>
      </c>
      <c r="TCU60" s="5">
        <f>TCU59*assumptions!$E$98</f>
        <v>0</v>
      </c>
      <c r="TCV60" s="5">
        <f>TCV59*assumptions!$E$98</f>
        <v>0</v>
      </c>
      <c r="TCW60" s="5">
        <f>TCW59*assumptions!$E$98</f>
        <v>0</v>
      </c>
      <c r="TCX60" s="5">
        <f>TCX59*assumptions!$E$98</f>
        <v>0</v>
      </c>
      <c r="TCY60" s="5">
        <f>TCY59*assumptions!$E$98</f>
        <v>0</v>
      </c>
      <c r="TCZ60" s="5">
        <f>TCZ59*assumptions!$E$98</f>
        <v>0</v>
      </c>
      <c r="TDA60" s="5">
        <f>TDA59*assumptions!$E$98</f>
        <v>0</v>
      </c>
      <c r="TDB60" s="5">
        <f>TDB59*assumptions!$E$98</f>
        <v>0</v>
      </c>
      <c r="TDC60" s="5">
        <f>TDC59*assumptions!$E$98</f>
        <v>0</v>
      </c>
      <c r="TDD60" s="5">
        <f>TDD59*assumptions!$E$98</f>
        <v>0</v>
      </c>
      <c r="TDE60" s="5">
        <f>TDE59*assumptions!$E$98</f>
        <v>0</v>
      </c>
      <c r="TDF60" s="5">
        <f>TDF59*assumptions!$E$98</f>
        <v>0</v>
      </c>
      <c r="TDG60" s="5">
        <f>TDG59*assumptions!$E$98</f>
        <v>0</v>
      </c>
      <c r="TDH60" s="5">
        <f>TDH59*assumptions!$E$98</f>
        <v>0</v>
      </c>
      <c r="TDI60" s="5">
        <f>TDI59*assumptions!$E$98</f>
        <v>0</v>
      </c>
      <c r="TDJ60" s="5">
        <f>TDJ59*assumptions!$E$98</f>
        <v>0</v>
      </c>
      <c r="TDK60" s="5">
        <f>TDK59*assumptions!$E$98</f>
        <v>0</v>
      </c>
      <c r="TDL60" s="5">
        <f>TDL59*assumptions!$E$98</f>
        <v>0</v>
      </c>
      <c r="TDM60" s="5">
        <f>TDM59*assumptions!$E$98</f>
        <v>0</v>
      </c>
      <c r="TDN60" s="5">
        <f>TDN59*assumptions!$E$98</f>
        <v>0</v>
      </c>
      <c r="TDO60" s="5">
        <f>TDO59*assumptions!$E$98</f>
        <v>0</v>
      </c>
      <c r="TDP60" s="5">
        <f>TDP59*assumptions!$E$98</f>
        <v>0</v>
      </c>
      <c r="TDQ60" s="5">
        <f>TDQ59*assumptions!$E$98</f>
        <v>0</v>
      </c>
      <c r="TDR60" s="5">
        <f>TDR59*assumptions!$E$98</f>
        <v>0</v>
      </c>
      <c r="TDS60" s="5">
        <f>TDS59*assumptions!$E$98</f>
        <v>0</v>
      </c>
      <c r="TDT60" s="5">
        <f>TDT59*assumptions!$E$98</f>
        <v>0</v>
      </c>
      <c r="TDU60" s="5">
        <f>TDU59*assumptions!$E$98</f>
        <v>0</v>
      </c>
      <c r="TDV60" s="5">
        <f>TDV59*assumptions!$E$98</f>
        <v>0</v>
      </c>
      <c r="TDW60" s="5">
        <f>TDW59*assumptions!$E$98</f>
        <v>0</v>
      </c>
      <c r="TDX60" s="5">
        <f>TDX59*assumptions!$E$98</f>
        <v>0</v>
      </c>
      <c r="TDY60" s="5">
        <f>TDY59*assumptions!$E$98</f>
        <v>0</v>
      </c>
      <c r="TDZ60" s="5">
        <f>TDZ59*assumptions!$E$98</f>
        <v>0</v>
      </c>
      <c r="TEA60" s="5">
        <f>TEA59*assumptions!$E$98</f>
        <v>0</v>
      </c>
      <c r="TEB60" s="5">
        <f>TEB59*assumptions!$E$98</f>
        <v>0</v>
      </c>
      <c r="TEC60" s="5">
        <f>TEC59*assumptions!$E$98</f>
        <v>0</v>
      </c>
      <c r="TED60" s="5">
        <f>TED59*assumptions!$E$98</f>
        <v>0</v>
      </c>
      <c r="TEE60" s="5">
        <f>TEE59*assumptions!$E$98</f>
        <v>0</v>
      </c>
      <c r="TEF60" s="5">
        <f>TEF59*assumptions!$E$98</f>
        <v>0</v>
      </c>
      <c r="TEG60" s="5">
        <f>TEG59*assumptions!$E$98</f>
        <v>0</v>
      </c>
      <c r="TEH60" s="5">
        <f>TEH59*assumptions!$E$98</f>
        <v>0</v>
      </c>
      <c r="TEI60" s="5">
        <f>TEI59*assumptions!$E$98</f>
        <v>0</v>
      </c>
      <c r="TEJ60" s="5">
        <f>TEJ59*assumptions!$E$98</f>
        <v>0</v>
      </c>
      <c r="TEK60" s="5">
        <f>TEK59*assumptions!$E$98</f>
        <v>0</v>
      </c>
      <c r="TEL60" s="5">
        <f>TEL59*assumptions!$E$98</f>
        <v>0</v>
      </c>
      <c r="TEM60" s="5">
        <f>TEM59*assumptions!$E$98</f>
        <v>0</v>
      </c>
      <c r="TEN60" s="5">
        <f>TEN59*assumptions!$E$98</f>
        <v>0</v>
      </c>
      <c r="TEO60" s="5">
        <f>TEO59*assumptions!$E$98</f>
        <v>0</v>
      </c>
      <c r="TEP60" s="5">
        <f>TEP59*assumptions!$E$98</f>
        <v>0</v>
      </c>
      <c r="TEQ60" s="5">
        <f>TEQ59*assumptions!$E$98</f>
        <v>0</v>
      </c>
      <c r="TER60" s="5">
        <f>TER59*assumptions!$E$98</f>
        <v>0</v>
      </c>
      <c r="TES60" s="5">
        <f>TES59*assumptions!$E$98</f>
        <v>0</v>
      </c>
      <c r="TET60" s="5">
        <f>TET59*assumptions!$E$98</f>
        <v>0</v>
      </c>
      <c r="TEU60" s="5">
        <f>TEU59*assumptions!$E$98</f>
        <v>0</v>
      </c>
      <c r="TEV60" s="5">
        <f>TEV59*assumptions!$E$98</f>
        <v>0</v>
      </c>
      <c r="TEW60" s="5">
        <f>TEW59*assumptions!$E$98</f>
        <v>0</v>
      </c>
      <c r="TEX60" s="5">
        <f>TEX59*assumptions!$E$98</f>
        <v>0</v>
      </c>
      <c r="TEY60" s="5">
        <f>TEY59*assumptions!$E$98</f>
        <v>0</v>
      </c>
      <c r="TEZ60" s="5">
        <f>TEZ59*assumptions!$E$98</f>
        <v>0</v>
      </c>
      <c r="TFA60" s="5">
        <f>TFA59*assumptions!$E$98</f>
        <v>0</v>
      </c>
      <c r="TFB60" s="5">
        <f>TFB59*assumptions!$E$98</f>
        <v>0</v>
      </c>
      <c r="TFC60" s="5">
        <f>TFC59*assumptions!$E$98</f>
        <v>0</v>
      </c>
      <c r="TFD60" s="5">
        <f>TFD59*assumptions!$E$98</f>
        <v>0</v>
      </c>
      <c r="TFE60" s="5">
        <f>TFE59*assumptions!$E$98</f>
        <v>0</v>
      </c>
      <c r="TFF60" s="5">
        <f>TFF59*assumptions!$E$98</f>
        <v>0</v>
      </c>
      <c r="TFG60" s="5">
        <f>TFG59*assumptions!$E$98</f>
        <v>0</v>
      </c>
      <c r="TFH60" s="5">
        <f>TFH59*assumptions!$E$98</f>
        <v>0</v>
      </c>
      <c r="TFI60" s="5">
        <f>TFI59*assumptions!$E$98</f>
        <v>0</v>
      </c>
      <c r="TFJ60" s="5">
        <f>TFJ59*assumptions!$E$98</f>
        <v>0</v>
      </c>
      <c r="TFK60" s="5">
        <f>TFK59*assumptions!$E$98</f>
        <v>0</v>
      </c>
      <c r="TFL60" s="5">
        <f>TFL59*assumptions!$E$98</f>
        <v>0</v>
      </c>
      <c r="TFM60" s="5">
        <f>TFM59*assumptions!$E$98</f>
        <v>0</v>
      </c>
      <c r="TFN60" s="5">
        <f>TFN59*assumptions!$E$98</f>
        <v>0</v>
      </c>
      <c r="TFO60" s="5">
        <f>TFO59*assumptions!$E$98</f>
        <v>0</v>
      </c>
      <c r="TFP60" s="5">
        <f>TFP59*assumptions!$E$98</f>
        <v>0</v>
      </c>
      <c r="TFQ60" s="5">
        <f>TFQ59*assumptions!$E$98</f>
        <v>0</v>
      </c>
      <c r="TFR60" s="5">
        <f>TFR59*assumptions!$E$98</f>
        <v>0</v>
      </c>
      <c r="TFS60" s="5">
        <f>TFS59*assumptions!$E$98</f>
        <v>0</v>
      </c>
      <c r="TFT60" s="5">
        <f>TFT59*assumptions!$E$98</f>
        <v>0</v>
      </c>
      <c r="TFU60" s="5">
        <f>TFU59*assumptions!$E$98</f>
        <v>0</v>
      </c>
      <c r="TFV60" s="5">
        <f>TFV59*assumptions!$E$98</f>
        <v>0</v>
      </c>
      <c r="TFW60" s="5">
        <f>TFW59*assumptions!$E$98</f>
        <v>0</v>
      </c>
      <c r="TFX60" s="5">
        <f>TFX59*assumptions!$E$98</f>
        <v>0</v>
      </c>
      <c r="TFY60" s="5">
        <f>TFY59*assumptions!$E$98</f>
        <v>0</v>
      </c>
      <c r="TFZ60" s="5">
        <f>TFZ59*assumptions!$E$98</f>
        <v>0</v>
      </c>
      <c r="TGA60" s="5">
        <f>TGA59*assumptions!$E$98</f>
        <v>0</v>
      </c>
      <c r="TGB60" s="5">
        <f>TGB59*assumptions!$E$98</f>
        <v>0</v>
      </c>
      <c r="TGC60" s="5">
        <f>TGC59*assumptions!$E$98</f>
        <v>0</v>
      </c>
      <c r="TGD60" s="5">
        <f>TGD59*assumptions!$E$98</f>
        <v>0</v>
      </c>
      <c r="TGE60" s="5">
        <f>TGE59*assumptions!$E$98</f>
        <v>0</v>
      </c>
      <c r="TGF60" s="5">
        <f>TGF59*assumptions!$E$98</f>
        <v>0</v>
      </c>
      <c r="TGG60" s="5">
        <f>TGG59*assumptions!$E$98</f>
        <v>0</v>
      </c>
      <c r="TGH60" s="5">
        <f>TGH59*assumptions!$E$98</f>
        <v>0</v>
      </c>
      <c r="TGI60" s="5">
        <f>TGI59*assumptions!$E$98</f>
        <v>0</v>
      </c>
      <c r="TGJ60" s="5">
        <f>TGJ59*assumptions!$E$98</f>
        <v>0</v>
      </c>
      <c r="TGK60" s="5">
        <f>TGK59*assumptions!$E$98</f>
        <v>0</v>
      </c>
      <c r="TGL60" s="5">
        <f>TGL59*assumptions!$E$98</f>
        <v>0</v>
      </c>
      <c r="TGM60" s="5">
        <f>TGM59*assumptions!$E$98</f>
        <v>0</v>
      </c>
      <c r="TGN60" s="5">
        <f>TGN59*assumptions!$E$98</f>
        <v>0</v>
      </c>
      <c r="TGO60" s="5">
        <f>TGO59*assumptions!$E$98</f>
        <v>0</v>
      </c>
      <c r="TGP60" s="5">
        <f>TGP59*assumptions!$E$98</f>
        <v>0</v>
      </c>
      <c r="TGQ60" s="5">
        <f>TGQ59*assumptions!$E$98</f>
        <v>0</v>
      </c>
      <c r="TGR60" s="5">
        <f>TGR59*assumptions!$E$98</f>
        <v>0</v>
      </c>
      <c r="TGS60" s="5">
        <f>TGS59*assumptions!$E$98</f>
        <v>0</v>
      </c>
      <c r="TGT60" s="5">
        <f>TGT59*assumptions!$E$98</f>
        <v>0</v>
      </c>
      <c r="TGU60" s="5">
        <f>TGU59*assumptions!$E$98</f>
        <v>0</v>
      </c>
      <c r="TGV60" s="5">
        <f>TGV59*assumptions!$E$98</f>
        <v>0</v>
      </c>
      <c r="TGW60" s="5">
        <f>TGW59*assumptions!$E$98</f>
        <v>0</v>
      </c>
      <c r="TGX60" s="5">
        <f>TGX59*assumptions!$E$98</f>
        <v>0</v>
      </c>
      <c r="TGY60" s="5">
        <f>TGY59*assumptions!$E$98</f>
        <v>0</v>
      </c>
      <c r="TGZ60" s="5">
        <f>TGZ59*assumptions!$E$98</f>
        <v>0</v>
      </c>
      <c r="THA60" s="5">
        <f>THA59*assumptions!$E$98</f>
        <v>0</v>
      </c>
      <c r="THB60" s="5">
        <f>THB59*assumptions!$E$98</f>
        <v>0</v>
      </c>
      <c r="THC60" s="5">
        <f>THC59*assumptions!$E$98</f>
        <v>0</v>
      </c>
      <c r="THD60" s="5">
        <f>THD59*assumptions!$E$98</f>
        <v>0</v>
      </c>
      <c r="THE60" s="5">
        <f>THE59*assumptions!$E$98</f>
        <v>0</v>
      </c>
      <c r="THF60" s="5">
        <f>THF59*assumptions!$E$98</f>
        <v>0</v>
      </c>
      <c r="THG60" s="5">
        <f>THG59*assumptions!$E$98</f>
        <v>0</v>
      </c>
      <c r="THH60" s="5">
        <f>THH59*assumptions!$E$98</f>
        <v>0</v>
      </c>
      <c r="THI60" s="5">
        <f>THI59*assumptions!$E$98</f>
        <v>0</v>
      </c>
      <c r="THJ60" s="5">
        <f>THJ59*assumptions!$E$98</f>
        <v>0</v>
      </c>
      <c r="THK60" s="5">
        <f>THK59*assumptions!$E$98</f>
        <v>0</v>
      </c>
      <c r="THL60" s="5">
        <f>THL59*assumptions!$E$98</f>
        <v>0</v>
      </c>
      <c r="THM60" s="5">
        <f>THM59*assumptions!$E$98</f>
        <v>0</v>
      </c>
      <c r="THN60" s="5">
        <f>THN59*assumptions!$E$98</f>
        <v>0</v>
      </c>
      <c r="THO60" s="5">
        <f>THO59*assumptions!$E$98</f>
        <v>0</v>
      </c>
      <c r="THP60" s="5">
        <f>THP59*assumptions!$E$98</f>
        <v>0</v>
      </c>
      <c r="THQ60" s="5">
        <f>THQ59*assumptions!$E$98</f>
        <v>0</v>
      </c>
      <c r="THR60" s="5">
        <f>THR59*assumptions!$E$98</f>
        <v>0</v>
      </c>
      <c r="THS60" s="5">
        <f>THS59*assumptions!$E$98</f>
        <v>0</v>
      </c>
      <c r="THT60" s="5">
        <f>THT59*assumptions!$E$98</f>
        <v>0</v>
      </c>
      <c r="THU60" s="5">
        <f>THU59*assumptions!$E$98</f>
        <v>0</v>
      </c>
      <c r="THV60" s="5">
        <f>THV59*assumptions!$E$98</f>
        <v>0</v>
      </c>
      <c r="THW60" s="5">
        <f>THW59*assumptions!$E$98</f>
        <v>0</v>
      </c>
      <c r="THX60" s="5">
        <f>THX59*assumptions!$E$98</f>
        <v>0</v>
      </c>
      <c r="THY60" s="5">
        <f>THY59*assumptions!$E$98</f>
        <v>0</v>
      </c>
      <c r="THZ60" s="5">
        <f>THZ59*assumptions!$E$98</f>
        <v>0</v>
      </c>
      <c r="TIA60" s="5">
        <f>TIA59*assumptions!$E$98</f>
        <v>0</v>
      </c>
      <c r="TIB60" s="5">
        <f>TIB59*assumptions!$E$98</f>
        <v>0</v>
      </c>
      <c r="TIC60" s="5">
        <f>TIC59*assumptions!$E$98</f>
        <v>0</v>
      </c>
      <c r="TID60" s="5">
        <f>TID59*assumptions!$E$98</f>
        <v>0</v>
      </c>
      <c r="TIE60" s="5">
        <f>TIE59*assumptions!$E$98</f>
        <v>0</v>
      </c>
      <c r="TIF60" s="5">
        <f>TIF59*assumptions!$E$98</f>
        <v>0</v>
      </c>
      <c r="TIG60" s="5">
        <f>TIG59*assumptions!$E$98</f>
        <v>0</v>
      </c>
      <c r="TIH60" s="5">
        <f>TIH59*assumptions!$E$98</f>
        <v>0</v>
      </c>
      <c r="TII60" s="5">
        <f>TII59*assumptions!$E$98</f>
        <v>0</v>
      </c>
      <c r="TIJ60" s="5">
        <f>TIJ59*assumptions!$E$98</f>
        <v>0</v>
      </c>
      <c r="TIK60" s="5">
        <f>TIK59*assumptions!$E$98</f>
        <v>0</v>
      </c>
      <c r="TIL60" s="5">
        <f>TIL59*assumptions!$E$98</f>
        <v>0</v>
      </c>
      <c r="TIM60" s="5">
        <f>TIM59*assumptions!$E$98</f>
        <v>0</v>
      </c>
      <c r="TIN60" s="5">
        <f>TIN59*assumptions!$E$98</f>
        <v>0</v>
      </c>
      <c r="TIO60" s="5">
        <f>TIO59*assumptions!$E$98</f>
        <v>0</v>
      </c>
      <c r="TIP60" s="5">
        <f>TIP59*assumptions!$E$98</f>
        <v>0</v>
      </c>
      <c r="TIQ60" s="5">
        <f>TIQ59*assumptions!$E$98</f>
        <v>0</v>
      </c>
      <c r="TIR60" s="5">
        <f>TIR59*assumptions!$E$98</f>
        <v>0</v>
      </c>
      <c r="TIS60" s="5">
        <f>TIS59*assumptions!$E$98</f>
        <v>0</v>
      </c>
      <c r="TIT60" s="5">
        <f>TIT59*assumptions!$E$98</f>
        <v>0</v>
      </c>
      <c r="TIU60" s="5">
        <f>TIU59*assumptions!$E$98</f>
        <v>0</v>
      </c>
      <c r="TIV60" s="5">
        <f>TIV59*assumptions!$E$98</f>
        <v>0</v>
      </c>
      <c r="TIW60" s="5">
        <f>TIW59*assumptions!$E$98</f>
        <v>0</v>
      </c>
      <c r="TIX60" s="5">
        <f>TIX59*assumptions!$E$98</f>
        <v>0</v>
      </c>
      <c r="TIY60" s="5">
        <f>TIY59*assumptions!$E$98</f>
        <v>0</v>
      </c>
      <c r="TIZ60" s="5">
        <f>TIZ59*assumptions!$E$98</f>
        <v>0</v>
      </c>
      <c r="TJA60" s="5">
        <f>TJA59*assumptions!$E$98</f>
        <v>0</v>
      </c>
      <c r="TJB60" s="5">
        <f>TJB59*assumptions!$E$98</f>
        <v>0</v>
      </c>
      <c r="TJC60" s="5">
        <f>TJC59*assumptions!$E$98</f>
        <v>0</v>
      </c>
      <c r="TJD60" s="5">
        <f>TJD59*assumptions!$E$98</f>
        <v>0</v>
      </c>
      <c r="TJE60" s="5">
        <f>TJE59*assumptions!$E$98</f>
        <v>0</v>
      </c>
      <c r="TJF60" s="5">
        <f>TJF59*assumptions!$E$98</f>
        <v>0</v>
      </c>
      <c r="TJG60" s="5">
        <f>TJG59*assumptions!$E$98</f>
        <v>0</v>
      </c>
      <c r="TJH60" s="5">
        <f>TJH59*assumptions!$E$98</f>
        <v>0</v>
      </c>
      <c r="TJI60" s="5">
        <f>TJI59*assumptions!$E$98</f>
        <v>0</v>
      </c>
      <c r="TJJ60" s="5">
        <f>TJJ59*assumptions!$E$98</f>
        <v>0</v>
      </c>
      <c r="TJK60" s="5">
        <f>TJK59*assumptions!$E$98</f>
        <v>0</v>
      </c>
      <c r="TJL60" s="5">
        <f>TJL59*assumptions!$E$98</f>
        <v>0</v>
      </c>
      <c r="TJM60" s="5">
        <f>TJM59*assumptions!$E$98</f>
        <v>0</v>
      </c>
      <c r="TJN60" s="5">
        <f>TJN59*assumptions!$E$98</f>
        <v>0</v>
      </c>
      <c r="TJO60" s="5">
        <f>TJO59*assumptions!$E$98</f>
        <v>0</v>
      </c>
      <c r="TJP60" s="5">
        <f>TJP59*assumptions!$E$98</f>
        <v>0</v>
      </c>
      <c r="TJQ60" s="5">
        <f>TJQ59*assumptions!$E$98</f>
        <v>0</v>
      </c>
      <c r="TJR60" s="5">
        <f>TJR59*assumptions!$E$98</f>
        <v>0</v>
      </c>
      <c r="TJS60" s="5">
        <f>TJS59*assumptions!$E$98</f>
        <v>0</v>
      </c>
      <c r="TJT60" s="5">
        <f>TJT59*assumptions!$E$98</f>
        <v>0</v>
      </c>
      <c r="TJU60" s="5">
        <f>TJU59*assumptions!$E$98</f>
        <v>0</v>
      </c>
      <c r="TJV60" s="5">
        <f>TJV59*assumptions!$E$98</f>
        <v>0</v>
      </c>
      <c r="TJW60" s="5">
        <f>TJW59*assumptions!$E$98</f>
        <v>0</v>
      </c>
      <c r="TJX60" s="5">
        <f>TJX59*assumptions!$E$98</f>
        <v>0</v>
      </c>
      <c r="TJY60" s="5">
        <f>TJY59*assumptions!$E$98</f>
        <v>0</v>
      </c>
      <c r="TJZ60" s="5">
        <f>TJZ59*assumptions!$E$98</f>
        <v>0</v>
      </c>
      <c r="TKA60" s="5">
        <f>TKA59*assumptions!$E$98</f>
        <v>0</v>
      </c>
      <c r="TKB60" s="5">
        <f>TKB59*assumptions!$E$98</f>
        <v>0</v>
      </c>
      <c r="TKC60" s="5">
        <f>TKC59*assumptions!$E$98</f>
        <v>0</v>
      </c>
      <c r="TKD60" s="5">
        <f>TKD59*assumptions!$E$98</f>
        <v>0</v>
      </c>
      <c r="TKE60" s="5">
        <f>TKE59*assumptions!$E$98</f>
        <v>0</v>
      </c>
      <c r="TKF60" s="5">
        <f>TKF59*assumptions!$E$98</f>
        <v>0</v>
      </c>
      <c r="TKG60" s="5">
        <f>TKG59*assumptions!$E$98</f>
        <v>0</v>
      </c>
      <c r="TKH60" s="5">
        <f>TKH59*assumptions!$E$98</f>
        <v>0</v>
      </c>
      <c r="TKI60" s="5">
        <f>TKI59*assumptions!$E$98</f>
        <v>0</v>
      </c>
      <c r="TKJ60" s="5">
        <f>TKJ59*assumptions!$E$98</f>
        <v>0</v>
      </c>
      <c r="TKK60" s="5">
        <f>TKK59*assumptions!$E$98</f>
        <v>0</v>
      </c>
      <c r="TKL60" s="5">
        <f>TKL59*assumptions!$E$98</f>
        <v>0</v>
      </c>
      <c r="TKM60" s="5">
        <f>TKM59*assumptions!$E$98</f>
        <v>0</v>
      </c>
      <c r="TKN60" s="5">
        <f>TKN59*assumptions!$E$98</f>
        <v>0</v>
      </c>
      <c r="TKO60" s="5">
        <f>TKO59*assumptions!$E$98</f>
        <v>0</v>
      </c>
      <c r="TKP60" s="5">
        <f>TKP59*assumptions!$E$98</f>
        <v>0</v>
      </c>
      <c r="TKQ60" s="5">
        <f>TKQ59*assumptions!$E$98</f>
        <v>0</v>
      </c>
      <c r="TKR60" s="5">
        <f>TKR59*assumptions!$E$98</f>
        <v>0</v>
      </c>
      <c r="TKS60" s="5">
        <f>TKS59*assumptions!$E$98</f>
        <v>0</v>
      </c>
      <c r="TKT60" s="5">
        <f>TKT59*assumptions!$E$98</f>
        <v>0</v>
      </c>
      <c r="TKU60" s="5">
        <f>TKU59*assumptions!$E$98</f>
        <v>0</v>
      </c>
      <c r="TKV60" s="5">
        <f>TKV59*assumptions!$E$98</f>
        <v>0</v>
      </c>
      <c r="TKW60" s="5">
        <f>TKW59*assumptions!$E$98</f>
        <v>0</v>
      </c>
      <c r="TKX60" s="5">
        <f>TKX59*assumptions!$E$98</f>
        <v>0</v>
      </c>
      <c r="TKY60" s="5">
        <f>TKY59*assumptions!$E$98</f>
        <v>0</v>
      </c>
      <c r="TKZ60" s="5">
        <f>TKZ59*assumptions!$E$98</f>
        <v>0</v>
      </c>
      <c r="TLA60" s="5">
        <f>TLA59*assumptions!$E$98</f>
        <v>0</v>
      </c>
      <c r="TLB60" s="5">
        <f>TLB59*assumptions!$E$98</f>
        <v>0</v>
      </c>
      <c r="TLC60" s="5">
        <f>TLC59*assumptions!$E$98</f>
        <v>0</v>
      </c>
      <c r="TLD60" s="5">
        <f>TLD59*assumptions!$E$98</f>
        <v>0</v>
      </c>
      <c r="TLE60" s="5">
        <f>TLE59*assumptions!$E$98</f>
        <v>0</v>
      </c>
      <c r="TLF60" s="5">
        <f>TLF59*assumptions!$E$98</f>
        <v>0</v>
      </c>
      <c r="TLG60" s="5">
        <f>TLG59*assumptions!$E$98</f>
        <v>0</v>
      </c>
      <c r="TLH60" s="5">
        <f>TLH59*assumptions!$E$98</f>
        <v>0</v>
      </c>
      <c r="TLI60" s="5">
        <f>TLI59*assumptions!$E$98</f>
        <v>0</v>
      </c>
      <c r="TLJ60" s="5">
        <f>TLJ59*assumptions!$E$98</f>
        <v>0</v>
      </c>
      <c r="TLK60" s="5">
        <f>TLK59*assumptions!$E$98</f>
        <v>0</v>
      </c>
      <c r="TLL60" s="5">
        <f>TLL59*assumptions!$E$98</f>
        <v>0</v>
      </c>
      <c r="TLM60" s="5">
        <f>TLM59*assumptions!$E$98</f>
        <v>0</v>
      </c>
      <c r="TLN60" s="5">
        <f>TLN59*assumptions!$E$98</f>
        <v>0</v>
      </c>
      <c r="TLO60" s="5">
        <f>TLO59*assumptions!$E$98</f>
        <v>0</v>
      </c>
      <c r="TLP60" s="5">
        <f>TLP59*assumptions!$E$98</f>
        <v>0</v>
      </c>
      <c r="TLQ60" s="5">
        <f>TLQ59*assumptions!$E$98</f>
        <v>0</v>
      </c>
      <c r="TLR60" s="5">
        <f>TLR59*assumptions!$E$98</f>
        <v>0</v>
      </c>
      <c r="TLS60" s="5">
        <f>TLS59*assumptions!$E$98</f>
        <v>0</v>
      </c>
      <c r="TLT60" s="5">
        <f>TLT59*assumptions!$E$98</f>
        <v>0</v>
      </c>
      <c r="TLU60" s="5">
        <f>TLU59*assumptions!$E$98</f>
        <v>0</v>
      </c>
      <c r="TLV60" s="5">
        <f>TLV59*assumptions!$E$98</f>
        <v>0</v>
      </c>
      <c r="TLW60" s="5">
        <f>TLW59*assumptions!$E$98</f>
        <v>0</v>
      </c>
      <c r="TLX60" s="5">
        <f>TLX59*assumptions!$E$98</f>
        <v>0</v>
      </c>
      <c r="TLY60" s="5">
        <f>TLY59*assumptions!$E$98</f>
        <v>0</v>
      </c>
      <c r="TLZ60" s="5">
        <f>TLZ59*assumptions!$E$98</f>
        <v>0</v>
      </c>
      <c r="TMA60" s="5">
        <f>TMA59*assumptions!$E$98</f>
        <v>0</v>
      </c>
      <c r="TMB60" s="5">
        <f>TMB59*assumptions!$E$98</f>
        <v>0</v>
      </c>
      <c r="TMC60" s="5">
        <f>TMC59*assumptions!$E$98</f>
        <v>0</v>
      </c>
      <c r="TMD60" s="5">
        <f>TMD59*assumptions!$E$98</f>
        <v>0</v>
      </c>
      <c r="TME60" s="5">
        <f>TME59*assumptions!$E$98</f>
        <v>0</v>
      </c>
      <c r="TMF60" s="5">
        <f>TMF59*assumptions!$E$98</f>
        <v>0</v>
      </c>
      <c r="TMG60" s="5">
        <f>TMG59*assumptions!$E$98</f>
        <v>0</v>
      </c>
      <c r="TMH60" s="5">
        <f>TMH59*assumptions!$E$98</f>
        <v>0</v>
      </c>
      <c r="TMI60" s="5">
        <f>TMI59*assumptions!$E$98</f>
        <v>0</v>
      </c>
      <c r="TMJ60" s="5">
        <f>TMJ59*assumptions!$E$98</f>
        <v>0</v>
      </c>
      <c r="TMK60" s="5">
        <f>TMK59*assumptions!$E$98</f>
        <v>0</v>
      </c>
      <c r="TML60" s="5">
        <f>TML59*assumptions!$E$98</f>
        <v>0</v>
      </c>
      <c r="TMM60" s="5">
        <f>TMM59*assumptions!$E$98</f>
        <v>0</v>
      </c>
      <c r="TMN60" s="5">
        <f>TMN59*assumptions!$E$98</f>
        <v>0</v>
      </c>
      <c r="TMO60" s="5">
        <f>TMO59*assumptions!$E$98</f>
        <v>0</v>
      </c>
      <c r="TMP60" s="5">
        <f>TMP59*assumptions!$E$98</f>
        <v>0</v>
      </c>
      <c r="TMQ60" s="5">
        <f>TMQ59*assumptions!$E$98</f>
        <v>0</v>
      </c>
      <c r="TMR60" s="5">
        <f>TMR59*assumptions!$E$98</f>
        <v>0</v>
      </c>
      <c r="TMS60" s="5">
        <f>TMS59*assumptions!$E$98</f>
        <v>0</v>
      </c>
      <c r="TMT60" s="5">
        <f>TMT59*assumptions!$E$98</f>
        <v>0</v>
      </c>
      <c r="TMU60" s="5">
        <f>TMU59*assumptions!$E$98</f>
        <v>0</v>
      </c>
      <c r="TMV60" s="5">
        <f>TMV59*assumptions!$E$98</f>
        <v>0</v>
      </c>
      <c r="TMW60" s="5">
        <f>TMW59*assumptions!$E$98</f>
        <v>0</v>
      </c>
      <c r="TMX60" s="5">
        <f>TMX59*assumptions!$E$98</f>
        <v>0</v>
      </c>
      <c r="TMY60" s="5">
        <f>TMY59*assumptions!$E$98</f>
        <v>0</v>
      </c>
      <c r="TMZ60" s="5">
        <f>TMZ59*assumptions!$E$98</f>
        <v>0</v>
      </c>
      <c r="TNA60" s="5">
        <f>TNA59*assumptions!$E$98</f>
        <v>0</v>
      </c>
      <c r="TNB60" s="5">
        <f>TNB59*assumptions!$E$98</f>
        <v>0</v>
      </c>
      <c r="TNC60" s="5">
        <f>TNC59*assumptions!$E$98</f>
        <v>0</v>
      </c>
      <c r="TND60" s="5">
        <f>TND59*assumptions!$E$98</f>
        <v>0</v>
      </c>
      <c r="TNE60" s="5">
        <f>TNE59*assumptions!$E$98</f>
        <v>0</v>
      </c>
      <c r="TNF60" s="5">
        <f>TNF59*assumptions!$E$98</f>
        <v>0</v>
      </c>
      <c r="TNG60" s="5">
        <f>TNG59*assumptions!$E$98</f>
        <v>0</v>
      </c>
      <c r="TNH60" s="5">
        <f>TNH59*assumptions!$E$98</f>
        <v>0</v>
      </c>
      <c r="TNI60" s="5">
        <f>TNI59*assumptions!$E$98</f>
        <v>0</v>
      </c>
      <c r="TNJ60" s="5">
        <f>TNJ59*assumptions!$E$98</f>
        <v>0</v>
      </c>
      <c r="TNK60" s="5">
        <f>TNK59*assumptions!$E$98</f>
        <v>0</v>
      </c>
      <c r="TNL60" s="5">
        <f>TNL59*assumptions!$E$98</f>
        <v>0</v>
      </c>
      <c r="TNM60" s="5">
        <f>TNM59*assumptions!$E$98</f>
        <v>0</v>
      </c>
      <c r="TNN60" s="5">
        <f>TNN59*assumptions!$E$98</f>
        <v>0</v>
      </c>
      <c r="TNO60" s="5">
        <f>TNO59*assumptions!$E$98</f>
        <v>0</v>
      </c>
      <c r="TNP60" s="5">
        <f>TNP59*assumptions!$E$98</f>
        <v>0</v>
      </c>
      <c r="TNQ60" s="5">
        <f>TNQ59*assumptions!$E$98</f>
        <v>0</v>
      </c>
      <c r="TNR60" s="5">
        <f>TNR59*assumptions!$E$98</f>
        <v>0</v>
      </c>
      <c r="TNS60" s="5">
        <f>TNS59*assumptions!$E$98</f>
        <v>0</v>
      </c>
      <c r="TNT60" s="5">
        <f>TNT59*assumptions!$E$98</f>
        <v>0</v>
      </c>
      <c r="TNU60" s="5">
        <f>TNU59*assumptions!$E$98</f>
        <v>0</v>
      </c>
      <c r="TNV60" s="5">
        <f>TNV59*assumptions!$E$98</f>
        <v>0</v>
      </c>
      <c r="TNW60" s="5">
        <f>TNW59*assumptions!$E$98</f>
        <v>0</v>
      </c>
      <c r="TNX60" s="5">
        <f>TNX59*assumptions!$E$98</f>
        <v>0</v>
      </c>
      <c r="TNY60" s="5">
        <f>TNY59*assumptions!$E$98</f>
        <v>0</v>
      </c>
      <c r="TNZ60" s="5">
        <f>TNZ59*assumptions!$E$98</f>
        <v>0</v>
      </c>
      <c r="TOA60" s="5">
        <f>TOA59*assumptions!$E$98</f>
        <v>0</v>
      </c>
      <c r="TOB60" s="5">
        <f>TOB59*assumptions!$E$98</f>
        <v>0</v>
      </c>
      <c r="TOC60" s="5">
        <f>TOC59*assumptions!$E$98</f>
        <v>0</v>
      </c>
      <c r="TOD60" s="5">
        <f>TOD59*assumptions!$E$98</f>
        <v>0</v>
      </c>
      <c r="TOE60" s="5">
        <f>TOE59*assumptions!$E$98</f>
        <v>0</v>
      </c>
      <c r="TOF60" s="5">
        <f>TOF59*assumptions!$E$98</f>
        <v>0</v>
      </c>
      <c r="TOG60" s="5">
        <f>TOG59*assumptions!$E$98</f>
        <v>0</v>
      </c>
      <c r="TOH60" s="5">
        <f>TOH59*assumptions!$E$98</f>
        <v>0</v>
      </c>
      <c r="TOI60" s="5">
        <f>TOI59*assumptions!$E$98</f>
        <v>0</v>
      </c>
      <c r="TOJ60" s="5">
        <f>TOJ59*assumptions!$E$98</f>
        <v>0</v>
      </c>
      <c r="TOK60" s="5">
        <f>TOK59*assumptions!$E$98</f>
        <v>0</v>
      </c>
      <c r="TOL60" s="5">
        <f>TOL59*assumptions!$E$98</f>
        <v>0</v>
      </c>
      <c r="TOM60" s="5">
        <f>TOM59*assumptions!$E$98</f>
        <v>0</v>
      </c>
      <c r="TON60" s="5">
        <f>TON59*assumptions!$E$98</f>
        <v>0</v>
      </c>
      <c r="TOO60" s="5">
        <f>TOO59*assumptions!$E$98</f>
        <v>0</v>
      </c>
      <c r="TOP60" s="5">
        <f>TOP59*assumptions!$E$98</f>
        <v>0</v>
      </c>
      <c r="TOQ60" s="5">
        <f>TOQ59*assumptions!$E$98</f>
        <v>0</v>
      </c>
      <c r="TOR60" s="5">
        <f>TOR59*assumptions!$E$98</f>
        <v>0</v>
      </c>
      <c r="TOS60" s="5">
        <f>TOS59*assumptions!$E$98</f>
        <v>0</v>
      </c>
      <c r="TOT60" s="5">
        <f>TOT59*assumptions!$E$98</f>
        <v>0</v>
      </c>
      <c r="TOU60" s="5">
        <f>TOU59*assumptions!$E$98</f>
        <v>0</v>
      </c>
      <c r="TOV60" s="5">
        <f>TOV59*assumptions!$E$98</f>
        <v>0</v>
      </c>
      <c r="TOW60" s="5">
        <f>TOW59*assumptions!$E$98</f>
        <v>0</v>
      </c>
      <c r="TOX60" s="5">
        <f>TOX59*assumptions!$E$98</f>
        <v>0</v>
      </c>
      <c r="TOY60" s="5">
        <f>TOY59*assumptions!$E$98</f>
        <v>0</v>
      </c>
      <c r="TOZ60" s="5">
        <f>TOZ59*assumptions!$E$98</f>
        <v>0</v>
      </c>
      <c r="TPA60" s="5">
        <f>TPA59*assumptions!$E$98</f>
        <v>0</v>
      </c>
      <c r="TPB60" s="5">
        <f>TPB59*assumptions!$E$98</f>
        <v>0</v>
      </c>
      <c r="TPC60" s="5">
        <f>TPC59*assumptions!$E$98</f>
        <v>0</v>
      </c>
      <c r="TPD60" s="5">
        <f>TPD59*assumptions!$E$98</f>
        <v>0</v>
      </c>
      <c r="TPE60" s="5">
        <f>TPE59*assumptions!$E$98</f>
        <v>0</v>
      </c>
      <c r="TPF60" s="5">
        <f>TPF59*assumptions!$E$98</f>
        <v>0</v>
      </c>
      <c r="TPG60" s="5">
        <f>TPG59*assumptions!$E$98</f>
        <v>0</v>
      </c>
      <c r="TPH60" s="5">
        <f>TPH59*assumptions!$E$98</f>
        <v>0</v>
      </c>
      <c r="TPI60" s="5">
        <f>TPI59*assumptions!$E$98</f>
        <v>0</v>
      </c>
      <c r="TPJ60" s="5">
        <f>TPJ59*assumptions!$E$98</f>
        <v>0</v>
      </c>
      <c r="TPK60" s="5">
        <f>TPK59*assumptions!$E$98</f>
        <v>0</v>
      </c>
      <c r="TPL60" s="5">
        <f>TPL59*assumptions!$E$98</f>
        <v>0</v>
      </c>
      <c r="TPM60" s="5">
        <f>TPM59*assumptions!$E$98</f>
        <v>0</v>
      </c>
      <c r="TPN60" s="5">
        <f>TPN59*assumptions!$E$98</f>
        <v>0</v>
      </c>
      <c r="TPO60" s="5">
        <f>TPO59*assumptions!$E$98</f>
        <v>0</v>
      </c>
      <c r="TPP60" s="5">
        <f>TPP59*assumptions!$E$98</f>
        <v>0</v>
      </c>
      <c r="TPQ60" s="5">
        <f>TPQ59*assumptions!$E$98</f>
        <v>0</v>
      </c>
      <c r="TPR60" s="5">
        <f>TPR59*assumptions!$E$98</f>
        <v>0</v>
      </c>
      <c r="TPS60" s="5">
        <f>TPS59*assumptions!$E$98</f>
        <v>0</v>
      </c>
      <c r="TPT60" s="5">
        <f>TPT59*assumptions!$E$98</f>
        <v>0</v>
      </c>
      <c r="TPU60" s="5">
        <f>TPU59*assumptions!$E$98</f>
        <v>0</v>
      </c>
      <c r="TPV60" s="5">
        <f>TPV59*assumptions!$E$98</f>
        <v>0</v>
      </c>
      <c r="TPW60" s="5">
        <f>TPW59*assumptions!$E$98</f>
        <v>0</v>
      </c>
      <c r="TPX60" s="5">
        <f>TPX59*assumptions!$E$98</f>
        <v>0</v>
      </c>
      <c r="TPY60" s="5">
        <f>TPY59*assumptions!$E$98</f>
        <v>0</v>
      </c>
      <c r="TPZ60" s="5">
        <f>TPZ59*assumptions!$E$98</f>
        <v>0</v>
      </c>
      <c r="TQA60" s="5">
        <f>TQA59*assumptions!$E$98</f>
        <v>0</v>
      </c>
      <c r="TQB60" s="5">
        <f>TQB59*assumptions!$E$98</f>
        <v>0</v>
      </c>
      <c r="TQC60" s="5">
        <f>TQC59*assumptions!$E$98</f>
        <v>0</v>
      </c>
      <c r="TQD60" s="5">
        <f>TQD59*assumptions!$E$98</f>
        <v>0</v>
      </c>
      <c r="TQE60" s="5">
        <f>TQE59*assumptions!$E$98</f>
        <v>0</v>
      </c>
      <c r="TQF60" s="5">
        <f>TQF59*assumptions!$E$98</f>
        <v>0</v>
      </c>
      <c r="TQG60" s="5">
        <f>TQG59*assumptions!$E$98</f>
        <v>0</v>
      </c>
      <c r="TQH60" s="5">
        <f>TQH59*assumptions!$E$98</f>
        <v>0</v>
      </c>
      <c r="TQI60" s="5">
        <f>TQI59*assumptions!$E$98</f>
        <v>0</v>
      </c>
      <c r="TQJ60" s="5">
        <f>TQJ59*assumptions!$E$98</f>
        <v>0</v>
      </c>
      <c r="TQK60" s="5">
        <f>TQK59*assumptions!$E$98</f>
        <v>0</v>
      </c>
      <c r="TQL60" s="5">
        <f>TQL59*assumptions!$E$98</f>
        <v>0</v>
      </c>
      <c r="TQM60" s="5">
        <f>TQM59*assumptions!$E$98</f>
        <v>0</v>
      </c>
      <c r="TQN60" s="5">
        <f>TQN59*assumptions!$E$98</f>
        <v>0</v>
      </c>
      <c r="TQO60" s="5">
        <f>TQO59*assumptions!$E$98</f>
        <v>0</v>
      </c>
      <c r="TQP60" s="5">
        <f>TQP59*assumptions!$E$98</f>
        <v>0</v>
      </c>
      <c r="TQQ60" s="5">
        <f>TQQ59*assumptions!$E$98</f>
        <v>0</v>
      </c>
      <c r="TQR60" s="5">
        <f>TQR59*assumptions!$E$98</f>
        <v>0</v>
      </c>
      <c r="TQS60" s="5">
        <f>TQS59*assumptions!$E$98</f>
        <v>0</v>
      </c>
      <c r="TQT60" s="5">
        <f>TQT59*assumptions!$E$98</f>
        <v>0</v>
      </c>
      <c r="TQU60" s="5">
        <f>TQU59*assumptions!$E$98</f>
        <v>0</v>
      </c>
      <c r="TQV60" s="5">
        <f>TQV59*assumptions!$E$98</f>
        <v>0</v>
      </c>
      <c r="TQW60" s="5">
        <f>TQW59*assumptions!$E$98</f>
        <v>0</v>
      </c>
      <c r="TQX60" s="5">
        <f>TQX59*assumptions!$E$98</f>
        <v>0</v>
      </c>
      <c r="TQY60" s="5">
        <f>TQY59*assumptions!$E$98</f>
        <v>0</v>
      </c>
      <c r="TQZ60" s="5">
        <f>TQZ59*assumptions!$E$98</f>
        <v>0</v>
      </c>
      <c r="TRA60" s="5">
        <f>TRA59*assumptions!$E$98</f>
        <v>0</v>
      </c>
      <c r="TRB60" s="5">
        <f>TRB59*assumptions!$E$98</f>
        <v>0</v>
      </c>
      <c r="TRC60" s="5">
        <f>TRC59*assumptions!$E$98</f>
        <v>0</v>
      </c>
      <c r="TRD60" s="5">
        <f>TRD59*assumptions!$E$98</f>
        <v>0</v>
      </c>
      <c r="TRE60" s="5">
        <f>TRE59*assumptions!$E$98</f>
        <v>0</v>
      </c>
      <c r="TRF60" s="5">
        <f>TRF59*assumptions!$E$98</f>
        <v>0</v>
      </c>
      <c r="TRG60" s="5">
        <f>TRG59*assumptions!$E$98</f>
        <v>0</v>
      </c>
      <c r="TRH60" s="5">
        <f>TRH59*assumptions!$E$98</f>
        <v>0</v>
      </c>
      <c r="TRI60" s="5">
        <f>TRI59*assumptions!$E$98</f>
        <v>0</v>
      </c>
      <c r="TRJ60" s="5">
        <f>TRJ59*assumptions!$E$98</f>
        <v>0</v>
      </c>
      <c r="TRK60" s="5">
        <f>TRK59*assumptions!$E$98</f>
        <v>0</v>
      </c>
      <c r="TRL60" s="5">
        <f>TRL59*assumptions!$E$98</f>
        <v>0</v>
      </c>
      <c r="TRM60" s="5">
        <f>TRM59*assumptions!$E$98</f>
        <v>0</v>
      </c>
      <c r="TRN60" s="5">
        <f>TRN59*assumptions!$E$98</f>
        <v>0</v>
      </c>
      <c r="TRO60" s="5">
        <f>TRO59*assumptions!$E$98</f>
        <v>0</v>
      </c>
      <c r="TRP60" s="5">
        <f>TRP59*assumptions!$E$98</f>
        <v>0</v>
      </c>
      <c r="TRQ60" s="5">
        <f>TRQ59*assumptions!$E$98</f>
        <v>0</v>
      </c>
      <c r="TRR60" s="5">
        <f>TRR59*assumptions!$E$98</f>
        <v>0</v>
      </c>
      <c r="TRS60" s="5">
        <f>TRS59*assumptions!$E$98</f>
        <v>0</v>
      </c>
      <c r="TRT60" s="5">
        <f>TRT59*assumptions!$E$98</f>
        <v>0</v>
      </c>
      <c r="TRU60" s="5">
        <f>TRU59*assumptions!$E$98</f>
        <v>0</v>
      </c>
      <c r="TRV60" s="5">
        <f>TRV59*assumptions!$E$98</f>
        <v>0</v>
      </c>
      <c r="TRW60" s="5">
        <f>TRW59*assumptions!$E$98</f>
        <v>0</v>
      </c>
      <c r="TRX60" s="5">
        <f>TRX59*assumptions!$E$98</f>
        <v>0</v>
      </c>
      <c r="TRY60" s="5">
        <f>TRY59*assumptions!$E$98</f>
        <v>0</v>
      </c>
      <c r="TRZ60" s="5">
        <f>TRZ59*assumptions!$E$98</f>
        <v>0</v>
      </c>
      <c r="TSA60" s="5">
        <f>TSA59*assumptions!$E$98</f>
        <v>0</v>
      </c>
      <c r="TSB60" s="5">
        <f>TSB59*assumptions!$E$98</f>
        <v>0</v>
      </c>
      <c r="TSC60" s="5">
        <f>TSC59*assumptions!$E$98</f>
        <v>0</v>
      </c>
      <c r="TSD60" s="5">
        <f>TSD59*assumptions!$E$98</f>
        <v>0</v>
      </c>
      <c r="TSE60" s="5">
        <f>TSE59*assumptions!$E$98</f>
        <v>0</v>
      </c>
      <c r="TSF60" s="5">
        <f>TSF59*assumptions!$E$98</f>
        <v>0</v>
      </c>
      <c r="TSG60" s="5">
        <f>TSG59*assumptions!$E$98</f>
        <v>0</v>
      </c>
      <c r="TSH60" s="5">
        <f>TSH59*assumptions!$E$98</f>
        <v>0</v>
      </c>
      <c r="TSI60" s="5">
        <f>TSI59*assumptions!$E$98</f>
        <v>0</v>
      </c>
      <c r="TSJ60" s="5">
        <f>TSJ59*assumptions!$E$98</f>
        <v>0</v>
      </c>
      <c r="TSK60" s="5">
        <f>TSK59*assumptions!$E$98</f>
        <v>0</v>
      </c>
      <c r="TSL60" s="5">
        <f>TSL59*assumptions!$E$98</f>
        <v>0</v>
      </c>
      <c r="TSM60" s="5">
        <f>TSM59*assumptions!$E$98</f>
        <v>0</v>
      </c>
      <c r="TSN60" s="5">
        <f>TSN59*assumptions!$E$98</f>
        <v>0</v>
      </c>
      <c r="TSO60" s="5">
        <f>TSO59*assumptions!$E$98</f>
        <v>0</v>
      </c>
      <c r="TSP60" s="5">
        <f>TSP59*assumptions!$E$98</f>
        <v>0</v>
      </c>
      <c r="TSQ60" s="5">
        <f>TSQ59*assumptions!$E$98</f>
        <v>0</v>
      </c>
      <c r="TSR60" s="5">
        <f>TSR59*assumptions!$E$98</f>
        <v>0</v>
      </c>
      <c r="TSS60" s="5">
        <f>TSS59*assumptions!$E$98</f>
        <v>0</v>
      </c>
      <c r="TST60" s="5">
        <f>TST59*assumptions!$E$98</f>
        <v>0</v>
      </c>
      <c r="TSU60" s="5">
        <f>TSU59*assumptions!$E$98</f>
        <v>0</v>
      </c>
      <c r="TSV60" s="5">
        <f>TSV59*assumptions!$E$98</f>
        <v>0</v>
      </c>
      <c r="TSW60" s="5">
        <f>TSW59*assumptions!$E$98</f>
        <v>0</v>
      </c>
      <c r="TSX60" s="5">
        <f>TSX59*assumptions!$E$98</f>
        <v>0</v>
      </c>
      <c r="TSY60" s="5">
        <f>TSY59*assumptions!$E$98</f>
        <v>0</v>
      </c>
      <c r="TSZ60" s="5">
        <f>TSZ59*assumptions!$E$98</f>
        <v>0</v>
      </c>
      <c r="TTA60" s="5">
        <f>TTA59*assumptions!$E$98</f>
        <v>0</v>
      </c>
      <c r="TTB60" s="5">
        <f>TTB59*assumptions!$E$98</f>
        <v>0</v>
      </c>
      <c r="TTC60" s="5">
        <f>TTC59*assumptions!$E$98</f>
        <v>0</v>
      </c>
      <c r="TTD60" s="5">
        <f>TTD59*assumptions!$E$98</f>
        <v>0</v>
      </c>
      <c r="TTE60" s="5">
        <f>TTE59*assumptions!$E$98</f>
        <v>0</v>
      </c>
      <c r="TTF60" s="5">
        <f>TTF59*assumptions!$E$98</f>
        <v>0</v>
      </c>
      <c r="TTG60" s="5">
        <f>TTG59*assumptions!$E$98</f>
        <v>0</v>
      </c>
      <c r="TTH60" s="5">
        <f>TTH59*assumptions!$E$98</f>
        <v>0</v>
      </c>
      <c r="TTI60" s="5">
        <f>TTI59*assumptions!$E$98</f>
        <v>0</v>
      </c>
      <c r="TTJ60" s="5">
        <f>TTJ59*assumptions!$E$98</f>
        <v>0</v>
      </c>
      <c r="TTK60" s="5">
        <f>TTK59*assumptions!$E$98</f>
        <v>0</v>
      </c>
      <c r="TTL60" s="5">
        <f>TTL59*assumptions!$E$98</f>
        <v>0</v>
      </c>
      <c r="TTM60" s="5">
        <f>TTM59*assumptions!$E$98</f>
        <v>0</v>
      </c>
      <c r="TTN60" s="5">
        <f>TTN59*assumptions!$E$98</f>
        <v>0</v>
      </c>
      <c r="TTO60" s="5">
        <f>TTO59*assumptions!$E$98</f>
        <v>0</v>
      </c>
      <c r="TTP60" s="5">
        <f>TTP59*assumptions!$E$98</f>
        <v>0</v>
      </c>
      <c r="TTQ60" s="5">
        <f>TTQ59*assumptions!$E$98</f>
        <v>0</v>
      </c>
      <c r="TTR60" s="5">
        <f>TTR59*assumptions!$E$98</f>
        <v>0</v>
      </c>
      <c r="TTS60" s="5">
        <f>TTS59*assumptions!$E$98</f>
        <v>0</v>
      </c>
      <c r="TTT60" s="5">
        <f>TTT59*assumptions!$E$98</f>
        <v>0</v>
      </c>
      <c r="TTU60" s="5">
        <f>TTU59*assumptions!$E$98</f>
        <v>0</v>
      </c>
      <c r="TTV60" s="5">
        <f>TTV59*assumptions!$E$98</f>
        <v>0</v>
      </c>
      <c r="TTW60" s="5">
        <f>TTW59*assumptions!$E$98</f>
        <v>0</v>
      </c>
      <c r="TTX60" s="5">
        <f>TTX59*assumptions!$E$98</f>
        <v>0</v>
      </c>
      <c r="TTY60" s="5">
        <f>TTY59*assumptions!$E$98</f>
        <v>0</v>
      </c>
      <c r="TTZ60" s="5">
        <f>TTZ59*assumptions!$E$98</f>
        <v>0</v>
      </c>
      <c r="TUA60" s="5">
        <f>TUA59*assumptions!$E$98</f>
        <v>0</v>
      </c>
      <c r="TUB60" s="5">
        <f>TUB59*assumptions!$E$98</f>
        <v>0</v>
      </c>
      <c r="TUC60" s="5">
        <f>TUC59*assumptions!$E$98</f>
        <v>0</v>
      </c>
      <c r="TUD60" s="5">
        <f>TUD59*assumptions!$E$98</f>
        <v>0</v>
      </c>
      <c r="TUE60" s="5">
        <f>TUE59*assumptions!$E$98</f>
        <v>0</v>
      </c>
      <c r="TUF60" s="5">
        <f>TUF59*assumptions!$E$98</f>
        <v>0</v>
      </c>
      <c r="TUG60" s="5">
        <f>TUG59*assumptions!$E$98</f>
        <v>0</v>
      </c>
      <c r="TUH60" s="5">
        <f>TUH59*assumptions!$E$98</f>
        <v>0</v>
      </c>
      <c r="TUI60" s="5">
        <f>TUI59*assumptions!$E$98</f>
        <v>0</v>
      </c>
      <c r="TUJ60" s="5">
        <f>TUJ59*assumptions!$E$98</f>
        <v>0</v>
      </c>
      <c r="TUK60" s="5">
        <f>TUK59*assumptions!$E$98</f>
        <v>0</v>
      </c>
      <c r="TUL60" s="5">
        <f>TUL59*assumptions!$E$98</f>
        <v>0</v>
      </c>
      <c r="TUM60" s="5">
        <f>TUM59*assumptions!$E$98</f>
        <v>0</v>
      </c>
      <c r="TUN60" s="5">
        <f>TUN59*assumptions!$E$98</f>
        <v>0</v>
      </c>
      <c r="TUO60" s="5">
        <f>TUO59*assumptions!$E$98</f>
        <v>0</v>
      </c>
      <c r="TUP60" s="5">
        <f>TUP59*assumptions!$E$98</f>
        <v>0</v>
      </c>
      <c r="TUQ60" s="5">
        <f>TUQ59*assumptions!$E$98</f>
        <v>0</v>
      </c>
      <c r="TUR60" s="5">
        <f>TUR59*assumptions!$E$98</f>
        <v>0</v>
      </c>
      <c r="TUS60" s="5">
        <f>TUS59*assumptions!$E$98</f>
        <v>0</v>
      </c>
      <c r="TUT60" s="5">
        <f>TUT59*assumptions!$E$98</f>
        <v>0</v>
      </c>
      <c r="TUU60" s="5">
        <f>TUU59*assumptions!$E$98</f>
        <v>0</v>
      </c>
      <c r="TUV60" s="5">
        <f>TUV59*assumptions!$E$98</f>
        <v>0</v>
      </c>
      <c r="TUW60" s="5">
        <f>TUW59*assumptions!$E$98</f>
        <v>0</v>
      </c>
      <c r="TUX60" s="5">
        <f>TUX59*assumptions!$E$98</f>
        <v>0</v>
      </c>
      <c r="TUY60" s="5">
        <f>TUY59*assumptions!$E$98</f>
        <v>0</v>
      </c>
      <c r="TUZ60" s="5">
        <f>TUZ59*assumptions!$E$98</f>
        <v>0</v>
      </c>
      <c r="TVA60" s="5">
        <f>TVA59*assumptions!$E$98</f>
        <v>0</v>
      </c>
      <c r="TVB60" s="5">
        <f>TVB59*assumptions!$E$98</f>
        <v>0</v>
      </c>
      <c r="TVC60" s="5">
        <f>TVC59*assumptions!$E$98</f>
        <v>0</v>
      </c>
      <c r="TVD60" s="5">
        <f>TVD59*assumptions!$E$98</f>
        <v>0</v>
      </c>
      <c r="TVE60" s="5">
        <f>TVE59*assumptions!$E$98</f>
        <v>0</v>
      </c>
      <c r="TVF60" s="5">
        <f>TVF59*assumptions!$E$98</f>
        <v>0</v>
      </c>
      <c r="TVG60" s="5">
        <f>TVG59*assumptions!$E$98</f>
        <v>0</v>
      </c>
      <c r="TVH60" s="5">
        <f>TVH59*assumptions!$E$98</f>
        <v>0</v>
      </c>
      <c r="TVI60" s="5">
        <f>TVI59*assumptions!$E$98</f>
        <v>0</v>
      </c>
      <c r="TVJ60" s="5">
        <f>TVJ59*assumptions!$E$98</f>
        <v>0</v>
      </c>
      <c r="TVK60" s="5">
        <f>TVK59*assumptions!$E$98</f>
        <v>0</v>
      </c>
      <c r="TVL60" s="5">
        <f>TVL59*assumptions!$E$98</f>
        <v>0</v>
      </c>
      <c r="TVM60" s="5">
        <f>TVM59*assumptions!$E$98</f>
        <v>0</v>
      </c>
      <c r="TVN60" s="5">
        <f>TVN59*assumptions!$E$98</f>
        <v>0</v>
      </c>
      <c r="TVO60" s="5">
        <f>TVO59*assumptions!$E$98</f>
        <v>0</v>
      </c>
      <c r="TVP60" s="5">
        <f>TVP59*assumptions!$E$98</f>
        <v>0</v>
      </c>
      <c r="TVQ60" s="5">
        <f>TVQ59*assumptions!$E$98</f>
        <v>0</v>
      </c>
      <c r="TVR60" s="5">
        <f>TVR59*assumptions!$E$98</f>
        <v>0</v>
      </c>
      <c r="TVS60" s="5">
        <f>TVS59*assumptions!$E$98</f>
        <v>0</v>
      </c>
      <c r="TVT60" s="5">
        <f>TVT59*assumptions!$E$98</f>
        <v>0</v>
      </c>
      <c r="TVU60" s="5">
        <f>TVU59*assumptions!$E$98</f>
        <v>0</v>
      </c>
      <c r="TVV60" s="5">
        <f>TVV59*assumptions!$E$98</f>
        <v>0</v>
      </c>
      <c r="TVW60" s="5">
        <f>TVW59*assumptions!$E$98</f>
        <v>0</v>
      </c>
      <c r="TVX60" s="5">
        <f>TVX59*assumptions!$E$98</f>
        <v>0</v>
      </c>
      <c r="TVY60" s="5">
        <f>TVY59*assumptions!$E$98</f>
        <v>0</v>
      </c>
      <c r="TVZ60" s="5">
        <f>TVZ59*assumptions!$E$98</f>
        <v>0</v>
      </c>
      <c r="TWA60" s="5">
        <f>TWA59*assumptions!$E$98</f>
        <v>0</v>
      </c>
      <c r="TWB60" s="5">
        <f>TWB59*assumptions!$E$98</f>
        <v>0</v>
      </c>
      <c r="TWC60" s="5">
        <f>TWC59*assumptions!$E$98</f>
        <v>0</v>
      </c>
      <c r="TWD60" s="5">
        <f>TWD59*assumptions!$E$98</f>
        <v>0</v>
      </c>
      <c r="TWE60" s="5">
        <f>TWE59*assumptions!$E$98</f>
        <v>0</v>
      </c>
      <c r="TWF60" s="5">
        <f>TWF59*assumptions!$E$98</f>
        <v>0</v>
      </c>
      <c r="TWG60" s="5">
        <f>TWG59*assumptions!$E$98</f>
        <v>0</v>
      </c>
      <c r="TWH60" s="5">
        <f>TWH59*assumptions!$E$98</f>
        <v>0</v>
      </c>
      <c r="TWI60" s="5">
        <f>TWI59*assumptions!$E$98</f>
        <v>0</v>
      </c>
      <c r="TWJ60" s="5">
        <f>TWJ59*assumptions!$E$98</f>
        <v>0</v>
      </c>
      <c r="TWK60" s="5">
        <f>TWK59*assumptions!$E$98</f>
        <v>0</v>
      </c>
      <c r="TWL60" s="5">
        <f>TWL59*assumptions!$E$98</f>
        <v>0</v>
      </c>
      <c r="TWM60" s="5">
        <f>TWM59*assumptions!$E$98</f>
        <v>0</v>
      </c>
      <c r="TWN60" s="5">
        <f>TWN59*assumptions!$E$98</f>
        <v>0</v>
      </c>
      <c r="TWO60" s="5">
        <f>TWO59*assumptions!$E$98</f>
        <v>0</v>
      </c>
      <c r="TWP60" s="5">
        <f>TWP59*assumptions!$E$98</f>
        <v>0</v>
      </c>
      <c r="TWQ60" s="5">
        <f>TWQ59*assumptions!$E$98</f>
        <v>0</v>
      </c>
      <c r="TWR60" s="5">
        <f>TWR59*assumptions!$E$98</f>
        <v>0</v>
      </c>
      <c r="TWS60" s="5">
        <f>TWS59*assumptions!$E$98</f>
        <v>0</v>
      </c>
      <c r="TWT60" s="5">
        <f>TWT59*assumptions!$E$98</f>
        <v>0</v>
      </c>
      <c r="TWU60" s="5">
        <f>TWU59*assumptions!$E$98</f>
        <v>0</v>
      </c>
      <c r="TWV60" s="5">
        <f>TWV59*assumptions!$E$98</f>
        <v>0</v>
      </c>
      <c r="TWW60" s="5">
        <f>TWW59*assumptions!$E$98</f>
        <v>0</v>
      </c>
      <c r="TWX60" s="5">
        <f>TWX59*assumptions!$E$98</f>
        <v>0</v>
      </c>
      <c r="TWY60" s="5">
        <f>TWY59*assumptions!$E$98</f>
        <v>0</v>
      </c>
      <c r="TWZ60" s="5">
        <f>TWZ59*assumptions!$E$98</f>
        <v>0</v>
      </c>
      <c r="TXA60" s="5">
        <f>TXA59*assumptions!$E$98</f>
        <v>0</v>
      </c>
      <c r="TXB60" s="5">
        <f>TXB59*assumptions!$E$98</f>
        <v>0</v>
      </c>
      <c r="TXC60" s="5">
        <f>TXC59*assumptions!$E$98</f>
        <v>0</v>
      </c>
      <c r="TXD60" s="5">
        <f>TXD59*assumptions!$E$98</f>
        <v>0</v>
      </c>
      <c r="TXE60" s="5">
        <f>TXE59*assumptions!$E$98</f>
        <v>0</v>
      </c>
      <c r="TXF60" s="5">
        <f>TXF59*assumptions!$E$98</f>
        <v>0</v>
      </c>
      <c r="TXG60" s="5">
        <f>TXG59*assumptions!$E$98</f>
        <v>0</v>
      </c>
      <c r="TXH60" s="5">
        <f>TXH59*assumptions!$E$98</f>
        <v>0</v>
      </c>
      <c r="TXI60" s="5">
        <f>TXI59*assumptions!$E$98</f>
        <v>0</v>
      </c>
      <c r="TXJ60" s="5">
        <f>TXJ59*assumptions!$E$98</f>
        <v>0</v>
      </c>
      <c r="TXK60" s="5">
        <f>TXK59*assumptions!$E$98</f>
        <v>0</v>
      </c>
      <c r="TXL60" s="5">
        <f>TXL59*assumptions!$E$98</f>
        <v>0</v>
      </c>
      <c r="TXM60" s="5">
        <f>TXM59*assumptions!$E$98</f>
        <v>0</v>
      </c>
      <c r="TXN60" s="5">
        <f>TXN59*assumptions!$E$98</f>
        <v>0</v>
      </c>
      <c r="TXO60" s="5">
        <f>TXO59*assumptions!$E$98</f>
        <v>0</v>
      </c>
      <c r="TXP60" s="5">
        <f>TXP59*assumptions!$E$98</f>
        <v>0</v>
      </c>
      <c r="TXQ60" s="5">
        <f>TXQ59*assumptions!$E$98</f>
        <v>0</v>
      </c>
      <c r="TXR60" s="5">
        <f>TXR59*assumptions!$E$98</f>
        <v>0</v>
      </c>
      <c r="TXS60" s="5">
        <f>TXS59*assumptions!$E$98</f>
        <v>0</v>
      </c>
      <c r="TXT60" s="5">
        <f>TXT59*assumptions!$E$98</f>
        <v>0</v>
      </c>
      <c r="TXU60" s="5">
        <f>TXU59*assumptions!$E$98</f>
        <v>0</v>
      </c>
      <c r="TXV60" s="5">
        <f>TXV59*assumptions!$E$98</f>
        <v>0</v>
      </c>
      <c r="TXW60" s="5">
        <f>TXW59*assumptions!$E$98</f>
        <v>0</v>
      </c>
      <c r="TXX60" s="5">
        <f>TXX59*assumptions!$E$98</f>
        <v>0</v>
      </c>
      <c r="TXY60" s="5">
        <f>TXY59*assumptions!$E$98</f>
        <v>0</v>
      </c>
      <c r="TXZ60" s="5">
        <f>TXZ59*assumptions!$E$98</f>
        <v>0</v>
      </c>
      <c r="TYA60" s="5">
        <f>TYA59*assumptions!$E$98</f>
        <v>0</v>
      </c>
      <c r="TYB60" s="5">
        <f>TYB59*assumptions!$E$98</f>
        <v>0</v>
      </c>
      <c r="TYC60" s="5">
        <f>TYC59*assumptions!$E$98</f>
        <v>0</v>
      </c>
      <c r="TYD60" s="5">
        <f>TYD59*assumptions!$E$98</f>
        <v>0</v>
      </c>
      <c r="TYE60" s="5">
        <f>TYE59*assumptions!$E$98</f>
        <v>0</v>
      </c>
      <c r="TYF60" s="5">
        <f>TYF59*assumptions!$E$98</f>
        <v>0</v>
      </c>
      <c r="TYG60" s="5">
        <f>TYG59*assumptions!$E$98</f>
        <v>0</v>
      </c>
      <c r="TYH60" s="5">
        <f>TYH59*assumptions!$E$98</f>
        <v>0</v>
      </c>
      <c r="TYI60" s="5">
        <f>TYI59*assumptions!$E$98</f>
        <v>0</v>
      </c>
      <c r="TYJ60" s="5">
        <f>TYJ59*assumptions!$E$98</f>
        <v>0</v>
      </c>
      <c r="TYK60" s="5">
        <f>TYK59*assumptions!$E$98</f>
        <v>0</v>
      </c>
      <c r="TYL60" s="5">
        <f>TYL59*assumptions!$E$98</f>
        <v>0</v>
      </c>
      <c r="TYM60" s="5">
        <f>TYM59*assumptions!$E$98</f>
        <v>0</v>
      </c>
      <c r="TYN60" s="5">
        <f>TYN59*assumptions!$E$98</f>
        <v>0</v>
      </c>
      <c r="TYO60" s="5">
        <f>TYO59*assumptions!$E$98</f>
        <v>0</v>
      </c>
      <c r="TYP60" s="5">
        <f>TYP59*assumptions!$E$98</f>
        <v>0</v>
      </c>
      <c r="TYQ60" s="5">
        <f>TYQ59*assumptions!$E$98</f>
        <v>0</v>
      </c>
      <c r="TYR60" s="5">
        <f>TYR59*assumptions!$E$98</f>
        <v>0</v>
      </c>
      <c r="TYS60" s="5">
        <f>TYS59*assumptions!$E$98</f>
        <v>0</v>
      </c>
      <c r="TYT60" s="5">
        <f>TYT59*assumptions!$E$98</f>
        <v>0</v>
      </c>
      <c r="TYU60" s="5">
        <f>TYU59*assumptions!$E$98</f>
        <v>0</v>
      </c>
      <c r="TYV60" s="5">
        <f>TYV59*assumptions!$E$98</f>
        <v>0</v>
      </c>
      <c r="TYW60" s="5">
        <f>TYW59*assumptions!$E$98</f>
        <v>0</v>
      </c>
      <c r="TYX60" s="5">
        <f>TYX59*assumptions!$E$98</f>
        <v>0</v>
      </c>
      <c r="TYY60" s="5">
        <f>TYY59*assumptions!$E$98</f>
        <v>0</v>
      </c>
      <c r="TYZ60" s="5">
        <f>TYZ59*assumptions!$E$98</f>
        <v>0</v>
      </c>
      <c r="TZA60" s="5">
        <f>TZA59*assumptions!$E$98</f>
        <v>0</v>
      </c>
      <c r="TZB60" s="5">
        <f>TZB59*assumptions!$E$98</f>
        <v>0</v>
      </c>
      <c r="TZC60" s="5">
        <f>TZC59*assumptions!$E$98</f>
        <v>0</v>
      </c>
      <c r="TZD60" s="5">
        <f>TZD59*assumptions!$E$98</f>
        <v>0</v>
      </c>
      <c r="TZE60" s="5">
        <f>TZE59*assumptions!$E$98</f>
        <v>0</v>
      </c>
      <c r="TZF60" s="5">
        <f>TZF59*assumptions!$E$98</f>
        <v>0</v>
      </c>
      <c r="TZG60" s="5">
        <f>TZG59*assumptions!$E$98</f>
        <v>0</v>
      </c>
      <c r="TZH60" s="5">
        <f>TZH59*assumptions!$E$98</f>
        <v>0</v>
      </c>
      <c r="TZI60" s="5">
        <f>TZI59*assumptions!$E$98</f>
        <v>0</v>
      </c>
      <c r="TZJ60" s="5">
        <f>TZJ59*assumptions!$E$98</f>
        <v>0</v>
      </c>
      <c r="TZK60" s="5">
        <f>TZK59*assumptions!$E$98</f>
        <v>0</v>
      </c>
      <c r="TZL60" s="5">
        <f>TZL59*assumptions!$E$98</f>
        <v>0</v>
      </c>
      <c r="TZM60" s="5">
        <f>TZM59*assumptions!$E$98</f>
        <v>0</v>
      </c>
      <c r="TZN60" s="5">
        <f>TZN59*assumptions!$E$98</f>
        <v>0</v>
      </c>
      <c r="TZO60" s="5">
        <f>TZO59*assumptions!$E$98</f>
        <v>0</v>
      </c>
      <c r="TZP60" s="5">
        <f>TZP59*assumptions!$E$98</f>
        <v>0</v>
      </c>
      <c r="TZQ60" s="5">
        <f>TZQ59*assumptions!$E$98</f>
        <v>0</v>
      </c>
      <c r="TZR60" s="5">
        <f>TZR59*assumptions!$E$98</f>
        <v>0</v>
      </c>
      <c r="TZS60" s="5">
        <f>TZS59*assumptions!$E$98</f>
        <v>0</v>
      </c>
      <c r="TZT60" s="5">
        <f>TZT59*assumptions!$E$98</f>
        <v>0</v>
      </c>
      <c r="TZU60" s="5">
        <f>TZU59*assumptions!$E$98</f>
        <v>0</v>
      </c>
      <c r="TZV60" s="5">
        <f>TZV59*assumptions!$E$98</f>
        <v>0</v>
      </c>
      <c r="TZW60" s="5">
        <f>TZW59*assumptions!$E$98</f>
        <v>0</v>
      </c>
      <c r="TZX60" s="5">
        <f>TZX59*assumptions!$E$98</f>
        <v>0</v>
      </c>
      <c r="TZY60" s="5">
        <f>TZY59*assumptions!$E$98</f>
        <v>0</v>
      </c>
      <c r="TZZ60" s="5">
        <f>TZZ59*assumptions!$E$98</f>
        <v>0</v>
      </c>
      <c r="UAA60" s="5">
        <f>UAA59*assumptions!$E$98</f>
        <v>0</v>
      </c>
      <c r="UAB60" s="5">
        <f>UAB59*assumptions!$E$98</f>
        <v>0</v>
      </c>
      <c r="UAC60" s="5">
        <f>UAC59*assumptions!$E$98</f>
        <v>0</v>
      </c>
      <c r="UAD60" s="5">
        <f>UAD59*assumptions!$E$98</f>
        <v>0</v>
      </c>
      <c r="UAE60" s="5">
        <f>UAE59*assumptions!$E$98</f>
        <v>0</v>
      </c>
      <c r="UAF60" s="5">
        <f>UAF59*assumptions!$E$98</f>
        <v>0</v>
      </c>
      <c r="UAG60" s="5">
        <f>UAG59*assumptions!$E$98</f>
        <v>0</v>
      </c>
      <c r="UAH60" s="5">
        <f>UAH59*assumptions!$E$98</f>
        <v>0</v>
      </c>
      <c r="UAI60" s="5">
        <f>UAI59*assumptions!$E$98</f>
        <v>0</v>
      </c>
      <c r="UAJ60" s="5">
        <f>UAJ59*assumptions!$E$98</f>
        <v>0</v>
      </c>
      <c r="UAK60" s="5">
        <f>UAK59*assumptions!$E$98</f>
        <v>0</v>
      </c>
      <c r="UAL60" s="5">
        <f>UAL59*assumptions!$E$98</f>
        <v>0</v>
      </c>
      <c r="UAM60" s="5">
        <f>UAM59*assumptions!$E$98</f>
        <v>0</v>
      </c>
      <c r="UAN60" s="5">
        <f>UAN59*assumptions!$E$98</f>
        <v>0</v>
      </c>
      <c r="UAO60" s="5">
        <f>UAO59*assumptions!$E$98</f>
        <v>0</v>
      </c>
      <c r="UAP60" s="5">
        <f>UAP59*assumptions!$E$98</f>
        <v>0</v>
      </c>
      <c r="UAQ60" s="5">
        <f>UAQ59*assumptions!$E$98</f>
        <v>0</v>
      </c>
      <c r="UAR60" s="5">
        <f>UAR59*assumptions!$E$98</f>
        <v>0</v>
      </c>
      <c r="UAS60" s="5">
        <f>UAS59*assumptions!$E$98</f>
        <v>0</v>
      </c>
      <c r="UAT60" s="5">
        <f>UAT59*assumptions!$E$98</f>
        <v>0</v>
      </c>
      <c r="UAU60" s="5">
        <f>UAU59*assumptions!$E$98</f>
        <v>0</v>
      </c>
      <c r="UAV60" s="5">
        <f>UAV59*assumptions!$E$98</f>
        <v>0</v>
      </c>
      <c r="UAW60" s="5">
        <f>UAW59*assumptions!$E$98</f>
        <v>0</v>
      </c>
      <c r="UAX60" s="5">
        <f>UAX59*assumptions!$E$98</f>
        <v>0</v>
      </c>
      <c r="UAY60" s="5">
        <f>UAY59*assumptions!$E$98</f>
        <v>0</v>
      </c>
      <c r="UAZ60" s="5">
        <f>UAZ59*assumptions!$E$98</f>
        <v>0</v>
      </c>
      <c r="UBA60" s="5">
        <f>UBA59*assumptions!$E$98</f>
        <v>0</v>
      </c>
      <c r="UBB60" s="5">
        <f>UBB59*assumptions!$E$98</f>
        <v>0</v>
      </c>
      <c r="UBC60" s="5">
        <f>UBC59*assumptions!$E$98</f>
        <v>0</v>
      </c>
      <c r="UBD60" s="5">
        <f>UBD59*assumptions!$E$98</f>
        <v>0</v>
      </c>
      <c r="UBE60" s="5">
        <f>UBE59*assumptions!$E$98</f>
        <v>0</v>
      </c>
      <c r="UBF60" s="5">
        <f>UBF59*assumptions!$E$98</f>
        <v>0</v>
      </c>
      <c r="UBG60" s="5">
        <f>UBG59*assumptions!$E$98</f>
        <v>0</v>
      </c>
      <c r="UBH60" s="5">
        <f>UBH59*assumptions!$E$98</f>
        <v>0</v>
      </c>
      <c r="UBI60" s="5">
        <f>UBI59*assumptions!$E$98</f>
        <v>0</v>
      </c>
      <c r="UBJ60" s="5">
        <f>UBJ59*assumptions!$E$98</f>
        <v>0</v>
      </c>
      <c r="UBK60" s="5">
        <f>UBK59*assumptions!$E$98</f>
        <v>0</v>
      </c>
      <c r="UBL60" s="5">
        <f>UBL59*assumptions!$E$98</f>
        <v>0</v>
      </c>
      <c r="UBM60" s="5">
        <f>UBM59*assumptions!$E$98</f>
        <v>0</v>
      </c>
      <c r="UBN60" s="5">
        <f>UBN59*assumptions!$E$98</f>
        <v>0</v>
      </c>
      <c r="UBO60" s="5">
        <f>UBO59*assumptions!$E$98</f>
        <v>0</v>
      </c>
      <c r="UBP60" s="5">
        <f>UBP59*assumptions!$E$98</f>
        <v>0</v>
      </c>
      <c r="UBQ60" s="5">
        <f>UBQ59*assumptions!$E$98</f>
        <v>0</v>
      </c>
      <c r="UBR60" s="5">
        <f>UBR59*assumptions!$E$98</f>
        <v>0</v>
      </c>
      <c r="UBS60" s="5">
        <f>UBS59*assumptions!$E$98</f>
        <v>0</v>
      </c>
      <c r="UBT60" s="5">
        <f>UBT59*assumptions!$E$98</f>
        <v>0</v>
      </c>
      <c r="UBU60" s="5">
        <f>UBU59*assumptions!$E$98</f>
        <v>0</v>
      </c>
      <c r="UBV60" s="5">
        <f>UBV59*assumptions!$E$98</f>
        <v>0</v>
      </c>
      <c r="UBW60" s="5">
        <f>UBW59*assumptions!$E$98</f>
        <v>0</v>
      </c>
      <c r="UBX60" s="5">
        <f>UBX59*assumptions!$E$98</f>
        <v>0</v>
      </c>
      <c r="UBY60" s="5">
        <f>UBY59*assumptions!$E$98</f>
        <v>0</v>
      </c>
      <c r="UBZ60" s="5">
        <f>UBZ59*assumptions!$E$98</f>
        <v>0</v>
      </c>
      <c r="UCA60" s="5">
        <f>UCA59*assumptions!$E$98</f>
        <v>0</v>
      </c>
      <c r="UCB60" s="5">
        <f>UCB59*assumptions!$E$98</f>
        <v>0</v>
      </c>
      <c r="UCC60" s="5">
        <f>UCC59*assumptions!$E$98</f>
        <v>0</v>
      </c>
      <c r="UCD60" s="5">
        <f>UCD59*assumptions!$E$98</f>
        <v>0</v>
      </c>
      <c r="UCE60" s="5">
        <f>UCE59*assumptions!$E$98</f>
        <v>0</v>
      </c>
      <c r="UCF60" s="5">
        <f>UCF59*assumptions!$E$98</f>
        <v>0</v>
      </c>
      <c r="UCG60" s="5">
        <f>UCG59*assumptions!$E$98</f>
        <v>0</v>
      </c>
      <c r="UCH60" s="5">
        <f>UCH59*assumptions!$E$98</f>
        <v>0</v>
      </c>
      <c r="UCI60" s="5">
        <f>UCI59*assumptions!$E$98</f>
        <v>0</v>
      </c>
      <c r="UCJ60" s="5">
        <f>UCJ59*assumptions!$E$98</f>
        <v>0</v>
      </c>
      <c r="UCK60" s="5">
        <f>UCK59*assumptions!$E$98</f>
        <v>0</v>
      </c>
      <c r="UCL60" s="5">
        <f>UCL59*assumptions!$E$98</f>
        <v>0</v>
      </c>
      <c r="UCM60" s="5">
        <f>UCM59*assumptions!$E$98</f>
        <v>0</v>
      </c>
      <c r="UCN60" s="5">
        <f>UCN59*assumptions!$E$98</f>
        <v>0</v>
      </c>
      <c r="UCO60" s="5">
        <f>UCO59*assumptions!$E$98</f>
        <v>0</v>
      </c>
      <c r="UCP60" s="5">
        <f>UCP59*assumptions!$E$98</f>
        <v>0</v>
      </c>
      <c r="UCQ60" s="5">
        <f>UCQ59*assumptions!$E$98</f>
        <v>0</v>
      </c>
      <c r="UCR60" s="5">
        <f>UCR59*assumptions!$E$98</f>
        <v>0</v>
      </c>
      <c r="UCS60" s="5">
        <f>UCS59*assumptions!$E$98</f>
        <v>0</v>
      </c>
      <c r="UCT60" s="5">
        <f>UCT59*assumptions!$E$98</f>
        <v>0</v>
      </c>
      <c r="UCU60" s="5">
        <f>UCU59*assumptions!$E$98</f>
        <v>0</v>
      </c>
      <c r="UCV60" s="5">
        <f>UCV59*assumptions!$E$98</f>
        <v>0</v>
      </c>
      <c r="UCW60" s="5">
        <f>UCW59*assumptions!$E$98</f>
        <v>0</v>
      </c>
      <c r="UCX60" s="5">
        <f>UCX59*assumptions!$E$98</f>
        <v>0</v>
      </c>
      <c r="UCY60" s="5">
        <f>UCY59*assumptions!$E$98</f>
        <v>0</v>
      </c>
      <c r="UCZ60" s="5">
        <f>UCZ59*assumptions!$E$98</f>
        <v>0</v>
      </c>
      <c r="UDA60" s="5">
        <f>UDA59*assumptions!$E$98</f>
        <v>0</v>
      </c>
      <c r="UDB60" s="5">
        <f>UDB59*assumptions!$E$98</f>
        <v>0</v>
      </c>
      <c r="UDC60" s="5">
        <f>UDC59*assumptions!$E$98</f>
        <v>0</v>
      </c>
      <c r="UDD60" s="5">
        <f>UDD59*assumptions!$E$98</f>
        <v>0</v>
      </c>
      <c r="UDE60" s="5">
        <f>UDE59*assumptions!$E$98</f>
        <v>0</v>
      </c>
      <c r="UDF60" s="5">
        <f>UDF59*assumptions!$E$98</f>
        <v>0</v>
      </c>
      <c r="UDG60" s="5">
        <f>UDG59*assumptions!$E$98</f>
        <v>0</v>
      </c>
      <c r="UDH60" s="5">
        <f>UDH59*assumptions!$E$98</f>
        <v>0</v>
      </c>
      <c r="UDI60" s="5">
        <f>UDI59*assumptions!$E$98</f>
        <v>0</v>
      </c>
      <c r="UDJ60" s="5">
        <f>UDJ59*assumptions!$E$98</f>
        <v>0</v>
      </c>
      <c r="UDK60" s="5">
        <f>UDK59*assumptions!$E$98</f>
        <v>0</v>
      </c>
      <c r="UDL60" s="5">
        <f>UDL59*assumptions!$E$98</f>
        <v>0</v>
      </c>
      <c r="UDM60" s="5">
        <f>UDM59*assumptions!$E$98</f>
        <v>0</v>
      </c>
      <c r="UDN60" s="5">
        <f>UDN59*assumptions!$E$98</f>
        <v>0</v>
      </c>
      <c r="UDO60" s="5">
        <f>UDO59*assumptions!$E$98</f>
        <v>0</v>
      </c>
      <c r="UDP60" s="5">
        <f>UDP59*assumptions!$E$98</f>
        <v>0</v>
      </c>
      <c r="UDQ60" s="5">
        <f>UDQ59*assumptions!$E$98</f>
        <v>0</v>
      </c>
      <c r="UDR60" s="5">
        <f>UDR59*assumptions!$E$98</f>
        <v>0</v>
      </c>
      <c r="UDS60" s="5">
        <f>UDS59*assumptions!$E$98</f>
        <v>0</v>
      </c>
      <c r="UDT60" s="5">
        <f>UDT59*assumptions!$E$98</f>
        <v>0</v>
      </c>
      <c r="UDU60" s="5">
        <f>UDU59*assumptions!$E$98</f>
        <v>0</v>
      </c>
      <c r="UDV60" s="5">
        <f>UDV59*assumptions!$E$98</f>
        <v>0</v>
      </c>
      <c r="UDW60" s="5">
        <f>UDW59*assumptions!$E$98</f>
        <v>0</v>
      </c>
      <c r="UDX60" s="5">
        <f>UDX59*assumptions!$E$98</f>
        <v>0</v>
      </c>
      <c r="UDY60" s="5">
        <f>UDY59*assumptions!$E$98</f>
        <v>0</v>
      </c>
      <c r="UDZ60" s="5">
        <f>UDZ59*assumptions!$E$98</f>
        <v>0</v>
      </c>
      <c r="UEA60" s="5">
        <f>UEA59*assumptions!$E$98</f>
        <v>0</v>
      </c>
      <c r="UEB60" s="5">
        <f>UEB59*assumptions!$E$98</f>
        <v>0</v>
      </c>
      <c r="UEC60" s="5">
        <f>UEC59*assumptions!$E$98</f>
        <v>0</v>
      </c>
      <c r="UED60" s="5">
        <f>UED59*assumptions!$E$98</f>
        <v>0</v>
      </c>
      <c r="UEE60" s="5">
        <f>UEE59*assumptions!$E$98</f>
        <v>0</v>
      </c>
      <c r="UEF60" s="5">
        <f>UEF59*assumptions!$E$98</f>
        <v>0</v>
      </c>
      <c r="UEG60" s="5">
        <f>UEG59*assumptions!$E$98</f>
        <v>0</v>
      </c>
      <c r="UEH60" s="5">
        <f>UEH59*assumptions!$E$98</f>
        <v>0</v>
      </c>
      <c r="UEI60" s="5">
        <f>UEI59*assumptions!$E$98</f>
        <v>0</v>
      </c>
      <c r="UEJ60" s="5">
        <f>UEJ59*assumptions!$E$98</f>
        <v>0</v>
      </c>
      <c r="UEK60" s="5">
        <f>UEK59*assumptions!$E$98</f>
        <v>0</v>
      </c>
      <c r="UEL60" s="5">
        <f>UEL59*assumptions!$E$98</f>
        <v>0</v>
      </c>
      <c r="UEM60" s="5">
        <f>UEM59*assumptions!$E$98</f>
        <v>0</v>
      </c>
      <c r="UEN60" s="5">
        <f>UEN59*assumptions!$E$98</f>
        <v>0</v>
      </c>
      <c r="UEO60" s="5">
        <f>UEO59*assumptions!$E$98</f>
        <v>0</v>
      </c>
      <c r="UEP60" s="5">
        <f>UEP59*assumptions!$E$98</f>
        <v>0</v>
      </c>
      <c r="UEQ60" s="5">
        <f>UEQ59*assumptions!$E$98</f>
        <v>0</v>
      </c>
      <c r="UER60" s="5">
        <f>UER59*assumptions!$E$98</f>
        <v>0</v>
      </c>
      <c r="UES60" s="5">
        <f>UES59*assumptions!$E$98</f>
        <v>0</v>
      </c>
      <c r="UET60" s="5">
        <f>UET59*assumptions!$E$98</f>
        <v>0</v>
      </c>
      <c r="UEU60" s="5">
        <f>UEU59*assumptions!$E$98</f>
        <v>0</v>
      </c>
      <c r="UEV60" s="5">
        <f>UEV59*assumptions!$E$98</f>
        <v>0</v>
      </c>
      <c r="UEW60" s="5">
        <f>UEW59*assumptions!$E$98</f>
        <v>0</v>
      </c>
      <c r="UEX60" s="5">
        <f>UEX59*assumptions!$E$98</f>
        <v>0</v>
      </c>
      <c r="UEY60" s="5">
        <f>UEY59*assumptions!$E$98</f>
        <v>0</v>
      </c>
      <c r="UEZ60" s="5">
        <f>UEZ59*assumptions!$E$98</f>
        <v>0</v>
      </c>
      <c r="UFA60" s="5">
        <f>UFA59*assumptions!$E$98</f>
        <v>0</v>
      </c>
      <c r="UFB60" s="5">
        <f>UFB59*assumptions!$E$98</f>
        <v>0</v>
      </c>
      <c r="UFC60" s="5">
        <f>UFC59*assumptions!$E$98</f>
        <v>0</v>
      </c>
      <c r="UFD60" s="5">
        <f>UFD59*assumptions!$E$98</f>
        <v>0</v>
      </c>
      <c r="UFE60" s="5">
        <f>UFE59*assumptions!$E$98</f>
        <v>0</v>
      </c>
      <c r="UFF60" s="5">
        <f>UFF59*assumptions!$E$98</f>
        <v>0</v>
      </c>
      <c r="UFG60" s="5">
        <f>UFG59*assumptions!$E$98</f>
        <v>0</v>
      </c>
      <c r="UFH60" s="5">
        <f>UFH59*assumptions!$E$98</f>
        <v>0</v>
      </c>
      <c r="UFI60" s="5">
        <f>UFI59*assumptions!$E$98</f>
        <v>0</v>
      </c>
      <c r="UFJ60" s="5">
        <f>UFJ59*assumptions!$E$98</f>
        <v>0</v>
      </c>
      <c r="UFK60" s="5">
        <f>UFK59*assumptions!$E$98</f>
        <v>0</v>
      </c>
      <c r="UFL60" s="5">
        <f>UFL59*assumptions!$E$98</f>
        <v>0</v>
      </c>
      <c r="UFM60" s="5">
        <f>UFM59*assumptions!$E$98</f>
        <v>0</v>
      </c>
      <c r="UFN60" s="5">
        <f>UFN59*assumptions!$E$98</f>
        <v>0</v>
      </c>
      <c r="UFO60" s="5">
        <f>UFO59*assumptions!$E$98</f>
        <v>0</v>
      </c>
      <c r="UFP60" s="5">
        <f>UFP59*assumptions!$E$98</f>
        <v>0</v>
      </c>
      <c r="UFQ60" s="5">
        <f>UFQ59*assumptions!$E$98</f>
        <v>0</v>
      </c>
      <c r="UFR60" s="5">
        <f>UFR59*assumptions!$E$98</f>
        <v>0</v>
      </c>
      <c r="UFS60" s="5">
        <f>UFS59*assumptions!$E$98</f>
        <v>0</v>
      </c>
      <c r="UFT60" s="5">
        <f>UFT59*assumptions!$E$98</f>
        <v>0</v>
      </c>
      <c r="UFU60" s="5">
        <f>UFU59*assumptions!$E$98</f>
        <v>0</v>
      </c>
      <c r="UFV60" s="5">
        <f>UFV59*assumptions!$E$98</f>
        <v>0</v>
      </c>
      <c r="UFW60" s="5">
        <f>UFW59*assumptions!$E$98</f>
        <v>0</v>
      </c>
      <c r="UFX60" s="5">
        <f>UFX59*assumptions!$E$98</f>
        <v>0</v>
      </c>
      <c r="UFY60" s="5">
        <f>UFY59*assumptions!$E$98</f>
        <v>0</v>
      </c>
      <c r="UFZ60" s="5">
        <f>UFZ59*assumptions!$E$98</f>
        <v>0</v>
      </c>
      <c r="UGA60" s="5">
        <f>UGA59*assumptions!$E$98</f>
        <v>0</v>
      </c>
      <c r="UGB60" s="5">
        <f>UGB59*assumptions!$E$98</f>
        <v>0</v>
      </c>
      <c r="UGC60" s="5">
        <f>UGC59*assumptions!$E$98</f>
        <v>0</v>
      </c>
      <c r="UGD60" s="5">
        <f>UGD59*assumptions!$E$98</f>
        <v>0</v>
      </c>
      <c r="UGE60" s="5">
        <f>UGE59*assumptions!$E$98</f>
        <v>0</v>
      </c>
      <c r="UGF60" s="5">
        <f>UGF59*assumptions!$E$98</f>
        <v>0</v>
      </c>
      <c r="UGG60" s="5">
        <f>UGG59*assumptions!$E$98</f>
        <v>0</v>
      </c>
      <c r="UGH60" s="5">
        <f>UGH59*assumptions!$E$98</f>
        <v>0</v>
      </c>
      <c r="UGI60" s="5">
        <f>UGI59*assumptions!$E$98</f>
        <v>0</v>
      </c>
      <c r="UGJ60" s="5">
        <f>UGJ59*assumptions!$E$98</f>
        <v>0</v>
      </c>
      <c r="UGK60" s="5">
        <f>UGK59*assumptions!$E$98</f>
        <v>0</v>
      </c>
      <c r="UGL60" s="5">
        <f>UGL59*assumptions!$E$98</f>
        <v>0</v>
      </c>
      <c r="UGM60" s="5">
        <f>UGM59*assumptions!$E$98</f>
        <v>0</v>
      </c>
      <c r="UGN60" s="5">
        <f>UGN59*assumptions!$E$98</f>
        <v>0</v>
      </c>
      <c r="UGO60" s="5">
        <f>UGO59*assumptions!$E$98</f>
        <v>0</v>
      </c>
      <c r="UGP60" s="5">
        <f>UGP59*assumptions!$E$98</f>
        <v>0</v>
      </c>
      <c r="UGQ60" s="5">
        <f>UGQ59*assumptions!$E$98</f>
        <v>0</v>
      </c>
      <c r="UGR60" s="5">
        <f>UGR59*assumptions!$E$98</f>
        <v>0</v>
      </c>
      <c r="UGS60" s="5">
        <f>UGS59*assumptions!$E$98</f>
        <v>0</v>
      </c>
      <c r="UGT60" s="5">
        <f>UGT59*assumptions!$E$98</f>
        <v>0</v>
      </c>
      <c r="UGU60" s="5">
        <f>UGU59*assumptions!$E$98</f>
        <v>0</v>
      </c>
      <c r="UGV60" s="5">
        <f>UGV59*assumptions!$E$98</f>
        <v>0</v>
      </c>
      <c r="UGW60" s="5">
        <f>UGW59*assumptions!$E$98</f>
        <v>0</v>
      </c>
      <c r="UGX60" s="5">
        <f>UGX59*assumptions!$E$98</f>
        <v>0</v>
      </c>
      <c r="UGY60" s="5">
        <f>UGY59*assumptions!$E$98</f>
        <v>0</v>
      </c>
      <c r="UGZ60" s="5">
        <f>UGZ59*assumptions!$E$98</f>
        <v>0</v>
      </c>
      <c r="UHA60" s="5">
        <f>UHA59*assumptions!$E$98</f>
        <v>0</v>
      </c>
      <c r="UHB60" s="5">
        <f>UHB59*assumptions!$E$98</f>
        <v>0</v>
      </c>
      <c r="UHC60" s="5">
        <f>UHC59*assumptions!$E$98</f>
        <v>0</v>
      </c>
      <c r="UHD60" s="5">
        <f>UHD59*assumptions!$E$98</f>
        <v>0</v>
      </c>
      <c r="UHE60" s="5">
        <f>UHE59*assumptions!$E$98</f>
        <v>0</v>
      </c>
      <c r="UHF60" s="5">
        <f>UHF59*assumptions!$E$98</f>
        <v>0</v>
      </c>
      <c r="UHG60" s="5">
        <f>UHG59*assumptions!$E$98</f>
        <v>0</v>
      </c>
      <c r="UHH60" s="5">
        <f>UHH59*assumptions!$E$98</f>
        <v>0</v>
      </c>
      <c r="UHI60" s="5">
        <f>UHI59*assumptions!$E$98</f>
        <v>0</v>
      </c>
      <c r="UHJ60" s="5">
        <f>UHJ59*assumptions!$E$98</f>
        <v>0</v>
      </c>
      <c r="UHK60" s="5">
        <f>UHK59*assumptions!$E$98</f>
        <v>0</v>
      </c>
      <c r="UHL60" s="5">
        <f>UHL59*assumptions!$E$98</f>
        <v>0</v>
      </c>
      <c r="UHM60" s="5">
        <f>UHM59*assumptions!$E$98</f>
        <v>0</v>
      </c>
      <c r="UHN60" s="5">
        <f>UHN59*assumptions!$E$98</f>
        <v>0</v>
      </c>
      <c r="UHO60" s="5">
        <f>UHO59*assumptions!$E$98</f>
        <v>0</v>
      </c>
      <c r="UHP60" s="5">
        <f>UHP59*assumptions!$E$98</f>
        <v>0</v>
      </c>
      <c r="UHQ60" s="5">
        <f>UHQ59*assumptions!$E$98</f>
        <v>0</v>
      </c>
      <c r="UHR60" s="5">
        <f>UHR59*assumptions!$E$98</f>
        <v>0</v>
      </c>
      <c r="UHS60" s="5">
        <f>UHS59*assumptions!$E$98</f>
        <v>0</v>
      </c>
      <c r="UHT60" s="5">
        <f>UHT59*assumptions!$E$98</f>
        <v>0</v>
      </c>
      <c r="UHU60" s="5">
        <f>UHU59*assumptions!$E$98</f>
        <v>0</v>
      </c>
      <c r="UHV60" s="5">
        <f>UHV59*assumptions!$E$98</f>
        <v>0</v>
      </c>
      <c r="UHW60" s="5">
        <f>UHW59*assumptions!$E$98</f>
        <v>0</v>
      </c>
      <c r="UHX60" s="5">
        <f>UHX59*assumptions!$E$98</f>
        <v>0</v>
      </c>
      <c r="UHY60" s="5">
        <f>UHY59*assumptions!$E$98</f>
        <v>0</v>
      </c>
      <c r="UHZ60" s="5">
        <f>UHZ59*assumptions!$E$98</f>
        <v>0</v>
      </c>
      <c r="UIA60" s="5">
        <f>UIA59*assumptions!$E$98</f>
        <v>0</v>
      </c>
      <c r="UIB60" s="5">
        <f>UIB59*assumptions!$E$98</f>
        <v>0</v>
      </c>
      <c r="UIC60" s="5">
        <f>UIC59*assumptions!$E$98</f>
        <v>0</v>
      </c>
      <c r="UID60" s="5">
        <f>UID59*assumptions!$E$98</f>
        <v>0</v>
      </c>
      <c r="UIE60" s="5">
        <f>UIE59*assumptions!$E$98</f>
        <v>0</v>
      </c>
      <c r="UIF60" s="5">
        <f>UIF59*assumptions!$E$98</f>
        <v>0</v>
      </c>
      <c r="UIG60" s="5">
        <f>UIG59*assumptions!$E$98</f>
        <v>0</v>
      </c>
      <c r="UIH60" s="5">
        <f>UIH59*assumptions!$E$98</f>
        <v>0</v>
      </c>
      <c r="UII60" s="5">
        <f>UII59*assumptions!$E$98</f>
        <v>0</v>
      </c>
      <c r="UIJ60" s="5">
        <f>UIJ59*assumptions!$E$98</f>
        <v>0</v>
      </c>
      <c r="UIK60" s="5">
        <f>UIK59*assumptions!$E$98</f>
        <v>0</v>
      </c>
      <c r="UIL60" s="5">
        <f>UIL59*assumptions!$E$98</f>
        <v>0</v>
      </c>
      <c r="UIM60" s="5">
        <f>UIM59*assumptions!$E$98</f>
        <v>0</v>
      </c>
      <c r="UIN60" s="5">
        <f>UIN59*assumptions!$E$98</f>
        <v>0</v>
      </c>
      <c r="UIO60" s="5">
        <f>UIO59*assumptions!$E$98</f>
        <v>0</v>
      </c>
      <c r="UIP60" s="5">
        <f>UIP59*assumptions!$E$98</f>
        <v>0</v>
      </c>
      <c r="UIQ60" s="5">
        <f>UIQ59*assumptions!$E$98</f>
        <v>0</v>
      </c>
      <c r="UIR60" s="5">
        <f>UIR59*assumptions!$E$98</f>
        <v>0</v>
      </c>
      <c r="UIS60" s="5">
        <f>UIS59*assumptions!$E$98</f>
        <v>0</v>
      </c>
      <c r="UIT60" s="5">
        <f>UIT59*assumptions!$E$98</f>
        <v>0</v>
      </c>
      <c r="UIU60" s="5">
        <f>UIU59*assumptions!$E$98</f>
        <v>0</v>
      </c>
      <c r="UIV60" s="5">
        <f>UIV59*assumptions!$E$98</f>
        <v>0</v>
      </c>
      <c r="UIW60" s="5">
        <f>UIW59*assumptions!$E$98</f>
        <v>0</v>
      </c>
      <c r="UIX60" s="5">
        <f>UIX59*assumptions!$E$98</f>
        <v>0</v>
      </c>
      <c r="UIY60" s="5">
        <f>UIY59*assumptions!$E$98</f>
        <v>0</v>
      </c>
      <c r="UIZ60" s="5">
        <f>UIZ59*assumptions!$E$98</f>
        <v>0</v>
      </c>
      <c r="UJA60" s="5">
        <f>UJA59*assumptions!$E$98</f>
        <v>0</v>
      </c>
      <c r="UJB60" s="5">
        <f>UJB59*assumptions!$E$98</f>
        <v>0</v>
      </c>
      <c r="UJC60" s="5">
        <f>UJC59*assumptions!$E$98</f>
        <v>0</v>
      </c>
      <c r="UJD60" s="5">
        <f>UJD59*assumptions!$E$98</f>
        <v>0</v>
      </c>
      <c r="UJE60" s="5">
        <f>UJE59*assumptions!$E$98</f>
        <v>0</v>
      </c>
      <c r="UJF60" s="5">
        <f>UJF59*assumptions!$E$98</f>
        <v>0</v>
      </c>
      <c r="UJG60" s="5">
        <f>UJG59*assumptions!$E$98</f>
        <v>0</v>
      </c>
      <c r="UJH60" s="5">
        <f>UJH59*assumptions!$E$98</f>
        <v>0</v>
      </c>
      <c r="UJI60" s="5">
        <f>UJI59*assumptions!$E$98</f>
        <v>0</v>
      </c>
      <c r="UJJ60" s="5">
        <f>UJJ59*assumptions!$E$98</f>
        <v>0</v>
      </c>
      <c r="UJK60" s="5">
        <f>UJK59*assumptions!$E$98</f>
        <v>0</v>
      </c>
      <c r="UJL60" s="5">
        <f>UJL59*assumptions!$E$98</f>
        <v>0</v>
      </c>
      <c r="UJM60" s="5">
        <f>UJM59*assumptions!$E$98</f>
        <v>0</v>
      </c>
      <c r="UJN60" s="5">
        <f>UJN59*assumptions!$E$98</f>
        <v>0</v>
      </c>
      <c r="UJO60" s="5">
        <f>UJO59*assumptions!$E$98</f>
        <v>0</v>
      </c>
      <c r="UJP60" s="5">
        <f>UJP59*assumptions!$E$98</f>
        <v>0</v>
      </c>
      <c r="UJQ60" s="5">
        <f>UJQ59*assumptions!$E$98</f>
        <v>0</v>
      </c>
      <c r="UJR60" s="5">
        <f>UJR59*assumptions!$E$98</f>
        <v>0</v>
      </c>
      <c r="UJS60" s="5">
        <f>UJS59*assumptions!$E$98</f>
        <v>0</v>
      </c>
      <c r="UJT60" s="5">
        <f>UJT59*assumptions!$E$98</f>
        <v>0</v>
      </c>
      <c r="UJU60" s="5">
        <f>UJU59*assumptions!$E$98</f>
        <v>0</v>
      </c>
      <c r="UJV60" s="5">
        <f>UJV59*assumptions!$E$98</f>
        <v>0</v>
      </c>
      <c r="UJW60" s="5">
        <f>UJW59*assumptions!$E$98</f>
        <v>0</v>
      </c>
      <c r="UJX60" s="5">
        <f>UJX59*assumptions!$E$98</f>
        <v>0</v>
      </c>
      <c r="UJY60" s="5">
        <f>UJY59*assumptions!$E$98</f>
        <v>0</v>
      </c>
      <c r="UJZ60" s="5">
        <f>UJZ59*assumptions!$E$98</f>
        <v>0</v>
      </c>
      <c r="UKA60" s="5">
        <f>UKA59*assumptions!$E$98</f>
        <v>0</v>
      </c>
      <c r="UKB60" s="5">
        <f>UKB59*assumptions!$E$98</f>
        <v>0</v>
      </c>
      <c r="UKC60" s="5">
        <f>UKC59*assumptions!$E$98</f>
        <v>0</v>
      </c>
      <c r="UKD60" s="5">
        <f>UKD59*assumptions!$E$98</f>
        <v>0</v>
      </c>
      <c r="UKE60" s="5">
        <f>UKE59*assumptions!$E$98</f>
        <v>0</v>
      </c>
      <c r="UKF60" s="5">
        <f>UKF59*assumptions!$E$98</f>
        <v>0</v>
      </c>
      <c r="UKG60" s="5">
        <f>UKG59*assumptions!$E$98</f>
        <v>0</v>
      </c>
      <c r="UKH60" s="5">
        <f>UKH59*assumptions!$E$98</f>
        <v>0</v>
      </c>
      <c r="UKI60" s="5">
        <f>UKI59*assumptions!$E$98</f>
        <v>0</v>
      </c>
      <c r="UKJ60" s="5">
        <f>UKJ59*assumptions!$E$98</f>
        <v>0</v>
      </c>
      <c r="UKK60" s="5">
        <f>UKK59*assumptions!$E$98</f>
        <v>0</v>
      </c>
      <c r="UKL60" s="5">
        <f>UKL59*assumptions!$E$98</f>
        <v>0</v>
      </c>
      <c r="UKM60" s="5">
        <f>UKM59*assumptions!$E$98</f>
        <v>0</v>
      </c>
      <c r="UKN60" s="5">
        <f>UKN59*assumptions!$E$98</f>
        <v>0</v>
      </c>
      <c r="UKO60" s="5">
        <f>UKO59*assumptions!$E$98</f>
        <v>0</v>
      </c>
      <c r="UKP60" s="5">
        <f>UKP59*assumptions!$E$98</f>
        <v>0</v>
      </c>
      <c r="UKQ60" s="5">
        <f>UKQ59*assumptions!$E$98</f>
        <v>0</v>
      </c>
      <c r="UKR60" s="5">
        <f>UKR59*assumptions!$E$98</f>
        <v>0</v>
      </c>
      <c r="UKS60" s="5">
        <f>UKS59*assumptions!$E$98</f>
        <v>0</v>
      </c>
      <c r="UKT60" s="5">
        <f>UKT59*assumptions!$E$98</f>
        <v>0</v>
      </c>
      <c r="UKU60" s="5">
        <f>UKU59*assumptions!$E$98</f>
        <v>0</v>
      </c>
      <c r="UKV60" s="5">
        <f>UKV59*assumptions!$E$98</f>
        <v>0</v>
      </c>
      <c r="UKW60" s="5">
        <f>UKW59*assumptions!$E$98</f>
        <v>0</v>
      </c>
      <c r="UKX60" s="5">
        <f>UKX59*assumptions!$E$98</f>
        <v>0</v>
      </c>
      <c r="UKY60" s="5">
        <f>UKY59*assumptions!$E$98</f>
        <v>0</v>
      </c>
      <c r="UKZ60" s="5">
        <f>UKZ59*assumptions!$E$98</f>
        <v>0</v>
      </c>
      <c r="ULA60" s="5">
        <f>ULA59*assumptions!$E$98</f>
        <v>0</v>
      </c>
      <c r="ULB60" s="5">
        <f>ULB59*assumptions!$E$98</f>
        <v>0</v>
      </c>
      <c r="ULC60" s="5">
        <f>ULC59*assumptions!$E$98</f>
        <v>0</v>
      </c>
      <c r="ULD60" s="5">
        <f>ULD59*assumptions!$E$98</f>
        <v>0</v>
      </c>
      <c r="ULE60" s="5">
        <f>ULE59*assumptions!$E$98</f>
        <v>0</v>
      </c>
      <c r="ULF60" s="5">
        <f>ULF59*assumptions!$E$98</f>
        <v>0</v>
      </c>
      <c r="ULG60" s="5">
        <f>ULG59*assumptions!$E$98</f>
        <v>0</v>
      </c>
      <c r="ULH60" s="5">
        <f>ULH59*assumptions!$E$98</f>
        <v>0</v>
      </c>
      <c r="ULI60" s="5">
        <f>ULI59*assumptions!$E$98</f>
        <v>0</v>
      </c>
      <c r="ULJ60" s="5">
        <f>ULJ59*assumptions!$E$98</f>
        <v>0</v>
      </c>
      <c r="ULK60" s="5">
        <f>ULK59*assumptions!$E$98</f>
        <v>0</v>
      </c>
      <c r="ULL60" s="5">
        <f>ULL59*assumptions!$E$98</f>
        <v>0</v>
      </c>
      <c r="ULM60" s="5">
        <f>ULM59*assumptions!$E$98</f>
        <v>0</v>
      </c>
      <c r="ULN60" s="5">
        <f>ULN59*assumptions!$E$98</f>
        <v>0</v>
      </c>
      <c r="ULO60" s="5">
        <f>ULO59*assumptions!$E$98</f>
        <v>0</v>
      </c>
      <c r="ULP60" s="5">
        <f>ULP59*assumptions!$E$98</f>
        <v>0</v>
      </c>
      <c r="ULQ60" s="5">
        <f>ULQ59*assumptions!$E$98</f>
        <v>0</v>
      </c>
      <c r="ULR60" s="5">
        <f>ULR59*assumptions!$E$98</f>
        <v>0</v>
      </c>
      <c r="ULS60" s="5">
        <f>ULS59*assumptions!$E$98</f>
        <v>0</v>
      </c>
      <c r="ULT60" s="5">
        <f>ULT59*assumptions!$E$98</f>
        <v>0</v>
      </c>
      <c r="ULU60" s="5">
        <f>ULU59*assumptions!$E$98</f>
        <v>0</v>
      </c>
      <c r="ULV60" s="5">
        <f>ULV59*assumptions!$E$98</f>
        <v>0</v>
      </c>
      <c r="ULW60" s="5">
        <f>ULW59*assumptions!$E$98</f>
        <v>0</v>
      </c>
      <c r="ULX60" s="5">
        <f>ULX59*assumptions!$E$98</f>
        <v>0</v>
      </c>
      <c r="ULY60" s="5">
        <f>ULY59*assumptions!$E$98</f>
        <v>0</v>
      </c>
      <c r="ULZ60" s="5">
        <f>ULZ59*assumptions!$E$98</f>
        <v>0</v>
      </c>
      <c r="UMA60" s="5">
        <f>UMA59*assumptions!$E$98</f>
        <v>0</v>
      </c>
      <c r="UMB60" s="5">
        <f>UMB59*assumptions!$E$98</f>
        <v>0</v>
      </c>
      <c r="UMC60" s="5">
        <f>UMC59*assumptions!$E$98</f>
        <v>0</v>
      </c>
      <c r="UMD60" s="5">
        <f>UMD59*assumptions!$E$98</f>
        <v>0</v>
      </c>
      <c r="UME60" s="5">
        <f>UME59*assumptions!$E$98</f>
        <v>0</v>
      </c>
      <c r="UMF60" s="5">
        <f>UMF59*assumptions!$E$98</f>
        <v>0</v>
      </c>
      <c r="UMG60" s="5">
        <f>UMG59*assumptions!$E$98</f>
        <v>0</v>
      </c>
      <c r="UMH60" s="5">
        <f>UMH59*assumptions!$E$98</f>
        <v>0</v>
      </c>
      <c r="UMI60" s="5">
        <f>UMI59*assumptions!$E$98</f>
        <v>0</v>
      </c>
      <c r="UMJ60" s="5">
        <f>UMJ59*assumptions!$E$98</f>
        <v>0</v>
      </c>
      <c r="UMK60" s="5">
        <f>UMK59*assumptions!$E$98</f>
        <v>0</v>
      </c>
      <c r="UML60" s="5">
        <f>UML59*assumptions!$E$98</f>
        <v>0</v>
      </c>
      <c r="UMM60" s="5">
        <f>UMM59*assumptions!$E$98</f>
        <v>0</v>
      </c>
      <c r="UMN60" s="5">
        <f>UMN59*assumptions!$E$98</f>
        <v>0</v>
      </c>
      <c r="UMO60" s="5">
        <f>UMO59*assumptions!$E$98</f>
        <v>0</v>
      </c>
      <c r="UMP60" s="5">
        <f>UMP59*assumptions!$E$98</f>
        <v>0</v>
      </c>
      <c r="UMQ60" s="5">
        <f>UMQ59*assumptions!$E$98</f>
        <v>0</v>
      </c>
      <c r="UMR60" s="5">
        <f>UMR59*assumptions!$E$98</f>
        <v>0</v>
      </c>
      <c r="UMS60" s="5">
        <f>UMS59*assumptions!$E$98</f>
        <v>0</v>
      </c>
      <c r="UMT60" s="5">
        <f>UMT59*assumptions!$E$98</f>
        <v>0</v>
      </c>
      <c r="UMU60" s="5">
        <f>UMU59*assumptions!$E$98</f>
        <v>0</v>
      </c>
      <c r="UMV60" s="5">
        <f>UMV59*assumptions!$E$98</f>
        <v>0</v>
      </c>
      <c r="UMW60" s="5">
        <f>UMW59*assumptions!$E$98</f>
        <v>0</v>
      </c>
      <c r="UMX60" s="5">
        <f>UMX59*assumptions!$E$98</f>
        <v>0</v>
      </c>
      <c r="UMY60" s="5">
        <f>UMY59*assumptions!$E$98</f>
        <v>0</v>
      </c>
      <c r="UMZ60" s="5">
        <f>UMZ59*assumptions!$E$98</f>
        <v>0</v>
      </c>
      <c r="UNA60" s="5">
        <f>UNA59*assumptions!$E$98</f>
        <v>0</v>
      </c>
      <c r="UNB60" s="5">
        <f>UNB59*assumptions!$E$98</f>
        <v>0</v>
      </c>
      <c r="UNC60" s="5">
        <f>UNC59*assumptions!$E$98</f>
        <v>0</v>
      </c>
      <c r="UND60" s="5">
        <f>UND59*assumptions!$E$98</f>
        <v>0</v>
      </c>
      <c r="UNE60" s="5">
        <f>UNE59*assumptions!$E$98</f>
        <v>0</v>
      </c>
      <c r="UNF60" s="5">
        <f>UNF59*assumptions!$E$98</f>
        <v>0</v>
      </c>
      <c r="UNG60" s="5">
        <f>UNG59*assumptions!$E$98</f>
        <v>0</v>
      </c>
      <c r="UNH60" s="5">
        <f>UNH59*assumptions!$E$98</f>
        <v>0</v>
      </c>
      <c r="UNI60" s="5">
        <f>UNI59*assumptions!$E$98</f>
        <v>0</v>
      </c>
      <c r="UNJ60" s="5">
        <f>UNJ59*assumptions!$E$98</f>
        <v>0</v>
      </c>
      <c r="UNK60" s="5">
        <f>UNK59*assumptions!$E$98</f>
        <v>0</v>
      </c>
      <c r="UNL60" s="5">
        <f>UNL59*assumptions!$E$98</f>
        <v>0</v>
      </c>
      <c r="UNM60" s="5">
        <f>UNM59*assumptions!$E$98</f>
        <v>0</v>
      </c>
      <c r="UNN60" s="5">
        <f>UNN59*assumptions!$E$98</f>
        <v>0</v>
      </c>
      <c r="UNO60" s="5">
        <f>UNO59*assumptions!$E$98</f>
        <v>0</v>
      </c>
      <c r="UNP60" s="5">
        <f>UNP59*assumptions!$E$98</f>
        <v>0</v>
      </c>
      <c r="UNQ60" s="5">
        <f>UNQ59*assumptions!$E$98</f>
        <v>0</v>
      </c>
      <c r="UNR60" s="5">
        <f>UNR59*assumptions!$E$98</f>
        <v>0</v>
      </c>
      <c r="UNS60" s="5">
        <f>UNS59*assumptions!$E$98</f>
        <v>0</v>
      </c>
      <c r="UNT60" s="5">
        <f>UNT59*assumptions!$E$98</f>
        <v>0</v>
      </c>
      <c r="UNU60" s="5">
        <f>UNU59*assumptions!$E$98</f>
        <v>0</v>
      </c>
      <c r="UNV60" s="5">
        <f>UNV59*assumptions!$E$98</f>
        <v>0</v>
      </c>
      <c r="UNW60" s="5">
        <f>UNW59*assumptions!$E$98</f>
        <v>0</v>
      </c>
      <c r="UNX60" s="5">
        <f>UNX59*assumptions!$E$98</f>
        <v>0</v>
      </c>
      <c r="UNY60" s="5">
        <f>UNY59*assumptions!$E$98</f>
        <v>0</v>
      </c>
      <c r="UNZ60" s="5">
        <f>UNZ59*assumptions!$E$98</f>
        <v>0</v>
      </c>
      <c r="UOA60" s="5">
        <f>UOA59*assumptions!$E$98</f>
        <v>0</v>
      </c>
      <c r="UOB60" s="5">
        <f>UOB59*assumptions!$E$98</f>
        <v>0</v>
      </c>
      <c r="UOC60" s="5">
        <f>UOC59*assumptions!$E$98</f>
        <v>0</v>
      </c>
      <c r="UOD60" s="5">
        <f>UOD59*assumptions!$E$98</f>
        <v>0</v>
      </c>
      <c r="UOE60" s="5">
        <f>UOE59*assumptions!$E$98</f>
        <v>0</v>
      </c>
      <c r="UOF60" s="5">
        <f>UOF59*assumptions!$E$98</f>
        <v>0</v>
      </c>
      <c r="UOG60" s="5">
        <f>UOG59*assumptions!$E$98</f>
        <v>0</v>
      </c>
      <c r="UOH60" s="5">
        <f>UOH59*assumptions!$E$98</f>
        <v>0</v>
      </c>
      <c r="UOI60" s="5">
        <f>UOI59*assumptions!$E$98</f>
        <v>0</v>
      </c>
      <c r="UOJ60" s="5">
        <f>UOJ59*assumptions!$E$98</f>
        <v>0</v>
      </c>
      <c r="UOK60" s="5">
        <f>UOK59*assumptions!$E$98</f>
        <v>0</v>
      </c>
      <c r="UOL60" s="5">
        <f>UOL59*assumptions!$E$98</f>
        <v>0</v>
      </c>
      <c r="UOM60" s="5">
        <f>UOM59*assumptions!$E$98</f>
        <v>0</v>
      </c>
      <c r="UON60" s="5">
        <f>UON59*assumptions!$E$98</f>
        <v>0</v>
      </c>
      <c r="UOO60" s="5">
        <f>UOO59*assumptions!$E$98</f>
        <v>0</v>
      </c>
      <c r="UOP60" s="5">
        <f>UOP59*assumptions!$E$98</f>
        <v>0</v>
      </c>
      <c r="UOQ60" s="5">
        <f>UOQ59*assumptions!$E$98</f>
        <v>0</v>
      </c>
      <c r="UOR60" s="5">
        <f>UOR59*assumptions!$E$98</f>
        <v>0</v>
      </c>
      <c r="UOS60" s="5">
        <f>UOS59*assumptions!$E$98</f>
        <v>0</v>
      </c>
      <c r="UOT60" s="5">
        <f>UOT59*assumptions!$E$98</f>
        <v>0</v>
      </c>
      <c r="UOU60" s="5">
        <f>UOU59*assumptions!$E$98</f>
        <v>0</v>
      </c>
      <c r="UOV60" s="5">
        <f>UOV59*assumptions!$E$98</f>
        <v>0</v>
      </c>
      <c r="UOW60" s="5">
        <f>UOW59*assumptions!$E$98</f>
        <v>0</v>
      </c>
      <c r="UOX60" s="5">
        <f>UOX59*assumptions!$E$98</f>
        <v>0</v>
      </c>
      <c r="UOY60" s="5">
        <f>UOY59*assumptions!$E$98</f>
        <v>0</v>
      </c>
      <c r="UOZ60" s="5">
        <f>UOZ59*assumptions!$E$98</f>
        <v>0</v>
      </c>
      <c r="UPA60" s="5">
        <f>UPA59*assumptions!$E$98</f>
        <v>0</v>
      </c>
      <c r="UPB60" s="5">
        <f>UPB59*assumptions!$E$98</f>
        <v>0</v>
      </c>
      <c r="UPC60" s="5">
        <f>UPC59*assumptions!$E$98</f>
        <v>0</v>
      </c>
      <c r="UPD60" s="5">
        <f>UPD59*assumptions!$E$98</f>
        <v>0</v>
      </c>
      <c r="UPE60" s="5">
        <f>UPE59*assumptions!$E$98</f>
        <v>0</v>
      </c>
      <c r="UPF60" s="5">
        <f>UPF59*assumptions!$E$98</f>
        <v>0</v>
      </c>
      <c r="UPG60" s="5">
        <f>UPG59*assumptions!$E$98</f>
        <v>0</v>
      </c>
      <c r="UPH60" s="5">
        <f>UPH59*assumptions!$E$98</f>
        <v>0</v>
      </c>
      <c r="UPI60" s="5">
        <f>UPI59*assumptions!$E$98</f>
        <v>0</v>
      </c>
      <c r="UPJ60" s="5">
        <f>UPJ59*assumptions!$E$98</f>
        <v>0</v>
      </c>
      <c r="UPK60" s="5">
        <f>UPK59*assumptions!$E$98</f>
        <v>0</v>
      </c>
      <c r="UPL60" s="5">
        <f>UPL59*assumptions!$E$98</f>
        <v>0</v>
      </c>
      <c r="UPM60" s="5">
        <f>UPM59*assumptions!$E$98</f>
        <v>0</v>
      </c>
      <c r="UPN60" s="5">
        <f>UPN59*assumptions!$E$98</f>
        <v>0</v>
      </c>
      <c r="UPO60" s="5">
        <f>UPO59*assumptions!$E$98</f>
        <v>0</v>
      </c>
      <c r="UPP60" s="5">
        <f>UPP59*assumptions!$E$98</f>
        <v>0</v>
      </c>
      <c r="UPQ60" s="5">
        <f>UPQ59*assumptions!$E$98</f>
        <v>0</v>
      </c>
      <c r="UPR60" s="5">
        <f>UPR59*assumptions!$E$98</f>
        <v>0</v>
      </c>
      <c r="UPS60" s="5">
        <f>UPS59*assumptions!$E$98</f>
        <v>0</v>
      </c>
      <c r="UPT60" s="5">
        <f>UPT59*assumptions!$E$98</f>
        <v>0</v>
      </c>
      <c r="UPU60" s="5">
        <f>UPU59*assumptions!$E$98</f>
        <v>0</v>
      </c>
      <c r="UPV60" s="5">
        <f>UPV59*assumptions!$E$98</f>
        <v>0</v>
      </c>
      <c r="UPW60" s="5">
        <f>UPW59*assumptions!$E$98</f>
        <v>0</v>
      </c>
      <c r="UPX60" s="5">
        <f>UPX59*assumptions!$E$98</f>
        <v>0</v>
      </c>
      <c r="UPY60" s="5">
        <f>UPY59*assumptions!$E$98</f>
        <v>0</v>
      </c>
      <c r="UPZ60" s="5">
        <f>UPZ59*assumptions!$E$98</f>
        <v>0</v>
      </c>
      <c r="UQA60" s="5">
        <f>UQA59*assumptions!$E$98</f>
        <v>0</v>
      </c>
      <c r="UQB60" s="5">
        <f>UQB59*assumptions!$E$98</f>
        <v>0</v>
      </c>
      <c r="UQC60" s="5">
        <f>UQC59*assumptions!$E$98</f>
        <v>0</v>
      </c>
      <c r="UQD60" s="5">
        <f>UQD59*assumptions!$E$98</f>
        <v>0</v>
      </c>
      <c r="UQE60" s="5">
        <f>UQE59*assumptions!$E$98</f>
        <v>0</v>
      </c>
      <c r="UQF60" s="5">
        <f>UQF59*assumptions!$E$98</f>
        <v>0</v>
      </c>
      <c r="UQG60" s="5">
        <f>UQG59*assumptions!$E$98</f>
        <v>0</v>
      </c>
      <c r="UQH60" s="5">
        <f>UQH59*assumptions!$E$98</f>
        <v>0</v>
      </c>
      <c r="UQI60" s="5">
        <f>UQI59*assumptions!$E$98</f>
        <v>0</v>
      </c>
      <c r="UQJ60" s="5">
        <f>UQJ59*assumptions!$E$98</f>
        <v>0</v>
      </c>
      <c r="UQK60" s="5">
        <f>UQK59*assumptions!$E$98</f>
        <v>0</v>
      </c>
      <c r="UQL60" s="5">
        <f>UQL59*assumptions!$E$98</f>
        <v>0</v>
      </c>
      <c r="UQM60" s="5">
        <f>UQM59*assumptions!$E$98</f>
        <v>0</v>
      </c>
      <c r="UQN60" s="5">
        <f>UQN59*assumptions!$E$98</f>
        <v>0</v>
      </c>
      <c r="UQO60" s="5">
        <f>UQO59*assumptions!$E$98</f>
        <v>0</v>
      </c>
      <c r="UQP60" s="5">
        <f>UQP59*assumptions!$E$98</f>
        <v>0</v>
      </c>
      <c r="UQQ60" s="5">
        <f>UQQ59*assumptions!$E$98</f>
        <v>0</v>
      </c>
      <c r="UQR60" s="5">
        <f>UQR59*assumptions!$E$98</f>
        <v>0</v>
      </c>
      <c r="UQS60" s="5">
        <f>UQS59*assumptions!$E$98</f>
        <v>0</v>
      </c>
      <c r="UQT60" s="5">
        <f>UQT59*assumptions!$E$98</f>
        <v>0</v>
      </c>
      <c r="UQU60" s="5">
        <f>UQU59*assumptions!$E$98</f>
        <v>0</v>
      </c>
      <c r="UQV60" s="5">
        <f>UQV59*assumptions!$E$98</f>
        <v>0</v>
      </c>
      <c r="UQW60" s="5">
        <f>UQW59*assumptions!$E$98</f>
        <v>0</v>
      </c>
      <c r="UQX60" s="5">
        <f>UQX59*assumptions!$E$98</f>
        <v>0</v>
      </c>
      <c r="UQY60" s="5">
        <f>UQY59*assumptions!$E$98</f>
        <v>0</v>
      </c>
      <c r="UQZ60" s="5">
        <f>UQZ59*assumptions!$E$98</f>
        <v>0</v>
      </c>
      <c r="URA60" s="5">
        <f>URA59*assumptions!$E$98</f>
        <v>0</v>
      </c>
      <c r="URB60" s="5">
        <f>URB59*assumptions!$E$98</f>
        <v>0</v>
      </c>
      <c r="URC60" s="5">
        <f>URC59*assumptions!$E$98</f>
        <v>0</v>
      </c>
      <c r="URD60" s="5">
        <f>URD59*assumptions!$E$98</f>
        <v>0</v>
      </c>
      <c r="URE60" s="5">
        <f>URE59*assumptions!$E$98</f>
        <v>0</v>
      </c>
      <c r="URF60" s="5">
        <f>URF59*assumptions!$E$98</f>
        <v>0</v>
      </c>
      <c r="URG60" s="5">
        <f>URG59*assumptions!$E$98</f>
        <v>0</v>
      </c>
      <c r="URH60" s="5">
        <f>URH59*assumptions!$E$98</f>
        <v>0</v>
      </c>
      <c r="URI60" s="5">
        <f>URI59*assumptions!$E$98</f>
        <v>0</v>
      </c>
      <c r="URJ60" s="5">
        <f>URJ59*assumptions!$E$98</f>
        <v>0</v>
      </c>
      <c r="URK60" s="5">
        <f>URK59*assumptions!$E$98</f>
        <v>0</v>
      </c>
      <c r="URL60" s="5">
        <f>URL59*assumptions!$E$98</f>
        <v>0</v>
      </c>
      <c r="URM60" s="5">
        <f>URM59*assumptions!$E$98</f>
        <v>0</v>
      </c>
      <c r="URN60" s="5">
        <f>URN59*assumptions!$E$98</f>
        <v>0</v>
      </c>
      <c r="URO60" s="5">
        <f>URO59*assumptions!$E$98</f>
        <v>0</v>
      </c>
      <c r="URP60" s="5">
        <f>URP59*assumptions!$E$98</f>
        <v>0</v>
      </c>
      <c r="URQ60" s="5">
        <f>URQ59*assumptions!$E$98</f>
        <v>0</v>
      </c>
      <c r="URR60" s="5">
        <f>URR59*assumptions!$E$98</f>
        <v>0</v>
      </c>
      <c r="URS60" s="5">
        <f>URS59*assumptions!$E$98</f>
        <v>0</v>
      </c>
      <c r="URT60" s="5">
        <f>URT59*assumptions!$E$98</f>
        <v>0</v>
      </c>
      <c r="URU60" s="5">
        <f>URU59*assumptions!$E$98</f>
        <v>0</v>
      </c>
      <c r="URV60" s="5">
        <f>URV59*assumptions!$E$98</f>
        <v>0</v>
      </c>
      <c r="URW60" s="5">
        <f>URW59*assumptions!$E$98</f>
        <v>0</v>
      </c>
      <c r="URX60" s="5">
        <f>URX59*assumptions!$E$98</f>
        <v>0</v>
      </c>
      <c r="URY60" s="5">
        <f>URY59*assumptions!$E$98</f>
        <v>0</v>
      </c>
      <c r="URZ60" s="5">
        <f>URZ59*assumptions!$E$98</f>
        <v>0</v>
      </c>
      <c r="USA60" s="5">
        <f>USA59*assumptions!$E$98</f>
        <v>0</v>
      </c>
      <c r="USB60" s="5">
        <f>USB59*assumptions!$E$98</f>
        <v>0</v>
      </c>
      <c r="USC60" s="5">
        <f>USC59*assumptions!$E$98</f>
        <v>0</v>
      </c>
      <c r="USD60" s="5">
        <f>USD59*assumptions!$E$98</f>
        <v>0</v>
      </c>
      <c r="USE60" s="5">
        <f>USE59*assumptions!$E$98</f>
        <v>0</v>
      </c>
      <c r="USF60" s="5">
        <f>USF59*assumptions!$E$98</f>
        <v>0</v>
      </c>
      <c r="USG60" s="5">
        <f>USG59*assumptions!$E$98</f>
        <v>0</v>
      </c>
      <c r="USH60" s="5">
        <f>USH59*assumptions!$E$98</f>
        <v>0</v>
      </c>
      <c r="USI60" s="5">
        <f>USI59*assumptions!$E$98</f>
        <v>0</v>
      </c>
      <c r="USJ60" s="5">
        <f>USJ59*assumptions!$E$98</f>
        <v>0</v>
      </c>
      <c r="USK60" s="5">
        <f>USK59*assumptions!$E$98</f>
        <v>0</v>
      </c>
      <c r="USL60" s="5">
        <f>USL59*assumptions!$E$98</f>
        <v>0</v>
      </c>
      <c r="USM60" s="5">
        <f>USM59*assumptions!$E$98</f>
        <v>0</v>
      </c>
      <c r="USN60" s="5">
        <f>USN59*assumptions!$E$98</f>
        <v>0</v>
      </c>
      <c r="USO60" s="5">
        <f>USO59*assumptions!$E$98</f>
        <v>0</v>
      </c>
      <c r="USP60" s="5">
        <f>USP59*assumptions!$E$98</f>
        <v>0</v>
      </c>
      <c r="USQ60" s="5">
        <f>USQ59*assumptions!$E$98</f>
        <v>0</v>
      </c>
      <c r="USR60" s="5">
        <f>USR59*assumptions!$E$98</f>
        <v>0</v>
      </c>
      <c r="USS60" s="5">
        <f>USS59*assumptions!$E$98</f>
        <v>0</v>
      </c>
      <c r="UST60" s="5">
        <f>UST59*assumptions!$E$98</f>
        <v>0</v>
      </c>
      <c r="USU60" s="5">
        <f>USU59*assumptions!$E$98</f>
        <v>0</v>
      </c>
      <c r="USV60" s="5">
        <f>USV59*assumptions!$E$98</f>
        <v>0</v>
      </c>
      <c r="USW60" s="5">
        <f>USW59*assumptions!$E$98</f>
        <v>0</v>
      </c>
      <c r="USX60" s="5">
        <f>USX59*assumptions!$E$98</f>
        <v>0</v>
      </c>
      <c r="USY60" s="5">
        <f>USY59*assumptions!$E$98</f>
        <v>0</v>
      </c>
      <c r="USZ60" s="5">
        <f>USZ59*assumptions!$E$98</f>
        <v>0</v>
      </c>
      <c r="UTA60" s="5">
        <f>UTA59*assumptions!$E$98</f>
        <v>0</v>
      </c>
      <c r="UTB60" s="5">
        <f>UTB59*assumptions!$E$98</f>
        <v>0</v>
      </c>
      <c r="UTC60" s="5">
        <f>UTC59*assumptions!$E$98</f>
        <v>0</v>
      </c>
      <c r="UTD60" s="5">
        <f>UTD59*assumptions!$E$98</f>
        <v>0</v>
      </c>
      <c r="UTE60" s="5">
        <f>UTE59*assumptions!$E$98</f>
        <v>0</v>
      </c>
      <c r="UTF60" s="5">
        <f>UTF59*assumptions!$E$98</f>
        <v>0</v>
      </c>
      <c r="UTG60" s="5">
        <f>UTG59*assumptions!$E$98</f>
        <v>0</v>
      </c>
      <c r="UTH60" s="5">
        <f>UTH59*assumptions!$E$98</f>
        <v>0</v>
      </c>
      <c r="UTI60" s="5">
        <f>UTI59*assumptions!$E$98</f>
        <v>0</v>
      </c>
      <c r="UTJ60" s="5">
        <f>UTJ59*assumptions!$E$98</f>
        <v>0</v>
      </c>
      <c r="UTK60" s="5">
        <f>UTK59*assumptions!$E$98</f>
        <v>0</v>
      </c>
      <c r="UTL60" s="5">
        <f>UTL59*assumptions!$E$98</f>
        <v>0</v>
      </c>
      <c r="UTM60" s="5">
        <f>UTM59*assumptions!$E$98</f>
        <v>0</v>
      </c>
      <c r="UTN60" s="5">
        <f>UTN59*assumptions!$E$98</f>
        <v>0</v>
      </c>
      <c r="UTO60" s="5">
        <f>UTO59*assumptions!$E$98</f>
        <v>0</v>
      </c>
      <c r="UTP60" s="5">
        <f>UTP59*assumptions!$E$98</f>
        <v>0</v>
      </c>
      <c r="UTQ60" s="5">
        <f>UTQ59*assumptions!$E$98</f>
        <v>0</v>
      </c>
      <c r="UTR60" s="5">
        <f>UTR59*assumptions!$E$98</f>
        <v>0</v>
      </c>
      <c r="UTS60" s="5">
        <f>UTS59*assumptions!$E$98</f>
        <v>0</v>
      </c>
      <c r="UTT60" s="5">
        <f>UTT59*assumptions!$E$98</f>
        <v>0</v>
      </c>
      <c r="UTU60" s="5">
        <f>UTU59*assumptions!$E$98</f>
        <v>0</v>
      </c>
      <c r="UTV60" s="5">
        <f>UTV59*assumptions!$E$98</f>
        <v>0</v>
      </c>
      <c r="UTW60" s="5">
        <f>UTW59*assumptions!$E$98</f>
        <v>0</v>
      </c>
      <c r="UTX60" s="5">
        <f>UTX59*assumptions!$E$98</f>
        <v>0</v>
      </c>
      <c r="UTY60" s="5">
        <f>UTY59*assumptions!$E$98</f>
        <v>0</v>
      </c>
      <c r="UTZ60" s="5">
        <f>UTZ59*assumptions!$E$98</f>
        <v>0</v>
      </c>
      <c r="UUA60" s="5">
        <f>UUA59*assumptions!$E$98</f>
        <v>0</v>
      </c>
      <c r="UUB60" s="5">
        <f>UUB59*assumptions!$E$98</f>
        <v>0</v>
      </c>
      <c r="UUC60" s="5">
        <f>UUC59*assumptions!$E$98</f>
        <v>0</v>
      </c>
      <c r="UUD60" s="5">
        <f>UUD59*assumptions!$E$98</f>
        <v>0</v>
      </c>
      <c r="UUE60" s="5">
        <f>UUE59*assumptions!$E$98</f>
        <v>0</v>
      </c>
      <c r="UUF60" s="5">
        <f>UUF59*assumptions!$E$98</f>
        <v>0</v>
      </c>
      <c r="UUG60" s="5">
        <f>UUG59*assumptions!$E$98</f>
        <v>0</v>
      </c>
      <c r="UUH60" s="5">
        <f>UUH59*assumptions!$E$98</f>
        <v>0</v>
      </c>
      <c r="UUI60" s="5">
        <f>UUI59*assumptions!$E$98</f>
        <v>0</v>
      </c>
      <c r="UUJ60" s="5">
        <f>UUJ59*assumptions!$E$98</f>
        <v>0</v>
      </c>
      <c r="UUK60" s="5">
        <f>UUK59*assumptions!$E$98</f>
        <v>0</v>
      </c>
      <c r="UUL60" s="5">
        <f>UUL59*assumptions!$E$98</f>
        <v>0</v>
      </c>
      <c r="UUM60" s="5">
        <f>UUM59*assumptions!$E$98</f>
        <v>0</v>
      </c>
      <c r="UUN60" s="5">
        <f>UUN59*assumptions!$E$98</f>
        <v>0</v>
      </c>
      <c r="UUO60" s="5">
        <f>UUO59*assumptions!$E$98</f>
        <v>0</v>
      </c>
      <c r="UUP60" s="5">
        <f>UUP59*assumptions!$E$98</f>
        <v>0</v>
      </c>
      <c r="UUQ60" s="5">
        <f>UUQ59*assumptions!$E$98</f>
        <v>0</v>
      </c>
      <c r="UUR60" s="5">
        <f>UUR59*assumptions!$E$98</f>
        <v>0</v>
      </c>
      <c r="UUS60" s="5">
        <f>UUS59*assumptions!$E$98</f>
        <v>0</v>
      </c>
      <c r="UUT60" s="5">
        <f>UUT59*assumptions!$E$98</f>
        <v>0</v>
      </c>
      <c r="UUU60" s="5">
        <f>UUU59*assumptions!$E$98</f>
        <v>0</v>
      </c>
      <c r="UUV60" s="5">
        <f>UUV59*assumptions!$E$98</f>
        <v>0</v>
      </c>
      <c r="UUW60" s="5">
        <f>UUW59*assumptions!$E$98</f>
        <v>0</v>
      </c>
      <c r="UUX60" s="5">
        <f>UUX59*assumptions!$E$98</f>
        <v>0</v>
      </c>
      <c r="UUY60" s="5">
        <f>UUY59*assumptions!$E$98</f>
        <v>0</v>
      </c>
      <c r="UUZ60" s="5">
        <f>UUZ59*assumptions!$E$98</f>
        <v>0</v>
      </c>
      <c r="UVA60" s="5">
        <f>UVA59*assumptions!$E$98</f>
        <v>0</v>
      </c>
      <c r="UVB60" s="5">
        <f>UVB59*assumptions!$E$98</f>
        <v>0</v>
      </c>
      <c r="UVC60" s="5">
        <f>UVC59*assumptions!$E$98</f>
        <v>0</v>
      </c>
      <c r="UVD60" s="5">
        <f>UVD59*assumptions!$E$98</f>
        <v>0</v>
      </c>
      <c r="UVE60" s="5">
        <f>UVE59*assumptions!$E$98</f>
        <v>0</v>
      </c>
      <c r="UVF60" s="5">
        <f>UVF59*assumptions!$E$98</f>
        <v>0</v>
      </c>
      <c r="UVG60" s="5">
        <f>UVG59*assumptions!$E$98</f>
        <v>0</v>
      </c>
      <c r="UVH60" s="5">
        <f>UVH59*assumptions!$E$98</f>
        <v>0</v>
      </c>
      <c r="UVI60" s="5">
        <f>UVI59*assumptions!$E$98</f>
        <v>0</v>
      </c>
      <c r="UVJ60" s="5">
        <f>UVJ59*assumptions!$E$98</f>
        <v>0</v>
      </c>
      <c r="UVK60" s="5">
        <f>UVK59*assumptions!$E$98</f>
        <v>0</v>
      </c>
      <c r="UVL60" s="5">
        <f>UVL59*assumptions!$E$98</f>
        <v>0</v>
      </c>
      <c r="UVM60" s="5">
        <f>UVM59*assumptions!$E$98</f>
        <v>0</v>
      </c>
      <c r="UVN60" s="5">
        <f>UVN59*assumptions!$E$98</f>
        <v>0</v>
      </c>
      <c r="UVO60" s="5">
        <f>UVO59*assumptions!$E$98</f>
        <v>0</v>
      </c>
      <c r="UVP60" s="5">
        <f>UVP59*assumptions!$E$98</f>
        <v>0</v>
      </c>
      <c r="UVQ60" s="5">
        <f>UVQ59*assumptions!$E$98</f>
        <v>0</v>
      </c>
      <c r="UVR60" s="5">
        <f>UVR59*assumptions!$E$98</f>
        <v>0</v>
      </c>
      <c r="UVS60" s="5">
        <f>UVS59*assumptions!$E$98</f>
        <v>0</v>
      </c>
      <c r="UVT60" s="5">
        <f>UVT59*assumptions!$E$98</f>
        <v>0</v>
      </c>
      <c r="UVU60" s="5">
        <f>UVU59*assumptions!$E$98</f>
        <v>0</v>
      </c>
      <c r="UVV60" s="5">
        <f>UVV59*assumptions!$E$98</f>
        <v>0</v>
      </c>
      <c r="UVW60" s="5">
        <f>UVW59*assumptions!$E$98</f>
        <v>0</v>
      </c>
      <c r="UVX60" s="5">
        <f>UVX59*assumptions!$E$98</f>
        <v>0</v>
      </c>
      <c r="UVY60" s="5">
        <f>UVY59*assumptions!$E$98</f>
        <v>0</v>
      </c>
      <c r="UVZ60" s="5">
        <f>UVZ59*assumptions!$E$98</f>
        <v>0</v>
      </c>
      <c r="UWA60" s="5">
        <f>UWA59*assumptions!$E$98</f>
        <v>0</v>
      </c>
      <c r="UWB60" s="5">
        <f>UWB59*assumptions!$E$98</f>
        <v>0</v>
      </c>
      <c r="UWC60" s="5">
        <f>UWC59*assumptions!$E$98</f>
        <v>0</v>
      </c>
      <c r="UWD60" s="5">
        <f>UWD59*assumptions!$E$98</f>
        <v>0</v>
      </c>
      <c r="UWE60" s="5">
        <f>UWE59*assumptions!$E$98</f>
        <v>0</v>
      </c>
      <c r="UWF60" s="5">
        <f>UWF59*assumptions!$E$98</f>
        <v>0</v>
      </c>
      <c r="UWG60" s="5">
        <f>UWG59*assumptions!$E$98</f>
        <v>0</v>
      </c>
      <c r="UWH60" s="5">
        <f>UWH59*assumptions!$E$98</f>
        <v>0</v>
      </c>
      <c r="UWI60" s="5">
        <f>UWI59*assumptions!$E$98</f>
        <v>0</v>
      </c>
      <c r="UWJ60" s="5">
        <f>UWJ59*assumptions!$E$98</f>
        <v>0</v>
      </c>
      <c r="UWK60" s="5">
        <f>UWK59*assumptions!$E$98</f>
        <v>0</v>
      </c>
      <c r="UWL60" s="5">
        <f>UWL59*assumptions!$E$98</f>
        <v>0</v>
      </c>
      <c r="UWM60" s="5">
        <f>UWM59*assumptions!$E$98</f>
        <v>0</v>
      </c>
      <c r="UWN60" s="5">
        <f>UWN59*assumptions!$E$98</f>
        <v>0</v>
      </c>
      <c r="UWO60" s="5">
        <f>UWO59*assumptions!$E$98</f>
        <v>0</v>
      </c>
      <c r="UWP60" s="5">
        <f>UWP59*assumptions!$E$98</f>
        <v>0</v>
      </c>
      <c r="UWQ60" s="5">
        <f>UWQ59*assumptions!$E$98</f>
        <v>0</v>
      </c>
      <c r="UWR60" s="5">
        <f>UWR59*assumptions!$E$98</f>
        <v>0</v>
      </c>
      <c r="UWS60" s="5">
        <f>UWS59*assumptions!$E$98</f>
        <v>0</v>
      </c>
      <c r="UWT60" s="5">
        <f>UWT59*assumptions!$E$98</f>
        <v>0</v>
      </c>
      <c r="UWU60" s="5">
        <f>UWU59*assumptions!$E$98</f>
        <v>0</v>
      </c>
      <c r="UWV60" s="5">
        <f>UWV59*assumptions!$E$98</f>
        <v>0</v>
      </c>
      <c r="UWW60" s="5">
        <f>UWW59*assumptions!$E$98</f>
        <v>0</v>
      </c>
      <c r="UWX60" s="5">
        <f>UWX59*assumptions!$E$98</f>
        <v>0</v>
      </c>
      <c r="UWY60" s="5">
        <f>UWY59*assumptions!$E$98</f>
        <v>0</v>
      </c>
      <c r="UWZ60" s="5">
        <f>UWZ59*assumptions!$E$98</f>
        <v>0</v>
      </c>
      <c r="UXA60" s="5">
        <f>UXA59*assumptions!$E$98</f>
        <v>0</v>
      </c>
      <c r="UXB60" s="5">
        <f>UXB59*assumptions!$E$98</f>
        <v>0</v>
      </c>
      <c r="UXC60" s="5">
        <f>UXC59*assumptions!$E$98</f>
        <v>0</v>
      </c>
      <c r="UXD60" s="5">
        <f>UXD59*assumptions!$E$98</f>
        <v>0</v>
      </c>
      <c r="UXE60" s="5">
        <f>UXE59*assumptions!$E$98</f>
        <v>0</v>
      </c>
      <c r="UXF60" s="5">
        <f>UXF59*assumptions!$E$98</f>
        <v>0</v>
      </c>
      <c r="UXG60" s="5">
        <f>UXG59*assumptions!$E$98</f>
        <v>0</v>
      </c>
      <c r="UXH60" s="5">
        <f>UXH59*assumptions!$E$98</f>
        <v>0</v>
      </c>
      <c r="UXI60" s="5">
        <f>UXI59*assumptions!$E$98</f>
        <v>0</v>
      </c>
      <c r="UXJ60" s="5">
        <f>UXJ59*assumptions!$E$98</f>
        <v>0</v>
      </c>
      <c r="UXK60" s="5">
        <f>UXK59*assumptions!$E$98</f>
        <v>0</v>
      </c>
      <c r="UXL60" s="5">
        <f>UXL59*assumptions!$E$98</f>
        <v>0</v>
      </c>
      <c r="UXM60" s="5">
        <f>UXM59*assumptions!$E$98</f>
        <v>0</v>
      </c>
      <c r="UXN60" s="5">
        <f>UXN59*assumptions!$E$98</f>
        <v>0</v>
      </c>
      <c r="UXO60" s="5">
        <f>UXO59*assumptions!$E$98</f>
        <v>0</v>
      </c>
      <c r="UXP60" s="5">
        <f>UXP59*assumptions!$E$98</f>
        <v>0</v>
      </c>
      <c r="UXQ60" s="5">
        <f>UXQ59*assumptions!$E$98</f>
        <v>0</v>
      </c>
      <c r="UXR60" s="5">
        <f>UXR59*assumptions!$E$98</f>
        <v>0</v>
      </c>
      <c r="UXS60" s="5">
        <f>UXS59*assumptions!$E$98</f>
        <v>0</v>
      </c>
      <c r="UXT60" s="5">
        <f>UXT59*assumptions!$E$98</f>
        <v>0</v>
      </c>
      <c r="UXU60" s="5">
        <f>UXU59*assumptions!$E$98</f>
        <v>0</v>
      </c>
      <c r="UXV60" s="5">
        <f>UXV59*assumptions!$E$98</f>
        <v>0</v>
      </c>
      <c r="UXW60" s="5">
        <f>UXW59*assumptions!$E$98</f>
        <v>0</v>
      </c>
      <c r="UXX60" s="5">
        <f>UXX59*assumptions!$E$98</f>
        <v>0</v>
      </c>
      <c r="UXY60" s="5">
        <f>UXY59*assumptions!$E$98</f>
        <v>0</v>
      </c>
      <c r="UXZ60" s="5">
        <f>UXZ59*assumptions!$E$98</f>
        <v>0</v>
      </c>
      <c r="UYA60" s="5">
        <f>UYA59*assumptions!$E$98</f>
        <v>0</v>
      </c>
      <c r="UYB60" s="5">
        <f>UYB59*assumptions!$E$98</f>
        <v>0</v>
      </c>
      <c r="UYC60" s="5">
        <f>UYC59*assumptions!$E$98</f>
        <v>0</v>
      </c>
      <c r="UYD60" s="5">
        <f>UYD59*assumptions!$E$98</f>
        <v>0</v>
      </c>
      <c r="UYE60" s="5">
        <f>UYE59*assumptions!$E$98</f>
        <v>0</v>
      </c>
      <c r="UYF60" s="5">
        <f>UYF59*assumptions!$E$98</f>
        <v>0</v>
      </c>
      <c r="UYG60" s="5">
        <f>UYG59*assumptions!$E$98</f>
        <v>0</v>
      </c>
      <c r="UYH60" s="5">
        <f>UYH59*assumptions!$E$98</f>
        <v>0</v>
      </c>
      <c r="UYI60" s="5">
        <f>UYI59*assumptions!$E$98</f>
        <v>0</v>
      </c>
      <c r="UYJ60" s="5">
        <f>UYJ59*assumptions!$E$98</f>
        <v>0</v>
      </c>
      <c r="UYK60" s="5">
        <f>UYK59*assumptions!$E$98</f>
        <v>0</v>
      </c>
      <c r="UYL60" s="5">
        <f>UYL59*assumptions!$E$98</f>
        <v>0</v>
      </c>
      <c r="UYM60" s="5">
        <f>UYM59*assumptions!$E$98</f>
        <v>0</v>
      </c>
      <c r="UYN60" s="5">
        <f>UYN59*assumptions!$E$98</f>
        <v>0</v>
      </c>
      <c r="UYO60" s="5">
        <f>UYO59*assumptions!$E$98</f>
        <v>0</v>
      </c>
      <c r="UYP60" s="5">
        <f>UYP59*assumptions!$E$98</f>
        <v>0</v>
      </c>
      <c r="UYQ60" s="5">
        <f>UYQ59*assumptions!$E$98</f>
        <v>0</v>
      </c>
      <c r="UYR60" s="5">
        <f>UYR59*assumptions!$E$98</f>
        <v>0</v>
      </c>
      <c r="UYS60" s="5">
        <f>UYS59*assumptions!$E$98</f>
        <v>0</v>
      </c>
      <c r="UYT60" s="5">
        <f>UYT59*assumptions!$E$98</f>
        <v>0</v>
      </c>
      <c r="UYU60" s="5">
        <f>UYU59*assumptions!$E$98</f>
        <v>0</v>
      </c>
      <c r="UYV60" s="5">
        <f>UYV59*assumptions!$E$98</f>
        <v>0</v>
      </c>
      <c r="UYW60" s="5">
        <f>UYW59*assumptions!$E$98</f>
        <v>0</v>
      </c>
      <c r="UYX60" s="5">
        <f>UYX59*assumptions!$E$98</f>
        <v>0</v>
      </c>
      <c r="UYY60" s="5">
        <f>UYY59*assumptions!$E$98</f>
        <v>0</v>
      </c>
      <c r="UYZ60" s="5">
        <f>UYZ59*assumptions!$E$98</f>
        <v>0</v>
      </c>
      <c r="UZA60" s="5">
        <f>UZA59*assumptions!$E$98</f>
        <v>0</v>
      </c>
      <c r="UZB60" s="5">
        <f>UZB59*assumptions!$E$98</f>
        <v>0</v>
      </c>
      <c r="UZC60" s="5">
        <f>UZC59*assumptions!$E$98</f>
        <v>0</v>
      </c>
      <c r="UZD60" s="5">
        <f>UZD59*assumptions!$E$98</f>
        <v>0</v>
      </c>
      <c r="UZE60" s="5">
        <f>UZE59*assumptions!$E$98</f>
        <v>0</v>
      </c>
      <c r="UZF60" s="5">
        <f>UZF59*assumptions!$E$98</f>
        <v>0</v>
      </c>
      <c r="UZG60" s="5">
        <f>UZG59*assumptions!$E$98</f>
        <v>0</v>
      </c>
      <c r="UZH60" s="5">
        <f>UZH59*assumptions!$E$98</f>
        <v>0</v>
      </c>
      <c r="UZI60" s="5">
        <f>UZI59*assumptions!$E$98</f>
        <v>0</v>
      </c>
      <c r="UZJ60" s="5">
        <f>UZJ59*assumptions!$E$98</f>
        <v>0</v>
      </c>
      <c r="UZK60" s="5">
        <f>UZK59*assumptions!$E$98</f>
        <v>0</v>
      </c>
      <c r="UZL60" s="5">
        <f>UZL59*assumptions!$E$98</f>
        <v>0</v>
      </c>
      <c r="UZM60" s="5">
        <f>UZM59*assumptions!$E$98</f>
        <v>0</v>
      </c>
      <c r="UZN60" s="5">
        <f>UZN59*assumptions!$E$98</f>
        <v>0</v>
      </c>
      <c r="UZO60" s="5">
        <f>UZO59*assumptions!$E$98</f>
        <v>0</v>
      </c>
      <c r="UZP60" s="5">
        <f>UZP59*assumptions!$E$98</f>
        <v>0</v>
      </c>
      <c r="UZQ60" s="5">
        <f>UZQ59*assumptions!$E$98</f>
        <v>0</v>
      </c>
      <c r="UZR60" s="5">
        <f>UZR59*assumptions!$E$98</f>
        <v>0</v>
      </c>
      <c r="UZS60" s="5">
        <f>UZS59*assumptions!$E$98</f>
        <v>0</v>
      </c>
      <c r="UZT60" s="5">
        <f>UZT59*assumptions!$E$98</f>
        <v>0</v>
      </c>
      <c r="UZU60" s="5">
        <f>UZU59*assumptions!$E$98</f>
        <v>0</v>
      </c>
      <c r="UZV60" s="5">
        <f>UZV59*assumptions!$E$98</f>
        <v>0</v>
      </c>
      <c r="UZW60" s="5">
        <f>UZW59*assumptions!$E$98</f>
        <v>0</v>
      </c>
      <c r="UZX60" s="5">
        <f>UZX59*assumptions!$E$98</f>
        <v>0</v>
      </c>
      <c r="UZY60" s="5">
        <f>UZY59*assumptions!$E$98</f>
        <v>0</v>
      </c>
      <c r="UZZ60" s="5">
        <f>UZZ59*assumptions!$E$98</f>
        <v>0</v>
      </c>
      <c r="VAA60" s="5">
        <f>VAA59*assumptions!$E$98</f>
        <v>0</v>
      </c>
      <c r="VAB60" s="5">
        <f>VAB59*assumptions!$E$98</f>
        <v>0</v>
      </c>
      <c r="VAC60" s="5">
        <f>VAC59*assumptions!$E$98</f>
        <v>0</v>
      </c>
      <c r="VAD60" s="5">
        <f>VAD59*assumptions!$E$98</f>
        <v>0</v>
      </c>
      <c r="VAE60" s="5">
        <f>VAE59*assumptions!$E$98</f>
        <v>0</v>
      </c>
      <c r="VAF60" s="5">
        <f>VAF59*assumptions!$E$98</f>
        <v>0</v>
      </c>
      <c r="VAG60" s="5">
        <f>VAG59*assumptions!$E$98</f>
        <v>0</v>
      </c>
      <c r="VAH60" s="5">
        <f>VAH59*assumptions!$E$98</f>
        <v>0</v>
      </c>
      <c r="VAI60" s="5">
        <f>VAI59*assumptions!$E$98</f>
        <v>0</v>
      </c>
      <c r="VAJ60" s="5">
        <f>VAJ59*assumptions!$E$98</f>
        <v>0</v>
      </c>
      <c r="VAK60" s="5">
        <f>VAK59*assumptions!$E$98</f>
        <v>0</v>
      </c>
      <c r="VAL60" s="5">
        <f>VAL59*assumptions!$E$98</f>
        <v>0</v>
      </c>
      <c r="VAM60" s="5">
        <f>VAM59*assumptions!$E$98</f>
        <v>0</v>
      </c>
      <c r="VAN60" s="5">
        <f>VAN59*assumptions!$E$98</f>
        <v>0</v>
      </c>
      <c r="VAO60" s="5">
        <f>VAO59*assumptions!$E$98</f>
        <v>0</v>
      </c>
      <c r="VAP60" s="5">
        <f>VAP59*assumptions!$E$98</f>
        <v>0</v>
      </c>
      <c r="VAQ60" s="5">
        <f>VAQ59*assumptions!$E$98</f>
        <v>0</v>
      </c>
      <c r="VAR60" s="5">
        <f>VAR59*assumptions!$E$98</f>
        <v>0</v>
      </c>
      <c r="VAS60" s="5">
        <f>VAS59*assumptions!$E$98</f>
        <v>0</v>
      </c>
      <c r="VAT60" s="5">
        <f>VAT59*assumptions!$E$98</f>
        <v>0</v>
      </c>
      <c r="VAU60" s="5">
        <f>VAU59*assumptions!$E$98</f>
        <v>0</v>
      </c>
      <c r="VAV60" s="5">
        <f>VAV59*assumptions!$E$98</f>
        <v>0</v>
      </c>
      <c r="VAW60" s="5">
        <f>VAW59*assumptions!$E$98</f>
        <v>0</v>
      </c>
      <c r="VAX60" s="5">
        <f>VAX59*assumptions!$E$98</f>
        <v>0</v>
      </c>
      <c r="VAY60" s="5">
        <f>VAY59*assumptions!$E$98</f>
        <v>0</v>
      </c>
      <c r="VAZ60" s="5">
        <f>VAZ59*assumptions!$E$98</f>
        <v>0</v>
      </c>
      <c r="VBA60" s="5">
        <f>VBA59*assumptions!$E$98</f>
        <v>0</v>
      </c>
      <c r="VBB60" s="5">
        <f>VBB59*assumptions!$E$98</f>
        <v>0</v>
      </c>
      <c r="VBC60" s="5">
        <f>VBC59*assumptions!$E$98</f>
        <v>0</v>
      </c>
      <c r="VBD60" s="5">
        <f>VBD59*assumptions!$E$98</f>
        <v>0</v>
      </c>
      <c r="VBE60" s="5">
        <f>VBE59*assumptions!$E$98</f>
        <v>0</v>
      </c>
      <c r="VBF60" s="5">
        <f>VBF59*assumptions!$E$98</f>
        <v>0</v>
      </c>
      <c r="VBG60" s="5">
        <f>VBG59*assumptions!$E$98</f>
        <v>0</v>
      </c>
      <c r="VBH60" s="5">
        <f>VBH59*assumptions!$E$98</f>
        <v>0</v>
      </c>
      <c r="VBI60" s="5">
        <f>VBI59*assumptions!$E$98</f>
        <v>0</v>
      </c>
      <c r="VBJ60" s="5">
        <f>VBJ59*assumptions!$E$98</f>
        <v>0</v>
      </c>
      <c r="VBK60" s="5">
        <f>VBK59*assumptions!$E$98</f>
        <v>0</v>
      </c>
      <c r="VBL60" s="5">
        <f>VBL59*assumptions!$E$98</f>
        <v>0</v>
      </c>
      <c r="VBM60" s="5">
        <f>VBM59*assumptions!$E$98</f>
        <v>0</v>
      </c>
      <c r="VBN60" s="5">
        <f>VBN59*assumptions!$E$98</f>
        <v>0</v>
      </c>
      <c r="VBO60" s="5">
        <f>VBO59*assumptions!$E$98</f>
        <v>0</v>
      </c>
      <c r="VBP60" s="5">
        <f>VBP59*assumptions!$E$98</f>
        <v>0</v>
      </c>
      <c r="VBQ60" s="5">
        <f>VBQ59*assumptions!$E$98</f>
        <v>0</v>
      </c>
      <c r="VBR60" s="5">
        <f>VBR59*assumptions!$E$98</f>
        <v>0</v>
      </c>
      <c r="VBS60" s="5">
        <f>VBS59*assumptions!$E$98</f>
        <v>0</v>
      </c>
      <c r="VBT60" s="5">
        <f>VBT59*assumptions!$E$98</f>
        <v>0</v>
      </c>
      <c r="VBU60" s="5">
        <f>VBU59*assumptions!$E$98</f>
        <v>0</v>
      </c>
      <c r="VBV60" s="5">
        <f>VBV59*assumptions!$E$98</f>
        <v>0</v>
      </c>
      <c r="VBW60" s="5">
        <f>VBW59*assumptions!$E$98</f>
        <v>0</v>
      </c>
      <c r="VBX60" s="5">
        <f>VBX59*assumptions!$E$98</f>
        <v>0</v>
      </c>
      <c r="VBY60" s="5">
        <f>VBY59*assumptions!$E$98</f>
        <v>0</v>
      </c>
      <c r="VBZ60" s="5">
        <f>VBZ59*assumptions!$E$98</f>
        <v>0</v>
      </c>
      <c r="VCA60" s="5">
        <f>VCA59*assumptions!$E$98</f>
        <v>0</v>
      </c>
      <c r="VCB60" s="5">
        <f>VCB59*assumptions!$E$98</f>
        <v>0</v>
      </c>
      <c r="VCC60" s="5">
        <f>VCC59*assumptions!$E$98</f>
        <v>0</v>
      </c>
      <c r="VCD60" s="5">
        <f>VCD59*assumptions!$E$98</f>
        <v>0</v>
      </c>
      <c r="VCE60" s="5">
        <f>VCE59*assumptions!$E$98</f>
        <v>0</v>
      </c>
      <c r="VCF60" s="5">
        <f>VCF59*assumptions!$E$98</f>
        <v>0</v>
      </c>
      <c r="VCG60" s="5">
        <f>VCG59*assumptions!$E$98</f>
        <v>0</v>
      </c>
      <c r="VCH60" s="5">
        <f>VCH59*assumptions!$E$98</f>
        <v>0</v>
      </c>
      <c r="VCI60" s="5">
        <f>VCI59*assumptions!$E$98</f>
        <v>0</v>
      </c>
      <c r="VCJ60" s="5">
        <f>VCJ59*assumptions!$E$98</f>
        <v>0</v>
      </c>
      <c r="VCK60" s="5">
        <f>VCK59*assumptions!$E$98</f>
        <v>0</v>
      </c>
      <c r="VCL60" s="5">
        <f>VCL59*assumptions!$E$98</f>
        <v>0</v>
      </c>
      <c r="VCM60" s="5">
        <f>VCM59*assumptions!$E$98</f>
        <v>0</v>
      </c>
      <c r="VCN60" s="5">
        <f>VCN59*assumptions!$E$98</f>
        <v>0</v>
      </c>
      <c r="VCO60" s="5">
        <f>VCO59*assumptions!$E$98</f>
        <v>0</v>
      </c>
      <c r="VCP60" s="5">
        <f>VCP59*assumptions!$E$98</f>
        <v>0</v>
      </c>
      <c r="VCQ60" s="5">
        <f>VCQ59*assumptions!$E$98</f>
        <v>0</v>
      </c>
      <c r="VCR60" s="5">
        <f>VCR59*assumptions!$E$98</f>
        <v>0</v>
      </c>
      <c r="VCS60" s="5">
        <f>VCS59*assumptions!$E$98</f>
        <v>0</v>
      </c>
      <c r="VCT60" s="5">
        <f>VCT59*assumptions!$E$98</f>
        <v>0</v>
      </c>
      <c r="VCU60" s="5">
        <f>VCU59*assumptions!$E$98</f>
        <v>0</v>
      </c>
      <c r="VCV60" s="5">
        <f>VCV59*assumptions!$E$98</f>
        <v>0</v>
      </c>
      <c r="VCW60" s="5">
        <f>VCW59*assumptions!$E$98</f>
        <v>0</v>
      </c>
      <c r="VCX60" s="5">
        <f>VCX59*assumptions!$E$98</f>
        <v>0</v>
      </c>
      <c r="VCY60" s="5">
        <f>VCY59*assumptions!$E$98</f>
        <v>0</v>
      </c>
      <c r="VCZ60" s="5">
        <f>VCZ59*assumptions!$E$98</f>
        <v>0</v>
      </c>
      <c r="VDA60" s="5">
        <f>VDA59*assumptions!$E$98</f>
        <v>0</v>
      </c>
      <c r="VDB60" s="5">
        <f>VDB59*assumptions!$E$98</f>
        <v>0</v>
      </c>
      <c r="VDC60" s="5">
        <f>VDC59*assumptions!$E$98</f>
        <v>0</v>
      </c>
      <c r="VDD60" s="5">
        <f>VDD59*assumptions!$E$98</f>
        <v>0</v>
      </c>
      <c r="VDE60" s="5">
        <f>VDE59*assumptions!$E$98</f>
        <v>0</v>
      </c>
      <c r="VDF60" s="5">
        <f>VDF59*assumptions!$E$98</f>
        <v>0</v>
      </c>
      <c r="VDG60" s="5">
        <f>VDG59*assumptions!$E$98</f>
        <v>0</v>
      </c>
      <c r="VDH60" s="5">
        <f>VDH59*assumptions!$E$98</f>
        <v>0</v>
      </c>
      <c r="VDI60" s="5">
        <f>VDI59*assumptions!$E$98</f>
        <v>0</v>
      </c>
      <c r="VDJ60" s="5">
        <f>VDJ59*assumptions!$E$98</f>
        <v>0</v>
      </c>
      <c r="VDK60" s="5">
        <f>VDK59*assumptions!$E$98</f>
        <v>0</v>
      </c>
      <c r="VDL60" s="5">
        <f>VDL59*assumptions!$E$98</f>
        <v>0</v>
      </c>
      <c r="VDM60" s="5">
        <f>VDM59*assumptions!$E$98</f>
        <v>0</v>
      </c>
      <c r="VDN60" s="5">
        <f>VDN59*assumptions!$E$98</f>
        <v>0</v>
      </c>
      <c r="VDO60" s="5">
        <f>VDO59*assumptions!$E$98</f>
        <v>0</v>
      </c>
      <c r="VDP60" s="5">
        <f>VDP59*assumptions!$E$98</f>
        <v>0</v>
      </c>
      <c r="VDQ60" s="5">
        <f>VDQ59*assumptions!$E$98</f>
        <v>0</v>
      </c>
      <c r="VDR60" s="5">
        <f>VDR59*assumptions!$E$98</f>
        <v>0</v>
      </c>
      <c r="VDS60" s="5">
        <f>VDS59*assumptions!$E$98</f>
        <v>0</v>
      </c>
      <c r="VDT60" s="5">
        <f>VDT59*assumptions!$E$98</f>
        <v>0</v>
      </c>
      <c r="VDU60" s="5">
        <f>VDU59*assumptions!$E$98</f>
        <v>0</v>
      </c>
      <c r="VDV60" s="5">
        <f>VDV59*assumptions!$E$98</f>
        <v>0</v>
      </c>
      <c r="VDW60" s="5">
        <f>VDW59*assumptions!$E$98</f>
        <v>0</v>
      </c>
      <c r="VDX60" s="5">
        <f>VDX59*assumptions!$E$98</f>
        <v>0</v>
      </c>
      <c r="VDY60" s="5">
        <f>VDY59*assumptions!$E$98</f>
        <v>0</v>
      </c>
      <c r="VDZ60" s="5">
        <f>VDZ59*assumptions!$E$98</f>
        <v>0</v>
      </c>
      <c r="VEA60" s="5">
        <f>VEA59*assumptions!$E$98</f>
        <v>0</v>
      </c>
      <c r="VEB60" s="5">
        <f>VEB59*assumptions!$E$98</f>
        <v>0</v>
      </c>
      <c r="VEC60" s="5">
        <f>VEC59*assumptions!$E$98</f>
        <v>0</v>
      </c>
      <c r="VED60" s="5">
        <f>VED59*assumptions!$E$98</f>
        <v>0</v>
      </c>
      <c r="VEE60" s="5">
        <f>VEE59*assumptions!$E$98</f>
        <v>0</v>
      </c>
      <c r="VEF60" s="5">
        <f>VEF59*assumptions!$E$98</f>
        <v>0</v>
      </c>
      <c r="VEG60" s="5">
        <f>VEG59*assumptions!$E$98</f>
        <v>0</v>
      </c>
      <c r="VEH60" s="5">
        <f>VEH59*assumptions!$E$98</f>
        <v>0</v>
      </c>
      <c r="VEI60" s="5">
        <f>VEI59*assumptions!$E$98</f>
        <v>0</v>
      </c>
      <c r="VEJ60" s="5">
        <f>VEJ59*assumptions!$E$98</f>
        <v>0</v>
      </c>
      <c r="VEK60" s="5">
        <f>VEK59*assumptions!$E$98</f>
        <v>0</v>
      </c>
      <c r="VEL60" s="5">
        <f>VEL59*assumptions!$E$98</f>
        <v>0</v>
      </c>
      <c r="VEM60" s="5">
        <f>VEM59*assumptions!$E$98</f>
        <v>0</v>
      </c>
      <c r="VEN60" s="5">
        <f>VEN59*assumptions!$E$98</f>
        <v>0</v>
      </c>
      <c r="VEO60" s="5">
        <f>VEO59*assumptions!$E$98</f>
        <v>0</v>
      </c>
      <c r="VEP60" s="5">
        <f>VEP59*assumptions!$E$98</f>
        <v>0</v>
      </c>
      <c r="VEQ60" s="5">
        <f>VEQ59*assumptions!$E$98</f>
        <v>0</v>
      </c>
      <c r="VER60" s="5">
        <f>VER59*assumptions!$E$98</f>
        <v>0</v>
      </c>
      <c r="VES60" s="5">
        <f>VES59*assumptions!$E$98</f>
        <v>0</v>
      </c>
      <c r="VET60" s="5">
        <f>VET59*assumptions!$E$98</f>
        <v>0</v>
      </c>
      <c r="VEU60" s="5">
        <f>VEU59*assumptions!$E$98</f>
        <v>0</v>
      </c>
      <c r="VEV60" s="5">
        <f>VEV59*assumptions!$E$98</f>
        <v>0</v>
      </c>
      <c r="VEW60" s="5">
        <f>VEW59*assumptions!$E$98</f>
        <v>0</v>
      </c>
      <c r="VEX60" s="5">
        <f>VEX59*assumptions!$E$98</f>
        <v>0</v>
      </c>
      <c r="VEY60" s="5">
        <f>VEY59*assumptions!$E$98</f>
        <v>0</v>
      </c>
      <c r="VEZ60" s="5">
        <f>VEZ59*assumptions!$E$98</f>
        <v>0</v>
      </c>
      <c r="VFA60" s="5">
        <f>VFA59*assumptions!$E$98</f>
        <v>0</v>
      </c>
      <c r="VFB60" s="5">
        <f>VFB59*assumptions!$E$98</f>
        <v>0</v>
      </c>
      <c r="VFC60" s="5">
        <f>VFC59*assumptions!$E$98</f>
        <v>0</v>
      </c>
      <c r="VFD60" s="5">
        <f>VFD59*assumptions!$E$98</f>
        <v>0</v>
      </c>
      <c r="VFE60" s="5">
        <f>VFE59*assumptions!$E$98</f>
        <v>0</v>
      </c>
      <c r="VFF60" s="5">
        <f>VFF59*assumptions!$E$98</f>
        <v>0</v>
      </c>
      <c r="VFG60" s="5">
        <f>VFG59*assumptions!$E$98</f>
        <v>0</v>
      </c>
      <c r="VFH60" s="5">
        <f>VFH59*assumptions!$E$98</f>
        <v>0</v>
      </c>
      <c r="VFI60" s="5">
        <f>VFI59*assumptions!$E$98</f>
        <v>0</v>
      </c>
      <c r="VFJ60" s="5">
        <f>VFJ59*assumptions!$E$98</f>
        <v>0</v>
      </c>
      <c r="VFK60" s="5">
        <f>VFK59*assumptions!$E$98</f>
        <v>0</v>
      </c>
      <c r="VFL60" s="5">
        <f>VFL59*assumptions!$E$98</f>
        <v>0</v>
      </c>
      <c r="VFM60" s="5">
        <f>VFM59*assumptions!$E$98</f>
        <v>0</v>
      </c>
      <c r="VFN60" s="5">
        <f>VFN59*assumptions!$E$98</f>
        <v>0</v>
      </c>
      <c r="VFO60" s="5">
        <f>VFO59*assumptions!$E$98</f>
        <v>0</v>
      </c>
      <c r="VFP60" s="5">
        <f>VFP59*assumptions!$E$98</f>
        <v>0</v>
      </c>
      <c r="VFQ60" s="5">
        <f>VFQ59*assumptions!$E$98</f>
        <v>0</v>
      </c>
      <c r="VFR60" s="5">
        <f>VFR59*assumptions!$E$98</f>
        <v>0</v>
      </c>
      <c r="VFS60" s="5">
        <f>VFS59*assumptions!$E$98</f>
        <v>0</v>
      </c>
      <c r="VFT60" s="5">
        <f>VFT59*assumptions!$E$98</f>
        <v>0</v>
      </c>
      <c r="VFU60" s="5">
        <f>VFU59*assumptions!$E$98</f>
        <v>0</v>
      </c>
      <c r="VFV60" s="5">
        <f>VFV59*assumptions!$E$98</f>
        <v>0</v>
      </c>
      <c r="VFW60" s="5">
        <f>VFW59*assumptions!$E$98</f>
        <v>0</v>
      </c>
      <c r="VFX60" s="5">
        <f>VFX59*assumptions!$E$98</f>
        <v>0</v>
      </c>
      <c r="VFY60" s="5">
        <f>VFY59*assumptions!$E$98</f>
        <v>0</v>
      </c>
      <c r="VFZ60" s="5">
        <f>VFZ59*assumptions!$E$98</f>
        <v>0</v>
      </c>
      <c r="VGA60" s="5">
        <f>VGA59*assumptions!$E$98</f>
        <v>0</v>
      </c>
      <c r="VGB60" s="5">
        <f>VGB59*assumptions!$E$98</f>
        <v>0</v>
      </c>
      <c r="VGC60" s="5">
        <f>VGC59*assumptions!$E$98</f>
        <v>0</v>
      </c>
      <c r="VGD60" s="5">
        <f>VGD59*assumptions!$E$98</f>
        <v>0</v>
      </c>
      <c r="VGE60" s="5">
        <f>VGE59*assumptions!$E$98</f>
        <v>0</v>
      </c>
      <c r="VGF60" s="5">
        <f>VGF59*assumptions!$E$98</f>
        <v>0</v>
      </c>
      <c r="VGG60" s="5">
        <f>VGG59*assumptions!$E$98</f>
        <v>0</v>
      </c>
      <c r="VGH60" s="5">
        <f>VGH59*assumptions!$E$98</f>
        <v>0</v>
      </c>
      <c r="VGI60" s="5">
        <f>VGI59*assumptions!$E$98</f>
        <v>0</v>
      </c>
      <c r="VGJ60" s="5">
        <f>VGJ59*assumptions!$E$98</f>
        <v>0</v>
      </c>
      <c r="VGK60" s="5">
        <f>VGK59*assumptions!$E$98</f>
        <v>0</v>
      </c>
      <c r="VGL60" s="5">
        <f>VGL59*assumptions!$E$98</f>
        <v>0</v>
      </c>
      <c r="VGM60" s="5">
        <f>VGM59*assumptions!$E$98</f>
        <v>0</v>
      </c>
      <c r="VGN60" s="5">
        <f>VGN59*assumptions!$E$98</f>
        <v>0</v>
      </c>
      <c r="VGO60" s="5">
        <f>VGO59*assumptions!$E$98</f>
        <v>0</v>
      </c>
      <c r="VGP60" s="5">
        <f>VGP59*assumptions!$E$98</f>
        <v>0</v>
      </c>
      <c r="VGQ60" s="5">
        <f>VGQ59*assumptions!$E$98</f>
        <v>0</v>
      </c>
      <c r="VGR60" s="5">
        <f>VGR59*assumptions!$E$98</f>
        <v>0</v>
      </c>
      <c r="VGS60" s="5">
        <f>VGS59*assumptions!$E$98</f>
        <v>0</v>
      </c>
      <c r="VGT60" s="5">
        <f>VGT59*assumptions!$E$98</f>
        <v>0</v>
      </c>
      <c r="VGU60" s="5">
        <f>VGU59*assumptions!$E$98</f>
        <v>0</v>
      </c>
      <c r="VGV60" s="5">
        <f>VGV59*assumptions!$E$98</f>
        <v>0</v>
      </c>
      <c r="VGW60" s="5">
        <f>VGW59*assumptions!$E$98</f>
        <v>0</v>
      </c>
      <c r="VGX60" s="5">
        <f>VGX59*assumptions!$E$98</f>
        <v>0</v>
      </c>
      <c r="VGY60" s="5">
        <f>VGY59*assumptions!$E$98</f>
        <v>0</v>
      </c>
      <c r="VGZ60" s="5">
        <f>VGZ59*assumptions!$E$98</f>
        <v>0</v>
      </c>
      <c r="VHA60" s="5">
        <f>VHA59*assumptions!$E$98</f>
        <v>0</v>
      </c>
      <c r="VHB60" s="5">
        <f>VHB59*assumptions!$E$98</f>
        <v>0</v>
      </c>
      <c r="VHC60" s="5">
        <f>VHC59*assumptions!$E$98</f>
        <v>0</v>
      </c>
      <c r="VHD60" s="5">
        <f>VHD59*assumptions!$E$98</f>
        <v>0</v>
      </c>
      <c r="VHE60" s="5">
        <f>VHE59*assumptions!$E$98</f>
        <v>0</v>
      </c>
      <c r="VHF60" s="5">
        <f>VHF59*assumptions!$E$98</f>
        <v>0</v>
      </c>
      <c r="VHG60" s="5">
        <f>VHG59*assumptions!$E$98</f>
        <v>0</v>
      </c>
      <c r="VHH60" s="5">
        <f>VHH59*assumptions!$E$98</f>
        <v>0</v>
      </c>
      <c r="VHI60" s="5">
        <f>VHI59*assumptions!$E$98</f>
        <v>0</v>
      </c>
      <c r="VHJ60" s="5">
        <f>VHJ59*assumptions!$E$98</f>
        <v>0</v>
      </c>
      <c r="VHK60" s="5">
        <f>VHK59*assumptions!$E$98</f>
        <v>0</v>
      </c>
      <c r="VHL60" s="5">
        <f>VHL59*assumptions!$E$98</f>
        <v>0</v>
      </c>
      <c r="VHM60" s="5">
        <f>VHM59*assumptions!$E$98</f>
        <v>0</v>
      </c>
      <c r="VHN60" s="5">
        <f>VHN59*assumptions!$E$98</f>
        <v>0</v>
      </c>
      <c r="VHO60" s="5">
        <f>VHO59*assumptions!$E$98</f>
        <v>0</v>
      </c>
      <c r="VHP60" s="5">
        <f>VHP59*assumptions!$E$98</f>
        <v>0</v>
      </c>
      <c r="VHQ60" s="5">
        <f>VHQ59*assumptions!$E$98</f>
        <v>0</v>
      </c>
      <c r="VHR60" s="5">
        <f>VHR59*assumptions!$E$98</f>
        <v>0</v>
      </c>
      <c r="VHS60" s="5">
        <f>VHS59*assumptions!$E$98</f>
        <v>0</v>
      </c>
      <c r="VHT60" s="5">
        <f>VHT59*assumptions!$E$98</f>
        <v>0</v>
      </c>
      <c r="VHU60" s="5">
        <f>VHU59*assumptions!$E$98</f>
        <v>0</v>
      </c>
      <c r="VHV60" s="5">
        <f>VHV59*assumptions!$E$98</f>
        <v>0</v>
      </c>
      <c r="VHW60" s="5">
        <f>VHW59*assumptions!$E$98</f>
        <v>0</v>
      </c>
      <c r="VHX60" s="5">
        <f>VHX59*assumptions!$E$98</f>
        <v>0</v>
      </c>
      <c r="VHY60" s="5">
        <f>VHY59*assumptions!$E$98</f>
        <v>0</v>
      </c>
      <c r="VHZ60" s="5">
        <f>VHZ59*assumptions!$E$98</f>
        <v>0</v>
      </c>
      <c r="VIA60" s="5">
        <f>VIA59*assumptions!$E$98</f>
        <v>0</v>
      </c>
      <c r="VIB60" s="5">
        <f>VIB59*assumptions!$E$98</f>
        <v>0</v>
      </c>
      <c r="VIC60" s="5">
        <f>VIC59*assumptions!$E$98</f>
        <v>0</v>
      </c>
      <c r="VID60" s="5">
        <f>VID59*assumptions!$E$98</f>
        <v>0</v>
      </c>
      <c r="VIE60" s="5">
        <f>VIE59*assumptions!$E$98</f>
        <v>0</v>
      </c>
      <c r="VIF60" s="5">
        <f>VIF59*assumptions!$E$98</f>
        <v>0</v>
      </c>
      <c r="VIG60" s="5">
        <f>VIG59*assumptions!$E$98</f>
        <v>0</v>
      </c>
      <c r="VIH60" s="5">
        <f>VIH59*assumptions!$E$98</f>
        <v>0</v>
      </c>
      <c r="VII60" s="5">
        <f>VII59*assumptions!$E$98</f>
        <v>0</v>
      </c>
      <c r="VIJ60" s="5">
        <f>VIJ59*assumptions!$E$98</f>
        <v>0</v>
      </c>
      <c r="VIK60" s="5">
        <f>VIK59*assumptions!$E$98</f>
        <v>0</v>
      </c>
      <c r="VIL60" s="5">
        <f>VIL59*assumptions!$E$98</f>
        <v>0</v>
      </c>
      <c r="VIM60" s="5">
        <f>VIM59*assumptions!$E$98</f>
        <v>0</v>
      </c>
      <c r="VIN60" s="5">
        <f>VIN59*assumptions!$E$98</f>
        <v>0</v>
      </c>
      <c r="VIO60" s="5">
        <f>VIO59*assumptions!$E$98</f>
        <v>0</v>
      </c>
      <c r="VIP60" s="5">
        <f>VIP59*assumptions!$E$98</f>
        <v>0</v>
      </c>
      <c r="VIQ60" s="5">
        <f>VIQ59*assumptions!$E$98</f>
        <v>0</v>
      </c>
      <c r="VIR60" s="5">
        <f>VIR59*assumptions!$E$98</f>
        <v>0</v>
      </c>
      <c r="VIS60" s="5">
        <f>VIS59*assumptions!$E$98</f>
        <v>0</v>
      </c>
      <c r="VIT60" s="5">
        <f>VIT59*assumptions!$E$98</f>
        <v>0</v>
      </c>
      <c r="VIU60" s="5">
        <f>VIU59*assumptions!$E$98</f>
        <v>0</v>
      </c>
      <c r="VIV60" s="5">
        <f>VIV59*assumptions!$E$98</f>
        <v>0</v>
      </c>
      <c r="VIW60" s="5">
        <f>VIW59*assumptions!$E$98</f>
        <v>0</v>
      </c>
      <c r="VIX60" s="5">
        <f>VIX59*assumptions!$E$98</f>
        <v>0</v>
      </c>
      <c r="VIY60" s="5">
        <f>VIY59*assumptions!$E$98</f>
        <v>0</v>
      </c>
      <c r="VIZ60" s="5">
        <f>VIZ59*assumptions!$E$98</f>
        <v>0</v>
      </c>
      <c r="VJA60" s="5">
        <f>VJA59*assumptions!$E$98</f>
        <v>0</v>
      </c>
      <c r="VJB60" s="5">
        <f>VJB59*assumptions!$E$98</f>
        <v>0</v>
      </c>
      <c r="VJC60" s="5">
        <f>VJC59*assumptions!$E$98</f>
        <v>0</v>
      </c>
      <c r="VJD60" s="5">
        <f>VJD59*assumptions!$E$98</f>
        <v>0</v>
      </c>
      <c r="VJE60" s="5">
        <f>VJE59*assumptions!$E$98</f>
        <v>0</v>
      </c>
      <c r="VJF60" s="5">
        <f>VJF59*assumptions!$E$98</f>
        <v>0</v>
      </c>
      <c r="VJG60" s="5">
        <f>VJG59*assumptions!$E$98</f>
        <v>0</v>
      </c>
      <c r="VJH60" s="5">
        <f>VJH59*assumptions!$E$98</f>
        <v>0</v>
      </c>
      <c r="VJI60" s="5">
        <f>VJI59*assumptions!$E$98</f>
        <v>0</v>
      </c>
      <c r="VJJ60" s="5">
        <f>VJJ59*assumptions!$E$98</f>
        <v>0</v>
      </c>
      <c r="VJK60" s="5">
        <f>VJK59*assumptions!$E$98</f>
        <v>0</v>
      </c>
      <c r="VJL60" s="5">
        <f>VJL59*assumptions!$E$98</f>
        <v>0</v>
      </c>
      <c r="VJM60" s="5">
        <f>VJM59*assumptions!$E$98</f>
        <v>0</v>
      </c>
      <c r="VJN60" s="5">
        <f>VJN59*assumptions!$E$98</f>
        <v>0</v>
      </c>
      <c r="VJO60" s="5">
        <f>VJO59*assumptions!$E$98</f>
        <v>0</v>
      </c>
      <c r="VJP60" s="5">
        <f>VJP59*assumptions!$E$98</f>
        <v>0</v>
      </c>
      <c r="VJQ60" s="5">
        <f>VJQ59*assumptions!$E$98</f>
        <v>0</v>
      </c>
      <c r="VJR60" s="5">
        <f>VJR59*assumptions!$E$98</f>
        <v>0</v>
      </c>
      <c r="VJS60" s="5">
        <f>VJS59*assumptions!$E$98</f>
        <v>0</v>
      </c>
      <c r="VJT60" s="5">
        <f>VJT59*assumptions!$E$98</f>
        <v>0</v>
      </c>
      <c r="VJU60" s="5">
        <f>VJU59*assumptions!$E$98</f>
        <v>0</v>
      </c>
      <c r="VJV60" s="5">
        <f>VJV59*assumptions!$E$98</f>
        <v>0</v>
      </c>
      <c r="VJW60" s="5">
        <f>VJW59*assumptions!$E$98</f>
        <v>0</v>
      </c>
      <c r="VJX60" s="5">
        <f>VJX59*assumptions!$E$98</f>
        <v>0</v>
      </c>
      <c r="VJY60" s="5">
        <f>VJY59*assumptions!$E$98</f>
        <v>0</v>
      </c>
      <c r="VJZ60" s="5">
        <f>VJZ59*assumptions!$E$98</f>
        <v>0</v>
      </c>
      <c r="VKA60" s="5">
        <f>VKA59*assumptions!$E$98</f>
        <v>0</v>
      </c>
      <c r="VKB60" s="5">
        <f>VKB59*assumptions!$E$98</f>
        <v>0</v>
      </c>
      <c r="VKC60" s="5">
        <f>VKC59*assumptions!$E$98</f>
        <v>0</v>
      </c>
      <c r="VKD60" s="5">
        <f>VKD59*assumptions!$E$98</f>
        <v>0</v>
      </c>
      <c r="VKE60" s="5">
        <f>VKE59*assumptions!$E$98</f>
        <v>0</v>
      </c>
      <c r="VKF60" s="5">
        <f>VKF59*assumptions!$E$98</f>
        <v>0</v>
      </c>
      <c r="VKG60" s="5">
        <f>VKG59*assumptions!$E$98</f>
        <v>0</v>
      </c>
      <c r="VKH60" s="5">
        <f>VKH59*assumptions!$E$98</f>
        <v>0</v>
      </c>
      <c r="VKI60" s="5">
        <f>VKI59*assumptions!$E$98</f>
        <v>0</v>
      </c>
      <c r="VKJ60" s="5">
        <f>VKJ59*assumptions!$E$98</f>
        <v>0</v>
      </c>
      <c r="VKK60" s="5">
        <f>VKK59*assumptions!$E$98</f>
        <v>0</v>
      </c>
      <c r="VKL60" s="5">
        <f>VKL59*assumptions!$E$98</f>
        <v>0</v>
      </c>
      <c r="VKM60" s="5">
        <f>VKM59*assumptions!$E$98</f>
        <v>0</v>
      </c>
      <c r="VKN60" s="5">
        <f>VKN59*assumptions!$E$98</f>
        <v>0</v>
      </c>
      <c r="VKO60" s="5">
        <f>VKO59*assumptions!$E$98</f>
        <v>0</v>
      </c>
      <c r="VKP60" s="5">
        <f>VKP59*assumptions!$E$98</f>
        <v>0</v>
      </c>
      <c r="VKQ60" s="5">
        <f>VKQ59*assumptions!$E$98</f>
        <v>0</v>
      </c>
      <c r="VKR60" s="5">
        <f>VKR59*assumptions!$E$98</f>
        <v>0</v>
      </c>
      <c r="VKS60" s="5">
        <f>VKS59*assumptions!$E$98</f>
        <v>0</v>
      </c>
      <c r="VKT60" s="5">
        <f>VKT59*assumptions!$E$98</f>
        <v>0</v>
      </c>
      <c r="VKU60" s="5">
        <f>VKU59*assumptions!$E$98</f>
        <v>0</v>
      </c>
      <c r="VKV60" s="5">
        <f>VKV59*assumptions!$E$98</f>
        <v>0</v>
      </c>
      <c r="VKW60" s="5">
        <f>VKW59*assumptions!$E$98</f>
        <v>0</v>
      </c>
      <c r="VKX60" s="5">
        <f>VKX59*assumptions!$E$98</f>
        <v>0</v>
      </c>
      <c r="VKY60" s="5">
        <f>VKY59*assumptions!$E$98</f>
        <v>0</v>
      </c>
      <c r="VKZ60" s="5">
        <f>VKZ59*assumptions!$E$98</f>
        <v>0</v>
      </c>
      <c r="VLA60" s="5">
        <f>VLA59*assumptions!$E$98</f>
        <v>0</v>
      </c>
      <c r="VLB60" s="5">
        <f>VLB59*assumptions!$E$98</f>
        <v>0</v>
      </c>
      <c r="VLC60" s="5">
        <f>VLC59*assumptions!$E$98</f>
        <v>0</v>
      </c>
      <c r="VLD60" s="5">
        <f>VLD59*assumptions!$E$98</f>
        <v>0</v>
      </c>
      <c r="VLE60" s="5">
        <f>VLE59*assumptions!$E$98</f>
        <v>0</v>
      </c>
      <c r="VLF60" s="5">
        <f>VLF59*assumptions!$E$98</f>
        <v>0</v>
      </c>
      <c r="VLG60" s="5">
        <f>VLG59*assumptions!$E$98</f>
        <v>0</v>
      </c>
      <c r="VLH60" s="5">
        <f>VLH59*assumptions!$E$98</f>
        <v>0</v>
      </c>
      <c r="VLI60" s="5">
        <f>VLI59*assumptions!$E$98</f>
        <v>0</v>
      </c>
      <c r="VLJ60" s="5">
        <f>VLJ59*assumptions!$E$98</f>
        <v>0</v>
      </c>
      <c r="VLK60" s="5">
        <f>VLK59*assumptions!$E$98</f>
        <v>0</v>
      </c>
      <c r="VLL60" s="5">
        <f>VLL59*assumptions!$E$98</f>
        <v>0</v>
      </c>
      <c r="VLM60" s="5">
        <f>VLM59*assumptions!$E$98</f>
        <v>0</v>
      </c>
      <c r="VLN60" s="5">
        <f>VLN59*assumptions!$E$98</f>
        <v>0</v>
      </c>
      <c r="VLO60" s="5">
        <f>VLO59*assumptions!$E$98</f>
        <v>0</v>
      </c>
      <c r="VLP60" s="5">
        <f>VLP59*assumptions!$E$98</f>
        <v>0</v>
      </c>
      <c r="VLQ60" s="5">
        <f>VLQ59*assumptions!$E$98</f>
        <v>0</v>
      </c>
      <c r="VLR60" s="5">
        <f>VLR59*assumptions!$E$98</f>
        <v>0</v>
      </c>
      <c r="VLS60" s="5">
        <f>VLS59*assumptions!$E$98</f>
        <v>0</v>
      </c>
      <c r="VLT60" s="5">
        <f>VLT59*assumptions!$E$98</f>
        <v>0</v>
      </c>
      <c r="VLU60" s="5">
        <f>VLU59*assumptions!$E$98</f>
        <v>0</v>
      </c>
      <c r="VLV60" s="5">
        <f>VLV59*assumptions!$E$98</f>
        <v>0</v>
      </c>
      <c r="VLW60" s="5">
        <f>VLW59*assumptions!$E$98</f>
        <v>0</v>
      </c>
      <c r="VLX60" s="5">
        <f>VLX59*assumptions!$E$98</f>
        <v>0</v>
      </c>
      <c r="VLY60" s="5">
        <f>VLY59*assumptions!$E$98</f>
        <v>0</v>
      </c>
      <c r="VLZ60" s="5">
        <f>VLZ59*assumptions!$E$98</f>
        <v>0</v>
      </c>
      <c r="VMA60" s="5">
        <f>VMA59*assumptions!$E$98</f>
        <v>0</v>
      </c>
      <c r="VMB60" s="5">
        <f>VMB59*assumptions!$E$98</f>
        <v>0</v>
      </c>
      <c r="VMC60" s="5">
        <f>VMC59*assumptions!$E$98</f>
        <v>0</v>
      </c>
      <c r="VMD60" s="5">
        <f>VMD59*assumptions!$E$98</f>
        <v>0</v>
      </c>
      <c r="VME60" s="5">
        <f>VME59*assumptions!$E$98</f>
        <v>0</v>
      </c>
      <c r="VMF60" s="5">
        <f>VMF59*assumptions!$E$98</f>
        <v>0</v>
      </c>
      <c r="VMG60" s="5">
        <f>VMG59*assumptions!$E$98</f>
        <v>0</v>
      </c>
      <c r="VMH60" s="5">
        <f>VMH59*assumptions!$E$98</f>
        <v>0</v>
      </c>
      <c r="VMI60" s="5">
        <f>VMI59*assumptions!$E$98</f>
        <v>0</v>
      </c>
      <c r="VMJ60" s="5">
        <f>VMJ59*assumptions!$E$98</f>
        <v>0</v>
      </c>
      <c r="VMK60" s="5">
        <f>VMK59*assumptions!$E$98</f>
        <v>0</v>
      </c>
      <c r="VML60" s="5">
        <f>VML59*assumptions!$E$98</f>
        <v>0</v>
      </c>
      <c r="VMM60" s="5">
        <f>VMM59*assumptions!$E$98</f>
        <v>0</v>
      </c>
      <c r="VMN60" s="5">
        <f>VMN59*assumptions!$E$98</f>
        <v>0</v>
      </c>
      <c r="VMO60" s="5">
        <f>VMO59*assumptions!$E$98</f>
        <v>0</v>
      </c>
      <c r="VMP60" s="5">
        <f>VMP59*assumptions!$E$98</f>
        <v>0</v>
      </c>
      <c r="VMQ60" s="5">
        <f>VMQ59*assumptions!$E$98</f>
        <v>0</v>
      </c>
      <c r="VMR60" s="5">
        <f>VMR59*assumptions!$E$98</f>
        <v>0</v>
      </c>
      <c r="VMS60" s="5">
        <f>VMS59*assumptions!$E$98</f>
        <v>0</v>
      </c>
      <c r="VMT60" s="5">
        <f>VMT59*assumptions!$E$98</f>
        <v>0</v>
      </c>
      <c r="VMU60" s="5">
        <f>VMU59*assumptions!$E$98</f>
        <v>0</v>
      </c>
      <c r="VMV60" s="5">
        <f>VMV59*assumptions!$E$98</f>
        <v>0</v>
      </c>
      <c r="VMW60" s="5">
        <f>VMW59*assumptions!$E$98</f>
        <v>0</v>
      </c>
      <c r="VMX60" s="5">
        <f>VMX59*assumptions!$E$98</f>
        <v>0</v>
      </c>
      <c r="VMY60" s="5">
        <f>VMY59*assumptions!$E$98</f>
        <v>0</v>
      </c>
      <c r="VMZ60" s="5">
        <f>VMZ59*assumptions!$E$98</f>
        <v>0</v>
      </c>
      <c r="VNA60" s="5">
        <f>VNA59*assumptions!$E$98</f>
        <v>0</v>
      </c>
      <c r="VNB60" s="5">
        <f>VNB59*assumptions!$E$98</f>
        <v>0</v>
      </c>
      <c r="VNC60" s="5">
        <f>VNC59*assumptions!$E$98</f>
        <v>0</v>
      </c>
      <c r="VND60" s="5">
        <f>VND59*assumptions!$E$98</f>
        <v>0</v>
      </c>
      <c r="VNE60" s="5">
        <f>VNE59*assumptions!$E$98</f>
        <v>0</v>
      </c>
      <c r="VNF60" s="5">
        <f>VNF59*assumptions!$E$98</f>
        <v>0</v>
      </c>
      <c r="VNG60" s="5">
        <f>VNG59*assumptions!$E$98</f>
        <v>0</v>
      </c>
      <c r="VNH60" s="5">
        <f>VNH59*assumptions!$E$98</f>
        <v>0</v>
      </c>
      <c r="VNI60" s="5">
        <f>VNI59*assumptions!$E$98</f>
        <v>0</v>
      </c>
      <c r="VNJ60" s="5">
        <f>VNJ59*assumptions!$E$98</f>
        <v>0</v>
      </c>
      <c r="VNK60" s="5">
        <f>VNK59*assumptions!$E$98</f>
        <v>0</v>
      </c>
      <c r="VNL60" s="5">
        <f>VNL59*assumptions!$E$98</f>
        <v>0</v>
      </c>
      <c r="VNM60" s="5">
        <f>VNM59*assumptions!$E$98</f>
        <v>0</v>
      </c>
      <c r="VNN60" s="5">
        <f>VNN59*assumptions!$E$98</f>
        <v>0</v>
      </c>
      <c r="VNO60" s="5">
        <f>VNO59*assumptions!$E$98</f>
        <v>0</v>
      </c>
      <c r="VNP60" s="5">
        <f>VNP59*assumptions!$E$98</f>
        <v>0</v>
      </c>
      <c r="VNQ60" s="5">
        <f>VNQ59*assumptions!$E$98</f>
        <v>0</v>
      </c>
      <c r="VNR60" s="5">
        <f>VNR59*assumptions!$E$98</f>
        <v>0</v>
      </c>
      <c r="VNS60" s="5">
        <f>VNS59*assumptions!$E$98</f>
        <v>0</v>
      </c>
      <c r="VNT60" s="5">
        <f>VNT59*assumptions!$E$98</f>
        <v>0</v>
      </c>
      <c r="VNU60" s="5">
        <f>VNU59*assumptions!$E$98</f>
        <v>0</v>
      </c>
      <c r="VNV60" s="5">
        <f>VNV59*assumptions!$E$98</f>
        <v>0</v>
      </c>
      <c r="VNW60" s="5">
        <f>VNW59*assumptions!$E$98</f>
        <v>0</v>
      </c>
      <c r="VNX60" s="5">
        <f>VNX59*assumptions!$E$98</f>
        <v>0</v>
      </c>
      <c r="VNY60" s="5">
        <f>VNY59*assumptions!$E$98</f>
        <v>0</v>
      </c>
      <c r="VNZ60" s="5">
        <f>VNZ59*assumptions!$E$98</f>
        <v>0</v>
      </c>
      <c r="VOA60" s="5">
        <f>VOA59*assumptions!$E$98</f>
        <v>0</v>
      </c>
      <c r="VOB60" s="5">
        <f>VOB59*assumptions!$E$98</f>
        <v>0</v>
      </c>
      <c r="VOC60" s="5">
        <f>VOC59*assumptions!$E$98</f>
        <v>0</v>
      </c>
      <c r="VOD60" s="5">
        <f>VOD59*assumptions!$E$98</f>
        <v>0</v>
      </c>
      <c r="VOE60" s="5">
        <f>VOE59*assumptions!$E$98</f>
        <v>0</v>
      </c>
      <c r="VOF60" s="5">
        <f>VOF59*assumptions!$E$98</f>
        <v>0</v>
      </c>
      <c r="VOG60" s="5">
        <f>VOG59*assumptions!$E$98</f>
        <v>0</v>
      </c>
      <c r="VOH60" s="5">
        <f>VOH59*assumptions!$E$98</f>
        <v>0</v>
      </c>
      <c r="VOI60" s="5">
        <f>VOI59*assumptions!$E$98</f>
        <v>0</v>
      </c>
      <c r="VOJ60" s="5">
        <f>VOJ59*assumptions!$E$98</f>
        <v>0</v>
      </c>
      <c r="VOK60" s="5">
        <f>VOK59*assumptions!$E$98</f>
        <v>0</v>
      </c>
      <c r="VOL60" s="5">
        <f>VOL59*assumptions!$E$98</f>
        <v>0</v>
      </c>
      <c r="VOM60" s="5">
        <f>VOM59*assumptions!$E$98</f>
        <v>0</v>
      </c>
      <c r="VON60" s="5">
        <f>VON59*assumptions!$E$98</f>
        <v>0</v>
      </c>
      <c r="VOO60" s="5">
        <f>VOO59*assumptions!$E$98</f>
        <v>0</v>
      </c>
      <c r="VOP60" s="5">
        <f>VOP59*assumptions!$E$98</f>
        <v>0</v>
      </c>
      <c r="VOQ60" s="5">
        <f>VOQ59*assumptions!$E$98</f>
        <v>0</v>
      </c>
      <c r="VOR60" s="5">
        <f>VOR59*assumptions!$E$98</f>
        <v>0</v>
      </c>
      <c r="VOS60" s="5">
        <f>VOS59*assumptions!$E$98</f>
        <v>0</v>
      </c>
      <c r="VOT60" s="5">
        <f>VOT59*assumptions!$E$98</f>
        <v>0</v>
      </c>
      <c r="VOU60" s="5">
        <f>VOU59*assumptions!$E$98</f>
        <v>0</v>
      </c>
      <c r="VOV60" s="5">
        <f>VOV59*assumptions!$E$98</f>
        <v>0</v>
      </c>
      <c r="VOW60" s="5">
        <f>VOW59*assumptions!$E$98</f>
        <v>0</v>
      </c>
      <c r="VOX60" s="5">
        <f>VOX59*assumptions!$E$98</f>
        <v>0</v>
      </c>
      <c r="VOY60" s="5">
        <f>VOY59*assumptions!$E$98</f>
        <v>0</v>
      </c>
      <c r="VOZ60" s="5">
        <f>VOZ59*assumptions!$E$98</f>
        <v>0</v>
      </c>
      <c r="VPA60" s="5">
        <f>VPA59*assumptions!$E$98</f>
        <v>0</v>
      </c>
      <c r="VPB60" s="5">
        <f>VPB59*assumptions!$E$98</f>
        <v>0</v>
      </c>
      <c r="VPC60" s="5">
        <f>VPC59*assumptions!$E$98</f>
        <v>0</v>
      </c>
      <c r="VPD60" s="5">
        <f>VPD59*assumptions!$E$98</f>
        <v>0</v>
      </c>
      <c r="VPE60" s="5">
        <f>VPE59*assumptions!$E$98</f>
        <v>0</v>
      </c>
      <c r="VPF60" s="5">
        <f>VPF59*assumptions!$E$98</f>
        <v>0</v>
      </c>
      <c r="VPG60" s="5">
        <f>VPG59*assumptions!$E$98</f>
        <v>0</v>
      </c>
      <c r="VPH60" s="5">
        <f>VPH59*assumptions!$E$98</f>
        <v>0</v>
      </c>
      <c r="VPI60" s="5">
        <f>VPI59*assumptions!$E$98</f>
        <v>0</v>
      </c>
      <c r="VPJ60" s="5">
        <f>VPJ59*assumptions!$E$98</f>
        <v>0</v>
      </c>
      <c r="VPK60" s="5">
        <f>VPK59*assumptions!$E$98</f>
        <v>0</v>
      </c>
      <c r="VPL60" s="5">
        <f>VPL59*assumptions!$E$98</f>
        <v>0</v>
      </c>
      <c r="VPM60" s="5">
        <f>VPM59*assumptions!$E$98</f>
        <v>0</v>
      </c>
      <c r="VPN60" s="5">
        <f>VPN59*assumptions!$E$98</f>
        <v>0</v>
      </c>
      <c r="VPO60" s="5">
        <f>VPO59*assumptions!$E$98</f>
        <v>0</v>
      </c>
      <c r="VPP60" s="5">
        <f>VPP59*assumptions!$E$98</f>
        <v>0</v>
      </c>
      <c r="VPQ60" s="5">
        <f>VPQ59*assumptions!$E$98</f>
        <v>0</v>
      </c>
      <c r="VPR60" s="5">
        <f>VPR59*assumptions!$E$98</f>
        <v>0</v>
      </c>
      <c r="VPS60" s="5">
        <f>VPS59*assumptions!$E$98</f>
        <v>0</v>
      </c>
      <c r="VPT60" s="5">
        <f>VPT59*assumptions!$E$98</f>
        <v>0</v>
      </c>
      <c r="VPU60" s="5">
        <f>VPU59*assumptions!$E$98</f>
        <v>0</v>
      </c>
      <c r="VPV60" s="5">
        <f>VPV59*assumptions!$E$98</f>
        <v>0</v>
      </c>
      <c r="VPW60" s="5">
        <f>VPW59*assumptions!$E$98</f>
        <v>0</v>
      </c>
      <c r="VPX60" s="5">
        <f>VPX59*assumptions!$E$98</f>
        <v>0</v>
      </c>
      <c r="VPY60" s="5">
        <f>VPY59*assumptions!$E$98</f>
        <v>0</v>
      </c>
      <c r="VPZ60" s="5">
        <f>VPZ59*assumptions!$E$98</f>
        <v>0</v>
      </c>
      <c r="VQA60" s="5">
        <f>VQA59*assumptions!$E$98</f>
        <v>0</v>
      </c>
      <c r="VQB60" s="5">
        <f>VQB59*assumptions!$E$98</f>
        <v>0</v>
      </c>
      <c r="VQC60" s="5">
        <f>VQC59*assumptions!$E$98</f>
        <v>0</v>
      </c>
      <c r="VQD60" s="5">
        <f>VQD59*assumptions!$E$98</f>
        <v>0</v>
      </c>
      <c r="VQE60" s="5">
        <f>VQE59*assumptions!$E$98</f>
        <v>0</v>
      </c>
      <c r="VQF60" s="5">
        <f>VQF59*assumptions!$E$98</f>
        <v>0</v>
      </c>
      <c r="VQG60" s="5">
        <f>VQG59*assumptions!$E$98</f>
        <v>0</v>
      </c>
      <c r="VQH60" s="5">
        <f>VQH59*assumptions!$E$98</f>
        <v>0</v>
      </c>
      <c r="VQI60" s="5">
        <f>VQI59*assumptions!$E$98</f>
        <v>0</v>
      </c>
      <c r="VQJ60" s="5">
        <f>VQJ59*assumptions!$E$98</f>
        <v>0</v>
      </c>
      <c r="VQK60" s="5">
        <f>VQK59*assumptions!$E$98</f>
        <v>0</v>
      </c>
      <c r="VQL60" s="5">
        <f>VQL59*assumptions!$E$98</f>
        <v>0</v>
      </c>
      <c r="VQM60" s="5">
        <f>VQM59*assumptions!$E$98</f>
        <v>0</v>
      </c>
      <c r="VQN60" s="5">
        <f>VQN59*assumptions!$E$98</f>
        <v>0</v>
      </c>
      <c r="VQO60" s="5">
        <f>VQO59*assumptions!$E$98</f>
        <v>0</v>
      </c>
      <c r="VQP60" s="5">
        <f>VQP59*assumptions!$E$98</f>
        <v>0</v>
      </c>
      <c r="VQQ60" s="5">
        <f>VQQ59*assumptions!$E$98</f>
        <v>0</v>
      </c>
      <c r="VQR60" s="5">
        <f>VQR59*assumptions!$E$98</f>
        <v>0</v>
      </c>
      <c r="VQS60" s="5">
        <f>VQS59*assumptions!$E$98</f>
        <v>0</v>
      </c>
      <c r="VQT60" s="5">
        <f>VQT59*assumptions!$E$98</f>
        <v>0</v>
      </c>
      <c r="VQU60" s="5">
        <f>VQU59*assumptions!$E$98</f>
        <v>0</v>
      </c>
      <c r="VQV60" s="5">
        <f>VQV59*assumptions!$E$98</f>
        <v>0</v>
      </c>
      <c r="VQW60" s="5">
        <f>VQW59*assumptions!$E$98</f>
        <v>0</v>
      </c>
      <c r="VQX60" s="5">
        <f>VQX59*assumptions!$E$98</f>
        <v>0</v>
      </c>
      <c r="VQY60" s="5">
        <f>VQY59*assumptions!$E$98</f>
        <v>0</v>
      </c>
      <c r="VQZ60" s="5">
        <f>VQZ59*assumptions!$E$98</f>
        <v>0</v>
      </c>
      <c r="VRA60" s="5">
        <f>VRA59*assumptions!$E$98</f>
        <v>0</v>
      </c>
      <c r="VRB60" s="5">
        <f>VRB59*assumptions!$E$98</f>
        <v>0</v>
      </c>
      <c r="VRC60" s="5">
        <f>VRC59*assumptions!$E$98</f>
        <v>0</v>
      </c>
      <c r="VRD60" s="5">
        <f>VRD59*assumptions!$E$98</f>
        <v>0</v>
      </c>
      <c r="VRE60" s="5">
        <f>VRE59*assumptions!$E$98</f>
        <v>0</v>
      </c>
      <c r="VRF60" s="5">
        <f>VRF59*assumptions!$E$98</f>
        <v>0</v>
      </c>
      <c r="VRG60" s="5">
        <f>VRG59*assumptions!$E$98</f>
        <v>0</v>
      </c>
      <c r="VRH60" s="5">
        <f>VRH59*assumptions!$E$98</f>
        <v>0</v>
      </c>
      <c r="VRI60" s="5">
        <f>VRI59*assumptions!$E$98</f>
        <v>0</v>
      </c>
      <c r="VRJ60" s="5">
        <f>VRJ59*assumptions!$E$98</f>
        <v>0</v>
      </c>
      <c r="VRK60" s="5">
        <f>VRK59*assumptions!$E$98</f>
        <v>0</v>
      </c>
      <c r="VRL60" s="5">
        <f>VRL59*assumptions!$E$98</f>
        <v>0</v>
      </c>
      <c r="VRM60" s="5">
        <f>VRM59*assumptions!$E$98</f>
        <v>0</v>
      </c>
      <c r="VRN60" s="5">
        <f>VRN59*assumptions!$E$98</f>
        <v>0</v>
      </c>
      <c r="VRO60" s="5">
        <f>VRO59*assumptions!$E$98</f>
        <v>0</v>
      </c>
      <c r="VRP60" s="5">
        <f>VRP59*assumptions!$E$98</f>
        <v>0</v>
      </c>
      <c r="VRQ60" s="5">
        <f>VRQ59*assumptions!$E$98</f>
        <v>0</v>
      </c>
      <c r="VRR60" s="5">
        <f>VRR59*assumptions!$E$98</f>
        <v>0</v>
      </c>
      <c r="VRS60" s="5">
        <f>VRS59*assumptions!$E$98</f>
        <v>0</v>
      </c>
      <c r="VRT60" s="5">
        <f>VRT59*assumptions!$E$98</f>
        <v>0</v>
      </c>
      <c r="VRU60" s="5">
        <f>VRU59*assumptions!$E$98</f>
        <v>0</v>
      </c>
      <c r="VRV60" s="5">
        <f>VRV59*assumptions!$E$98</f>
        <v>0</v>
      </c>
      <c r="VRW60" s="5">
        <f>VRW59*assumptions!$E$98</f>
        <v>0</v>
      </c>
      <c r="VRX60" s="5">
        <f>VRX59*assumptions!$E$98</f>
        <v>0</v>
      </c>
      <c r="VRY60" s="5">
        <f>VRY59*assumptions!$E$98</f>
        <v>0</v>
      </c>
      <c r="VRZ60" s="5">
        <f>VRZ59*assumptions!$E$98</f>
        <v>0</v>
      </c>
      <c r="VSA60" s="5">
        <f>VSA59*assumptions!$E$98</f>
        <v>0</v>
      </c>
      <c r="VSB60" s="5">
        <f>VSB59*assumptions!$E$98</f>
        <v>0</v>
      </c>
      <c r="VSC60" s="5">
        <f>VSC59*assumptions!$E$98</f>
        <v>0</v>
      </c>
      <c r="VSD60" s="5">
        <f>VSD59*assumptions!$E$98</f>
        <v>0</v>
      </c>
      <c r="VSE60" s="5">
        <f>VSE59*assumptions!$E$98</f>
        <v>0</v>
      </c>
      <c r="VSF60" s="5">
        <f>VSF59*assumptions!$E$98</f>
        <v>0</v>
      </c>
      <c r="VSG60" s="5">
        <f>VSG59*assumptions!$E$98</f>
        <v>0</v>
      </c>
      <c r="VSH60" s="5">
        <f>VSH59*assumptions!$E$98</f>
        <v>0</v>
      </c>
      <c r="VSI60" s="5">
        <f>VSI59*assumptions!$E$98</f>
        <v>0</v>
      </c>
      <c r="VSJ60" s="5">
        <f>VSJ59*assumptions!$E$98</f>
        <v>0</v>
      </c>
      <c r="VSK60" s="5">
        <f>VSK59*assumptions!$E$98</f>
        <v>0</v>
      </c>
      <c r="VSL60" s="5">
        <f>VSL59*assumptions!$E$98</f>
        <v>0</v>
      </c>
      <c r="VSM60" s="5">
        <f>VSM59*assumptions!$E$98</f>
        <v>0</v>
      </c>
      <c r="VSN60" s="5">
        <f>VSN59*assumptions!$E$98</f>
        <v>0</v>
      </c>
      <c r="VSO60" s="5">
        <f>VSO59*assumptions!$E$98</f>
        <v>0</v>
      </c>
      <c r="VSP60" s="5">
        <f>VSP59*assumptions!$E$98</f>
        <v>0</v>
      </c>
      <c r="VSQ60" s="5">
        <f>VSQ59*assumptions!$E$98</f>
        <v>0</v>
      </c>
      <c r="VSR60" s="5">
        <f>VSR59*assumptions!$E$98</f>
        <v>0</v>
      </c>
      <c r="VSS60" s="5">
        <f>VSS59*assumptions!$E$98</f>
        <v>0</v>
      </c>
      <c r="VST60" s="5">
        <f>VST59*assumptions!$E$98</f>
        <v>0</v>
      </c>
      <c r="VSU60" s="5">
        <f>VSU59*assumptions!$E$98</f>
        <v>0</v>
      </c>
      <c r="VSV60" s="5">
        <f>VSV59*assumptions!$E$98</f>
        <v>0</v>
      </c>
      <c r="VSW60" s="5">
        <f>VSW59*assumptions!$E$98</f>
        <v>0</v>
      </c>
      <c r="VSX60" s="5">
        <f>VSX59*assumptions!$E$98</f>
        <v>0</v>
      </c>
      <c r="VSY60" s="5">
        <f>VSY59*assumptions!$E$98</f>
        <v>0</v>
      </c>
      <c r="VSZ60" s="5">
        <f>VSZ59*assumptions!$E$98</f>
        <v>0</v>
      </c>
      <c r="VTA60" s="5">
        <f>VTA59*assumptions!$E$98</f>
        <v>0</v>
      </c>
      <c r="VTB60" s="5">
        <f>VTB59*assumptions!$E$98</f>
        <v>0</v>
      </c>
      <c r="VTC60" s="5">
        <f>VTC59*assumptions!$E$98</f>
        <v>0</v>
      </c>
      <c r="VTD60" s="5">
        <f>VTD59*assumptions!$E$98</f>
        <v>0</v>
      </c>
      <c r="VTE60" s="5">
        <f>VTE59*assumptions!$E$98</f>
        <v>0</v>
      </c>
      <c r="VTF60" s="5">
        <f>VTF59*assumptions!$E$98</f>
        <v>0</v>
      </c>
      <c r="VTG60" s="5">
        <f>VTG59*assumptions!$E$98</f>
        <v>0</v>
      </c>
      <c r="VTH60" s="5">
        <f>VTH59*assumptions!$E$98</f>
        <v>0</v>
      </c>
      <c r="VTI60" s="5">
        <f>VTI59*assumptions!$E$98</f>
        <v>0</v>
      </c>
      <c r="VTJ60" s="5">
        <f>VTJ59*assumptions!$E$98</f>
        <v>0</v>
      </c>
      <c r="VTK60" s="5">
        <f>VTK59*assumptions!$E$98</f>
        <v>0</v>
      </c>
      <c r="VTL60" s="5">
        <f>VTL59*assumptions!$E$98</f>
        <v>0</v>
      </c>
      <c r="VTM60" s="5">
        <f>VTM59*assumptions!$E$98</f>
        <v>0</v>
      </c>
      <c r="VTN60" s="5">
        <f>VTN59*assumptions!$E$98</f>
        <v>0</v>
      </c>
      <c r="VTO60" s="5">
        <f>VTO59*assumptions!$E$98</f>
        <v>0</v>
      </c>
      <c r="VTP60" s="5">
        <f>VTP59*assumptions!$E$98</f>
        <v>0</v>
      </c>
      <c r="VTQ60" s="5">
        <f>VTQ59*assumptions!$E$98</f>
        <v>0</v>
      </c>
      <c r="VTR60" s="5">
        <f>VTR59*assumptions!$E$98</f>
        <v>0</v>
      </c>
      <c r="VTS60" s="5">
        <f>VTS59*assumptions!$E$98</f>
        <v>0</v>
      </c>
      <c r="VTT60" s="5">
        <f>VTT59*assumptions!$E$98</f>
        <v>0</v>
      </c>
      <c r="VTU60" s="5">
        <f>VTU59*assumptions!$E$98</f>
        <v>0</v>
      </c>
      <c r="VTV60" s="5">
        <f>VTV59*assumptions!$E$98</f>
        <v>0</v>
      </c>
      <c r="VTW60" s="5">
        <f>VTW59*assumptions!$E$98</f>
        <v>0</v>
      </c>
      <c r="VTX60" s="5">
        <f>VTX59*assumptions!$E$98</f>
        <v>0</v>
      </c>
      <c r="VTY60" s="5">
        <f>VTY59*assumptions!$E$98</f>
        <v>0</v>
      </c>
      <c r="VTZ60" s="5">
        <f>VTZ59*assumptions!$E$98</f>
        <v>0</v>
      </c>
      <c r="VUA60" s="5">
        <f>VUA59*assumptions!$E$98</f>
        <v>0</v>
      </c>
      <c r="VUB60" s="5">
        <f>VUB59*assumptions!$E$98</f>
        <v>0</v>
      </c>
      <c r="VUC60" s="5">
        <f>VUC59*assumptions!$E$98</f>
        <v>0</v>
      </c>
      <c r="VUD60" s="5">
        <f>VUD59*assumptions!$E$98</f>
        <v>0</v>
      </c>
      <c r="VUE60" s="5">
        <f>VUE59*assumptions!$E$98</f>
        <v>0</v>
      </c>
      <c r="VUF60" s="5">
        <f>VUF59*assumptions!$E$98</f>
        <v>0</v>
      </c>
      <c r="VUG60" s="5">
        <f>VUG59*assumptions!$E$98</f>
        <v>0</v>
      </c>
      <c r="VUH60" s="5">
        <f>VUH59*assumptions!$E$98</f>
        <v>0</v>
      </c>
      <c r="VUI60" s="5">
        <f>VUI59*assumptions!$E$98</f>
        <v>0</v>
      </c>
      <c r="VUJ60" s="5">
        <f>VUJ59*assumptions!$E$98</f>
        <v>0</v>
      </c>
      <c r="VUK60" s="5">
        <f>VUK59*assumptions!$E$98</f>
        <v>0</v>
      </c>
      <c r="VUL60" s="5">
        <f>VUL59*assumptions!$E$98</f>
        <v>0</v>
      </c>
      <c r="VUM60" s="5">
        <f>VUM59*assumptions!$E$98</f>
        <v>0</v>
      </c>
      <c r="VUN60" s="5">
        <f>VUN59*assumptions!$E$98</f>
        <v>0</v>
      </c>
      <c r="VUO60" s="5">
        <f>VUO59*assumptions!$E$98</f>
        <v>0</v>
      </c>
      <c r="VUP60" s="5">
        <f>VUP59*assumptions!$E$98</f>
        <v>0</v>
      </c>
      <c r="VUQ60" s="5">
        <f>VUQ59*assumptions!$E$98</f>
        <v>0</v>
      </c>
      <c r="VUR60" s="5">
        <f>VUR59*assumptions!$E$98</f>
        <v>0</v>
      </c>
      <c r="VUS60" s="5">
        <f>VUS59*assumptions!$E$98</f>
        <v>0</v>
      </c>
      <c r="VUT60" s="5">
        <f>VUT59*assumptions!$E$98</f>
        <v>0</v>
      </c>
      <c r="VUU60" s="5">
        <f>VUU59*assumptions!$E$98</f>
        <v>0</v>
      </c>
      <c r="VUV60" s="5">
        <f>VUV59*assumptions!$E$98</f>
        <v>0</v>
      </c>
      <c r="VUW60" s="5">
        <f>VUW59*assumptions!$E$98</f>
        <v>0</v>
      </c>
      <c r="VUX60" s="5">
        <f>VUX59*assumptions!$E$98</f>
        <v>0</v>
      </c>
      <c r="VUY60" s="5">
        <f>VUY59*assumptions!$E$98</f>
        <v>0</v>
      </c>
      <c r="VUZ60" s="5">
        <f>VUZ59*assumptions!$E$98</f>
        <v>0</v>
      </c>
      <c r="VVA60" s="5">
        <f>VVA59*assumptions!$E$98</f>
        <v>0</v>
      </c>
      <c r="VVB60" s="5">
        <f>VVB59*assumptions!$E$98</f>
        <v>0</v>
      </c>
      <c r="VVC60" s="5">
        <f>VVC59*assumptions!$E$98</f>
        <v>0</v>
      </c>
      <c r="VVD60" s="5">
        <f>VVD59*assumptions!$E$98</f>
        <v>0</v>
      </c>
      <c r="VVE60" s="5">
        <f>VVE59*assumptions!$E$98</f>
        <v>0</v>
      </c>
      <c r="VVF60" s="5">
        <f>VVF59*assumptions!$E$98</f>
        <v>0</v>
      </c>
      <c r="VVG60" s="5">
        <f>VVG59*assumptions!$E$98</f>
        <v>0</v>
      </c>
      <c r="VVH60" s="5">
        <f>VVH59*assumptions!$E$98</f>
        <v>0</v>
      </c>
      <c r="VVI60" s="5">
        <f>VVI59*assumptions!$E$98</f>
        <v>0</v>
      </c>
      <c r="VVJ60" s="5">
        <f>VVJ59*assumptions!$E$98</f>
        <v>0</v>
      </c>
      <c r="VVK60" s="5">
        <f>VVK59*assumptions!$E$98</f>
        <v>0</v>
      </c>
      <c r="VVL60" s="5">
        <f>VVL59*assumptions!$E$98</f>
        <v>0</v>
      </c>
      <c r="VVM60" s="5">
        <f>VVM59*assumptions!$E$98</f>
        <v>0</v>
      </c>
      <c r="VVN60" s="5">
        <f>VVN59*assumptions!$E$98</f>
        <v>0</v>
      </c>
      <c r="VVO60" s="5">
        <f>VVO59*assumptions!$E$98</f>
        <v>0</v>
      </c>
      <c r="VVP60" s="5">
        <f>VVP59*assumptions!$E$98</f>
        <v>0</v>
      </c>
      <c r="VVQ60" s="5">
        <f>VVQ59*assumptions!$E$98</f>
        <v>0</v>
      </c>
      <c r="VVR60" s="5">
        <f>VVR59*assumptions!$E$98</f>
        <v>0</v>
      </c>
      <c r="VVS60" s="5">
        <f>VVS59*assumptions!$E$98</f>
        <v>0</v>
      </c>
      <c r="VVT60" s="5">
        <f>VVT59*assumptions!$E$98</f>
        <v>0</v>
      </c>
      <c r="VVU60" s="5">
        <f>VVU59*assumptions!$E$98</f>
        <v>0</v>
      </c>
      <c r="VVV60" s="5">
        <f>VVV59*assumptions!$E$98</f>
        <v>0</v>
      </c>
      <c r="VVW60" s="5">
        <f>VVW59*assumptions!$E$98</f>
        <v>0</v>
      </c>
      <c r="VVX60" s="5">
        <f>VVX59*assumptions!$E$98</f>
        <v>0</v>
      </c>
      <c r="VVY60" s="5">
        <f>VVY59*assumptions!$E$98</f>
        <v>0</v>
      </c>
      <c r="VVZ60" s="5">
        <f>VVZ59*assumptions!$E$98</f>
        <v>0</v>
      </c>
      <c r="VWA60" s="5">
        <f>VWA59*assumptions!$E$98</f>
        <v>0</v>
      </c>
      <c r="VWB60" s="5">
        <f>VWB59*assumptions!$E$98</f>
        <v>0</v>
      </c>
      <c r="VWC60" s="5">
        <f>VWC59*assumptions!$E$98</f>
        <v>0</v>
      </c>
      <c r="VWD60" s="5">
        <f>VWD59*assumptions!$E$98</f>
        <v>0</v>
      </c>
      <c r="VWE60" s="5">
        <f>VWE59*assumptions!$E$98</f>
        <v>0</v>
      </c>
      <c r="VWF60" s="5">
        <f>VWF59*assumptions!$E$98</f>
        <v>0</v>
      </c>
      <c r="VWG60" s="5">
        <f>VWG59*assumptions!$E$98</f>
        <v>0</v>
      </c>
      <c r="VWH60" s="5">
        <f>VWH59*assumptions!$E$98</f>
        <v>0</v>
      </c>
      <c r="VWI60" s="5">
        <f>VWI59*assumptions!$E$98</f>
        <v>0</v>
      </c>
      <c r="VWJ60" s="5">
        <f>VWJ59*assumptions!$E$98</f>
        <v>0</v>
      </c>
      <c r="VWK60" s="5">
        <f>VWK59*assumptions!$E$98</f>
        <v>0</v>
      </c>
      <c r="VWL60" s="5">
        <f>VWL59*assumptions!$E$98</f>
        <v>0</v>
      </c>
      <c r="VWM60" s="5">
        <f>VWM59*assumptions!$E$98</f>
        <v>0</v>
      </c>
      <c r="VWN60" s="5">
        <f>VWN59*assumptions!$E$98</f>
        <v>0</v>
      </c>
      <c r="VWO60" s="5">
        <f>VWO59*assumptions!$E$98</f>
        <v>0</v>
      </c>
      <c r="VWP60" s="5">
        <f>VWP59*assumptions!$E$98</f>
        <v>0</v>
      </c>
      <c r="VWQ60" s="5">
        <f>VWQ59*assumptions!$E$98</f>
        <v>0</v>
      </c>
      <c r="VWR60" s="5">
        <f>VWR59*assumptions!$E$98</f>
        <v>0</v>
      </c>
      <c r="VWS60" s="5">
        <f>VWS59*assumptions!$E$98</f>
        <v>0</v>
      </c>
      <c r="VWT60" s="5">
        <f>VWT59*assumptions!$E$98</f>
        <v>0</v>
      </c>
      <c r="VWU60" s="5">
        <f>VWU59*assumptions!$E$98</f>
        <v>0</v>
      </c>
      <c r="VWV60" s="5">
        <f>VWV59*assumptions!$E$98</f>
        <v>0</v>
      </c>
      <c r="VWW60" s="5">
        <f>VWW59*assumptions!$E$98</f>
        <v>0</v>
      </c>
      <c r="VWX60" s="5">
        <f>VWX59*assumptions!$E$98</f>
        <v>0</v>
      </c>
      <c r="VWY60" s="5">
        <f>VWY59*assumptions!$E$98</f>
        <v>0</v>
      </c>
      <c r="VWZ60" s="5">
        <f>VWZ59*assumptions!$E$98</f>
        <v>0</v>
      </c>
      <c r="VXA60" s="5">
        <f>VXA59*assumptions!$E$98</f>
        <v>0</v>
      </c>
      <c r="VXB60" s="5">
        <f>VXB59*assumptions!$E$98</f>
        <v>0</v>
      </c>
      <c r="VXC60" s="5">
        <f>VXC59*assumptions!$E$98</f>
        <v>0</v>
      </c>
      <c r="VXD60" s="5">
        <f>VXD59*assumptions!$E$98</f>
        <v>0</v>
      </c>
      <c r="VXE60" s="5">
        <f>VXE59*assumptions!$E$98</f>
        <v>0</v>
      </c>
      <c r="VXF60" s="5">
        <f>VXF59*assumptions!$E$98</f>
        <v>0</v>
      </c>
      <c r="VXG60" s="5">
        <f>VXG59*assumptions!$E$98</f>
        <v>0</v>
      </c>
      <c r="VXH60" s="5">
        <f>VXH59*assumptions!$E$98</f>
        <v>0</v>
      </c>
      <c r="VXI60" s="5">
        <f>VXI59*assumptions!$E$98</f>
        <v>0</v>
      </c>
      <c r="VXJ60" s="5">
        <f>VXJ59*assumptions!$E$98</f>
        <v>0</v>
      </c>
      <c r="VXK60" s="5">
        <f>VXK59*assumptions!$E$98</f>
        <v>0</v>
      </c>
      <c r="VXL60" s="5">
        <f>VXL59*assumptions!$E$98</f>
        <v>0</v>
      </c>
      <c r="VXM60" s="5">
        <f>VXM59*assumptions!$E$98</f>
        <v>0</v>
      </c>
      <c r="VXN60" s="5">
        <f>VXN59*assumptions!$E$98</f>
        <v>0</v>
      </c>
      <c r="VXO60" s="5">
        <f>VXO59*assumptions!$E$98</f>
        <v>0</v>
      </c>
      <c r="VXP60" s="5">
        <f>VXP59*assumptions!$E$98</f>
        <v>0</v>
      </c>
      <c r="VXQ60" s="5">
        <f>VXQ59*assumptions!$E$98</f>
        <v>0</v>
      </c>
      <c r="VXR60" s="5">
        <f>VXR59*assumptions!$E$98</f>
        <v>0</v>
      </c>
      <c r="VXS60" s="5">
        <f>VXS59*assumptions!$E$98</f>
        <v>0</v>
      </c>
      <c r="VXT60" s="5">
        <f>VXT59*assumptions!$E$98</f>
        <v>0</v>
      </c>
      <c r="VXU60" s="5">
        <f>VXU59*assumptions!$E$98</f>
        <v>0</v>
      </c>
      <c r="VXV60" s="5">
        <f>VXV59*assumptions!$E$98</f>
        <v>0</v>
      </c>
      <c r="VXW60" s="5">
        <f>VXW59*assumptions!$E$98</f>
        <v>0</v>
      </c>
      <c r="VXX60" s="5">
        <f>VXX59*assumptions!$E$98</f>
        <v>0</v>
      </c>
      <c r="VXY60" s="5">
        <f>VXY59*assumptions!$E$98</f>
        <v>0</v>
      </c>
      <c r="VXZ60" s="5">
        <f>VXZ59*assumptions!$E$98</f>
        <v>0</v>
      </c>
      <c r="VYA60" s="5">
        <f>VYA59*assumptions!$E$98</f>
        <v>0</v>
      </c>
      <c r="VYB60" s="5">
        <f>VYB59*assumptions!$E$98</f>
        <v>0</v>
      </c>
      <c r="VYC60" s="5">
        <f>VYC59*assumptions!$E$98</f>
        <v>0</v>
      </c>
      <c r="VYD60" s="5">
        <f>VYD59*assumptions!$E$98</f>
        <v>0</v>
      </c>
      <c r="VYE60" s="5">
        <f>VYE59*assumptions!$E$98</f>
        <v>0</v>
      </c>
      <c r="VYF60" s="5">
        <f>VYF59*assumptions!$E$98</f>
        <v>0</v>
      </c>
      <c r="VYG60" s="5">
        <f>VYG59*assumptions!$E$98</f>
        <v>0</v>
      </c>
      <c r="VYH60" s="5">
        <f>VYH59*assumptions!$E$98</f>
        <v>0</v>
      </c>
      <c r="VYI60" s="5">
        <f>VYI59*assumptions!$E$98</f>
        <v>0</v>
      </c>
      <c r="VYJ60" s="5">
        <f>VYJ59*assumptions!$E$98</f>
        <v>0</v>
      </c>
      <c r="VYK60" s="5">
        <f>VYK59*assumptions!$E$98</f>
        <v>0</v>
      </c>
      <c r="VYL60" s="5">
        <f>VYL59*assumptions!$E$98</f>
        <v>0</v>
      </c>
      <c r="VYM60" s="5">
        <f>VYM59*assumptions!$E$98</f>
        <v>0</v>
      </c>
      <c r="VYN60" s="5">
        <f>VYN59*assumptions!$E$98</f>
        <v>0</v>
      </c>
      <c r="VYO60" s="5">
        <f>VYO59*assumptions!$E$98</f>
        <v>0</v>
      </c>
      <c r="VYP60" s="5">
        <f>VYP59*assumptions!$E$98</f>
        <v>0</v>
      </c>
      <c r="VYQ60" s="5">
        <f>VYQ59*assumptions!$E$98</f>
        <v>0</v>
      </c>
      <c r="VYR60" s="5">
        <f>VYR59*assumptions!$E$98</f>
        <v>0</v>
      </c>
      <c r="VYS60" s="5">
        <f>VYS59*assumptions!$E$98</f>
        <v>0</v>
      </c>
      <c r="VYT60" s="5">
        <f>VYT59*assumptions!$E$98</f>
        <v>0</v>
      </c>
      <c r="VYU60" s="5">
        <f>VYU59*assumptions!$E$98</f>
        <v>0</v>
      </c>
      <c r="VYV60" s="5">
        <f>VYV59*assumptions!$E$98</f>
        <v>0</v>
      </c>
      <c r="VYW60" s="5">
        <f>VYW59*assumptions!$E$98</f>
        <v>0</v>
      </c>
      <c r="VYX60" s="5">
        <f>VYX59*assumptions!$E$98</f>
        <v>0</v>
      </c>
      <c r="VYY60" s="5">
        <f>VYY59*assumptions!$E$98</f>
        <v>0</v>
      </c>
      <c r="VYZ60" s="5">
        <f>VYZ59*assumptions!$E$98</f>
        <v>0</v>
      </c>
      <c r="VZA60" s="5">
        <f>VZA59*assumptions!$E$98</f>
        <v>0</v>
      </c>
      <c r="VZB60" s="5">
        <f>VZB59*assumptions!$E$98</f>
        <v>0</v>
      </c>
      <c r="VZC60" s="5">
        <f>VZC59*assumptions!$E$98</f>
        <v>0</v>
      </c>
      <c r="VZD60" s="5">
        <f>VZD59*assumptions!$E$98</f>
        <v>0</v>
      </c>
      <c r="VZE60" s="5">
        <f>VZE59*assumptions!$E$98</f>
        <v>0</v>
      </c>
      <c r="VZF60" s="5">
        <f>VZF59*assumptions!$E$98</f>
        <v>0</v>
      </c>
      <c r="VZG60" s="5">
        <f>VZG59*assumptions!$E$98</f>
        <v>0</v>
      </c>
      <c r="VZH60" s="5">
        <f>VZH59*assumptions!$E$98</f>
        <v>0</v>
      </c>
      <c r="VZI60" s="5">
        <f>VZI59*assumptions!$E$98</f>
        <v>0</v>
      </c>
      <c r="VZJ60" s="5">
        <f>VZJ59*assumptions!$E$98</f>
        <v>0</v>
      </c>
      <c r="VZK60" s="5">
        <f>VZK59*assumptions!$E$98</f>
        <v>0</v>
      </c>
      <c r="VZL60" s="5">
        <f>VZL59*assumptions!$E$98</f>
        <v>0</v>
      </c>
      <c r="VZM60" s="5">
        <f>VZM59*assumptions!$E$98</f>
        <v>0</v>
      </c>
      <c r="VZN60" s="5">
        <f>VZN59*assumptions!$E$98</f>
        <v>0</v>
      </c>
      <c r="VZO60" s="5">
        <f>VZO59*assumptions!$E$98</f>
        <v>0</v>
      </c>
      <c r="VZP60" s="5">
        <f>VZP59*assumptions!$E$98</f>
        <v>0</v>
      </c>
      <c r="VZQ60" s="5">
        <f>VZQ59*assumptions!$E$98</f>
        <v>0</v>
      </c>
      <c r="VZR60" s="5">
        <f>VZR59*assumptions!$E$98</f>
        <v>0</v>
      </c>
      <c r="VZS60" s="5">
        <f>VZS59*assumptions!$E$98</f>
        <v>0</v>
      </c>
      <c r="VZT60" s="5">
        <f>VZT59*assumptions!$E$98</f>
        <v>0</v>
      </c>
      <c r="VZU60" s="5">
        <f>VZU59*assumptions!$E$98</f>
        <v>0</v>
      </c>
      <c r="VZV60" s="5">
        <f>VZV59*assumptions!$E$98</f>
        <v>0</v>
      </c>
      <c r="VZW60" s="5">
        <f>VZW59*assumptions!$E$98</f>
        <v>0</v>
      </c>
      <c r="VZX60" s="5">
        <f>VZX59*assumptions!$E$98</f>
        <v>0</v>
      </c>
      <c r="VZY60" s="5">
        <f>VZY59*assumptions!$E$98</f>
        <v>0</v>
      </c>
      <c r="VZZ60" s="5">
        <f>VZZ59*assumptions!$E$98</f>
        <v>0</v>
      </c>
      <c r="WAA60" s="5">
        <f>WAA59*assumptions!$E$98</f>
        <v>0</v>
      </c>
      <c r="WAB60" s="5">
        <f>WAB59*assumptions!$E$98</f>
        <v>0</v>
      </c>
      <c r="WAC60" s="5">
        <f>WAC59*assumptions!$E$98</f>
        <v>0</v>
      </c>
      <c r="WAD60" s="5">
        <f>WAD59*assumptions!$E$98</f>
        <v>0</v>
      </c>
      <c r="WAE60" s="5">
        <f>WAE59*assumptions!$E$98</f>
        <v>0</v>
      </c>
      <c r="WAF60" s="5">
        <f>WAF59*assumptions!$E$98</f>
        <v>0</v>
      </c>
      <c r="WAG60" s="5">
        <f>WAG59*assumptions!$E$98</f>
        <v>0</v>
      </c>
      <c r="WAH60" s="5">
        <f>WAH59*assumptions!$E$98</f>
        <v>0</v>
      </c>
      <c r="WAI60" s="5">
        <f>WAI59*assumptions!$E$98</f>
        <v>0</v>
      </c>
      <c r="WAJ60" s="5">
        <f>WAJ59*assumptions!$E$98</f>
        <v>0</v>
      </c>
      <c r="WAK60" s="5">
        <f>WAK59*assumptions!$E$98</f>
        <v>0</v>
      </c>
      <c r="WAL60" s="5">
        <f>WAL59*assumptions!$E$98</f>
        <v>0</v>
      </c>
      <c r="WAM60" s="5">
        <f>WAM59*assumptions!$E$98</f>
        <v>0</v>
      </c>
      <c r="WAN60" s="5">
        <f>WAN59*assumptions!$E$98</f>
        <v>0</v>
      </c>
      <c r="WAO60" s="5">
        <f>WAO59*assumptions!$E$98</f>
        <v>0</v>
      </c>
      <c r="WAP60" s="5">
        <f>WAP59*assumptions!$E$98</f>
        <v>0</v>
      </c>
      <c r="WAQ60" s="5">
        <f>WAQ59*assumptions!$E$98</f>
        <v>0</v>
      </c>
      <c r="WAR60" s="5">
        <f>WAR59*assumptions!$E$98</f>
        <v>0</v>
      </c>
      <c r="WAS60" s="5">
        <f>WAS59*assumptions!$E$98</f>
        <v>0</v>
      </c>
      <c r="WAT60" s="5">
        <f>WAT59*assumptions!$E$98</f>
        <v>0</v>
      </c>
      <c r="WAU60" s="5">
        <f>WAU59*assumptions!$E$98</f>
        <v>0</v>
      </c>
      <c r="WAV60" s="5">
        <f>WAV59*assumptions!$E$98</f>
        <v>0</v>
      </c>
      <c r="WAW60" s="5">
        <f>WAW59*assumptions!$E$98</f>
        <v>0</v>
      </c>
      <c r="WAX60" s="5">
        <f>WAX59*assumptions!$E$98</f>
        <v>0</v>
      </c>
      <c r="WAY60" s="5">
        <f>WAY59*assumptions!$E$98</f>
        <v>0</v>
      </c>
      <c r="WAZ60" s="5">
        <f>WAZ59*assumptions!$E$98</f>
        <v>0</v>
      </c>
      <c r="WBA60" s="5">
        <f>WBA59*assumptions!$E$98</f>
        <v>0</v>
      </c>
      <c r="WBB60" s="5">
        <f>WBB59*assumptions!$E$98</f>
        <v>0</v>
      </c>
      <c r="WBC60" s="5">
        <f>WBC59*assumptions!$E$98</f>
        <v>0</v>
      </c>
      <c r="WBD60" s="5">
        <f>WBD59*assumptions!$E$98</f>
        <v>0</v>
      </c>
      <c r="WBE60" s="5">
        <f>WBE59*assumptions!$E$98</f>
        <v>0</v>
      </c>
      <c r="WBF60" s="5">
        <f>WBF59*assumptions!$E$98</f>
        <v>0</v>
      </c>
      <c r="WBG60" s="5">
        <f>WBG59*assumptions!$E$98</f>
        <v>0</v>
      </c>
      <c r="WBH60" s="5">
        <f>WBH59*assumptions!$E$98</f>
        <v>0</v>
      </c>
      <c r="WBI60" s="5">
        <f>WBI59*assumptions!$E$98</f>
        <v>0</v>
      </c>
      <c r="WBJ60" s="5">
        <f>WBJ59*assumptions!$E$98</f>
        <v>0</v>
      </c>
      <c r="WBK60" s="5">
        <f>WBK59*assumptions!$E$98</f>
        <v>0</v>
      </c>
      <c r="WBL60" s="5">
        <f>WBL59*assumptions!$E$98</f>
        <v>0</v>
      </c>
      <c r="WBM60" s="5">
        <f>WBM59*assumptions!$E$98</f>
        <v>0</v>
      </c>
      <c r="WBN60" s="5">
        <f>WBN59*assumptions!$E$98</f>
        <v>0</v>
      </c>
      <c r="WBO60" s="5">
        <f>WBO59*assumptions!$E$98</f>
        <v>0</v>
      </c>
      <c r="WBP60" s="5">
        <f>WBP59*assumptions!$E$98</f>
        <v>0</v>
      </c>
      <c r="WBQ60" s="5">
        <f>WBQ59*assumptions!$E$98</f>
        <v>0</v>
      </c>
      <c r="WBR60" s="5">
        <f>WBR59*assumptions!$E$98</f>
        <v>0</v>
      </c>
      <c r="WBS60" s="5">
        <f>WBS59*assumptions!$E$98</f>
        <v>0</v>
      </c>
      <c r="WBT60" s="5">
        <f>WBT59*assumptions!$E$98</f>
        <v>0</v>
      </c>
      <c r="WBU60" s="5">
        <f>WBU59*assumptions!$E$98</f>
        <v>0</v>
      </c>
      <c r="WBV60" s="5">
        <f>WBV59*assumptions!$E$98</f>
        <v>0</v>
      </c>
      <c r="WBW60" s="5">
        <f>WBW59*assumptions!$E$98</f>
        <v>0</v>
      </c>
      <c r="WBX60" s="5">
        <f>WBX59*assumptions!$E$98</f>
        <v>0</v>
      </c>
      <c r="WBY60" s="5">
        <f>WBY59*assumptions!$E$98</f>
        <v>0</v>
      </c>
      <c r="WBZ60" s="5">
        <f>WBZ59*assumptions!$E$98</f>
        <v>0</v>
      </c>
      <c r="WCA60" s="5">
        <f>WCA59*assumptions!$E$98</f>
        <v>0</v>
      </c>
      <c r="WCB60" s="5">
        <f>WCB59*assumptions!$E$98</f>
        <v>0</v>
      </c>
      <c r="WCC60" s="5">
        <f>WCC59*assumptions!$E$98</f>
        <v>0</v>
      </c>
      <c r="WCD60" s="5">
        <f>WCD59*assumptions!$E$98</f>
        <v>0</v>
      </c>
      <c r="WCE60" s="5">
        <f>WCE59*assumptions!$E$98</f>
        <v>0</v>
      </c>
      <c r="WCF60" s="5">
        <f>WCF59*assumptions!$E$98</f>
        <v>0</v>
      </c>
      <c r="WCG60" s="5">
        <f>WCG59*assumptions!$E$98</f>
        <v>0</v>
      </c>
      <c r="WCH60" s="5">
        <f>WCH59*assumptions!$E$98</f>
        <v>0</v>
      </c>
      <c r="WCI60" s="5">
        <f>WCI59*assumptions!$E$98</f>
        <v>0</v>
      </c>
      <c r="WCJ60" s="5">
        <f>WCJ59*assumptions!$E$98</f>
        <v>0</v>
      </c>
      <c r="WCK60" s="5">
        <f>WCK59*assumptions!$E$98</f>
        <v>0</v>
      </c>
      <c r="WCL60" s="5">
        <f>WCL59*assumptions!$E$98</f>
        <v>0</v>
      </c>
      <c r="WCM60" s="5">
        <f>WCM59*assumptions!$E$98</f>
        <v>0</v>
      </c>
      <c r="WCN60" s="5">
        <f>WCN59*assumptions!$E$98</f>
        <v>0</v>
      </c>
      <c r="WCO60" s="5">
        <f>WCO59*assumptions!$E$98</f>
        <v>0</v>
      </c>
      <c r="WCP60" s="5">
        <f>WCP59*assumptions!$E$98</f>
        <v>0</v>
      </c>
      <c r="WCQ60" s="5">
        <f>WCQ59*assumptions!$E$98</f>
        <v>0</v>
      </c>
      <c r="WCR60" s="5">
        <f>WCR59*assumptions!$E$98</f>
        <v>0</v>
      </c>
      <c r="WCS60" s="5">
        <f>WCS59*assumptions!$E$98</f>
        <v>0</v>
      </c>
      <c r="WCT60" s="5">
        <f>WCT59*assumptions!$E$98</f>
        <v>0</v>
      </c>
      <c r="WCU60" s="5">
        <f>WCU59*assumptions!$E$98</f>
        <v>0</v>
      </c>
      <c r="WCV60" s="5">
        <f>WCV59*assumptions!$E$98</f>
        <v>0</v>
      </c>
      <c r="WCW60" s="5">
        <f>WCW59*assumptions!$E$98</f>
        <v>0</v>
      </c>
      <c r="WCX60" s="5">
        <f>WCX59*assumptions!$E$98</f>
        <v>0</v>
      </c>
      <c r="WCY60" s="5">
        <f>WCY59*assumptions!$E$98</f>
        <v>0</v>
      </c>
      <c r="WCZ60" s="5">
        <f>WCZ59*assumptions!$E$98</f>
        <v>0</v>
      </c>
      <c r="WDA60" s="5">
        <f>WDA59*assumptions!$E$98</f>
        <v>0</v>
      </c>
      <c r="WDB60" s="5">
        <f>WDB59*assumptions!$E$98</f>
        <v>0</v>
      </c>
      <c r="WDC60" s="5">
        <f>WDC59*assumptions!$E$98</f>
        <v>0</v>
      </c>
      <c r="WDD60" s="5">
        <f>WDD59*assumptions!$E$98</f>
        <v>0</v>
      </c>
      <c r="WDE60" s="5">
        <f>WDE59*assumptions!$E$98</f>
        <v>0</v>
      </c>
      <c r="WDF60" s="5">
        <f>WDF59*assumptions!$E$98</f>
        <v>0</v>
      </c>
      <c r="WDG60" s="5">
        <f>WDG59*assumptions!$E$98</f>
        <v>0</v>
      </c>
      <c r="WDH60" s="5">
        <f>WDH59*assumptions!$E$98</f>
        <v>0</v>
      </c>
      <c r="WDI60" s="5">
        <f>WDI59*assumptions!$E$98</f>
        <v>0</v>
      </c>
      <c r="WDJ60" s="5">
        <f>WDJ59*assumptions!$E$98</f>
        <v>0</v>
      </c>
      <c r="WDK60" s="5">
        <f>WDK59*assumptions!$E$98</f>
        <v>0</v>
      </c>
      <c r="WDL60" s="5">
        <f>WDL59*assumptions!$E$98</f>
        <v>0</v>
      </c>
      <c r="WDM60" s="5">
        <f>WDM59*assumptions!$E$98</f>
        <v>0</v>
      </c>
      <c r="WDN60" s="5">
        <f>WDN59*assumptions!$E$98</f>
        <v>0</v>
      </c>
      <c r="WDO60" s="5">
        <f>WDO59*assumptions!$E$98</f>
        <v>0</v>
      </c>
      <c r="WDP60" s="5">
        <f>WDP59*assumptions!$E$98</f>
        <v>0</v>
      </c>
      <c r="WDQ60" s="5">
        <f>WDQ59*assumptions!$E$98</f>
        <v>0</v>
      </c>
      <c r="WDR60" s="5">
        <f>WDR59*assumptions!$E$98</f>
        <v>0</v>
      </c>
      <c r="WDS60" s="5">
        <f>WDS59*assumptions!$E$98</f>
        <v>0</v>
      </c>
      <c r="WDT60" s="5">
        <f>WDT59*assumptions!$E$98</f>
        <v>0</v>
      </c>
      <c r="WDU60" s="5">
        <f>WDU59*assumptions!$E$98</f>
        <v>0</v>
      </c>
      <c r="WDV60" s="5">
        <f>WDV59*assumptions!$E$98</f>
        <v>0</v>
      </c>
      <c r="WDW60" s="5">
        <f>WDW59*assumptions!$E$98</f>
        <v>0</v>
      </c>
      <c r="WDX60" s="5">
        <f>WDX59*assumptions!$E$98</f>
        <v>0</v>
      </c>
      <c r="WDY60" s="5">
        <f>WDY59*assumptions!$E$98</f>
        <v>0</v>
      </c>
      <c r="WDZ60" s="5">
        <f>WDZ59*assumptions!$E$98</f>
        <v>0</v>
      </c>
      <c r="WEA60" s="5">
        <f>WEA59*assumptions!$E$98</f>
        <v>0</v>
      </c>
      <c r="WEB60" s="5">
        <f>WEB59*assumptions!$E$98</f>
        <v>0</v>
      </c>
      <c r="WEC60" s="5">
        <f>WEC59*assumptions!$E$98</f>
        <v>0</v>
      </c>
      <c r="WED60" s="5">
        <f>WED59*assumptions!$E$98</f>
        <v>0</v>
      </c>
      <c r="WEE60" s="5">
        <f>WEE59*assumptions!$E$98</f>
        <v>0</v>
      </c>
      <c r="WEF60" s="5">
        <f>WEF59*assumptions!$E$98</f>
        <v>0</v>
      </c>
      <c r="WEG60" s="5">
        <f>WEG59*assumptions!$E$98</f>
        <v>0</v>
      </c>
      <c r="WEH60" s="5">
        <f>WEH59*assumptions!$E$98</f>
        <v>0</v>
      </c>
      <c r="WEI60" s="5">
        <f>WEI59*assumptions!$E$98</f>
        <v>0</v>
      </c>
      <c r="WEJ60" s="5">
        <f>WEJ59*assumptions!$E$98</f>
        <v>0</v>
      </c>
      <c r="WEK60" s="5">
        <f>WEK59*assumptions!$E$98</f>
        <v>0</v>
      </c>
      <c r="WEL60" s="5">
        <f>WEL59*assumptions!$E$98</f>
        <v>0</v>
      </c>
      <c r="WEM60" s="5">
        <f>WEM59*assumptions!$E$98</f>
        <v>0</v>
      </c>
      <c r="WEN60" s="5">
        <f>WEN59*assumptions!$E$98</f>
        <v>0</v>
      </c>
      <c r="WEO60" s="5">
        <f>WEO59*assumptions!$E$98</f>
        <v>0</v>
      </c>
      <c r="WEP60" s="5">
        <f>WEP59*assumptions!$E$98</f>
        <v>0</v>
      </c>
      <c r="WEQ60" s="5">
        <f>WEQ59*assumptions!$E$98</f>
        <v>0</v>
      </c>
      <c r="WER60" s="5">
        <f>WER59*assumptions!$E$98</f>
        <v>0</v>
      </c>
      <c r="WES60" s="5">
        <f>WES59*assumptions!$E$98</f>
        <v>0</v>
      </c>
      <c r="WET60" s="5">
        <f>WET59*assumptions!$E$98</f>
        <v>0</v>
      </c>
      <c r="WEU60" s="5">
        <f>WEU59*assumptions!$E$98</f>
        <v>0</v>
      </c>
      <c r="WEV60" s="5">
        <f>WEV59*assumptions!$E$98</f>
        <v>0</v>
      </c>
      <c r="WEW60" s="5">
        <f>WEW59*assumptions!$E$98</f>
        <v>0</v>
      </c>
      <c r="WEX60" s="5">
        <f>WEX59*assumptions!$E$98</f>
        <v>0</v>
      </c>
      <c r="WEY60" s="5">
        <f>WEY59*assumptions!$E$98</f>
        <v>0</v>
      </c>
      <c r="WEZ60" s="5">
        <f>WEZ59*assumptions!$E$98</f>
        <v>0</v>
      </c>
      <c r="WFA60" s="5">
        <f>WFA59*assumptions!$E$98</f>
        <v>0</v>
      </c>
      <c r="WFB60" s="5">
        <f>WFB59*assumptions!$E$98</f>
        <v>0</v>
      </c>
      <c r="WFC60" s="5">
        <f>WFC59*assumptions!$E$98</f>
        <v>0</v>
      </c>
      <c r="WFD60" s="5">
        <f>WFD59*assumptions!$E$98</f>
        <v>0</v>
      </c>
      <c r="WFE60" s="5">
        <f>WFE59*assumptions!$E$98</f>
        <v>0</v>
      </c>
      <c r="WFF60" s="5">
        <f>WFF59*assumptions!$E$98</f>
        <v>0</v>
      </c>
      <c r="WFG60" s="5">
        <f>WFG59*assumptions!$E$98</f>
        <v>0</v>
      </c>
      <c r="WFH60" s="5">
        <f>WFH59*assumptions!$E$98</f>
        <v>0</v>
      </c>
      <c r="WFI60" s="5">
        <f>WFI59*assumptions!$E$98</f>
        <v>0</v>
      </c>
      <c r="WFJ60" s="5">
        <f>WFJ59*assumptions!$E$98</f>
        <v>0</v>
      </c>
      <c r="WFK60" s="5">
        <f>WFK59*assumptions!$E$98</f>
        <v>0</v>
      </c>
      <c r="WFL60" s="5">
        <f>WFL59*assumptions!$E$98</f>
        <v>0</v>
      </c>
      <c r="WFM60" s="5">
        <f>WFM59*assumptions!$E$98</f>
        <v>0</v>
      </c>
      <c r="WFN60" s="5">
        <f>WFN59*assumptions!$E$98</f>
        <v>0</v>
      </c>
      <c r="WFO60" s="5">
        <f>WFO59*assumptions!$E$98</f>
        <v>0</v>
      </c>
      <c r="WFP60" s="5">
        <f>WFP59*assumptions!$E$98</f>
        <v>0</v>
      </c>
      <c r="WFQ60" s="5">
        <f>WFQ59*assumptions!$E$98</f>
        <v>0</v>
      </c>
      <c r="WFR60" s="5">
        <f>WFR59*assumptions!$E$98</f>
        <v>0</v>
      </c>
      <c r="WFS60" s="5">
        <f>WFS59*assumptions!$E$98</f>
        <v>0</v>
      </c>
      <c r="WFT60" s="5">
        <f>WFT59*assumptions!$E$98</f>
        <v>0</v>
      </c>
      <c r="WFU60" s="5">
        <f>WFU59*assumptions!$E$98</f>
        <v>0</v>
      </c>
      <c r="WFV60" s="5">
        <f>WFV59*assumptions!$E$98</f>
        <v>0</v>
      </c>
      <c r="WFW60" s="5">
        <f>WFW59*assumptions!$E$98</f>
        <v>0</v>
      </c>
      <c r="WFX60" s="5">
        <f>WFX59*assumptions!$E$98</f>
        <v>0</v>
      </c>
      <c r="WFY60" s="5">
        <f>WFY59*assumptions!$E$98</f>
        <v>0</v>
      </c>
      <c r="WFZ60" s="5">
        <f>WFZ59*assumptions!$E$98</f>
        <v>0</v>
      </c>
      <c r="WGA60" s="5">
        <f>WGA59*assumptions!$E$98</f>
        <v>0</v>
      </c>
      <c r="WGB60" s="5">
        <f>WGB59*assumptions!$E$98</f>
        <v>0</v>
      </c>
      <c r="WGC60" s="5">
        <f>WGC59*assumptions!$E$98</f>
        <v>0</v>
      </c>
      <c r="WGD60" s="5">
        <f>WGD59*assumptions!$E$98</f>
        <v>0</v>
      </c>
      <c r="WGE60" s="5">
        <f>WGE59*assumptions!$E$98</f>
        <v>0</v>
      </c>
      <c r="WGF60" s="5">
        <f>WGF59*assumptions!$E$98</f>
        <v>0</v>
      </c>
      <c r="WGG60" s="5">
        <f>WGG59*assumptions!$E$98</f>
        <v>0</v>
      </c>
      <c r="WGH60" s="5">
        <f>WGH59*assumptions!$E$98</f>
        <v>0</v>
      </c>
      <c r="WGI60" s="5">
        <f>WGI59*assumptions!$E$98</f>
        <v>0</v>
      </c>
      <c r="WGJ60" s="5">
        <f>WGJ59*assumptions!$E$98</f>
        <v>0</v>
      </c>
      <c r="WGK60" s="5">
        <f>WGK59*assumptions!$E$98</f>
        <v>0</v>
      </c>
      <c r="WGL60" s="5">
        <f>WGL59*assumptions!$E$98</f>
        <v>0</v>
      </c>
      <c r="WGM60" s="5">
        <f>WGM59*assumptions!$E$98</f>
        <v>0</v>
      </c>
      <c r="WGN60" s="5">
        <f>WGN59*assumptions!$E$98</f>
        <v>0</v>
      </c>
      <c r="WGO60" s="5">
        <f>WGO59*assumptions!$E$98</f>
        <v>0</v>
      </c>
      <c r="WGP60" s="5">
        <f>WGP59*assumptions!$E$98</f>
        <v>0</v>
      </c>
      <c r="WGQ60" s="5">
        <f>WGQ59*assumptions!$E$98</f>
        <v>0</v>
      </c>
      <c r="WGR60" s="5">
        <f>WGR59*assumptions!$E$98</f>
        <v>0</v>
      </c>
      <c r="WGS60" s="5">
        <f>WGS59*assumptions!$E$98</f>
        <v>0</v>
      </c>
      <c r="WGT60" s="5">
        <f>WGT59*assumptions!$E$98</f>
        <v>0</v>
      </c>
      <c r="WGU60" s="5">
        <f>WGU59*assumptions!$E$98</f>
        <v>0</v>
      </c>
      <c r="WGV60" s="5">
        <f>WGV59*assumptions!$E$98</f>
        <v>0</v>
      </c>
      <c r="WGW60" s="5">
        <f>WGW59*assumptions!$E$98</f>
        <v>0</v>
      </c>
      <c r="WGX60" s="5">
        <f>WGX59*assumptions!$E$98</f>
        <v>0</v>
      </c>
      <c r="WGY60" s="5">
        <f>WGY59*assumptions!$E$98</f>
        <v>0</v>
      </c>
      <c r="WGZ60" s="5">
        <f>WGZ59*assumptions!$E$98</f>
        <v>0</v>
      </c>
      <c r="WHA60" s="5">
        <f>WHA59*assumptions!$E$98</f>
        <v>0</v>
      </c>
      <c r="WHB60" s="5">
        <f>WHB59*assumptions!$E$98</f>
        <v>0</v>
      </c>
      <c r="WHC60" s="5">
        <f>WHC59*assumptions!$E$98</f>
        <v>0</v>
      </c>
      <c r="WHD60" s="5">
        <f>WHD59*assumptions!$E$98</f>
        <v>0</v>
      </c>
      <c r="WHE60" s="5">
        <f>WHE59*assumptions!$E$98</f>
        <v>0</v>
      </c>
      <c r="WHF60" s="5">
        <f>WHF59*assumptions!$E$98</f>
        <v>0</v>
      </c>
      <c r="WHG60" s="5">
        <f>WHG59*assumptions!$E$98</f>
        <v>0</v>
      </c>
      <c r="WHH60" s="5">
        <f>WHH59*assumptions!$E$98</f>
        <v>0</v>
      </c>
      <c r="WHI60" s="5">
        <f>WHI59*assumptions!$E$98</f>
        <v>0</v>
      </c>
      <c r="WHJ60" s="5">
        <f>WHJ59*assumptions!$E$98</f>
        <v>0</v>
      </c>
      <c r="WHK60" s="5">
        <f>WHK59*assumptions!$E$98</f>
        <v>0</v>
      </c>
      <c r="WHL60" s="5">
        <f>WHL59*assumptions!$E$98</f>
        <v>0</v>
      </c>
      <c r="WHM60" s="5">
        <f>WHM59*assumptions!$E$98</f>
        <v>0</v>
      </c>
      <c r="WHN60" s="5">
        <f>WHN59*assumptions!$E$98</f>
        <v>0</v>
      </c>
      <c r="WHO60" s="5">
        <f>WHO59*assumptions!$E$98</f>
        <v>0</v>
      </c>
      <c r="WHP60" s="5">
        <f>WHP59*assumptions!$E$98</f>
        <v>0</v>
      </c>
      <c r="WHQ60" s="5">
        <f>WHQ59*assumptions!$E$98</f>
        <v>0</v>
      </c>
      <c r="WHR60" s="5">
        <f>WHR59*assumptions!$E$98</f>
        <v>0</v>
      </c>
      <c r="WHS60" s="5">
        <f>WHS59*assumptions!$E$98</f>
        <v>0</v>
      </c>
      <c r="WHT60" s="5">
        <f>WHT59*assumptions!$E$98</f>
        <v>0</v>
      </c>
      <c r="WHU60" s="5">
        <f>WHU59*assumptions!$E$98</f>
        <v>0</v>
      </c>
      <c r="WHV60" s="5">
        <f>WHV59*assumptions!$E$98</f>
        <v>0</v>
      </c>
      <c r="WHW60" s="5">
        <f>WHW59*assumptions!$E$98</f>
        <v>0</v>
      </c>
      <c r="WHX60" s="5">
        <f>WHX59*assumptions!$E$98</f>
        <v>0</v>
      </c>
      <c r="WHY60" s="5">
        <f>WHY59*assumptions!$E$98</f>
        <v>0</v>
      </c>
      <c r="WHZ60" s="5">
        <f>WHZ59*assumptions!$E$98</f>
        <v>0</v>
      </c>
      <c r="WIA60" s="5">
        <f>WIA59*assumptions!$E$98</f>
        <v>0</v>
      </c>
      <c r="WIB60" s="5">
        <f>WIB59*assumptions!$E$98</f>
        <v>0</v>
      </c>
      <c r="WIC60" s="5">
        <f>WIC59*assumptions!$E$98</f>
        <v>0</v>
      </c>
      <c r="WID60" s="5">
        <f>WID59*assumptions!$E$98</f>
        <v>0</v>
      </c>
      <c r="WIE60" s="5">
        <f>WIE59*assumptions!$E$98</f>
        <v>0</v>
      </c>
      <c r="WIF60" s="5">
        <f>WIF59*assumptions!$E$98</f>
        <v>0</v>
      </c>
      <c r="WIG60" s="5">
        <f>WIG59*assumptions!$E$98</f>
        <v>0</v>
      </c>
      <c r="WIH60" s="5">
        <f>WIH59*assumptions!$E$98</f>
        <v>0</v>
      </c>
      <c r="WII60" s="5">
        <f>WII59*assumptions!$E$98</f>
        <v>0</v>
      </c>
      <c r="WIJ60" s="5">
        <f>WIJ59*assumptions!$E$98</f>
        <v>0</v>
      </c>
      <c r="WIK60" s="5">
        <f>WIK59*assumptions!$E$98</f>
        <v>0</v>
      </c>
      <c r="WIL60" s="5">
        <f>WIL59*assumptions!$E$98</f>
        <v>0</v>
      </c>
      <c r="WIM60" s="5">
        <f>WIM59*assumptions!$E$98</f>
        <v>0</v>
      </c>
      <c r="WIN60" s="5">
        <f>WIN59*assumptions!$E$98</f>
        <v>0</v>
      </c>
      <c r="WIO60" s="5">
        <f>WIO59*assumptions!$E$98</f>
        <v>0</v>
      </c>
      <c r="WIP60" s="5">
        <f>WIP59*assumptions!$E$98</f>
        <v>0</v>
      </c>
      <c r="WIQ60" s="5">
        <f>WIQ59*assumptions!$E$98</f>
        <v>0</v>
      </c>
      <c r="WIR60" s="5">
        <f>WIR59*assumptions!$E$98</f>
        <v>0</v>
      </c>
      <c r="WIS60" s="5">
        <f>WIS59*assumptions!$E$98</f>
        <v>0</v>
      </c>
      <c r="WIT60" s="5">
        <f>WIT59*assumptions!$E$98</f>
        <v>0</v>
      </c>
      <c r="WIU60" s="5">
        <f>WIU59*assumptions!$E$98</f>
        <v>0</v>
      </c>
      <c r="WIV60" s="5">
        <f>WIV59*assumptions!$E$98</f>
        <v>0</v>
      </c>
      <c r="WIW60" s="5">
        <f>WIW59*assumptions!$E$98</f>
        <v>0</v>
      </c>
      <c r="WIX60" s="5">
        <f>WIX59*assumptions!$E$98</f>
        <v>0</v>
      </c>
      <c r="WIY60" s="5">
        <f>WIY59*assumptions!$E$98</f>
        <v>0</v>
      </c>
      <c r="WIZ60" s="5">
        <f>WIZ59*assumptions!$E$98</f>
        <v>0</v>
      </c>
      <c r="WJA60" s="5">
        <f>WJA59*assumptions!$E$98</f>
        <v>0</v>
      </c>
      <c r="WJB60" s="5">
        <f>WJB59*assumptions!$E$98</f>
        <v>0</v>
      </c>
      <c r="WJC60" s="5">
        <f>WJC59*assumptions!$E$98</f>
        <v>0</v>
      </c>
      <c r="WJD60" s="5">
        <f>WJD59*assumptions!$E$98</f>
        <v>0</v>
      </c>
      <c r="WJE60" s="5">
        <f>WJE59*assumptions!$E$98</f>
        <v>0</v>
      </c>
      <c r="WJF60" s="5">
        <f>WJF59*assumptions!$E$98</f>
        <v>0</v>
      </c>
      <c r="WJG60" s="5">
        <f>WJG59*assumptions!$E$98</f>
        <v>0</v>
      </c>
      <c r="WJH60" s="5">
        <f>WJH59*assumptions!$E$98</f>
        <v>0</v>
      </c>
      <c r="WJI60" s="5">
        <f>WJI59*assumptions!$E$98</f>
        <v>0</v>
      </c>
      <c r="WJJ60" s="5">
        <f>WJJ59*assumptions!$E$98</f>
        <v>0</v>
      </c>
      <c r="WJK60" s="5">
        <f>WJK59*assumptions!$E$98</f>
        <v>0</v>
      </c>
      <c r="WJL60" s="5">
        <f>WJL59*assumptions!$E$98</f>
        <v>0</v>
      </c>
      <c r="WJM60" s="5">
        <f>WJM59*assumptions!$E$98</f>
        <v>0</v>
      </c>
      <c r="WJN60" s="5">
        <f>WJN59*assumptions!$E$98</f>
        <v>0</v>
      </c>
      <c r="WJO60" s="5">
        <f>WJO59*assumptions!$E$98</f>
        <v>0</v>
      </c>
      <c r="WJP60" s="5">
        <f>WJP59*assumptions!$E$98</f>
        <v>0</v>
      </c>
      <c r="WJQ60" s="5">
        <f>WJQ59*assumptions!$E$98</f>
        <v>0</v>
      </c>
      <c r="WJR60" s="5">
        <f>WJR59*assumptions!$E$98</f>
        <v>0</v>
      </c>
      <c r="WJS60" s="5">
        <f>WJS59*assumptions!$E$98</f>
        <v>0</v>
      </c>
      <c r="WJT60" s="5">
        <f>WJT59*assumptions!$E$98</f>
        <v>0</v>
      </c>
      <c r="WJU60" s="5">
        <f>WJU59*assumptions!$E$98</f>
        <v>0</v>
      </c>
      <c r="WJV60" s="5">
        <f>WJV59*assumptions!$E$98</f>
        <v>0</v>
      </c>
      <c r="WJW60" s="5">
        <f>WJW59*assumptions!$E$98</f>
        <v>0</v>
      </c>
      <c r="WJX60" s="5">
        <f>WJX59*assumptions!$E$98</f>
        <v>0</v>
      </c>
      <c r="WJY60" s="5">
        <f>WJY59*assumptions!$E$98</f>
        <v>0</v>
      </c>
      <c r="WJZ60" s="5">
        <f>WJZ59*assumptions!$E$98</f>
        <v>0</v>
      </c>
      <c r="WKA60" s="5">
        <f>WKA59*assumptions!$E$98</f>
        <v>0</v>
      </c>
      <c r="WKB60" s="5">
        <f>WKB59*assumptions!$E$98</f>
        <v>0</v>
      </c>
      <c r="WKC60" s="5">
        <f>WKC59*assumptions!$E$98</f>
        <v>0</v>
      </c>
      <c r="WKD60" s="5">
        <f>WKD59*assumptions!$E$98</f>
        <v>0</v>
      </c>
      <c r="WKE60" s="5">
        <f>WKE59*assumptions!$E$98</f>
        <v>0</v>
      </c>
      <c r="WKF60" s="5">
        <f>WKF59*assumptions!$E$98</f>
        <v>0</v>
      </c>
      <c r="WKG60" s="5">
        <f>WKG59*assumptions!$E$98</f>
        <v>0</v>
      </c>
      <c r="WKH60" s="5">
        <f>WKH59*assumptions!$E$98</f>
        <v>0</v>
      </c>
      <c r="WKI60" s="5">
        <f>WKI59*assumptions!$E$98</f>
        <v>0</v>
      </c>
      <c r="WKJ60" s="5">
        <f>WKJ59*assumptions!$E$98</f>
        <v>0</v>
      </c>
      <c r="WKK60" s="5">
        <f>WKK59*assumptions!$E$98</f>
        <v>0</v>
      </c>
      <c r="WKL60" s="5">
        <f>WKL59*assumptions!$E$98</f>
        <v>0</v>
      </c>
      <c r="WKM60" s="5">
        <f>WKM59*assumptions!$E$98</f>
        <v>0</v>
      </c>
      <c r="WKN60" s="5">
        <f>WKN59*assumptions!$E$98</f>
        <v>0</v>
      </c>
      <c r="WKO60" s="5">
        <f>WKO59*assumptions!$E$98</f>
        <v>0</v>
      </c>
      <c r="WKP60" s="5">
        <f>WKP59*assumptions!$E$98</f>
        <v>0</v>
      </c>
      <c r="WKQ60" s="5">
        <f>WKQ59*assumptions!$E$98</f>
        <v>0</v>
      </c>
      <c r="WKR60" s="5">
        <f>WKR59*assumptions!$E$98</f>
        <v>0</v>
      </c>
      <c r="WKS60" s="5">
        <f>WKS59*assumptions!$E$98</f>
        <v>0</v>
      </c>
      <c r="WKT60" s="5">
        <f>WKT59*assumptions!$E$98</f>
        <v>0</v>
      </c>
      <c r="WKU60" s="5">
        <f>WKU59*assumptions!$E$98</f>
        <v>0</v>
      </c>
      <c r="WKV60" s="5">
        <f>WKV59*assumptions!$E$98</f>
        <v>0</v>
      </c>
      <c r="WKW60" s="5">
        <f>WKW59*assumptions!$E$98</f>
        <v>0</v>
      </c>
      <c r="WKX60" s="5">
        <f>WKX59*assumptions!$E$98</f>
        <v>0</v>
      </c>
      <c r="WKY60" s="5">
        <f>WKY59*assumptions!$E$98</f>
        <v>0</v>
      </c>
      <c r="WKZ60" s="5">
        <f>WKZ59*assumptions!$E$98</f>
        <v>0</v>
      </c>
      <c r="WLA60" s="5">
        <f>WLA59*assumptions!$E$98</f>
        <v>0</v>
      </c>
      <c r="WLB60" s="5">
        <f>WLB59*assumptions!$E$98</f>
        <v>0</v>
      </c>
      <c r="WLC60" s="5">
        <f>WLC59*assumptions!$E$98</f>
        <v>0</v>
      </c>
      <c r="WLD60" s="5">
        <f>WLD59*assumptions!$E$98</f>
        <v>0</v>
      </c>
      <c r="WLE60" s="5">
        <f>WLE59*assumptions!$E$98</f>
        <v>0</v>
      </c>
      <c r="WLF60" s="5">
        <f>WLF59*assumptions!$E$98</f>
        <v>0</v>
      </c>
      <c r="WLG60" s="5">
        <f>WLG59*assumptions!$E$98</f>
        <v>0</v>
      </c>
      <c r="WLH60" s="5">
        <f>WLH59*assumptions!$E$98</f>
        <v>0</v>
      </c>
      <c r="WLI60" s="5">
        <f>WLI59*assumptions!$E$98</f>
        <v>0</v>
      </c>
      <c r="WLJ60" s="5">
        <f>WLJ59*assumptions!$E$98</f>
        <v>0</v>
      </c>
      <c r="WLK60" s="5">
        <f>WLK59*assumptions!$E$98</f>
        <v>0</v>
      </c>
      <c r="WLL60" s="5">
        <f>WLL59*assumptions!$E$98</f>
        <v>0</v>
      </c>
      <c r="WLM60" s="5">
        <f>WLM59*assumptions!$E$98</f>
        <v>0</v>
      </c>
      <c r="WLN60" s="5">
        <f>WLN59*assumptions!$E$98</f>
        <v>0</v>
      </c>
      <c r="WLO60" s="5">
        <f>WLO59*assumptions!$E$98</f>
        <v>0</v>
      </c>
      <c r="WLP60" s="5">
        <f>WLP59*assumptions!$E$98</f>
        <v>0</v>
      </c>
      <c r="WLQ60" s="5">
        <f>WLQ59*assumptions!$E$98</f>
        <v>0</v>
      </c>
      <c r="WLR60" s="5">
        <f>WLR59*assumptions!$E$98</f>
        <v>0</v>
      </c>
      <c r="WLS60" s="5">
        <f>WLS59*assumptions!$E$98</f>
        <v>0</v>
      </c>
      <c r="WLT60" s="5">
        <f>WLT59*assumptions!$E$98</f>
        <v>0</v>
      </c>
      <c r="WLU60" s="5">
        <f>WLU59*assumptions!$E$98</f>
        <v>0</v>
      </c>
      <c r="WLV60" s="5">
        <f>WLV59*assumptions!$E$98</f>
        <v>0</v>
      </c>
      <c r="WLW60" s="5">
        <f>WLW59*assumptions!$E$98</f>
        <v>0</v>
      </c>
      <c r="WLX60" s="5">
        <f>WLX59*assumptions!$E$98</f>
        <v>0</v>
      </c>
      <c r="WLY60" s="5">
        <f>WLY59*assumptions!$E$98</f>
        <v>0</v>
      </c>
      <c r="WLZ60" s="5">
        <f>WLZ59*assumptions!$E$98</f>
        <v>0</v>
      </c>
      <c r="WMA60" s="5">
        <f>WMA59*assumptions!$E$98</f>
        <v>0</v>
      </c>
      <c r="WMB60" s="5">
        <f>WMB59*assumptions!$E$98</f>
        <v>0</v>
      </c>
      <c r="WMC60" s="5">
        <f>WMC59*assumptions!$E$98</f>
        <v>0</v>
      </c>
      <c r="WMD60" s="5">
        <f>WMD59*assumptions!$E$98</f>
        <v>0</v>
      </c>
      <c r="WME60" s="5">
        <f>WME59*assumptions!$E$98</f>
        <v>0</v>
      </c>
      <c r="WMF60" s="5">
        <f>WMF59*assumptions!$E$98</f>
        <v>0</v>
      </c>
      <c r="WMG60" s="5">
        <f>WMG59*assumptions!$E$98</f>
        <v>0</v>
      </c>
      <c r="WMH60" s="5">
        <f>WMH59*assumptions!$E$98</f>
        <v>0</v>
      </c>
      <c r="WMI60" s="5">
        <f>WMI59*assumptions!$E$98</f>
        <v>0</v>
      </c>
      <c r="WMJ60" s="5">
        <f>WMJ59*assumptions!$E$98</f>
        <v>0</v>
      </c>
      <c r="WMK60" s="5">
        <f>WMK59*assumptions!$E$98</f>
        <v>0</v>
      </c>
      <c r="WML60" s="5">
        <f>WML59*assumptions!$E$98</f>
        <v>0</v>
      </c>
      <c r="WMM60" s="5">
        <f>WMM59*assumptions!$E$98</f>
        <v>0</v>
      </c>
      <c r="WMN60" s="5">
        <f>WMN59*assumptions!$E$98</f>
        <v>0</v>
      </c>
      <c r="WMO60" s="5">
        <f>WMO59*assumptions!$E$98</f>
        <v>0</v>
      </c>
      <c r="WMP60" s="5">
        <f>WMP59*assumptions!$E$98</f>
        <v>0</v>
      </c>
      <c r="WMQ60" s="5">
        <f>WMQ59*assumptions!$E$98</f>
        <v>0</v>
      </c>
      <c r="WMR60" s="5">
        <f>WMR59*assumptions!$E$98</f>
        <v>0</v>
      </c>
      <c r="WMS60" s="5">
        <f>WMS59*assumptions!$E$98</f>
        <v>0</v>
      </c>
      <c r="WMT60" s="5">
        <f>WMT59*assumptions!$E$98</f>
        <v>0</v>
      </c>
      <c r="WMU60" s="5">
        <f>WMU59*assumptions!$E$98</f>
        <v>0</v>
      </c>
      <c r="WMV60" s="5">
        <f>WMV59*assumptions!$E$98</f>
        <v>0</v>
      </c>
      <c r="WMW60" s="5">
        <f>WMW59*assumptions!$E$98</f>
        <v>0</v>
      </c>
      <c r="WMX60" s="5">
        <f>WMX59*assumptions!$E$98</f>
        <v>0</v>
      </c>
      <c r="WMY60" s="5">
        <f>WMY59*assumptions!$E$98</f>
        <v>0</v>
      </c>
      <c r="WMZ60" s="5">
        <f>WMZ59*assumptions!$E$98</f>
        <v>0</v>
      </c>
      <c r="WNA60" s="5">
        <f>WNA59*assumptions!$E$98</f>
        <v>0</v>
      </c>
      <c r="WNB60" s="5">
        <f>WNB59*assumptions!$E$98</f>
        <v>0</v>
      </c>
      <c r="WNC60" s="5">
        <f>WNC59*assumptions!$E$98</f>
        <v>0</v>
      </c>
      <c r="WND60" s="5">
        <f>WND59*assumptions!$E$98</f>
        <v>0</v>
      </c>
      <c r="WNE60" s="5">
        <f>WNE59*assumptions!$E$98</f>
        <v>0</v>
      </c>
      <c r="WNF60" s="5">
        <f>WNF59*assumptions!$E$98</f>
        <v>0</v>
      </c>
      <c r="WNG60" s="5">
        <f>WNG59*assumptions!$E$98</f>
        <v>0</v>
      </c>
      <c r="WNH60" s="5">
        <f>WNH59*assumptions!$E$98</f>
        <v>0</v>
      </c>
      <c r="WNI60" s="5">
        <f>WNI59*assumptions!$E$98</f>
        <v>0</v>
      </c>
      <c r="WNJ60" s="5">
        <f>WNJ59*assumptions!$E$98</f>
        <v>0</v>
      </c>
      <c r="WNK60" s="5">
        <f>WNK59*assumptions!$E$98</f>
        <v>0</v>
      </c>
      <c r="WNL60" s="5">
        <f>WNL59*assumptions!$E$98</f>
        <v>0</v>
      </c>
      <c r="WNM60" s="5">
        <f>WNM59*assumptions!$E$98</f>
        <v>0</v>
      </c>
      <c r="WNN60" s="5">
        <f>WNN59*assumptions!$E$98</f>
        <v>0</v>
      </c>
      <c r="WNO60" s="5">
        <f>WNO59*assumptions!$E$98</f>
        <v>0</v>
      </c>
      <c r="WNP60" s="5">
        <f>WNP59*assumptions!$E$98</f>
        <v>0</v>
      </c>
      <c r="WNQ60" s="5">
        <f>WNQ59*assumptions!$E$98</f>
        <v>0</v>
      </c>
      <c r="WNR60" s="5">
        <f>WNR59*assumptions!$E$98</f>
        <v>0</v>
      </c>
      <c r="WNS60" s="5">
        <f>WNS59*assumptions!$E$98</f>
        <v>0</v>
      </c>
      <c r="WNT60" s="5">
        <f>WNT59*assumptions!$E$98</f>
        <v>0</v>
      </c>
      <c r="WNU60" s="5">
        <f>WNU59*assumptions!$E$98</f>
        <v>0</v>
      </c>
      <c r="WNV60" s="5">
        <f>WNV59*assumptions!$E$98</f>
        <v>0</v>
      </c>
      <c r="WNW60" s="5">
        <f>WNW59*assumptions!$E$98</f>
        <v>0</v>
      </c>
      <c r="WNX60" s="5">
        <f>WNX59*assumptions!$E$98</f>
        <v>0</v>
      </c>
      <c r="WNY60" s="5">
        <f>WNY59*assumptions!$E$98</f>
        <v>0</v>
      </c>
      <c r="WNZ60" s="5">
        <f>WNZ59*assumptions!$E$98</f>
        <v>0</v>
      </c>
      <c r="WOA60" s="5">
        <f>WOA59*assumptions!$E$98</f>
        <v>0</v>
      </c>
      <c r="WOB60" s="5">
        <f>WOB59*assumptions!$E$98</f>
        <v>0</v>
      </c>
      <c r="WOC60" s="5">
        <f>WOC59*assumptions!$E$98</f>
        <v>0</v>
      </c>
      <c r="WOD60" s="5">
        <f>WOD59*assumptions!$E$98</f>
        <v>0</v>
      </c>
      <c r="WOE60" s="5">
        <f>WOE59*assumptions!$E$98</f>
        <v>0</v>
      </c>
      <c r="WOF60" s="5">
        <f>WOF59*assumptions!$E$98</f>
        <v>0</v>
      </c>
      <c r="WOG60" s="5">
        <f>WOG59*assumptions!$E$98</f>
        <v>0</v>
      </c>
      <c r="WOH60" s="5">
        <f>WOH59*assumptions!$E$98</f>
        <v>0</v>
      </c>
      <c r="WOI60" s="5">
        <f>WOI59*assumptions!$E$98</f>
        <v>0</v>
      </c>
      <c r="WOJ60" s="5">
        <f>WOJ59*assumptions!$E$98</f>
        <v>0</v>
      </c>
      <c r="WOK60" s="5">
        <f>WOK59*assumptions!$E$98</f>
        <v>0</v>
      </c>
      <c r="WOL60" s="5">
        <f>WOL59*assumptions!$E$98</f>
        <v>0</v>
      </c>
      <c r="WOM60" s="5">
        <f>WOM59*assumptions!$E$98</f>
        <v>0</v>
      </c>
      <c r="WON60" s="5">
        <f>WON59*assumptions!$E$98</f>
        <v>0</v>
      </c>
      <c r="WOO60" s="5">
        <f>WOO59*assumptions!$E$98</f>
        <v>0</v>
      </c>
      <c r="WOP60" s="5">
        <f>WOP59*assumptions!$E$98</f>
        <v>0</v>
      </c>
      <c r="WOQ60" s="5">
        <f>WOQ59*assumptions!$E$98</f>
        <v>0</v>
      </c>
      <c r="WOR60" s="5">
        <f>WOR59*assumptions!$E$98</f>
        <v>0</v>
      </c>
      <c r="WOS60" s="5">
        <f>WOS59*assumptions!$E$98</f>
        <v>0</v>
      </c>
      <c r="WOT60" s="5">
        <f>WOT59*assumptions!$E$98</f>
        <v>0</v>
      </c>
      <c r="WOU60" s="5">
        <f>WOU59*assumptions!$E$98</f>
        <v>0</v>
      </c>
      <c r="WOV60" s="5">
        <f>WOV59*assumptions!$E$98</f>
        <v>0</v>
      </c>
      <c r="WOW60" s="5">
        <f>WOW59*assumptions!$E$98</f>
        <v>0</v>
      </c>
      <c r="WOX60" s="5">
        <f>WOX59*assumptions!$E$98</f>
        <v>0</v>
      </c>
      <c r="WOY60" s="5">
        <f>WOY59*assumptions!$E$98</f>
        <v>0</v>
      </c>
      <c r="WOZ60" s="5">
        <f>WOZ59*assumptions!$E$98</f>
        <v>0</v>
      </c>
      <c r="WPA60" s="5">
        <f>WPA59*assumptions!$E$98</f>
        <v>0</v>
      </c>
      <c r="WPB60" s="5">
        <f>WPB59*assumptions!$E$98</f>
        <v>0</v>
      </c>
      <c r="WPC60" s="5">
        <f>WPC59*assumptions!$E$98</f>
        <v>0</v>
      </c>
      <c r="WPD60" s="5">
        <f>WPD59*assumptions!$E$98</f>
        <v>0</v>
      </c>
      <c r="WPE60" s="5">
        <f>WPE59*assumptions!$E$98</f>
        <v>0</v>
      </c>
      <c r="WPF60" s="5">
        <f>WPF59*assumptions!$E$98</f>
        <v>0</v>
      </c>
      <c r="WPG60" s="5">
        <f>WPG59*assumptions!$E$98</f>
        <v>0</v>
      </c>
      <c r="WPH60" s="5">
        <f>WPH59*assumptions!$E$98</f>
        <v>0</v>
      </c>
      <c r="WPI60" s="5">
        <f>WPI59*assumptions!$E$98</f>
        <v>0</v>
      </c>
      <c r="WPJ60" s="5">
        <f>WPJ59*assumptions!$E$98</f>
        <v>0</v>
      </c>
      <c r="WPK60" s="5">
        <f>WPK59*assumptions!$E$98</f>
        <v>0</v>
      </c>
      <c r="WPL60" s="5">
        <f>WPL59*assumptions!$E$98</f>
        <v>0</v>
      </c>
      <c r="WPM60" s="5">
        <f>WPM59*assumptions!$E$98</f>
        <v>0</v>
      </c>
      <c r="WPN60" s="5">
        <f>WPN59*assumptions!$E$98</f>
        <v>0</v>
      </c>
      <c r="WPO60" s="5">
        <f>WPO59*assumptions!$E$98</f>
        <v>0</v>
      </c>
      <c r="WPP60" s="5">
        <f>WPP59*assumptions!$E$98</f>
        <v>0</v>
      </c>
      <c r="WPQ60" s="5">
        <f>WPQ59*assumptions!$E$98</f>
        <v>0</v>
      </c>
      <c r="WPR60" s="5">
        <f>WPR59*assumptions!$E$98</f>
        <v>0</v>
      </c>
      <c r="WPS60" s="5">
        <f>WPS59*assumptions!$E$98</f>
        <v>0</v>
      </c>
      <c r="WPT60" s="5">
        <f>WPT59*assumptions!$E$98</f>
        <v>0</v>
      </c>
      <c r="WPU60" s="5">
        <f>WPU59*assumptions!$E$98</f>
        <v>0</v>
      </c>
      <c r="WPV60" s="5">
        <f>WPV59*assumptions!$E$98</f>
        <v>0</v>
      </c>
      <c r="WPW60" s="5">
        <f>WPW59*assumptions!$E$98</f>
        <v>0</v>
      </c>
      <c r="WPX60" s="5">
        <f>WPX59*assumptions!$E$98</f>
        <v>0</v>
      </c>
      <c r="WPY60" s="5">
        <f>WPY59*assumptions!$E$98</f>
        <v>0</v>
      </c>
      <c r="WPZ60" s="5">
        <f>WPZ59*assumptions!$E$98</f>
        <v>0</v>
      </c>
      <c r="WQA60" s="5">
        <f>WQA59*assumptions!$E$98</f>
        <v>0</v>
      </c>
      <c r="WQB60" s="5">
        <f>WQB59*assumptions!$E$98</f>
        <v>0</v>
      </c>
      <c r="WQC60" s="5">
        <f>WQC59*assumptions!$E$98</f>
        <v>0</v>
      </c>
      <c r="WQD60" s="5">
        <f>WQD59*assumptions!$E$98</f>
        <v>0</v>
      </c>
      <c r="WQE60" s="5">
        <f>WQE59*assumptions!$E$98</f>
        <v>0</v>
      </c>
      <c r="WQF60" s="5">
        <f>WQF59*assumptions!$E$98</f>
        <v>0</v>
      </c>
      <c r="WQG60" s="5">
        <f>WQG59*assumptions!$E$98</f>
        <v>0</v>
      </c>
      <c r="WQH60" s="5">
        <f>WQH59*assumptions!$E$98</f>
        <v>0</v>
      </c>
      <c r="WQI60" s="5">
        <f>WQI59*assumptions!$E$98</f>
        <v>0</v>
      </c>
      <c r="WQJ60" s="5">
        <f>WQJ59*assumptions!$E$98</f>
        <v>0</v>
      </c>
      <c r="WQK60" s="5">
        <f>WQK59*assumptions!$E$98</f>
        <v>0</v>
      </c>
      <c r="WQL60" s="5">
        <f>WQL59*assumptions!$E$98</f>
        <v>0</v>
      </c>
      <c r="WQM60" s="5">
        <f>WQM59*assumptions!$E$98</f>
        <v>0</v>
      </c>
      <c r="WQN60" s="5">
        <f>WQN59*assumptions!$E$98</f>
        <v>0</v>
      </c>
      <c r="WQO60" s="5">
        <f>WQO59*assumptions!$E$98</f>
        <v>0</v>
      </c>
      <c r="WQP60" s="5">
        <f>WQP59*assumptions!$E$98</f>
        <v>0</v>
      </c>
      <c r="WQQ60" s="5">
        <f>WQQ59*assumptions!$E$98</f>
        <v>0</v>
      </c>
      <c r="WQR60" s="5">
        <f>WQR59*assumptions!$E$98</f>
        <v>0</v>
      </c>
      <c r="WQS60" s="5">
        <f>WQS59*assumptions!$E$98</f>
        <v>0</v>
      </c>
      <c r="WQT60" s="5">
        <f>WQT59*assumptions!$E$98</f>
        <v>0</v>
      </c>
      <c r="WQU60" s="5">
        <f>WQU59*assumptions!$E$98</f>
        <v>0</v>
      </c>
      <c r="WQV60" s="5">
        <f>WQV59*assumptions!$E$98</f>
        <v>0</v>
      </c>
      <c r="WQW60" s="5">
        <f>WQW59*assumptions!$E$98</f>
        <v>0</v>
      </c>
      <c r="WQX60" s="5">
        <f>WQX59*assumptions!$E$98</f>
        <v>0</v>
      </c>
      <c r="WQY60" s="5">
        <f>WQY59*assumptions!$E$98</f>
        <v>0</v>
      </c>
      <c r="WQZ60" s="5">
        <f>WQZ59*assumptions!$E$98</f>
        <v>0</v>
      </c>
      <c r="WRA60" s="5">
        <f>WRA59*assumptions!$E$98</f>
        <v>0</v>
      </c>
      <c r="WRB60" s="5">
        <f>WRB59*assumptions!$E$98</f>
        <v>0</v>
      </c>
      <c r="WRC60" s="5">
        <f>WRC59*assumptions!$E$98</f>
        <v>0</v>
      </c>
      <c r="WRD60" s="5">
        <f>WRD59*assumptions!$E$98</f>
        <v>0</v>
      </c>
      <c r="WRE60" s="5">
        <f>WRE59*assumptions!$E$98</f>
        <v>0</v>
      </c>
      <c r="WRF60" s="5">
        <f>WRF59*assumptions!$E$98</f>
        <v>0</v>
      </c>
      <c r="WRG60" s="5">
        <f>WRG59*assumptions!$E$98</f>
        <v>0</v>
      </c>
      <c r="WRH60" s="5">
        <f>WRH59*assumptions!$E$98</f>
        <v>0</v>
      </c>
      <c r="WRI60" s="5">
        <f>WRI59*assumptions!$E$98</f>
        <v>0</v>
      </c>
      <c r="WRJ60" s="5">
        <f>WRJ59*assumptions!$E$98</f>
        <v>0</v>
      </c>
      <c r="WRK60" s="5">
        <f>WRK59*assumptions!$E$98</f>
        <v>0</v>
      </c>
      <c r="WRL60" s="5">
        <f>WRL59*assumptions!$E$98</f>
        <v>0</v>
      </c>
      <c r="WRM60" s="5">
        <f>WRM59*assumptions!$E$98</f>
        <v>0</v>
      </c>
      <c r="WRN60" s="5">
        <f>WRN59*assumptions!$E$98</f>
        <v>0</v>
      </c>
      <c r="WRO60" s="5">
        <f>WRO59*assumptions!$E$98</f>
        <v>0</v>
      </c>
      <c r="WRP60" s="5">
        <f>WRP59*assumptions!$E$98</f>
        <v>0</v>
      </c>
      <c r="WRQ60" s="5">
        <f>WRQ59*assumptions!$E$98</f>
        <v>0</v>
      </c>
      <c r="WRR60" s="5">
        <f>WRR59*assumptions!$E$98</f>
        <v>0</v>
      </c>
      <c r="WRS60" s="5">
        <f>WRS59*assumptions!$E$98</f>
        <v>0</v>
      </c>
      <c r="WRT60" s="5">
        <f>WRT59*assumptions!$E$98</f>
        <v>0</v>
      </c>
      <c r="WRU60" s="5">
        <f>WRU59*assumptions!$E$98</f>
        <v>0</v>
      </c>
      <c r="WRV60" s="5">
        <f>WRV59*assumptions!$E$98</f>
        <v>0</v>
      </c>
      <c r="WRW60" s="5">
        <f>WRW59*assumptions!$E$98</f>
        <v>0</v>
      </c>
      <c r="WRX60" s="5">
        <f>WRX59*assumptions!$E$98</f>
        <v>0</v>
      </c>
      <c r="WRY60" s="5">
        <f>WRY59*assumptions!$E$98</f>
        <v>0</v>
      </c>
      <c r="WRZ60" s="5">
        <f>WRZ59*assumptions!$E$98</f>
        <v>0</v>
      </c>
      <c r="WSA60" s="5">
        <f>WSA59*assumptions!$E$98</f>
        <v>0</v>
      </c>
      <c r="WSB60" s="5">
        <f>WSB59*assumptions!$E$98</f>
        <v>0</v>
      </c>
      <c r="WSC60" s="5">
        <f>WSC59*assumptions!$E$98</f>
        <v>0</v>
      </c>
      <c r="WSD60" s="5">
        <f>WSD59*assumptions!$E$98</f>
        <v>0</v>
      </c>
      <c r="WSE60" s="5">
        <f>WSE59*assumptions!$E$98</f>
        <v>0</v>
      </c>
      <c r="WSF60" s="5">
        <f>WSF59*assumptions!$E$98</f>
        <v>0</v>
      </c>
      <c r="WSG60" s="5">
        <f>WSG59*assumptions!$E$98</f>
        <v>0</v>
      </c>
      <c r="WSH60" s="5">
        <f>WSH59*assumptions!$E$98</f>
        <v>0</v>
      </c>
      <c r="WSI60" s="5">
        <f>WSI59*assumptions!$E$98</f>
        <v>0</v>
      </c>
      <c r="WSJ60" s="5">
        <f>WSJ59*assumptions!$E$98</f>
        <v>0</v>
      </c>
      <c r="WSK60" s="5">
        <f>WSK59*assumptions!$E$98</f>
        <v>0</v>
      </c>
      <c r="WSL60" s="5">
        <f>WSL59*assumptions!$E$98</f>
        <v>0</v>
      </c>
      <c r="WSM60" s="5">
        <f>WSM59*assumptions!$E$98</f>
        <v>0</v>
      </c>
      <c r="WSN60" s="5">
        <f>WSN59*assumptions!$E$98</f>
        <v>0</v>
      </c>
      <c r="WSO60" s="5">
        <f>WSO59*assumptions!$E$98</f>
        <v>0</v>
      </c>
      <c r="WSP60" s="5">
        <f>WSP59*assumptions!$E$98</f>
        <v>0</v>
      </c>
      <c r="WSQ60" s="5">
        <f>WSQ59*assumptions!$E$98</f>
        <v>0</v>
      </c>
      <c r="WSR60" s="5">
        <f>WSR59*assumptions!$E$98</f>
        <v>0</v>
      </c>
      <c r="WSS60" s="5">
        <f>WSS59*assumptions!$E$98</f>
        <v>0</v>
      </c>
      <c r="WST60" s="5">
        <f>WST59*assumptions!$E$98</f>
        <v>0</v>
      </c>
      <c r="WSU60" s="5">
        <f>WSU59*assumptions!$E$98</f>
        <v>0</v>
      </c>
      <c r="WSV60" s="5">
        <f>WSV59*assumptions!$E$98</f>
        <v>0</v>
      </c>
      <c r="WSW60" s="5">
        <f>WSW59*assumptions!$E$98</f>
        <v>0</v>
      </c>
      <c r="WSX60" s="5">
        <f>WSX59*assumptions!$E$98</f>
        <v>0</v>
      </c>
      <c r="WSY60" s="5">
        <f>WSY59*assumptions!$E$98</f>
        <v>0</v>
      </c>
      <c r="WSZ60" s="5">
        <f>WSZ59*assumptions!$E$98</f>
        <v>0</v>
      </c>
      <c r="WTA60" s="5">
        <f>WTA59*assumptions!$E$98</f>
        <v>0</v>
      </c>
      <c r="WTB60" s="5">
        <f>WTB59*assumptions!$E$98</f>
        <v>0</v>
      </c>
      <c r="WTC60" s="5">
        <f>WTC59*assumptions!$E$98</f>
        <v>0</v>
      </c>
      <c r="WTD60" s="5">
        <f>WTD59*assumptions!$E$98</f>
        <v>0</v>
      </c>
      <c r="WTE60" s="5">
        <f>WTE59*assumptions!$E$98</f>
        <v>0</v>
      </c>
      <c r="WTF60" s="5">
        <f>WTF59*assumptions!$E$98</f>
        <v>0</v>
      </c>
      <c r="WTG60" s="5">
        <f>WTG59*assumptions!$E$98</f>
        <v>0</v>
      </c>
      <c r="WTH60" s="5">
        <f>WTH59*assumptions!$E$98</f>
        <v>0</v>
      </c>
      <c r="WTI60" s="5">
        <f>WTI59*assumptions!$E$98</f>
        <v>0</v>
      </c>
      <c r="WTJ60" s="5">
        <f>WTJ59*assumptions!$E$98</f>
        <v>0</v>
      </c>
      <c r="WTK60" s="5">
        <f>WTK59*assumptions!$E$98</f>
        <v>0</v>
      </c>
      <c r="WTL60" s="5">
        <f>WTL59*assumptions!$E$98</f>
        <v>0</v>
      </c>
      <c r="WTM60" s="5">
        <f>WTM59*assumptions!$E$98</f>
        <v>0</v>
      </c>
      <c r="WTN60" s="5">
        <f>WTN59*assumptions!$E$98</f>
        <v>0</v>
      </c>
      <c r="WTO60" s="5">
        <f>WTO59*assumptions!$E$98</f>
        <v>0</v>
      </c>
      <c r="WTP60" s="5">
        <f>WTP59*assumptions!$E$98</f>
        <v>0</v>
      </c>
      <c r="WTQ60" s="5">
        <f>WTQ59*assumptions!$E$98</f>
        <v>0</v>
      </c>
      <c r="WTR60" s="5">
        <f>WTR59*assumptions!$E$98</f>
        <v>0</v>
      </c>
      <c r="WTS60" s="5">
        <f>WTS59*assumptions!$E$98</f>
        <v>0</v>
      </c>
      <c r="WTT60" s="5">
        <f>WTT59*assumptions!$E$98</f>
        <v>0</v>
      </c>
      <c r="WTU60" s="5">
        <f>WTU59*assumptions!$E$98</f>
        <v>0</v>
      </c>
      <c r="WTV60" s="5">
        <f>WTV59*assumptions!$E$98</f>
        <v>0</v>
      </c>
      <c r="WTW60" s="5">
        <f>WTW59*assumptions!$E$98</f>
        <v>0</v>
      </c>
      <c r="WTX60" s="5">
        <f>WTX59*assumptions!$E$98</f>
        <v>0</v>
      </c>
      <c r="WTY60" s="5">
        <f>WTY59*assumptions!$E$98</f>
        <v>0</v>
      </c>
      <c r="WTZ60" s="5">
        <f>WTZ59*assumptions!$E$98</f>
        <v>0</v>
      </c>
      <c r="WUA60" s="5">
        <f>WUA59*assumptions!$E$98</f>
        <v>0</v>
      </c>
      <c r="WUB60" s="5">
        <f>WUB59*assumptions!$E$98</f>
        <v>0</v>
      </c>
      <c r="WUC60" s="5">
        <f>WUC59*assumptions!$E$98</f>
        <v>0</v>
      </c>
      <c r="WUD60" s="5">
        <f>WUD59*assumptions!$E$98</f>
        <v>0</v>
      </c>
      <c r="WUE60" s="5">
        <f>WUE59*assumptions!$E$98</f>
        <v>0</v>
      </c>
      <c r="WUF60" s="5">
        <f>WUF59*assumptions!$E$98</f>
        <v>0</v>
      </c>
      <c r="WUG60" s="5">
        <f>WUG59*assumptions!$E$98</f>
        <v>0</v>
      </c>
      <c r="WUH60" s="5">
        <f>WUH59*assumptions!$E$98</f>
        <v>0</v>
      </c>
      <c r="WUI60" s="5">
        <f>WUI59*assumptions!$E$98</f>
        <v>0</v>
      </c>
      <c r="WUJ60" s="5">
        <f>WUJ59*assumptions!$E$98</f>
        <v>0</v>
      </c>
      <c r="WUK60" s="5">
        <f>WUK59*assumptions!$E$98</f>
        <v>0</v>
      </c>
      <c r="WUL60" s="5">
        <f>WUL59*assumptions!$E$98</f>
        <v>0</v>
      </c>
      <c r="WUM60" s="5">
        <f>WUM59*assumptions!$E$98</f>
        <v>0</v>
      </c>
      <c r="WUN60" s="5">
        <f>WUN59*assumptions!$E$98</f>
        <v>0</v>
      </c>
      <c r="WUO60" s="5">
        <f>WUO59*assumptions!$E$98</f>
        <v>0</v>
      </c>
      <c r="WUP60" s="5">
        <f>WUP59*assumptions!$E$98</f>
        <v>0</v>
      </c>
      <c r="WUQ60" s="5">
        <f>WUQ59*assumptions!$E$98</f>
        <v>0</v>
      </c>
      <c r="WUR60" s="5">
        <f>WUR59*assumptions!$E$98</f>
        <v>0</v>
      </c>
      <c r="WUS60" s="5">
        <f>WUS59*assumptions!$E$98</f>
        <v>0</v>
      </c>
      <c r="WUT60" s="5">
        <f>WUT59*assumptions!$E$98</f>
        <v>0</v>
      </c>
      <c r="WUU60" s="5">
        <f>WUU59*assumptions!$E$98</f>
        <v>0</v>
      </c>
      <c r="WUV60" s="5">
        <f>WUV59*assumptions!$E$98</f>
        <v>0</v>
      </c>
      <c r="WUW60" s="5">
        <f>WUW59*assumptions!$E$98</f>
        <v>0</v>
      </c>
      <c r="WUX60" s="5">
        <f>WUX59*assumptions!$E$98</f>
        <v>0</v>
      </c>
      <c r="WUY60" s="5">
        <f>WUY59*assumptions!$E$98</f>
        <v>0</v>
      </c>
      <c r="WUZ60" s="5">
        <f>WUZ59*assumptions!$E$98</f>
        <v>0</v>
      </c>
      <c r="WVA60" s="5">
        <f>WVA59*assumptions!$E$98</f>
        <v>0</v>
      </c>
      <c r="WVB60" s="5">
        <f>WVB59*assumptions!$E$98</f>
        <v>0</v>
      </c>
      <c r="WVC60" s="5">
        <f>WVC59*assumptions!$E$98</f>
        <v>0</v>
      </c>
      <c r="WVD60" s="5">
        <f>WVD59*assumptions!$E$98</f>
        <v>0</v>
      </c>
      <c r="WVE60" s="5">
        <f>WVE59*assumptions!$E$98</f>
        <v>0</v>
      </c>
      <c r="WVF60" s="5">
        <f>WVF59*assumptions!$E$98</f>
        <v>0</v>
      </c>
      <c r="WVG60" s="5">
        <f>WVG59*assumptions!$E$98</f>
        <v>0</v>
      </c>
      <c r="WVH60" s="5">
        <f>WVH59*assumptions!$E$98</f>
        <v>0</v>
      </c>
      <c r="WVI60" s="5">
        <f>WVI59*assumptions!$E$98</f>
        <v>0</v>
      </c>
      <c r="WVJ60" s="5">
        <f>WVJ59*assumptions!$E$98</f>
        <v>0</v>
      </c>
      <c r="WVK60" s="5">
        <f>WVK59*assumptions!$E$98</f>
        <v>0</v>
      </c>
      <c r="WVL60" s="5">
        <f>WVL59*assumptions!$E$98</f>
        <v>0</v>
      </c>
      <c r="WVM60" s="5">
        <f>WVM59*assumptions!$E$98</f>
        <v>0</v>
      </c>
      <c r="WVN60" s="5">
        <f>WVN59*assumptions!$E$98</f>
        <v>0</v>
      </c>
      <c r="WVO60" s="5">
        <f>WVO59*assumptions!$E$98</f>
        <v>0</v>
      </c>
      <c r="WVP60" s="5">
        <f>WVP59*assumptions!$E$98</f>
        <v>0</v>
      </c>
      <c r="WVQ60" s="5">
        <f>WVQ59*assumptions!$E$98</f>
        <v>0</v>
      </c>
      <c r="WVR60" s="5">
        <f>WVR59*assumptions!$E$98</f>
        <v>0</v>
      </c>
      <c r="WVS60" s="5">
        <f>WVS59*assumptions!$E$98</f>
        <v>0</v>
      </c>
      <c r="WVT60" s="5">
        <f>WVT59*assumptions!$E$98</f>
        <v>0</v>
      </c>
      <c r="WVU60" s="5">
        <f>WVU59*assumptions!$E$98</f>
        <v>0</v>
      </c>
      <c r="WVV60" s="5">
        <f>WVV59*assumptions!$E$98</f>
        <v>0</v>
      </c>
      <c r="WVW60" s="5">
        <f>WVW59*assumptions!$E$98</f>
        <v>0</v>
      </c>
      <c r="WVX60" s="5">
        <f>WVX59*assumptions!$E$98</f>
        <v>0</v>
      </c>
      <c r="WVY60" s="5">
        <f>WVY59*assumptions!$E$98</f>
        <v>0</v>
      </c>
      <c r="WVZ60" s="5">
        <f>WVZ59*assumptions!$E$98</f>
        <v>0</v>
      </c>
      <c r="WWA60" s="5">
        <f>WWA59*assumptions!$E$98</f>
        <v>0</v>
      </c>
      <c r="WWB60" s="5">
        <f>WWB59*assumptions!$E$98</f>
        <v>0</v>
      </c>
      <c r="WWC60" s="5">
        <f>WWC59*assumptions!$E$98</f>
        <v>0</v>
      </c>
      <c r="WWD60" s="5">
        <f>WWD59*assumptions!$E$98</f>
        <v>0</v>
      </c>
      <c r="WWE60" s="5">
        <f>WWE59*assumptions!$E$98</f>
        <v>0</v>
      </c>
      <c r="WWF60" s="5">
        <f>WWF59*assumptions!$E$98</f>
        <v>0</v>
      </c>
      <c r="WWG60" s="5">
        <f>WWG59*assumptions!$E$98</f>
        <v>0</v>
      </c>
      <c r="WWH60" s="5">
        <f>WWH59*assumptions!$E$98</f>
        <v>0</v>
      </c>
      <c r="WWI60" s="5">
        <f>WWI59*assumptions!$E$98</f>
        <v>0</v>
      </c>
      <c r="WWJ60" s="5">
        <f>WWJ59*assumptions!$E$98</f>
        <v>0</v>
      </c>
      <c r="WWK60" s="5">
        <f>WWK59*assumptions!$E$98</f>
        <v>0</v>
      </c>
      <c r="WWL60" s="5">
        <f>WWL59*assumptions!$E$98</f>
        <v>0</v>
      </c>
      <c r="WWM60" s="5">
        <f>WWM59*assumptions!$E$98</f>
        <v>0</v>
      </c>
      <c r="WWN60" s="5">
        <f>WWN59*assumptions!$E$98</f>
        <v>0</v>
      </c>
      <c r="WWO60" s="5">
        <f>WWO59*assumptions!$E$98</f>
        <v>0</v>
      </c>
      <c r="WWP60" s="5">
        <f>WWP59*assumptions!$E$98</f>
        <v>0</v>
      </c>
      <c r="WWQ60" s="5">
        <f>WWQ59*assumptions!$E$98</f>
        <v>0</v>
      </c>
      <c r="WWR60" s="5">
        <f>WWR59*assumptions!$E$98</f>
        <v>0</v>
      </c>
      <c r="WWS60" s="5">
        <f>WWS59*assumptions!$E$98</f>
        <v>0</v>
      </c>
      <c r="WWT60" s="5">
        <f>WWT59*assumptions!$E$98</f>
        <v>0</v>
      </c>
      <c r="WWU60" s="5">
        <f>WWU59*assumptions!$E$98</f>
        <v>0</v>
      </c>
      <c r="WWV60" s="5">
        <f>WWV59*assumptions!$E$98</f>
        <v>0</v>
      </c>
      <c r="WWW60" s="5">
        <f>WWW59*assumptions!$E$98</f>
        <v>0</v>
      </c>
      <c r="WWX60" s="5">
        <f>WWX59*assumptions!$E$98</f>
        <v>0</v>
      </c>
      <c r="WWY60" s="5">
        <f>WWY59*assumptions!$E$98</f>
        <v>0</v>
      </c>
      <c r="WWZ60" s="5">
        <f>WWZ59*assumptions!$E$98</f>
        <v>0</v>
      </c>
      <c r="WXA60" s="5">
        <f>WXA59*assumptions!$E$98</f>
        <v>0</v>
      </c>
      <c r="WXB60" s="5">
        <f>WXB59*assumptions!$E$98</f>
        <v>0</v>
      </c>
      <c r="WXC60" s="5">
        <f>WXC59*assumptions!$E$98</f>
        <v>0</v>
      </c>
      <c r="WXD60" s="5">
        <f>WXD59*assumptions!$E$98</f>
        <v>0</v>
      </c>
      <c r="WXE60" s="5">
        <f>WXE59*assumptions!$E$98</f>
        <v>0</v>
      </c>
      <c r="WXF60" s="5">
        <f>WXF59*assumptions!$E$98</f>
        <v>0</v>
      </c>
      <c r="WXG60" s="5">
        <f>WXG59*assumptions!$E$98</f>
        <v>0</v>
      </c>
      <c r="WXH60" s="5">
        <f>WXH59*assumptions!$E$98</f>
        <v>0</v>
      </c>
      <c r="WXI60" s="5">
        <f>WXI59*assumptions!$E$98</f>
        <v>0</v>
      </c>
      <c r="WXJ60" s="5">
        <f>WXJ59*assumptions!$E$98</f>
        <v>0</v>
      </c>
      <c r="WXK60" s="5">
        <f>WXK59*assumptions!$E$98</f>
        <v>0</v>
      </c>
      <c r="WXL60" s="5">
        <f>WXL59*assumptions!$E$98</f>
        <v>0</v>
      </c>
      <c r="WXM60" s="5">
        <f>WXM59*assumptions!$E$98</f>
        <v>0</v>
      </c>
      <c r="WXN60" s="5">
        <f>WXN59*assumptions!$E$98</f>
        <v>0</v>
      </c>
      <c r="WXO60" s="5">
        <f>WXO59*assumptions!$E$98</f>
        <v>0</v>
      </c>
      <c r="WXP60" s="5">
        <f>WXP59*assumptions!$E$98</f>
        <v>0</v>
      </c>
      <c r="WXQ60" s="5">
        <f>WXQ59*assumptions!$E$98</f>
        <v>0</v>
      </c>
      <c r="WXR60" s="5">
        <f>WXR59*assumptions!$E$98</f>
        <v>0</v>
      </c>
      <c r="WXS60" s="5">
        <f>WXS59*assumptions!$E$98</f>
        <v>0</v>
      </c>
      <c r="WXT60" s="5">
        <f>WXT59*assumptions!$E$98</f>
        <v>0</v>
      </c>
      <c r="WXU60" s="5">
        <f>WXU59*assumptions!$E$98</f>
        <v>0</v>
      </c>
      <c r="WXV60" s="5">
        <f>WXV59*assumptions!$E$98</f>
        <v>0</v>
      </c>
      <c r="WXW60" s="5">
        <f>WXW59*assumptions!$E$98</f>
        <v>0</v>
      </c>
      <c r="WXX60" s="5">
        <f>WXX59*assumptions!$E$98</f>
        <v>0</v>
      </c>
      <c r="WXY60" s="5">
        <f>WXY59*assumptions!$E$98</f>
        <v>0</v>
      </c>
      <c r="WXZ60" s="5">
        <f>WXZ59*assumptions!$E$98</f>
        <v>0</v>
      </c>
      <c r="WYA60" s="5">
        <f>WYA59*assumptions!$E$98</f>
        <v>0</v>
      </c>
      <c r="WYB60" s="5">
        <f>WYB59*assumptions!$E$98</f>
        <v>0</v>
      </c>
      <c r="WYC60" s="5">
        <f>WYC59*assumptions!$E$98</f>
        <v>0</v>
      </c>
      <c r="WYD60" s="5">
        <f>WYD59*assumptions!$E$98</f>
        <v>0</v>
      </c>
      <c r="WYE60" s="5">
        <f>WYE59*assumptions!$E$98</f>
        <v>0</v>
      </c>
      <c r="WYF60" s="5">
        <f>WYF59*assumptions!$E$98</f>
        <v>0</v>
      </c>
      <c r="WYG60" s="5">
        <f>WYG59*assumptions!$E$98</f>
        <v>0</v>
      </c>
      <c r="WYH60" s="5">
        <f>WYH59*assumptions!$E$98</f>
        <v>0</v>
      </c>
      <c r="WYI60" s="5">
        <f>WYI59*assumptions!$E$98</f>
        <v>0</v>
      </c>
      <c r="WYJ60" s="5">
        <f>WYJ59*assumptions!$E$98</f>
        <v>0</v>
      </c>
      <c r="WYK60" s="5">
        <f>WYK59*assumptions!$E$98</f>
        <v>0</v>
      </c>
      <c r="WYL60" s="5">
        <f>WYL59*assumptions!$E$98</f>
        <v>0</v>
      </c>
      <c r="WYM60" s="5">
        <f>WYM59*assumptions!$E$98</f>
        <v>0</v>
      </c>
      <c r="WYN60" s="5">
        <f>WYN59*assumptions!$E$98</f>
        <v>0</v>
      </c>
      <c r="WYO60" s="5">
        <f>WYO59*assumptions!$E$98</f>
        <v>0</v>
      </c>
      <c r="WYP60" s="5">
        <f>WYP59*assumptions!$E$98</f>
        <v>0</v>
      </c>
      <c r="WYQ60" s="5">
        <f>WYQ59*assumptions!$E$98</f>
        <v>0</v>
      </c>
      <c r="WYR60" s="5">
        <f>WYR59*assumptions!$E$98</f>
        <v>0</v>
      </c>
      <c r="WYS60" s="5">
        <f>WYS59*assumptions!$E$98</f>
        <v>0</v>
      </c>
      <c r="WYT60" s="5">
        <f>WYT59*assumptions!$E$98</f>
        <v>0</v>
      </c>
      <c r="WYU60" s="5">
        <f>WYU59*assumptions!$E$98</f>
        <v>0</v>
      </c>
      <c r="WYV60" s="5">
        <f>WYV59*assumptions!$E$98</f>
        <v>0</v>
      </c>
      <c r="WYW60" s="5">
        <f>WYW59*assumptions!$E$98</f>
        <v>0</v>
      </c>
      <c r="WYX60" s="5">
        <f>WYX59*assumptions!$E$98</f>
        <v>0</v>
      </c>
      <c r="WYY60" s="5">
        <f>WYY59*assumptions!$E$98</f>
        <v>0</v>
      </c>
      <c r="WYZ60" s="5">
        <f>WYZ59*assumptions!$E$98</f>
        <v>0</v>
      </c>
      <c r="WZA60" s="5">
        <f>WZA59*assumptions!$E$98</f>
        <v>0</v>
      </c>
      <c r="WZB60" s="5">
        <f>WZB59*assumptions!$E$98</f>
        <v>0</v>
      </c>
      <c r="WZC60" s="5">
        <f>WZC59*assumptions!$E$98</f>
        <v>0</v>
      </c>
      <c r="WZD60" s="5">
        <f>WZD59*assumptions!$E$98</f>
        <v>0</v>
      </c>
      <c r="WZE60" s="5">
        <f>WZE59*assumptions!$E$98</f>
        <v>0</v>
      </c>
      <c r="WZF60" s="5">
        <f>WZF59*assumptions!$E$98</f>
        <v>0</v>
      </c>
      <c r="WZG60" s="5">
        <f>WZG59*assumptions!$E$98</f>
        <v>0</v>
      </c>
      <c r="WZH60" s="5">
        <f>WZH59*assumptions!$E$98</f>
        <v>0</v>
      </c>
      <c r="WZI60" s="5">
        <f>WZI59*assumptions!$E$98</f>
        <v>0</v>
      </c>
      <c r="WZJ60" s="5">
        <f>WZJ59*assumptions!$E$98</f>
        <v>0</v>
      </c>
      <c r="WZK60" s="5">
        <f>WZK59*assumptions!$E$98</f>
        <v>0</v>
      </c>
      <c r="WZL60" s="5">
        <f>WZL59*assumptions!$E$98</f>
        <v>0</v>
      </c>
      <c r="WZM60" s="5">
        <f>WZM59*assumptions!$E$98</f>
        <v>0</v>
      </c>
      <c r="WZN60" s="5">
        <f>WZN59*assumptions!$E$98</f>
        <v>0</v>
      </c>
      <c r="WZO60" s="5">
        <f>WZO59*assumptions!$E$98</f>
        <v>0</v>
      </c>
      <c r="WZP60" s="5">
        <f>WZP59*assumptions!$E$98</f>
        <v>0</v>
      </c>
      <c r="WZQ60" s="5">
        <f>WZQ59*assumptions!$E$98</f>
        <v>0</v>
      </c>
      <c r="WZR60" s="5">
        <f>WZR59*assumptions!$E$98</f>
        <v>0</v>
      </c>
      <c r="WZS60" s="5">
        <f>WZS59*assumptions!$E$98</f>
        <v>0</v>
      </c>
      <c r="WZT60" s="5">
        <f>WZT59*assumptions!$E$98</f>
        <v>0</v>
      </c>
      <c r="WZU60" s="5">
        <f>WZU59*assumptions!$E$98</f>
        <v>0</v>
      </c>
      <c r="WZV60" s="5">
        <f>WZV59*assumptions!$E$98</f>
        <v>0</v>
      </c>
      <c r="WZW60" s="5">
        <f>WZW59*assumptions!$E$98</f>
        <v>0</v>
      </c>
      <c r="WZX60" s="5">
        <f>WZX59*assumptions!$E$98</f>
        <v>0</v>
      </c>
      <c r="WZY60" s="5">
        <f>WZY59*assumptions!$E$98</f>
        <v>0</v>
      </c>
      <c r="WZZ60" s="5">
        <f>WZZ59*assumptions!$E$98</f>
        <v>0</v>
      </c>
      <c r="XAA60" s="5">
        <f>XAA59*assumptions!$E$98</f>
        <v>0</v>
      </c>
      <c r="XAB60" s="5">
        <f>XAB59*assumptions!$E$98</f>
        <v>0</v>
      </c>
      <c r="XAC60" s="5">
        <f>XAC59*assumptions!$E$98</f>
        <v>0</v>
      </c>
      <c r="XAD60" s="5">
        <f>XAD59*assumptions!$E$98</f>
        <v>0</v>
      </c>
      <c r="XAE60" s="5">
        <f>XAE59*assumptions!$E$98</f>
        <v>0</v>
      </c>
      <c r="XAF60" s="5">
        <f>XAF59*assumptions!$E$98</f>
        <v>0</v>
      </c>
      <c r="XAG60" s="5">
        <f>XAG59*assumptions!$E$98</f>
        <v>0</v>
      </c>
      <c r="XAH60" s="5">
        <f>XAH59*assumptions!$E$98</f>
        <v>0</v>
      </c>
      <c r="XAI60" s="5">
        <f>XAI59*assumptions!$E$98</f>
        <v>0</v>
      </c>
      <c r="XAJ60" s="5">
        <f>XAJ59*assumptions!$E$98</f>
        <v>0</v>
      </c>
      <c r="XAK60" s="5">
        <f>XAK59*assumptions!$E$98</f>
        <v>0</v>
      </c>
      <c r="XAL60" s="5">
        <f>XAL59*assumptions!$E$98</f>
        <v>0</v>
      </c>
      <c r="XAM60" s="5">
        <f>XAM59*assumptions!$E$98</f>
        <v>0</v>
      </c>
      <c r="XAN60" s="5">
        <f>XAN59*assumptions!$E$98</f>
        <v>0</v>
      </c>
      <c r="XAO60" s="5">
        <f>XAO59*assumptions!$E$98</f>
        <v>0</v>
      </c>
      <c r="XAP60" s="5">
        <f>XAP59*assumptions!$E$98</f>
        <v>0</v>
      </c>
      <c r="XAQ60" s="5">
        <f>XAQ59*assumptions!$E$98</f>
        <v>0</v>
      </c>
      <c r="XAR60" s="5">
        <f>XAR59*assumptions!$E$98</f>
        <v>0</v>
      </c>
      <c r="XAS60" s="5">
        <f>XAS59*assumptions!$E$98</f>
        <v>0</v>
      </c>
      <c r="XAT60" s="5">
        <f>XAT59*assumptions!$E$98</f>
        <v>0</v>
      </c>
      <c r="XAU60" s="5">
        <f>XAU59*assumptions!$E$98</f>
        <v>0</v>
      </c>
      <c r="XAV60" s="5">
        <f>XAV59*assumptions!$E$98</f>
        <v>0</v>
      </c>
      <c r="XAW60" s="5">
        <f>XAW59*assumptions!$E$98</f>
        <v>0</v>
      </c>
      <c r="XAX60" s="5">
        <f>XAX59*assumptions!$E$98</f>
        <v>0</v>
      </c>
      <c r="XAY60" s="5">
        <f>XAY59*assumptions!$E$98</f>
        <v>0</v>
      </c>
      <c r="XAZ60" s="5">
        <f>XAZ59*assumptions!$E$98</f>
        <v>0</v>
      </c>
      <c r="XBA60" s="5">
        <f>XBA59*assumptions!$E$98</f>
        <v>0</v>
      </c>
      <c r="XBB60" s="5">
        <f>XBB59*assumptions!$E$98</f>
        <v>0</v>
      </c>
      <c r="XBC60" s="5">
        <f>XBC59*assumptions!$E$98</f>
        <v>0</v>
      </c>
      <c r="XBD60" s="5">
        <f>XBD59*assumptions!$E$98</f>
        <v>0</v>
      </c>
      <c r="XBE60" s="5">
        <f>XBE59*assumptions!$E$98</f>
        <v>0</v>
      </c>
      <c r="XBF60" s="5">
        <f>XBF59*assumptions!$E$98</f>
        <v>0</v>
      </c>
      <c r="XBG60" s="5">
        <f>XBG59*assumptions!$E$98</f>
        <v>0</v>
      </c>
      <c r="XBH60" s="5">
        <f>XBH59*assumptions!$E$98</f>
        <v>0</v>
      </c>
      <c r="XBI60" s="5">
        <f>XBI59*assumptions!$E$98</f>
        <v>0</v>
      </c>
      <c r="XBJ60" s="5">
        <f>XBJ59*assumptions!$E$98</f>
        <v>0</v>
      </c>
      <c r="XBK60" s="5">
        <f>XBK59*assumptions!$E$98</f>
        <v>0</v>
      </c>
      <c r="XBL60" s="5">
        <f>XBL59*assumptions!$E$98</f>
        <v>0</v>
      </c>
      <c r="XBM60" s="5">
        <f>XBM59*assumptions!$E$98</f>
        <v>0</v>
      </c>
      <c r="XBN60" s="5">
        <f>XBN59*assumptions!$E$98</f>
        <v>0</v>
      </c>
      <c r="XBO60" s="5">
        <f>XBO59*assumptions!$E$98</f>
        <v>0</v>
      </c>
      <c r="XBP60" s="5">
        <f>XBP59*assumptions!$E$98</f>
        <v>0</v>
      </c>
      <c r="XBQ60" s="5">
        <f>XBQ59*assumptions!$E$98</f>
        <v>0</v>
      </c>
      <c r="XBR60" s="5">
        <f>XBR59*assumptions!$E$98</f>
        <v>0</v>
      </c>
      <c r="XBS60" s="5">
        <f>XBS59*assumptions!$E$98</f>
        <v>0</v>
      </c>
      <c r="XBT60" s="5">
        <f>XBT59*assumptions!$E$98</f>
        <v>0</v>
      </c>
      <c r="XBU60" s="5">
        <f>XBU59*assumptions!$E$98</f>
        <v>0</v>
      </c>
      <c r="XBV60" s="5">
        <f>XBV59*assumptions!$E$98</f>
        <v>0</v>
      </c>
      <c r="XBW60" s="5">
        <f>XBW59*assumptions!$E$98</f>
        <v>0</v>
      </c>
      <c r="XBX60" s="5">
        <f>XBX59*assumptions!$E$98</f>
        <v>0</v>
      </c>
      <c r="XBY60" s="5">
        <f>XBY59*assumptions!$E$98</f>
        <v>0</v>
      </c>
      <c r="XBZ60" s="5">
        <f>XBZ59*assumptions!$E$98</f>
        <v>0</v>
      </c>
      <c r="XCA60" s="5">
        <f>XCA59*assumptions!$E$98</f>
        <v>0</v>
      </c>
      <c r="XCB60" s="5">
        <f>XCB59*assumptions!$E$98</f>
        <v>0</v>
      </c>
      <c r="XCC60" s="5">
        <f>XCC59*assumptions!$E$98</f>
        <v>0</v>
      </c>
      <c r="XCD60" s="5">
        <f>XCD59*assumptions!$E$98</f>
        <v>0</v>
      </c>
      <c r="XCE60" s="5">
        <f>XCE59*assumptions!$E$98</f>
        <v>0</v>
      </c>
      <c r="XCF60" s="5">
        <f>XCF59*assumptions!$E$98</f>
        <v>0</v>
      </c>
      <c r="XCG60" s="5">
        <f>XCG59*assumptions!$E$98</f>
        <v>0</v>
      </c>
      <c r="XCH60" s="5">
        <f>XCH59*assumptions!$E$98</f>
        <v>0</v>
      </c>
      <c r="XCI60" s="5">
        <f>XCI59*assumptions!$E$98</f>
        <v>0</v>
      </c>
      <c r="XCJ60" s="5">
        <f>XCJ59*assumptions!$E$98</f>
        <v>0</v>
      </c>
      <c r="XCK60" s="5">
        <f>XCK59*assumptions!$E$98</f>
        <v>0</v>
      </c>
      <c r="XCL60" s="5">
        <f>XCL59*assumptions!$E$98</f>
        <v>0</v>
      </c>
      <c r="XCM60" s="5">
        <f>XCM59*assumptions!$E$98</f>
        <v>0</v>
      </c>
      <c r="XCN60" s="5">
        <f>XCN59*assumptions!$E$98</f>
        <v>0</v>
      </c>
      <c r="XCO60" s="5">
        <f>XCO59*assumptions!$E$98</f>
        <v>0</v>
      </c>
      <c r="XCP60" s="5">
        <f>XCP59*assumptions!$E$98</f>
        <v>0</v>
      </c>
      <c r="XCQ60" s="5">
        <f>XCQ59*assumptions!$E$98</f>
        <v>0</v>
      </c>
      <c r="XCR60" s="5">
        <f>XCR59*assumptions!$E$98</f>
        <v>0</v>
      </c>
      <c r="XCS60" s="5">
        <f>XCS59*assumptions!$E$98</f>
        <v>0</v>
      </c>
      <c r="XCT60" s="5">
        <f>XCT59*assumptions!$E$98</f>
        <v>0</v>
      </c>
      <c r="XCU60" s="5">
        <f>XCU59*assumptions!$E$98</f>
        <v>0</v>
      </c>
      <c r="XCV60" s="5">
        <f>XCV59*assumptions!$E$98</f>
        <v>0</v>
      </c>
      <c r="XCW60" s="5">
        <f>XCW59*assumptions!$E$98</f>
        <v>0</v>
      </c>
      <c r="XCX60" s="5">
        <f>XCX59*assumptions!$E$98</f>
        <v>0</v>
      </c>
      <c r="XCY60" s="5">
        <f>XCY59*assumptions!$E$98</f>
        <v>0</v>
      </c>
      <c r="XCZ60" s="5">
        <f>XCZ59*assumptions!$E$98</f>
        <v>0</v>
      </c>
      <c r="XDA60" s="5">
        <f>XDA59*assumptions!$E$98</f>
        <v>0</v>
      </c>
      <c r="XDB60" s="5">
        <f>XDB59*assumptions!$E$98</f>
        <v>0</v>
      </c>
      <c r="XDC60" s="5">
        <f>XDC59*assumptions!$E$98</f>
        <v>0</v>
      </c>
      <c r="XDD60" s="5">
        <f>XDD59*assumptions!$E$98</f>
        <v>0</v>
      </c>
      <c r="XDE60" s="5">
        <f>XDE59*assumptions!$E$98</f>
        <v>0</v>
      </c>
      <c r="XDF60" s="5">
        <f>XDF59*assumptions!$E$98</f>
        <v>0</v>
      </c>
      <c r="XDG60" s="5">
        <f>XDG59*assumptions!$E$98</f>
        <v>0</v>
      </c>
      <c r="XDH60" s="5">
        <f>XDH59*assumptions!$E$98</f>
        <v>0</v>
      </c>
      <c r="XDI60" s="5">
        <f>XDI59*assumptions!$E$98</f>
        <v>0</v>
      </c>
      <c r="XDJ60" s="5">
        <f>XDJ59*assumptions!$E$98</f>
        <v>0</v>
      </c>
      <c r="XDK60" s="5">
        <f>XDK59*assumptions!$E$98</f>
        <v>0</v>
      </c>
      <c r="XDL60" s="5">
        <f>XDL59*assumptions!$E$98</f>
        <v>0</v>
      </c>
      <c r="XDM60" s="5">
        <f>XDM59*assumptions!$E$98</f>
        <v>0</v>
      </c>
      <c r="XDN60" s="5">
        <f>XDN59*assumptions!$E$98</f>
        <v>0</v>
      </c>
      <c r="XDO60" s="5">
        <f>XDO59*assumptions!$E$98</f>
        <v>0</v>
      </c>
      <c r="XDP60" s="5">
        <f>XDP59*assumptions!$E$98</f>
        <v>0</v>
      </c>
      <c r="XDQ60" s="5">
        <f>XDQ59*assumptions!$E$98</f>
        <v>0</v>
      </c>
      <c r="XDR60" s="5">
        <f>XDR59*assumptions!$E$98</f>
        <v>0</v>
      </c>
      <c r="XDS60" s="5">
        <f>XDS59*assumptions!$E$98</f>
        <v>0</v>
      </c>
      <c r="XDT60" s="5">
        <f>XDT59*assumptions!$E$98</f>
        <v>0</v>
      </c>
      <c r="XDU60" s="5">
        <f>XDU59*assumptions!$E$98</f>
        <v>0</v>
      </c>
      <c r="XDV60" s="5">
        <f>XDV59*assumptions!$E$98</f>
        <v>0</v>
      </c>
      <c r="XDW60" s="5">
        <f>XDW59*assumptions!$E$98</f>
        <v>0</v>
      </c>
      <c r="XDX60" s="5">
        <f>XDX59*assumptions!$E$98</f>
        <v>0</v>
      </c>
      <c r="XDY60" s="5">
        <f>XDY59*assumptions!$E$98</f>
        <v>0</v>
      </c>
      <c r="XDZ60" s="5">
        <f>XDZ59*assumptions!$E$98</f>
        <v>0</v>
      </c>
      <c r="XEA60" s="5">
        <f>XEA59*assumptions!$E$98</f>
        <v>0</v>
      </c>
      <c r="XEB60" s="5">
        <f>XEB59*assumptions!$E$98</f>
        <v>0</v>
      </c>
      <c r="XEC60" s="5">
        <f>XEC59*assumptions!$E$98</f>
        <v>0</v>
      </c>
      <c r="XED60" s="5">
        <f>XED59*assumptions!$E$98</f>
        <v>0</v>
      </c>
      <c r="XEE60" s="5">
        <f>XEE59*assumptions!$E$98</f>
        <v>0</v>
      </c>
      <c r="XEF60" s="5">
        <f>XEF59*assumptions!$E$98</f>
        <v>0</v>
      </c>
      <c r="XEG60" s="5">
        <f>XEG59*assumptions!$E$98</f>
        <v>0</v>
      </c>
      <c r="XEH60" s="5">
        <f>XEH59*assumptions!$E$98</f>
        <v>0</v>
      </c>
      <c r="XEI60" s="5">
        <f>XEI59*assumptions!$E$98</f>
        <v>0</v>
      </c>
      <c r="XEJ60" s="5">
        <f>XEJ59*assumptions!$E$98</f>
        <v>0</v>
      </c>
      <c r="XEK60" s="5">
        <f>XEK59*assumptions!$E$98</f>
        <v>0</v>
      </c>
      <c r="XEL60" s="5">
        <f>XEL59*assumptions!$E$98</f>
        <v>0</v>
      </c>
      <c r="XEM60" s="5">
        <f>XEM59*assumptions!$E$98</f>
        <v>0</v>
      </c>
      <c r="XEN60" s="5">
        <f>XEN59*assumptions!$E$98</f>
        <v>0</v>
      </c>
      <c r="XEO60" s="5">
        <f>XEO59*assumptions!$E$98</f>
        <v>0</v>
      </c>
      <c r="XEP60" s="5">
        <f>XEP59*assumptions!$E$98</f>
        <v>0</v>
      </c>
      <c r="XEQ60" s="5">
        <f>XEQ59*assumptions!$E$98</f>
        <v>0</v>
      </c>
      <c r="XER60" s="5">
        <f>XER59*assumptions!$E$98</f>
        <v>0</v>
      </c>
      <c r="XES60" s="5">
        <f>XES59*assumptions!$E$98</f>
        <v>0</v>
      </c>
      <c r="XET60" s="5">
        <f>XET59*assumptions!$E$98</f>
        <v>0</v>
      </c>
      <c r="XEU60" s="5">
        <f>XEU59*assumptions!$E$98</f>
        <v>0</v>
      </c>
      <c r="XEV60" s="5">
        <f>XEV59*assumptions!$E$98</f>
        <v>0</v>
      </c>
      <c r="XEW60" s="5">
        <f>XEW59*assumptions!$E$98</f>
        <v>0</v>
      </c>
      <c r="XEX60" s="5">
        <f>XEX59*assumptions!$E$98</f>
        <v>0</v>
      </c>
      <c r="XEY60" s="5">
        <f>XEY59*assumptions!$E$98</f>
        <v>0</v>
      </c>
      <c r="XEZ60" s="5">
        <f>XEZ59*assumptions!$E$98</f>
        <v>0</v>
      </c>
      <c r="XFA60" s="5">
        <f>XFA59*assumptions!$E$98</f>
        <v>0</v>
      </c>
      <c r="XFB60" s="5">
        <f>XFB59*assumptions!$E$98</f>
        <v>0</v>
      </c>
      <c r="XFC60" s="5">
        <f>XFC59*assumptions!$E$98</f>
        <v>0</v>
      </c>
      <c r="XFD60" s="5">
        <f>XFD59*assumptions!$E$98</f>
        <v>0</v>
      </c>
    </row>
    <row r="61" spans="1:16384" x14ac:dyDescent="0.35">
      <c r="E61" s="13"/>
      <c r="F61" s="81"/>
    </row>
    <row r="62" spans="1:16384" x14ac:dyDescent="0.35">
      <c r="B62" s="7" t="s">
        <v>285</v>
      </c>
      <c r="E62" s="13"/>
    </row>
    <row r="63" spans="1:16384" x14ac:dyDescent="0.35">
      <c r="C63" t="s">
        <v>610</v>
      </c>
      <c r="D63" t="s">
        <v>275</v>
      </c>
      <c r="E63" s="13">
        <f t="shared" ref="E63:E75" si="70">SUM(F63:BI63)</f>
        <v>4636.4240181147316</v>
      </c>
      <c r="F63" s="5">
        <f t="shared" ref="F63:AK63" si="71">F58</f>
        <v>0</v>
      </c>
      <c r="G63" s="5">
        <f t="shared" si="71"/>
        <v>0</v>
      </c>
      <c r="H63" s="5">
        <f t="shared" si="71"/>
        <v>0</v>
      </c>
      <c r="I63" s="5">
        <f t="shared" si="71"/>
        <v>0</v>
      </c>
      <c r="J63" s="5">
        <f t="shared" si="71"/>
        <v>115.23686759596289</v>
      </c>
      <c r="K63" s="5">
        <f t="shared" si="71"/>
        <v>113.74339779191925</v>
      </c>
      <c r="L63" s="5">
        <f t="shared" si="71"/>
        <v>126.30294377610296</v>
      </c>
      <c r="M63" s="5">
        <f t="shared" si="71"/>
        <v>124.66605762476463</v>
      </c>
      <c r="N63" s="5">
        <f t="shared" si="71"/>
        <v>123.05038551794769</v>
      </c>
      <c r="O63" s="5">
        <f t="shared" si="71"/>
        <v>121.45565252163509</v>
      </c>
      <c r="P63" s="5">
        <f t="shared" si="71"/>
        <v>119.8815872649547</v>
      </c>
      <c r="Q63" s="5">
        <f t="shared" si="71"/>
        <v>118.32792189400087</v>
      </c>
      <c r="R63" s="5">
        <f t="shared" si="71"/>
        <v>129.77154669583848</v>
      </c>
      <c r="S63" s="5">
        <f t="shared" si="71"/>
        <v>128.08970745066043</v>
      </c>
      <c r="T63" s="5">
        <f t="shared" si="71"/>
        <v>126.42966484209985</v>
      </c>
      <c r="U63" s="5">
        <f t="shared" si="71"/>
        <v>124.79113638574624</v>
      </c>
      <c r="V63" s="5">
        <f t="shared" si="71"/>
        <v>123.17384325818696</v>
      </c>
      <c r="W63" s="5">
        <f t="shared" si="71"/>
        <v>121.57751024956086</v>
      </c>
      <c r="X63" s="5">
        <f t="shared" si="71"/>
        <v>132.00205228839917</v>
      </c>
      <c r="Y63" s="5">
        <f t="shared" si="71"/>
        <v>130.29130569074152</v>
      </c>
      <c r="Z63" s="5">
        <f t="shared" si="71"/>
        <v>128.60273036898951</v>
      </c>
      <c r="AA63" s="5">
        <f t="shared" si="71"/>
        <v>126.93603898340743</v>
      </c>
      <c r="AB63" s="5">
        <f t="shared" si="71"/>
        <v>125.29094791818243</v>
      </c>
      <c r="AC63" s="5">
        <f t="shared" si="71"/>
        <v>123.6671772331628</v>
      </c>
      <c r="AD63" s="5">
        <f t="shared" si="71"/>
        <v>133.16121885405929</v>
      </c>
      <c r="AE63" s="5">
        <f t="shared" si="71"/>
        <v>131.43544945771066</v>
      </c>
      <c r="AF63" s="5">
        <f t="shared" si="71"/>
        <v>129.73204603273877</v>
      </c>
      <c r="AG63" s="5">
        <f t="shared" si="71"/>
        <v>128.05071871615442</v>
      </c>
      <c r="AH63" s="5">
        <f t="shared" si="71"/>
        <v>126.3911814015931</v>
      </c>
      <c r="AI63" s="5">
        <f t="shared" si="71"/>
        <v>124.75315169062847</v>
      </c>
      <c r="AJ63" s="5">
        <f t="shared" si="71"/>
        <v>133.39771341511101</v>
      </c>
      <c r="AK63" s="5">
        <f t="shared" si="71"/>
        <v>131.66887904925119</v>
      </c>
      <c r="AL63" s="5">
        <f t="shared" ref="AL63:BI63" si="72">AL58</f>
        <v>129.96245037677289</v>
      </c>
      <c r="AM63" s="5">
        <f t="shared" si="72"/>
        <v>128.27813701988993</v>
      </c>
      <c r="AN63" s="5">
        <f t="shared" si="72"/>
        <v>126.61565236411214</v>
      </c>
      <c r="AO63" s="5">
        <f t="shared" si="72"/>
        <v>124.97471350947326</v>
      </c>
      <c r="AP63" s="5">
        <f t="shared" si="72"/>
        <v>132.84389054718969</v>
      </c>
      <c r="AQ63" s="5">
        <f t="shared" si="72"/>
        <v>131.12223372569818</v>
      </c>
      <c r="AR63" s="5">
        <f t="shared" si="72"/>
        <v>129.4228895766131</v>
      </c>
      <c r="AS63" s="5">
        <f t="shared" si="72"/>
        <v>127.74556892770021</v>
      </c>
      <c r="AT63" s="5">
        <f t="shared" si="72"/>
        <v>83.579648097771994</v>
      </c>
      <c r="AU63" s="5">
        <f t="shared" si="72"/>
        <v>0</v>
      </c>
      <c r="AV63" s="5">
        <f t="shared" si="72"/>
        <v>0</v>
      </c>
      <c r="AW63" s="5">
        <f t="shared" si="72"/>
        <v>0</v>
      </c>
      <c r="AX63" s="5">
        <f t="shared" si="72"/>
        <v>0</v>
      </c>
      <c r="AY63" s="5">
        <f t="shared" si="72"/>
        <v>0</v>
      </c>
      <c r="AZ63" s="5">
        <f t="shared" si="72"/>
        <v>0</v>
      </c>
      <c r="BA63" s="5">
        <f t="shared" si="72"/>
        <v>0</v>
      </c>
      <c r="BB63" s="5">
        <f t="shared" si="72"/>
        <v>0</v>
      </c>
      <c r="BC63" s="5">
        <f t="shared" si="72"/>
        <v>0</v>
      </c>
      <c r="BD63" s="5">
        <f t="shared" si="72"/>
        <v>0</v>
      </c>
      <c r="BE63" s="5">
        <f t="shared" si="72"/>
        <v>0</v>
      </c>
      <c r="BF63" s="5">
        <f t="shared" si="72"/>
        <v>0</v>
      </c>
      <c r="BG63" s="5">
        <f t="shared" si="72"/>
        <v>0</v>
      </c>
      <c r="BH63" s="5">
        <f t="shared" si="72"/>
        <v>0</v>
      </c>
      <c r="BI63" s="5">
        <f t="shared" si="72"/>
        <v>0</v>
      </c>
    </row>
    <row r="64" spans="1:16384" x14ac:dyDescent="0.35">
      <c r="C64" t="s">
        <v>208</v>
      </c>
      <c r="D64" t="s">
        <v>275</v>
      </c>
      <c r="E64" s="13">
        <f t="shared" si="70"/>
        <v>4543.6955377524373</v>
      </c>
      <c r="F64" s="5">
        <f>F63*assumptions!$E$94</f>
        <v>0</v>
      </c>
      <c r="G64" s="5">
        <f>G63*assumptions!$E$94</f>
        <v>0</v>
      </c>
      <c r="H64" s="5">
        <f>H63*assumptions!$E$94</f>
        <v>0</v>
      </c>
      <c r="I64" s="5">
        <f>I63*assumptions!$E$94</f>
        <v>0</v>
      </c>
      <c r="J64" s="5">
        <f>J63*assumptions!$E$94</f>
        <v>112.93213024404363</v>
      </c>
      <c r="K64" s="5">
        <f>K63*assumptions!$E$94</f>
        <v>111.46852983608086</v>
      </c>
      <c r="L64" s="5">
        <f>L63*assumptions!$E$94</f>
        <v>123.7768849005809</v>
      </c>
      <c r="M64" s="5">
        <f>M63*assumptions!$E$94</f>
        <v>122.17273647226934</v>
      </c>
      <c r="N64" s="5">
        <f>N63*assumptions!$E$94</f>
        <v>120.58937780758873</v>
      </c>
      <c r="O64" s="5">
        <f>O63*assumptions!$E$94</f>
        <v>119.02653947120238</v>
      </c>
      <c r="P64" s="5">
        <f>P63*assumptions!$E$94</f>
        <v>117.48395551965561</v>
      </c>
      <c r="Q64" s="5">
        <f>Q63*assumptions!$E$94</f>
        <v>115.96136345612085</v>
      </c>
      <c r="R64" s="5">
        <f>R63*assumptions!$E$94</f>
        <v>127.17611576192171</v>
      </c>
      <c r="S64" s="5">
        <f>S63*assumptions!$E$94</f>
        <v>125.52791330164722</v>
      </c>
      <c r="T64" s="5">
        <f>T63*assumptions!$E$94</f>
        <v>123.90107154525785</v>
      </c>
      <c r="U64" s="5">
        <f>U63*assumptions!$E$94</f>
        <v>122.29531365803132</v>
      </c>
      <c r="V64" s="5">
        <f>V63*assumptions!$E$94</f>
        <v>120.71036639302322</v>
      </c>
      <c r="W64" s="5">
        <f>W63*assumptions!$E$94</f>
        <v>119.14596004456963</v>
      </c>
      <c r="X64" s="5">
        <f>X63*assumptions!$E$94</f>
        <v>129.36201124263118</v>
      </c>
      <c r="Y64" s="5">
        <f>Y63*assumptions!$E$94</f>
        <v>127.6854795769267</v>
      </c>
      <c r="Z64" s="5">
        <f>Z63*assumptions!$E$94</f>
        <v>126.03067576160971</v>
      </c>
      <c r="AA64" s="5">
        <f>AA63*assumptions!$E$94</f>
        <v>124.39731820373927</v>
      </c>
      <c r="AB64" s="5">
        <f>AB63*assumptions!$E$94</f>
        <v>122.78512895981878</v>
      </c>
      <c r="AC64" s="5">
        <f>AC63*assumptions!$E$94</f>
        <v>121.19383368849955</v>
      </c>
      <c r="AD64" s="5">
        <f>AD63*assumptions!$E$94</f>
        <v>130.49799447697811</v>
      </c>
      <c r="AE64" s="5">
        <f>AE63*assumptions!$E$94</f>
        <v>128.80674046855646</v>
      </c>
      <c r="AF64" s="5">
        <f>AF63*assumptions!$E$94</f>
        <v>127.13740511208398</v>
      </c>
      <c r="AG64" s="5">
        <f>AG63*assumptions!$E$94</f>
        <v>125.48970434183133</v>
      </c>
      <c r="AH64" s="5">
        <f>AH63*assumptions!$E$94</f>
        <v>123.86335777356123</v>
      </c>
      <c r="AI64" s="5">
        <f>AI63*assumptions!$E$94</f>
        <v>122.2580886568159</v>
      </c>
      <c r="AJ64" s="5">
        <f>AJ63*assumptions!$E$94</f>
        <v>130.72975914680879</v>
      </c>
      <c r="AK64" s="5">
        <f>AK63*assumptions!$E$94</f>
        <v>129.03550146826618</v>
      </c>
      <c r="AL64" s="5">
        <f>AL63*assumptions!$E$94</f>
        <v>127.36320136923743</v>
      </c>
      <c r="AM64" s="5">
        <f>AM63*assumptions!$E$94</f>
        <v>125.71257427949213</v>
      </c>
      <c r="AN64" s="5">
        <f>AN63*assumptions!$E$94</f>
        <v>124.08333931682989</v>
      </c>
      <c r="AO64" s="5">
        <f>AO63*assumptions!$E$94</f>
        <v>122.47521923928379</v>
      </c>
      <c r="AP64" s="5">
        <f>AP63*assumptions!$E$94</f>
        <v>130.18701273624589</v>
      </c>
      <c r="AQ64" s="5">
        <f>AQ63*assumptions!$E$94</f>
        <v>128.49978905118422</v>
      </c>
      <c r="AR64" s="5">
        <f>AR63*assumptions!$E$94</f>
        <v>126.83443178508084</v>
      </c>
      <c r="AS64" s="5">
        <f>AS63*assumptions!$E$94</f>
        <v>125.1906575491462</v>
      </c>
      <c r="AT64" s="5">
        <f>AT63*assumptions!$E$94</f>
        <v>81.908055135816554</v>
      </c>
      <c r="AU64" s="5">
        <f>AU63*assumptions!$E$94</f>
        <v>0</v>
      </c>
      <c r="AV64" s="5">
        <f>AV63*assumptions!$E$94</f>
        <v>0</v>
      </c>
      <c r="AW64" s="5">
        <f>AW63*assumptions!$E$94</f>
        <v>0</v>
      </c>
      <c r="AX64" s="5">
        <f>AX63*assumptions!$E$94</f>
        <v>0</v>
      </c>
      <c r="AY64" s="5">
        <f>AY63*assumptions!$E$94</f>
        <v>0</v>
      </c>
      <c r="AZ64" s="5">
        <f>AZ63*assumptions!$E$94</f>
        <v>0</v>
      </c>
      <c r="BA64" s="5">
        <f>BA63*assumptions!$E$94</f>
        <v>0</v>
      </c>
      <c r="BB64" s="5">
        <f>BB63*assumptions!$E$94</f>
        <v>0</v>
      </c>
      <c r="BC64" s="5">
        <f>BC63*assumptions!$E$94</f>
        <v>0</v>
      </c>
      <c r="BD64" s="5">
        <f>BD63*assumptions!$E$94</f>
        <v>0</v>
      </c>
      <c r="BE64" s="5">
        <f>BE63*assumptions!$E$94</f>
        <v>0</v>
      </c>
      <c r="BF64" s="5">
        <f>BF63*assumptions!$E$94</f>
        <v>0</v>
      </c>
      <c r="BG64" s="5">
        <f>BG63*assumptions!$E$94</f>
        <v>0</v>
      </c>
      <c r="BH64" s="5">
        <f>BH63*assumptions!$E$94</f>
        <v>0</v>
      </c>
      <c r="BI64" s="5">
        <f>BI63*assumptions!$E$94</f>
        <v>0</v>
      </c>
    </row>
    <row r="65" spans="2:61" x14ac:dyDescent="0.35">
      <c r="C65" t="s">
        <v>116</v>
      </c>
      <c r="D65" t="s">
        <v>281</v>
      </c>
      <c r="E65" s="13">
        <f t="shared" si="70"/>
        <v>209.64098628595633</v>
      </c>
      <c r="F65" s="5">
        <f>IF(F2&gt;=smelter_start,F47*assumptions!$E$95,0)</f>
        <v>0</v>
      </c>
      <c r="G65" s="5">
        <f>IF(G2&gt;=smelter_start,G47*assumptions!$E$95,0)</f>
        <v>0</v>
      </c>
      <c r="H65" s="5">
        <f>IF(H2&gt;=smelter_start,H47*assumptions!$E$95,0)</f>
        <v>0</v>
      </c>
      <c r="I65" s="5">
        <f>IF(I2&gt;=smelter_start,I47*assumptions!$E$95,0)</f>
        <v>0</v>
      </c>
      <c r="J65" s="5">
        <f>IF(J2&gt;=smelter_start,J47*assumptions!$E$95,0)</f>
        <v>5.0237520595382206</v>
      </c>
      <c r="K65" s="5">
        <f>IF(K2&gt;=smelter_start,K47*assumptions!$E$95,0)</f>
        <v>4.9686113569327288</v>
      </c>
      <c r="L65" s="5">
        <f>IF(L2&gt;=smelter_start,L47*assumptions!$E$95,0)</f>
        <v>5.5283353635139143</v>
      </c>
      <c r="M65" s="5">
        <f>IF(M2&gt;=smelter_start,M47*assumptions!$E$95,0)</f>
        <v>5.4676563545639851</v>
      </c>
      <c r="N65" s="5">
        <f>IF(N2&gt;=smelter_start,N47*assumptions!$E$95,0)</f>
        <v>5.4076433584162915</v>
      </c>
      <c r="O65" s="5">
        <f>IF(O2&gt;=smelter_start,O47*assumptions!$E$95,0)</f>
        <v>5.3482890649143133</v>
      </c>
      <c r="P65" s="5">
        <f>IF(P2&gt;=smelter_start,P47*assumptions!$E$95,0)</f>
        <v>5.2895862441378148</v>
      </c>
      <c r="Q65" s="5">
        <f>IF(Q2&gt;=smelter_start,Q47*assumptions!$E$95,0)</f>
        <v>5.2315277455221567</v>
      </c>
      <c r="R65" s="5">
        <f>IF(R2&gt;=smelter_start,R47*assumptions!$E$95,0)</f>
        <v>5.7490072188747838</v>
      </c>
      <c r="S65" s="5">
        <f>IF(S2&gt;=smelter_start,S47*assumptions!$E$95,0)</f>
        <v>5.6859061156404147</v>
      </c>
      <c r="T65" s="5">
        <f>IF(T2&gt;=smelter_start,T47*assumptions!$E$95,0)</f>
        <v>5.6234976101151455</v>
      </c>
      <c r="U65" s="5">
        <f>IF(U2&gt;=smelter_start,U47*assumptions!$E$95,0)</f>
        <v>5.5617741003465229</v>
      </c>
      <c r="V65" s="5">
        <f>IF(V2&gt;=smelter_start,V47*assumptions!$E$95,0)</f>
        <v>5.5007280678211181</v>
      </c>
      <c r="W65" s="5">
        <f>IF(W2&gt;=smelter_start,W47*assumptions!$E$95,0)</f>
        <v>5.4403520765487157</v>
      </c>
      <c r="X65" s="5">
        <f>IF(X2&gt;=smelter_start,X47*assumptions!$E$95,0)</f>
        <v>5.9187026493721673</v>
      </c>
      <c r="Y65" s="5">
        <f>IF(Y2&gt;=smelter_start,Y47*assumptions!$E$95,0)</f>
        <v>5.8537389690926585</v>
      </c>
      <c r="Z65" s="5">
        <f>IF(Z2&gt;=smelter_start,Z47*assumptions!$E$95,0)</f>
        <v>5.7894883301678961</v>
      </c>
      <c r="AA65" s="5">
        <f>IF(AA2&gt;=smelter_start,AA47*assumptions!$E$95,0)</f>
        <v>5.7259429062559741</v>
      </c>
      <c r="AB65" s="5">
        <f>IF(AB2&gt;=smelter_start,AB47*assumptions!$E$95,0)</f>
        <v>5.6630949569169058</v>
      </c>
      <c r="AC65" s="5">
        <f>IF(AC2&gt;=smelter_start,AC47*assumptions!$E$95,0)</f>
        <v>5.6009368266697894</v>
      </c>
      <c r="AD65" s="5">
        <f>IF(AD2&gt;=smelter_start,AD47*assumptions!$E$95,0)</f>
        <v>6.0430483026111927</v>
      </c>
      <c r="AE65" s="5">
        <f>IF(AE2&gt;=smelter_start,AE47*assumptions!$E$95,0)</f>
        <v>5.976719804441732</v>
      </c>
      <c r="AF65" s="5">
        <f>IF(AF2&gt;=smelter_start,AF47*assumptions!$E$95,0)</f>
        <v>5.9111193278681808</v>
      </c>
      <c r="AG65" s="5">
        <f>IF(AG2&gt;=smelter_start,AG47*assumptions!$E$95,0)</f>
        <v>5.8462388821254994</v>
      </c>
      <c r="AH65" s="5">
        <f>IF(AH2&gt;=smelter_start,AH47*assumptions!$E$95,0)</f>
        <v>5.7820705641552896</v>
      </c>
      <c r="AI65" s="5">
        <f>IF(AI2&gt;=smelter_start,AI47*assumptions!$E$95,0)</f>
        <v>5.7186065576431204</v>
      </c>
      <c r="AJ65" s="5">
        <f>IF(AJ2&gt;=smelter_start,AJ47*assumptions!$E$95,0)</f>
        <v>6.1271590597386307</v>
      </c>
      <c r="AK65" s="5">
        <f>IF(AK2&gt;=smelter_start,AK47*assumptions!$E$95,0)</f>
        <v>6.0599073618989401</v>
      </c>
      <c r="AL65" s="5">
        <f>IF(AL2&gt;=smelter_start,AL47*assumptions!$E$95,0)</f>
        <v>5.993393818694738</v>
      </c>
      <c r="AM65" s="5">
        <f>IF(AM2&gt;=smelter_start,AM47*assumptions!$E$95,0)</f>
        <v>5.9276103281407435</v>
      </c>
      <c r="AN65" s="5">
        <f>IF(AN2&gt;=smelter_start,AN47*assumptions!$E$95,0)</f>
        <v>5.8625488771790701</v>
      </c>
      <c r="AO65" s="5">
        <f>IF(AO2&gt;=smelter_start,AO47*assumptions!$E$95,0)</f>
        <v>5.7982015407031531</v>
      </c>
      <c r="AP65" s="5">
        <f>IF(AP2&gt;=smelter_start,AP47*assumptions!$E$95,0)</f>
        <v>6.1756805175610401</v>
      </c>
      <c r="AQ65" s="5">
        <f>IF(AQ2&gt;=smelter_start,AQ47*assumptions!$E$95,0)</f>
        <v>6.1078962482002916</v>
      </c>
      <c r="AR65" s="5">
        <f>IF(AR2&gt;=smelter_start,AR47*assumptions!$E$95,0)</f>
        <v>6.0408559789800442</v>
      </c>
      <c r="AS65" s="5">
        <f>IF(AS2&gt;=smelter_start,AS47*assumptions!$E$95,0)</f>
        <v>5.9745515437547594</v>
      </c>
      <c r="AT65" s="5">
        <f>IF(AT2&gt;=smelter_start,AT47*assumptions!$E$95,0)</f>
        <v>3.9168061968983996</v>
      </c>
      <c r="AU65" s="5">
        <f>IF(AU2&gt;=smelter_start,AU47*assumptions!$E$95,0)</f>
        <v>0</v>
      </c>
      <c r="AV65" s="5">
        <f>IF(AV2&gt;=smelter_start,AV47*assumptions!$E$95,0)</f>
        <v>0</v>
      </c>
      <c r="AW65" s="5">
        <f>IF(AW2&gt;=smelter_start,AW47*assumptions!$E$95,0)</f>
        <v>0</v>
      </c>
      <c r="AX65" s="5">
        <f>IF(AX2&gt;=smelter_start,AX47*assumptions!$E$95,0)</f>
        <v>0</v>
      </c>
      <c r="AY65" s="5">
        <f>IF(AY2&gt;=smelter_start,AY47*assumptions!$E$95,0)</f>
        <v>0</v>
      </c>
      <c r="AZ65" s="5">
        <f>IF(AZ2&gt;=smelter_start,AZ47*assumptions!$E$95,0)</f>
        <v>0</v>
      </c>
      <c r="BA65" s="5">
        <f>IF(BA2&gt;=smelter_start,BA47*assumptions!$E$95,0)</f>
        <v>0</v>
      </c>
      <c r="BB65" s="5">
        <f>IF(BB2&gt;=smelter_start,BB47*assumptions!$E$95,0)</f>
        <v>0</v>
      </c>
      <c r="BC65" s="5">
        <f>IF(BC2&gt;=smelter_start,BC47*assumptions!$E$95,0)</f>
        <v>0</v>
      </c>
      <c r="BD65" s="5">
        <f>IF(BD2&gt;=smelter_start,BD47*assumptions!$E$95,0)</f>
        <v>0</v>
      </c>
      <c r="BE65" s="5">
        <f>IF(BE2&gt;=smelter_start,BE47*assumptions!$E$95,0)</f>
        <v>0</v>
      </c>
      <c r="BF65" s="5">
        <f>IF(BF2&gt;=smelter_start,BF47*assumptions!$E$95,0)</f>
        <v>0</v>
      </c>
      <c r="BG65" s="5">
        <f>IF(BG2&gt;=smelter_start,BG47*assumptions!$E$95,0)</f>
        <v>0</v>
      </c>
      <c r="BH65" s="5">
        <f>IF(BH2&gt;=smelter_start,BH47*assumptions!$E$95,0)</f>
        <v>0</v>
      </c>
      <c r="BI65" s="5">
        <f>IF(BI2&gt;=smelter_start,BI47*assumptions!$E$95,0)</f>
        <v>0</v>
      </c>
    </row>
    <row r="66" spans="2:61" x14ac:dyDescent="0.35">
      <c r="C66" t="s">
        <v>118</v>
      </c>
      <c r="D66" t="s">
        <v>281</v>
      </c>
      <c r="E66" s="13">
        <f t="shared" si="70"/>
        <v>48916.230133389821</v>
      </c>
      <c r="F66" s="5">
        <f>IF(F2&gt;=smelter_start,F48*assumptions!$E$96,0)</f>
        <v>0</v>
      </c>
      <c r="G66" s="5">
        <f>IF(G2&gt;=smelter_start,G48*assumptions!$E$96,0)</f>
        <v>0</v>
      </c>
      <c r="H66" s="5">
        <f>IF(H2&gt;=smelter_start,H48*assumptions!$E$96,0)</f>
        <v>0</v>
      </c>
      <c r="I66" s="5">
        <f>IF(I2&gt;=smelter_start,I48*assumptions!$E$96,0)</f>
        <v>0</v>
      </c>
      <c r="J66" s="5">
        <f>IF(J2&gt;=smelter_start,J48*assumptions!$E$96,0)</f>
        <v>1172.2088138922513</v>
      </c>
      <c r="K66" s="5">
        <f>IF(K2&gt;=smelter_start,K48*assumptions!$E$96,0)</f>
        <v>1159.3426499509701</v>
      </c>
      <c r="L66" s="5">
        <f>IF(L2&gt;=smelter_start,L48*assumptions!$E$96,0)</f>
        <v>1289.9449181532468</v>
      </c>
      <c r="M66" s="5">
        <f>IF(M2&gt;=smelter_start,M48*assumptions!$E$96,0)</f>
        <v>1275.7864827315966</v>
      </c>
      <c r="N66" s="5">
        <f>IF(N2&gt;=smelter_start,N48*assumptions!$E$96,0)</f>
        <v>1261.7834502971348</v>
      </c>
      <c r="O66" s="5">
        <f>IF(O2&gt;=smelter_start,O48*assumptions!$E$96,0)</f>
        <v>1247.9341151466731</v>
      </c>
      <c r="P66" s="5">
        <f>IF(P2&gt;=smelter_start,P48*assumptions!$E$96,0)</f>
        <v>1234.2367902988235</v>
      </c>
      <c r="Q66" s="5">
        <f>IF(Q2&gt;=smelter_start,Q48*assumptions!$E$96,0)</f>
        <v>1220.6898072885033</v>
      </c>
      <c r="R66" s="5">
        <f>IF(R2&gt;=smelter_start,R48*assumptions!$E$96,0)</f>
        <v>1341.4350177374497</v>
      </c>
      <c r="S66" s="5">
        <f>IF(S2&gt;=smelter_start,S48*assumptions!$E$96,0)</f>
        <v>1326.7114269827637</v>
      </c>
      <c r="T66" s="5">
        <f>IF(T2&gt;=smelter_start,T48*assumptions!$E$96,0)</f>
        <v>1312.149442360201</v>
      </c>
      <c r="U66" s="5">
        <f>IF(U2&gt;=smelter_start,U48*assumptions!$E$96,0)</f>
        <v>1297.747290080855</v>
      </c>
      <c r="V66" s="5">
        <f>IF(V2&gt;=smelter_start,V48*assumptions!$E$96,0)</f>
        <v>1283.5032158249278</v>
      </c>
      <c r="W66" s="5">
        <f>IF(W2&gt;=smelter_start,W48*assumptions!$E$96,0)</f>
        <v>1269.4154845280332</v>
      </c>
      <c r="X66" s="5">
        <f>IF(X2&gt;=smelter_start,X48*assumptions!$E$96,0)</f>
        <v>1381.0306181868389</v>
      </c>
      <c r="Y66" s="5">
        <f>IF(Y2&gt;=smelter_start,Y48*assumptions!$E$96,0)</f>
        <v>1365.8724261216203</v>
      </c>
      <c r="Z66" s="5">
        <f>IF(Z2&gt;=smelter_start,Z48*assumptions!$E$96,0)</f>
        <v>1350.8806103725094</v>
      </c>
      <c r="AA66" s="5">
        <f>IF(AA2&gt;=smelter_start,AA48*assumptions!$E$96,0)</f>
        <v>1336.0533447930607</v>
      </c>
      <c r="AB66" s="5">
        <f>IF(AB2&gt;=smelter_start,AB48*assumptions!$E$96,0)</f>
        <v>1321.3888232806116</v>
      </c>
      <c r="AC66" s="5">
        <f>IF(AC2&gt;=smelter_start,AC48*assumptions!$E$96,0)</f>
        <v>1306.8852595562839</v>
      </c>
      <c r="AD66" s="5">
        <f>IF(AD2&gt;=smelter_start,AD48*assumptions!$E$96,0)</f>
        <v>1410.0446039426117</v>
      </c>
      <c r="AE66" s="5">
        <f>IF(AE2&gt;=smelter_start,AE48*assumptions!$E$96,0)</f>
        <v>1394.5679543697374</v>
      </c>
      <c r="AF66" s="5">
        <f>IF(AF2&gt;=smelter_start,AF48*assumptions!$E$96,0)</f>
        <v>1379.2611765025754</v>
      </c>
      <c r="AG66" s="5">
        <f>IF(AG2&gt;=smelter_start,AG48*assumptions!$E$96,0)</f>
        <v>1364.122405829283</v>
      </c>
      <c r="AH66" s="5">
        <f>IF(AH2&gt;=smelter_start,AH48*assumptions!$E$96,0)</f>
        <v>1349.149798302901</v>
      </c>
      <c r="AI66" s="5">
        <f>IF(AI2&gt;=smelter_start,AI48*assumptions!$E$96,0)</f>
        <v>1334.3415301167281</v>
      </c>
      <c r="AJ66" s="5">
        <f>IF(AJ2&gt;=smelter_start,AJ48*assumptions!$E$96,0)</f>
        <v>1429.670447272347</v>
      </c>
      <c r="AK66" s="5">
        <f>IF(AK2&gt;=smelter_start,AK48*assumptions!$E$96,0)</f>
        <v>1413.978384443086</v>
      </c>
      <c r="AL66" s="5">
        <f>IF(AL2&gt;=smelter_start,AL48*assumptions!$E$96,0)</f>
        <v>1398.4585576954387</v>
      </c>
      <c r="AM66" s="5">
        <f>IF(AM2&gt;=smelter_start,AM48*assumptions!$E$96,0)</f>
        <v>1383.1090765661736</v>
      </c>
      <c r="AN66" s="5">
        <f>IF(AN2&gt;=smelter_start,AN48*assumptions!$E$96,0)</f>
        <v>1367.9280713417832</v>
      </c>
      <c r="AO66" s="5">
        <f>IF(AO2&gt;=smelter_start,AO48*assumptions!$E$96,0)</f>
        <v>1352.913692830736</v>
      </c>
      <c r="AP66" s="5">
        <f>IF(AP2&gt;=smelter_start,AP48*assumptions!$E$96,0)</f>
        <v>1440.9921207642426</v>
      </c>
      <c r="AQ66" s="5">
        <f>IF(AQ2&gt;=smelter_start,AQ48*assumptions!$E$96,0)</f>
        <v>1425.1757912467349</v>
      </c>
      <c r="AR66" s="5">
        <f>IF(AR2&gt;=smelter_start,AR48*assumptions!$E$96,0)</f>
        <v>1409.5330617620104</v>
      </c>
      <c r="AS66" s="5">
        <f>IF(AS2&gt;=smelter_start,AS48*assumptions!$E$96,0)</f>
        <v>1394.0620268761106</v>
      </c>
      <c r="AT66" s="5">
        <f>IF(AT2&gt;=smelter_start,AT48*assumptions!$E$96,0)</f>
        <v>913.92144594295996</v>
      </c>
      <c r="AU66" s="5">
        <f>IF(AU2&gt;=smelter_start,AU48*assumptions!$E$96,0)</f>
        <v>0</v>
      </c>
      <c r="AV66" s="5">
        <f>IF(AV2&gt;=smelter_start,AV48*assumptions!$E$96,0)</f>
        <v>0</v>
      </c>
      <c r="AW66" s="5">
        <f>IF(AW2&gt;=smelter_start,AW48*assumptions!$E$96,0)</f>
        <v>0</v>
      </c>
      <c r="AX66" s="5">
        <f>IF(AX2&gt;=smelter_start,AX48*assumptions!$E$96,0)</f>
        <v>0</v>
      </c>
      <c r="AY66" s="5">
        <f>IF(AY2&gt;=smelter_start,AY48*assumptions!$E$96,0)</f>
        <v>0</v>
      </c>
      <c r="AZ66" s="5">
        <f>IF(AZ2&gt;=smelter_start,AZ48*assumptions!$E$96,0)</f>
        <v>0</v>
      </c>
      <c r="BA66" s="5">
        <f>IF(BA2&gt;=smelter_start,BA48*assumptions!$E$96,0)</f>
        <v>0</v>
      </c>
      <c r="BB66" s="5">
        <f>IF(BB2&gt;=smelter_start,BB48*assumptions!$E$96,0)</f>
        <v>0</v>
      </c>
      <c r="BC66" s="5">
        <f>IF(BC2&gt;=smelter_start,BC48*assumptions!$E$96,0)</f>
        <v>0</v>
      </c>
      <c r="BD66" s="5">
        <f>IF(BD2&gt;=smelter_start,BD48*assumptions!$E$96,0)</f>
        <v>0</v>
      </c>
      <c r="BE66" s="5">
        <f>IF(BE2&gt;=smelter_start,BE48*assumptions!$E$96,0)</f>
        <v>0</v>
      </c>
      <c r="BF66" s="5">
        <f>IF(BF2&gt;=smelter_start,BF48*assumptions!$E$96,0)</f>
        <v>0</v>
      </c>
      <c r="BG66" s="5">
        <f>IF(BG2&gt;=smelter_start,BG48*assumptions!$E$96,0)</f>
        <v>0</v>
      </c>
      <c r="BH66" s="5">
        <f>IF(BH2&gt;=smelter_start,BH48*assumptions!$E$96,0)</f>
        <v>0</v>
      </c>
      <c r="BI66" s="5">
        <f>IF(BI2&gt;=smelter_start,BI48*assumptions!$E$96,0)</f>
        <v>0</v>
      </c>
    </row>
    <row r="67" spans="2:61" x14ac:dyDescent="0.35">
      <c r="E67" s="13"/>
    </row>
    <row r="68" spans="2:61" x14ac:dyDescent="0.35">
      <c r="B68" s="7" t="s">
        <v>286</v>
      </c>
      <c r="E68" s="13"/>
    </row>
    <row r="69" spans="2:61" x14ac:dyDescent="0.35">
      <c r="C69" t="s">
        <v>611</v>
      </c>
      <c r="D69" t="s">
        <v>275</v>
      </c>
      <c r="E69" s="13">
        <f t="shared" si="70"/>
        <v>7671.5664539448771</v>
      </c>
      <c r="F69" s="5">
        <f t="shared" ref="F69" si="73">F60</f>
        <v>0</v>
      </c>
      <c r="G69" s="5">
        <f t="shared" ref="G69:BI69" si="74">G60</f>
        <v>0</v>
      </c>
      <c r="H69" s="5">
        <f t="shared" si="74"/>
        <v>0</v>
      </c>
      <c r="I69" s="5">
        <f t="shared" si="74"/>
        <v>0</v>
      </c>
      <c r="J69" s="5">
        <f t="shared" si="74"/>
        <v>173.91997941427255</v>
      </c>
      <c r="K69" s="5">
        <f t="shared" si="74"/>
        <v>172.5286195789584</v>
      </c>
      <c r="L69" s="5">
        <f t="shared" si="74"/>
        <v>192.54193945011755</v>
      </c>
      <c r="M69" s="5">
        <f t="shared" si="74"/>
        <v>191.0016039345166</v>
      </c>
      <c r="N69" s="5">
        <f t="shared" si="74"/>
        <v>189.47359110304046</v>
      </c>
      <c r="O69" s="5">
        <f t="shared" si="74"/>
        <v>187.95780237421613</v>
      </c>
      <c r="P69" s="5">
        <f t="shared" si="74"/>
        <v>186.45413995522239</v>
      </c>
      <c r="Q69" s="5">
        <f t="shared" si="74"/>
        <v>184.96250683558057</v>
      </c>
      <c r="R69" s="5">
        <f t="shared" si="74"/>
        <v>203.86978531210661</v>
      </c>
      <c r="S69" s="5">
        <f t="shared" si="74"/>
        <v>202.23882702960978</v>
      </c>
      <c r="T69" s="5">
        <f t="shared" si="74"/>
        <v>200.62091641337287</v>
      </c>
      <c r="U69" s="5">
        <f t="shared" si="74"/>
        <v>199.0159490820659</v>
      </c>
      <c r="V69" s="5">
        <f t="shared" si="74"/>
        <v>197.42382148940936</v>
      </c>
      <c r="W69" s="5">
        <f t="shared" si="74"/>
        <v>195.84443091749409</v>
      </c>
      <c r="X69" s="5">
        <f t="shared" si="74"/>
        <v>213.70544301716953</v>
      </c>
      <c r="Y69" s="5">
        <f t="shared" si="74"/>
        <v>211.99579947303221</v>
      </c>
      <c r="Z69" s="5">
        <f t="shared" si="74"/>
        <v>210.29983307724788</v>
      </c>
      <c r="AA69" s="5">
        <f t="shared" si="74"/>
        <v>208.61743441262993</v>
      </c>
      <c r="AB69" s="5">
        <f t="shared" si="74"/>
        <v>206.94849493732883</v>
      </c>
      <c r="AC69" s="5">
        <f t="shared" si="74"/>
        <v>205.29290697783028</v>
      </c>
      <c r="AD69" s="5">
        <f t="shared" si="74"/>
        <v>222.16425133309917</v>
      </c>
      <c r="AE69" s="5">
        <f t="shared" si="74"/>
        <v>220.38693732243439</v>
      </c>
      <c r="AF69" s="5">
        <f t="shared" si="74"/>
        <v>218.62384182385489</v>
      </c>
      <c r="AG69" s="5">
        <f t="shared" si="74"/>
        <v>216.87485108926407</v>
      </c>
      <c r="AH69" s="5">
        <f t="shared" si="74"/>
        <v>215.13985228054997</v>
      </c>
      <c r="AI69" s="5">
        <f t="shared" si="74"/>
        <v>213.41873346230551</v>
      </c>
      <c r="AJ69" s="5">
        <f t="shared" si="74"/>
        <v>229.3539988941576</v>
      </c>
      <c r="AK69" s="5">
        <f t="shared" si="74"/>
        <v>227.51916690300436</v>
      </c>
      <c r="AL69" s="5">
        <f t="shared" si="74"/>
        <v>225.69901356778036</v>
      </c>
      <c r="AM69" s="5">
        <f t="shared" si="74"/>
        <v>223.89342145923811</v>
      </c>
      <c r="AN69" s="5">
        <f t="shared" si="74"/>
        <v>222.10227408756415</v>
      </c>
      <c r="AO69" s="5">
        <f t="shared" si="74"/>
        <v>220.32545589486369</v>
      </c>
      <c r="AP69" s="5">
        <f t="shared" si="74"/>
        <v>235.375379343682</v>
      </c>
      <c r="AQ69" s="5">
        <f t="shared" si="74"/>
        <v>233.49237630893259</v>
      </c>
      <c r="AR69" s="5">
        <f t="shared" si="74"/>
        <v>231.62443729846112</v>
      </c>
      <c r="AS69" s="5">
        <f t="shared" si="74"/>
        <v>229.77144180007343</v>
      </c>
      <c r="AT69" s="5">
        <f t="shared" si="74"/>
        <v>151.0871962903891</v>
      </c>
      <c r="AU69" s="5">
        <f t="shared" si="74"/>
        <v>0</v>
      </c>
      <c r="AV69" s="5">
        <f t="shared" si="74"/>
        <v>0</v>
      </c>
      <c r="AW69" s="5">
        <f t="shared" si="74"/>
        <v>0</v>
      </c>
      <c r="AX69" s="5">
        <f t="shared" si="74"/>
        <v>0</v>
      </c>
      <c r="AY69" s="5">
        <f t="shared" si="74"/>
        <v>0</v>
      </c>
      <c r="AZ69" s="5">
        <f t="shared" si="74"/>
        <v>0</v>
      </c>
      <c r="BA69" s="5">
        <f t="shared" si="74"/>
        <v>0</v>
      </c>
      <c r="BB69" s="5">
        <f t="shared" si="74"/>
        <v>0</v>
      </c>
      <c r="BC69" s="5">
        <f t="shared" si="74"/>
        <v>0</v>
      </c>
      <c r="BD69" s="5">
        <f t="shared" si="74"/>
        <v>0</v>
      </c>
      <c r="BE69" s="5">
        <f t="shared" si="74"/>
        <v>0</v>
      </c>
      <c r="BF69" s="5">
        <f t="shared" si="74"/>
        <v>0</v>
      </c>
      <c r="BG69" s="5">
        <f t="shared" si="74"/>
        <v>0</v>
      </c>
      <c r="BH69" s="5">
        <f t="shared" si="74"/>
        <v>0</v>
      </c>
      <c r="BI69" s="5">
        <f t="shared" si="74"/>
        <v>0</v>
      </c>
    </row>
    <row r="70" spans="2:61" x14ac:dyDescent="0.35">
      <c r="C70" t="s">
        <v>287</v>
      </c>
      <c r="D70" t="s">
        <v>275</v>
      </c>
      <c r="E70" s="13">
        <f t="shared" si="70"/>
        <v>15343.132907889754</v>
      </c>
      <c r="F70" s="5">
        <f>F60*2</f>
        <v>0</v>
      </c>
      <c r="G70" s="5">
        <f t="shared" ref="G70:BI70" si="75">G60*2</f>
        <v>0</v>
      </c>
      <c r="H70" s="5">
        <f t="shared" si="75"/>
        <v>0</v>
      </c>
      <c r="I70" s="5">
        <f t="shared" si="75"/>
        <v>0</v>
      </c>
      <c r="J70" s="5">
        <f t="shared" si="75"/>
        <v>347.83995882854509</v>
      </c>
      <c r="K70" s="5">
        <f t="shared" si="75"/>
        <v>345.0572391579168</v>
      </c>
      <c r="L70" s="5">
        <f t="shared" si="75"/>
        <v>385.08387890023511</v>
      </c>
      <c r="M70" s="5">
        <f t="shared" si="75"/>
        <v>382.00320786903319</v>
      </c>
      <c r="N70" s="5">
        <f t="shared" si="75"/>
        <v>378.94718220608092</v>
      </c>
      <c r="O70" s="5">
        <f t="shared" si="75"/>
        <v>375.91560474843226</v>
      </c>
      <c r="P70" s="5">
        <f t="shared" si="75"/>
        <v>372.90827991044478</v>
      </c>
      <c r="Q70" s="5">
        <f t="shared" si="75"/>
        <v>369.92501367116114</v>
      </c>
      <c r="R70" s="5">
        <f t="shared" si="75"/>
        <v>407.73957062421323</v>
      </c>
      <c r="S70" s="5">
        <f t="shared" si="75"/>
        <v>404.47765405921956</v>
      </c>
      <c r="T70" s="5">
        <f t="shared" si="75"/>
        <v>401.24183282674574</v>
      </c>
      <c r="U70" s="5">
        <f t="shared" si="75"/>
        <v>398.0318981641318</v>
      </c>
      <c r="V70" s="5">
        <f t="shared" si="75"/>
        <v>394.84764297881873</v>
      </c>
      <c r="W70" s="5">
        <f t="shared" si="75"/>
        <v>391.68886183498819</v>
      </c>
      <c r="X70" s="5">
        <f t="shared" si="75"/>
        <v>427.41088603433906</v>
      </c>
      <c r="Y70" s="5">
        <f t="shared" si="75"/>
        <v>423.99159894606441</v>
      </c>
      <c r="Z70" s="5">
        <f t="shared" si="75"/>
        <v>420.59966615449576</v>
      </c>
      <c r="AA70" s="5">
        <f t="shared" si="75"/>
        <v>417.23486882525987</v>
      </c>
      <c r="AB70" s="5">
        <f t="shared" si="75"/>
        <v>413.89698987465766</v>
      </c>
      <c r="AC70" s="5">
        <f t="shared" si="75"/>
        <v>410.58581395566057</v>
      </c>
      <c r="AD70" s="5">
        <f t="shared" si="75"/>
        <v>444.32850266619835</v>
      </c>
      <c r="AE70" s="5">
        <f t="shared" si="75"/>
        <v>440.77387464486878</v>
      </c>
      <c r="AF70" s="5">
        <f t="shared" si="75"/>
        <v>437.24768364770978</v>
      </c>
      <c r="AG70" s="5">
        <f t="shared" si="75"/>
        <v>433.74970217852814</v>
      </c>
      <c r="AH70" s="5">
        <f t="shared" si="75"/>
        <v>430.27970456109995</v>
      </c>
      <c r="AI70" s="5">
        <f t="shared" si="75"/>
        <v>426.83746692461102</v>
      </c>
      <c r="AJ70" s="5">
        <f t="shared" si="75"/>
        <v>458.7079977883152</v>
      </c>
      <c r="AK70" s="5">
        <f t="shared" si="75"/>
        <v>455.03833380600872</v>
      </c>
      <c r="AL70" s="5">
        <f t="shared" si="75"/>
        <v>451.39802713556071</v>
      </c>
      <c r="AM70" s="5">
        <f t="shared" si="75"/>
        <v>447.78684291847622</v>
      </c>
      <c r="AN70" s="5">
        <f t="shared" si="75"/>
        <v>444.20454817512831</v>
      </c>
      <c r="AO70" s="5">
        <f t="shared" si="75"/>
        <v>440.65091178972739</v>
      </c>
      <c r="AP70" s="5">
        <f t="shared" si="75"/>
        <v>470.750758687364</v>
      </c>
      <c r="AQ70" s="5">
        <f t="shared" si="75"/>
        <v>466.98475261786518</v>
      </c>
      <c r="AR70" s="5">
        <f t="shared" si="75"/>
        <v>463.24887459692224</v>
      </c>
      <c r="AS70" s="5">
        <f t="shared" si="75"/>
        <v>459.54288360014687</v>
      </c>
      <c r="AT70" s="5">
        <f t="shared" si="75"/>
        <v>302.1743925807782</v>
      </c>
      <c r="AU70" s="5">
        <f t="shared" si="75"/>
        <v>0</v>
      </c>
      <c r="AV70" s="5">
        <f t="shared" si="75"/>
        <v>0</v>
      </c>
      <c r="AW70" s="5">
        <f t="shared" si="75"/>
        <v>0</v>
      </c>
      <c r="AX70" s="5">
        <f t="shared" si="75"/>
        <v>0</v>
      </c>
      <c r="AY70" s="5">
        <f t="shared" si="75"/>
        <v>0</v>
      </c>
      <c r="AZ70" s="5">
        <f t="shared" si="75"/>
        <v>0</v>
      </c>
      <c r="BA70" s="5">
        <f t="shared" si="75"/>
        <v>0</v>
      </c>
      <c r="BB70" s="5">
        <f t="shared" si="75"/>
        <v>0</v>
      </c>
      <c r="BC70" s="5">
        <f t="shared" si="75"/>
        <v>0</v>
      </c>
      <c r="BD70" s="5">
        <f t="shared" si="75"/>
        <v>0</v>
      </c>
      <c r="BE70" s="5">
        <f t="shared" si="75"/>
        <v>0</v>
      </c>
      <c r="BF70" s="5">
        <f t="shared" si="75"/>
        <v>0</v>
      </c>
      <c r="BG70" s="5">
        <f t="shared" si="75"/>
        <v>0</v>
      </c>
      <c r="BH70" s="5">
        <f t="shared" si="75"/>
        <v>0</v>
      </c>
      <c r="BI70" s="5">
        <f t="shared" si="75"/>
        <v>0</v>
      </c>
    </row>
    <row r="71" spans="2:61" x14ac:dyDescent="0.35">
      <c r="C71" t="s">
        <v>122</v>
      </c>
      <c r="D71" t="s">
        <v>275</v>
      </c>
      <c r="E71" s="13">
        <f t="shared" si="70"/>
        <v>23259.230542554113</v>
      </c>
      <c r="F71" s="5">
        <f>F69*assumptions!$E$99*assumptions!$E$100</f>
        <v>0</v>
      </c>
      <c r="G71" s="5">
        <f>G69*assumptions!$E$99*assumptions!$E$100</f>
        <v>0</v>
      </c>
      <c r="H71" s="5">
        <f>H69*assumptions!$E$99*assumptions!$E$100</f>
        <v>0</v>
      </c>
      <c r="I71" s="5">
        <f>I69*assumptions!$E$99*assumptions!$E$100</f>
        <v>0</v>
      </c>
      <c r="J71" s="5">
        <f>J69*assumptions!$E$99*assumptions!$E$100</f>
        <v>527.3036375866476</v>
      </c>
      <c r="K71" s="5">
        <f>K69*assumptions!$E$99*assumptions!$E$100</f>
        <v>523.08520848595447</v>
      </c>
      <c r="L71" s="5">
        <f>L69*assumptions!$E$99*assumptions!$E$100</f>
        <v>583.76309267032514</v>
      </c>
      <c r="M71" s="5">
        <f>M69*assumptions!$E$99*assumptions!$E$100</f>
        <v>579.09298792896243</v>
      </c>
      <c r="N71" s="5">
        <f>N69*assumptions!$E$99*assumptions!$E$100</f>
        <v>574.46024402553076</v>
      </c>
      <c r="O71" s="5">
        <f>O69*assumptions!$E$99*assumptions!$E$100</f>
        <v>569.86456207332651</v>
      </c>
      <c r="P71" s="5">
        <f>P69*assumptions!$E$99*assumptions!$E$100</f>
        <v>565.30564557673983</v>
      </c>
      <c r="Q71" s="5">
        <f>Q69*assumptions!$E$99*assumptions!$E$100</f>
        <v>560.78320041212589</v>
      </c>
      <c r="R71" s="5">
        <f>R69*assumptions!$E$99*assumptions!$E$100</f>
        <v>618.10770534314315</v>
      </c>
      <c r="S71" s="5">
        <f>S69*assumptions!$E$99*assumptions!$E$100</f>
        <v>613.16284370039818</v>
      </c>
      <c r="T71" s="5">
        <f>T69*assumptions!$E$99*assumptions!$E$100</f>
        <v>608.25754095079481</v>
      </c>
      <c r="U71" s="5">
        <f>U69*assumptions!$E$99*assumptions!$E$100</f>
        <v>603.3914806231885</v>
      </c>
      <c r="V71" s="5">
        <f>V69*assumptions!$E$99*assumptions!$E$100</f>
        <v>598.564348778203</v>
      </c>
      <c r="W71" s="5">
        <f>W69*assumptions!$E$99*assumptions!$E$100</f>
        <v>593.77583398797742</v>
      </c>
      <c r="X71" s="5">
        <f>X69*assumptions!$E$99*assumptions!$E$100</f>
        <v>647.9281900476808</v>
      </c>
      <c r="Y71" s="5">
        <f>Y69*assumptions!$E$99*assumptions!$E$100</f>
        <v>642.74476452729948</v>
      </c>
      <c r="Z71" s="5">
        <f>Z69*assumptions!$E$99*assumptions!$E$100</f>
        <v>637.60280641108091</v>
      </c>
      <c r="AA71" s="5">
        <f>AA69*assumptions!$E$99*assumptions!$E$100</f>
        <v>632.50198395979237</v>
      </c>
      <c r="AB71" s="5">
        <f>AB69*assumptions!$E$99*assumptions!$E$100</f>
        <v>627.44196808811387</v>
      </c>
      <c r="AC71" s="5">
        <f>AC69*assumptions!$E$99*assumptions!$E$100</f>
        <v>622.42243234340913</v>
      </c>
      <c r="AD71" s="5">
        <f>AD69*assumptions!$E$99*assumptions!$E$100</f>
        <v>673.57423951054</v>
      </c>
      <c r="AE71" s="5">
        <f>AE69*assumptions!$E$99*assumptions!$E$100</f>
        <v>668.18564559445576</v>
      </c>
      <c r="AF71" s="5">
        <f>AF69*assumptions!$E$99*assumptions!$E$100</f>
        <v>662.84016042970006</v>
      </c>
      <c r="AG71" s="5">
        <f>AG69*assumptions!$E$99*assumptions!$E$100</f>
        <v>657.5374391462625</v>
      </c>
      <c r="AH71" s="5">
        <f>AH69*assumptions!$E$99*assumptions!$E$100</f>
        <v>652.27713963309247</v>
      </c>
      <c r="AI71" s="5">
        <f>AI69*assumptions!$E$99*assumptions!$E$100</f>
        <v>647.05892251602756</v>
      </c>
      <c r="AJ71" s="5">
        <f>AJ69*assumptions!$E$99*assumptions!$E$100</f>
        <v>695.37265539722409</v>
      </c>
      <c r="AK71" s="5">
        <f>AK69*assumptions!$E$99*assumptions!$E$100</f>
        <v>689.80967415404632</v>
      </c>
      <c r="AL71" s="5">
        <f>AL69*assumptions!$E$99*assumptions!$E$100</f>
        <v>684.29119676081405</v>
      </c>
      <c r="AM71" s="5">
        <f>AM69*assumptions!$E$99*assumptions!$E$100</f>
        <v>678.81686718672756</v>
      </c>
      <c r="AN71" s="5">
        <f>AN69*assumptions!$E$99*assumptions!$E$100</f>
        <v>673.38633224923353</v>
      </c>
      <c r="AO71" s="5">
        <f>AO69*assumptions!$E$99*assumptions!$E$100</f>
        <v>667.99924159123987</v>
      </c>
      <c r="AP71" s="5">
        <f>AP69*assumptions!$E$99*assumptions!$E$100</f>
        <v>713.62872824762587</v>
      </c>
      <c r="AQ71" s="5">
        <f>AQ69*assumptions!$E$99*assumptions!$E$100</f>
        <v>707.91969842164497</v>
      </c>
      <c r="AR71" s="5">
        <f>AR69*assumptions!$E$99*assumptions!$E$100</f>
        <v>702.25634083427178</v>
      </c>
      <c r="AS71" s="5">
        <f>AS69*assumptions!$E$99*assumptions!$E$100</f>
        <v>696.63829010759764</v>
      </c>
      <c r="AT71" s="5">
        <f>AT69*assumptions!$E$99*assumptions!$E$100</f>
        <v>458.07749325292343</v>
      </c>
      <c r="AU71" s="5">
        <f>AU69*assumptions!$E$99*assumptions!$E$100</f>
        <v>0</v>
      </c>
      <c r="AV71" s="5">
        <f>AV69*assumptions!$E$99*assumptions!$E$100</f>
        <v>0</v>
      </c>
      <c r="AW71" s="5">
        <f>AW69*assumptions!$E$99*assumptions!$E$100</f>
        <v>0</v>
      </c>
      <c r="AX71" s="5">
        <f>AX69*assumptions!$E$99*assumptions!$E$100</f>
        <v>0</v>
      </c>
      <c r="AY71" s="5">
        <f>AY69*assumptions!$E$99*assumptions!$E$100</f>
        <v>0</v>
      </c>
      <c r="AZ71" s="5">
        <f>AZ69*assumptions!$E$99*assumptions!$E$100</f>
        <v>0</v>
      </c>
      <c r="BA71" s="5">
        <f>BA69*assumptions!$E$99*assumptions!$E$100</f>
        <v>0</v>
      </c>
      <c r="BB71" s="5">
        <f>BB69*assumptions!$E$99*assumptions!$E$100</f>
        <v>0</v>
      </c>
      <c r="BC71" s="5">
        <f>BC69*assumptions!$E$99*assumptions!$E$100</f>
        <v>0</v>
      </c>
      <c r="BD71" s="5">
        <f>BD69*assumptions!$E$99*assumptions!$E$100</f>
        <v>0</v>
      </c>
      <c r="BE71" s="5">
        <f>BE69*assumptions!$E$99*assumptions!$E$100</f>
        <v>0</v>
      </c>
      <c r="BF71" s="5">
        <f>BF69*assumptions!$E$99*assumptions!$E$100</f>
        <v>0</v>
      </c>
      <c r="BG71" s="5">
        <f>BG69*assumptions!$E$99*assumptions!$E$100</f>
        <v>0</v>
      </c>
      <c r="BH71" s="5">
        <f>BH69*assumptions!$E$99*assumptions!$E$100</f>
        <v>0</v>
      </c>
      <c r="BI71" s="5">
        <f>BI69*assumptions!$E$99*assumptions!$E$100</f>
        <v>0</v>
      </c>
    </row>
    <row r="72" spans="2:61" x14ac:dyDescent="0.35">
      <c r="E72" s="13"/>
    </row>
    <row r="73" spans="2:61" x14ac:dyDescent="0.35">
      <c r="B73" s="7" t="s">
        <v>172</v>
      </c>
      <c r="E73" s="13"/>
      <c r="F73" s="5"/>
    </row>
    <row r="74" spans="2:61" x14ac:dyDescent="0.35">
      <c r="C74" t="s">
        <v>612</v>
      </c>
      <c r="D74" t="s">
        <v>275</v>
      </c>
      <c r="E74" s="13">
        <f t="shared" si="70"/>
        <v>16281.461379787881</v>
      </c>
      <c r="F74" s="5">
        <f>F71*(1-assumptions!$E$18)</f>
        <v>0</v>
      </c>
      <c r="G74" s="5">
        <f>G71*(1-assumptions!$E$18)</f>
        <v>0</v>
      </c>
      <c r="H74" s="5">
        <f>H71*(1-assumptions!$E$18)</f>
        <v>0</v>
      </c>
      <c r="I74" s="5">
        <f>I71*(1-assumptions!$E$18)</f>
        <v>0</v>
      </c>
      <c r="J74" s="5">
        <f>J71*(1-assumptions!$E$18)</f>
        <v>369.11254631065327</v>
      </c>
      <c r="K74" s="5">
        <f>K71*(1-assumptions!$E$18)</f>
        <v>366.1596459401681</v>
      </c>
      <c r="L74" s="5">
        <f>L71*(1-assumptions!$E$18)</f>
        <v>408.63416486922756</v>
      </c>
      <c r="M74" s="5">
        <f>M71*(1-assumptions!$E$18)</f>
        <v>405.36509155027369</v>
      </c>
      <c r="N74" s="5">
        <f>N71*(1-assumptions!$E$18)</f>
        <v>402.12217081787151</v>
      </c>
      <c r="O74" s="5">
        <f>O71*(1-assumptions!$E$18)</f>
        <v>398.90519345132856</v>
      </c>
      <c r="P74" s="5">
        <f>P71*(1-assumptions!$E$18)</f>
        <v>395.71395190371788</v>
      </c>
      <c r="Q74" s="5">
        <f>Q71*(1-assumptions!$E$18)</f>
        <v>392.5482402884881</v>
      </c>
      <c r="R74" s="5">
        <f>R71*(1-assumptions!$E$18)</f>
        <v>432.67539374020021</v>
      </c>
      <c r="S74" s="5">
        <f>S71*(1-assumptions!$E$18)</f>
        <v>429.21399059027868</v>
      </c>
      <c r="T74" s="5">
        <f>T71*(1-assumptions!$E$18)</f>
        <v>425.78027866555635</v>
      </c>
      <c r="U74" s="5">
        <f>U71*(1-assumptions!$E$18)</f>
        <v>422.3740364362319</v>
      </c>
      <c r="V74" s="5">
        <f>V71*(1-assumptions!$E$18)</f>
        <v>418.99504414474205</v>
      </c>
      <c r="W74" s="5">
        <f>W71*(1-assumptions!$E$18)</f>
        <v>415.64308379158416</v>
      </c>
      <c r="X74" s="5">
        <f>X71*(1-assumptions!$E$18)</f>
        <v>453.54973303337653</v>
      </c>
      <c r="Y74" s="5">
        <f>Y71*(1-assumptions!$E$18)</f>
        <v>449.92133516910962</v>
      </c>
      <c r="Z74" s="5">
        <f>Z71*(1-assumptions!$E$18)</f>
        <v>446.32196448775659</v>
      </c>
      <c r="AA74" s="5">
        <f>AA71*(1-assumptions!$E$18)</f>
        <v>442.75138877185464</v>
      </c>
      <c r="AB74" s="5">
        <f>AB71*(1-assumptions!$E$18)</f>
        <v>439.2093776616797</v>
      </c>
      <c r="AC74" s="5">
        <f>AC71*(1-assumptions!$E$18)</f>
        <v>435.69570264038634</v>
      </c>
      <c r="AD74" s="5">
        <f>AD71*(1-assumptions!$E$18)</f>
        <v>471.50196765737797</v>
      </c>
      <c r="AE74" s="5">
        <f>AE71*(1-assumptions!$E$18)</f>
        <v>467.72995191611898</v>
      </c>
      <c r="AF74" s="5">
        <f>AF71*(1-assumptions!$E$18)</f>
        <v>463.98811230079002</v>
      </c>
      <c r="AG74" s="5">
        <f>AG71*(1-assumptions!$E$18)</f>
        <v>460.2762074023837</v>
      </c>
      <c r="AH74" s="5">
        <f>AH71*(1-assumptions!$E$18)</f>
        <v>456.59399774316472</v>
      </c>
      <c r="AI74" s="5">
        <f>AI71*(1-assumptions!$E$18)</f>
        <v>452.94124576121925</v>
      </c>
      <c r="AJ74" s="5">
        <f>AJ71*(1-assumptions!$E$18)</f>
        <v>486.76085877805684</v>
      </c>
      <c r="AK74" s="5">
        <f>AK71*(1-assumptions!$E$18)</f>
        <v>482.8667719078324</v>
      </c>
      <c r="AL74" s="5">
        <f>AL71*(1-assumptions!$E$18)</f>
        <v>479.00383773256982</v>
      </c>
      <c r="AM74" s="5">
        <f>AM71*(1-assumptions!$E$18)</f>
        <v>475.17180703070926</v>
      </c>
      <c r="AN74" s="5">
        <f>AN71*(1-assumptions!$E$18)</f>
        <v>471.37043257446345</v>
      </c>
      <c r="AO74" s="5">
        <f>AO71*(1-assumptions!$E$18)</f>
        <v>467.59946911386788</v>
      </c>
      <c r="AP74" s="5">
        <f>AP71*(1-assumptions!$E$18)</f>
        <v>499.54010977333809</v>
      </c>
      <c r="AQ74" s="5">
        <f>AQ71*(1-assumptions!$E$18)</f>
        <v>495.54378889515147</v>
      </c>
      <c r="AR74" s="5">
        <f>AR71*(1-assumptions!$E$18)</f>
        <v>491.57943858399022</v>
      </c>
      <c r="AS74" s="5">
        <f>AS71*(1-assumptions!$E$18)</f>
        <v>487.6468030753183</v>
      </c>
      <c r="AT74" s="5">
        <f>AT71*(1-assumptions!$E$18)</f>
        <v>320.65424527704636</v>
      </c>
      <c r="AU74" s="5">
        <f>AU71*(1-assumptions!$E$18)</f>
        <v>0</v>
      </c>
      <c r="AV74" s="5">
        <f>AV71*(1-assumptions!$E$18)</f>
        <v>0</v>
      </c>
      <c r="AW74" s="5">
        <f>AW71*(1-assumptions!$E$18)</f>
        <v>0</v>
      </c>
      <c r="AX74" s="5">
        <f>AX71*(1-assumptions!$E$18)</f>
        <v>0</v>
      </c>
      <c r="AY74" s="5">
        <f>AY71*(1-assumptions!$E$18)</f>
        <v>0</v>
      </c>
      <c r="AZ74" s="5">
        <f>AZ71*(1-assumptions!$E$18)</f>
        <v>0</v>
      </c>
      <c r="BA74" s="5">
        <f>BA71*(1-assumptions!$E$18)</f>
        <v>0</v>
      </c>
      <c r="BB74" s="5">
        <f>BB71*(1-assumptions!$E$18)</f>
        <v>0</v>
      </c>
      <c r="BC74" s="5">
        <f>BC71*(1-assumptions!$E$18)</f>
        <v>0</v>
      </c>
      <c r="BD74" s="5">
        <f>BD71*(1-assumptions!$E$18)</f>
        <v>0</v>
      </c>
      <c r="BE74" s="5">
        <f>BE71*(1-assumptions!$E$18)</f>
        <v>0</v>
      </c>
      <c r="BF74" s="5">
        <f>BF71*(1-assumptions!$E$18)</f>
        <v>0</v>
      </c>
      <c r="BG74" s="5">
        <f>BG71*(1-assumptions!$E$18)</f>
        <v>0</v>
      </c>
      <c r="BH74" s="5">
        <f>BH71*(1-assumptions!$E$18)</f>
        <v>0</v>
      </c>
      <c r="BI74" s="5">
        <f>BI71*(1-assumptions!$E$18)</f>
        <v>0</v>
      </c>
    </row>
    <row r="75" spans="2:61" x14ac:dyDescent="0.35">
      <c r="C75" t="s">
        <v>126</v>
      </c>
      <c r="D75" t="s">
        <v>275</v>
      </c>
      <c r="E75" s="13">
        <f t="shared" si="70"/>
        <v>28655.372028426671</v>
      </c>
      <c r="F75" s="5">
        <f>F74*assumptions!$E$102</f>
        <v>0</v>
      </c>
      <c r="G75" s="5">
        <f>G74*assumptions!$E$102</f>
        <v>0</v>
      </c>
      <c r="H75" s="5">
        <f>H74*assumptions!$E$102</f>
        <v>0</v>
      </c>
      <c r="I75" s="5">
        <f>I74*assumptions!$E$102</f>
        <v>0</v>
      </c>
      <c r="J75" s="5">
        <f>J74*assumptions!$E$102</f>
        <v>649.63808150674981</v>
      </c>
      <c r="K75" s="5">
        <f>K74*assumptions!$E$102</f>
        <v>644.44097685469592</v>
      </c>
      <c r="L75" s="5">
        <f>L74*assumptions!$E$102</f>
        <v>719.19613016984056</v>
      </c>
      <c r="M75" s="5">
        <f>M74*assumptions!$E$102</f>
        <v>713.44256112848166</v>
      </c>
      <c r="N75" s="5">
        <f>N74*assumptions!$E$102</f>
        <v>707.73502063945386</v>
      </c>
      <c r="O75" s="5">
        <f>O74*assumptions!$E$102</f>
        <v>702.07314047433829</v>
      </c>
      <c r="P75" s="5">
        <f>P74*assumptions!$E$102</f>
        <v>696.45655535054345</v>
      </c>
      <c r="Q75" s="5">
        <f>Q74*assumptions!$E$102</f>
        <v>690.88490290773905</v>
      </c>
      <c r="R75" s="5">
        <f>R74*assumptions!$E$102</f>
        <v>761.50869298275234</v>
      </c>
      <c r="S75" s="5">
        <f>S74*assumptions!$E$102</f>
        <v>755.4166234388905</v>
      </c>
      <c r="T75" s="5">
        <f>T74*assumptions!$E$102</f>
        <v>749.37329045137915</v>
      </c>
      <c r="U75" s="5">
        <f>U74*assumptions!$E$102</f>
        <v>743.37830412776816</v>
      </c>
      <c r="V75" s="5">
        <f>V74*assumptions!$E$102</f>
        <v>737.43127769474597</v>
      </c>
      <c r="W75" s="5">
        <f>W74*assumptions!$E$102</f>
        <v>731.53182747318817</v>
      </c>
      <c r="X75" s="5">
        <f>X74*assumptions!$E$102</f>
        <v>798.24753013874272</v>
      </c>
      <c r="Y75" s="5">
        <f>Y74*assumptions!$E$102</f>
        <v>791.86154989763293</v>
      </c>
      <c r="Z75" s="5">
        <f>Z74*assumptions!$E$102</f>
        <v>785.52665749845164</v>
      </c>
      <c r="AA75" s="5">
        <f>AA74*assumptions!$E$102</f>
        <v>779.24244423846415</v>
      </c>
      <c r="AB75" s="5">
        <f>AB74*assumptions!$E$102</f>
        <v>773.00850468455621</v>
      </c>
      <c r="AC75" s="5">
        <f>AC74*assumptions!$E$102</f>
        <v>766.82443664708001</v>
      </c>
      <c r="AD75" s="5">
        <f>AD74*assumptions!$E$102</f>
        <v>829.84346307698524</v>
      </c>
      <c r="AE75" s="5">
        <f>AE74*assumptions!$E$102</f>
        <v>823.20471537236938</v>
      </c>
      <c r="AF75" s="5">
        <f>AF74*assumptions!$E$102</f>
        <v>816.61907764939042</v>
      </c>
      <c r="AG75" s="5">
        <f>AG74*assumptions!$E$102</f>
        <v>810.08612502819528</v>
      </c>
      <c r="AH75" s="5">
        <f>AH74*assumptions!$E$102</f>
        <v>803.60543602796986</v>
      </c>
      <c r="AI75" s="5">
        <f>AI74*assumptions!$E$102</f>
        <v>797.17659253974591</v>
      </c>
      <c r="AJ75" s="5">
        <f>AJ74*assumptions!$E$102</f>
        <v>856.6991114493801</v>
      </c>
      <c r="AK75" s="5">
        <f>AK74*assumptions!$E$102</f>
        <v>849.845518557785</v>
      </c>
      <c r="AL75" s="5">
        <f>AL74*assumptions!$E$102</f>
        <v>843.04675440932294</v>
      </c>
      <c r="AM75" s="5">
        <f>AM74*assumptions!$E$102</f>
        <v>836.30238037404831</v>
      </c>
      <c r="AN75" s="5">
        <f>AN74*assumptions!$E$102</f>
        <v>829.61196133105568</v>
      </c>
      <c r="AO75" s="5">
        <f>AO74*assumptions!$E$102</f>
        <v>822.97506564040748</v>
      </c>
      <c r="AP75" s="5">
        <f>AP74*assumptions!$E$102</f>
        <v>879.19059320107499</v>
      </c>
      <c r="AQ75" s="5">
        <f>AQ74*assumptions!$E$102</f>
        <v>872.15706845546663</v>
      </c>
      <c r="AR75" s="5">
        <f>AR74*assumptions!$E$102</f>
        <v>865.1798119078228</v>
      </c>
      <c r="AS75" s="5">
        <f>AS74*assumptions!$E$102</f>
        <v>858.25837341256022</v>
      </c>
      <c r="AT75" s="5">
        <f>AT74*assumptions!$E$102</f>
        <v>564.35147168760159</v>
      </c>
      <c r="AU75" s="5">
        <f>AU74*assumptions!$E$102</f>
        <v>0</v>
      </c>
      <c r="AV75" s="5">
        <f>AV74*assumptions!$E$102</f>
        <v>0</v>
      </c>
      <c r="AW75" s="5">
        <f>AW74*assumptions!$E$102</f>
        <v>0</v>
      </c>
      <c r="AX75" s="5">
        <f>AX74*assumptions!$E$102</f>
        <v>0</v>
      </c>
      <c r="AY75" s="5">
        <f>AY74*assumptions!$E$102</f>
        <v>0</v>
      </c>
      <c r="AZ75" s="5">
        <f>AZ74*assumptions!$E$102</f>
        <v>0</v>
      </c>
      <c r="BA75" s="5">
        <f>BA74*assumptions!$E$102</f>
        <v>0</v>
      </c>
      <c r="BB75" s="5">
        <f>BB74*assumptions!$E$102</f>
        <v>0</v>
      </c>
      <c r="BC75" s="5">
        <f>BC74*assumptions!$E$102</f>
        <v>0</v>
      </c>
      <c r="BD75" s="5">
        <f>BD74*assumptions!$E$102</f>
        <v>0</v>
      </c>
      <c r="BE75" s="5">
        <f>BE74*assumptions!$E$102</f>
        <v>0</v>
      </c>
      <c r="BF75" s="5">
        <f>BF74*assumptions!$E$102</f>
        <v>0</v>
      </c>
      <c r="BG75" s="5">
        <f>BG74*assumptions!$E$102</f>
        <v>0</v>
      </c>
      <c r="BH75" s="5">
        <f>BH74*assumptions!$E$102</f>
        <v>0</v>
      </c>
      <c r="BI75" s="5">
        <f>BI74*assumptions!$E$102</f>
        <v>0</v>
      </c>
    </row>
    <row r="76" spans="2:61" x14ac:dyDescent="0.35"/>
    <row r="77" spans="2:61" x14ac:dyDescent="0.35"/>
    <row r="78" spans="2:61" x14ac:dyDescent="0.35"/>
    <row r="79" spans="2:61" x14ac:dyDescent="0.35"/>
    <row r="80" spans="2:61" x14ac:dyDescent="0.35"/>
    <row r="81" x14ac:dyDescent="0.35"/>
  </sheetData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830F-C990-4200-AEEC-A5D6FD62E119}">
  <dimension ref="A1:BW247"/>
  <sheetViews>
    <sheetView topLeftCell="A214" workbookViewId="0">
      <selection activeCell="B38" sqref="B38"/>
    </sheetView>
  </sheetViews>
  <sheetFormatPr defaultColWidth="0" defaultRowHeight="14.5" x14ac:dyDescent="0.35"/>
  <cols>
    <col min="1" max="1" width="3.453125" style="7" customWidth="1"/>
    <col min="2" max="2" width="3.54296875" style="7" customWidth="1"/>
    <col min="3" max="3" width="28.54296875" customWidth="1"/>
    <col min="4" max="4" width="17.26953125" customWidth="1"/>
    <col min="5" max="5" width="15.7265625" style="1" customWidth="1"/>
    <col min="6" max="6" width="16.81640625" bestFit="1" customWidth="1"/>
    <col min="7" max="20" width="10.54296875" bestFit="1" customWidth="1"/>
    <col min="21" max="21" width="12" bestFit="1" customWidth="1"/>
    <col min="22" max="35" width="10.54296875" bestFit="1" customWidth="1"/>
    <col min="36" max="42" width="9.1796875" customWidth="1"/>
    <col min="43" max="50" width="8.1796875" bestFit="1" customWidth="1"/>
    <col min="51" max="61" width="9.1796875" customWidth="1"/>
    <col min="62" max="75" width="0" hidden="1" customWidth="1"/>
    <col min="76" max="16384" width="9.1796875" hidden="1"/>
  </cols>
  <sheetData>
    <row r="1" spans="1:75" s="16" customFormat="1" ht="43.5" customHeight="1" x14ac:dyDescent="0.6">
      <c r="A1" s="16" t="s">
        <v>288</v>
      </c>
      <c r="B1" s="17"/>
    </row>
    <row r="2" spans="1:75" x14ac:dyDescent="0.35">
      <c r="A2" s="1"/>
      <c r="E2" s="1" t="s">
        <v>5</v>
      </c>
      <c r="F2" s="1">
        <f t="shared" ref="F2:BQ2" si="0">IF(year_start+(COLUMN()-COLUMN($F$2))&lt;=year_end,year_start+(COLUMN()-COLUMN($F$2)),"")</f>
        <v>2025</v>
      </c>
      <c r="G2" s="1">
        <f t="shared" si="0"/>
        <v>2026</v>
      </c>
      <c r="H2" s="1">
        <f t="shared" si="0"/>
        <v>2027</v>
      </c>
      <c r="I2" s="1">
        <f t="shared" si="0"/>
        <v>2028</v>
      </c>
      <c r="J2" s="1">
        <f t="shared" si="0"/>
        <v>2029</v>
      </c>
      <c r="K2" s="1">
        <f t="shared" si="0"/>
        <v>2030</v>
      </c>
      <c r="L2" s="1">
        <f t="shared" si="0"/>
        <v>2031</v>
      </c>
      <c r="M2" s="1">
        <f t="shared" si="0"/>
        <v>2032</v>
      </c>
      <c r="N2" s="1">
        <f t="shared" si="0"/>
        <v>2033</v>
      </c>
      <c r="O2" s="1">
        <f t="shared" si="0"/>
        <v>2034</v>
      </c>
      <c r="P2" s="1">
        <f t="shared" si="0"/>
        <v>2035</v>
      </c>
      <c r="Q2" s="1">
        <f t="shared" si="0"/>
        <v>2036</v>
      </c>
      <c r="R2" s="1">
        <f t="shared" si="0"/>
        <v>2037</v>
      </c>
      <c r="S2" s="1">
        <f t="shared" si="0"/>
        <v>2038</v>
      </c>
      <c r="T2" s="1">
        <f t="shared" si="0"/>
        <v>2039</v>
      </c>
      <c r="U2" s="1">
        <f t="shared" si="0"/>
        <v>2040</v>
      </c>
      <c r="V2" s="1">
        <f t="shared" si="0"/>
        <v>2041</v>
      </c>
      <c r="W2" s="1">
        <f t="shared" si="0"/>
        <v>2042</v>
      </c>
      <c r="X2" s="1">
        <f t="shared" si="0"/>
        <v>2043</v>
      </c>
      <c r="Y2" s="1">
        <f t="shared" si="0"/>
        <v>2044</v>
      </c>
      <c r="Z2" s="1">
        <f t="shared" si="0"/>
        <v>2045</v>
      </c>
      <c r="AA2" s="1">
        <f t="shared" si="0"/>
        <v>2046</v>
      </c>
      <c r="AB2" s="1">
        <f t="shared" si="0"/>
        <v>2047</v>
      </c>
      <c r="AC2" s="1">
        <f t="shared" si="0"/>
        <v>2048</v>
      </c>
      <c r="AD2" s="1">
        <f t="shared" si="0"/>
        <v>2049</v>
      </c>
      <c r="AE2" s="1">
        <f t="shared" si="0"/>
        <v>2050</v>
      </c>
      <c r="AF2" s="1">
        <f t="shared" si="0"/>
        <v>2051</v>
      </c>
      <c r="AG2" s="1">
        <f t="shared" si="0"/>
        <v>2052</v>
      </c>
      <c r="AH2" s="1">
        <f t="shared" si="0"/>
        <v>2053</v>
      </c>
      <c r="AI2" s="1">
        <f t="shared" si="0"/>
        <v>2054</v>
      </c>
      <c r="AJ2" s="1">
        <f t="shared" si="0"/>
        <v>2055</v>
      </c>
      <c r="AK2" s="1">
        <f t="shared" si="0"/>
        <v>2056</v>
      </c>
      <c r="AL2" s="1">
        <f t="shared" si="0"/>
        <v>2057</v>
      </c>
      <c r="AM2" s="1">
        <f t="shared" si="0"/>
        <v>2058</v>
      </c>
      <c r="AN2" s="1">
        <f t="shared" si="0"/>
        <v>2059</v>
      </c>
      <c r="AO2" s="1">
        <f t="shared" si="0"/>
        <v>2060</v>
      </c>
      <c r="AP2" s="1">
        <f t="shared" si="0"/>
        <v>2061</v>
      </c>
      <c r="AQ2" s="1">
        <f t="shared" si="0"/>
        <v>2062</v>
      </c>
      <c r="AR2" s="1">
        <f t="shared" si="0"/>
        <v>2063</v>
      </c>
      <c r="AS2" s="1">
        <f t="shared" si="0"/>
        <v>2064</v>
      </c>
      <c r="AT2" s="1">
        <f t="shared" si="0"/>
        <v>2065</v>
      </c>
      <c r="AU2" s="1">
        <f t="shared" si="0"/>
        <v>2066</v>
      </c>
      <c r="AV2" s="1">
        <f t="shared" si="0"/>
        <v>2067</v>
      </c>
      <c r="AW2" s="1">
        <f t="shared" si="0"/>
        <v>2068</v>
      </c>
      <c r="AX2" s="1">
        <f t="shared" si="0"/>
        <v>2069</v>
      </c>
      <c r="AY2" s="1">
        <f t="shared" si="0"/>
        <v>2070</v>
      </c>
      <c r="AZ2" s="1">
        <f t="shared" si="0"/>
        <v>2071</v>
      </c>
      <c r="BA2" s="1">
        <f t="shared" si="0"/>
        <v>2072</v>
      </c>
      <c r="BB2" s="1">
        <f t="shared" si="0"/>
        <v>2073</v>
      </c>
      <c r="BC2" s="1">
        <f t="shared" si="0"/>
        <v>2074</v>
      </c>
      <c r="BD2" s="1">
        <f t="shared" si="0"/>
        <v>2075</v>
      </c>
      <c r="BE2" s="1">
        <f t="shared" si="0"/>
        <v>2076</v>
      </c>
      <c r="BF2" s="1">
        <f t="shared" si="0"/>
        <v>2077</v>
      </c>
      <c r="BG2" s="1">
        <f t="shared" si="0"/>
        <v>2078</v>
      </c>
      <c r="BH2" s="1">
        <f t="shared" si="0"/>
        <v>2079</v>
      </c>
      <c r="BI2" s="1">
        <f t="shared" si="0"/>
        <v>2080</v>
      </c>
      <c r="BJ2" t="str">
        <f t="shared" si="0"/>
        <v/>
      </c>
      <c r="BK2" t="str">
        <f t="shared" si="0"/>
        <v/>
      </c>
      <c r="BL2" t="str">
        <f t="shared" si="0"/>
        <v/>
      </c>
      <c r="BM2" t="str">
        <f t="shared" si="0"/>
        <v/>
      </c>
      <c r="BN2" t="str">
        <f t="shared" si="0"/>
        <v/>
      </c>
      <c r="BO2" t="str">
        <f t="shared" si="0"/>
        <v/>
      </c>
      <c r="BP2" t="str">
        <f t="shared" si="0"/>
        <v/>
      </c>
      <c r="BQ2" t="str">
        <f t="shared" si="0"/>
        <v/>
      </c>
      <c r="BR2" t="str">
        <f t="shared" ref="BR2:BW2" si="1">IF(year_start+(COLUMN()-COLUMN($F$2))&lt;=year_end,year_start+(COLUMN()-COLUMN($F$2)),"")</f>
        <v/>
      </c>
      <c r="BS2" t="str">
        <f t="shared" si="1"/>
        <v/>
      </c>
      <c r="BT2" t="str">
        <f t="shared" si="1"/>
        <v/>
      </c>
      <c r="BU2" t="str">
        <f t="shared" si="1"/>
        <v/>
      </c>
      <c r="BV2" t="str">
        <f t="shared" si="1"/>
        <v/>
      </c>
      <c r="BW2" t="str">
        <f t="shared" si="1"/>
        <v/>
      </c>
    </row>
    <row r="3" spans="1:75" x14ac:dyDescent="0.35">
      <c r="A3" s="1"/>
      <c r="E3" s="1" t="s">
        <v>4</v>
      </c>
      <c r="F3" s="1">
        <f t="shared" ref="F3:BQ3" si="2">IF(year_start+(COLUMN()-COLUMN($F$2))&lt;=year_end,F2-year_start,"")</f>
        <v>0</v>
      </c>
      <c r="G3" s="1">
        <f t="shared" si="2"/>
        <v>1</v>
      </c>
      <c r="H3" s="1">
        <f t="shared" si="2"/>
        <v>2</v>
      </c>
      <c r="I3" s="1">
        <f t="shared" si="2"/>
        <v>3</v>
      </c>
      <c r="J3" s="1">
        <f t="shared" si="2"/>
        <v>4</v>
      </c>
      <c r="K3" s="1">
        <f t="shared" si="2"/>
        <v>5</v>
      </c>
      <c r="L3" s="1">
        <f t="shared" si="2"/>
        <v>6</v>
      </c>
      <c r="M3" s="1">
        <f t="shared" si="2"/>
        <v>7</v>
      </c>
      <c r="N3" s="1">
        <f t="shared" si="2"/>
        <v>8</v>
      </c>
      <c r="O3" s="1">
        <f t="shared" si="2"/>
        <v>9</v>
      </c>
      <c r="P3" s="1">
        <f t="shared" si="2"/>
        <v>10</v>
      </c>
      <c r="Q3" s="1">
        <f t="shared" si="2"/>
        <v>11</v>
      </c>
      <c r="R3" s="1">
        <f t="shared" si="2"/>
        <v>12</v>
      </c>
      <c r="S3" s="1">
        <f t="shared" si="2"/>
        <v>13</v>
      </c>
      <c r="T3" s="1">
        <f t="shared" si="2"/>
        <v>14</v>
      </c>
      <c r="U3" s="1">
        <f t="shared" si="2"/>
        <v>15</v>
      </c>
      <c r="V3" s="1">
        <f t="shared" si="2"/>
        <v>16</v>
      </c>
      <c r="W3" s="1">
        <f t="shared" si="2"/>
        <v>17</v>
      </c>
      <c r="X3" s="1">
        <f t="shared" si="2"/>
        <v>18</v>
      </c>
      <c r="Y3" s="1">
        <f t="shared" si="2"/>
        <v>19</v>
      </c>
      <c r="Z3" s="1">
        <f t="shared" si="2"/>
        <v>20</v>
      </c>
      <c r="AA3" s="1">
        <f t="shared" si="2"/>
        <v>21</v>
      </c>
      <c r="AB3" s="1">
        <f t="shared" si="2"/>
        <v>22</v>
      </c>
      <c r="AC3" s="1">
        <f t="shared" si="2"/>
        <v>23</v>
      </c>
      <c r="AD3" s="1">
        <f t="shared" si="2"/>
        <v>24</v>
      </c>
      <c r="AE3" s="1">
        <f t="shared" si="2"/>
        <v>25</v>
      </c>
      <c r="AF3" s="1">
        <f t="shared" si="2"/>
        <v>26</v>
      </c>
      <c r="AG3" s="1">
        <f t="shared" si="2"/>
        <v>27</v>
      </c>
      <c r="AH3" s="1">
        <f t="shared" si="2"/>
        <v>28</v>
      </c>
      <c r="AI3" s="1">
        <f t="shared" si="2"/>
        <v>29</v>
      </c>
      <c r="AJ3" s="1">
        <f t="shared" ref="AJ3:AT3" si="3">IF(year_start+(COLUMN()-COLUMN($F$2))&lt;=year_end,AJ2-year_start,"")</f>
        <v>30</v>
      </c>
      <c r="AK3" s="1">
        <f t="shared" si="3"/>
        <v>31</v>
      </c>
      <c r="AL3" s="1">
        <f t="shared" si="3"/>
        <v>32</v>
      </c>
      <c r="AM3" s="1">
        <f t="shared" si="3"/>
        <v>33</v>
      </c>
      <c r="AN3" s="1">
        <f t="shared" si="3"/>
        <v>34</v>
      </c>
      <c r="AO3" s="1">
        <f t="shared" si="3"/>
        <v>35</v>
      </c>
      <c r="AP3" s="1">
        <f t="shared" si="3"/>
        <v>36</v>
      </c>
      <c r="AQ3" s="1">
        <f t="shared" si="3"/>
        <v>37</v>
      </c>
      <c r="AR3" s="1">
        <f t="shared" si="3"/>
        <v>38</v>
      </c>
      <c r="AS3" s="1">
        <f t="shared" si="3"/>
        <v>39</v>
      </c>
      <c r="AT3" s="1">
        <f t="shared" si="3"/>
        <v>40</v>
      </c>
      <c r="AU3" s="1">
        <f t="shared" si="2"/>
        <v>41</v>
      </c>
      <c r="AV3" s="1">
        <f t="shared" si="2"/>
        <v>42</v>
      </c>
      <c r="AW3" s="1">
        <f t="shared" si="2"/>
        <v>43</v>
      </c>
      <c r="AX3" s="1">
        <f t="shared" si="2"/>
        <v>44</v>
      </c>
      <c r="AY3" s="1">
        <f t="shared" si="2"/>
        <v>45</v>
      </c>
      <c r="AZ3" s="1">
        <f t="shared" si="2"/>
        <v>46</v>
      </c>
      <c r="BA3" s="1">
        <f t="shared" si="2"/>
        <v>47</v>
      </c>
      <c r="BB3" s="1">
        <f t="shared" si="2"/>
        <v>48</v>
      </c>
      <c r="BC3" s="1">
        <f t="shared" si="2"/>
        <v>49</v>
      </c>
      <c r="BD3" s="1">
        <f t="shared" si="2"/>
        <v>50</v>
      </c>
      <c r="BE3" s="1">
        <f t="shared" si="2"/>
        <v>51</v>
      </c>
      <c r="BF3" s="1">
        <f t="shared" si="2"/>
        <v>52</v>
      </c>
      <c r="BG3" s="1">
        <f t="shared" si="2"/>
        <v>53</v>
      </c>
      <c r="BH3" s="1">
        <f t="shared" si="2"/>
        <v>54</v>
      </c>
      <c r="BI3" s="1">
        <f t="shared" si="2"/>
        <v>55</v>
      </c>
      <c r="BJ3" t="str">
        <f t="shared" si="2"/>
        <v/>
      </c>
      <c r="BK3" t="str">
        <f t="shared" si="2"/>
        <v/>
      </c>
      <c r="BL3" t="str">
        <f t="shared" si="2"/>
        <v/>
      </c>
      <c r="BM3" t="str">
        <f t="shared" si="2"/>
        <v/>
      </c>
      <c r="BN3" t="str">
        <f t="shared" si="2"/>
        <v/>
      </c>
      <c r="BO3" t="str">
        <f t="shared" si="2"/>
        <v/>
      </c>
      <c r="BP3" t="str">
        <f t="shared" si="2"/>
        <v/>
      </c>
      <c r="BQ3" t="str">
        <f t="shared" si="2"/>
        <v/>
      </c>
      <c r="BR3" t="str">
        <f t="shared" ref="BR3:BW3" si="4">IF(year_start+(COLUMN()-COLUMN($F$2))&lt;=year_end,BR2-year_start,"")</f>
        <v/>
      </c>
      <c r="BS3" t="str">
        <f t="shared" si="4"/>
        <v/>
      </c>
      <c r="BT3" t="str">
        <f t="shared" si="4"/>
        <v/>
      </c>
      <c r="BU3" t="str">
        <f t="shared" si="4"/>
        <v/>
      </c>
      <c r="BV3" t="str">
        <f t="shared" si="4"/>
        <v/>
      </c>
      <c r="BW3" t="str">
        <f t="shared" si="4"/>
        <v/>
      </c>
    </row>
    <row r="4" spans="1:75" x14ac:dyDescent="0.35">
      <c r="A4" s="1"/>
      <c r="E4" s="1" t="s">
        <v>3</v>
      </c>
      <c r="F4" s="1">
        <f t="shared" ref="F4:BQ4" si="5">IF(year_start+(COLUMN()-COLUMN($F$2))&lt;=year_end,F3+1,"")</f>
        <v>1</v>
      </c>
      <c r="G4" s="1">
        <f t="shared" si="5"/>
        <v>2</v>
      </c>
      <c r="H4" s="1">
        <f t="shared" si="5"/>
        <v>3</v>
      </c>
      <c r="I4" s="1">
        <f t="shared" si="5"/>
        <v>4</v>
      </c>
      <c r="J4" s="1">
        <f t="shared" si="5"/>
        <v>5</v>
      </c>
      <c r="K4" s="1">
        <f t="shared" si="5"/>
        <v>6</v>
      </c>
      <c r="L4" s="1">
        <f t="shared" si="5"/>
        <v>7</v>
      </c>
      <c r="M4" s="1">
        <f t="shared" si="5"/>
        <v>8</v>
      </c>
      <c r="N4" s="1">
        <f t="shared" si="5"/>
        <v>9</v>
      </c>
      <c r="O4" s="1">
        <f t="shared" si="5"/>
        <v>10</v>
      </c>
      <c r="P4" s="1">
        <f t="shared" si="5"/>
        <v>11</v>
      </c>
      <c r="Q4" s="1">
        <f t="shared" si="5"/>
        <v>12</v>
      </c>
      <c r="R4" s="1">
        <f t="shared" si="5"/>
        <v>13</v>
      </c>
      <c r="S4" s="1">
        <f t="shared" si="5"/>
        <v>14</v>
      </c>
      <c r="T4" s="1">
        <f t="shared" si="5"/>
        <v>15</v>
      </c>
      <c r="U4" s="1">
        <f t="shared" si="5"/>
        <v>16</v>
      </c>
      <c r="V4" s="1">
        <f t="shared" si="5"/>
        <v>17</v>
      </c>
      <c r="W4" s="1">
        <f t="shared" si="5"/>
        <v>18</v>
      </c>
      <c r="X4" s="1">
        <f t="shared" si="5"/>
        <v>19</v>
      </c>
      <c r="Y4" s="1">
        <f t="shared" si="5"/>
        <v>20</v>
      </c>
      <c r="Z4" s="1">
        <f t="shared" si="5"/>
        <v>21</v>
      </c>
      <c r="AA4" s="1">
        <f t="shared" si="5"/>
        <v>22</v>
      </c>
      <c r="AB4" s="1">
        <f t="shared" si="5"/>
        <v>23</v>
      </c>
      <c r="AC4" s="1">
        <f t="shared" si="5"/>
        <v>24</v>
      </c>
      <c r="AD4" s="1">
        <f t="shared" si="5"/>
        <v>25</v>
      </c>
      <c r="AE4" s="1">
        <f t="shared" si="5"/>
        <v>26</v>
      </c>
      <c r="AF4" s="1">
        <f t="shared" si="5"/>
        <v>27</v>
      </c>
      <c r="AG4" s="1">
        <f t="shared" si="5"/>
        <v>28</v>
      </c>
      <c r="AH4" s="1">
        <f t="shared" si="5"/>
        <v>29</v>
      </c>
      <c r="AI4" s="1">
        <f t="shared" si="5"/>
        <v>30</v>
      </c>
      <c r="AJ4" s="1">
        <f t="shared" ref="AJ4:AT4" si="6">IF(year_start+(COLUMN()-COLUMN($F$2))&lt;=year_end,AJ3+1,"")</f>
        <v>31</v>
      </c>
      <c r="AK4" s="1">
        <f t="shared" si="6"/>
        <v>32</v>
      </c>
      <c r="AL4" s="1">
        <f t="shared" si="6"/>
        <v>33</v>
      </c>
      <c r="AM4" s="1">
        <f t="shared" si="6"/>
        <v>34</v>
      </c>
      <c r="AN4" s="1">
        <f t="shared" si="6"/>
        <v>35</v>
      </c>
      <c r="AO4" s="1">
        <f t="shared" si="6"/>
        <v>36</v>
      </c>
      <c r="AP4" s="1">
        <f t="shared" si="6"/>
        <v>37</v>
      </c>
      <c r="AQ4" s="1">
        <f t="shared" si="6"/>
        <v>38</v>
      </c>
      <c r="AR4" s="1">
        <f t="shared" si="6"/>
        <v>39</v>
      </c>
      <c r="AS4" s="1">
        <f t="shared" si="6"/>
        <v>40</v>
      </c>
      <c r="AT4" s="1">
        <f t="shared" si="6"/>
        <v>41</v>
      </c>
      <c r="AU4" s="1">
        <f t="shared" si="5"/>
        <v>42</v>
      </c>
      <c r="AV4" s="1">
        <f t="shared" si="5"/>
        <v>43</v>
      </c>
      <c r="AW4" s="1">
        <f t="shared" si="5"/>
        <v>44</v>
      </c>
      <c r="AX4" s="1">
        <f t="shared" si="5"/>
        <v>45</v>
      </c>
      <c r="AY4" s="1">
        <f t="shared" si="5"/>
        <v>46</v>
      </c>
      <c r="AZ4" s="1">
        <f t="shared" si="5"/>
        <v>47</v>
      </c>
      <c r="BA4" s="1">
        <f t="shared" si="5"/>
        <v>48</v>
      </c>
      <c r="BB4" s="1">
        <f t="shared" si="5"/>
        <v>49</v>
      </c>
      <c r="BC4" s="1">
        <f t="shared" si="5"/>
        <v>50</v>
      </c>
      <c r="BD4" s="1">
        <f t="shared" si="5"/>
        <v>51</v>
      </c>
      <c r="BE4" s="1">
        <f t="shared" si="5"/>
        <v>52</v>
      </c>
      <c r="BF4" s="1">
        <f t="shared" si="5"/>
        <v>53</v>
      </c>
      <c r="BG4" s="1">
        <f t="shared" si="5"/>
        <v>54</v>
      </c>
      <c r="BH4" s="1">
        <f t="shared" si="5"/>
        <v>55</v>
      </c>
      <c r="BI4" s="1">
        <f t="shared" si="5"/>
        <v>56</v>
      </c>
      <c r="BJ4" t="str">
        <f t="shared" si="5"/>
        <v/>
      </c>
      <c r="BK4" t="str">
        <f t="shared" si="5"/>
        <v/>
      </c>
      <c r="BL4" t="str">
        <f t="shared" si="5"/>
        <v/>
      </c>
      <c r="BM4" t="str">
        <f t="shared" si="5"/>
        <v/>
      </c>
      <c r="BN4" t="str">
        <f t="shared" si="5"/>
        <v/>
      </c>
      <c r="BO4" t="str">
        <f t="shared" si="5"/>
        <v/>
      </c>
      <c r="BP4" t="str">
        <f t="shared" si="5"/>
        <v/>
      </c>
      <c r="BQ4" t="str">
        <f t="shared" si="5"/>
        <v/>
      </c>
      <c r="BR4" t="str">
        <f t="shared" ref="BR4:BW4" si="7">IF(year_start+(COLUMN()-COLUMN($F$2))&lt;=year_end,BR3+1,"")</f>
        <v/>
      </c>
      <c r="BS4" t="str">
        <f t="shared" si="7"/>
        <v/>
      </c>
      <c r="BT4" t="str">
        <f t="shared" si="7"/>
        <v/>
      </c>
      <c r="BU4" t="str">
        <f t="shared" si="7"/>
        <v/>
      </c>
      <c r="BV4" t="str">
        <f t="shared" si="7"/>
        <v/>
      </c>
      <c r="BW4" t="str">
        <f t="shared" si="7"/>
        <v/>
      </c>
    </row>
    <row r="5" spans="1:75" ht="15" thickBot="1" x14ac:dyDescent="0.4">
      <c r="A5" s="66" t="s">
        <v>265</v>
      </c>
      <c r="B5" s="67"/>
      <c r="C5" s="66"/>
      <c r="D5" s="66" t="s">
        <v>90</v>
      </c>
      <c r="E5" s="66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</row>
    <row r="6" spans="1:75" ht="15" thickTop="1" x14ac:dyDescent="0.35">
      <c r="A6" s="1"/>
      <c r="C6" s="1"/>
      <c r="D6" s="1"/>
    </row>
    <row r="7" spans="1:75" s="53" customFormat="1" x14ac:dyDescent="0.35">
      <c r="A7" s="51" t="s">
        <v>289</v>
      </c>
      <c r="B7" s="52"/>
      <c r="C7" s="51"/>
      <c r="D7" s="51"/>
      <c r="E7" s="51"/>
    </row>
    <row r="8" spans="1:75" x14ac:dyDescent="0.35">
      <c r="A8" s="1"/>
      <c r="C8" s="1"/>
      <c r="D8" s="1"/>
    </row>
    <row r="9" spans="1:75" ht="15" thickBot="1" x14ac:dyDescent="0.4">
      <c r="A9" s="22" t="s">
        <v>110</v>
      </c>
      <c r="B9" s="22"/>
      <c r="C9" s="22"/>
      <c r="D9" s="23"/>
      <c r="E9" s="21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</row>
    <row r="10" spans="1:75" x14ac:dyDescent="0.35">
      <c r="C10" t="s">
        <v>111</v>
      </c>
      <c r="D10" t="s">
        <v>113</v>
      </c>
      <c r="E10" s="13">
        <f>AVERAGEIF(F10:BI10,"&gt;0")</f>
        <v>12200.593331505923</v>
      </c>
      <c r="F10" s="9">
        <f>IF(production!F24&gt;0,IF(F2&lt;=year_end,assumptions!$E$34*(1+assumptions!$E$35)^F3,0),0)</f>
        <v>11023.099999999999</v>
      </c>
      <c r="G10" s="9">
        <f>IF(production!G24&gt;0,IF(G2&lt;=year_end,assumptions!$E$34*(1+assumptions!$E$35)^G3,0),0)</f>
        <v>11078.215499999997</v>
      </c>
      <c r="H10" s="9">
        <f>IF(production!H24&gt;0,IF(H2&lt;=year_end,assumptions!$E$34*(1+assumptions!$E$35)^H3,0),0)</f>
        <v>11133.606577499995</v>
      </c>
      <c r="I10" s="9">
        <f>IF(production!I24&gt;0,IF(I2&lt;=year_end,assumptions!$E$34*(1+assumptions!$E$35)^I3,0),0)</f>
        <v>11189.274610387494</v>
      </c>
      <c r="J10" s="9">
        <f>IF(production!J24&gt;0,IF(J2&lt;=year_end,assumptions!$E$34*(1+assumptions!$E$35)^J3,0),0)</f>
        <v>11245.220983439429</v>
      </c>
      <c r="K10" s="9">
        <f>IF(production!K24&gt;0,IF(K2&lt;=year_end,assumptions!$E$34*(1+assumptions!$E$35)^K3,0),0)</f>
        <v>11301.447088356625</v>
      </c>
      <c r="L10" s="9">
        <f>IF(production!L24&gt;0,IF(L2&lt;=year_end,assumptions!$E$34*(1+assumptions!$E$35)^L3,0),0)</f>
        <v>11357.954323798405</v>
      </c>
      <c r="M10" s="9">
        <f>IF(production!M24&gt;0,IF(M2&lt;=year_end,assumptions!$E$34*(1+assumptions!$E$35)^M3,0),0)</f>
        <v>11414.744095417396</v>
      </c>
      <c r="N10" s="9">
        <f>IF(production!N24&gt;0,IF(N2&lt;=year_end,assumptions!$E$34*(1+assumptions!$E$35)^N3,0),0)</f>
        <v>11471.817815894481</v>
      </c>
      <c r="O10" s="9">
        <f>IF(production!O24&gt;0,IF(O2&lt;=year_end,assumptions!$E$34*(1+assumptions!$E$35)^O3,0),0)</f>
        <v>11529.176904973954</v>
      </c>
      <c r="P10" s="9">
        <f>IF(production!P24&gt;0,IF(P2&lt;=year_end,assumptions!$E$34*(1+assumptions!$E$35)^P3,0),0)</f>
        <v>11586.822789498821</v>
      </c>
      <c r="Q10" s="9">
        <f>IF(production!Q24&gt;0,IF(Q2&lt;=year_end,assumptions!$E$34*(1+assumptions!$E$35)^Q3,0),0)</f>
        <v>11644.756903446314</v>
      </c>
      <c r="R10" s="9">
        <f>IF(production!R24&gt;0,IF(R2&lt;=year_end,assumptions!$E$34*(1+assumptions!$E$35)^R3,0),0)</f>
        <v>11702.980687963542</v>
      </c>
      <c r="S10" s="9">
        <f>IF(production!S24&gt;0,IF(S2&lt;=year_end,assumptions!$E$34*(1+assumptions!$E$35)^S3,0),0)</f>
        <v>11761.495591403358</v>
      </c>
      <c r="T10" s="9">
        <f>IF(production!T24&gt;0,IF(T2&lt;=year_end,assumptions!$E$34*(1+assumptions!$E$35)^T3,0),0)</f>
        <v>11820.303069360374</v>
      </c>
      <c r="U10" s="9">
        <f>IF(production!U24&gt;0,IF(U2&lt;=year_end,assumptions!$E$34*(1+assumptions!$E$35)^U3,0),0)</f>
        <v>11879.404584707172</v>
      </c>
      <c r="V10" s="9">
        <f>IF(production!V24&gt;0,IF(V2&lt;=year_end,assumptions!$E$34*(1+assumptions!$E$35)^V3,0),0)</f>
        <v>11938.801607630707</v>
      </c>
      <c r="W10" s="9">
        <f>IF(production!W24&gt;0,IF(W2&lt;=year_end,assumptions!$E$34*(1+assumptions!$E$35)^W3,0),0)</f>
        <v>11998.49561566886</v>
      </c>
      <c r="X10" s="9">
        <f>IF(production!X24&gt;0,IF(X2&lt;=year_end,assumptions!$E$34*(1+assumptions!$E$35)^X3,0),0)</f>
        <v>12058.488093747201</v>
      </c>
      <c r="Y10" s="9">
        <f>IF(production!Y24&gt;0,IF(Y2&lt;=year_end,assumptions!$E$34*(1+assumptions!$E$35)^Y3,0),0)</f>
        <v>12118.780534215935</v>
      </c>
      <c r="Z10" s="9">
        <f>IF(production!Z24&gt;0,IF(Z2&lt;=year_end,assumptions!$E$34*(1+assumptions!$E$35)^Z3,0),0)</f>
        <v>12179.374436887014</v>
      </c>
      <c r="AA10" s="9">
        <f>IF(production!AA24&gt;0,IF(AA2&lt;=year_end,assumptions!$E$34*(1+assumptions!$E$35)^AA3,0),0)</f>
        <v>12240.271309071446</v>
      </c>
      <c r="AB10" s="9">
        <f>IF(production!AB24&gt;0,IF(AB2&lt;=year_end,assumptions!$E$34*(1+assumptions!$E$35)^AB3,0),0)</f>
        <v>12301.4726656168</v>
      </c>
      <c r="AC10" s="9">
        <f>IF(production!AC24&gt;0,IF(AC2&lt;=year_end,assumptions!$E$34*(1+assumptions!$E$35)^AC3,0),0)</f>
        <v>12362.980028944883</v>
      </c>
      <c r="AD10" s="9">
        <f>IF(production!AD24&gt;0,IF(AD2&lt;=year_end,assumptions!$E$34*(1+assumptions!$E$35)^AD3,0),0)</f>
        <v>12424.794929089609</v>
      </c>
      <c r="AE10" s="9">
        <f>IF(production!AE24&gt;0,IF(AE2&lt;=year_end,assumptions!$E$34*(1+assumptions!$E$35)^AE3,0),0)</f>
        <v>12486.918903735053</v>
      </c>
      <c r="AF10" s="9">
        <f>IF(production!AF24&gt;0,IF(AF2&lt;=year_end,assumptions!$E$34*(1+assumptions!$E$35)^AF3,0),0)</f>
        <v>12549.353498253728</v>
      </c>
      <c r="AG10" s="9">
        <f>IF(production!AG24&gt;0,IF(AG2&lt;=year_end,assumptions!$E$34*(1+assumptions!$E$35)^AG3,0),0)</f>
        <v>12612.100265744994</v>
      </c>
      <c r="AH10" s="9">
        <f>IF(production!AH24&gt;0,IF(AH2&lt;=year_end,assumptions!$E$34*(1+assumptions!$E$35)^AH3,0),0)</f>
        <v>12675.160767073716</v>
      </c>
      <c r="AI10" s="9">
        <f>IF(production!AI24&gt;0,IF(AI2&lt;=year_end,assumptions!$E$34*(1+assumptions!$E$35)^AI3,0),0)</f>
        <v>12738.536570909084</v>
      </c>
      <c r="AJ10" s="9">
        <f>IF(production!AJ24&gt;0,IF(AJ2&lt;=year_end,assumptions!$E$34*(1+assumptions!$E$35)^AJ3,0),0)</f>
        <v>12802.229253763628</v>
      </c>
      <c r="AK10" s="9">
        <f>IF(production!AK24&gt;0,IF(AK2&lt;=year_end,assumptions!$E$34*(1+assumptions!$E$35)^AK3,0),0)</f>
        <v>12866.24040003244</v>
      </c>
      <c r="AL10" s="9">
        <f>IF(production!AL24&gt;0,IF(AL2&lt;=year_end,assumptions!$E$34*(1+assumptions!$E$35)^AL3,0),0)</f>
        <v>12930.571602032602</v>
      </c>
      <c r="AM10" s="9">
        <f>IF(production!AM24&gt;0,IF(AM2&lt;=year_end,assumptions!$E$34*(1+assumptions!$E$35)^AM3,0),0)</f>
        <v>12995.224460042764</v>
      </c>
      <c r="AN10" s="9">
        <f>IF(production!AN24&gt;0,IF(AN2&lt;=year_end,assumptions!$E$34*(1+assumptions!$E$35)^AN3,0),0)</f>
        <v>13060.200582342975</v>
      </c>
      <c r="AO10" s="9">
        <f>IF(production!AO24&gt;0,IF(AO2&lt;=year_end,assumptions!$E$34*(1+assumptions!$E$35)^AO3,0),0)</f>
        <v>13125.501585254689</v>
      </c>
      <c r="AP10" s="9">
        <f>IF(production!AP24&gt;0,IF(AP2&lt;=year_end,assumptions!$E$34*(1+assumptions!$E$35)^AP3,0),0)</f>
        <v>13191.129093180958</v>
      </c>
      <c r="AQ10" s="9">
        <f>IF(production!AQ24&gt;0,IF(AQ2&lt;=year_end,assumptions!$E$34*(1+assumptions!$E$35)^AQ3,0),0)</f>
        <v>13257.084738646861</v>
      </c>
      <c r="AR10" s="9">
        <f>IF(production!AR24&gt;0,IF(AR2&lt;=year_end,assumptions!$E$34*(1+assumptions!$E$35)^AR3,0),0)</f>
        <v>13323.370162340094</v>
      </c>
      <c r="AS10" s="9">
        <f>IF(production!AS24&gt;0,IF(AS2&lt;=year_end,assumptions!$E$34*(1+assumptions!$E$35)^AS3,0),0)</f>
        <v>13389.987013151793</v>
      </c>
      <c r="AT10" s="9">
        <f>IF(production!AT24&gt;0,IF(AT2&lt;=year_end,assumptions!$E$34*(1+assumptions!$E$35)^AT3,0),0)</f>
        <v>13456.936948217552</v>
      </c>
      <c r="AU10" s="9">
        <f>IF(production!AU24&gt;0,IF(AU2&lt;=year_end,assumptions!$E$34*(1+assumptions!$E$35)^AU3,0),0)</f>
        <v>0</v>
      </c>
      <c r="AV10" s="9">
        <f>IF(production!AV24&gt;0,IF(AV2&lt;=year_end,assumptions!$E$34*(1+assumptions!$E$35)^AV3,0),0)</f>
        <v>0</v>
      </c>
      <c r="AW10" s="9">
        <f>IF(production!AW24&gt;0,IF(AW2&lt;=year_end,assumptions!$E$34*(1+assumptions!$E$35)^AW3,0),0)</f>
        <v>0</v>
      </c>
      <c r="AX10" s="9">
        <f>IF(production!AX24&gt;0,IF(AX2&lt;=year_end,assumptions!$E$34*(1+assumptions!$E$35)^AX3,0),0)</f>
        <v>0</v>
      </c>
      <c r="AY10" s="9">
        <f>IF(production!AY24&gt;0,IF(AY2&lt;=year_end,assumptions!$E$34*(1+assumptions!$E$35)^AY3,0),0)</f>
        <v>0</v>
      </c>
      <c r="AZ10" s="9">
        <f>IF(production!AZ24&gt;0,IF(AZ2&lt;=year_end,assumptions!$E$34*(1+assumptions!$E$35)^AZ3,0),0)</f>
        <v>0</v>
      </c>
      <c r="BA10" s="9">
        <f>IF(production!BA24&gt;0,IF(BA2&lt;=year_end,assumptions!$E$34*(1+assumptions!$E$35)^BA3,0),0)</f>
        <v>0</v>
      </c>
      <c r="BB10" s="9">
        <f>IF(production!BB24&gt;0,IF(BB2&lt;=year_end,assumptions!$E$34*(1+assumptions!$E$35)^BB3,0),0)</f>
        <v>0</v>
      </c>
      <c r="BC10" s="9">
        <f>IF(production!BC24&gt;0,IF(BC2&lt;=year_end,assumptions!$E$34*(1+assumptions!$E$35)^BC3,0),0)</f>
        <v>0</v>
      </c>
      <c r="BD10" s="9">
        <f>IF(production!BD24&gt;0,IF(BD2&lt;=year_end,assumptions!$E$34*(1+assumptions!$E$35)^BD3,0),0)</f>
        <v>0</v>
      </c>
      <c r="BE10" s="9">
        <f>IF(production!BE24&gt;0,IF(BE2&lt;=year_end,assumptions!$E$34*(1+assumptions!$E$35)^BE3,0),0)</f>
        <v>0</v>
      </c>
      <c r="BF10" s="9">
        <f>IF(production!BF24&gt;0,IF(BF2&lt;=year_end,assumptions!$E$34*(1+assumptions!$E$35)^BF3,0),0)</f>
        <v>0</v>
      </c>
      <c r="BG10" s="9">
        <f>IF(production!BG24&gt;0,IF(BG2&lt;=year_end,assumptions!$E$34*(1+assumptions!$E$35)^BG3,0),0)</f>
        <v>0</v>
      </c>
      <c r="BH10" s="9">
        <f>IF(production!BH24&gt;0,IF(BH2&lt;=year_end,assumptions!$E$34*(1+assumptions!$E$35)^BH3,0),0)</f>
        <v>0</v>
      </c>
      <c r="BI10" s="9">
        <f>IF(production!BI24&gt;0,IF(BI2&lt;=year_end,assumptions!$E$34*(1+assumptions!$E$35)^BI3,0),0)</f>
        <v>0</v>
      </c>
    </row>
    <row r="11" spans="1:75" x14ac:dyDescent="0.35">
      <c r="C11" t="s">
        <v>115</v>
      </c>
      <c r="D11" t="s">
        <v>113</v>
      </c>
      <c r="E11" s="13">
        <f t="shared" ref="E11:E19" si="8">AVERAGEIF(F11:BI11,"&gt;0")</f>
        <v>61002.966657529607</v>
      </c>
      <c r="F11" s="9">
        <f>IF(production!F24&gt;0,IF(F2&lt;=year_end,assumptions!$E$37*(1+assumptions!$E$38)^F3,0),0)</f>
        <v>55115.5</v>
      </c>
      <c r="G11" s="9">
        <f>IF(production!G24&gt;0,IF(G2&lt;=year_end,assumptions!$E$37*(1+assumptions!$E$38)^G3,0),0)</f>
        <v>55391.077499999992</v>
      </c>
      <c r="H11" s="9">
        <f>IF(production!H24&gt;0,IF(H2&lt;=year_end,assumptions!$E$37*(1+assumptions!$E$38)^H3,0),0)</f>
        <v>55668.032887499983</v>
      </c>
      <c r="I11" s="9">
        <f>IF(production!I24&gt;0,IF(I2&lt;=year_end,assumptions!$E$37*(1+assumptions!$E$38)^I3,0),0)</f>
        <v>55946.37305193748</v>
      </c>
      <c r="J11" s="9">
        <f>IF(production!J24&gt;0,IF(J2&lt;=year_end,assumptions!$E$37*(1+assumptions!$E$38)^J3,0),0)</f>
        <v>56226.104917197154</v>
      </c>
      <c r="K11" s="9">
        <f>IF(production!K24&gt;0,IF(K2&lt;=year_end,assumptions!$E$37*(1+assumptions!$E$38)^K3,0),0)</f>
        <v>56507.23544178313</v>
      </c>
      <c r="L11" s="9">
        <f>IF(production!L24&gt;0,IF(L2&lt;=year_end,assumptions!$E$37*(1+assumptions!$E$38)^L3,0),0)</f>
        <v>56789.771618992032</v>
      </c>
      <c r="M11" s="9">
        <f>IF(production!M24&gt;0,IF(M2&lt;=year_end,assumptions!$E$37*(1+assumptions!$E$38)^M3,0),0)</f>
        <v>57073.720477086987</v>
      </c>
      <c r="N11" s="9">
        <f>IF(production!N24&gt;0,IF(N2&lt;=year_end,assumptions!$E$37*(1+assumptions!$E$38)^N3,0),0)</f>
        <v>57359.089079472418</v>
      </c>
      <c r="O11" s="9">
        <f>IF(production!O24&gt;0,IF(O2&lt;=year_end,assumptions!$E$37*(1+assumptions!$E$38)^O3,0),0)</f>
        <v>57645.884524869776</v>
      </c>
      <c r="P11" s="9">
        <f>IF(production!P24&gt;0,IF(P2&lt;=year_end,assumptions!$E$37*(1+assumptions!$E$38)^P3,0),0)</f>
        <v>57934.113947494116</v>
      </c>
      <c r="Q11" s="9">
        <f>IF(production!Q24&gt;0,IF(Q2&lt;=year_end,assumptions!$E$37*(1+assumptions!$E$38)^Q3,0),0)</f>
        <v>58223.784517231579</v>
      </c>
      <c r="R11" s="9">
        <f>IF(production!R24&gt;0,IF(R2&lt;=year_end,assumptions!$E$37*(1+assumptions!$E$38)^R3,0),0)</f>
        <v>58514.903439817717</v>
      </c>
      <c r="S11" s="9">
        <f>IF(production!S24&gt;0,IF(S2&lt;=year_end,assumptions!$E$37*(1+assumptions!$E$38)^S3,0),0)</f>
        <v>58807.477957016803</v>
      </c>
      <c r="T11" s="9">
        <f>IF(production!T24&gt;0,IF(T2&lt;=year_end,assumptions!$E$37*(1+assumptions!$E$38)^T3,0),0)</f>
        <v>59101.515346801876</v>
      </c>
      <c r="U11" s="9">
        <f>IF(production!U24&gt;0,IF(U2&lt;=year_end,assumptions!$E$37*(1+assumptions!$E$38)^U3,0),0)</f>
        <v>59397.022923535871</v>
      </c>
      <c r="V11" s="9">
        <f>IF(production!V24&gt;0,IF(V2&lt;=year_end,assumptions!$E$37*(1+assumptions!$E$38)^V3,0),0)</f>
        <v>59694.008038153544</v>
      </c>
      <c r="W11" s="9">
        <f>IF(production!W24&gt;0,IF(W2&lt;=year_end,assumptions!$E$37*(1+assumptions!$E$38)^W3,0),0)</f>
        <v>59992.478078344313</v>
      </c>
      <c r="X11" s="9">
        <f>IF(production!X24&gt;0,IF(X2&lt;=year_end,assumptions!$E$37*(1+assumptions!$E$38)^X3,0),0)</f>
        <v>60292.440468736015</v>
      </c>
      <c r="Y11" s="9">
        <f>IF(production!Y24&gt;0,IF(Y2&lt;=year_end,assumptions!$E$37*(1+assumptions!$E$38)^Y3,0),0)</f>
        <v>60593.90267107969</v>
      </c>
      <c r="Z11" s="9">
        <f>IF(production!Z24&gt;0,IF(Z2&lt;=year_end,assumptions!$E$37*(1+assumptions!$E$38)^Z3,0),0)</f>
        <v>60896.87218443508</v>
      </c>
      <c r="AA11" s="9">
        <f>IF(production!AA24&gt;0,IF(AA2&lt;=year_end,assumptions!$E$37*(1+assumptions!$E$38)^AA3,0),0)</f>
        <v>61201.356545357237</v>
      </c>
      <c r="AB11" s="9">
        <f>IF(production!AB24&gt;0,IF(AB2&lt;=year_end,assumptions!$E$37*(1+assumptions!$E$38)^AB3,0),0)</f>
        <v>61507.363328084015</v>
      </c>
      <c r="AC11" s="9">
        <f>IF(production!AC24&gt;0,IF(AC2&lt;=year_end,assumptions!$E$37*(1+assumptions!$E$38)^AC3,0),0)</f>
        <v>61814.900144724423</v>
      </c>
      <c r="AD11" s="9">
        <f>IF(production!AD24&gt;0,IF(AD2&lt;=year_end,assumptions!$E$37*(1+assumptions!$E$38)^AD3,0),0)</f>
        <v>62123.974645448048</v>
      </c>
      <c r="AE11" s="9">
        <f>IF(production!AE24&gt;0,IF(AE2&lt;=year_end,assumptions!$E$37*(1+assumptions!$E$38)^AE3,0),0)</f>
        <v>62434.59451867528</v>
      </c>
      <c r="AF11" s="9">
        <f>IF(production!AF24&gt;0,IF(AF2&lt;=year_end,assumptions!$E$37*(1+assumptions!$E$38)^AF3,0),0)</f>
        <v>62746.767491268649</v>
      </c>
      <c r="AG11" s="9">
        <f>IF(production!AG24&gt;0,IF(AG2&lt;=year_end,assumptions!$E$37*(1+assumptions!$E$38)^AG3,0),0)</f>
        <v>63060.501328724982</v>
      </c>
      <c r="AH11" s="9">
        <f>IF(production!AH24&gt;0,IF(AH2&lt;=year_end,assumptions!$E$37*(1+assumptions!$E$38)^AH3,0),0)</f>
        <v>63375.803835368592</v>
      </c>
      <c r="AI11" s="9">
        <f>IF(production!AI24&gt;0,IF(AI2&lt;=year_end,assumptions!$E$37*(1+assumptions!$E$38)^AI3,0),0)</f>
        <v>63692.682854545426</v>
      </c>
      <c r="AJ11" s="9">
        <f>IF(production!AJ24&gt;0,IF(AJ2&lt;=year_end,assumptions!$E$37*(1+assumptions!$E$38)^AJ3,0),0)</f>
        <v>64011.146268818142</v>
      </c>
      <c r="AK11" s="9">
        <f>IF(production!AK24&gt;0,IF(AK2&lt;=year_end,assumptions!$E$37*(1+assumptions!$E$38)^AK3,0),0)</f>
        <v>64331.202000162215</v>
      </c>
      <c r="AL11" s="9">
        <f>IF(production!AL24&gt;0,IF(AL2&lt;=year_end,assumptions!$E$37*(1+assumptions!$E$38)^AL3,0),0)</f>
        <v>64652.858010163021</v>
      </c>
      <c r="AM11" s="9">
        <f>IF(production!AM24&gt;0,IF(AM2&lt;=year_end,assumptions!$E$37*(1+assumptions!$E$38)^AM3,0),0)</f>
        <v>64976.122300213821</v>
      </c>
      <c r="AN11" s="9">
        <f>IF(production!AN24&gt;0,IF(AN2&lt;=year_end,assumptions!$E$37*(1+assumptions!$E$38)^AN3,0),0)</f>
        <v>65301.002911714888</v>
      </c>
      <c r="AO11" s="9">
        <f>IF(production!AO24&gt;0,IF(AO2&lt;=year_end,assumptions!$E$37*(1+assumptions!$E$38)^AO3,0),0)</f>
        <v>65627.507926273451</v>
      </c>
      <c r="AP11" s="9">
        <f>IF(production!AP24&gt;0,IF(AP2&lt;=year_end,assumptions!$E$37*(1+assumptions!$E$38)^AP3,0),0)</f>
        <v>65955.645465904803</v>
      </c>
      <c r="AQ11" s="9">
        <f>IF(production!AQ24&gt;0,IF(AQ2&lt;=year_end,assumptions!$E$37*(1+assumptions!$E$38)^AQ3,0),0)</f>
        <v>66285.423693234305</v>
      </c>
      <c r="AR11" s="9">
        <f>IF(production!AR24&gt;0,IF(AR2&lt;=year_end,assumptions!$E$37*(1+assumptions!$E$38)^AR3,0),0)</f>
        <v>66616.850811700482</v>
      </c>
      <c r="AS11" s="9">
        <f>IF(production!AS24&gt;0,IF(AS2&lt;=year_end,assumptions!$E$37*(1+assumptions!$E$38)^AS3,0),0)</f>
        <v>66949.935065758968</v>
      </c>
      <c r="AT11" s="9">
        <f>IF(production!AT24&gt;0,IF(AT2&lt;=year_end,assumptions!$E$37*(1+assumptions!$E$38)^AT3,0),0)</f>
        <v>67284.684741087767</v>
      </c>
      <c r="AU11" s="9">
        <f>IF(production!AU24&gt;0,IF(AU2&lt;=year_end,assumptions!$E$37*(1+assumptions!$E$38)^AU3,0),0)</f>
        <v>0</v>
      </c>
      <c r="AV11" s="9">
        <f>IF(production!AV24&gt;0,IF(AV2&lt;=year_end,assumptions!$E$37*(1+assumptions!$E$38)^AV3,0),0)</f>
        <v>0</v>
      </c>
      <c r="AW11" s="9">
        <f>IF(production!AW24&gt;0,IF(AW2&lt;=year_end,assumptions!$E$37*(1+assumptions!$E$38)^AW3,0),0)</f>
        <v>0</v>
      </c>
      <c r="AX11" s="9">
        <f>IF(production!AX24&gt;0,IF(AX2&lt;=year_end,assumptions!$E$37*(1+assumptions!$E$38)^AX3,0),0)</f>
        <v>0</v>
      </c>
      <c r="AY11" s="9">
        <f>IF(production!AY24&gt;0,IF(AY2&lt;=year_end,assumptions!$E$37*(1+assumptions!$E$38)^AY3,0),0)</f>
        <v>0</v>
      </c>
      <c r="AZ11" s="9">
        <f>IF(production!AZ24&gt;0,IF(AZ2&lt;=year_end,assumptions!$E$37*(1+assumptions!$E$38)^AZ3,0),0)</f>
        <v>0</v>
      </c>
      <c r="BA11" s="9">
        <f>IF(production!BA24&gt;0,IF(BA2&lt;=year_end,assumptions!$E$37*(1+assumptions!$E$38)^BA3,0),0)</f>
        <v>0</v>
      </c>
      <c r="BB11" s="9">
        <f>IF(production!BB24&gt;0,IF(BB2&lt;=year_end,assumptions!$E$37*(1+assumptions!$E$38)^BB3,0),0)</f>
        <v>0</v>
      </c>
      <c r="BC11" s="9">
        <f>IF(production!BC24&gt;0,IF(BC2&lt;=year_end,assumptions!$E$37*(1+assumptions!$E$38)^BC3,0),0)</f>
        <v>0</v>
      </c>
      <c r="BD11" s="9">
        <f>IF(production!BD24&gt;0,IF(BD2&lt;=year_end,assumptions!$E$37*(1+assumptions!$E$38)^BD3,0),0)</f>
        <v>0</v>
      </c>
      <c r="BE11" s="9">
        <f>IF(production!BE24&gt;0,IF(BE2&lt;=year_end,assumptions!$E$37*(1+assumptions!$E$38)^BE3,0),0)</f>
        <v>0</v>
      </c>
      <c r="BF11" s="9">
        <f>IF(production!BF24&gt;0,IF(BF2&lt;=year_end,assumptions!$E$37*(1+assumptions!$E$38)^BF3,0),0)</f>
        <v>0</v>
      </c>
      <c r="BG11" s="9">
        <f>IF(production!BG24&gt;0,IF(BG2&lt;=year_end,assumptions!$E$37*(1+assumptions!$E$38)^BG3,0),0)</f>
        <v>0</v>
      </c>
      <c r="BH11" s="9">
        <f>IF(production!BH24&gt;0,IF(BH2&lt;=year_end,assumptions!$E$37*(1+assumptions!$E$38)^BH3,0),0)</f>
        <v>0</v>
      </c>
      <c r="BI11" s="9">
        <f>IF(production!BI24&gt;0,IF(BI2&lt;=year_end,assumptions!$E$37*(1+assumptions!$E$38)^BI3,0),0)</f>
        <v>0</v>
      </c>
    </row>
    <row r="12" spans="1:75" x14ac:dyDescent="0.35">
      <c r="C12" t="s">
        <v>116</v>
      </c>
      <c r="D12" t="s">
        <v>117</v>
      </c>
      <c r="E12" s="13">
        <f t="shared" si="8"/>
        <v>3000</v>
      </c>
      <c r="F12" s="9">
        <f>IF(production!F24&gt;0,IF(F2&lt;=year_end,assumptions!$E$39,0),0)</f>
        <v>3000</v>
      </c>
      <c r="G12" s="9">
        <f>IF(production!G24&gt;0,IF(G2&lt;=year_end,assumptions!$E$39,0),0)</f>
        <v>3000</v>
      </c>
      <c r="H12" s="9">
        <f>IF(production!H24&gt;0,IF(H2&lt;=year_end,assumptions!$E$39,0),0)</f>
        <v>3000</v>
      </c>
      <c r="I12" s="9">
        <f>IF(production!I24&gt;0,IF(I2&lt;=year_end,assumptions!$E$39,0),0)</f>
        <v>3000</v>
      </c>
      <c r="J12" s="9">
        <f>IF(production!J24&gt;0,IF(J2&lt;=year_end,assumptions!$E$39,0),0)</f>
        <v>3000</v>
      </c>
      <c r="K12" s="9">
        <f>IF(production!K24&gt;0,IF(K2&lt;=year_end,assumptions!$E$39,0),0)</f>
        <v>3000</v>
      </c>
      <c r="L12" s="9">
        <f>IF(production!L24&gt;0,IF(L2&lt;=year_end,assumptions!$E$39,0),0)</f>
        <v>3000</v>
      </c>
      <c r="M12" s="9">
        <f>IF(production!M24&gt;0,IF(M2&lt;=year_end,assumptions!$E$39,0),0)</f>
        <v>3000</v>
      </c>
      <c r="N12" s="9">
        <f>IF(production!N24&gt;0,IF(N2&lt;=year_end,assumptions!$E$39,0),0)</f>
        <v>3000</v>
      </c>
      <c r="O12" s="9">
        <f>IF(production!O24&gt;0,IF(O2&lt;=year_end,assumptions!$E$39,0),0)</f>
        <v>3000</v>
      </c>
      <c r="P12" s="9">
        <f>IF(production!P24&gt;0,IF(P2&lt;=year_end,assumptions!$E$39,0),0)</f>
        <v>3000</v>
      </c>
      <c r="Q12" s="9">
        <f>IF(production!Q24&gt;0,IF(Q2&lt;=year_end,assumptions!$E$39,0),0)</f>
        <v>3000</v>
      </c>
      <c r="R12" s="9">
        <f>IF(production!R24&gt;0,IF(R2&lt;=year_end,assumptions!$E$39,0),0)</f>
        <v>3000</v>
      </c>
      <c r="S12" s="9">
        <f>IF(production!S24&gt;0,IF(S2&lt;=year_end,assumptions!$E$39,0),0)</f>
        <v>3000</v>
      </c>
      <c r="T12" s="9">
        <f>IF(production!T24&gt;0,IF(T2&lt;=year_end,assumptions!$E$39,0),0)</f>
        <v>3000</v>
      </c>
      <c r="U12" s="9">
        <f>IF(production!U24&gt;0,IF(U2&lt;=year_end,assumptions!$E$39,0),0)</f>
        <v>3000</v>
      </c>
      <c r="V12" s="9">
        <f>IF(production!V24&gt;0,IF(V2&lt;=year_end,assumptions!$E$39,0),0)</f>
        <v>3000</v>
      </c>
      <c r="W12" s="9">
        <f>IF(production!W24&gt;0,IF(W2&lt;=year_end,assumptions!$E$39,0),0)</f>
        <v>3000</v>
      </c>
      <c r="X12" s="9">
        <f>IF(production!X24&gt;0,IF(X2&lt;=year_end,assumptions!$E$39,0),0)</f>
        <v>3000</v>
      </c>
      <c r="Y12" s="9">
        <f>IF(production!Y24&gt;0,IF(Y2&lt;=year_end,assumptions!$E$39,0),0)</f>
        <v>3000</v>
      </c>
      <c r="Z12" s="9">
        <f>IF(production!Z24&gt;0,IF(Z2&lt;=year_end,assumptions!$E$39,0),0)</f>
        <v>3000</v>
      </c>
      <c r="AA12" s="9">
        <f>IF(production!AA24&gt;0,IF(AA2&lt;=year_end,assumptions!$E$39,0),0)</f>
        <v>3000</v>
      </c>
      <c r="AB12" s="9">
        <f>IF(production!AB24&gt;0,IF(AB2&lt;=year_end,assumptions!$E$39,0),0)</f>
        <v>3000</v>
      </c>
      <c r="AC12" s="9">
        <f>IF(production!AC24&gt;0,IF(AC2&lt;=year_end,assumptions!$E$39,0),0)</f>
        <v>3000</v>
      </c>
      <c r="AD12" s="9">
        <f>IF(production!AD24&gt;0,IF(AD2&lt;=year_end,assumptions!$E$39,0),0)</f>
        <v>3000</v>
      </c>
      <c r="AE12" s="9">
        <f>IF(production!AE24&gt;0,IF(AE2&lt;=year_end,assumptions!$E$39,0),0)</f>
        <v>3000</v>
      </c>
      <c r="AF12" s="9">
        <f>IF(production!AF24&gt;0,IF(AF2&lt;=year_end,assumptions!$E$39,0),0)</f>
        <v>3000</v>
      </c>
      <c r="AG12" s="9">
        <f>IF(production!AG24&gt;0,IF(AG2&lt;=year_end,assumptions!$E$39,0),0)</f>
        <v>3000</v>
      </c>
      <c r="AH12" s="9">
        <f>IF(production!AH24&gt;0,IF(AH2&lt;=year_end,assumptions!$E$39,0),0)</f>
        <v>3000</v>
      </c>
      <c r="AI12" s="9">
        <f>IF(production!AI24&gt;0,IF(AI2&lt;=year_end,assumptions!$E$39,0),0)</f>
        <v>3000</v>
      </c>
      <c r="AJ12" s="9">
        <f>IF(production!AJ24&gt;0,IF(AJ2&lt;=year_end,assumptions!$E$39,0),0)</f>
        <v>3000</v>
      </c>
      <c r="AK12" s="9">
        <f>IF(production!AK24&gt;0,IF(AK2&lt;=year_end,assumptions!$E$39,0),0)</f>
        <v>3000</v>
      </c>
      <c r="AL12" s="9">
        <f>IF(production!AL24&gt;0,IF(AL2&lt;=year_end,assumptions!$E$39,0),0)</f>
        <v>3000</v>
      </c>
      <c r="AM12" s="9">
        <f>IF(production!AM24&gt;0,IF(AM2&lt;=year_end,assumptions!$E$39,0),0)</f>
        <v>3000</v>
      </c>
      <c r="AN12" s="9">
        <f>IF(production!AN24&gt;0,IF(AN2&lt;=year_end,assumptions!$E$39,0),0)</f>
        <v>3000</v>
      </c>
      <c r="AO12" s="9">
        <f>IF(production!AO24&gt;0,IF(AO2&lt;=year_end,assumptions!$E$39,0),0)</f>
        <v>3000</v>
      </c>
      <c r="AP12" s="9">
        <f>IF(production!AP24&gt;0,IF(AP2&lt;=year_end,assumptions!$E$39,0),0)</f>
        <v>3000</v>
      </c>
      <c r="AQ12" s="9">
        <f>IF(production!AQ24&gt;0,IF(AQ2&lt;=year_end,assumptions!$E$39,0),0)</f>
        <v>3000</v>
      </c>
      <c r="AR12" s="9">
        <f>IF(production!AR24&gt;0,IF(AR2&lt;=year_end,assumptions!$E$39,0),0)</f>
        <v>3000</v>
      </c>
      <c r="AS12" s="9">
        <f>IF(production!AS24&gt;0,IF(AS2&lt;=year_end,assumptions!$E$39,0),0)</f>
        <v>3000</v>
      </c>
      <c r="AT12" s="9">
        <f>IF(production!AT24&gt;0,IF(AT2&lt;=year_end,assumptions!$E$39,0),0)</f>
        <v>3000</v>
      </c>
      <c r="AU12" s="9">
        <f>IF(production!AU24&gt;0,IF(AU2&lt;=year_end,assumptions!$E$39,0),0)</f>
        <v>0</v>
      </c>
      <c r="AV12" s="9">
        <f>IF(production!AV24&gt;0,IF(AV2&lt;=year_end,assumptions!$E$39,0),0)</f>
        <v>0</v>
      </c>
      <c r="AW12" s="9">
        <f>IF(production!AW24&gt;0,IF(AW2&lt;=year_end,assumptions!$E$39,0),0)</f>
        <v>0</v>
      </c>
      <c r="AX12" s="9">
        <f>IF(production!AX24&gt;0,IF(AX2&lt;=year_end,assumptions!$E$39,0),0)</f>
        <v>0</v>
      </c>
      <c r="AY12" s="9">
        <f>IF(production!AY24&gt;0,IF(AY2&lt;=year_end,assumptions!$E$39,0),0)</f>
        <v>0</v>
      </c>
      <c r="AZ12" s="9">
        <f>IF(production!AZ24&gt;0,IF(AZ2&lt;=year_end,assumptions!$E$39,0),0)</f>
        <v>0</v>
      </c>
      <c r="BA12" s="9">
        <f>IF(production!BA24&gt;0,IF(BA2&lt;=year_end,assumptions!$E$39,0),0)</f>
        <v>0</v>
      </c>
      <c r="BB12" s="9">
        <f>IF(production!BB24&gt;0,IF(BB2&lt;=year_end,assumptions!$E$39,0),0)</f>
        <v>0</v>
      </c>
      <c r="BC12" s="9">
        <f>IF(production!BC24&gt;0,IF(BC2&lt;=year_end,assumptions!$E$39,0),0)</f>
        <v>0</v>
      </c>
      <c r="BD12" s="9">
        <f>IF(production!BD24&gt;0,IF(BD2&lt;=year_end,assumptions!$E$39,0),0)</f>
        <v>0</v>
      </c>
      <c r="BE12" s="9">
        <f>IF(production!BE24&gt;0,IF(BE2&lt;=year_end,assumptions!$E$39,0),0)</f>
        <v>0</v>
      </c>
      <c r="BF12" s="9">
        <f>IF(production!BF24&gt;0,IF(BF2&lt;=year_end,assumptions!$E$39,0),0)</f>
        <v>0</v>
      </c>
      <c r="BG12" s="9">
        <f>IF(production!BG24&gt;0,IF(BG2&lt;=year_end,assumptions!$E$39,0),0)</f>
        <v>0</v>
      </c>
      <c r="BH12" s="9">
        <f>IF(production!BH24&gt;0,IF(BH2&lt;=year_end,assumptions!$E$39,0),0)</f>
        <v>0</v>
      </c>
      <c r="BI12" s="9">
        <f>IF(production!BI24&gt;0,IF(BI2&lt;=year_end,assumptions!$E$39,0),0)</f>
        <v>0</v>
      </c>
    </row>
    <row r="13" spans="1:75" x14ac:dyDescent="0.35">
      <c r="C13" t="s">
        <v>118</v>
      </c>
      <c r="D13" t="s">
        <v>117</v>
      </c>
      <c r="E13" s="13">
        <f t="shared" si="8"/>
        <v>35</v>
      </c>
      <c r="F13" s="9">
        <f>IF(production!F24&gt;0,IF(F2&lt;=year_end,assumptions!$E$40,0),0)</f>
        <v>35</v>
      </c>
      <c r="G13" s="9">
        <f>IF(production!G24&gt;0,IF(G2&lt;=year_end,assumptions!$E$40,0),0)</f>
        <v>35</v>
      </c>
      <c r="H13" s="9">
        <f>IF(production!H24&gt;0,IF(H2&lt;=year_end,assumptions!$E$40,0),0)</f>
        <v>35</v>
      </c>
      <c r="I13" s="9">
        <f>IF(production!I24&gt;0,IF(I2&lt;=year_end,assumptions!$E$40,0),0)</f>
        <v>35</v>
      </c>
      <c r="J13" s="9">
        <f>IF(production!J24&gt;0,IF(J2&lt;=year_end,assumptions!$E$40,0),0)</f>
        <v>35</v>
      </c>
      <c r="K13" s="9">
        <f>IF(production!K24&gt;0,IF(K2&lt;=year_end,assumptions!$E$40,0),0)</f>
        <v>35</v>
      </c>
      <c r="L13" s="9">
        <f>IF(production!L24&gt;0,IF(L2&lt;=year_end,assumptions!$E$40,0),0)</f>
        <v>35</v>
      </c>
      <c r="M13" s="9">
        <f>IF(production!M24&gt;0,IF(M2&lt;=year_end,assumptions!$E$40,0),0)</f>
        <v>35</v>
      </c>
      <c r="N13" s="9">
        <f>IF(production!N24&gt;0,IF(N2&lt;=year_end,assumptions!$E$40,0),0)</f>
        <v>35</v>
      </c>
      <c r="O13" s="9">
        <f>IF(production!O24&gt;0,IF(O2&lt;=year_end,assumptions!$E$40,0),0)</f>
        <v>35</v>
      </c>
      <c r="P13" s="9">
        <f>IF(production!P24&gt;0,IF(P2&lt;=year_end,assumptions!$E$40,0),0)</f>
        <v>35</v>
      </c>
      <c r="Q13" s="9">
        <f>IF(production!Q24&gt;0,IF(Q2&lt;=year_end,assumptions!$E$40,0),0)</f>
        <v>35</v>
      </c>
      <c r="R13" s="9">
        <f>IF(production!R24&gt;0,IF(R2&lt;=year_end,assumptions!$E$40,0),0)</f>
        <v>35</v>
      </c>
      <c r="S13" s="9">
        <f>IF(production!S24&gt;0,IF(S2&lt;=year_end,assumptions!$E$40,0),0)</f>
        <v>35</v>
      </c>
      <c r="T13" s="9">
        <f>IF(production!T24&gt;0,IF(T2&lt;=year_end,assumptions!$E$40,0),0)</f>
        <v>35</v>
      </c>
      <c r="U13" s="9">
        <f>IF(production!U24&gt;0,IF(U2&lt;=year_end,assumptions!$E$40,0),0)</f>
        <v>35</v>
      </c>
      <c r="V13" s="9">
        <f>IF(production!V24&gt;0,IF(V2&lt;=year_end,assumptions!$E$40,0),0)</f>
        <v>35</v>
      </c>
      <c r="W13" s="9">
        <f>IF(production!W24&gt;0,IF(W2&lt;=year_end,assumptions!$E$40,0),0)</f>
        <v>35</v>
      </c>
      <c r="X13" s="9">
        <f>IF(production!X24&gt;0,IF(X2&lt;=year_end,assumptions!$E$40,0),0)</f>
        <v>35</v>
      </c>
      <c r="Y13" s="9">
        <f>IF(production!Y24&gt;0,IF(Y2&lt;=year_end,assumptions!$E$40,0),0)</f>
        <v>35</v>
      </c>
      <c r="Z13" s="9">
        <f>IF(production!Z24&gt;0,IF(Z2&lt;=year_end,assumptions!$E$40,0),0)</f>
        <v>35</v>
      </c>
      <c r="AA13" s="9">
        <f>IF(production!AA24&gt;0,IF(AA2&lt;=year_end,assumptions!$E$40,0),0)</f>
        <v>35</v>
      </c>
      <c r="AB13" s="9">
        <f>IF(production!AB24&gt;0,IF(AB2&lt;=year_end,assumptions!$E$40,0),0)</f>
        <v>35</v>
      </c>
      <c r="AC13" s="9">
        <f>IF(production!AC24&gt;0,IF(AC2&lt;=year_end,assumptions!$E$40,0),0)</f>
        <v>35</v>
      </c>
      <c r="AD13" s="9">
        <f>IF(production!AD24&gt;0,IF(AD2&lt;=year_end,assumptions!$E$40,0),0)</f>
        <v>35</v>
      </c>
      <c r="AE13" s="9">
        <f>IF(production!AE24&gt;0,IF(AE2&lt;=year_end,assumptions!$E$40,0),0)</f>
        <v>35</v>
      </c>
      <c r="AF13" s="9">
        <f>IF(production!AF24&gt;0,IF(AF2&lt;=year_end,assumptions!$E$40,0),0)</f>
        <v>35</v>
      </c>
      <c r="AG13" s="9">
        <f>IF(production!AG24&gt;0,IF(AG2&lt;=year_end,assumptions!$E$40,0),0)</f>
        <v>35</v>
      </c>
      <c r="AH13" s="9">
        <f>IF(production!AH24&gt;0,IF(AH2&lt;=year_end,assumptions!$E$40,0),0)</f>
        <v>35</v>
      </c>
      <c r="AI13" s="9">
        <f>IF(production!AI24&gt;0,IF(AI2&lt;=year_end,assumptions!$E$40,0),0)</f>
        <v>35</v>
      </c>
      <c r="AJ13" s="9">
        <f>IF(production!AJ24&gt;0,IF(AJ2&lt;=year_end,assumptions!$E$40,0),0)</f>
        <v>35</v>
      </c>
      <c r="AK13" s="9">
        <f>IF(production!AK24&gt;0,IF(AK2&lt;=year_end,assumptions!$E$40,0),0)</f>
        <v>35</v>
      </c>
      <c r="AL13" s="9">
        <f>IF(production!AL24&gt;0,IF(AL2&lt;=year_end,assumptions!$E$40,0),0)</f>
        <v>35</v>
      </c>
      <c r="AM13" s="9">
        <f>IF(production!AM24&gt;0,IF(AM2&lt;=year_end,assumptions!$E$40,0),0)</f>
        <v>35</v>
      </c>
      <c r="AN13" s="9">
        <f>IF(production!AN24&gt;0,IF(AN2&lt;=year_end,assumptions!$E$40,0),0)</f>
        <v>35</v>
      </c>
      <c r="AO13" s="9">
        <f>IF(production!AO24&gt;0,IF(AO2&lt;=year_end,assumptions!$E$40,0),0)</f>
        <v>35</v>
      </c>
      <c r="AP13" s="9">
        <f>IF(production!AP24&gt;0,IF(AP2&lt;=year_end,assumptions!$E$40,0),0)</f>
        <v>35</v>
      </c>
      <c r="AQ13" s="9">
        <f>IF(production!AQ24&gt;0,IF(AQ2&lt;=year_end,assumptions!$E$40,0),0)</f>
        <v>35</v>
      </c>
      <c r="AR13" s="9">
        <f>IF(production!AR24&gt;0,IF(AR2&lt;=year_end,assumptions!$E$40,0),0)</f>
        <v>35</v>
      </c>
      <c r="AS13" s="9">
        <f>IF(production!AS24&gt;0,IF(AS2&lt;=year_end,assumptions!$E$40,0),0)</f>
        <v>35</v>
      </c>
      <c r="AT13" s="9">
        <f>IF(production!AT24&gt;0,IF(AT2&lt;=year_end,assumptions!$E$40,0),0)</f>
        <v>35</v>
      </c>
      <c r="AU13" s="9">
        <f>IF(production!AU24&gt;0,IF(AU2&lt;=year_end,assumptions!$E$40,0),0)</f>
        <v>0</v>
      </c>
      <c r="AV13" s="9">
        <f>IF(production!AV24&gt;0,IF(AV2&lt;=year_end,assumptions!$E$40,0),0)</f>
        <v>0</v>
      </c>
      <c r="AW13" s="9">
        <f>IF(production!AW24&gt;0,IF(AW2&lt;=year_end,assumptions!$E$40,0),0)</f>
        <v>0</v>
      </c>
      <c r="AX13" s="9">
        <f>IF(production!AX24&gt;0,IF(AX2&lt;=year_end,assumptions!$E$40,0),0)</f>
        <v>0</v>
      </c>
      <c r="AY13" s="9">
        <f>IF(production!AY24&gt;0,IF(AY2&lt;=year_end,assumptions!$E$40,0),0)</f>
        <v>0</v>
      </c>
      <c r="AZ13" s="9">
        <f>IF(production!AZ24&gt;0,IF(AZ2&lt;=year_end,assumptions!$E$40,0),0)</f>
        <v>0</v>
      </c>
      <c r="BA13" s="9">
        <f>IF(production!BA24&gt;0,IF(BA2&lt;=year_end,assumptions!$E$40,0),0)</f>
        <v>0</v>
      </c>
      <c r="BB13" s="9">
        <f>IF(production!BB24&gt;0,IF(BB2&lt;=year_end,assumptions!$E$40,0),0)</f>
        <v>0</v>
      </c>
      <c r="BC13" s="9">
        <f>IF(production!BC24&gt;0,IF(BC2&lt;=year_end,assumptions!$E$40,0),0)</f>
        <v>0</v>
      </c>
      <c r="BD13" s="9">
        <f>IF(production!BD24&gt;0,IF(BD2&lt;=year_end,assumptions!$E$40,0),0)</f>
        <v>0</v>
      </c>
      <c r="BE13" s="9">
        <f>IF(production!BE24&gt;0,IF(BE2&lt;=year_end,assumptions!$E$40,0),0)</f>
        <v>0</v>
      </c>
      <c r="BF13" s="9">
        <f>IF(production!BF24&gt;0,IF(BF2&lt;=year_end,assumptions!$E$40,0),0)</f>
        <v>0</v>
      </c>
      <c r="BG13" s="9">
        <f>IF(production!BG24&gt;0,IF(BG2&lt;=year_end,assumptions!$E$40,0),0)</f>
        <v>0</v>
      </c>
      <c r="BH13" s="9">
        <f>IF(production!BH24&gt;0,IF(BH2&lt;=year_end,assumptions!$E$40,0),0)</f>
        <v>0</v>
      </c>
      <c r="BI13" s="9">
        <f>IF(production!BI24&gt;0,IF(BI2&lt;=year_end,assumptions!$E$40,0),0)</f>
        <v>0</v>
      </c>
    </row>
    <row r="14" spans="1:75" x14ac:dyDescent="0.35">
      <c r="C14" t="s">
        <v>119</v>
      </c>
      <c r="D14" t="s">
        <v>113</v>
      </c>
      <c r="E14" s="13">
        <f t="shared" si="8"/>
        <v>50</v>
      </c>
      <c r="F14" s="9">
        <f>IF(production!F24&gt;0,IF(F2&lt;=year_end,assumptions!$E$41*(1+assumptions!$E$42)^F3,0),0)</f>
        <v>50</v>
      </c>
      <c r="G14" s="9">
        <f>IF(production!G24&gt;0,IF(G2&lt;=year_end,assumptions!$E$41*(1+assumptions!$E$42)^G3,0),0)</f>
        <v>50</v>
      </c>
      <c r="H14" s="9">
        <f>IF(production!H24&gt;0,IF(H2&lt;=year_end,assumptions!$E$41*(1+assumptions!$E$42)^H3,0),0)</f>
        <v>50</v>
      </c>
      <c r="I14" s="9">
        <f>IF(production!I24&gt;0,IF(I2&lt;=year_end,assumptions!$E$41*(1+assumptions!$E$42)^I3,0),0)</f>
        <v>50</v>
      </c>
      <c r="J14" s="9">
        <f>IF(production!J24&gt;0,IF(J2&lt;=year_end,assumptions!$E$41*(1+assumptions!$E$42)^J3,0),0)</f>
        <v>50</v>
      </c>
      <c r="K14" s="9">
        <f>IF(production!K24&gt;0,IF(K2&lt;=year_end,assumptions!$E$41*(1+assumptions!$E$42)^K3,0),0)</f>
        <v>50</v>
      </c>
      <c r="L14" s="9">
        <f>IF(production!L24&gt;0,IF(L2&lt;=year_end,assumptions!$E$41*(1+assumptions!$E$42)^L3,0),0)</f>
        <v>50</v>
      </c>
      <c r="M14" s="9">
        <f>IF(production!M24&gt;0,IF(M2&lt;=year_end,assumptions!$E$41*(1+assumptions!$E$42)^M3,0),0)</f>
        <v>50</v>
      </c>
      <c r="N14" s="9">
        <f>IF(production!N24&gt;0,IF(N2&lt;=year_end,assumptions!$E$41*(1+assumptions!$E$42)^N3,0),0)</f>
        <v>50</v>
      </c>
      <c r="O14" s="9">
        <f>IF(production!O24&gt;0,IF(O2&lt;=year_end,assumptions!$E$41*(1+assumptions!$E$42)^O3,0),0)</f>
        <v>50</v>
      </c>
      <c r="P14" s="9">
        <f>IF(production!P24&gt;0,IF(P2&lt;=year_end,assumptions!$E$41*(1+assumptions!$E$42)^P3,0),0)</f>
        <v>50</v>
      </c>
      <c r="Q14" s="9">
        <f>IF(production!Q24&gt;0,IF(Q2&lt;=year_end,assumptions!$E$41*(1+assumptions!$E$42)^Q3,0),0)</f>
        <v>50</v>
      </c>
      <c r="R14" s="9">
        <f>IF(production!R24&gt;0,IF(R2&lt;=year_end,assumptions!$E$41*(1+assumptions!$E$42)^R3,0),0)</f>
        <v>50</v>
      </c>
      <c r="S14" s="9">
        <f>IF(production!S24&gt;0,IF(S2&lt;=year_end,assumptions!$E$41*(1+assumptions!$E$42)^S3,0),0)</f>
        <v>50</v>
      </c>
      <c r="T14" s="9">
        <f>IF(production!T24&gt;0,IF(T2&lt;=year_end,assumptions!$E$41*(1+assumptions!$E$42)^T3,0),0)</f>
        <v>50</v>
      </c>
      <c r="U14" s="9">
        <f>IF(production!U24&gt;0,IF(U2&lt;=year_end,assumptions!$E$41*(1+assumptions!$E$42)^U3,0),0)</f>
        <v>50</v>
      </c>
      <c r="V14" s="9">
        <f>IF(production!V24&gt;0,IF(V2&lt;=year_end,assumptions!$E$41*(1+assumptions!$E$42)^V3,0),0)</f>
        <v>50</v>
      </c>
      <c r="W14" s="9">
        <f>IF(production!W24&gt;0,IF(W2&lt;=year_end,assumptions!$E$41*(1+assumptions!$E$42)^W3,0),0)</f>
        <v>50</v>
      </c>
      <c r="X14" s="9">
        <f>IF(production!X24&gt;0,IF(X2&lt;=year_end,assumptions!$E$41*(1+assumptions!$E$42)^X3,0),0)</f>
        <v>50</v>
      </c>
      <c r="Y14" s="9">
        <f>IF(production!Y24&gt;0,IF(Y2&lt;=year_end,assumptions!$E$41*(1+assumptions!$E$42)^Y3,0),0)</f>
        <v>50</v>
      </c>
      <c r="Z14" s="9">
        <f>IF(production!Z24&gt;0,IF(Z2&lt;=year_end,assumptions!$E$41*(1+assumptions!$E$42)^Z3,0),0)</f>
        <v>50</v>
      </c>
      <c r="AA14" s="9">
        <f>IF(production!AA24&gt;0,IF(AA2&lt;=year_end,assumptions!$E$41*(1+assumptions!$E$42)^AA3,0),0)</f>
        <v>50</v>
      </c>
      <c r="AB14" s="9">
        <f>IF(production!AB24&gt;0,IF(AB2&lt;=year_end,assumptions!$E$41*(1+assumptions!$E$42)^AB3,0),0)</f>
        <v>50</v>
      </c>
      <c r="AC14" s="9">
        <f>IF(production!AC24&gt;0,IF(AC2&lt;=year_end,assumptions!$E$41*(1+assumptions!$E$42)^AC3,0),0)</f>
        <v>50</v>
      </c>
      <c r="AD14" s="9">
        <f>IF(production!AD24&gt;0,IF(AD2&lt;=year_end,assumptions!$E$41*(1+assumptions!$E$42)^AD3,0),0)</f>
        <v>50</v>
      </c>
      <c r="AE14" s="9">
        <f>IF(production!AE24&gt;0,IF(AE2&lt;=year_end,assumptions!$E$41*(1+assumptions!$E$42)^AE3,0),0)</f>
        <v>50</v>
      </c>
      <c r="AF14" s="9">
        <f>IF(production!AF24&gt;0,IF(AF2&lt;=year_end,assumptions!$E$41*(1+assumptions!$E$42)^AF3,0),0)</f>
        <v>50</v>
      </c>
      <c r="AG14" s="9">
        <f>IF(production!AG24&gt;0,IF(AG2&lt;=year_end,assumptions!$E$41*(1+assumptions!$E$42)^AG3,0),0)</f>
        <v>50</v>
      </c>
      <c r="AH14" s="9">
        <f>IF(production!AH24&gt;0,IF(AH2&lt;=year_end,assumptions!$E$41*(1+assumptions!$E$42)^AH3,0),0)</f>
        <v>50</v>
      </c>
      <c r="AI14" s="9">
        <f>IF(production!AI24&gt;0,IF(AI2&lt;=year_end,assumptions!$E$41*(1+assumptions!$E$42)^AI3,0),0)</f>
        <v>50</v>
      </c>
      <c r="AJ14" s="9">
        <f>IF(production!AJ24&gt;0,IF(AJ2&lt;=year_end,assumptions!$E$41*(1+assumptions!$E$42)^AJ3,0),0)</f>
        <v>50</v>
      </c>
      <c r="AK14" s="9">
        <f>IF(production!AK24&gt;0,IF(AK2&lt;=year_end,assumptions!$E$41*(1+assumptions!$E$42)^AK3,0),0)</f>
        <v>50</v>
      </c>
      <c r="AL14" s="9">
        <f>IF(production!AL24&gt;0,IF(AL2&lt;=year_end,assumptions!$E$41*(1+assumptions!$E$42)^AL3,0),0)</f>
        <v>50</v>
      </c>
      <c r="AM14" s="9">
        <f>IF(production!AM24&gt;0,IF(AM2&lt;=year_end,assumptions!$E$41*(1+assumptions!$E$42)^AM3,0),0)</f>
        <v>50</v>
      </c>
      <c r="AN14" s="9">
        <f>IF(production!AN24&gt;0,IF(AN2&lt;=year_end,assumptions!$E$41*(1+assumptions!$E$42)^AN3,0),0)</f>
        <v>50</v>
      </c>
      <c r="AO14" s="9">
        <f>IF(production!AO24&gt;0,IF(AO2&lt;=year_end,assumptions!$E$41*(1+assumptions!$E$42)^AO3,0),0)</f>
        <v>50</v>
      </c>
      <c r="AP14" s="9">
        <f>IF(production!AP24&gt;0,IF(AP2&lt;=year_end,assumptions!$E$41*(1+assumptions!$E$42)^AP3,0),0)</f>
        <v>50</v>
      </c>
      <c r="AQ14" s="9">
        <f>IF(production!AQ24&gt;0,IF(AQ2&lt;=year_end,assumptions!$E$41*(1+assumptions!$E$42)^AQ3,0),0)</f>
        <v>50</v>
      </c>
      <c r="AR14" s="9">
        <f>IF(production!AR24&gt;0,IF(AR2&lt;=year_end,assumptions!$E$41*(1+assumptions!$E$42)^AR3,0),0)</f>
        <v>50</v>
      </c>
      <c r="AS14" s="9">
        <f>IF(production!AS24&gt;0,IF(AS2&lt;=year_end,assumptions!$E$41*(1+assumptions!$E$42)^AS3,0),0)</f>
        <v>50</v>
      </c>
      <c r="AT14" s="9">
        <f>IF(production!AT24&gt;0,IF(AT2&lt;=year_end,assumptions!$E$41*(1+assumptions!$E$42)^AT3,0),0)</f>
        <v>50</v>
      </c>
      <c r="AU14" s="9">
        <f>IF(production!AU24&gt;0,IF(AU2&lt;=year_end,assumptions!$E$41*(1+assumptions!$E$42)^AU3,0),0)</f>
        <v>0</v>
      </c>
      <c r="AV14" s="9">
        <f>IF(production!AV24&gt;0,IF(AV2&lt;=year_end,assumptions!$E$41*(1+assumptions!$E$42)^AV3,0),0)</f>
        <v>0</v>
      </c>
      <c r="AW14" s="9">
        <f>IF(production!AW24&gt;0,IF(AW2&lt;=year_end,assumptions!$E$41*(1+assumptions!$E$42)^AW3,0),0)</f>
        <v>0</v>
      </c>
      <c r="AX14" s="9">
        <f>IF(production!AX24&gt;0,IF(AX2&lt;=year_end,assumptions!$E$41*(1+assumptions!$E$42)^AX3,0),0)</f>
        <v>0</v>
      </c>
      <c r="AY14" s="9">
        <f>IF(production!AY24&gt;0,IF(AY2&lt;=year_end,assumptions!$E$41*(1+assumptions!$E$42)^AY3,0),0)</f>
        <v>0</v>
      </c>
      <c r="AZ14" s="9">
        <f>IF(production!AZ24&gt;0,IF(AZ2&lt;=year_end,assumptions!$E$41*(1+assumptions!$E$42)^AZ3,0),0)</f>
        <v>0</v>
      </c>
      <c r="BA14" s="9">
        <f>IF(production!BA24&gt;0,IF(BA2&lt;=year_end,assumptions!$E$41*(1+assumptions!$E$42)^BA3,0),0)</f>
        <v>0</v>
      </c>
      <c r="BB14" s="9">
        <f>IF(production!BB24&gt;0,IF(BB2&lt;=year_end,assumptions!$E$41*(1+assumptions!$E$42)^BB3,0),0)</f>
        <v>0</v>
      </c>
      <c r="BC14" s="9">
        <f>IF(production!BC24&gt;0,IF(BC2&lt;=year_end,assumptions!$E$41*(1+assumptions!$E$42)^BC3,0),0)</f>
        <v>0</v>
      </c>
      <c r="BD14" s="9">
        <f>IF(production!BD24&gt;0,IF(BD2&lt;=year_end,assumptions!$E$41*(1+assumptions!$E$42)^BD3,0),0)</f>
        <v>0</v>
      </c>
      <c r="BE14" s="9">
        <f>IF(production!BE24&gt;0,IF(BE2&lt;=year_end,assumptions!$E$41*(1+assumptions!$E$42)^BE3,0),0)</f>
        <v>0</v>
      </c>
      <c r="BF14" s="9">
        <f>IF(production!BF24&gt;0,IF(BF2&lt;=year_end,assumptions!$E$41*(1+assumptions!$E$42)^BF3,0),0)</f>
        <v>0</v>
      </c>
      <c r="BG14" s="9">
        <f>IF(production!BG24&gt;0,IF(BG2&lt;=year_end,assumptions!$E$41*(1+assumptions!$E$42)^BG3,0),0)</f>
        <v>0</v>
      </c>
      <c r="BH14" s="9">
        <f>IF(production!BH24&gt;0,IF(BH2&lt;=year_end,assumptions!$E$41*(1+assumptions!$E$42)^BH3,0),0)</f>
        <v>0</v>
      </c>
      <c r="BI14" s="9">
        <f>IF(production!BI24&gt;0,IF(BI2&lt;=year_end,assumptions!$E$41*(1+assumptions!$E$42)^BI3,0),0)</f>
        <v>0</v>
      </c>
    </row>
    <row r="15" spans="1:75" x14ac:dyDescent="0.35">
      <c r="C15" t="s">
        <v>290</v>
      </c>
      <c r="D15" t="s">
        <v>291</v>
      </c>
      <c r="E15" s="13">
        <f t="shared" si="8"/>
        <v>5</v>
      </c>
      <c r="F15" s="9">
        <f>IF(production!F24&gt;0,IF(F2&lt;=year_end,assumptions!$E$43*(1+assumptions!$E$44)^F3,0),0)</f>
        <v>5</v>
      </c>
      <c r="G15" s="9">
        <f>IF(production!G24&gt;0,IF(G2&lt;=year_end,assumptions!$E$43*(1+assumptions!$E$44)^G3,0),0)</f>
        <v>5</v>
      </c>
      <c r="H15" s="9">
        <f>IF(production!H24&gt;0,IF(H2&lt;=year_end,assumptions!$E$43*(1+assumptions!$E$44)^H3,0),0)</f>
        <v>5</v>
      </c>
      <c r="I15" s="9">
        <f>IF(production!I24&gt;0,IF(I2&lt;=year_end,assumptions!$E$43*(1+assumptions!$E$44)^I3,0),0)</f>
        <v>5</v>
      </c>
      <c r="J15" s="9">
        <f>IF(production!J24&gt;0,IF(J2&lt;=year_end,assumptions!$E$43*(1+assumptions!$E$44)^J3,0),0)</f>
        <v>5</v>
      </c>
      <c r="K15" s="9">
        <f>IF(production!K24&gt;0,IF(K2&lt;=year_end,assumptions!$E$43*(1+assumptions!$E$44)^K3,0),0)</f>
        <v>5</v>
      </c>
      <c r="L15" s="9">
        <f>IF(production!L24&gt;0,IF(L2&lt;=year_end,assumptions!$E$43*(1+assumptions!$E$44)^L3,0),0)</f>
        <v>5</v>
      </c>
      <c r="M15" s="9">
        <f>IF(production!M24&gt;0,IF(M2&lt;=year_end,assumptions!$E$43*(1+assumptions!$E$44)^M3,0),0)</f>
        <v>5</v>
      </c>
      <c r="N15" s="9">
        <f>IF(production!N24&gt;0,IF(N2&lt;=year_end,assumptions!$E$43*(1+assumptions!$E$44)^N3,0),0)</f>
        <v>5</v>
      </c>
      <c r="O15" s="9">
        <f>IF(production!O24&gt;0,IF(O2&lt;=year_end,assumptions!$E$43*(1+assumptions!$E$44)^O3,0),0)</f>
        <v>5</v>
      </c>
      <c r="P15" s="9">
        <f>IF(production!P24&gt;0,IF(P2&lt;=year_end,assumptions!$E$43*(1+assumptions!$E$44)^P3,0),0)</f>
        <v>5</v>
      </c>
      <c r="Q15" s="9">
        <f>IF(production!Q24&gt;0,IF(Q2&lt;=year_end,assumptions!$E$43*(1+assumptions!$E$44)^Q3,0),0)</f>
        <v>5</v>
      </c>
      <c r="R15" s="9">
        <f>IF(production!R24&gt;0,IF(R2&lt;=year_end,assumptions!$E$43*(1+assumptions!$E$44)^R3,0),0)</f>
        <v>5</v>
      </c>
      <c r="S15" s="9">
        <f>IF(production!S24&gt;0,IF(S2&lt;=year_end,assumptions!$E$43*(1+assumptions!$E$44)^S3,0),0)</f>
        <v>5</v>
      </c>
      <c r="T15" s="9">
        <f>IF(production!T24&gt;0,IF(T2&lt;=year_end,assumptions!$E$43*(1+assumptions!$E$44)^T3,0),0)</f>
        <v>5</v>
      </c>
      <c r="U15" s="9">
        <f>IF(production!U24&gt;0,IF(U2&lt;=year_end,assumptions!$E$43*(1+assumptions!$E$44)^U3,0),0)</f>
        <v>5</v>
      </c>
      <c r="V15" s="9">
        <f>IF(production!V24&gt;0,IF(V2&lt;=year_end,assumptions!$E$43*(1+assumptions!$E$44)^V3,0),0)</f>
        <v>5</v>
      </c>
      <c r="W15" s="9">
        <f>IF(production!W24&gt;0,IF(W2&lt;=year_end,assumptions!$E$43*(1+assumptions!$E$44)^W3,0),0)</f>
        <v>5</v>
      </c>
      <c r="X15" s="9">
        <f>IF(production!X24&gt;0,IF(X2&lt;=year_end,assumptions!$E$43*(1+assumptions!$E$44)^X3,0),0)</f>
        <v>5</v>
      </c>
      <c r="Y15" s="9">
        <f>IF(production!Y24&gt;0,IF(Y2&lt;=year_end,assumptions!$E$43*(1+assumptions!$E$44)^Y3,0),0)</f>
        <v>5</v>
      </c>
      <c r="Z15" s="9">
        <f>IF(production!Z24&gt;0,IF(Z2&lt;=year_end,assumptions!$E$43*(1+assumptions!$E$44)^Z3,0),0)</f>
        <v>5</v>
      </c>
      <c r="AA15" s="9">
        <f>IF(production!AA24&gt;0,IF(AA2&lt;=year_end,assumptions!$E$43*(1+assumptions!$E$44)^AA3,0),0)</f>
        <v>5</v>
      </c>
      <c r="AB15" s="9">
        <f>IF(production!AB24&gt;0,IF(AB2&lt;=year_end,assumptions!$E$43*(1+assumptions!$E$44)^AB3,0),0)</f>
        <v>5</v>
      </c>
      <c r="AC15" s="9">
        <f>IF(production!AC24&gt;0,IF(AC2&lt;=year_end,assumptions!$E$43*(1+assumptions!$E$44)^AC3,0),0)</f>
        <v>5</v>
      </c>
      <c r="AD15" s="9">
        <f>IF(production!AD24&gt;0,IF(AD2&lt;=year_end,assumptions!$E$43*(1+assumptions!$E$44)^AD3,0),0)</f>
        <v>5</v>
      </c>
      <c r="AE15" s="9">
        <f>IF(production!AE24&gt;0,IF(AE2&lt;=year_end,assumptions!$E$43*(1+assumptions!$E$44)^AE3,0),0)</f>
        <v>5</v>
      </c>
      <c r="AF15" s="9">
        <f>IF(production!AF24&gt;0,IF(AF2&lt;=year_end,assumptions!$E$43*(1+assumptions!$E$44)^AF3,0),0)</f>
        <v>5</v>
      </c>
      <c r="AG15" s="9">
        <f>IF(production!AG24&gt;0,IF(AG2&lt;=year_end,assumptions!$E$43*(1+assumptions!$E$44)^AG3,0),0)</f>
        <v>5</v>
      </c>
      <c r="AH15" s="9">
        <f>IF(production!AH24&gt;0,IF(AH2&lt;=year_end,assumptions!$E$43*(1+assumptions!$E$44)^AH3,0),0)</f>
        <v>5</v>
      </c>
      <c r="AI15" s="9">
        <f>IF(production!AI24&gt;0,IF(AI2&lt;=year_end,assumptions!$E$43*(1+assumptions!$E$44)^AI3,0),0)</f>
        <v>5</v>
      </c>
      <c r="AJ15" s="9">
        <f>IF(production!AJ24&gt;0,IF(AJ2&lt;=year_end,assumptions!$E$43*(1+assumptions!$E$44)^AJ3,0),0)</f>
        <v>5</v>
      </c>
      <c r="AK15" s="9">
        <f>IF(production!AK24&gt;0,IF(AK2&lt;=year_end,assumptions!$E$43*(1+assumptions!$E$44)^AK3,0),0)</f>
        <v>5</v>
      </c>
      <c r="AL15" s="9">
        <f>IF(production!AL24&gt;0,IF(AL2&lt;=year_end,assumptions!$E$43*(1+assumptions!$E$44)^AL3,0),0)</f>
        <v>5</v>
      </c>
      <c r="AM15" s="9">
        <f>IF(production!AM24&gt;0,IF(AM2&lt;=year_end,assumptions!$E$43*(1+assumptions!$E$44)^AM3,0),0)</f>
        <v>5</v>
      </c>
      <c r="AN15" s="9">
        <f>IF(production!AN24&gt;0,IF(AN2&lt;=year_end,assumptions!$E$43*(1+assumptions!$E$44)^AN3,0),0)</f>
        <v>5</v>
      </c>
      <c r="AO15" s="9">
        <f>IF(production!AO24&gt;0,IF(AO2&lt;=year_end,assumptions!$E$43*(1+assumptions!$E$44)^AO3,0),0)</f>
        <v>5</v>
      </c>
      <c r="AP15" s="9">
        <f>IF(production!AP24&gt;0,IF(AP2&lt;=year_end,assumptions!$E$43*(1+assumptions!$E$44)^AP3,0),0)</f>
        <v>5</v>
      </c>
      <c r="AQ15" s="9">
        <f>IF(production!AQ24&gt;0,IF(AQ2&lt;=year_end,assumptions!$E$43*(1+assumptions!$E$44)^AQ3,0),0)</f>
        <v>5</v>
      </c>
      <c r="AR15" s="9">
        <f>IF(production!AR24&gt;0,IF(AR2&lt;=year_end,assumptions!$E$43*(1+assumptions!$E$44)^AR3,0),0)</f>
        <v>5</v>
      </c>
      <c r="AS15" s="9">
        <f>IF(production!AS24&gt;0,IF(AS2&lt;=year_end,assumptions!$E$43*(1+assumptions!$E$44)^AS3,0),0)</f>
        <v>5</v>
      </c>
      <c r="AT15" s="9">
        <f>IF(production!AT24&gt;0,IF(AT2&lt;=year_end,assumptions!$E$43*(1+assumptions!$E$44)^AT3,0),0)</f>
        <v>5</v>
      </c>
      <c r="AU15" s="9">
        <f>IF(production!AU24&gt;0,IF(AU2&lt;=year_end,assumptions!$E$43*(1+assumptions!$E$44)^AU3,0),0)</f>
        <v>0</v>
      </c>
      <c r="AV15" s="9">
        <f>IF(production!AV24&gt;0,IF(AV2&lt;=year_end,assumptions!$E$43*(1+assumptions!$E$44)^AV3,0),0)</f>
        <v>0</v>
      </c>
      <c r="AW15" s="9">
        <f>IF(production!AW24&gt;0,IF(AW2&lt;=year_end,assumptions!$E$43*(1+assumptions!$E$44)^AW3,0),0)</f>
        <v>0</v>
      </c>
      <c r="AX15" s="9">
        <f>IF(production!AX24&gt;0,IF(AX2&lt;=year_end,assumptions!$E$43*(1+assumptions!$E$44)^AX3,0),0)</f>
        <v>0</v>
      </c>
      <c r="AY15" s="9">
        <f>IF(production!AY24&gt;0,IF(AY2&lt;=year_end,assumptions!$E$43*(1+assumptions!$E$44)^AY3,0),0)</f>
        <v>0</v>
      </c>
      <c r="AZ15" s="9">
        <f>IF(production!AZ24&gt;0,IF(AZ2&lt;=year_end,assumptions!$E$43*(1+assumptions!$E$44)^AZ3,0),0)</f>
        <v>0</v>
      </c>
      <c r="BA15" s="9">
        <f>IF(production!BA24&gt;0,IF(BA2&lt;=year_end,assumptions!$E$43*(1+assumptions!$E$44)^BA3,0),0)</f>
        <v>0</v>
      </c>
      <c r="BB15" s="9">
        <f>IF(production!BB24&gt;0,IF(BB2&lt;=year_end,assumptions!$E$43*(1+assumptions!$E$44)^BB3,0),0)</f>
        <v>0</v>
      </c>
      <c r="BC15" s="9">
        <f>IF(production!BC24&gt;0,IF(BC2&lt;=year_end,assumptions!$E$43*(1+assumptions!$E$44)^BC3,0),0)</f>
        <v>0</v>
      </c>
      <c r="BD15" s="9">
        <f>IF(production!BD24&gt;0,IF(BD2&lt;=year_end,assumptions!$E$43*(1+assumptions!$E$44)^BD3,0),0)</f>
        <v>0</v>
      </c>
      <c r="BE15" s="9">
        <f>IF(production!BE24&gt;0,IF(BE2&lt;=year_end,assumptions!$E$43*(1+assumptions!$E$44)^BE3,0),0)</f>
        <v>0</v>
      </c>
      <c r="BF15" s="9">
        <f>IF(production!BF24&gt;0,IF(BF2&lt;=year_end,assumptions!$E$43*(1+assumptions!$E$44)^BF3,0),0)</f>
        <v>0</v>
      </c>
      <c r="BG15" s="9">
        <f>IF(production!BG24&gt;0,IF(BG2&lt;=year_end,assumptions!$E$43*(1+assumptions!$E$44)^BG3,0),0)</f>
        <v>0</v>
      </c>
      <c r="BH15" s="9">
        <f>IF(production!BH24&gt;0,IF(BH2&lt;=year_end,assumptions!$E$43*(1+assumptions!$E$44)^BH3,0),0)</f>
        <v>0</v>
      </c>
      <c r="BI15" s="9">
        <f>IF(production!BI24&gt;0,IF(BI2&lt;=year_end,assumptions!$E$43*(1+assumptions!$E$44)^BI3,0),0)</f>
        <v>0</v>
      </c>
    </row>
    <row r="16" spans="1:75" x14ac:dyDescent="0.35">
      <c r="C16" t="s">
        <v>292</v>
      </c>
      <c r="D16" t="s">
        <v>117</v>
      </c>
      <c r="E16" s="13">
        <f t="shared" si="8"/>
        <v>8</v>
      </c>
      <c r="F16" s="9">
        <f>IF(production!F24&gt;0,IF(F2&lt;=year_end,assumptions!$E$47,0),0)</f>
        <v>8</v>
      </c>
      <c r="G16" s="9">
        <f>IF(production!G24&gt;0,IF(G2&lt;=year_end,assumptions!$E$47,0),0)</f>
        <v>8</v>
      </c>
      <c r="H16" s="9">
        <f>IF(production!H24&gt;0,IF(H2&lt;=year_end,assumptions!$E$47,0),0)</f>
        <v>8</v>
      </c>
      <c r="I16" s="9">
        <f>IF(production!I24&gt;0,IF(I2&lt;=year_end,assumptions!$E$47,0),0)</f>
        <v>8</v>
      </c>
      <c r="J16" s="9">
        <f>IF(production!J24&gt;0,IF(J2&lt;=year_end,assumptions!$E$47,0),0)</f>
        <v>8</v>
      </c>
      <c r="K16" s="9">
        <f>IF(production!K24&gt;0,IF(K2&lt;=year_end,assumptions!$E$47,0),0)</f>
        <v>8</v>
      </c>
      <c r="L16" s="9">
        <f>IF(production!L24&gt;0,IF(L2&lt;=year_end,assumptions!$E$47,0),0)</f>
        <v>8</v>
      </c>
      <c r="M16" s="9">
        <f>IF(production!M24&gt;0,IF(M2&lt;=year_end,assumptions!$E$47,0),0)</f>
        <v>8</v>
      </c>
      <c r="N16" s="9">
        <f>IF(production!N24&gt;0,IF(N2&lt;=year_end,assumptions!$E$47,0),0)</f>
        <v>8</v>
      </c>
      <c r="O16" s="9">
        <f>IF(production!O24&gt;0,IF(O2&lt;=year_end,assumptions!$E$47,0),0)</f>
        <v>8</v>
      </c>
      <c r="P16" s="9">
        <f>IF(production!P24&gt;0,IF(P2&lt;=year_end,assumptions!$E$47,0),0)</f>
        <v>8</v>
      </c>
      <c r="Q16" s="9">
        <f>IF(production!Q24&gt;0,IF(Q2&lt;=year_end,assumptions!$E$47,0),0)</f>
        <v>8</v>
      </c>
      <c r="R16" s="9">
        <f>IF(production!R24&gt;0,IF(R2&lt;=year_end,assumptions!$E$47,0),0)</f>
        <v>8</v>
      </c>
      <c r="S16" s="9">
        <f>IF(production!S24&gt;0,IF(S2&lt;=year_end,assumptions!$E$47,0),0)</f>
        <v>8</v>
      </c>
      <c r="T16" s="9">
        <f>IF(production!T24&gt;0,IF(T2&lt;=year_end,assumptions!$E$47,0),0)</f>
        <v>8</v>
      </c>
      <c r="U16" s="9">
        <f>IF(production!U24&gt;0,IF(U2&lt;=year_end,assumptions!$E$47,0),0)</f>
        <v>8</v>
      </c>
      <c r="V16" s="9">
        <f>IF(production!V24&gt;0,IF(V2&lt;=year_end,assumptions!$E$47,0),0)</f>
        <v>8</v>
      </c>
      <c r="W16" s="9">
        <f>IF(production!W24&gt;0,IF(W2&lt;=year_end,assumptions!$E$47,0),0)</f>
        <v>8</v>
      </c>
      <c r="X16" s="9">
        <f>IF(production!X24&gt;0,IF(X2&lt;=year_end,assumptions!$E$47,0),0)</f>
        <v>8</v>
      </c>
      <c r="Y16" s="9">
        <f>IF(production!Y24&gt;0,IF(Y2&lt;=year_end,assumptions!$E$47,0),0)</f>
        <v>8</v>
      </c>
      <c r="Z16" s="9">
        <f>IF(production!Z24&gt;0,IF(Z2&lt;=year_end,assumptions!$E$47,0),0)</f>
        <v>8</v>
      </c>
      <c r="AA16" s="9">
        <f>IF(production!AA24&gt;0,IF(AA2&lt;=year_end,assumptions!$E$47,0),0)</f>
        <v>8</v>
      </c>
      <c r="AB16" s="9">
        <f>IF(production!AB24&gt;0,IF(AB2&lt;=year_end,assumptions!$E$47,0),0)</f>
        <v>8</v>
      </c>
      <c r="AC16" s="9">
        <f>IF(production!AC24&gt;0,IF(AC2&lt;=year_end,assumptions!$E$47,0),0)</f>
        <v>8</v>
      </c>
      <c r="AD16" s="9">
        <f>IF(production!AD24&gt;0,IF(AD2&lt;=year_end,assumptions!$E$47,0),0)</f>
        <v>8</v>
      </c>
      <c r="AE16" s="9">
        <f>IF(production!AE24&gt;0,IF(AE2&lt;=year_end,assumptions!$E$47,0),0)</f>
        <v>8</v>
      </c>
      <c r="AF16" s="9">
        <f>IF(production!AF24&gt;0,IF(AF2&lt;=year_end,assumptions!$E$47,0),0)</f>
        <v>8</v>
      </c>
      <c r="AG16" s="9">
        <f>IF(production!AG24&gt;0,IF(AG2&lt;=year_end,assumptions!$E$47,0),0)</f>
        <v>8</v>
      </c>
      <c r="AH16" s="9">
        <f>IF(production!AH24&gt;0,IF(AH2&lt;=year_end,assumptions!$E$47,0),0)</f>
        <v>8</v>
      </c>
      <c r="AI16" s="9">
        <f>IF(production!AI24&gt;0,IF(AI2&lt;=year_end,assumptions!$E$47,0),0)</f>
        <v>8</v>
      </c>
      <c r="AJ16" s="9">
        <f>IF(production!AJ24&gt;0,IF(AJ2&lt;=year_end,assumptions!$E$47,0),0)</f>
        <v>8</v>
      </c>
      <c r="AK16" s="9">
        <f>IF(production!AK24&gt;0,IF(AK2&lt;=year_end,assumptions!$E$47,0),0)</f>
        <v>8</v>
      </c>
      <c r="AL16" s="9">
        <f>IF(production!AL24&gt;0,IF(AL2&lt;=year_end,assumptions!$E$47,0),0)</f>
        <v>8</v>
      </c>
      <c r="AM16" s="9">
        <f>IF(production!AM24&gt;0,IF(AM2&lt;=year_end,assumptions!$E$47,0),0)</f>
        <v>8</v>
      </c>
      <c r="AN16" s="9">
        <f>IF(production!AN24&gt;0,IF(AN2&lt;=year_end,assumptions!$E$47,0),0)</f>
        <v>8</v>
      </c>
      <c r="AO16" s="9">
        <f>IF(production!AO24&gt;0,IF(AO2&lt;=year_end,assumptions!$E$47,0),0)</f>
        <v>8</v>
      </c>
      <c r="AP16" s="9">
        <f>IF(production!AP24&gt;0,IF(AP2&lt;=year_end,assumptions!$E$47,0),0)</f>
        <v>8</v>
      </c>
      <c r="AQ16" s="9">
        <f>IF(production!AQ24&gt;0,IF(AQ2&lt;=year_end,assumptions!$E$47,0),0)</f>
        <v>8</v>
      </c>
      <c r="AR16" s="9">
        <f>IF(production!AR24&gt;0,IF(AR2&lt;=year_end,assumptions!$E$47,0),0)</f>
        <v>8</v>
      </c>
      <c r="AS16" s="9">
        <f>IF(production!AS24&gt;0,IF(AS2&lt;=year_end,assumptions!$E$47,0),0)</f>
        <v>8</v>
      </c>
      <c r="AT16" s="9">
        <f>IF(production!AT24&gt;0,IF(AT2&lt;=year_end,assumptions!$E$47,0),0)</f>
        <v>8</v>
      </c>
      <c r="AU16" s="9">
        <f>IF(production!AU24&gt;0,IF(AU2&lt;=year_end,assumptions!$E$47,0),0)</f>
        <v>0</v>
      </c>
      <c r="AV16" s="9">
        <f>IF(production!AV24&gt;0,IF(AV2&lt;=year_end,assumptions!$E$47,0),0)</f>
        <v>0</v>
      </c>
      <c r="AW16" s="9">
        <f>IF(production!AW24&gt;0,IF(AW2&lt;=year_end,assumptions!$E$47,0),0)</f>
        <v>0</v>
      </c>
      <c r="AX16" s="9">
        <f>IF(production!AX24&gt;0,IF(AX2&lt;=year_end,assumptions!$E$47,0),0)</f>
        <v>0</v>
      </c>
      <c r="AY16" s="9">
        <f>IF(production!AY24&gt;0,IF(AY2&lt;=year_end,assumptions!$E$47,0),0)</f>
        <v>0</v>
      </c>
      <c r="AZ16" s="9">
        <f>IF(production!AZ24&gt;0,IF(AZ2&lt;=year_end,assumptions!$E$47,0),0)</f>
        <v>0</v>
      </c>
      <c r="BA16" s="9">
        <f>IF(production!BA24&gt;0,IF(BA2&lt;=year_end,assumptions!$E$47,0),0)</f>
        <v>0</v>
      </c>
      <c r="BB16" s="9">
        <f>IF(production!BB24&gt;0,IF(BB2&lt;=year_end,assumptions!$E$47,0),0)</f>
        <v>0</v>
      </c>
      <c r="BC16" s="9">
        <f>IF(production!BC24&gt;0,IF(BC2&lt;=year_end,assumptions!$E$47,0),0)</f>
        <v>0</v>
      </c>
      <c r="BD16" s="9">
        <f>IF(production!BD24&gt;0,IF(BD2&lt;=year_end,assumptions!$E$47,0),0)</f>
        <v>0</v>
      </c>
      <c r="BE16" s="9">
        <f>IF(production!BE24&gt;0,IF(BE2&lt;=year_end,assumptions!$E$47,0),0)</f>
        <v>0</v>
      </c>
      <c r="BF16" s="9">
        <f>IF(production!BF24&gt;0,IF(BF2&lt;=year_end,assumptions!$E$47,0),0)</f>
        <v>0</v>
      </c>
      <c r="BG16" s="9">
        <f>IF(production!BG24&gt;0,IF(BG2&lt;=year_end,assumptions!$E$47,0),0)</f>
        <v>0</v>
      </c>
      <c r="BH16" s="9">
        <f>IF(production!BH24&gt;0,IF(BH2&lt;=year_end,assumptions!$E$47,0),0)</f>
        <v>0</v>
      </c>
      <c r="BI16" s="9">
        <f>IF(production!BI24&gt;0,IF(BI2&lt;=year_end,assumptions!$E$47,0),0)</f>
        <v>0</v>
      </c>
    </row>
    <row r="17" spans="1:61" x14ac:dyDescent="0.35">
      <c r="C17" t="s">
        <v>293</v>
      </c>
      <c r="D17" t="s">
        <v>117</v>
      </c>
      <c r="E17" s="13">
        <f t="shared" si="8"/>
        <v>0.5</v>
      </c>
      <c r="F17" s="9">
        <f>IF(production!F24&gt;0,IF(F2&lt;=year_end,assumptions!$E$48,0),0)</f>
        <v>0.5</v>
      </c>
      <c r="G17" s="9">
        <f>IF(production!G24&gt;0,IF(G2&lt;=year_end,assumptions!$E$48,0),0)</f>
        <v>0.5</v>
      </c>
      <c r="H17" s="9">
        <f>IF(production!H24&gt;0,IF(H2&lt;=year_end,assumptions!$E$48,0),0)</f>
        <v>0.5</v>
      </c>
      <c r="I17" s="9">
        <f>IF(production!I24&gt;0,IF(I2&lt;=year_end,assumptions!$E$48,0),0)</f>
        <v>0.5</v>
      </c>
      <c r="J17" s="9">
        <f>IF(production!J24&gt;0,IF(J2&lt;=year_end,assumptions!$E$48,0),0)</f>
        <v>0.5</v>
      </c>
      <c r="K17" s="9">
        <f>IF(production!K24&gt;0,IF(K2&lt;=year_end,assumptions!$E$48,0),0)</f>
        <v>0.5</v>
      </c>
      <c r="L17" s="9">
        <f>IF(production!L24&gt;0,IF(L2&lt;=year_end,assumptions!$E$48,0),0)</f>
        <v>0.5</v>
      </c>
      <c r="M17" s="9">
        <f>IF(production!M24&gt;0,IF(M2&lt;=year_end,assumptions!$E$48,0),0)</f>
        <v>0.5</v>
      </c>
      <c r="N17" s="9">
        <f>IF(production!N24&gt;0,IF(N2&lt;=year_end,assumptions!$E$48,0),0)</f>
        <v>0.5</v>
      </c>
      <c r="O17" s="9">
        <f>IF(production!O24&gt;0,IF(O2&lt;=year_end,assumptions!$E$48,0),0)</f>
        <v>0.5</v>
      </c>
      <c r="P17" s="9">
        <f>IF(production!P24&gt;0,IF(P2&lt;=year_end,assumptions!$E$48,0),0)</f>
        <v>0.5</v>
      </c>
      <c r="Q17" s="9">
        <f>IF(production!Q24&gt;0,IF(Q2&lt;=year_end,assumptions!$E$48,0),0)</f>
        <v>0.5</v>
      </c>
      <c r="R17" s="9">
        <f>IF(production!R24&gt;0,IF(R2&lt;=year_end,assumptions!$E$48,0),0)</f>
        <v>0.5</v>
      </c>
      <c r="S17" s="9">
        <f>IF(production!S24&gt;0,IF(S2&lt;=year_end,assumptions!$E$48,0),0)</f>
        <v>0.5</v>
      </c>
      <c r="T17" s="9">
        <f>IF(production!T24&gt;0,IF(T2&lt;=year_end,assumptions!$E$48,0),0)</f>
        <v>0.5</v>
      </c>
      <c r="U17" s="9">
        <f>IF(production!U24&gt;0,IF(U2&lt;=year_end,assumptions!$E$48,0),0)</f>
        <v>0.5</v>
      </c>
      <c r="V17" s="9">
        <f>IF(production!V24&gt;0,IF(V2&lt;=year_end,assumptions!$E$48,0),0)</f>
        <v>0.5</v>
      </c>
      <c r="W17" s="9">
        <f>IF(production!W24&gt;0,IF(W2&lt;=year_end,assumptions!$E$48,0),0)</f>
        <v>0.5</v>
      </c>
      <c r="X17" s="9">
        <f>IF(production!X24&gt;0,IF(X2&lt;=year_end,assumptions!$E$48,0),0)</f>
        <v>0.5</v>
      </c>
      <c r="Y17" s="9">
        <f>IF(production!Y24&gt;0,IF(Y2&lt;=year_end,assumptions!$E$48,0),0)</f>
        <v>0.5</v>
      </c>
      <c r="Z17" s="9">
        <f>IF(production!Z24&gt;0,IF(Z2&lt;=year_end,assumptions!$E$48,0),0)</f>
        <v>0.5</v>
      </c>
      <c r="AA17" s="9">
        <f>IF(production!AA24&gt;0,IF(AA2&lt;=year_end,assumptions!$E$48,0),0)</f>
        <v>0.5</v>
      </c>
      <c r="AB17" s="9">
        <f>IF(production!AB24&gt;0,IF(AB2&lt;=year_end,assumptions!$E$48,0),0)</f>
        <v>0.5</v>
      </c>
      <c r="AC17" s="9">
        <f>IF(production!AC24&gt;0,IF(AC2&lt;=year_end,assumptions!$E$48,0),0)</f>
        <v>0.5</v>
      </c>
      <c r="AD17" s="9">
        <f>IF(production!AD24&gt;0,IF(AD2&lt;=year_end,assumptions!$E$48,0),0)</f>
        <v>0.5</v>
      </c>
      <c r="AE17" s="9">
        <f>IF(production!AE24&gt;0,IF(AE2&lt;=year_end,assumptions!$E$48,0),0)</f>
        <v>0.5</v>
      </c>
      <c r="AF17" s="9">
        <f>IF(production!AF24&gt;0,IF(AF2&lt;=year_end,assumptions!$E$48,0),0)</f>
        <v>0.5</v>
      </c>
      <c r="AG17" s="9">
        <f>IF(production!AG24&gt;0,IF(AG2&lt;=year_end,assumptions!$E$48,0),0)</f>
        <v>0.5</v>
      </c>
      <c r="AH17" s="9">
        <f>IF(production!AH24&gt;0,IF(AH2&lt;=year_end,assumptions!$E$48,0),0)</f>
        <v>0.5</v>
      </c>
      <c r="AI17" s="9">
        <f>IF(production!AI24&gt;0,IF(AI2&lt;=year_end,assumptions!$E$48,0),0)</f>
        <v>0.5</v>
      </c>
      <c r="AJ17" s="9">
        <f>IF(production!AJ24&gt;0,IF(AJ2&lt;=year_end,assumptions!$E$48,0),0)</f>
        <v>0.5</v>
      </c>
      <c r="AK17" s="9">
        <f>IF(production!AK24&gt;0,IF(AK2&lt;=year_end,assumptions!$E$48,0),0)</f>
        <v>0.5</v>
      </c>
      <c r="AL17" s="9">
        <f>IF(production!AL24&gt;0,IF(AL2&lt;=year_end,assumptions!$E$48,0),0)</f>
        <v>0.5</v>
      </c>
      <c r="AM17" s="9">
        <f>IF(production!AM24&gt;0,IF(AM2&lt;=year_end,assumptions!$E$48,0),0)</f>
        <v>0.5</v>
      </c>
      <c r="AN17" s="9">
        <f>IF(production!AN24&gt;0,IF(AN2&lt;=year_end,assumptions!$E$48,0),0)</f>
        <v>0.5</v>
      </c>
      <c r="AO17" s="9">
        <f>IF(production!AO24&gt;0,IF(AO2&lt;=year_end,assumptions!$E$48,0),0)</f>
        <v>0.5</v>
      </c>
      <c r="AP17" s="9">
        <f>IF(production!AP24&gt;0,IF(AP2&lt;=year_end,assumptions!$E$48,0),0)</f>
        <v>0.5</v>
      </c>
      <c r="AQ17" s="9">
        <f>IF(production!AQ24&gt;0,IF(AQ2&lt;=year_end,assumptions!$E$48,0),0)</f>
        <v>0.5</v>
      </c>
      <c r="AR17" s="9">
        <f>IF(production!AR24&gt;0,IF(AR2&lt;=year_end,assumptions!$E$48,0),0)</f>
        <v>0.5</v>
      </c>
      <c r="AS17" s="9">
        <f>IF(production!AS24&gt;0,IF(AS2&lt;=year_end,assumptions!$E$48,0),0)</f>
        <v>0.5</v>
      </c>
      <c r="AT17" s="9">
        <f>IF(production!AT24&gt;0,IF(AT2&lt;=year_end,assumptions!$E$48,0),0)</f>
        <v>0.5</v>
      </c>
      <c r="AU17" s="9">
        <f>IF(production!AU24&gt;0,IF(AU2&lt;=year_end,assumptions!$E$48,0),0)</f>
        <v>0</v>
      </c>
      <c r="AV17" s="9">
        <f>IF(production!AV24&gt;0,IF(AV2&lt;=year_end,assumptions!$E$48,0),0)</f>
        <v>0</v>
      </c>
      <c r="AW17" s="9">
        <f>IF(production!AW24&gt;0,IF(AW2&lt;=year_end,assumptions!$E$48,0),0)</f>
        <v>0</v>
      </c>
      <c r="AX17" s="9">
        <f>IF(production!AX24&gt;0,IF(AX2&lt;=year_end,assumptions!$E$48,0),0)</f>
        <v>0</v>
      </c>
      <c r="AY17" s="9">
        <f>IF(production!AY24&gt;0,IF(AY2&lt;=year_end,assumptions!$E$48,0),0)</f>
        <v>0</v>
      </c>
      <c r="AZ17" s="9">
        <f>IF(production!AZ24&gt;0,IF(AZ2&lt;=year_end,assumptions!$E$48,0),0)</f>
        <v>0</v>
      </c>
      <c r="BA17" s="9">
        <f>IF(production!BA24&gt;0,IF(BA2&lt;=year_end,assumptions!$E$48,0),0)</f>
        <v>0</v>
      </c>
      <c r="BB17" s="9">
        <f>IF(production!BB24&gt;0,IF(BB2&lt;=year_end,assumptions!$E$48,0),0)</f>
        <v>0</v>
      </c>
      <c r="BC17" s="9">
        <f>IF(production!BC24&gt;0,IF(BC2&lt;=year_end,assumptions!$E$48,0),0)</f>
        <v>0</v>
      </c>
      <c r="BD17" s="9">
        <f>IF(production!BD24&gt;0,IF(BD2&lt;=year_end,assumptions!$E$48,0),0)</f>
        <v>0</v>
      </c>
      <c r="BE17" s="9">
        <f>IF(production!BE24&gt;0,IF(BE2&lt;=year_end,assumptions!$E$48,0),0)</f>
        <v>0</v>
      </c>
      <c r="BF17" s="9">
        <f>IF(production!BF24&gt;0,IF(BF2&lt;=year_end,assumptions!$E$48,0),0)</f>
        <v>0</v>
      </c>
      <c r="BG17" s="9">
        <f>IF(production!BG24&gt;0,IF(BG2&lt;=year_end,assumptions!$E$48,0),0)</f>
        <v>0</v>
      </c>
      <c r="BH17" s="9">
        <f>IF(production!BH24&gt;0,IF(BH2&lt;=year_end,assumptions!$E$48,0),0)</f>
        <v>0</v>
      </c>
      <c r="BI17" s="9">
        <f>IF(production!BI24&gt;0,IF(BI2&lt;=year_end,assumptions!$E$48,0),0)</f>
        <v>0</v>
      </c>
    </row>
    <row r="18" spans="1:61" x14ac:dyDescent="0.35">
      <c r="C18" t="s">
        <v>294</v>
      </c>
      <c r="D18" t="s">
        <v>112</v>
      </c>
      <c r="E18" s="13">
        <f t="shared" si="8"/>
        <v>2</v>
      </c>
      <c r="F18" s="9">
        <f>IF(production!F24&gt;0,IF(F2&lt;=year_end,assumptions!$E$45*(1+assumptions!$E$46)^F3,0),0)</f>
        <v>2</v>
      </c>
      <c r="G18" s="9">
        <f>IF(production!G24&gt;0,IF(G2&lt;=year_end,assumptions!$E$45*(1+assumptions!$E$46)^G3,0),0)</f>
        <v>2</v>
      </c>
      <c r="H18" s="9">
        <f>IF(production!H24&gt;0,IF(H2&lt;=year_end,assumptions!$E$45*(1+assumptions!$E$46)^H3,0),0)</f>
        <v>2</v>
      </c>
      <c r="I18" s="9">
        <f>IF(production!I24&gt;0,IF(I2&lt;=year_end,assumptions!$E$45*(1+assumptions!$E$46)^I3,0),0)</f>
        <v>2</v>
      </c>
      <c r="J18" s="9">
        <f>IF(production!J24&gt;0,IF(J2&lt;=year_end,assumptions!$E$45*(1+assumptions!$E$46)^J3,0),0)</f>
        <v>2</v>
      </c>
      <c r="K18" s="9">
        <f>IF(production!K24&gt;0,IF(K2&lt;=year_end,assumptions!$E$45*(1+assumptions!$E$46)^K3,0),0)</f>
        <v>2</v>
      </c>
      <c r="L18" s="9">
        <f>IF(production!L24&gt;0,IF(L2&lt;=year_end,assumptions!$E$45*(1+assumptions!$E$46)^L3,0),0)</f>
        <v>2</v>
      </c>
      <c r="M18" s="9">
        <f>IF(production!M24&gt;0,IF(M2&lt;=year_end,assumptions!$E$45*(1+assumptions!$E$46)^M3,0),0)</f>
        <v>2</v>
      </c>
      <c r="N18" s="9">
        <f>IF(production!N24&gt;0,IF(N2&lt;=year_end,assumptions!$E$45*(1+assumptions!$E$46)^N3,0),0)</f>
        <v>2</v>
      </c>
      <c r="O18" s="9">
        <f>IF(production!O24&gt;0,IF(O2&lt;=year_end,assumptions!$E$45*(1+assumptions!$E$46)^O3,0),0)</f>
        <v>2</v>
      </c>
      <c r="P18" s="9">
        <f>IF(production!P24&gt;0,IF(P2&lt;=year_end,assumptions!$E$45*(1+assumptions!$E$46)^P3,0),0)</f>
        <v>2</v>
      </c>
      <c r="Q18" s="9">
        <f>IF(production!Q24&gt;0,IF(Q2&lt;=year_end,assumptions!$E$45*(1+assumptions!$E$46)^Q3,0),0)</f>
        <v>2</v>
      </c>
      <c r="R18" s="9">
        <f>IF(production!R24&gt;0,IF(R2&lt;=year_end,assumptions!$E$45*(1+assumptions!$E$46)^R3,0),0)</f>
        <v>2</v>
      </c>
      <c r="S18" s="9">
        <f>IF(production!S24&gt;0,IF(S2&lt;=year_end,assumptions!$E$45*(1+assumptions!$E$46)^S3,0),0)</f>
        <v>2</v>
      </c>
      <c r="T18" s="9">
        <f>IF(production!T24&gt;0,IF(T2&lt;=year_end,assumptions!$E$45*(1+assumptions!$E$46)^T3,0),0)</f>
        <v>2</v>
      </c>
      <c r="U18" s="9">
        <f>IF(production!U24&gt;0,IF(U2&lt;=year_end,assumptions!$E$45*(1+assumptions!$E$46)^U3,0),0)</f>
        <v>2</v>
      </c>
      <c r="V18" s="9">
        <f>IF(production!V24&gt;0,IF(V2&lt;=year_end,assumptions!$E$45*(1+assumptions!$E$46)^V3,0),0)</f>
        <v>2</v>
      </c>
      <c r="W18" s="9">
        <f>IF(production!W24&gt;0,IF(W2&lt;=year_end,assumptions!$E$45*(1+assumptions!$E$46)^W3,0),0)</f>
        <v>2</v>
      </c>
      <c r="X18" s="9">
        <f>IF(production!X24&gt;0,IF(X2&lt;=year_end,assumptions!$E$45*(1+assumptions!$E$46)^X3,0),0)</f>
        <v>2</v>
      </c>
      <c r="Y18" s="9">
        <f>IF(production!Y24&gt;0,IF(Y2&lt;=year_end,assumptions!$E$45*(1+assumptions!$E$46)^Y3,0),0)</f>
        <v>2</v>
      </c>
      <c r="Z18" s="9">
        <f>IF(production!Z24&gt;0,IF(Z2&lt;=year_end,assumptions!$E$45*(1+assumptions!$E$46)^Z3,0),0)</f>
        <v>2</v>
      </c>
      <c r="AA18" s="9">
        <f>IF(production!AA24&gt;0,IF(AA2&lt;=year_end,assumptions!$E$45*(1+assumptions!$E$46)^AA3,0),0)</f>
        <v>2</v>
      </c>
      <c r="AB18" s="9">
        <f>IF(production!AB24&gt;0,IF(AB2&lt;=year_end,assumptions!$E$45*(1+assumptions!$E$46)^AB3,0),0)</f>
        <v>2</v>
      </c>
      <c r="AC18" s="9">
        <f>IF(production!AC24&gt;0,IF(AC2&lt;=year_end,assumptions!$E$45*(1+assumptions!$E$46)^AC3,0),0)</f>
        <v>2</v>
      </c>
      <c r="AD18" s="9">
        <f>IF(production!AD24&gt;0,IF(AD2&lt;=year_end,assumptions!$E$45*(1+assumptions!$E$46)^AD3,0),0)</f>
        <v>2</v>
      </c>
      <c r="AE18" s="9">
        <f>IF(production!AE24&gt;0,IF(AE2&lt;=year_end,assumptions!$E$45*(1+assumptions!$E$46)^AE3,0),0)</f>
        <v>2</v>
      </c>
      <c r="AF18" s="9">
        <f>IF(production!AF24&gt;0,IF(AF2&lt;=year_end,assumptions!$E$45*(1+assumptions!$E$46)^AF3,0),0)</f>
        <v>2</v>
      </c>
      <c r="AG18" s="9">
        <f>IF(production!AG24&gt;0,IF(AG2&lt;=year_end,assumptions!$E$45*(1+assumptions!$E$46)^AG3,0),0)</f>
        <v>2</v>
      </c>
      <c r="AH18" s="9">
        <f>IF(production!AH24&gt;0,IF(AH2&lt;=year_end,assumptions!$E$45*(1+assumptions!$E$46)^AH3,0),0)</f>
        <v>2</v>
      </c>
      <c r="AI18" s="9">
        <f>IF(production!AI24&gt;0,IF(AI2&lt;=year_end,assumptions!$E$45*(1+assumptions!$E$46)^AI3,0),0)</f>
        <v>2</v>
      </c>
      <c r="AJ18" s="9">
        <f>IF(production!AJ24&gt;0,IF(AJ2&lt;=year_end,assumptions!$E$45*(1+assumptions!$E$46)^AJ3,0),0)</f>
        <v>2</v>
      </c>
      <c r="AK18" s="9">
        <f>IF(production!AK24&gt;0,IF(AK2&lt;=year_end,assumptions!$E$45*(1+assumptions!$E$46)^AK3,0),0)</f>
        <v>2</v>
      </c>
      <c r="AL18" s="9">
        <f>IF(production!AL24&gt;0,IF(AL2&lt;=year_end,assumptions!$E$45*(1+assumptions!$E$46)^AL3,0),0)</f>
        <v>2</v>
      </c>
      <c r="AM18" s="9">
        <f>IF(production!AM24&gt;0,IF(AM2&lt;=year_end,assumptions!$E$45*(1+assumptions!$E$46)^AM3,0),0)</f>
        <v>2</v>
      </c>
      <c r="AN18" s="9">
        <f>IF(production!AN24&gt;0,IF(AN2&lt;=year_end,assumptions!$E$45*(1+assumptions!$E$46)^AN3,0),0)</f>
        <v>2</v>
      </c>
      <c r="AO18" s="9">
        <f>IF(production!AO24&gt;0,IF(AO2&lt;=year_end,assumptions!$E$45*(1+assumptions!$E$46)^AO3,0),0)</f>
        <v>2</v>
      </c>
      <c r="AP18" s="9">
        <f>IF(production!AP24&gt;0,IF(AP2&lt;=year_end,assumptions!$E$45*(1+assumptions!$E$46)^AP3,0),0)</f>
        <v>2</v>
      </c>
      <c r="AQ18" s="9">
        <f>IF(production!AQ24&gt;0,IF(AQ2&lt;=year_end,assumptions!$E$45*(1+assumptions!$E$46)^AQ3,0),0)</f>
        <v>2</v>
      </c>
      <c r="AR18" s="9">
        <f>IF(production!AR24&gt;0,IF(AR2&lt;=year_end,assumptions!$E$45*(1+assumptions!$E$46)^AR3,0),0)</f>
        <v>2</v>
      </c>
      <c r="AS18" s="9">
        <f>IF(production!AS24&gt;0,IF(AS2&lt;=year_end,assumptions!$E$45*(1+assumptions!$E$46)^AS3,0),0)</f>
        <v>2</v>
      </c>
      <c r="AT18" s="9">
        <f>IF(production!AT24&gt;0,IF(AT2&lt;=year_end,assumptions!$E$45*(1+assumptions!$E$46)^AT3,0),0)</f>
        <v>2</v>
      </c>
      <c r="AU18" s="9">
        <f>IF(production!AU24&gt;0,IF(AU2&lt;=year_end,assumptions!$E$45*(1+assumptions!$E$46)^AU3,0),0)</f>
        <v>0</v>
      </c>
      <c r="AV18" s="9">
        <f>IF(production!AV24&gt;0,IF(AV2&lt;=year_end,assumptions!$E$45*(1+assumptions!$E$46)^AV3,0),0)</f>
        <v>0</v>
      </c>
      <c r="AW18" s="9">
        <f>IF(production!AW24&gt;0,IF(AW2&lt;=year_end,assumptions!$E$45*(1+assumptions!$E$46)^AW3,0),0)</f>
        <v>0</v>
      </c>
      <c r="AX18" s="9">
        <f>IF(production!AX24&gt;0,IF(AX2&lt;=year_end,assumptions!$E$45*(1+assumptions!$E$46)^AX3,0),0)</f>
        <v>0</v>
      </c>
      <c r="AY18" s="9">
        <f>IF(production!AY24&gt;0,IF(AY2&lt;=year_end,assumptions!$E$45*(1+assumptions!$E$46)^AY3,0),0)</f>
        <v>0</v>
      </c>
      <c r="AZ18" s="9">
        <f>IF(production!AZ24&gt;0,IF(AZ2&lt;=year_end,assumptions!$E$45*(1+assumptions!$E$46)^AZ3,0),0)</f>
        <v>0</v>
      </c>
      <c r="BA18" s="9">
        <f>IF(production!BA24&gt;0,IF(BA2&lt;=year_end,assumptions!$E$45*(1+assumptions!$E$46)^BA3,0),0)</f>
        <v>0</v>
      </c>
      <c r="BB18" s="9">
        <f>IF(production!BB24&gt;0,IF(BB2&lt;=year_end,assumptions!$E$45*(1+assumptions!$E$46)^BB3,0),0)</f>
        <v>0</v>
      </c>
      <c r="BC18" s="9">
        <f>IF(production!BC24&gt;0,IF(BC2&lt;=year_end,assumptions!$E$45*(1+assumptions!$E$46)^BC3,0),0)</f>
        <v>0</v>
      </c>
      <c r="BD18" s="9">
        <f>IF(production!BD24&gt;0,IF(BD2&lt;=year_end,assumptions!$E$45*(1+assumptions!$E$46)^BD3,0),0)</f>
        <v>0</v>
      </c>
      <c r="BE18" s="9">
        <f>IF(production!BE24&gt;0,IF(BE2&lt;=year_end,assumptions!$E$45*(1+assumptions!$E$46)^BE3,0),0)</f>
        <v>0</v>
      </c>
      <c r="BF18" s="9">
        <f>IF(production!BF24&gt;0,IF(BF2&lt;=year_end,assumptions!$E$45*(1+assumptions!$E$46)^BF3,0),0)</f>
        <v>0</v>
      </c>
      <c r="BG18" s="9">
        <f>IF(production!BG24&gt;0,IF(BG2&lt;=year_end,assumptions!$E$45*(1+assumptions!$E$46)^BG3,0),0)</f>
        <v>0</v>
      </c>
      <c r="BH18" s="9">
        <f>IF(production!BH24&gt;0,IF(BH2&lt;=year_end,assumptions!$E$45*(1+assumptions!$E$46)^BH3,0),0)</f>
        <v>0</v>
      </c>
      <c r="BI18" s="9">
        <f>IF(production!BI24&gt;0,IF(BI2&lt;=year_end,assumptions!$E$45*(1+assumptions!$E$46)^BI3,0),0)</f>
        <v>0</v>
      </c>
    </row>
    <row r="19" spans="1:61" x14ac:dyDescent="0.35">
      <c r="C19" t="s">
        <v>122</v>
      </c>
      <c r="D19" t="s">
        <v>113</v>
      </c>
      <c r="E19" s="13">
        <f t="shared" si="8"/>
        <v>80</v>
      </c>
      <c r="F19" s="9">
        <f>IF(production!F24&gt;0,assumptions!$E$49,0)</f>
        <v>80</v>
      </c>
      <c r="G19" s="9">
        <f>IF(production!G24&gt;0,assumptions!$E$49,0)</f>
        <v>80</v>
      </c>
      <c r="H19" s="9">
        <f>IF(production!H24&gt;0,assumptions!$E$49,0)</f>
        <v>80</v>
      </c>
      <c r="I19" s="9">
        <f>IF(production!I24&gt;0,assumptions!$E$49,0)</f>
        <v>80</v>
      </c>
      <c r="J19" s="9">
        <f>IF(production!J24&gt;0,assumptions!$E$49,0)</f>
        <v>80</v>
      </c>
      <c r="K19" s="9">
        <f>IF(production!K24&gt;0,assumptions!$E$49,0)</f>
        <v>80</v>
      </c>
      <c r="L19" s="9">
        <f>IF(production!L24&gt;0,assumptions!$E$49,0)</f>
        <v>80</v>
      </c>
      <c r="M19" s="9">
        <f>IF(production!M24&gt;0,assumptions!$E$49,0)</f>
        <v>80</v>
      </c>
      <c r="N19" s="9">
        <f>IF(production!N24&gt;0,assumptions!$E$49,0)</f>
        <v>80</v>
      </c>
      <c r="O19" s="9">
        <f>IF(production!O24&gt;0,assumptions!$E$49,0)</f>
        <v>80</v>
      </c>
      <c r="P19" s="9">
        <f>IF(production!P24&gt;0,assumptions!$E$49,0)</f>
        <v>80</v>
      </c>
      <c r="Q19" s="9">
        <f>IF(production!Q24&gt;0,assumptions!$E$49,0)</f>
        <v>80</v>
      </c>
      <c r="R19" s="9">
        <f>IF(production!R24&gt;0,assumptions!$E$49,0)</f>
        <v>80</v>
      </c>
      <c r="S19" s="9">
        <f>IF(production!S24&gt;0,assumptions!$E$49,0)</f>
        <v>80</v>
      </c>
      <c r="T19" s="9">
        <f>IF(production!T24&gt;0,assumptions!$E$49,0)</f>
        <v>80</v>
      </c>
      <c r="U19" s="9">
        <f>IF(production!U24&gt;0,assumptions!$E$49,0)</f>
        <v>80</v>
      </c>
      <c r="V19" s="9">
        <f>IF(production!V24&gt;0,assumptions!$E$49,0)</f>
        <v>80</v>
      </c>
      <c r="W19" s="9">
        <f>IF(production!W24&gt;0,assumptions!$E$49,0)</f>
        <v>80</v>
      </c>
      <c r="X19" s="9">
        <f>IF(production!X24&gt;0,assumptions!$E$49,0)</f>
        <v>80</v>
      </c>
      <c r="Y19" s="9">
        <f>IF(production!Y24&gt;0,assumptions!$E$49,0)</f>
        <v>80</v>
      </c>
      <c r="Z19" s="9">
        <f>IF(production!Z24&gt;0,assumptions!$E$49,0)</f>
        <v>80</v>
      </c>
      <c r="AA19" s="9">
        <f>IF(production!AA24&gt;0,assumptions!$E$49,0)</f>
        <v>80</v>
      </c>
      <c r="AB19" s="9">
        <f>IF(production!AB24&gt;0,assumptions!$E$49,0)</f>
        <v>80</v>
      </c>
      <c r="AC19" s="9">
        <f>IF(production!AC24&gt;0,assumptions!$E$49,0)</f>
        <v>80</v>
      </c>
      <c r="AD19" s="9">
        <f>IF(production!AD24&gt;0,assumptions!$E$49,0)</f>
        <v>80</v>
      </c>
      <c r="AE19" s="9">
        <f>IF(production!AE24&gt;0,assumptions!$E$49,0)</f>
        <v>80</v>
      </c>
      <c r="AF19" s="9">
        <f>IF(production!AF24&gt;0,assumptions!$E$49,0)</f>
        <v>80</v>
      </c>
      <c r="AG19" s="9">
        <f>IF(production!AG24&gt;0,assumptions!$E$49,0)</f>
        <v>80</v>
      </c>
      <c r="AH19" s="9">
        <f>IF(production!AH24&gt;0,assumptions!$E$49,0)</f>
        <v>80</v>
      </c>
      <c r="AI19" s="9">
        <f>IF(production!AI24&gt;0,assumptions!$E$49,0)</f>
        <v>80</v>
      </c>
      <c r="AJ19" s="9">
        <f>IF(production!AJ24&gt;0,assumptions!$E$49,0)</f>
        <v>80</v>
      </c>
      <c r="AK19" s="9">
        <f>IF(production!AK24&gt;0,assumptions!$E$49,0)</f>
        <v>80</v>
      </c>
      <c r="AL19" s="9">
        <f>IF(production!AL24&gt;0,assumptions!$E$49,0)</f>
        <v>80</v>
      </c>
      <c r="AM19" s="9">
        <f>IF(production!AM24&gt;0,assumptions!$E$49,0)</f>
        <v>80</v>
      </c>
      <c r="AN19" s="9">
        <f>IF(production!AN24&gt;0,assumptions!$E$49,0)</f>
        <v>80</v>
      </c>
      <c r="AO19" s="9">
        <f>IF(production!AO24&gt;0,assumptions!$E$49,0)</f>
        <v>80</v>
      </c>
      <c r="AP19" s="9">
        <f>IF(production!AP24&gt;0,assumptions!$E$49,0)</f>
        <v>80</v>
      </c>
      <c r="AQ19" s="9">
        <f>IF(production!AQ24&gt;0,assumptions!$E$49,0)</f>
        <v>80</v>
      </c>
      <c r="AR19" s="9">
        <f>IF(production!AR24&gt;0,assumptions!$E$49,0)</f>
        <v>80</v>
      </c>
      <c r="AS19" s="9">
        <f>IF(production!AS24&gt;0,assumptions!$E$49,0)</f>
        <v>80</v>
      </c>
      <c r="AT19" s="9">
        <f>IF(production!AT24&gt;0,assumptions!$E$49,0)</f>
        <v>80</v>
      </c>
      <c r="AU19" s="9">
        <f>IF(production!AU24&gt;0,assumptions!$E$49,0)</f>
        <v>0</v>
      </c>
      <c r="AV19" s="9">
        <f>IF(production!AV24&gt;0,assumptions!$E$49,0)</f>
        <v>0</v>
      </c>
      <c r="AW19" s="9">
        <f>IF(production!AW24&gt;0,assumptions!$E$49,0)</f>
        <v>0</v>
      </c>
      <c r="AX19" s="9">
        <f>IF(production!AX24&gt;0,assumptions!$E$49,0)</f>
        <v>0</v>
      </c>
      <c r="AY19" s="9">
        <f>IF(production!AY24&gt;0,assumptions!$E$49,0)</f>
        <v>0</v>
      </c>
      <c r="AZ19" s="9">
        <f>IF(production!AZ24&gt;0,assumptions!$E$49,0)</f>
        <v>0</v>
      </c>
      <c r="BA19" s="9">
        <f>IF(production!BA24&gt;0,assumptions!$E$49,0)</f>
        <v>0</v>
      </c>
      <c r="BB19" s="9">
        <f>IF(production!BB24&gt;0,assumptions!$E$49,0)</f>
        <v>0</v>
      </c>
      <c r="BC19" s="9">
        <f>IF(production!BC24&gt;0,assumptions!$E$49,0)</f>
        <v>0</v>
      </c>
      <c r="BD19" s="9">
        <f>IF(production!BD24&gt;0,assumptions!$E$49,0)</f>
        <v>0</v>
      </c>
      <c r="BE19" s="9">
        <f>IF(production!BE24&gt;0,assumptions!$E$49,0)</f>
        <v>0</v>
      </c>
      <c r="BF19" s="9">
        <f>IF(production!BF24&gt;0,assumptions!$E$49,0)</f>
        <v>0</v>
      </c>
      <c r="BG19" s="9">
        <f>IF(production!BG24&gt;0,assumptions!$E$49,0)</f>
        <v>0</v>
      </c>
      <c r="BH19" s="9">
        <f>IF(production!BH24&gt;0,assumptions!$E$49,0)</f>
        <v>0</v>
      </c>
      <c r="BI19" s="9">
        <f>IF(production!BI24&gt;0,assumptions!$E$49,0)</f>
        <v>0</v>
      </c>
    </row>
    <row r="20" spans="1:61" x14ac:dyDescent="0.35">
      <c r="F20" s="5"/>
    </row>
    <row r="21" spans="1:61" ht="15" thickBot="1" x14ac:dyDescent="0.4">
      <c r="A21" s="22" t="s">
        <v>91</v>
      </c>
      <c r="B21" s="22"/>
      <c r="C21" s="23"/>
      <c r="D21" s="23"/>
      <c r="E21" s="21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</row>
    <row r="23" spans="1:61" ht="15" thickBot="1" x14ac:dyDescent="0.4">
      <c r="A23" s="22" t="s">
        <v>173</v>
      </c>
      <c r="B23" s="22"/>
      <c r="C23" s="22"/>
      <c r="D23" s="23"/>
      <c r="E23" s="21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</row>
    <row r="24" spans="1:61" x14ac:dyDescent="0.35">
      <c r="B24" s="7" t="s">
        <v>295</v>
      </c>
      <c r="C24" s="7"/>
    </row>
    <row r="25" spans="1:61" x14ac:dyDescent="0.35">
      <c r="C25" t="s">
        <v>111</v>
      </c>
      <c r="D25" t="s">
        <v>233</v>
      </c>
      <c r="E25" s="15">
        <f>SUM(F25:AX25)</f>
        <v>57428.946326512443</v>
      </c>
      <c r="F25" s="9">
        <f>IF(F2&lt;=year_end,F10*production!F45*production!F49*(1-moist_cu)/1000,0)</f>
        <v>1231.243661314867</v>
      </c>
      <c r="G25" s="9">
        <f>IF(G2&lt;=year_end,G10*production!G45*production!G49*(1-moist_cu)/1000,0)</f>
        <v>1221.3631771815474</v>
      </c>
      <c r="H25" s="9">
        <f>IF(H2&lt;=year_end,H10*production!H45*production!H49*(1-moist_cu)/1000,0)</f>
        <v>1211.5619819573005</v>
      </c>
      <c r="I25" s="9">
        <f>IF(I2&lt;=year_end,I10*production!I45*production!I49*(1-moist_cu)/1000,0)</f>
        <v>1201.8394393644896</v>
      </c>
      <c r="J25" s="9">
        <f>IF(J2&lt;=year_end,J10*production!J45*production!J49*(1-moist_cu)/1000,0)</f>
        <v>1192.194918231477</v>
      </c>
      <c r="K25" s="9">
        <f>IF(K2&lt;=year_end,K10*production!K45*production!K49*(1-moist_cu)/1000,0)</f>
        <v>1182.6277924516532</v>
      </c>
      <c r="L25" s="9">
        <f>IF(L2&lt;=year_end,L10*production!L45*production!L49*(1-moist_cu)/1000,0)</f>
        <v>1319.779621060635</v>
      </c>
      <c r="M25" s="9">
        <f>IF(M2&lt;=year_end,M10*production!M45*production!M49*(1-moist_cu)/1000,0)</f>
        <v>1309.1886535575475</v>
      </c>
      <c r="N25" s="9">
        <f>IF(N2&lt;=year_end,N10*production!N45*production!N49*(1-moist_cu)/1000,0)</f>
        <v>1298.6826764504785</v>
      </c>
      <c r="O25" s="9">
        <f>IF(O2&lt;=year_end,O10*production!O45*production!O49*(1-moist_cu)/1000,0)</f>
        <v>1288.2610077084987</v>
      </c>
      <c r="P25" s="9">
        <f>IF(P2&lt;=year_end,P10*production!P45*production!P49*(1-moist_cu)/1000,0)</f>
        <v>1277.9229707738393</v>
      </c>
      <c r="Q25" s="9">
        <f>IF(Q2&lt;=year_end,Q10*production!Q45*production!Q49*(1-moist_cu)/1000,0)</f>
        <v>1267.6678945179729</v>
      </c>
      <c r="R25" s="9">
        <f>IF(R2&lt;=year_end,R10*production!R45*production!R49*(1-moist_cu)/1000,0)</f>
        <v>1397.2167924422724</v>
      </c>
      <c r="S25" s="9">
        <f>IF(S2&lt;=year_end,S10*production!S45*production!S49*(1-moist_cu)/1000,0)</f>
        <v>1386.0044071262814</v>
      </c>
      <c r="T25" s="9">
        <f>IF(T2&lt;=year_end,T10*production!T45*production!T49*(1-moist_cu)/1000,0)</f>
        <v>1374.8819989599742</v>
      </c>
      <c r="U25" s="9">
        <f>IF(U2&lt;=year_end,U10*production!U45*production!U49*(1-moist_cu)/1000,0)</f>
        <v>1363.8488458947195</v>
      </c>
      <c r="V25" s="9">
        <f>IF(V2&lt;=year_end,V10*production!V45*production!V49*(1-moist_cu)/1000,0)</f>
        <v>1352.9042316761836</v>
      </c>
      <c r="W25" s="9">
        <f>IF(W2&lt;=year_end,W10*production!W45*production!W49*(1-moist_cu)/1000,0)</f>
        <v>1342.0474457978287</v>
      </c>
      <c r="X25" s="9">
        <f>IF(X2&lt;=year_end,X10*production!X45*production!X49*(1-moist_cu)/1000,0)</f>
        <v>1464.4055618002687</v>
      </c>
      <c r="Y25" s="9">
        <f>IF(Y2&lt;=year_end,Y10*production!Y45*production!Y49*(1-moist_cu)/1000,0)</f>
        <v>1452.6540000479333</v>
      </c>
      <c r="Z25" s="9">
        <f>IF(Z2&lt;=year_end,Z10*production!Z45*production!Z49*(1-moist_cu)/1000,0)</f>
        <v>1440.9967422283487</v>
      </c>
      <c r="AA25" s="9">
        <f>IF(AA2&lt;=year_end,AA10*production!AA45*production!AA49*(1-moist_cu)/1000,0)</f>
        <v>1429.4330315713144</v>
      </c>
      <c r="AB25" s="9">
        <f>IF(AB2&lt;=year_end,AB10*production!AB45*production!AB49*(1-moist_cu)/1000,0)</f>
        <v>1417.9621173795604</v>
      </c>
      <c r="AC25" s="9">
        <f>IF(AC2&lt;=year_end,AC10*production!AC45*production!AC49*(1-moist_cu)/1000,0)</f>
        <v>1406.5832549800127</v>
      </c>
      <c r="AD25" s="9">
        <f>IF(AD2&lt;=year_end,AD10*production!AD45*production!AD49*(1-moist_cu)/1000,0)</f>
        <v>1522.1407698277628</v>
      </c>
      <c r="AE25" s="9">
        <f>IF(AE2&lt;=year_end,AE10*production!AE45*production!AE49*(1-moist_cu)/1000,0)</f>
        <v>1509.9258945780484</v>
      </c>
      <c r="AF25" s="9">
        <f>IF(AF2&lt;=year_end,AF10*production!AF45*production!AF49*(1-moist_cu)/1000,0)</f>
        <v>1497.8090412592387</v>
      </c>
      <c r="AG25" s="9">
        <f>IF(AG2&lt;=year_end,AG10*production!AG45*production!AG49*(1-moist_cu)/1000,0)</f>
        <v>1485.7894232649408</v>
      </c>
      <c r="AH25" s="9">
        <f>IF(AH2&lt;=year_end,AH10*production!AH45*production!AH49*(1-moist_cu)/1000,0)</f>
        <v>1473.8662603011246</v>
      </c>
      <c r="AI25" s="9">
        <f>IF(AI2&lt;=year_end,AI10*production!AI45*production!AI49*(1-moist_cu)/1000,0)</f>
        <v>1462.0387783354597</v>
      </c>
      <c r="AJ25" s="9">
        <f>IF(AJ2&lt;=year_end,AJ10*production!AJ45*production!AJ49*(1-moist_cu)/1000,0)</f>
        <v>1571.1650603426619</v>
      </c>
      <c r="AK25" s="9">
        <f>IF(AK2&lt;=year_end,AK10*production!AK45*production!AK49*(1-moist_cu)/1000,0)</f>
        <v>1558.556774966424</v>
      </c>
      <c r="AL25" s="9">
        <f>IF(AL2&lt;=year_end,AL10*production!AL45*production!AL49*(1-moist_cu)/1000,0)</f>
        <v>1546.0496685586731</v>
      </c>
      <c r="AM25" s="9">
        <f>IF(AM2&lt;=year_end,AM10*production!AM45*production!AM49*(1-moist_cu)/1000,0)</f>
        <v>1533.6429291784234</v>
      </c>
      <c r="AN25" s="9">
        <f>IF(AN2&lt;=year_end,AN10*production!AN45*production!AN49*(1-moist_cu)/1000,0)</f>
        <v>1521.3357514003519</v>
      </c>
      <c r="AO25" s="9">
        <f>IF(AO2&lt;=year_end,AO10*production!AO45*production!AO49*(1-moist_cu)/1000,0)</f>
        <v>1509.1273362625145</v>
      </c>
      <c r="AP25" s="9">
        <f>IF(AP2&lt;=year_end,AP10*production!AP45*production!AP49*(1-moist_cu)/1000,0)</f>
        <v>1612.1720366925103</v>
      </c>
      <c r="AQ25" s="9">
        <f>IF(AQ2&lt;=year_end,AQ10*production!AQ45*production!AQ49*(1-moist_cu)/1000,0)</f>
        <v>1599.234678532461</v>
      </c>
      <c r="AR25" s="9">
        <f>IF(AR2&lt;=year_end,AR10*production!AR45*production!AR49*(1-moist_cu)/1000,0)</f>
        <v>1586.4011400841732</v>
      </c>
      <c r="AS25" s="9">
        <f>IF(AS2&lt;=year_end,AS10*production!AS45*production!AS49*(1-moist_cu)/1000,0)</f>
        <v>1573.6705882152257</v>
      </c>
      <c r="AT25" s="9">
        <f>IF(AT2&lt;=year_end,AT10*production!AT45*production!AT49*(1-moist_cu)/1000,0)</f>
        <v>1034.7479702374544</v>
      </c>
      <c r="AU25" s="9">
        <f>IF(AU2&lt;=year_end,AU10*production!AU45*production!AU49*(1-moist_cu)/1000,0)</f>
        <v>0</v>
      </c>
      <c r="AV25" s="9">
        <f>IF(AV2&lt;=year_end,AV10*production!AV45*production!AV49*(1-moist_cu)/1000,0)</f>
        <v>0</v>
      </c>
      <c r="AW25" s="9">
        <f>IF(AW2&lt;=year_end,AW10*production!AW45*production!AW49*(1-moist_cu)/1000,0)</f>
        <v>0</v>
      </c>
      <c r="AX25" s="9">
        <f>IF(AX2&lt;=year_end,AX10*production!AX45*production!AX49*(1-moist_cu)/1000,0)</f>
        <v>0</v>
      </c>
      <c r="AY25" s="9">
        <f>IF(AY2&lt;=year_end,AY10*production!AY45*production!AY49*(1-moist_cu)/1000,0)</f>
        <v>0</v>
      </c>
      <c r="AZ25" s="9">
        <f>IF(AZ2&lt;=year_end,AZ10*production!AZ45*production!AZ49*(1-moist_cu)/1000,0)</f>
        <v>0</v>
      </c>
      <c r="BA25" s="9">
        <f>IF(BA2&lt;=year_end,BA10*production!BA45*production!BA49*(1-moist_cu)/1000,0)</f>
        <v>0</v>
      </c>
      <c r="BB25" s="9">
        <f>IF(BB2&lt;=year_end,BB10*production!BB45*production!BB49*(1-moist_cu)/1000,0)</f>
        <v>0</v>
      </c>
      <c r="BC25" s="9">
        <f>IF(BC2&lt;=year_end,BC10*production!BC45*production!BC49*(1-moist_cu)/1000,0)</f>
        <v>0</v>
      </c>
      <c r="BD25" s="9">
        <f>IF(BD2&lt;=year_end,BD10*production!BD45*production!BD49*(1-moist_cu)/1000,0)</f>
        <v>0</v>
      </c>
      <c r="BE25" s="9">
        <f>IF(BE2&lt;=year_end,BE10*production!BE45*production!BE49*(1-moist_cu)/1000,0)</f>
        <v>0</v>
      </c>
      <c r="BF25" s="9">
        <f>IF(BF2&lt;=year_end,BF10*production!BF45*production!BF49*(1-moist_cu)/1000,0)</f>
        <v>0</v>
      </c>
      <c r="BG25" s="9">
        <f>IF(BG2&lt;=year_end,BG10*production!BG45*production!BG49*(1-moist_cu)/1000,0)</f>
        <v>0</v>
      </c>
      <c r="BH25" s="9">
        <f>IF(BH2&lt;=year_end,BH10*production!BH45*production!BH49*(1-moist_cu)/1000,0)</f>
        <v>0</v>
      </c>
      <c r="BI25" s="9">
        <f>IF(BI2&lt;=year_end,BI10*production!BI45*production!BI49*(1-moist_cu)/1000,0)</f>
        <v>0</v>
      </c>
    </row>
    <row r="26" spans="1:61" x14ac:dyDescent="0.35">
      <c r="C26" t="s">
        <v>115</v>
      </c>
      <c r="D26" t="s">
        <v>233</v>
      </c>
      <c r="E26" s="15">
        <f>SUM(F26:AX26)</f>
        <v>6010.3141967273405</v>
      </c>
      <c r="F26" s="9">
        <f>IF(F2&lt;=year_end,F11*production!F46*production!F50*(1-moist_mo)/1000000,0)</f>
        <v>123.54478836480004</v>
      </c>
      <c r="G26" s="9">
        <f>IF(G2&lt;=year_end,G11*production!G46*production!G50*(1-moist_mo)/1000000,0)</f>
        <v>122.79970457154653</v>
      </c>
      <c r="H26" s="9">
        <f>IF(H2&lt;=year_end,H11*production!H46*production!H50*(1-moist_mo)/1000000,0)</f>
        <v>122.05911428924</v>
      </c>
      <c r="I26" s="9">
        <f>IF(I2&lt;=year_end,I11*production!I46*production!I50*(1-moist_mo)/1000000,0)</f>
        <v>121.32299041805531</v>
      </c>
      <c r="J26" s="9">
        <f>IF(J2&lt;=year_end,J11*production!J46*production!J50*(1-moist_mo)/1000000,0)</f>
        <v>120.59130602160282</v>
      </c>
      <c r="K26" s="9">
        <f>IF(K2&lt;=year_end,K11*production!K46*production!K50*(1-moist_mo)/1000000,0)</f>
        <v>119.86403432594325</v>
      </c>
      <c r="L26" s="9">
        <f>IF(L2&lt;=year_end,L11*production!L46*production!L50*(1-moist_mo)/1000000,0)</f>
        <v>134.03379230843353</v>
      </c>
      <c r="M26" s="9">
        <f>IF(M2&lt;=year_end,M11*production!M46*production!M50*(1-moist_mo)/1000000,0)</f>
        <v>133.22545059107642</v>
      </c>
      <c r="N26" s="9">
        <f>IF(N2&lt;=year_end,N11*production!N46*production!N50*(1-moist_mo)/1000000,0)</f>
        <v>132.42198388561567</v>
      </c>
      <c r="O26" s="9">
        <f>IF(O2&lt;=year_end,O11*production!O46*production!O50*(1-moist_mo)/1000000,0)</f>
        <v>131.62336279143963</v>
      </c>
      <c r="P26" s="9">
        <f>IF(P2&lt;=year_end,P11*production!P46*production!P50*(1-moist_mo)/1000000,0)</f>
        <v>130.82955808524795</v>
      </c>
      <c r="Q26" s="9">
        <f>IF(Q2&lt;=year_end,Q11*production!Q46*production!Q50*(1-moist_mo)/1000000,0)</f>
        <v>130.04054071998274</v>
      </c>
      <c r="R26" s="9">
        <f>IF(R2&lt;=year_end,R11*production!R46*production!R50*(1-moist_mo)/1000000,0)</f>
        <v>143.61809091529489</v>
      </c>
      <c r="S26" s="9">
        <f>IF(S2&lt;=year_end,S11*production!S46*production!S50*(1-moist_mo)/1000000,0)</f>
        <v>142.75194744315564</v>
      </c>
      <c r="T26" s="9">
        <f>IF(T2&lt;=year_end,T11*production!T46*production!T50*(1-moist_mo)/1000000,0)</f>
        <v>141.8910275783596</v>
      </c>
      <c r="U26" s="9">
        <f>IF(U2&lt;=year_end,U11*production!U46*production!U50*(1-moist_mo)/1000000,0)</f>
        <v>141.03529981795782</v>
      </c>
      <c r="V26" s="9">
        <f>IF(V2&lt;=year_end,V11*production!V46*production!V50*(1-moist_mo)/1000000,0)</f>
        <v>140.1847328489917</v>
      </c>
      <c r="W26" s="9">
        <f>IF(W2&lt;=year_end,W11*production!W46*production!W50*(1-moist_mo)/1000000,0)</f>
        <v>139.33929554734735</v>
      </c>
      <c r="X26" s="9">
        <f>IF(X2&lt;=year_end,X11*production!X46*production!X50*(1-moist_mo)/1000000,0)</f>
        <v>152.34885267427842</v>
      </c>
      <c r="Y26" s="9">
        <f>IF(Y2&lt;=year_end,Y11*production!Y46*production!Y50*(1-moist_mo)/1000000,0)</f>
        <v>151.43005502566209</v>
      </c>
      <c r="Z26" s="9">
        <f>IF(Z2&lt;=year_end,Z11*production!Z46*production!Z50*(1-moist_mo)/1000000,0)</f>
        <v>150.51679853540898</v>
      </c>
      <c r="AA26" s="9">
        <f>IF(AA2&lt;=year_end,AA11*production!AA46*production!AA50*(1-moist_mo)/1000000,0)</f>
        <v>149.60904978545767</v>
      </c>
      <c r="AB26" s="9">
        <f>IF(AB2&lt;=year_end,AB11*production!AB46*production!AB50*(1-moist_mo)/1000000,0)</f>
        <v>148.70677555928748</v>
      </c>
      <c r="AC26" s="9">
        <f>IF(AC2&lt;=year_end,AC11*production!AC46*production!AC50*(1-moist_mo)/1000000,0)</f>
        <v>147.80994284070246</v>
      </c>
      <c r="AD26" s="9">
        <f>IF(AD2&lt;=year_end,AD11*production!AD46*production!AD50*(1-moist_mo)/1000000,0)</f>
        <v>160.27474779558915</v>
      </c>
      <c r="AE26" s="9">
        <f>IF(AE2&lt;=year_end,AE11*production!AE46*production!AE50*(1-moist_mo)/1000000,0)</f>
        <v>159.30815002460363</v>
      </c>
      <c r="AF26" s="9">
        <f>IF(AF2&lt;=year_end,AF11*production!AF46*production!AF50*(1-moist_mo)/1000000,0)</f>
        <v>158.34738168878323</v>
      </c>
      <c r="AG26" s="9">
        <f>IF(AG2&lt;=year_end,AG11*production!AG46*production!AG50*(1-moist_mo)/1000000,0)</f>
        <v>157.39240763150394</v>
      </c>
      <c r="AH26" s="9">
        <f>IF(AH2&lt;=year_end,AH11*production!AH46*production!AH50*(1-moist_mo)/1000000,0)</f>
        <v>156.44319290816722</v>
      </c>
      <c r="AI26" s="9">
        <f>IF(AI2&lt;=year_end,AI11*production!AI46*production!AI50*(1-moist_mo)/1000000,0)</f>
        <v>155.4997027849212</v>
      </c>
      <c r="AJ26" s="9">
        <f>IF(AJ2&lt;=year_end,AJ11*production!AJ46*production!AJ50*(1-moist_mo)/1000000,0)</f>
        <v>167.44206129883875</v>
      </c>
      <c r="AK26" s="9">
        <f>IF(AK2&lt;=year_end,AK11*production!AK46*production!AK50*(1-moist_mo)/1000000,0)</f>
        <v>166.43223832019279</v>
      </c>
      <c r="AL26" s="9">
        <f>IF(AL2&lt;=year_end,AL11*production!AL46*production!AL50*(1-moist_mo)/1000000,0)</f>
        <v>165.42850546275227</v>
      </c>
      <c r="AM26" s="9">
        <f>IF(AM2&lt;=year_end,AM11*production!AM46*production!AM50*(1-moist_mo)/1000000,0)</f>
        <v>164.430825997727</v>
      </c>
      <c r="AN26" s="9">
        <f>IF(AN2&lt;=year_end,AN11*production!AN46*production!AN50*(1-moist_mo)/1000000,0)</f>
        <v>163.43916341783381</v>
      </c>
      <c r="AO26" s="9">
        <f>IF(AO2&lt;=year_end,AO11*production!AO46*production!AO50*(1-moist_mo)/1000000,0)</f>
        <v>162.45348143596044</v>
      </c>
      <c r="AP26" s="9">
        <f>IF(AP2&lt;=year_end,AP11*production!AP46*production!AP50*(1-moist_mo)/1000000,0)</f>
        <v>173.89480121336393</v>
      </c>
      <c r="AQ26" s="9">
        <f>IF(AQ2&lt;=year_end,AQ11*production!AQ46*production!AQ50*(1-moist_mo)/1000000,0)</f>
        <v>172.84606253462215</v>
      </c>
      <c r="AR26" s="9">
        <f>IF(AR2&lt;=year_end,AR11*production!AR46*production!AR50*(1-moist_mo)/1000000,0)</f>
        <v>171.80364867300341</v>
      </c>
      <c r="AS26" s="9">
        <f>IF(AS2&lt;=year_end,AS11*production!AS46*production!AS50*(1-moist_mo)/1000000,0)</f>
        <v>170.76752148429432</v>
      </c>
      <c r="AT26" s="9">
        <f>IF(AT2&lt;=year_end,AT11*production!AT46*production!AT50*(1-moist_mo)/1000000,0)</f>
        <v>112.51180911029574</v>
      </c>
      <c r="AU26" s="9">
        <f>IF(AU2&lt;=year_end,AU11*production!AU46*production!AU50*(1-moist_mo)/1000000,0)</f>
        <v>0</v>
      </c>
      <c r="AV26" s="9">
        <f>IF(AV2&lt;=year_end,AV11*production!AV46*production!AV50*(1-moist_mo)/1000000,0)</f>
        <v>0</v>
      </c>
      <c r="AW26" s="9">
        <f>IF(AW2&lt;=year_end,AW11*production!AW46*production!AW50*(1-moist_mo)/1000000,0)</f>
        <v>0</v>
      </c>
      <c r="AX26" s="9">
        <f>IF(AX2&lt;=year_end,AX11*production!AX46*production!AX50*(1-moist_mo)/1000000,0)</f>
        <v>0</v>
      </c>
      <c r="AY26" s="9">
        <f>IF(AY2&lt;=year_end,AY11*production!AY46*production!AY50*(1-moist_mo)/1000000,0)</f>
        <v>0</v>
      </c>
      <c r="AZ26" s="9">
        <f>IF(AZ2&lt;=year_end,AZ11*production!AZ46*production!AZ50*(1-moist_mo)/1000000,0)</f>
        <v>0</v>
      </c>
      <c r="BA26" s="9">
        <f>IF(BA2&lt;=year_end,BA11*production!BA46*production!BA50*(1-moist_mo)/1000000,0)</f>
        <v>0</v>
      </c>
      <c r="BB26" s="9">
        <f>IF(BB2&lt;=year_end,BB11*production!BB46*production!BB50*(1-moist_mo)/1000000,0)</f>
        <v>0</v>
      </c>
      <c r="BC26" s="9">
        <f>IF(BC2&lt;=year_end,BC11*production!BC46*production!BC50*(1-moist_mo)/1000000,0)</f>
        <v>0</v>
      </c>
      <c r="BD26" s="9">
        <f>IF(BD2&lt;=year_end,BD11*production!BD46*production!BD50*(1-moist_mo)/1000000,0)</f>
        <v>0</v>
      </c>
      <c r="BE26" s="9">
        <f>IF(BE2&lt;=year_end,BE11*production!BE46*production!BE50*(1-moist_mo)/1000000,0)</f>
        <v>0</v>
      </c>
      <c r="BF26" s="9">
        <f>IF(BF2&lt;=year_end,BF11*production!BF46*production!BF50*(1-moist_mo)/1000000,0)</f>
        <v>0</v>
      </c>
      <c r="BG26" s="9">
        <f>IF(BG2&lt;=year_end,BG11*production!BG46*production!BG50*(1-moist_mo)/1000000,0)</f>
        <v>0</v>
      </c>
      <c r="BH26" s="9">
        <f>IF(BH2&lt;=year_end,BH11*production!BH46*production!BH50*(1-moist_mo)/1000000,0)</f>
        <v>0</v>
      </c>
      <c r="BI26" s="9">
        <f>IF(BI2&lt;=year_end,BI11*production!BI46*production!BI50*(1-moist_mo)/1000000,0)</f>
        <v>0</v>
      </c>
    </row>
    <row r="27" spans="1:61" x14ac:dyDescent="0.35">
      <c r="C27" t="s">
        <v>116</v>
      </c>
      <c r="D27" t="s">
        <v>233</v>
      </c>
      <c r="E27" s="15">
        <f t="shared" ref="E27:E28" si="9">SUM(F27:AX27)</f>
        <v>609.94537912867861</v>
      </c>
      <c r="F27" s="9">
        <f>IF(F2&lt;=year_end,F12*production!F47*production!F51*(1-moist_cu)/1000,0)</f>
        <v>13.905876503169573</v>
      </c>
      <c r="G27" s="9">
        <f>IF(G2&lt;=year_end,G12*production!G47*production!G51*(1-moist_cu)/1000,0)</f>
        <v>13.753245602670786</v>
      </c>
      <c r="H27" s="9">
        <f>IF(H2&lt;=year_end,H12*production!H47*production!H51*(1-moist_cu)/1000,0)</f>
        <v>13.60228997893587</v>
      </c>
      <c r="I27" s="9">
        <f>IF(I2&lt;=year_end,I12*production!I47*production!I51*(1-moist_cu)/1000,0)</f>
        <v>13.45299124412707</v>
      </c>
      <c r="J27" s="9">
        <f>IF(J2&lt;=year_end,J12*production!J47*production!J51*(1-moist_cu)/1000,0)</f>
        <v>13.305331212231531</v>
      </c>
      <c r="K27" s="9">
        <f>IF(K2&lt;=year_end,K12*production!K47*production!K51*(1-moist_cu)/1000,0)</f>
        <v>13.159291896846076</v>
      </c>
      <c r="L27" s="9">
        <f>IF(L2&lt;=year_end,L12*production!L47*production!L51*(1-moist_cu)/1000,0)</f>
        <v>14.641712447609581</v>
      </c>
      <c r="M27" s="9">
        <f>IF(M2&lt;=year_end,M12*production!M47*production!M51*(1-moist_cu)/1000,0)</f>
        <v>14.481005011784617</v>
      </c>
      <c r="N27" s="9">
        <f>IF(N2&lt;=year_end,N12*production!N47*production!N51*(1-moist_cu)/1000,0)</f>
        <v>14.32206150077527</v>
      </c>
      <c r="O27" s="9">
        <f>IF(O2&lt;=year_end,O12*production!O47*production!O51*(1-moist_cu)/1000,0)</f>
        <v>14.164862553742758</v>
      </c>
      <c r="P27" s="9">
        <f>IF(P2&lt;=year_end,P12*production!P47*production!P51*(1-moist_cu)/1000,0)</f>
        <v>14.009389022352879</v>
      </c>
      <c r="Q27" s="9">
        <f>IF(Q2&lt;=year_end,Q12*production!Q47*production!Q51*(1-moist_cu)/1000,0)</f>
        <v>13.855621968443531</v>
      </c>
      <c r="R27" s="9">
        <f>IF(R2&lt;=year_end,R12*production!R47*production!R51*(1-moist_cu)/1000,0)</f>
        <v>15.226158513019884</v>
      </c>
      <c r="S27" s="9">
        <f>IF(S2&lt;=year_end,S12*production!S47*production!S51*(1-moist_cu)/1000,0)</f>
        <v>15.059036197180976</v>
      </c>
      <c r="T27" s="9">
        <f>IF(T2&lt;=year_end,T12*production!T47*production!T51*(1-moist_cu)/1000,0)</f>
        <v>14.89374821588072</v>
      </c>
      <c r="U27" s="9">
        <f>IF(U2&lt;=year_end,U12*production!U47*production!U51*(1-moist_cu)/1000,0)</f>
        <v>14.730274435463214</v>
      </c>
      <c r="V27" s="9">
        <f>IF(V2&lt;=year_end,V12*production!V47*production!V51*(1-moist_cu)/1000,0)</f>
        <v>14.568594943259566</v>
      </c>
      <c r="W27" s="9">
        <f>IF(W2&lt;=year_end,W12*production!W47*production!W51*(1-moist_cu)/1000,0)</f>
        <v>14.408690045162356</v>
      </c>
      <c r="X27" s="9">
        <f>IF(X2&lt;=year_end,X12*production!X47*production!X51*(1-moist_cu)/1000,0)</f>
        <v>15.675594289549316</v>
      </c>
      <c r="Y27" s="9">
        <f>IF(Y2&lt;=year_end,Y12*production!Y47*production!Y51*(1-moist_cu)/1000,0)</f>
        <v>15.503538966627222</v>
      </c>
      <c r="Z27" s="9">
        <f>IF(Z2&lt;=year_end,Z12*production!Z47*production!Z51*(1-moist_cu)/1000,0)</f>
        <v>15.333372122929516</v>
      </c>
      <c r="AA27" s="9">
        <f>IF(AA2&lt;=year_end,AA12*production!AA47*production!AA51*(1-moist_cu)/1000,0)</f>
        <v>15.165073030508244</v>
      </c>
      <c r="AB27" s="9">
        <f>IF(AB2&lt;=year_end,AB12*production!AB47*production!AB51*(1-moist_cu)/1000,0)</f>
        <v>14.998621188925378</v>
      </c>
      <c r="AC27" s="9">
        <f>IF(AC2&lt;=year_end,AC12*production!AC47*production!AC51*(1-moist_cu)/1000,0)</f>
        <v>14.833996322755745</v>
      </c>
      <c r="AD27" s="9">
        <f>IF(AD2&lt;=year_end,AD12*production!AD47*production!AD51*(1-moist_cu)/1000,0)</f>
        <v>16.004921868127823</v>
      </c>
      <c r="AE27" s="9">
        <f>IF(AE2&lt;=year_end,AE12*production!AE47*production!AE51*(1-moist_cu)/1000,0)</f>
        <v>15.829251845703252</v>
      </c>
      <c r="AF27" s="9">
        <f>IF(AF2&lt;=year_end,AF12*production!AF47*production!AF51*(1-moist_cu)/1000,0)</f>
        <v>15.655509977444817</v>
      </c>
      <c r="AG27" s="9">
        <f>IF(AG2&lt;=year_end,AG12*production!AG47*production!AG51*(1-moist_cu)/1000,0)</f>
        <v>15.483675099932382</v>
      </c>
      <c r="AH27" s="9">
        <f>IF(AH2&lt;=year_end,AH12*production!AH47*production!AH51*(1-moist_cu)/1000,0)</f>
        <v>15.313726282035525</v>
      </c>
      <c r="AI27" s="9">
        <f>IF(AI2&lt;=year_end,AI12*production!AI47*production!AI51*(1-moist_cu)/1000,0)</f>
        <v>15.145642822363902</v>
      </c>
      <c r="AJ27" s="9">
        <f>IF(AJ2&lt;=year_end,AJ12*production!AJ47*production!AJ51*(1-moist_cu)/1000,0)</f>
        <v>16.227687933974433</v>
      </c>
      <c r="AK27" s="9">
        <f>IF(AK2&lt;=year_end,AK12*production!AK47*production!AK51*(1-moist_cu)/1000,0)</f>
        <v>16.04957283121113</v>
      </c>
      <c r="AL27" s="9">
        <f>IF(AL2&lt;=year_end,AL12*production!AL47*production!AL51*(1-moist_cu)/1000,0)</f>
        <v>15.873412719815763</v>
      </c>
      <c r="AM27" s="9">
        <f>IF(AM2&lt;=year_end,AM12*production!AM47*production!AM51*(1-moist_cu)/1000,0)</f>
        <v>15.699186141803063</v>
      </c>
      <c r="AN27" s="9">
        <f>IF(AN2&lt;=year_end,AN12*production!AN47*production!AN51*(1-moist_cu)/1000,0)</f>
        <v>15.526871874710629</v>
      </c>
      <c r="AO27" s="9">
        <f>IF(AO2&lt;=year_end,AO12*production!AO47*production!AO51*(1-moist_cu)/1000,0)</f>
        <v>15.356448929013807</v>
      </c>
      <c r="AP27" s="9">
        <f>IF(AP2&lt;=year_end,AP12*production!AP47*production!AP51*(1-moist_cu)/1000,0)</f>
        <v>16.356196279843484</v>
      </c>
      <c r="AQ27" s="9">
        <f>IF(AQ2&lt;=year_end,AQ12*production!AQ47*production!AQ51*(1-moist_cu)/1000,0)</f>
        <v>16.176670669475925</v>
      </c>
      <c r="AR27" s="9">
        <f>IF(AR2&lt;=year_end,AR12*production!AR47*production!AR51*(1-moist_cu)/1000,0)</f>
        <v>15.999115532207753</v>
      </c>
      <c r="AS27" s="9">
        <f>IF(AS2&lt;=year_end,AS12*production!AS47*production!AS51*(1-moist_cu)/1000,0)</f>
        <v>15.823509240126242</v>
      </c>
      <c r="AT27" s="9">
        <f>IF(AT2&lt;=year_end,AT12*production!AT47*production!AT51*(1-moist_cu)/1000,0)</f>
        <v>10.373601866936973</v>
      </c>
      <c r="AU27" s="9">
        <f>IF(AU2&lt;=year_end,AU12*production!AU47*production!AU51*(1-moist_cu)/1000,0)</f>
        <v>0</v>
      </c>
      <c r="AV27" s="9">
        <f>IF(AV2&lt;=year_end,AV12*production!AV47*production!AV51*(1-moist_cu)/1000,0)</f>
        <v>0</v>
      </c>
      <c r="AW27" s="9">
        <f>IF(AW2&lt;=year_end,AW12*production!AW47*production!AW51*(1-moist_cu)/1000,0)</f>
        <v>0</v>
      </c>
      <c r="AX27" s="9">
        <f>IF(AX2&lt;=year_end,AX12*production!AX47*production!AX51*(1-moist_cu)/1000,0)</f>
        <v>0</v>
      </c>
      <c r="AY27" s="9">
        <f>IF(AY2&lt;=year_end,AY12*production!AY47*production!AY51*(1-moist_cu)/1000,0)</f>
        <v>0</v>
      </c>
      <c r="AZ27" s="9">
        <f>IF(AZ2&lt;=year_end,AZ12*production!AZ47*production!AZ51*(1-moist_cu)/1000,0)</f>
        <v>0</v>
      </c>
      <c r="BA27" s="9">
        <f>IF(BA2&lt;=year_end,BA12*production!BA47*production!BA51*(1-moist_cu)/1000,0)</f>
        <v>0</v>
      </c>
      <c r="BB27" s="9">
        <f>IF(BB2&lt;=year_end,BB12*production!BB47*production!BB51*(1-moist_cu)/1000,0)</f>
        <v>0</v>
      </c>
      <c r="BC27" s="9">
        <f>IF(BC2&lt;=year_end,BC12*production!BC47*production!BC51*(1-moist_cu)/1000,0)</f>
        <v>0</v>
      </c>
      <c r="BD27" s="9">
        <f>IF(BD2&lt;=year_end,BD12*production!BD47*production!BD51*(1-moist_cu)/1000,0)</f>
        <v>0</v>
      </c>
      <c r="BE27" s="9">
        <f>IF(BE2&lt;=year_end,BE12*production!BE47*production!BE51*(1-moist_cu)/1000,0)</f>
        <v>0</v>
      </c>
      <c r="BF27" s="9">
        <f>IF(BF2&lt;=year_end,BF12*production!BF47*production!BF51*(1-moist_cu)/1000,0)</f>
        <v>0</v>
      </c>
      <c r="BG27" s="9">
        <f>IF(BG2&lt;=year_end,BG12*production!BG47*production!BG51*(1-moist_cu)/1000,0)</f>
        <v>0</v>
      </c>
      <c r="BH27" s="9">
        <f>IF(BH2&lt;=year_end,BH12*production!BH47*production!BH51*(1-moist_cu)/1000,0)</f>
        <v>0</v>
      </c>
      <c r="BI27" s="9">
        <f>IF(BI2&lt;=year_end,BI12*production!BI47*production!BI51*(1-moist_cu)/1000,0)</f>
        <v>0</v>
      </c>
    </row>
    <row r="28" spans="1:61" x14ac:dyDescent="0.35">
      <c r="C28" t="s">
        <v>118</v>
      </c>
      <c r="D28" t="s">
        <v>233</v>
      </c>
      <c r="E28" s="15">
        <f t="shared" si="9"/>
        <v>1573.017030384487</v>
      </c>
      <c r="F28" s="9">
        <f>IF(F3&lt;=year_end,F13*production!F48*production!F52*(1-moist_cu)/1000,0)</f>
        <v>35.862523613437318</v>
      </c>
      <c r="G28" s="9">
        <f>IF(G3&lt;=year_end,G13*production!G48*production!G52*(1-moist_cu)/1000,0)</f>
        <v>35.468896554256233</v>
      </c>
      <c r="H28" s="9">
        <f>IF(H3&lt;=year_end,H13*production!H48*production!H52*(1-moist_cu)/1000,0)</f>
        <v>35.079589945676723</v>
      </c>
      <c r="I28" s="9">
        <f>IF(I3&lt;=year_end,I13*production!I48*production!I52*(1-moist_cu)/1000,0)</f>
        <v>34.694556366432984</v>
      </c>
      <c r="J28" s="9">
        <f>IF(J3&lt;=year_end,J13*production!J48*production!J52*(1-moist_cu)/1000,0)</f>
        <v>34.313748915754999</v>
      </c>
      <c r="K28" s="9">
        <f>IF(K3&lt;=year_end,K13*production!K48*production!K52*(1-moist_cu)/1000,0)</f>
        <v>33.937121207655672</v>
      </c>
      <c r="L28" s="9">
        <f>IF(L3&lt;=year_end,L13*production!L48*production!L52*(1-moist_cu)/1000,0)</f>
        <v>37.760205785940499</v>
      </c>
      <c r="M28" s="9">
        <f>IF(M3&lt;=year_end,M13*production!M48*production!M52*(1-moist_cu)/1000,0)</f>
        <v>37.345749767234011</v>
      </c>
      <c r="N28" s="9">
        <f>IF(N3&lt;=year_end,N13*production!N48*production!N52*(1-moist_cu)/1000,0)</f>
        <v>36.93584281778886</v>
      </c>
      <c r="O28" s="9">
        <f>IF(O3&lt;=year_end,O13*production!O48*production!O52*(1-moist_cu)/1000,0)</f>
        <v>36.530435007020799</v>
      </c>
      <c r="P28" s="9">
        <f>IF(P3&lt;=year_end,P13*production!P48*production!P52*(1-moist_cu)/1000,0)</f>
        <v>36.129476952383747</v>
      </c>
      <c r="Q28" s="9">
        <f>IF(Q3&lt;=year_end,Q13*production!Q48*production!Q52*(1-moist_cu)/1000,0)</f>
        <v>35.732919813354371</v>
      </c>
      <c r="R28" s="9">
        <f>IF(R3&lt;=year_end,R13*production!R48*production!R52*(1-moist_cu)/1000,0)</f>
        <v>39.267461428314441</v>
      </c>
      <c r="S28" s="9">
        <f>IF(S3&lt;=year_end,S13*production!S48*production!S52*(1-moist_cu)/1000,0)</f>
        <v>38.836461771677271</v>
      </c>
      <c r="T28" s="9">
        <f>IF(T3&lt;=year_end,T13*production!T48*production!T52*(1-moist_cu)/1000,0)</f>
        <v>38.410192767271333</v>
      </c>
      <c r="U28" s="9">
        <f>IF(U3&lt;=year_end,U13*production!U48*production!U52*(1-moist_cu)/1000,0)</f>
        <v>37.988602491457755</v>
      </c>
      <c r="V28" s="9">
        <f>IF(V3&lt;=year_end,V13*production!V48*production!V52*(1-moist_cu)/1000,0)</f>
        <v>37.571639590511531</v>
      </c>
      <c r="W28" s="9">
        <f>IF(W3&lt;=year_end,W13*production!W48*production!W52*(1-moist_cu)/1000,0)</f>
        <v>37.159253274366073</v>
      </c>
      <c r="X28" s="9">
        <f>IF(X3&lt;=year_end,X13*production!X48*production!X52*(1-moist_cu)/1000,0)</f>
        <v>40.426532641469286</v>
      </c>
      <c r="Y28" s="9">
        <f>IF(Y3&lt;=year_end,Y13*production!Y48*production!Y52*(1-moist_cu)/1000,0)</f>
        <v>39.982811019196518</v>
      </c>
      <c r="Z28" s="9">
        <f>IF(Z3&lt;=year_end,Z13*production!Z48*production!Z52*(1-moist_cu)/1000,0)</f>
        <v>39.543959685449821</v>
      </c>
      <c r="AA28" s="9">
        <f>IF(AA3&lt;=year_end,AA13*production!AA48*production!AA52*(1-moist_cu)/1000,0)</f>
        <v>39.109925183942316</v>
      </c>
      <c r="AB28" s="9">
        <f>IF(AB3&lt;=year_end,AB13*production!AB48*production!AB52*(1-moist_cu)/1000,0)</f>
        <v>38.680654645123369</v>
      </c>
      <c r="AC28" s="9">
        <f>IF(AC3&lt;=year_end,AC13*production!AC48*production!AC52*(1-moist_cu)/1000,0)</f>
        <v>38.256095779738502</v>
      </c>
      <c r="AD28" s="9">
        <f>IF(AD3&lt;=year_end,AD13*production!AD48*production!AD52*(1-moist_cu)/1000,0)</f>
        <v>41.275851133592816</v>
      </c>
      <c r="AE28" s="9">
        <f>IF(AE3&lt;=year_end,AE13*production!AE48*production!AE52*(1-moist_cu)/1000,0)</f>
        <v>40.822807391550491</v>
      </c>
      <c r="AF28" s="9">
        <f>IF(AF3&lt;=year_end,AF13*production!AF48*production!AF52*(1-moist_cu)/1000,0)</f>
        <v>40.374736257620839</v>
      </c>
      <c r="AG28" s="9">
        <f>IF(AG3&lt;=year_end,AG13*production!AG48*production!AG52*(1-moist_cu)/1000,0)</f>
        <v>39.931583152457193</v>
      </c>
      <c r="AH28" s="9">
        <f>IF(AH3&lt;=year_end,AH13*production!AH48*production!AH52*(1-moist_cu)/1000,0)</f>
        <v>39.49329409577583</v>
      </c>
      <c r="AI28" s="9">
        <f>IF(AI3&lt;=year_end,AI13*production!AI48*production!AI52*(1-moist_cu)/1000,0)</f>
        <v>39.059815699780586</v>
      </c>
      <c r="AJ28" s="9">
        <f>IF(AJ3&lt;=year_end,AJ13*production!AJ48*production!AJ52*(1-moist_cu)/1000,0)</f>
        <v>41.850353092881434</v>
      </c>
      <c r="AK28" s="9">
        <f>IF(AK3&lt;=year_end,AK13*production!AK48*production!AK52*(1-moist_cu)/1000,0)</f>
        <v>41.391003617333986</v>
      </c>
      <c r="AL28" s="9">
        <f>IF(AL3&lt;=year_end,AL13*production!AL48*production!AL52*(1-moist_cu)/1000,0)</f>
        <v>40.936695961630114</v>
      </c>
      <c r="AM28" s="9">
        <f>IF(AM3&lt;=year_end,AM13*production!AM48*production!AM52*(1-moist_cu)/1000,0)</f>
        <v>40.487374786755268</v>
      </c>
      <c r="AN28" s="9">
        <f>IF(AN3&lt;=year_end,AN13*production!AN48*production!AN52*(1-moist_cu)/1000,0)</f>
        <v>40.042985361095838</v>
      </c>
      <c r="AO28" s="9">
        <f>IF(AO3&lt;=year_end,AO13*production!AO48*production!AO52*(1-moist_cu)/1000,0)</f>
        <v>39.603473553772453</v>
      </c>
      <c r="AP28" s="9">
        <f>IF(AP3&lt;=year_end,AP13*production!AP48*production!AP52*(1-moist_cu)/1000,0)</f>
        <v>42.181769353280558</v>
      </c>
      <c r="AQ28" s="9">
        <f>IF(AQ3&lt;=year_end,AQ13*production!AQ48*production!AQ52*(1-moist_cu)/1000,0)</f>
        <v>41.718782252858965</v>
      </c>
      <c r="AR28" s="9">
        <f>IF(AR3&lt;=year_end,AR13*production!AR48*production!AR52*(1-moist_cu)/1000,0)</f>
        <v>41.260876898851578</v>
      </c>
      <c r="AS28" s="9">
        <f>IF(AS3&lt;=year_end,AS13*production!AS48*production!AS52*(1-moist_cu)/1000,0)</f>
        <v>40.807997514009784</v>
      </c>
      <c r="AT28" s="9">
        <f>IF(AT3&lt;=year_end,AT13*production!AT48*production!AT52*(1-moist_cu)/1000,0)</f>
        <v>26.752973235784829</v>
      </c>
      <c r="AU28" s="9">
        <f>IF(AU3&lt;=year_end,AU13*production!AU48*production!AU52*(1-moist_cu)/1000,0)</f>
        <v>0</v>
      </c>
      <c r="AV28" s="9">
        <f>IF(AV3&lt;=year_end,AV13*production!AV48*production!AV52*(1-moist_cu)/1000,0)</f>
        <v>0</v>
      </c>
      <c r="AW28" s="9">
        <f>IF(AW3&lt;=year_end,AW13*production!AW48*production!AW52*(1-moist_cu)/1000,0)</f>
        <v>0</v>
      </c>
      <c r="AX28" s="9">
        <f>IF(AX3&lt;=year_end,AX13*production!AX48*production!AX52*(1-moist_cu)/1000,0)</f>
        <v>0</v>
      </c>
      <c r="AY28" s="9">
        <f>IF(AY3&lt;=year_end,AY13*production!AY48*production!AY52*(1-moist_cu)/1000,0)</f>
        <v>0</v>
      </c>
      <c r="AZ28" s="9">
        <f>IF(AZ3&lt;=year_end,AZ13*production!AZ48*production!AZ52*(1-moist_cu)/1000,0)</f>
        <v>0</v>
      </c>
      <c r="BA28" s="9">
        <f>IF(BA3&lt;=year_end,BA13*production!BA48*production!BA52*(1-moist_cu)/1000,0)</f>
        <v>0</v>
      </c>
      <c r="BB28" s="9">
        <f>IF(BB3&lt;=year_end,BB13*production!BB48*production!BB52*(1-moist_cu)/1000,0)</f>
        <v>0</v>
      </c>
      <c r="BC28" s="9">
        <f>IF(BC3&lt;=year_end,BC13*production!BC48*production!BC52*(1-moist_cu)/1000,0)</f>
        <v>0</v>
      </c>
      <c r="BD28" s="9">
        <f>IF(BD3&lt;=year_end,BD13*production!BD48*production!BD52*(1-moist_cu)/1000,0)</f>
        <v>0</v>
      </c>
      <c r="BE28" s="9">
        <f>IF(BE3&lt;=year_end,BE13*production!BE48*production!BE52*(1-moist_cu)/1000,0)</f>
        <v>0</v>
      </c>
      <c r="BF28" s="9">
        <f>IF(BF3&lt;=year_end,BF13*production!BF48*production!BF52*(1-moist_cu)/1000,0)</f>
        <v>0</v>
      </c>
      <c r="BG28" s="9">
        <f>IF(BG3&lt;=year_end,BG13*production!BG48*production!BG52*(1-moist_cu)/1000,0)</f>
        <v>0</v>
      </c>
      <c r="BH28" s="9">
        <f>IF(BH3&lt;=year_end,BH13*production!BH48*production!BH52*(1-moist_cu)/1000,0)</f>
        <v>0</v>
      </c>
      <c r="BI28" s="9">
        <f>IF(BI3&lt;=year_end,BI13*production!BI48*production!BI52*(1-moist_cu)/1000,0)</f>
        <v>0</v>
      </c>
    </row>
    <row r="29" spans="1:61" x14ac:dyDescent="0.35">
      <c r="B29" s="7" t="s">
        <v>296</v>
      </c>
      <c r="D29" t="s">
        <v>233</v>
      </c>
      <c r="E29" s="15">
        <f>SUM(F29:AX29)</f>
        <v>65622.222932752964</v>
      </c>
      <c r="F29" s="9">
        <f>SUM(F25:F28)</f>
        <v>1404.556849796274</v>
      </c>
      <c r="G29" s="9">
        <f t="shared" ref="G29:BI29" si="10">SUM(G25:G28)</f>
        <v>1393.3850239100209</v>
      </c>
      <c r="H29" s="9">
        <f t="shared" si="10"/>
        <v>1382.302976171153</v>
      </c>
      <c r="I29" s="9">
        <f t="shared" si="10"/>
        <v>1371.3099773931051</v>
      </c>
      <c r="J29" s="9">
        <f t="shared" si="10"/>
        <v>1360.4053043810663</v>
      </c>
      <c r="K29" s="9">
        <f t="shared" si="10"/>
        <v>1349.5882398820984</v>
      </c>
      <c r="L29" s="9">
        <f t="shared" si="10"/>
        <v>1506.2153316026186</v>
      </c>
      <c r="M29" s="9">
        <f t="shared" si="10"/>
        <v>1494.2408589276426</v>
      </c>
      <c r="N29" s="9">
        <f t="shared" si="10"/>
        <v>1482.3625646546584</v>
      </c>
      <c r="O29" s="9">
        <f t="shared" si="10"/>
        <v>1470.5796680607018</v>
      </c>
      <c r="P29" s="9">
        <f t="shared" si="10"/>
        <v>1458.8913948338241</v>
      </c>
      <c r="Q29" s="9">
        <f t="shared" si="10"/>
        <v>1447.2969770197535</v>
      </c>
      <c r="R29" s="9">
        <f t="shared" si="10"/>
        <v>1595.3285032989018</v>
      </c>
      <c r="S29" s="9">
        <f t="shared" si="10"/>
        <v>1582.6518525382953</v>
      </c>
      <c r="T29" s="9">
        <f t="shared" si="10"/>
        <v>1570.076967521486</v>
      </c>
      <c r="U29" s="9">
        <f t="shared" si="10"/>
        <v>1557.6030226395983</v>
      </c>
      <c r="V29" s="9">
        <f t="shared" si="10"/>
        <v>1545.2291990589463</v>
      </c>
      <c r="W29" s="9">
        <f t="shared" si="10"/>
        <v>1532.9546846647045</v>
      </c>
      <c r="X29" s="9">
        <f t="shared" si="10"/>
        <v>1672.8565414055656</v>
      </c>
      <c r="Y29" s="9">
        <f t="shared" si="10"/>
        <v>1659.5704050594193</v>
      </c>
      <c r="Z29" s="9">
        <f t="shared" si="10"/>
        <v>1646.3908725721369</v>
      </c>
      <c r="AA29" s="9">
        <f t="shared" si="10"/>
        <v>1633.3170795712226</v>
      </c>
      <c r="AB29" s="9">
        <f t="shared" si="10"/>
        <v>1620.3481687728968</v>
      </c>
      <c r="AC29" s="9">
        <f t="shared" si="10"/>
        <v>1607.4832899232092</v>
      </c>
      <c r="AD29" s="9">
        <f t="shared" si="10"/>
        <v>1739.6962906250726</v>
      </c>
      <c r="AE29" s="9">
        <f t="shared" si="10"/>
        <v>1725.8861038399059</v>
      </c>
      <c r="AF29" s="9">
        <f t="shared" si="10"/>
        <v>1712.1866691830874</v>
      </c>
      <c r="AG29" s="9">
        <f t="shared" si="10"/>
        <v>1698.5970891488344</v>
      </c>
      <c r="AH29" s="9">
        <f t="shared" si="10"/>
        <v>1685.1164735871032</v>
      </c>
      <c r="AI29" s="9">
        <f t="shared" si="10"/>
        <v>1671.7439396425254</v>
      </c>
      <c r="AJ29" s="9">
        <f t="shared" si="10"/>
        <v>1796.6851626683567</v>
      </c>
      <c r="AK29" s="9">
        <f t="shared" si="10"/>
        <v>1782.4295897351619</v>
      </c>
      <c r="AL29" s="9">
        <f t="shared" si="10"/>
        <v>1768.2882827028716</v>
      </c>
      <c r="AM29" s="9">
        <f t="shared" si="10"/>
        <v>1754.2603161047086</v>
      </c>
      <c r="AN29" s="9">
        <f t="shared" si="10"/>
        <v>1740.3447720539921</v>
      </c>
      <c r="AO29" s="9">
        <f t="shared" si="10"/>
        <v>1726.5407401812611</v>
      </c>
      <c r="AP29" s="9">
        <f t="shared" si="10"/>
        <v>1844.6048035389983</v>
      </c>
      <c r="AQ29" s="9">
        <f t="shared" si="10"/>
        <v>1829.9761939894181</v>
      </c>
      <c r="AR29" s="9">
        <f t="shared" si="10"/>
        <v>1815.464781188236</v>
      </c>
      <c r="AS29" s="9">
        <f t="shared" si="10"/>
        <v>1801.069616453656</v>
      </c>
      <c r="AT29" s="9">
        <f t="shared" si="10"/>
        <v>1184.3863544504718</v>
      </c>
      <c r="AU29" s="9">
        <f t="shared" si="10"/>
        <v>0</v>
      </c>
      <c r="AV29" s="9">
        <f t="shared" si="10"/>
        <v>0</v>
      </c>
      <c r="AW29" s="9">
        <f t="shared" si="10"/>
        <v>0</v>
      </c>
      <c r="AX29" s="9">
        <f t="shared" si="10"/>
        <v>0</v>
      </c>
      <c r="AY29" s="9">
        <f t="shared" si="10"/>
        <v>0</v>
      </c>
      <c r="AZ29" s="9">
        <f t="shared" si="10"/>
        <v>0</v>
      </c>
      <c r="BA29" s="9">
        <f t="shared" si="10"/>
        <v>0</v>
      </c>
      <c r="BB29" s="9">
        <f t="shared" si="10"/>
        <v>0</v>
      </c>
      <c r="BC29" s="9">
        <f t="shared" si="10"/>
        <v>0</v>
      </c>
      <c r="BD29" s="9">
        <f t="shared" si="10"/>
        <v>0</v>
      </c>
      <c r="BE29" s="9">
        <f t="shared" si="10"/>
        <v>0</v>
      </c>
      <c r="BF29" s="9">
        <f t="shared" si="10"/>
        <v>0</v>
      </c>
      <c r="BG29" s="9">
        <f t="shared" si="10"/>
        <v>0</v>
      </c>
      <c r="BH29" s="9">
        <f t="shared" si="10"/>
        <v>0</v>
      </c>
      <c r="BI29" s="9">
        <f t="shared" si="10"/>
        <v>0</v>
      </c>
    </row>
    <row r="31" spans="1:61" x14ac:dyDescent="0.35">
      <c r="B31" s="7" t="s">
        <v>119</v>
      </c>
    </row>
    <row r="32" spans="1:61" x14ac:dyDescent="0.35">
      <c r="C32" t="s">
        <v>111</v>
      </c>
      <c r="D32" t="s">
        <v>233</v>
      </c>
      <c r="E32" s="15">
        <f>SUM(F32:AX32)</f>
        <v>1180.3865112878589</v>
      </c>
      <c r="F32" s="9">
        <f>IF(production!F24&gt;0,IF(F2&lt;=year_end,F14*production!F39*(1-moist_cu)/1000,0),0)</f>
        <v>25.293631999999995</v>
      </c>
      <c r="G32" s="9">
        <f>IF(production!G24&gt;0,IF(G2&lt;=year_end,G14*production!G39*(1-moist_cu)/1000,0),0)</f>
        <v>25.091282944</v>
      </c>
      <c r="H32" s="9">
        <f>IF(production!H24&gt;0,IF(H2&lt;=year_end,H14*production!H39*(1-moist_cu)/1000,0),0)</f>
        <v>24.890552680448</v>
      </c>
      <c r="I32" s="9">
        <f>IF(production!I24&gt;0,IF(I2&lt;=year_end,I14*production!I39*(1-moist_cu)/1000,0),0)</f>
        <v>24.691428259004418</v>
      </c>
      <c r="J32" s="9">
        <f>IF(production!J24&gt;0,IF(J2&lt;=year_end,J14*production!J39*(1-moist_cu)/1000,0),0)</f>
        <v>24.493896832932375</v>
      </c>
      <c r="K32" s="9">
        <f>IF(production!K24&gt;0,IF(K2&lt;=year_end,K14*production!K39*(1-moist_cu)/1000,0),0)</f>
        <v>24.297945658268919</v>
      </c>
      <c r="L32" s="9">
        <f>IF(production!L24&gt;0,IF(L2&lt;=year_end,L14*production!L39*(1-moist_cu)/1000,0),0)</f>
        <v>27.116507354628109</v>
      </c>
      <c r="M32" s="9">
        <f>IF(production!M24&gt;0,IF(M2&lt;=year_end,M14*production!M39*(1-moist_cu)/1000,0),0)</f>
        <v>26.899575295791085</v>
      </c>
      <c r="N32" s="9">
        <f>IF(production!N24&gt;0,IF(N2&lt;=year_end,N14*production!N39*(1-moist_cu)/1000,0),0)</f>
        <v>26.684378693424758</v>
      </c>
      <c r="O32" s="9">
        <f>IF(production!O24&gt;0,IF(O2&lt;=year_end,O14*production!O39*(1-moist_cu)/1000,0),0)</f>
        <v>26.470903663877358</v>
      </c>
      <c r="P32" s="9">
        <f>IF(production!P24&gt;0,IF(P2&lt;=year_end,P14*production!P39*(1-moist_cu)/1000,0),0)</f>
        <v>26.25913643456634</v>
      </c>
      <c r="Q32" s="9">
        <f>IF(production!Q24&gt;0,IF(Q2&lt;=year_end,Q14*production!Q39*(1-moist_cu)/1000,0),0)</f>
        <v>26.049063343089802</v>
      </c>
      <c r="R32" s="9">
        <f>IF(production!R24&gt;0,IF(R2&lt;=year_end,R14*production!R39*(1-moist_cu)/1000,0),0)</f>
        <v>28.711856484827877</v>
      </c>
      <c r="S32" s="9">
        <f>IF(production!S24&gt;0,IF(S2&lt;=year_end,S14*production!S39*(1-moist_cu)/1000,0),0)</f>
        <v>28.48216163294925</v>
      </c>
      <c r="T32" s="9">
        <f>IF(production!T24&gt;0,IF(T2&lt;=year_end,T14*production!T39*(1-moist_cu)/1000,0),0)</f>
        <v>28.254304339885657</v>
      </c>
      <c r="U32" s="9">
        <f>IF(production!U24&gt;0,IF(U2&lt;=year_end,U14*production!U39*(1-moist_cu)/1000,0),0)</f>
        <v>28.028269905166574</v>
      </c>
      <c r="V32" s="9">
        <f>IF(production!V24&gt;0,IF(V2&lt;=year_end,V14*production!V39*(1-moist_cu)/1000,0),0)</f>
        <v>27.804043745925238</v>
      </c>
      <c r="W32" s="9">
        <f>IF(production!W24&gt;0,IF(W2&lt;=year_end,W14*production!W39*(1-moist_cu)/1000,0),0)</f>
        <v>27.58161139595784</v>
      </c>
      <c r="X32" s="9">
        <f>IF(production!X24&gt;0,IF(X2&lt;=year_end,X14*production!X39*(1-moist_cu)/1000,0),0)</f>
        <v>30.097054355269186</v>
      </c>
      <c r="Y32" s="9">
        <f>IF(production!Y24&gt;0,IF(Y2&lt;=year_end,Y14*production!Y39*(1-moist_cu)/1000,0),0)</f>
        <v>29.856277920427036</v>
      </c>
      <c r="Z32" s="9">
        <f>IF(production!Z24&gt;0,IF(Z2&lt;=year_end,Z14*production!Z39*(1-moist_cu)/1000,0),0)</f>
        <v>29.617427697063611</v>
      </c>
      <c r="AA32" s="9">
        <f>IF(production!AA24&gt;0,IF(AA2&lt;=year_end,AA14*production!AA39*(1-moist_cu)/1000,0),0)</f>
        <v>29.380488275487107</v>
      </c>
      <c r="AB32" s="9">
        <f>IF(production!AB24&gt;0,IF(AB2&lt;=year_end,AB14*production!AB39*(1-moist_cu)/1000,0),0)</f>
        <v>29.145444369283204</v>
      </c>
      <c r="AC32" s="9">
        <f>IF(production!AC24&gt;0,IF(AC2&lt;=year_end,AC14*production!AC39*(1-moist_cu)/1000,0),0)</f>
        <v>28.912280814328948</v>
      </c>
      <c r="AD32" s="9">
        <f>IF(production!AD24&gt;0,IF(AD2&lt;=year_end,AD14*production!AD39*(1-moist_cu)/1000,0),0)</f>
        <v>31.28834461943379</v>
      </c>
      <c r="AE32" s="9">
        <f>IF(production!AE24&gt;0,IF(AE2&lt;=year_end,AE14*production!AE39*(1-moist_cu)/1000,0),0)</f>
        <v>31.038037862478323</v>
      </c>
      <c r="AF32" s="9">
        <f>IF(production!AF24&gt;0,IF(AF2&lt;=year_end,AF14*production!AF39*(1-moist_cu)/1000,0),0)</f>
        <v>30.78973355957849</v>
      </c>
      <c r="AG32" s="9">
        <f>IF(production!AG24&gt;0,IF(AG2&lt;=year_end,AG14*production!AG39*(1-moist_cu)/1000,0),0)</f>
        <v>30.543415691101863</v>
      </c>
      <c r="AH32" s="9">
        <f>IF(production!AH24&gt;0,IF(AH2&lt;=year_end,AH14*production!AH39*(1-moist_cu)/1000,0),0)</f>
        <v>30.299068365573053</v>
      </c>
      <c r="AI32" s="9">
        <f>IF(production!AI24&gt;0,IF(AI2&lt;=year_end,AI14*production!AI39*(1-moist_cu)/1000,0),0)</f>
        <v>30.056675818648465</v>
      </c>
      <c r="AJ32" s="9">
        <f>IF(production!AJ24&gt;0,IF(AJ2&lt;=year_end,AJ14*production!AJ39*(1-moist_cu)/1000,0),0)</f>
        <v>32.30090761310754</v>
      </c>
      <c r="AK32" s="9">
        <f>IF(production!AK24&gt;0,IF(AK2&lt;=year_end,AK14*production!AK39*(1-moist_cu)/1000,0),0)</f>
        <v>32.04250035220268</v>
      </c>
      <c r="AL32" s="9">
        <f>IF(production!AL24&gt;0,IF(AL2&lt;=year_end,AL14*production!AL39*(1-moist_cu)/1000,0),0)</f>
        <v>31.786160349385067</v>
      </c>
      <c r="AM32" s="9">
        <f>IF(production!AM24&gt;0,IF(AM2&lt;=year_end,AM14*production!AM39*(1-moist_cu)/1000,0),0)</f>
        <v>31.531871066589986</v>
      </c>
      <c r="AN32" s="9">
        <f>IF(production!AN24&gt;0,IF(AN2&lt;=year_end,AN14*production!AN39*(1-moist_cu)/1000,0),0)</f>
        <v>31.279616098057257</v>
      </c>
      <c r="AO32" s="9">
        <f>IF(production!AO24&gt;0,IF(AO2&lt;=year_end,AO14*production!AO39*(1-moist_cu)/1000,0),0)</f>
        <v>31.029379169272804</v>
      </c>
      <c r="AP32" s="9">
        <f>IF(production!AP24&gt;0,IF(AP2&lt;=year_end,AP14*production!AP39*(1-moist_cu)/1000,0),0)</f>
        <v>33.148924454066197</v>
      </c>
      <c r="AQ32" s="9">
        <f>IF(production!AQ24&gt;0,IF(AQ2&lt;=year_end,AQ14*production!AQ39*(1-moist_cu)/1000,0),0)</f>
        <v>32.883733058433677</v>
      </c>
      <c r="AR32" s="9">
        <f>IF(production!AR24&gt;0,IF(AR2&lt;=year_end,AR14*production!AR39*(1-moist_cu)/1000,0),0)</f>
        <v>32.620663193966209</v>
      </c>
      <c r="AS32" s="9">
        <f>IF(production!AS24&gt;0,IF(AS2&lt;=year_end,AS14*production!AS39*(1-moist_cu)/1000,0),0)</f>
        <v>32.359697888414473</v>
      </c>
      <c r="AT32" s="9">
        <f>IF(production!AT24&gt;0,IF(AT2&lt;=year_end,AT14*production!AT39*(1-moist_cu)/1000,0),0)</f>
        <v>21.278258030946489</v>
      </c>
      <c r="AU32" s="9">
        <f>IF(production!AU24&gt;0,IF(AU2&lt;=year_end,AU14*production!AU39*(1-moist_cu)/1000,0),0)</f>
        <v>0</v>
      </c>
      <c r="AV32" s="9">
        <f>IF(production!AV24&gt;0,IF(AV2&lt;=year_end,AV14*production!AV39*(1-moist_cu)/1000,0),0)</f>
        <v>0</v>
      </c>
      <c r="AW32" s="9">
        <f>IF(production!AW24&gt;0,IF(AW2&lt;=year_end,AW14*production!AW39*(1-moist_cu)/1000,0),0)</f>
        <v>0</v>
      </c>
      <c r="AX32" s="9">
        <f>IF(production!AX24&gt;0,IF(AX2&lt;=year_end,AX14*production!AX39*(1-moist_cu)/1000,0),0)</f>
        <v>0</v>
      </c>
      <c r="AY32" s="9">
        <f>IF(production!AY24&gt;0,IF(AY2&lt;=year_end,AY14*production!AY39*(1-moist_cu)/1000,0),0)</f>
        <v>0</v>
      </c>
      <c r="AZ32" s="9">
        <f>IF(production!AZ24&gt;0,IF(AZ2&lt;=year_end,AZ14*production!AZ39*(1-moist_cu)/1000,0),0)</f>
        <v>0</v>
      </c>
      <c r="BA32" s="9">
        <f>IF(production!BA24&gt;0,IF(BA2&lt;=year_end,BA14*production!BA39*(1-moist_cu)/1000,0),0)</f>
        <v>0</v>
      </c>
      <c r="BB32" s="9">
        <f>IF(production!BB24&gt;0,IF(BB2&lt;=year_end,BB14*production!BB39*(1-moist_cu)/1000,0),0)</f>
        <v>0</v>
      </c>
      <c r="BC32" s="9">
        <f>IF(production!BC24&gt;0,IF(BC2&lt;=year_end,BC14*production!BC39*(1-moist_cu)/1000,0),0)</f>
        <v>0</v>
      </c>
      <c r="BD32" s="9">
        <f>IF(production!BD24&gt;0,IF(BD2&lt;=year_end,BD14*production!BD39*(1-moist_cu)/1000,0),0)</f>
        <v>0</v>
      </c>
      <c r="BE32" s="9">
        <f>IF(production!BE24&gt;0,IF(BE2&lt;=year_end,BE14*production!BE39*(1-moist_cu)/1000,0),0)</f>
        <v>0</v>
      </c>
      <c r="BF32" s="9">
        <f>IF(production!BF24&gt;0,IF(BF2&lt;=year_end,BF14*production!BF39*(1-moist_cu)/1000,0),0)</f>
        <v>0</v>
      </c>
      <c r="BG32" s="9">
        <f>IF(production!BG24&gt;0,IF(BG2&lt;=year_end,BG14*production!BG39*(1-moist_cu)/1000,0),0)</f>
        <v>0</v>
      </c>
      <c r="BH32" s="9">
        <f>IF(production!BH24&gt;0,IF(BH2&lt;=year_end,BH14*production!BH39*(1-moist_cu)/1000,0),0)</f>
        <v>0</v>
      </c>
      <c r="BI32" s="9">
        <f>IF(production!BI24&gt;0,IF(BI2&lt;=year_end,BI14*production!BI39*(1-moist_cu)/1000,0),0)</f>
        <v>0</v>
      </c>
    </row>
    <row r="33" spans="2:61" x14ac:dyDescent="0.35">
      <c r="B33" s="7" t="s">
        <v>297</v>
      </c>
    </row>
    <row r="34" spans="2:61" x14ac:dyDescent="0.35">
      <c r="C34" t="s">
        <v>111</v>
      </c>
      <c r="D34" t="s">
        <v>233</v>
      </c>
      <c r="E34" s="15">
        <f>SUM(F34:AX34)</f>
        <v>587.06071117732802</v>
      </c>
      <c r="F34" s="5">
        <f>IF(production!F24&gt;0,IF(F2&lt;=year_end,production!F45/1000*assumptions!$E$22*F15/100,0),0)</f>
        <v>13.94071174496</v>
      </c>
      <c r="G34" s="5">
        <f>IF(production!G24&gt;0,IF(G2&lt;=year_end,production!G45/1000*assumptions!$E$22*G15/100,0),0)</f>
        <v>13.760040120745318</v>
      </c>
      <c r="H34" s="5">
        <f>IF(production!H24&gt;0,IF(H2&lt;=year_end,production!H45/1000*assumptions!$E$22*H15/100,0),0)</f>
        <v>13.581710000780458</v>
      </c>
      <c r="I34" s="5">
        <f>IF(production!I24&gt;0,IF(I2&lt;=year_end,production!I45/1000*assumptions!$E$22*I15/100,0),0)</f>
        <v>13.405691039170344</v>
      </c>
      <c r="J34" s="5">
        <f>IF(production!J24&gt;0,IF(J2&lt;=year_end,production!J45/1000*assumptions!$E$22*J15/100,0),0)</f>
        <v>13.231953283302692</v>
      </c>
      <c r="K34" s="5">
        <f>IF(production!K24&gt;0,IF(K2&lt;=year_end,production!K45/1000*assumptions!$E$22*K15/100,0),0)</f>
        <v>13.060467168751096</v>
      </c>
      <c r="L34" s="5">
        <f>IF(production!L24&gt;0,IF(L2&lt;=year_end,production!L45/1000*assumptions!$E$22*L15/100,0),0)</f>
        <v>14.502603953524588</v>
      </c>
      <c r="M34" s="5">
        <f>IF(production!M24&gt;0,IF(M2&lt;=year_end,production!M45/1000*assumptions!$E$22*M15/100,0),0)</f>
        <v>14.314650206286906</v>
      </c>
      <c r="N34" s="5">
        <f>IF(production!N24&gt;0,IF(N2&lt;=year_end,production!N45/1000*assumptions!$E$22*N15/100,0),0)</f>
        <v>14.129132339613429</v>
      </c>
      <c r="O34" s="5">
        <f>IF(production!O24&gt;0,IF(O2&lt;=year_end,production!O45/1000*assumptions!$E$22*O15/100,0),0)</f>
        <v>13.94601878449204</v>
      </c>
      <c r="P34" s="5">
        <f>IF(production!P24&gt;0,IF(P2&lt;=year_end,production!P45/1000*assumptions!$E$22*P15/100,0),0)</f>
        <v>13.765278381045025</v>
      </c>
      <c r="Q34" s="5">
        <f>IF(production!Q24&gt;0,IF(Q2&lt;=year_end,production!Q45/1000*assumptions!$E$22*Q15/100,0),0)</f>
        <v>13.586880373226675</v>
      </c>
      <c r="R34" s="5">
        <f>IF(production!R24&gt;0,IF(R2&lt;=year_end,production!R45/1000*assumptions!$E$22*R15/100,0),0)</f>
        <v>14.900882670655179</v>
      </c>
      <c r="S34" s="5">
        <f>IF(production!S24&gt;0,IF(S2&lt;=year_end,production!S45/1000*assumptions!$E$22*S15/100,0),0)</f>
        <v>14.707767231243487</v>
      </c>
      <c r="T34" s="5">
        <f>IF(production!T24&gt;0,IF(T2&lt;=year_end,production!T45/1000*assumptions!$E$22*T15/100,0),0)</f>
        <v>14.517154567926571</v>
      </c>
      <c r="U34" s="5">
        <f>IF(production!U24&gt;0,IF(U2&lt;=year_end,production!U45/1000*assumptions!$E$22*U15/100,0),0)</f>
        <v>14.329012244726243</v>
      </c>
      <c r="V34" s="5">
        <f>IF(production!V24&gt;0,IF(V2&lt;=year_end,production!V45/1000*assumptions!$E$22*V15/100,0),0)</f>
        <v>14.143308246034589</v>
      </c>
      <c r="W34" s="5">
        <f>IF(production!W24&gt;0,IF(W2&lt;=year_end,production!W45/1000*assumptions!$E$22*W15/100,0),0)</f>
        <v>13.960010971165982</v>
      </c>
      <c r="X34" s="5">
        <f>IF(production!X24&gt;0,IF(X2&lt;=year_end,production!X45/1000*assumptions!$E$22*X15/100,0),0)</f>
        <v>15.156998151877636</v>
      </c>
      <c r="Y34" s="5">
        <f>IF(production!Y24&gt;0,IF(Y2&lt;=year_end,production!Y45/1000*assumptions!$E$22*Y15/100,0),0)</f>
        <v>14.960563455829298</v>
      </c>
      <c r="Z34" s="5">
        <f>IF(production!Z24&gt;0,IF(Z2&lt;=year_end,production!Z45/1000*assumptions!$E$22*Z15/100,0),0)</f>
        <v>14.766674553441753</v>
      </c>
      <c r="AA34" s="5">
        <f>IF(production!AA24&gt;0,IF(AA2&lt;=year_end,production!AA45/1000*assumptions!$E$22*AA15/100,0),0)</f>
        <v>14.575298451229148</v>
      </c>
      <c r="AB34" s="5">
        <f>IF(production!AB24&gt;0,IF(AB2&lt;=year_end,production!AB45/1000*assumptions!$E$22*AB15/100,0),0)</f>
        <v>14.386402583301217</v>
      </c>
      <c r="AC34" s="5">
        <f>IF(production!AC24&gt;0,IF(AC2&lt;=year_end,production!AC45/1000*assumptions!$E$22*AC15/100,0),0)</f>
        <v>14.199954805821633</v>
      </c>
      <c r="AD34" s="5">
        <f>IF(production!AD24&gt;0,IF(AD2&lt;=year_end,production!AD45/1000*assumptions!$E$22*AD15/100,0),0)</f>
        <v>15.290098245314383</v>
      </c>
      <c r="AE34" s="5">
        <f>IF(production!AE24&gt;0,IF(AE2&lt;=year_end,production!AE45/1000*assumptions!$E$22*AE15/100,0),0)</f>
        <v>15.091938572055108</v>
      </c>
      <c r="AF34" s="5">
        <f>IF(production!AF24&gt;0,IF(AF2&lt;=year_end,production!AF45/1000*assumptions!$E$22*AF15/100,0),0)</f>
        <v>14.896347048161278</v>
      </c>
      <c r="AG34" s="5">
        <f>IF(production!AG24&gt;0,IF(AG2&lt;=year_end,production!AG45/1000*assumptions!$E$22*AG15/100,0),0)</f>
        <v>14.703290390417102</v>
      </c>
      <c r="AH34" s="5">
        <f>IF(production!AH24&gt;0,IF(AH2&lt;=year_end,production!AH45/1000*assumptions!$E$22*AH15/100,0),0)</f>
        <v>14.512735746957301</v>
      </c>
      <c r="AI34" s="5">
        <f>IF(production!AI24&gt;0,IF(AI2&lt;=year_end,production!AI45/1000*assumptions!$E$22*AI15/100,0),0)</f>
        <v>14.324650691676732</v>
      </c>
      <c r="AJ34" s="5">
        <f>IF(production!AJ24&gt;0,IF(AJ2&lt;=year_end,production!AJ45/1000*assumptions!$E$22*AJ15/100,0),0)</f>
        <v>15.317253486938649</v>
      </c>
      <c r="AK34" s="5">
        <f>IF(production!AK24&gt;0,IF(AK2&lt;=year_end,production!AK45/1000*assumptions!$E$22*AK15/100,0),0)</f>
        <v>15.118741881747926</v>
      </c>
      <c r="AL34" s="5">
        <f>IF(production!AL24&gt;0,IF(AL2&lt;=year_end,production!AL45/1000*assumptions!$E$22*AL15/100,0),0)</f>
        <v>14.922802986960473</v>
      </c>
      <c r="AM34" s="5">
        <f>IF(production!AM24&gt;0,IF(AM2&lt;=year_end,production!AM45/1000*assumptions!$E$22*AM15/100,0),0)</f>
        <v>14.729403460249467</v>
      </c>
      <c r="AN34" s="5">
        <f>IF(production!AN24&gt;0,IF(AN2&lt;=year_end,production!AN45/1000*assumptions!$E$22*AN15/100,0),0)</f>
        <v>14.53851039140463</v>
      </c>
      <c r="AO34" s="5">
        <f>IF(production!AO24&gt;0,IF(AO2&lt;=year_end,production!AO45/1000*assumptions!$E$22*AO15/100,0),0)</f>
        <v>14.35009129673203</v>
      </c>
      <c r="AP34" s="5">
        <f>IF(production!AP24&gt;0,IF(AP2&lt;=year_end,production!AP45/1000*assumptions!$E$22*AP15/100,0),0)</f>
        <v>15.253661353028406</v>
      </c>
      <c r="AQ34" s="5">
        <f>IF(production!AQ24&gt;0,IF(AQ2&lt;=year_end,production!AQ45/1000*assumptions!$E$22*AQ15/100,0),0)</f>
        <v>15.055973901893161</v>
      </c>
      <c r="AR34" s="5">
        <f>IF(production!AR24&gt;0,IF(AR2&lt;=year_end,production!AR45/1000*assumptions!$E$22*AR15/100,0),0)</f>
        <v>14.860848480124625</v>
      </c>
      <c r="AS34" s="5">
        <f>IF(production!AS24&gt;0,IF(AS2&lt;=year_end,production!AS45/1000*assumptions!$E$22*AS15/100,0),0)</f>
        <v>14.668251883822213</v>
      </c>
      <c r="AT34" s="5">
        <f>IF(production!AT24&gt;0,IF(AT2&lt;=year_end,production!AT45/1000*assumptions!$E$22*AT15/100,0),0)</f>
        <v>9.5969460306932337</v>
      </c>
      <c r="AU34" s="5">
        <f>IF(production!AU24&gt;0,IF(AU2&lt;=year_end,production!AU45/1000*assumptions!$E$22*AU15/100,0),0)</f>
        <v>0</v>
      </c>
      <c r="AV34" s="5">
        <f>IF(production!AV24&gt;0,IF(AV2&lt;=year_end,production!AV45/1000*assumptions!$E$22*AV15/100,0),0)</f>
        <v>0</v>
      </c>
      <c r="AW34" s="5">
        <f>IF(production!AW24&gt;0,IF(AW2&lt;=year_end,production!AW45/1000*assumptions!$E$22*AW15/100,0),0)</f>
        <v>0</v>
      </c>
      <c r="AX34" s="5">
        <f>IF(production!AX24&gt;0,IF(AX2&lt;=year_end,production!AX45/1000*assumptions!$E$22*AX15/100,0),0)</f>
        <v>0</v>
      </c>
      <c r="AY34" s="5">
        <f>IF(production!AY24&gt;0,IF(AY2&lt;=year_end,production!AY45/1000*assumptions!$E$22*AY15/100,0),0)</f>
        <v>0</v>
      </c>
      <c r="AZ34" s="5">
        <f>IF(production!AZ24&gt;0,IF(AZ2&lt;=year_end,production!AZ45/1000*assumptions!$E$22*AZ15/100,0),0)</f>
        <v>0</v>
      </c>
      <c r="BA34" s="5">
        <f>IF(production!BA24&gt;0,IF(BA2&lt;=year_end,production!BA45/1000*assumptions!$E$22*BA15/100,0),0)</f>
        <v>0</v>
      </c>
      <c r="BB34" s="5">
        <f>IF(production!BB24&gt;0,IF(BB2&lt;=year_end,production!BB45/1000*assumptions!$E$22*BB15/100,0),0)</f>
        <v>0</v>
      </c>
      <c r="BC34" s="5">
        <f>IF(production!BC24&gt;0,IF(BC2&lt;=year_end,production!BC45/1000*assumptions!$E$22*BC15/100,0),0)</f>
        <v>0</v>
      </c>
      <c r="BD34" s="5">
        <f>IF(production!BD24&gt;0,IF(BD2&lt;=year_end,production!BD45/1000*assumptions!$E$22*BD15/100,0),0)</f>
        <v>0</v>
      </c>
      <c r="BE34" s="5">
        <f>IF(production!BE24&gt;0,IF(BE2&lt;=year_end,production!BE45/1000*assumptions!$E$22*BE15/100,0),0)</f>
        <v>0</v>
      </c>
      <c r="BF34" s="5">
        <f>IF(production!BF24&gt;0,IF(BF2&lt;=year_end,production!BF45/1000*assumptions!$E$22*BF15/100,0),0)</f>
        <v>0</v>
      </c>
      <c r="BG34" s="5">
        <f>IF(production!BG24&gt;0,IF(BG2&lt;=year_end,production!BG45/1000*assumptions!$E$22*BG15/100,0),0)</f>
        <v>0</v>
      </c>
      <c r="BH34" s="5">
        <f>IF(production!BH24&gt;0,IF(BH2&lt;=year_end,production!BH45/1000*assumptions!$E$22*BH15/100,0),0)</f>
        <v>0</v>
      </c>
      <c r="BI34" s="5">
        <f>IF(production!BI24&gt;0,IF(BI2&lt;=year_end,production!BI45/1000*assumptions!$E$22*BI15/100,0),0)</f>
        <v>0</v>
      </c>
    </row>
    <row r="35" spans="2:61" x14ac:dyDescent="0.35">
      <c r="C35" t="s">
        <v>116</v>
      </c>
      <c r="D35" t="s">
        <v>233</v>
      </c>
      <c r="E35" s="15">
        <f t="shared" ref="E35:E36" si="11">SUM(F35:AX35)</f>
        <v>1.861008021750354</v>
      </c>
      <c r="F35" s="5">
        <f>IF(production!F24&gt;0,IF(F2&lt;=year_end,production!F47*F16/1000,0),0)</f>
        <v>4.2428303594720281E-2</v>
      </c>
      <c r="G35" s="5">
        <f>IF(production!G24&gt;0,IF(G2&lt;=year_end,production!G47*G16/1000,0),0)</f>
        <v>4.1962610534464637E-2</v>
      </c>
      <c r="H35" s="5">
        <f>IF(production!H24&gt;0,IF(H2&lt;=year_end,production!H47*H16/1000,0),0)</f>
        <v>4.1502028921238353E-2</v>
      </c>
      <c r="I35" s="5">
        <f>IF(production!I24&gt;0,IF(I2&lt;=year_end,production!I47*I16/1000,0),0)</f>
        <v>4.1046502651798836E-2</v>
      </c>
      <c r="J35" s="5">
        <f>IF(production!J24&gt;0,IF(J2&lt;=year_end,production!J47*J16/1000,0),0)</f>
        <v>4.059597623869269E-2</v>
      </c>
      <c r="K35" s="5">
        <f>IF(production!K24&gt;0,IF(K2&lt;=year_end,production!K47*K16/1000,0),0)</f>
        <v>4.0150394803496803E-2</v>
      </c>
      <c r="L35" s="5">
        <f>IF(production!L24&gt;0,IF(L2&lt;=year_end,production!L47*L16/1000,0),0)</f>
        <v>4.4673417078900324E-2</v>
      </c>
      <c r="M35" s="5">
        <f>IF(production!M24&gt;0,IF(M2&lt;=year_end,production!M47*M16/1000,0),0)</f>
        <v>4.4183081653042307E-2</v>
      </c>
      <c r="N35" s="5">
        <f>IF(production!N24&gt;0,IF(N2&lt;=year_end,production!N47*N16/1000,0),0)</f>
        <v>4.3698128148818516E-2</v>
      </c>
      <c r="O35" s="5">
        <f>IF(production!O24&gt;0,IF(O2&lt;=year_end,production!O47*O16/1000,0),0)</f>
        <v>4.3218497494257081E-2</v>
      </c>
      <c r="P35" s="5">
        <f>IF(production!P24&gt;0,IF(P2&lt;=year_end,production!P47*P16/1000,0),0)</f>
        <v>4.274413126576012E-2</v>
      </c>
      <c r="Q35" s="5">
        <f>IF(production!Q24&gt;0,IF(Q2&lt;=year_end,production!Q47*Q16/1000,0),0)</f>
        <v>4.2274971680987129E-2</v>
      </c>
      <c r="R35" s="5">
        <f>IF(production!R24&gt;0,IF(R2&lt;=year_end,production!R47*R16/1000,0),0)</f>
        <v>4.6456623990907345E-2</v>
      </c>
      <c r="S35" s="5">
        <f>IF(production!S24&gt;0,IF(S2&lt;=year_end,production!S47*S16/1000,0),0)</f>
        <v>4.594671608598315E-2</v>
      </c>
      <c r="T35" s="5">
        <f>IF(production!T24&gt;0,IF(T2&lt;=year_end,production!T47*T16/1000,0),0)</f>
        <v>4.5442404930223397E-2</v>
      </c>
      <c r="U35" s="5">
        <f>IF(production!U24&gt;0,IF(U2&lt;=year_end,production!U47*U16/1000,0),0)</f>
        <v>4.4943629093709275E-2</v>
      </c>
      <c r="V35" s="5">
        <f>IF(production!V24&gt;0,IF(V2&lt;=year_end,production!V47*V16/1000,0),0)</f>
        <v>4.4450327820776715E-2</v>
      </c>
      <c r="W35" s="5">
        <f>IF(production!W24&gt;0,IF(W2&lt;=year_end,production!W47*W16/1000,0),0)</f>
        <v>4.3962441022615886E-2</v>
      </c>
      <c r="X35" s="5">
        <f>IF(production!X24&gt;0,IF(X2&lt;=year_end,production!X47*X16/1000,0),0)</f>
        <v>4.7827900196946806E-2</v>
      </c>
      <c r="Y35" s="5">
        <f>IF(production!Y24&gt;0,IF(Y2&lt;=year_end,production!Y47*Y16/1000,0),0)</f>
        <v>4.7302941164385118E-2</v>
      </c>
      <c r="Z35" s="5">
        <f>IF(production!Z24&gt;0,IF(Z2&lt;=year_end,production!Z47*Z16/1000,0),0)</f>
        <v>4.6783744082164819E-2</v>
      </c>
      <c r="AA35" s="5">
        <f>IF(production!AA24&gt;0,IF(AA2&lt;=year_end,production!AA47*AA16/1000,0),0)</f>
        <v>4.6270245707118983E-2</v>
      </c>
      <c r="AB35" s="5">
        <f>IF(production!AB24&gt;0,IF(AB2&lt;=year_end,production!AB47*AB16/1000,0),0)</f>
        <v>4.5762383490237625E-2</v>
      </c>
      <c r="AC35" s="5">
        <f>IF(production!AC24&gt;0,IF(AC2&lt;=year_end,production!AC47*AC16/1000,0),0)</f>
        <v>4.5260095569048801E-2</v>
      </c>
      <c r="AD35" s="5">
        <f>IF(production!AD24&gt;0,IF(AD2&lt;=year_end,production!AD47*AD16/1000,0),0)</f>
        <v>4.8832713556454084E-2</v>
      </c>
      <c r="AE35" s="5">
        <f>IF(production!AE24&gt;0,IF(AE2&lt;=year_end,production!AE47*AE16/1000,0),0)</f>
        <v>4.8296725692458436E-2</v>
      </c>
      <c r="AF35" s="5">
        <f>IF(production!AF24&gt;0,IF(AF2&lt;=year_end,production!AF47*AF16/1000,0),0)</f>
        <v>4.7766620831258023E-2</v>
      </c>
      <c r="AG35" s="5">
        <f>IF(production!AG24&gt;0,IF(AG2&lt;=year_end,production!AG47*AG16/1000,0),0)</f>
        <v>4.7242334401014136E-2</v>
      </c>
      <c r="AH35" s="5">
        <f>IF(production!AH24&gt;0,IF(AH2&lt;=year_end,production!AH47*AH16/1000,0),0)</f>
        <v>4.6723802538628602E-2</v>
      </c>
      <c r="AI35" s="5">
        <f>IF(production!AI24&gt;0,IF(AI2&lt;=year_end,production!AI47*AI16/1000,0),0)</f>
        <v>4.621096208196461E-2</v>
      </c>
      <c r="AJ35" s="5">
        <f>IF(production!AJ24&gt;0,IF(AJ2&lt;=year_end,production!AJ47*AJ16/1000,0),0)</f>
        <v>4.9512396442332365E-2</v>
      </c>
      <c r="AK35" s="5">
        <f>IF(production!AK24&gt;0,IF(AK2&lt;=year_end,production!AK47*AK16/1000,0),0)</f>
        <v>4.8968948378981331E-2</v>
      </c>
      <c r="AL35" s="5">
        <f>IF(production!AL24&gt;0,IF(AL2&lt;=year_end,production!AL47*AL16/1000,0),0)</f>
        <v>4.843146520157364E-2</v>
      </c>
      <c r="AM35" s="5">
        <f>IF(production!AM24&gt;0,IF(AM2&lt;=year_end,production!AM47*AM16/1000,0),0)</f>
        <v>4.7899881439521161E-2</v>
      </c>
      <c r="AN35" s="5">
        <f>IF(production!AN24&gt;0,IF(AN2&lt;=year_end,production!AN47*AN16/1000,0),0)</f>
        <v>4.7374132340840973E-2</v>
      </c>
      <c r="AO35" s="5">
        <f>IF(production!AO24&gt;0,IF(AO2&lt;=year_end,production!AO47*AO16/1000,0),0)</f>
        <v>4.685415386426791E-2</v>
      </c>
      <c r="AP35" s="5">
        <f>IF(production!AP24&gt;0,IF(AP2&lt;=year_end,production!AP47*AP16/1000,0),0)</f>
        <v>4.9904489030796285E-2</v>
      </c>
      <c r="AQ35" s="5">
        <f>IF(production!AQ24&gt;0,IF(AQ2&lt;=year_end,production!AQ47*AQ16/1000,0),0)</f>
        <v>4.9356737359194276E-2</v>
      </c>
      <c r="AR35" s="5">
        <f>IF(production!AR24&gt;0,IF(AR2&lt;=year_end,production!AR47*AR16/1000,0),0)</f>
        <v>4.8814997809939753E-2</v>
      </c>
      <c r="AS35" s="5">
        <f>IF(production!AS24&gt;0,IF(AS2&lt;=year_end,production!AS47*AS16/1000,0),0)</f>
        <v>4.8279204393977856E-2</v>
      </c>
      <c r="AT35" s="5">
        <f>IF(production!AT24&gt;0,IF(AT2&lt;=year_end,production!AT47*AT16/1000,0),0)</f>
        <v>3.1650959166855758E-2</v>
      </c>
      <c r="AU35" s="5">
        <f>IF(production!AU24&gt;0,IF(AU2&lt;=year_end,production!AU47*AU16/1000,0),0)</f>
        <v>0</v>
      </c>
      <c r="AV35" s="5">
        <f>IF(production!AV24&gt;0,IF(AV2&lt;=year_end,production!AV47*AV16/1000,0),0)</f>
        <v>0</v>
      </c>
      <c r="AW35" s="5">
        <f>IF(production!AW24&gt;0,IF(AW2&lt;=year_end,production!AW47*AW16/1000,0),0)</f>
        <v>0</v>
      </c>
      <c r="AX35" s="5">
        <f>IF(production!AX24&gt;0,IF(AX2&lt;=year_end,production!AX47*AX16/1000,0),0)</f>
        <v>0</v>
      </c>
      <c r="AY35" s="5">
        <f>IF(production!AY24&gt;0,IF(AY2&lt;=year_end,production!AY47*AY16/1000,0),0)</f>
        <v>0</v>
      </c>
      <c r="AZ35" s="5">
        <f>IF(production!AZ24&gt;0,IF(AZ2&lt;=year_end,production!AZ47*AZ16/1000,0),0)</f>
        <v>0</v>
      </c>
      <c r="BA35" s="5">
        <f>IF(production!BA24&gt;0,IF(BA2&lt;=year_end,production!BA47*BA16/1000,0),0)</f>
        <v>0</v>
      </c>
      <c r="BB35" s="5">
        <f>IF(production!BB24&gt;0,IF(BB2&lt;=year_end,production!BB47*BB16/1000,0),0)</f>
        <v>0</v>
      </c>
      <c r="BC35" s="5">
        <f>IF(production!BC24&gt;0,IF(BC2&lt;=year_end,production!BC47*BC16/1000,0),0)</f>
        <v>0</v>
      </c>
      <c r="BD35" s="5">
        <f>IF(production!BD24&gt;0,IF(BD2&lt;=year_end,production!BD47*BD16/1000,0),0)</f>
        <v>0</v>
      </c>
      <c r="BE35" s="5">
        <f>IF(production!BE24&gt;0,IF(BE2&lt;=year_end,production!BE47*BE16/1000,0),0)</f>
        <v>0</v>
      </c>
      <c r="BF35" s="5">
        <f>IF(production!BF24&gt;0,IF(BF2&lt;=year_end,production!BF47*BF16/1000,0),0)</f>
        <v>0</v>
      </c>
      <c r="BG35" s="5">
        <f>IF(production!BG24&gt;0,IF(BG2&lt;=year_end,production!BG47*BG16/1000,0),0)</f>
        <v>0</v>
      </c>
      <c r="BH35" s="5">
        <f>IF(production!BH24&gt;0,IF(BH2&lt;=year_end,production!BH47*BH16/1000,0),0)</f>
        <v>0</v>
      </c>
      <c r="BI35" s="5">
        <f>IF(production!BI24&gt;0,IF(BI2&lt;=year_end,production!BI47*BI16/1000,0),0)</f>
        <v>0</v>
      </c>
    </row>
    <row r="36" spans="2:61" x14ac:dyDescent="0.35">
      <c r="C36" t="s">
        <v>118</v>
      </c>
      <c r="D36" t="s">
        <v>233</v>
      </c>
      <c r="E36" s="15">
        <f t="shared" si="11"/>
        <v>27.13970031719267</v>
      </c>
      <c r="F36" s="5">
        <f>IF(production!F24&gt;0,IF(F2&lt;=year_end,production!F48*F17/1000,0),0)</f>
        <v>0.61874609408967085</v>
      </c>
      <c r="G36" s="5">
        <f>IF(production!G24&gt;0,IF(G2&lt;=year_end,production!G48*G17/1000,0),0)</f>
        <v>0.61195473696094271</v>
      </c>
      <c r="H36" s="5">
        <f>IF(production!H24&gt;0,IF(H2&lt;=year_end,production!H48*H17/1000,0),0)</f>
        <v>0.60523792176805935</v>
      </c>
      <c r="I36" s="5">
        <f>IF(production!I24&gt;0,IF(I2&lt;=year_end,production!I48*I17/1000,0),0)</f>
        <v>0.59859483033873329</v>
      </c>
      <c r="J36" s="5">
        <f>IF(production!J24&gt;0,IF(J2&lt;=year_end,production!J48*J17/1000,0),0)</f>
        <v>0.59202465348093503</v>
      </c>
      <c r="K36" s="5">
        <f>IF(production!K24&gt;0,IF(K2&lt;=year_end,production!K48*K17/1000,0),0)</f>
        <v>0.58552659088432835</v>
      </c>
      <c r="L36" s="5">
        <f>IF(production!L24&gt;0,IF(L2&lt;=year_end,production!L48*L17/1000,0),0)</f>
        <v>0.65148733240062973</v>
      </c>
      <c r="M36" s="5">
        <f>IF(production!M24&gt;0,IF(M2&lt;=year_end,production!M48*M17/1000,0),0)</f>
        <v>0.64433660744020027</v>
      </c>
      <c r="N36" s="5">
        <f>IF(production!N24&gt;0,IF(N2&lt;=year_end,production!N48*N17/1000,0),0)</f>
        <v>0.63726436883693682</v>
      </c>
      <c r="O36" s="5">
        <f>IF(production!O24&gt;0,IF(O2&lt;=year_end,production!O48*O17/1000,0),0)</f>
        <v>0.63026975512458239</v>
      </c>
      <c r="P36" s="5">
        <f>IF(production!P24&gt;0,IF(P2&lt;=year_end,production!P48*P17/1000,0),0)</f>
        <v>0.62335191429233505</v>
      </c>
      <c r="Q36" s="5">
        <f>IF(production!Q24&gt;0,IF(Q2&lt;=year_end,production!Q48*Q17/1000,0),0)</f>
        <v>0.61651000368106224</v>
      </c>
      <c r="R36" s="5">
        <f>IF(production!R24&gt;0,IF(R2&lt;=year_end,production!R48*R17/1000,0),0)</f>
        <v>0.67749243320073216</v>
      </c>
      <c r="S36" s="5">
        <f>IF(production!S24&gt;0,IF(S2&lt;=year_end,production!S48*S17/1000,0),0)</f>
        <v>0.67005627625392106</v>
      </c>
      <c r="T36" s="5">
        <f>IF(production!T24&gt;0,IF(T2&lt;=year_end,production!T48*T17/1000,0),0)</f>
        <v>0.66270173856575809</v>
      </c>
      <c r="U36" s="5">
        <f>IF(production!U24&gt;0,IF(U2&lt;=year_end,production!U48*U17/1000,0),0)</f>
        <v>0.65542792428326013</v>
      </c>
      <c r="V36" s="5">
        <f>IF(production!V24&gt;0,IF(V2&lt;=year_end,production!V48*V17/1000,0),0)</f>
        <v>0.64823394738632711</v>
      </c>
      <c r="W36" s="5">
        <f>IF(production!W24&gt;0,IF(W2&lt;=year_end,production!W48*W17/1000,0),0)</f>
        <v>0.64111893157981481</v>
      </c>
      <c r="X36" s="5">
        <f>IF(production!X24&gt;0,IF(X2&lt;=year_end,production!X48*X17/1000,0),0)</f>
        <v>0.69749021120547428</v>
      </c>
      <c r="Y36" s="5">
        <f>IF(production!Y24&gt;0,IF(Y2&lt;=year_end,production!Y48*Y17/1000,0),0)</f>
        <v>0.68983455864728294</v>
      </c>
      <c r="Z36" s="5">
        <f>IF(production!Z24&gt;0,IF(Z2&lt;=year_end,production!Z48*Z17/1000,0),0)</f>
        <v>0.68226293453157039</v>
      </c>
      <c r="AA36" s="5">
        <f>IF(production!AA24&gt;0,IF(AA2&lt;=year_end,production!AA48*AA17/1000,0),0)</f>
        <v>0.67477441656215187</v>
      </c>
      <c r="AB36" s="5">
        <f>IF(production!AB24&gt;0,IF(AB2&lt;=year_end,production!AB48*AB17/1000,0),0)</f>
        <v>0.66736809256596552</v>
      </c>
      <c r="AC36" s="5">
        <f>IF(production!AC24&gt;0,IF(AC2&lt;=year_end,production!AC48*AC17/1000,0),0)</f>
        <v>0.66004306038196159</v>
      </c>
      <c r="AD36" s="5">
        <f>IF(production!AD24&gt;0,IF(AD2&lt;=year_end,production!AD48*AD17/1000,0),0)</f>
        <v>0.71214373936495545</v>
      </c>
      <c r="AE36" s="5">
        <f>IF(production!AE24&gt;0,IF(AE2&lt;=year_end,production!AE48*AE17/1000,0),0)</f>
        <v>0.70432724968168559</v>
      </c>
      <c r="AF36" s="5">
        <f>IF(production!AF24&gt;0,IF(AF2&lt;=year_end,production!AF48*AF17/1000,0),0)</f>
        <v>0.6965965537891794</v>
      </c>
      <c r="AG36" s="5">
        <f>IF(production!AG24&gt;0,IF(AG2&lt;=year_end,production!AG48*AG17/1000,0),0)</f>
        <v>0.68895071001478936</v>
      </c>
      <c r="AH36" s="5">
        <f>IF(production!AH24&gt;0,IF(AH2&lt;=year_end,production!AH48*AH17/1000,0),0)</f>
        <v>0.68138878702166716</v>
      </c>
      <c r="AI36" s="5">
        <f>IF(production!AI24&gt;0,IF(AI2&lt;=year_end,production!AI48*AI17/1000,0),0)</f>
        <v>0.67390986369531725</v>
      </c>
      <c r="AJ36" s="5">
        <f>IF(production!AJ24&gt;0,IF(AJ2&lt;=year_end,production!AJ48*AJ17/1000,0),0)</f>
        <v>0.72205578145068039</v>
      </c>
      <c r="AK36" s="5">
        <f>IF(production!AK24&gt;0,IF(AK2&lt;=year_end,production!AK48*AK17/1000,0),0)</f>
        <v>0.71413049719347788</v>
      </c>
      <c r="AL36" s="5">
        <f>IF(production!AL24&gt;0,IF(AL2&lt;=year_end,production!AL48*AL17/1000,0),0)</f>
        <v>0.70629220085628219</v>
      </c>
      <c r="AM36" s="5">
        <f>IF(production!AM24&gt;0,IF(AM2&lt;=year_end,production!AM48*AM17/1000,0),0)</f>
        <v>0.6985399376596837</v>
      </c>
      <c r="AN36" s="5">
        <f>IF(production!AN24&gt;0,IF(AN2&lt;=year_end,production!AN48*AN17/1000,0),0)</f>
        <v>0.69087276330393088</v>
      </c>
      <c r="AO36" s="5">
        <f>IF(production!AO24&gt;0,IF(AO2&lt;=year_end,production!AO48*AO17/1000,0),0)</f>
        <v>0.68328974385390695</v>
      </c>
      <c r="AP36" s="5">
        <f>IF(production!AP24&gt;0,IF(AP2&lt;=year_end,production!AP48*AP17/1000,0),0)</f>
        <v>0.72777379836577905</v>
      </c>
      <c r="AQ36" s="5">
        <f>IF(production!AQ24&gt;0,IF(AQ2&lt;=year_end,production!AQ48*AQ17/1000,0),0)</f>
        <v>0.71978575315491666</v>
      </c>
      <c r="AR36" s="5">
        <f>IF(production!AR24&gt;0,IF(AR2&lt;=year_end,production!AR48*AR17/1000,0),0)</f>
        <v>0.71188538472828811</v>
      </c>
      <c r="AS36" s="5">
        <f>IF(production!AS24&gt;0,IF(AS2&lt;=year_end,production!AS48*AS17/1000,0),0)</f>
        <v>0.70407173074551044</v>
      </c>
      <c r="AT36" s="5">
        <f>IF(production!AT24&gt;0,IF(AT2&lt;=year_end,production!AT48*AT17/1000,0),0)</f>
        <v>0.46157648784997979</v>
      </c>
      <c r="AU36" s="5">
        <f>IF(production!AU24&gt;0,IF(AU2&lt;=year_end,production!AU48*AU17/1000,0),0)</f>
        <v>0</v>
      </c>
      <c r="AV36" s="5">
        <f>IF(production!AV24&gt;0,IF(AV2&lt;=year_end,production!AV48*AV17/1000,0),0)</f>
        <v>0</v>
      </c>
      <c r="AW36" s="5">
        <f>IF(production!AW24&gt;0,IF(AW2&lt;=year_end,production!AW48*AW17/1000,0),0)</f>
        <v>0</v>
      </c>
      <c r="AX36" s="5">
        <f>IF(production!AX24&gt;0,IF(AX2&lt;=year_end,production!AX48*AX17/1000,0),0)</f>
        <v>0</v>
      </c>
      <c r="AY36" s="5">
        <f>IF(production!AY24&gt;0,IF(AY2&lt;=year_end,production!AY48*AY17/1000,0),0)</f>
        <v>0</v>
      </c>
      <c r="AZ36" s="5">
        <f>IF(production!AZ24&gt;0,IF(AZ2&lt;=year_end,production!AZ48*AZ17/1000,0),0)</f>
        <v>0</v>
      </c>
      <c r="BA36" s="5">
        <f>IF(production!BA24&gt;0,IF(BA2&lt;=year_end,production!BA48*BA17/1000,0),0)</f>
        <v>0</v>
      </c>
      <c r="BB36" s="5">
        <f>IF(production!BB24&gt;0,IF(BB2&lt;=year_end,production!BB48*BB17/1000,0),0)</f>
        <v>0</v>
      </c>
      <c r="BC36" s="5">
        <f>IF(production!BC24&gt;0,IF(BC2&lt;=year_end,production!BC48*BC17/1000,0),0)</f>
        <v>0</v>
      </c>
      <c r="BD36" s="5">
        <f>IF(production!BD24&gt;0,IF(BD2&lt;=year_end,production!BD48*BD17/1000,0),0)</f>
        <v>0</v>
      </c>
      <c r="BE36" s="5">
        <f>IF(production!BE24&gt;0,IF(BE2&lt;=year_end,production!BE48*BE17/1000,0),0)</f>
        <v>0</v>
      </c>
      <c r="BF36" s="5">
        <f>IF(production!BF24&gt;0,IF(BF2&lt;=year_end,production!BF48*BF17/1000,0),0)</f>
        <v>0</v>
      </c>
      <c r="BG36" s="5">
        <f>IF(production!BG24&gt;0,IF(BG2&lt;=year_end,production!BG48*BG17/1000,0),0)</f>
        <v>0</v>
      </c>
      <c r="BH36" s="5">
        <f>IF(production!BH24&gt;0,IF(BH2&lt;=year_end,production!BH48*BH17/1000,0),0)</f>
        <v>0</v>
      </c>
      <c r="BI36" s="5">
        <f>IF(production!BI24&gt;0,IF(BI2&lt;=year_end,production!BI48*BI17/1000,0),0)</f>
        <v>0</v>
      </c>
    </row>
    <row r="37" spans="2:61" x14ac:dyDescent="0.35">
      <c r="B37" s="7" t="s">
        <v>119</v>
      </c>
      <c r="E37" s="1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2:61" x14ac:dyDescent="0.35">
      <c r="C38" t="s">
        <v>115</v>
      </c>
      <c r="D38" t="s">
        <v>233</v>
      </c>
      <c r="E38" s="15">
        <f>SUM(F38:AT38)</f>
        <v>481.68651104757822</v>
      </c>
      <c r="F38" s="5">
        <f>IF(production!F24&gt;0,IF(F2&lt;=year_end,production!F46*(1-assumptions!$E$88)*assumptions!$E$22*F18/1000000,0),0)</f>
        <v>10.981758965759999</v>
      </c>
      <c r="G38" s="5">
        <f>IF(production!G24&gt;0,IF(G2&lt;=year_end,production!G46*(1-assumptions!$E$88)*assumptions!$E$22*G18/1000000,0),0)</f>
        <v>10.861223179351821</v>
      </c>
      <c r="H38" s="5">
        <f>IF(production!H24&gt;0,IF(H2&lt;=year_end,production!H46*(1-assumptions!$E$88)*assumptions!$E$22*H18/1000000,0),0)</f>
        <v>10.742010393735253</v>
      </c>
      <c r="I38" s="5">
        <f>IF(production!I24&gt;0,IF(I2&lt;=year_end,production!I46*(1-assumptions!$E$88)*assumptions!$E$22*I18/1000000,0),0)</f>
        <v>10.624106087653615</v>
      </c>
      <c r="J38" s="5">
        <f>IF(production!J24&gt;0,IF(J2&lt;=year_end,production!J46*(1-assumptions!$E$88)*assumptions!$E$22*J18/1000000,0),0)</f>
        <v>10.507495899235526</v>
      </c>
      <c r="K38" s="5">
        <f>IF(production!K24&gt;0,IF(K2&lt;=year_end,production!K46*(1-assumptions!$E$88)*assumptions!$E$22*K18/1000000,0),0)</f>
        <v>10.39216562424552</v>
      </c>
      <c r="L38" s="5">
        <f>IF(production!L24&gt;0,IF(L2&lt;=year_end,production!L46*(1-assumptions!$E$88)*assumptions!$E$22*L18/1000000,0),0)</f>
        <v>11.562863866148023</v>
      </c>
      <c r="M38" s="5">
        <f>IF(production!M24&gt;0,IF(M2&lt;=year_end,production!M46*(1-assumptions!$E$88)*assumptions!$E$22*M18/1000000,0),0)</f>
        <v>11.435949872353184</v>
      </c>
      <c r="N38" s="5">
        <f>IF(production!N24&gt;0,IF(N2&lt;=year_end,production!N46*(1-assumptions!$E$88)*assumptions!$E$22*N18/1000000,0),0)</f>
        <v>11.310428886554234</v>
      </c>
      <c r="O38" s="5">
        <f>IF(production!O24&gt;0,IF(O2&lt;=year_end,production!O46*(1-assumptions!$E$88)*assumptions!$E$22*O18/1000000,0),0)</f>
        <v>11.186285619095418</v>
      </c>
      <c r="P38" s="5">
        <f>IF(production!P24&gt;0,IF(P2&lt;=year_end,production!P46*(1-assumptions!$E$88)*assumptions!$E$22*P18/1000000,0),0)</f>
        <v>11.063504948140226</v>
      </c>
      <c r="Q38" s="5">
        <f>IF(production!Q24&gt;0,IF(Q2&lt;=year_end,production!Q46*(1-assumptions!$E$88)*assumptions!$E$22*Q18/1000000,0),0)</f>
        <v>10.942071917829436</v>
      </c>
      <c r="R38" s="5">
        <f>IF(production!R24&gt;0,IF(R2&lt;=year_end,production!R46*(1-assumptions!$E$88)*assumptions!$E$22*R18/1000000,0),0)</f>
        <v>12.024413040510378</v>
      </c>
      <c r="S38" s="5">
        <f>IF(production!S24&gt;0,IF(S2&lt;=year_end,production!S46*(1-assumptions!$E$88)*assumptions!$E$22*S18/1000000,0),0)</f>
        <v>11.892433082977735</v>
      </c>
      <c r="T38" s="5">
        <f>IF(production!T24&gt;0,IF(T2&lt;=year_end,production!T46*(1-assumptions!$E$88)*assumptions!$E$22*T18/1000000,0),0)</f>
        <v>11.76190173745897</v>
      </c>
      <c r="U38" s="5">
        <f>IF(production!U24&gt;0,IF(U2&lt;=year_end,production!U46*(1-assumptions!$E$88)*assumptions!$E$22*U18/1000000,0),0)</f>
        <v>11.632803103988619</v>
      </c>
      <c r="V38" s="5">
        <f>IF(production!V24&gt;0,IF(V2&lt;=year_end,production!V46*(1-assumptions!$E$88)*assumptions!$E$22*V18/1000000,0),0)</f>
        <v>11.505121457119245</v>
      </c>
      <c r="W38" s="5">
        <f>IF(production!W24&gt;0,IF(W2&lt;=year_end,production!W46*(1-assumptions!$E$88)*assumptions!$E$22*W18/1000000,0),0)</f>
        <v>11.378841244005901</v>
      </c>
      <c r="X38" s="5">
        <f>IF(production!X24&gt;0,IF(X2&lt;=year_end,production!X46*(1-assumptions!$E$88)*assumptions!$E$22*X18/1000000,0),0)</f>
        <v>12.379341790762863</v>
      </c>
      <c r="Y38" s="5">
        <f>IF(production!Y24&gt;0,IF(Y2&lt;=year_end,production!Y46*(1-assumptions!$E$88)*assumptions!$E$22*Y18/1000000,0),0)</f>
        <v>12.243466135267449</v>
      </c>
      <c r="Z38" s="5">
        <f>IF(production!Z24&gt;0,IF(Z2&lt;=year_end,production!Z46*(1-assumptions!$E$88)*assumptions!$E$22*Z18/1000000,0),0)</f>
        <v>12.109081850966755</v>
      </c>
      <c r="AA38" s="5">
        <f>IF(production!AA24&gt;0,IF(AA2&lt;=year_end,production!AA46*(1-assumptions!$E$88)*assumptions!$E$22*AA18/1000000,0),0)</f>
        <v>11.976172568570544</v>
      </c>
      <c r="AB38" s="5">
        <f>IF(production!AB24&gt;0,IF(AB2&lt;=year_end,production!AB46*(1-assumptions!$E$88)*assumptions!$E$22*AB18/1000000,0),0)</f>
        <v>11.844722098457909</v>
      </c>
      <c r="AC38" s="5">
        <f>IF(production!AC24&gt;0,IF(AC2&lt;=year_end,production!AC46*(1-assumptions!$E$88)*assumptions!$E$22*AC18/1000000,0),0)</f>
        <v>11.714714428705236</v>
      </c>
      <c r="AD38" s="5">
        <f>IF(production!AD24&gt;0,IF(AD2&lt;=year_end,production!AD46*(1-assumptions!$E$88)*assumptions!$E$22*AD18/1000000,0),0)</f>
        <v>12.6394186070572</v>
      </c>
      <c r="AE38" s="5">
        <f>IF(production!AE24&gt;0,IF(AE2&lt;=year_end,production!AE46*(1-assumptions!$E$88)*assumptions!$E$22*AE18/1000000,0),0)</f>
        <v>12.500688348426142</v>
      </c>
      <c r="AF38" s="5">
        <f>IF(production!AF24&gt;0,IF(AF2&lt;=year_end,production!AF46*(1-assumptions!$E$88)*assumptions!$E$22*AF18/1000000,0),0)</f>
        <v>12.363480793113817</v>
      </c>
      <c r="AG38" s="5">
        <f>IF(production!AG24&gt;0,IF(AG2&lt;=year_end,production!AG46*(1-assumptions!$E$88)*assumptions!$E$22*AG18/1000000,0),0)</f>
        <v>12.227779227928599</v>
      </c>
      <c r="AH38" s="5">
        <f>IF(production!AH24&gt;0,IF(AH2&lt;=year_end,production!AH46*(1-assumptions!$E$88)*assumptions!$E$22*AH18/1000000,0),0)</f>
        <v>12.093567123122854</v>
      </c>
      <c r="AI38" s="5">
        <f>IF(production!AI24&gt;0,IF(AI2&lt;=year_end,production!AI46*(1-assumptions!$E$88)*assumptions!$E$22*AI18/1000000,0),0)</f>
        <v>11.960828130379458</v>
      </c>
      <c r="AJ38" s="5">
        <f>IF(production!AJ24&gt;0,IF(AJ2&lt;=year_end,production!AJ46*(1-assumptions!$E$88)*assumptions!$E$22*AJ18/1000000,0),0)</f>
        <v>12.815341587555446</v>
      </c>
      <c r="AK38" s="5">
        <f>IF(production!AK24&gt;0,IF(AK2&lt;=year_end,production!AK46*(1-assumptions!$E$88)*assumptions!$E$22*AK18/1000000,0),0)</f>
        <v>12.674680398290437</v>
      </c>
      <c r="AL38" s="5">
        <f>IF(production!AL24&gt;0,IF(AL2&lt;=year_end,production!AL46*(1-assumptions!$E$88)*assumptions!$E$22*AL18/1000000,0),0)</f>
        <v>12.535563106238802</v>
      </c>
      <c r="AM38" s="5">
        <f>IF(production!AM24&gt;0,IF(AM2&lt;=year_end,production!AM46*(1-assumptions!$E$88)*assumptions!$E$22*AM18/1000000,0),0)</f>
        <v>12.397972765584724</v>
      </c>
      <c r="AN38" s="5">
        <f>IF(production!AN24&gt;0,IF(AN2&lt;=year_end,production!AN46*(1-assumptions!$E$88)*assumptions!$E$22*AN18/1000000,0),0)</f>
        <v>12.261892616509662</v>
      </c>
      <c r="AO38" s="5">
        <f>IF(production!AO24&gt;0,IF(AO2&lt;=year_end,production!AO46*(1-assumptions!$E$88)*assumptions!$E$22*AO18/1000000,0),0)</f>
        <v>12.127306083150852</v>
      </c>
      <c r="AP38" s="5">
        <f>IF(production!AP24&gt;0,IF(AP2&lt;=year_end,production!AP46*(1-assumptions!$E$88)*assumptions!$E$22*AP18/1000000,0),0)</f>
        <v>12.91682729247313</v>
      </c>
      <c r="AQ38" s="5">
        <f>IF(production!AQ24&gt;0,IF(AQ2&lt;=year_end,production!AQ46*(1-assumptions!$E$88)*assumptions!$E$22*AQ18/1000000,0),0)</f>
        <v>12.775052196110941</v>
      </c>
      <c r="AR38" s="5">
        <f>IF(production!AR24&gt;0,IF(AR2&lt;=year_end,production!AR46*(1-assumptions!$E$88)*assumptions!$E$22*AR18/1000000,0),0)</f>
        <v>12.634833223206432</v>
      </c>
      <c r="AS38" s="5">
        <f>IF(production!AS24&gt;0,IF(AS2&lt;=year_end,production!AS46*(1-assumptions!$E$88)*assumptions!$E$22*AS18/1000000,0),0)</f>
        <v>12.496153293748515</v>
      </c>
      <c r="AT38" s="5">
        <f>IF(production!AT24&gt;0,IF(AT2&lt;=year_end,production!AT46*(1-assumptions!$E$88)*assumptions!$E$22*AT18/1000000,0),0)</f>
        <v>8.1922484557872988</v>
      </c>
      <c r="AU38" s="5">
        <f>IF(production!AU24&gt;0,IF(AU2&lt;=year_end,production!AU46*(1-assumptions!$E$88)*assumptions!$E$22*AU18/1000000,0),0)</f>
        <v>0</v>
      </c>
      <c r="AV38" s="5">
        <f>IF(production!AV24&gt;0,IF(AV2&lt;=year_end,production!AV46*(1-assumptions!$E$88)*assumptions!$E$22*AV18/1000000,0),0)</f>
        <v>0</v>
      </c>
      <c r="AW38" s="5">
        <f>IF(production!AW24&gt;0,IF(AW2&lt;=year_end,production!AW46*(1-assumptions!$E$88)*assumptions!$E$22*AW18/1000000,0),0)</f>
        <v>0</v>
      </c>
      <c r="AX38" s="5">
        <f>IF(production!AX24&gt;0,IF(AX2&lt;=year_end,production!AX46*(1-assumptions!$E$88)*assumptions!$E$22*AX18/1000000,0),0)</f>
        <v>0</v>
      </c>
      <c r="AY38" s="5">
        <f>IF(production!AY24&gt;0,IF(AY2&lt;=year_end,production!AY46*(1-assumptions!$E$88)*assumptions!$E$22*AY18/1000000,0),0)</f>
        <v>0</v>
      </c>
      <c r="AZ38" s="5">
        <f>IF(production!AZ24&gt;0,IF(AZ2&lt;=year_end,production!AZ46*(1-assumptions!$E$88)*assumptions!$E$22*AZ18/1000000,0),0)</f>
        <v>0</v>
      </c>
      <c r="BA38" s="5">
        <f>IF(production!BA24&gt;0,IF(BA2&lt;=year_end,production!BA46*(1-assumptions!$E$88)*assumptions!$E$22*BA18/1000000,0),0)</f>
        <v>0</v>
      </c>
      <c r="BB38" s="5">
        <f>IF(production!BB24&gt;0,IF(BB2&lt;=year_end,production!BB46*(1-assumptions!$E$88)*assumptions!$E$22*BB18/1000000,0),0)</f>
        <v>0</v>
      </c>
      <c r="BC38" s="5">
        <f>IF(production!BC24&gt;0,IF(BC2&lt;=year_end,production!BC46*(1-assumptions!$E$88)*assumptions!$E$22*BC18/1000000,0),0)</f>
        <v>0</v>
      </c>
      <c r="BD38" s="5">
        <f>IF(production!BD24&gt;0,IF(BD2&lt;=year_end,production!BD46*(1-assumptions!$E$88)*assumptions!$E$22*BD18/1000000,0),0)</f>
        <v>0</v>
      </c>
      <c r="BE38" s="5">
        <f>IF(production!BE24&gt;0,IF(BE2&lt;=year_end,production!BE46*(1-assumptions!$E$88)*assumptions!$E$22*BE18/1000000,0),0)</f>
        <v>0</v>
      </c>
      <c r="BF38" s="5">
        <f>IF(production!BF24&gt;0,IF(BF2&lt;=year_end,production!BF46*(1-assumptions!$E$88)*assumptions!$E$22*BF18/1000000,0),0)</f>
        <v>0</v>
      </c>
      <c r="BG38" s="5">
        <f>IF(production!BG24&gt;0,IF(BG2&lt;=year_end,production!BG46*(1-assumptions!$E$88)*assumptions!$E$22*BG18/1000000,0),0)</f>
        <v>0</v>
      </c>
      <c r="BH38" s="5">
        <f>IF(production!BH24&gt;0,IF(BH2&lt;=year_end,production!BH46*(1-assumptions!$E$88)*assumptions!$E$22*BH18/1000000,0),0)</f>
        <v>0</v>
      </c>
      <c r="BI38" s="5">
        <f>IF(production!BI24&gt;0,IF(BI2&lt;=year_end,production!BI46*(1-assumptions!$E$88)*assumptions!$E$22*BI18/1000000,0),0)</f>
        <v>0</v>
      </c>
    </row>
    <row r="39" spans="2:61" x14ac:dyDescent="0.35">
      <c r="B39" s="7" t="s">
        <v>181</v>
      </c>
    </row>
    <row r="40" spans="2:61" x14ac:dyDescent="0.35">
      <c r="C40" t="s">
        <v>278</v>
      </c>
      <c r="D40" t="s">
        <v>233</v>
      </c>
      <c r="E40" s="15">
        <f>SUM(F40:AX40)</f>
        <v>77.905509744998682</v>
      </c>
      <c r="F40" s="5">
        <f>IF(production!F24&gt;0,IF(F2&lt;=year_end,MAX(0,production!F39*(1-moist_cu)*(assumptions!$E$115-assumptions!$E$114)*assumptions!$E$116/1000000),0),0)</f>
        <v>1.6693797119999998</v>
      </c>
      <c r="G40" s="5">
        <f>IF(production!G24&gt;0,IF(G2&lt;=year_end,MAX(0,production!G39*(1-moist_cu)*(assumptions!$E$115-assumptions!$E$114)*assumptions!$E$116/1000000),0),0)</f>
        <v>1.6560246743039999</v>
      </c>
      <c r="H40" s="5">
        <f>IF(production!H24&gt;0,IF(H2&lt;=year_end,MAX(0,production!H39*(1-moist_cu)*(assumptions!$E$115-assumptions!$E$114)*assumptions!$E$116/1000000),0),0)</f>
        <v>1.6427764769095681</v>
      </c>
      <c r="I40" s="5">
        <f>IF(production!I24&gt;0,IF(I2&lt;=year_end,MAX(0,production!I39*(1-moist_cu)*(assumptions!$E$115-assumptions!$E$114)*assumptions!$E$116/1000000),0),0)</f>
        <v>1.6296342650942914</v>
      </c>
      <c r="J40" s="5">
        <f>IF(production!J24&gt;0,IF(J2&lt;=year_end,MAX(0,production!J39*(1-moist_cu)*(assumptions!$E$115-assumptions!$E$114)*assumptions!$E$116/1000000),0),0)</f>
        <v>1.6165971909735366</v>
      </c>
      <c r="K40" s="5">
        <f>IF(production!K24&gt;0,IF(K2&lt;=year_end,MAX(0,production!K39*(1-moist_cu)*(assumptions!$E$115-assumptions!$E$114)*assumptions!$E$116/1000000),0),0)</f>
        <v>1.6036644134457489</v>
      </c>
      <c r="L40" s="5">
        <f>IF(production!L24&gt;0,IF(L2&lt;=year_end,MAX(0,production!L39*(1-moist_cu)*(assumptions!$E$115-assumptions!$E$114)*assumptions!$E$116/1000000),0),0)</f>
        <v>1.7896894854054552</v>
      </c>
      <c r="M40" s="5">
        <f>IF(production!M24&gt;0,IF(M2&lt;=year_end,MAX(0,production!M39*(1-moist_cu)*(assumptions!$E$115-assumptions!$E$114)*assumptions!$E$116/1000000),0),0)</f>
        <v>1.7753719695222114</v>
      </c>
      <c r="N40" s="5">
        <f>IF(production!N24&gt;0,IF(N2&lt;=year_end,MAX(0,production!N39*(1-moist_cu)*(assumptions!$E$115-assumptions!$E$114)*assumptions!$E$116/1000000),0),0)</f>
        <v>1.761168993766034</v>
      </c>
      <c r="O40" s="5">
        <f>IF(production!O24&gt;0,IF(O2&lt;=year_end,MAX(0,production!O39*(1-moist_cu)*(assumptions!$E$115-assumptions!$E$114)*assumptions!$E$116/1000000),0),0)</f>
        <v>1.7470796418159054</v>
      </c>
      <c r="P40" s="5">
        <f>IF(production!P24&gt;0,IF(P2&lt;=year_end,MAX(0,production!P39*(1-moist_cu)*(assumptions!$E$115-assumptions!$E$114)*assumptions!$E$116/1000000),0),0)</f>
        <v>1.7331030046813787</v>
      </c>
      <c r="Q40" s="5">
        <f>IF(production!Q24&gt;0,IF(Q2&lt;=year_end,MAX(0,production!Q39*(1-moist_cu)*(assumptions!$E$115-assumptions!$E$114)*assumptions!$E$116/1000000),0),0)</f>
        <v>1.719238180643927</v>
      </c>
      <c r="R40" s="5">
        <f>IF(production!R24&gt;0,IF(R2&lt;=year_end,MAX(0,production!R39*(1-moist_cu)*(assumptions!$E$115-assumptions!$E$114)*assumptions!$E$116/1000000),0),0)</f>
        <v>1.8949825279986396</v>
      </c>
      <c r="S40" s="5">
        <f>IF(production!S24&gt;0,IF(S2&lt;=year_end,MAX(0,production!S39*(1-moist_cu)*(assumptions!$E$115-assumptions!$E$114)*assumptions!$E$116/1000000),0),0)</f>
        <v>1.8798226677746503</v>
      </c>
      <c r="T40" s="5">
        <f>IF(production!T24&gt;0,IF(T2&lt;=year_end,MAX(0,production!T39*(1-moist_cu)*(assumptions!$E$115-assumptions!$E$114)*assumptions!$E$116/1000000),0),0)</f>
        <v>1.8647840864324532</v>
      </c>
      <c r="U40" s="5">
        <f>IF(production!U24&gt;0,IF(U2&lt;=year_end,MAX(0,production!U39*(1-moist_cu)*(assumptions!$E$115-assumptions!$E$114)*assumptions!$E$116/1000000),0),0)</f>
        <v>1.8498658137409933</v>
      </c>
      <c r="V40" s="5">
        <f>IF(production!V24&gt;0,IF(V2&lt;=year_end,MAX(0,production!V39*(1-moist_cu)*(assumptions!$E$115-assumptions!$E$114)*assumptions!$E$116/1000000),0),0)</f>
        <v>1.8350668872310656</v>
      </c>
      <c r="W40" s="5">
        <f>IF(production!W24&gt;0,IF(W2&lt;=year_end,MAX(0,production!W39*(1-moist_cu)*(assumptions!$E$115-assumptions!$E$114)*assumptions!$E$116/1000000),0),0)</f>
        <v>1.8203863521332173</v>
      </c>
      <c r="X40" s="5">
        <f>IF(production!X24&gt;0,IF(X2&lt;=year_end,MAX(0,production!X39*(1-moist_cu)*(assumptions!$E$115-assumptions!$E$114)*assumptions!$E$116/1000000),0),0)</f>
        <v>1.9864055874477662</v>
      </c>
      <c r="Y40" s="5">
        <f>IF(production!Y24&gt;0,IF(Y2&lt;=year_end,MAX(0,production!Y39*(1-moist_cu)*(assumptions!$E$115-assumptions!$E$114)*assumptions!$E$116/1000000),0),0)</f>
        <v>1.9705143427481846</v>
      </c>
      <c r="Z40" s="5">
        <f>IF(production!Z24&gt;0,IF(Z2&lt;=year_end,MAX(0,production!Z39*(1-moist_cu)*(assumptions!$E$115-assumptions!$E$114)*assumptions!$E$116/1000000),0),0)</f>
        <v>1.9547502280061986</v>
      </c>
      <c r="AA40" s="5">
        <f>IF(production!AA24&gt;0,IF(AA2&lt;=year_end,MAX(0,production!AA39*(1-moist_cu)*(assumptions!$E$115-assumptions!$E$114)*assumptions!$E$116/1000000),0),0)</f>
        <v>1.9391122261821492</v>
      </c>
      <c r="AB40" s="5">
        <f>IF(production!AB24&gt;0,IF(AB2&lt;=year_end,MAX(0,production!AB39*(1-moist_cu)*(assumptions!$E$115-assumptions!$E$114)*assumptions!$E$116/1000000),0),0)</f>
        <v>1.9235993283726913</v>
      </c>
      <c r="AC40" s="5">
        <f>IF(production!AC24&gt;0,IF(AC2&lt;=year_end,MAX(0,production!AC39*(1-moist_cu)*(assumptions!$E$115-assumptions!$E$114)*assumptions!$E$116/1000000),0),0)</f>
        <v>1.9082105337457107</v>
      </c>
      <c r="AD40" s="5">
        <f>IF(production!AD24&gt;0,IF(AD2&lt;=year_end,MAX(0,production!AD39*(1-moist_cu)*(assumptions!$E$115-assumptions!$E$114)*assumptions!$E$116/1000000),0),0)</f>
        <v>2.0650307448826304</v>
      </c>
      <c r="AE40" s="5">
        <f>IF(production!AE24&gt;0,IF(AE2&lt;=year_end,MAX(0,production!AE39*(1-moist_cu)*(assumptions!$E$115-assumptions!$E$114)*assumptions!$E$116/1000000),0),0)</f>
        <v>2.0485104989235694</v>
      </c>
      <c r="AF40" s="5">
        <f>IF(production!AF24&gt;0,IF(AF2&lt;=year_end,MAX(0,production!AF39*(1-moist_cu)*(assumptions!$E$115-assumptions!$E$114)*assumptions!$E$116/1000000),0),0)</f>
        <v>2.0321224149321808</v>
      </c>
      <c r="AG40" s="5">
        <f>IF(production!AG24&gt;0,IF(AG2&lt;=year_end,MAX(0,production!AG39*(1-moist_cu)*(assumptions!$E$115-assumptions!$E$114)*assumptions!$E$116/1000000),0),0)</f>
        <v>2.015865435612723</v>
      </c>
      <c r="AH40" s="5">
        <f>IF(production!AH24&gt;0,IF(AH2&lt;=year_end,MAX(0,production!AH39*(1-moist_cu)*(assumptions!$E$115-assumptions!$E$114)*assumptions!$E$116/1000000),0),0)</f>
        <v>1.9997385121278211</v>
      </c>
      <c r="AI40" s="5">
        <f>IF(production!AI24&gt;0,IF(AI2&lt;=year_end,MAX(0,production!AI39*(1-moist_cu)*(assumptions!$E$115-assumptions!$E$114)*assumptions!$E$116/1000000),0),0)</f>
        <v>1.9837406040307985</v>
      </c>
      <c r="AJ40" s="5">
        <f>IF(production!AJ24&gt;0,IF(AJ2&lt;=year_end,MAX(0,production!AJ39*(1-moist_cu)*(assumptions!$E$115-assumptions!$E$114)*assumptions!$E$116/1000000),0),0)</f>
        <v>2.1318599024650977</v>
      </c>
      <c r="AK40" s="5">
        <f>IF(production!AK24&gt;0,IF(AK2&lt;=year_end,MAX(0,production!AK39*(1-moist_cu)*(assumptions!$E$115-assumptions!$E$114)*assumptions!$E$116/1000000),0),0)</f>
        <v>2.1148050232453768</v>
      </c>
      <c r="AL40" s="5">
        <f>IF(production!AL24&gt;0,IF(AL2&lt;=year_end,MAX(0,production!AL39*(1-moist_cu)*(assumptions!$E$115-assumptions!$E$114)*assumptions!$E$116/1000000),0),0)</f>
        <v>2.0978865830594144</v>
      </c>
      <c r="AM40" s="5">
        <f>IF(production!AM24&gt;0,IF(AM2&lt;=year_end,MAX(0,production!AM39*(1-moist_cu)*(assumptions!$E$115-assumptions!$E$114)*assumptions!$E$116/1000000),0),0)</f>
        <v>2.0811034903949386</v>
      </c>
      <c r="AN40" s="5">
        <f>IF(production!AN24&gt;0,IF(AN2&lt;=year_end,MAX(0,production!AN39*(1-moist_cu)*(assumptions!$E$115-assumptions!$E$114)*assumptions!$E$116/1000000),0),0)</f>
        <v>2.0644546624717788</v>
      </c>
      <c r="AO40" s="5">
        <f>IF(production!AO24&gt;0,IF(AO2&lt;=year_end,MAX(0,production!AO39*(1-moist_cu)*(assumptions!$E$115-assumptions!$E$114)*assumptions!$E$116/1000000),0),0)</f>
        <v>2.0479390251720049</v>
      </c>
      <c r="AP40" s="5">
        <f>IF(production!AP24&gt;0,IF(AP2&lt;=year_end,MAX(0,production!AP39*(1-moist_cu)*(assumptions!$E$115-assumptions!$E$114)*assumptions!$E$116/1000000),0),0)</f>
        <v>2.1878290139683689</v>
      </c>
      <c r="AQ40" s="5">
        <f>IF(production!AQ24&gt;0,IF(AQ2&lt;=year_end,MAX(0,production!AQ39*(1-moist_cu)*(assumptions!$E$115-assumptions!$E$114)*assumptions!$E$116/1000000),0),0)</f>
        <v>2.1703263818566225</v>
      </c>
      <c r="AR40" s="5">
        <f>IF(production!AR24&gt;0,IF(AR2&lt;=year_end,MAX(0,production!AR39*(1-moist_cu)*(assumptions!$E$115-assumptions!$E$114)*assumptions!$E$116/1000000),0),0)</f>
        <v>2.1529637708017697</v>
      </c>
      <c r="AS40" s="5">
        <f>IF(production!AS24&gt;0,IF(AS2&lt;=year_end,MAX(0,production!AS39*(1-moist_cu)*(assumptions!$E$115-assumptions!$E$114)*assumptions!$E$116/1000000),0),0)</f>
        <v>2.1357400606353552</v>
      </c>
      <c r="AT40" s="5">
        <f>IF(production!AT24&gt;0,IF(AT2&lt;=year_end,MAX(0,production!AT39*(1-moist_cu)*(assumptions!$E$115-assumptions!$E$114)*assumptions!$E$116/1000000),0),0)</f>
        <v>1.4043650300424684</v>
      </c>
      <c r="AU40" s="5">
        <f>IF(production!AU24&gt;0,IF(AU2&lt;=year_end,MAX(0,production!AU39*(1-moist_cu)*(assumptions!$E$115-assumptions!$E$114)*assumptions!$E$116/1000000),0),0)</f>
        <v>0</v>
      </c>
      <c r="AV40" s="5">
        <f>IF(production!AV24&gt;0,IF(AV2&lt;=year_end,MAX(0,production!AV39*(1-moist_cu)*(assumptions!$E$115-assumptions!$E$114)*assumptions!$E$116/1000000),0),0)</f>
        <v>0</v>
      </c>
      <c r="AW40" s="5">
        <f>IF(production!AW24&gt;0,IF(AW2&lt;=year_end,MAX(0,production!AW39*(1-moist_cu)*(assumptions!$E$115-assumptions!$E$114)*assumptions!$E$116/1000000),0),0)</f>
        <v>0</v>
      </c>
      <c r="AX40" s="5">
        <f>IF(production!AX24&gt;0,IF(AX2&lt;=year_end,MAX(0,production!AX39*(1-moist_cu)*(assumptions!$E$115-assumptions!$E$114)*assumptions!$E$116/1000000),0),0)</f>
        <v>0</v>
      </c>
      <c r="AY40" s="5">
        <f>IF(production!AY24&gt;0,IF(AY2&lt;=year_end,MAX(0,production!AY39*(1-moist_cu)*(assumptions!$E$115-assumptions!$E$114)*assumptions!$E$116/1000000),0),0)</f>
        <v>0</v>
      </c>
      <c r="AZ40" s="5">
        <f>IF(production!AZ24&gt;0,IF(AZ2&lt;=year_end,MAX(0,production!AZ39*(1-moist_cu)*(assumptions!$E$115-assumptions!$E$114)*assumptions!$E$116/1000000),0),0)</f>
        <v>0</v>
      </c>
      <c r="BA40" s="5">
        <f>IF(production!BA24&gt;0,IF(BA2&lt;=year_end,MAX(0,production!BA39*(1-moist_cu)*(assumptions!$E$115-assumptions!$E$114)*assumptions!$E$116/1000000),0),0)</f>
        <v>0</v>
      </c>
      <c r="BB40" s="5">
        <f>IF(production!BB24&gt;0,IF(BB2&lt;=year_end,MAX(0,production!BB39*(1-moist_cu)*(assumptions!$E$115-assumptions!$E$114)*assumptions!$E$116/1000000),0),0)</f>
        <v>0</v>
      </c>
      <c r="BC40" s="5">
        <f>IF(production!BC24&gt;0,IF(BC2&lt;=year_end,MAX(0,production!BC39*(1-moist_cu)*(assumptions!$E$115-assumptions!$E$114)*assumptions!$E$116/1000000),0),0)</f>
        <v>0</v>
      </c>
      <c r="BD40" s="5">
        <f>IF(production!BD24&gt;0,IF(BD2&lt;=year_end,MAX(0,production!BD39*(1-moist_cu)*(assumptions!$E$115-assumptions!$E$114)*assumptions!$E$116/1000000),0),0)</f>
        <v>0</v>
      </c>
      <c r="BE40" s="5">
        <f>IF(production!BE24&gt;0,IF(BE2&lt;=year_end,MAX(0,production!BE39*(1-moist_cu)*(assumptions!$E$115-assumptions!$E$114)*assumptions!$E$116/1000000),0),0)</f>
        <v>0</v>
      </c>
      <c r="BF40" s="5">
        <f>IF(production!BF24&gt;0,IF(BF2&lt;=year_end,MAX(0,production!BF39*(1-moist_cu)*(assumptions!$E$115-assumptions!$E$114)*assumptions!$E$116/1000000),0),0)</f>
        <v>0</v>
      </c>
      <c r="BG40" s="5">
        <f>IF(production!BG24&gt;0,IF(BG2&lt;=year_end,MAX(0,production!BG39*(1-moist_cu)*(assumptions!$E$115-assumptions!$E$114)*assumptions!$E$116/1000000),0),0)</f>
        <v>0</v>
      </c>
      <c r="BH40" s="5">
        <f>IF(production!BH24&gt;0,IF(BH2&lt;=year_end,MAX(0,production!BH39*(1-moist_cu)*(assumptions!$E$115-assumptions!$E$114)*assumptions!$E$116/1000000),0),0)</f>
        <v>0</v>
      </c>
      <c r="BI40" s="5">
        <f>IF(production!BI24&gt;0,IF(BI2&lt;=year_end,MAX(0,production!BI39*(1-moist_cu)*(assumptions!$E$115-assumptions!$E$114)*assumptions!$E$116/1000000),0),0)</f>
        <v>0</v>
      </c>
    </row>
    <row r="41" spans="2:61" x14ac:dyDescent="0.35">
      <c r="C41" t="s">
        <v>279</v>
      </c>
      <c r="D41" t="s">
        <v>233</v>
      </c>
      <c r="E41" s="15">
        <f>SUM(F41:AX41)</f>
        <v>33.050822316060049</v>
      </c>
      <c r="F41" s="5">
        <f>IF(production!F24&gt;0,IF(F2&lt;=year_end,MAX(0,production!F39*(1-assumptions!$E$87)*(assumptions!$E$118-assumptions!$E$117)*assumptions!$E$119/1000000),0),0)</f>
        <v>0.70822169599999985</v>
      </c>
      <c r="G41" s="5">
        <f>IF(production!G24&gt;0,IF(G2&lt;=year_end,MAX(0,production!G39*(1-assumptions!$E$87)*(assumptions!$E$118-assumptions!$E$117)*assumptions!$E$119/1000000),0),0)</f>
        <v>0.70255592243199994</v>
      </c>
      <c r="H41" s="5">
        <f>IF(production!H24&gt;0,IF(H2&lt;=year_end,MAX(0,production!H39*(1-assumptions!$E$87)*(assumptions!$E$118-assumptions!$E$117)*assumptions!$E$119/1000000),0),0)</f>
        <v>0.69693547505254405</v>
      </c>
      <c r="I41" s="5">
        <f>IF(production!I24&gt;0,IF(I2&lt;=year_end,MAX(0,production!I39*(1-assumptions!$E$87)*(assumptions!$E$118-assumptions!$E$117)*assumptions!$E$119/1000000),0),0)</f>
        <v>0.69135999125212366</v>
      </c>
      <c r="J41" s="5">
        <f>IF(production!J24&gt;0,IF(J2&lt;=year_end,MAX(0,production!J39*(1-assumptions!$E$87)*(assumptions!$E$118-assumptions!$E$117)*assumptions!$E$119/1000000),0),0)</f>
        <v>0.68582911132210655</v>
      </c>
      <c r="K41" s="5">
        <f>IF(production!K24&gt;0,IF(K2&lt;=year_end,MAX(0,production!K39*(1-assumptions!$E$87)*(assumptions!$E$118-assumptions!$E$117)*assumptions!$E$119/1000000),0),0)</f>
        <v>0.68034247843152973</v>
      </c>
      <c r="L41" s="5">
        <f>IF(production!L24&gt;0,IF(L2&lt;=year_end,MAX(0,production!L39*(1-assumptions!$E$87)*(assumptions!$E$118-assumptions!$E$117)*assumptions!$E$119/1000000),0),0)</f>
        <v>0.75926220592958715</v>
      </c>
      <c r="M41" s="5">
        <f>IF(production!M24&gt;0,IF(M2&lt;=year_end,MAX(0,production!M39*(1-assumptions!$E$87)*(assumptions!$E$118-assumptions!$E$117)*assumptions!$E$119/1000000),0),0)</f>
        <v>0.75318810828215033</v>
      </c>
      <c r="N41" s="5">
        <f>IF(production!N24&gt;0,IF(N2&lt;=year_end,MAX(0,production!N39*(1-assumptions!$E$87)*(assumptions!$E$118-assumptions!$E$117)*assumptions!$E$119/1000000),0),0)</f>
        <v>0.74716260341589325</v>
      </c>
      <c r="O41" s="5">
        <f>IF(production!O24&gt;0,IF(O2&lt;=year_end,MAX(0,production!O39*(1-assumptions!$E$87)*(assumptions!$E$118-assumptions!$E$117)*assumptions!$E$119/1000000),0),0)</f>
        <v>0.74118530258856596</v>
      </c>
      <c r="P41" s="5">
        <f>IF(production!P24&gt;0,IF(P2&lt;=year_end,MAX(0,production!P39*(1-assumptions!$E$87)*(assumptions!$E$118-assumptions!$E$117)*assumptions!$E$119/1000000),0),0)</f>
        <v>0.73525582016785762</v>
      </c>
      <c r="Q41" s="5">
        <f>IF(production!Q24&gt;0,IF(Q2&lt;=year_end,MAX(0,production!Q39*(1-assumptions!$E$87)*(assumptions!$E$118-assumptions!$E$117)*assumptions!$E$119/1000000),0),0)</f>
        <v>0.72937377360651445</v>
      </c>
      <c r="R41" s="5">
        <f>IF(production!R24&gt;0,IF(R2&lt;=year_end,MAX(0,production!R39*(1-assumptions!$E$87)*(assumptions!$E$118-assumptions!$E$117)*assumptions!$E$119/1000000),0),0)</f>
        <v>0.80393198157518053</v>
      </c>
      <c r="S41" s="5">
        <f>IF(production!S24&gt;0,IF(S2&lt;=year_end,MAX(0,production!S39*(1-assumptions!$E$87)*(assumptions!$E$118-assumptions!$E$117)*assumptions!$E$119/1000000),0),0)</f>
        <v>0.79750052572257901</v>
      </c>
      <c r="T41" s="5">
        <f>IF(production!T24&gt;0,IF(T2&lt;=year_end,MAX(0,production!T39*(1-assumptions!$E$87)*(assumptions!$E$118-assumptions!$E$117)*assumptions!$E$119/1000000),0),0)</f>
        <v>0.79112052151679835</v>
      </c>
      <c r="U41" s="5">
        <f>IF(production!U24&gt;0,IF(U2&lt;=year_end,MAX(0,production!U39*(1-assumptions!$E$87)*(assumptions!$E$118-assumptions!$E$117)*assumptions!$E$119/1000000),0),0)</f>
        <v>0.78479155734466399</v>
      </c>
      <c r="V41" s="5">
        <f>IF(production!V24&gt;0,IF(V2&lt;=year_end,MAX(0,production!V39*(1-assumptions!$E$87)*(assumptions!$E$118-assumptions!$E$117)*assumptions!$E$119/1000000),0),0)</f>
        <v>0.77851322488590657</v>
      </c>
      <c r="W41" s="5">
        <f>IF(production!W24&gt;0,IF(W2&lt;=year_end,MAX(0,production!W39*(1-assumptions!$E$87)*(assumptions!$E$118-assumptions!$E$117)*assumptions!$E$119/1000000),0),0)</f>
        <v>0.77228511908681952</v>
      </c>
      <c r="X41" s="5">
        <f>IF(production!X24&gt;0,IF(X2&lt;=year_end,MAX(0,production!X39*(1-assumptions!$E$87)*(assumptions!$E$118-assumptions!$E$117)*assumptions!$E$119/1000000),0),0)</f>
        <v>0.84271752194753735</v>
      </c>
      <c r="Y41" s="5">
        <f>IF(production!Y24&gt;0,IF(Y2&lt;=year_end,MAX(0,production!Y39*(1-assumptions!$E$87)*(assumptions!$E$118-assumptions!$E$117)*assumptions!$E$119/1000000),0),0)</f>
        <v>0.83597578177195708</v>
      </c>
      <c r="Z41" s="5">
        <f>IF(production!Z24&gt;0,IF(Z2&lt;=year_end,MAX(0,production!Z39*(1-assumptions!$E$87)*(assumptions!$E$118-assumptions!$E$117)*assumptions!$E$119/1000000),0),0)</f>
        <v>0.82928797551778122</v>
      </c>
      <c r="AA41" s="5">
        <f>IF(production!AA24&gt;0,IF(AA2&lt;=year_end,MAX(0,production!AA39*(1-assumptions!$E$87)*(assumptions!$E$118-assumptions!$E$117)*assumptions!$E$119/1000000),0),0)</f>
        <v>0.82265367171363901</v>
      </c>
      <c r="AB41" s="5">
        <f>IF(production!AB24&gt;0,IF(AB2&lt;=year_end,MAX(0,production!AB39*(1-assumptions!$E$87)*(assumptions!$E$118-assumptions!$E$117)*assumptions!$E$119/1000000),0),0)</f>
        <v>0.8160724423399297</v>
      </c>
      <c r="AC41" s="5">
        <f>IF(production!AC24&gt;0,IF(AC2&lt;=year_end,MAX(0,production!AC39*(1-assumptions!$E$87)*(assumptions!$E$118-assumptions!$E$117)*assumptions!$E$119/1000000),0),0)</f>
        <v>0.8095438628012106</v>
      </c>
      <c r="AD41" s="5">
        <f>IF(production!AD24&gt;0,IF(AD2&lt;=year_end,MAX(0,production!AD39*(1-assumptions!$E$87)*(assumptions!$E$118-assumptions!$E$117)*assumptions!$E$119/1000000),0),0)</f>
        <v>0.87607364934414611</v>
      </c>
      <c r="AE41" s="5">
        <f>IF(production!AE24&gt;0,IF(AE2&lt;=year_end,MAX(0,production!AE39*(1-assumptions!$E$87)*(assumptions!$E$118-assumptions!$E$117)*assumptions!$E$119/1000000),0),0)</f>
        <v>0.869065060149393</v>
      </c>
      <c r="AF41" s="5">
        <f>IF(production!AF24&gt;0,IF(AF2&lt;=year_end,MAX(0,production!AF39*(1-assumptions!$E$87)*(assumptions!$E$118-assumptions!$E$117)*assumptions!$E$119/1000000),0),0)</f>
        <v>0.8621125396681979</v>
      </c>
      <c r="AG41" s="5">
        <f>IF(production!AG24&gt;0,IF(AG2&lt;=year_end,MAX(0,production!AG39*(1-assumptions!$E$87)*(assumptions!$E$118-assumptions!$E$117)*assumptions!$E$119/1000000),0),0)</f>
        <v>0.85521563935085221</v>
      </c>
      <c r="AH41" s="5">
        <f>IF(production!AH24&gt;0,IF(AH2&lt;=year_end,MAX(0,production!AH39*(1-assumptions!$E$87)*(assumptions!$E$118-assumptions!$E$117)*assumptions!$E$119/1000000),0),0)</f>
        <v>0.84837391423604536</v>
      </c>
      <c r="AI41" s="5">
        <f>IF(production!AI24&gt;0,IF(AI2&lt;=year_end,MAX(0,production!AI39*(1-assumptions!$E$87)*(assumptions!$E$118-assumptions!$E$117)*assumptions!$E$119/1000000),0),0)</f>
        <v>0.84158692292215709</v>
      </c>
      <c r="AJ41" s="5">
        <f>IF(production!AJ24&gt;0,IF(AJ2&lt;=year_end,MAX(0,production!AJ39*(1-assumptions!$E$87)*(assumptions!$E$118-assumptions!$E$117)*assumptions!$E$119/1000000),0),0)</f>
        <v>0.90442541316701108</v>
      </c>
      <c r="AK41" s="5">
        <f>IF(production!AK24&gt;0,IF(AK2&lt;=year_end,MAX(0,production!AK39*(1-assumptions!$E$87)*(assumptions!$E$118-assumptions!$E$117)*assumptions!$E$119/1000000),0),0)</f>
        <v>0.89719000986167508</v>
      </c>
      <c r="AL41" s="5">
        <f>IF(production!AL24&gt;0,IF(AL2&lt;=year_end,MAX(0,production!AL39*(1-assumptions!$E$87)*(assumptions!$E$118-assumptions!$E$117)*assumptions!$E$119/1000000),0),0)</f>
        <v>0.89001248978278169</v>
      </c>
      <c r="AM41" s="5">
        <f>IF(production!AM24&gt;0,IF(AM2&lt;=year_end,MAX(0,production!AM39*(1-assumptions!$E$87)*(assumptions!$E$118-assumptions!$E$117)*assumptions!$E$119/1000000),0),0)</f>
        <v>0.88289238986451946</v>
      </c>
      <c r="AN41" s="5">
        <f>IF(production!AN24&gt;0,IF(AN2&lt;=year_end,MAX(0,production!AN39*(1-assumptions!$E$87)*(assumptions!$E$118-assumptions!$E$117)*assumptions!$E$119/1000000),0),0)</f>
        <v>0.87582925074560314</v>
      </c>
      <c r="AO41" s="5">
        <f>IF(production!AO24&gt;0,IF(AO2&lt;=year_end,MAX(0,production!AO39*(1-assumptions!$E$87)*(assumptions!$E$118-assumptions!$E$117)*assumptions!$E$119/1000000),0),0)</f>
        <v>0.86882261673963856</v>
      </c>
      <c r="AP41" s="5">
        <f>IF(production!AP24&gt;0,IF(AP2&lt;=year_end,MAX(0,production!AP39*(1-assumptions!$E$87)*(assumptions!$E$118-assumptions!$E$117)*assumptions!$E$119/1000000),0),0)</f>
        <v>0.92816988471385342</v>
      </c>
      <c r="AQ41" s="5">
        <f>IF(production!AQ24&gt;0,IF(AQ2&lt;=year_end,MAX(0,production!AQ39*(1-assumptions!$E$87)*(assumptions!$E$118-assumptions!$E$117)*assumptions!$E$119/1000000),0),0)</f>
        <v>0.92074452563614295</v>
      </c>
      <c r="AR41" s="5">
        <f>IF(production!AR24&gt;0,IF(AR2&lt;=year_end,MAX(0,production!AR39*(1-assumptions!$E$87)*(assumptions!$E$118-assumptions!$E$117)*assumptions!$E$119/1000000),0),0)</f>
        <v>0.91337856943105367</v>
      </c>
      <c r="AS41" s="5">
        <f>IF(production!AS24&gt;0,IF(AS2&lt;=year_end,MAX(0,production!AS39*(1-assumptions!$E$87)*(assumptions!$E$118-assumptions!$E$117)*assumptions!$E$119/1000000),0),0)</f>
        <v>0.90607154087560526</v>
      </c>
      <c r="AT41" s="5">
        <f>IF(production!AT24&gt;0,IF(AT2&lt;=year_end,MAX(0,production!AT39*(1-assumptions!$E$87)*(assumptions!$E$118-assumptions!$E$117)*assumptions!$E$119/1000000),0),0)</f>
        <v>0.59579122486650171</v>
      </c>
      <c r="AU41" s="5">
        <f>IF(production!AU24&gt;0,IF(AU2&lt;=year_end,MAX(0,production!AU39*(1-assumptions!$E$87)*(assumptions!$E$118-assumptions!$E$117)*assumptions!$E$119/1000000),0),0)</f>
        <v>0</v>
      </c>
      <c r="AV41" s="5">
        <f>IF(production!AV24&gt;0,IF(AV2&lt;=year_end,MAX(0,production!AV39*(1-assumptions!$E$87)*(assumptions!$E$118-assumptions!$E$117)*assumptions!$E$119/1000000),0),0)</f>
        <v>0</v>
      </c>
      <c r="AW41" s="5">
        <f>IF(production!AW24&gt;0,IF(AW2&lt;=year_end,MAX(0,production!AW39*(1-assumptions!$E$87)*(assumptions!$E$118-assumptions!$E$117)*assumptions!$E$119/1000000),0),0)</f>
        <v>0</v>
      </c>
      <c r="AX41" s="5">
        <f>IF(production!AX24&gt;0,IF(AX2&lt;=year_end,MAX(0,production!AX39*(1-assumptions!$E$87)*(assumptions!$E$118-assumptions!$E$117)*assumptions!$E$119/1000000),0),0)</f>
        <v>0</v>
      </c>
      <c r="AY41" s="5">
        <f>IF(production!AY24&gt;0,IF(AY2&lt;=year_end,MAX(0,production!AY39*(1-assumptions!$E$87)*(assumptions!$E$118-assumptions!$E$117)*assumptions!$E$119/1000000),0),0)</f>
        <v>0</v>
      </c>
      <c r="AZ41" s="5">
        <f>IF(production!AZ24&gt;0,IF(AZ2&lt;=year_end,MAX(0,production!AZ39*(1-assumptions!$E$87)*(assumptions!$E$118-assumptions!$E$117)*assumptions!$E$119/1000000),0),0)</f>
        <v>0</v>
      </c>
      <c r="BA41" s="5">
        <f>IF(production!BA24&gt;0,IF(BA2&lt;=year_end,MAX(0,production!BA39*(1-assumptions!$E$87)*(assumptions!$E$118-assumptions!$E$117)*assumptions!$E$119/1000000),0),0)</f>
        <v>0</v>
      </c>
      <c r="BB41" s="5">
        <f>IF(production!BB24&gt;0,IF(BB2&lt;=year_end,MAX(0,production!BB39*(1-assumptions!$E$87)*(assumptions!$E$118-assumptions!$E$117)*assumptions!$E$119/1000000),0),0)</f>
        <v>0</v>
      </c>
      <c r="BC41" s="5">
        <f>IF(production!BC24&gt;0,IF(BC2&lt;=year_end,MAX(0,production!BC39*(1-assumptions!$E$87)*(assumptions!$E$118-assumptions!$E$117)*assumptions!$E$119/1000000),0),0)</f>
        <v>0</v>
      </c>
      <c r="BD41" s="5">
        <f>IF(production!BD24&gt;0,IF(BD2&lt;=year_end,MAX(0,production!BD39*(1-assumptions!$E$87)*(assumptions!$E$118-assumptions!$E$117)*assumptions!$E$119/1000000),0),0)</f>
        <v>0</v>
      </c>
      <c r="BE41" s="5">
        <f>IF(production!BE24&gt;0,IF(BE2&lt;=year_end,MAX(0,production!BE39*(1-assumptions!$E$87)*(assumptions!$E$118-assumptions!$E$117)*assumptions!$E$119/1000000),0),0)</f>
        <v>0</v>
      </c>
      <c r="BF41" s="5">
        <f>IF(production!BF24&gt;0,IF(BF2&lt;=year_end,MAX(0,production!BF39*(1-assumptions!$E$87)*(assumptions!$E$118-assumptions!$E$117)*assumptions!$E$119/1000000),0),0)</f>
        <v>0</v>
      </c>
      <c r="BG41" s="5">
        <f>IF(production!BG24&gt;0,IF(BG2&lt;=year_end,MAX(0,production!BG39*(1-assumptions!$E$87)*(assumptions!$E$118-assumptions!$E$117)*assumptions!$E$119/1000000),0),0)</f>
        <v>0</v>
      </c>
      <c r="BH41" s="5">
        <f>IF(production!BH24&gt;0,IF(BH2&lt;=year_end,MAX(0,production!BH39*(1-assumptions!$E$87)*(assumptions!$E$118-assumptions!$E$117)*assumptions!$E$119/1000000),0),0)</f>
        <v>0</v>
      </c>
      <c r="BI41" s="5">
        <f>IF(production!BI24&gt;0,IF(BI2&lt;=year_end,MAX(0,production!BI39*(1-assumptions!$E$87)*(assumptions!$E$118-assumptions!$E$117)*assumptions!$E$119/1000000),0),0)</f>
        <v>0</v>
      </c>
    </row>
    <row r="42" spans="2:61" x14ac:dyDescent="0.35">
      <c r="C42" t="s">
        <v>190</v>
      </c>
      <c r="D42" t="s">
        <v>233</v>
      </c>
      <c r="E42" s="15">
        <f>SUM(F42:AX42)</f>
        <v>2.1930338817190154</v>
      </c>
      <c r="F42" s="5">
        <f>IF(production!F24&gt;0,IF(F2&lt;=year_end,assumptions!$E$120*production!F40*(1-moist_mo)/1000000,0),0)</f>
        <v>4.6992905660377365E-2</v>
      </c>
      <c r="G42" s="5">
        <f>IF(production!G24&gt;0,IF(G2&lt;=year_end,assumptions!$E$120*production!G40*(1-moist_mo)/1000000,0),0)</f>
        <v>4.6616962415094346E-2</v>
      </c>
      <c r="H42" s="5">
        <f>IF(production!H24&gt;0,IF(H2&lt;=year_end,assumptions!$E$120*production!H40*(1-moist_mo)/1000000,0),0)</f>
        <v>4.624402671577358E-2</v>
      </c>
      <c r="I42" s="5">
        <f>IF(production!I24&gt;0,IF(I2&lt;=year_end,assumptions!$E$120*production!I40*(1-moist_mo)/1000000,0),0)</f>
        <v>4.5874074502047398E-2</v>
      </c>
      <c r="J42" s="5">
        <f>IF(production!J24&gt;0,IF(J2&lt;=year_end,assumptions!$E$120*production!J40*(1-moist_mo)/1000000,0),0)</f>
        <v>4.5507081906031005E-2</v>
      </c>
      <c r="K42" s="5">
        <f>IF(production!K24&gt;0,IF(K2&lt;=year_end,assumptions!$E$120*production!K40*(1-moist_mo)/1000000,0),0)</f>
        <v>4.5143025250782766E-2</v>
      </c>
      <c r="L42" s="5">
        <f>IF(production!L24&gt;0,IF(L2&lt;=year_end,assumptions!$E$120*production!L40*(1-moist_mo)/1000000,0),0)</f>
        <v>5.0379616179873569E-2</v>
      </c>
      <c r="M42" s="5">
        <f>IF(production!M24&gt;0,IF(M2&lt;=year_end,assumptions!$E$120*production!M40*(1-moist_mo)/1000000,0),0)</f>
        <v>4.9976579250434583E-2</v>
      </c>
      <c r="N42" s="5">
        <f>IF(production!N24&gt;0,IF(N2&lt;=year_end,assumptions!$E$120*production!N40*(1-moist_mo)/1000000,0),0)</f>
        <v>4.9576766616431088E-2</v>
      </c>
      <c r="O42" s="5">
        <f>IF(production!O24&gt;0,IF(O2&lt;=year_end,assumptions!$E$120*production!O40*(1-moist_mo)/1000000,0),0)</f>
        <v>4.9180152483499655E-2</v>
      </c>
      <c r="P42" s="5">
        <f>IF(production!P24&gt;0,IF(P2&lt;=year_end,assumptions!$E$120*production!P40*(1-moist_mo)/1000000,0),0)</f>
        <v>4.8786711263631655E-2</v>
      </c>
      <c r="Q42" s="5">
        <f>IF(production!Q24&gt;0,IF(Q2&lt;=year_end,assumptions!$E$120*production!Q40*(1-moist_mo)/1000000,0),0)</f>
        <v>4.8396417573522581E-2</v>
      </c>
      <c r="R42" s="5">
        <f>IF(production!R24&gt;0,IF(R2&lt;=year_end,assumptions!$E$120*production!R40*(1-moist_mo)/1000000,0),0)</f>
        <v>5.3343606925482671E-2</v>
      </c>
      <c r="S42" s="5">
        <f>IF(production!S24&gt;0,IF(S2&lt;=year_end,assumptions!$E$120*production!S40*(1-moist_mo)/1000000,0),0)</f>
        <v>5.2916858070078808E-2</v>
      </c>
      <c r="T42" s="5">
        <f>IF(production!T24&gt;0,IF(T2&lt;=year_end,assumptions!$E$120*production!T40*(1-moist_mo)/1000000,0),0)</f>
        <v>5.2493523205518172E-2</v>
      </c>
      <c r="U42" s="5">
        <f>IF(production!U24&gt;0,IF(U2&lt;=year_end,assumptions!$E$120*production!U40*(1-moist_mo)/1000000,0),0)</f>
        <v>5.207357501987403E-2</v>
      </c>
      <c r="V42" s="5">
        <f>IF(production!V24&gt;0,IF(V2&lt;=year_end,assumptions!$E$120*production!V40*(1-moist_mo)/1000000,0),0)</f>
        <v>5.1656986419715042E-2</v>
      </c>
      <c r="W42" s="5">
        <f>IF(production!W24&gt;0,IF(W2&lt;=year_end,assumptions!$E$120*production!W40*(1-moist_mo)/1000000,0),0)</f>
        <v>5.1243730528357324E-2</v>
      </c>
      <c r="X42" s="5">
        <f>IF(production!X24&gt;0,IF(X2&lt;=year_end,assumptions!$E$120*production!X40*(1-moist_mo)/1000000,0),0)</f>
        <v>5.5917158752543501E-2</v>
      </c>
      <c r="Y42" s="5">
        <f>IF(production!Y24&gt;0,IF(Y2&lt;=year_end,assumptions!$E$120*production!Y40*(1-moist_mo)/1000000,0),0)</f>
        <v>5.5469821482523156E-2</v>
      </c>
      <c r="Z42" s="5">
        <f>IF(production!Z24&gt;0,IF(Z2&lt;=year_end,assumptions!$E$120*production!Z40*(1-moist_mo)/1000000,0),0)</f>
        <v>5.5026062910662976E-2</v>
      </c>
      <c r="AA42" s="5">
        <f>IF(production!AA24&gt;0,IF(AA2&lt;=year_end,assumptions!$E$120*production!AA40*(1-moist_mo)/1000000,0),0)</f>
        <v>5.4585854407377669E-2</v>
      </c>
      <c r="AB42" s="5">
        <f>IF(production!AB24&gt;0,IF(AB2&lt;=year_end,assumptions!$E$120*production!AB40*(1-moist_mo)/1000000,0),0)</f>
        <v>5.4149167572118635E-2</v>
      </c>
      <c r="AC42" s="5">
        <f>IF(production!AC24&gt;0,IF(AC2&lt;=year_end,assumptions!$E$120*production!AC40*(1-moist_mo)/1000000,0),0)</f>
        <v>5.3715974231541688E-2</v>
      </c>
      <c r="AD42" s="5">
        <f>IF(production!AD24&gt;0,IF(AD2&lt;=year_end,assumptions!$E$120*production!AD40*(1-moist_mo)/1000000,0),0)</f>
        <v>5.8130450659297485E-2</v>
      </c>
      <c r="AE42" s="5">
        <f>IF(production!AE24&gt;0,IF(AE2&lt;=year_end,assumptions!$E$120*production!AE40*(1-moist_mo)/1000000,0),0)</f>
        <v>5.7665407054023107E-2</v>
      </c>
      <c r="AF42" s="5">
        <f>IF(production!AF24&gt;0,IF(AF2&lt;=year_end,assumptions!$E$120*production!AF40*(1-moist_mo)/1000000,0),0)</f>
        <v>5.7204083797590913E-2</v>
      </c>
      <c r="AG42" s="5">
        <f>IF(production!AG24&gt;0,IF(AG2&lt;=year_end,assumptions!$E$120*production!AG40*(1-moist_mo)/1000000,0),0)</f>
        <v>5.6746451127210183E-2</v>
      </c>
      <c r="AH42" s="5">
        <f>IF(production!AH24&gt;0,IF(AH2&lt;=year_end,assumptions!$E$120*production!AH40*(1-moist_mo)/1000000,0),0)</f>
        <v>5.6292479518192502E-2</v>
      </c>
      <c r="AI42" s="5">
        <f>IF(production!AI24&gt;0,IF(AI2&lt;=year_end,assumptions!$E$120*production!AI40*(1-moist_mo)/1000000,0),0)</f>
        <v>5.5842139682046953E-2</v>
      </c>
      <c r="AJ42" s="5">
        <f>IF(production!AJ24&gt;0,IF(AJ2&lt;=year_end,assumptions!$E$120*production!AJ40*(1-moist_mo)/1000000,0),0)</f>
        <v>6.0011686111639782E-2</v>
      </c>
      <c r="AK42" s="5">
        <f>IF(production!AK24&gt;0,IF(AK2&lt;=year_end,assumptions!$E$120*production!AK40*(1-moist_mo)/1000000,0),0)</f>
        <v>5.9531592622746668E-2</v>
      </c>
      <c r="AL42" s="5">
        <f>IF(production!AL24&gt;0,IF(AL2&lt;=year_end,assumptions!$E$120*production!AL40*(1-moist_mo)/1000000,0),0)</f>
        <v>5.9055339881764694E-2</v>
      </c>
      <c r="AM42" s="5">
        <f>IF(production!AM24&gt;0,IF(AM2&lt;=year_end,assumptions!$E$120*production!AM40*(1-moist_mo)/1000000,0),0)</f>
        <v>5.8582897162710562E-2</v>
      </c>
      <c r="AN42" s="5">
        <f>IF(production!AN24&gt;0,IF(AN2&lt;=year_end,assumptions!$E$120*production!AN40*(1-moist_mo)/1000000,0),0)</f>
        <v>5.8114233985408874E-2</v>
      </c>
      <c r="AO42" s="5">
        <f>IF(production!AO24&gt;0,IF(AO2&lt;=year_end,assumptions!$E$120*production!AO40*(1-moist_mo)/1000000,0),0)</f>
        <v>5.7649320113525603E-2</v>
      </c>
      <c r="AP42" s="5">
        <f>IF(production!AP24&gt;0,IF(AP2&lt;=year_end,assumptions!$E$120*production!AP40*(1-moist_mo)/1000000,0),0)</f>
        <v>6.1587212133587976E-2</v>
      </c>
      <c r="AQ42" s="5">
        <f>IF(production!AQ24&gt;0,IF(AQ2&lt;=year_end,assumptions!$E$120*production!AQ40*(1-moist_mo)/1000000,0),0)</f>
        <v>6.1094514436519268E-2</v>
      </c>
      <c r="AR42" s="5">
        <f>IF(production!AR24&gt;0,IF(AR2&lt;=year_end,assumptions!$E$120*production!AR40*(1-moist_mo)/1000000,0),0)</f>
        <v>6.0605758321027117E-2</v>
      </c>
      <c r="AS42" s="5">
        <f>IF(production!AS24&gt;0,IF(AS2&lt;=year_end,assumptions!$E$120*production!AS40*(1-moist_mo)/1000000,0),0)</f>
        <v>6.0120912254458897E-2</v>
      </c>
      <c r="AT42" s="5">
        <f>IF(production!AT24&gt;0,IF(AT2&lt;=year_end,assumptions!$E$120*production!AT40*(1-moist_mo)/1000000,0),0)</f>
        <v>3.9532763513972044E-2</v>
      </c>
      <c r="AU42" s="5">
        <f>IF(production!AU24&gt;0,IF(AU2&lt;=year_end,assumptions!$E$120*production!AU40*(1-moist_mo)/1000000,0),0)</f>
        <v>0</v>
      </c>
      <c r="AV42" s="5">
        <f>IF(production!AV24&gt;0,IF(AV2&lt;=year_end,assumptions!$E$120*production!AV40*(1-moist_mo)/1000000,0),0)</f>
        <v>0</v>
      </c>
      <c r="AW42" s="5">
        <f>IF(production!AW24&gt;0,IF(AW2&lt;=year_end,assumptions!$E$120*production!AW40*(1-moist_mo)/1000000,0),0)</f>
        <v>0</v>
      </c>
      <c r="AX42" s="5">
        <f>IF(production!AX24&gt;0,IF(AX2&lt;=year_end,assumptions!$E$120*production!AX40*(1-moist_mo)/1000000,0),0)</f>
        <v>0</v>
      </c>
      <c r="AY42" s="5">
        <f>IF(production!AY24&gt;0,IF(AY2&lt;=year_end,assumptions!$E$120*production!AY40*(1-moist_mo)/1000000,0),0)</f>
        <v>0</v>
      </c>
      <c r="AZ42" s="5">
        <f>IF(production!AZ24&gt;0,IF(AZ2&lt;=year_end,assumptions!$E$120*production!AZ40*(1-moist_mo)/1000000,0),0)</f>
        <v>0</v>
      </c>
      <c r="BA42" s="5">
        <f>IF(production!BA24&gt;0,IF(BA2&lt;=year_end,assumptions!$E$120*production!BA40*(1-moist_mo)/1000000,0),0)</f>
        <v>0</v>
      </c>
      <c r="BB42" s="5">
        <f>IF(production!BB24&gt;0,IF(BB2&lt;=year_end,assumptions!$E$120*production!BB40*(1-moist_mo)/1000000,0),0)</f>
        <v>0</v>
      </c>
      <c r="BC42" s="5">
        <f>IF(production!BC24&gt;0,IF(BC2&lt;=year_end,assumptions!$E$120*production!BC40*(1-moist_mo)/1000000,0),0)</f>
        <v>0</v>
      </c>
      <c r="BD42" s="5">
        <f>IF(production!BD24&gt;0,IF(BD2&lt;=year_end,assumptions!$E$120*production!BD40*(1-moist_mo)/1000000,0),0)</f>
        <v>0</v>
      </c>
      <c r="BE42" s="5">
        <f>IF(production!BE24&gt;0,IF(BE2&lt;=year_end,assumptions!$E$120*production!BE40*(1-moist_mo)/1000000,0),0)</f>
        <v>0</v>
      </c>
      <c r="BF42" s="5">
        <f>IF(production!BF24&gt;0,IF(BF2&lt;=year_end,assumptions!$E$120*production!BF40*(1-moist_mo)/1000000,0),0)</f>
        <v>0</v>
      </c>
      <c r="BG42" s="5">
        <f>IF(production!BG24&gt;0,IF(BG2&lt;=year_end,assumptions!$E$120*production!BG40*(1-moist_mo)/1000000,0),0)</f>
        <v>0</v>
      </c>
      <c r="BH42" s="5">
        <f>IF(production!BH24&gt;0,IF(BH2&lt;=year_end,assumptions!$E$120*production!BH40*(1-moist_mo)/1000000,0),0)</f>
        <v>0</v>
      </c>
      <c r="BI42" s="5">
        <f>IF(production!BI24&gt;0,IF(BI2&lt;=year_end,assumptions!$E$120*production!BI40*(1-moist_mo)/1000000,0),0)</f>
        <v>0</v>
      </c>
    </row>
    <row r="43" spans="2:61" x14ac:dyDescent="0.35">
      <c r="B43" s="7" t="s">
        <v>298</v>
      </c>
      <c r="D43" t="s">
        <v>233</v>
      </c>
      <c r="E43" s="15">
        <f>SUM(F43:AX43)</f>
        <v>2391.2838077944866</v>
      </c>
      <c r="F43" s="5">
        <f>F32+F34+F35+F36+F38+F40+F41+F42</f>
        <v>53.301871422064764</v>
      </c>
      <c r="G43" s="5">
        <f t="shared" ref="G43:BI43" si="12">G32+G34+G35+G36+G38+G40+G41+G42</f>
        <v>52.771661150743626</v>
      </c>
      <c r="H43" s="5">
        <f t="shared" si="12"/>
        <v>52.246969004330893</v>
      </c>
      <c r="I43" s="5">
        <f t="shared" si="12"/>
        <v>51.727735049667359</v>
      </c>
      <c r="J43" s="5">
        <f t="shared" si="12"/>
        <v>51.213900029391887</v>
      </c>
      <c r="K43" s="5">
        <f t="shared" si="12"/>
        <v>50.705405354081421</v>
      </c>
      <c r="L43" s="5">
        <f t="shared" si="12"/>
        <v>56.477467231295158</v>
      </c>
      <c r="M43" s="5">
        <f t="shared" si="12"/>
        <v>55.917231720579224</v>
      </c>
      <c r="N43" s="5">
        <f t="shared" si="12"/>
        <v>55.362810780376542</v>
      </c>
      <c r="O43" s="5">
        <f t="shared" si="12"/>
        <v>54.814141416971637</v>
      </c>
      <c r="P43" s="5">
        <f t="shared" si="12"/>
        <v>54.271161345422563</v>
      </c>
      <c r="Q43" s="5">
        <f t="shared" si="12"/>
        <v>53.733808981331926</v>
      </c>
      <c r="R43" s="5">
        <f t="shared" si="12"/>
        <v>59.113359369684375</v>
      </c>
      <c r="S43" s="5">
        <f t="shared" si="12"/>
        <v>58.528604991077678</v>
      </c>
      <c r="T43" s="5">
        <f t="shared" si="12"/>
        <v>57.949902919921946</v>
      </c>
      <c r="U43" s="5">
        <f t="shared" si="12"/>
        <v>57.377187753363934</v>
      </c>
      <c r="V43" s="5">
        <f t="shared" si="12"/>
        <v>56.810394822822865</v>
      </c>
      <c r="W43" s="5">
        <f t="shared" si="12"/>
        <v>56.249460185480551</v>
      </c>
      <c r="X43" s="5">
        <f t="shared" si="12"/>
        <v>61.263752677459955</v>
      </c>
      <c r="Y43" s="5">
        <f t="shared" si="12"/>
        <v>60.659404957338111</v>
      </c>
      <c r="Z43" s="5">
        <f t="shared" si="12"/>
        <v>60.061295046520492</v>
      </c>
      <c r="AA43" s="5">
        <f t="shared" si="12"/>
        <v>59.469355709859229</v>
      </c>
      <c r="AB43" s="5">
        <f t="shared" si="12"/>
        <v>58.88352046538327</v>
      </c>
      <c r="AC43" s="5">
        <f t="shared" si="12"/>
        <v>58.303723575585295</v>
      </c>
      <c r="AD43" s="5">
        <f t="shared" si="12"/>
        <v>62.978072769612851</v>
      </c>
      <c r="AE43" s="5">
        <f t="shared" si="12"/>
        <v>62.358529724460709</v>
      </c>
      <c r="AF43" s="5">
        <f t="shared" si="12"/>
        <v>61.745363613871994</v>
      </c>
      <c r="AG43" s="5">
        <f t="shared" si="12"/>
        <v>61.138505879954153</v>
      </c>
      <c r="AH43" s="5">
        <f t="shared" si="12"/>
        <v>60.537888731095556</v>
      </c>
      <c r="AI43" s="5">
        <f t="shared" si="12"/>
        <v>59.943445133116938</v>
      </c>
      <c r="AJ43" s="5">
        <f t="shared" si="12"/>
        <v>64.301367867238383</v>
      </c>
      <c r="AK43" s="5">
        <f t="shared" si="12"/>
        <v>63.670548703543297</v>
      </c>
      <c r="AL43" s="5">
        <f t="shared" si="12"/>
        <v>63.046204521366164</v>
      </c>
      <c r="AM43" s="5">
        <f t="shared" si="12"/>
        <v>62.428265888945546</v>
      </c>
      <c r="AN43" s="5">
        <f t="shared" si="12"/>
        <v>61.816664148819115</v>
      </c>
      <c r="AO43" s="5">
        <f t="shared" si="12"/>
        <v>61.211331408899021</v>
      </c>
      <c r="AP43" s="5">
        <f t="shared" si="12"/>
        <v>65.274677497780118</v>
      </c>
      <c r="AQ43" s="5">
        <f t="shared" si="12"/>
        <v>64.636067068881175</v>
      </c>
      <c r="AR43" s="5">
        <f t="shared" si="12"/>
        <v>64.003993378389353</v>
      </c>
      <c r="AS43" s="5">
        <f t="shared" si="12"/>
        <v>63.378386514890117</v>
      </c>
      <c r="AT43" s="5">
        <f t="shared" si="12"/>
        <v>41.600368982866804</v>
      </c>
      <c r="AU43" s="5">
        <f t="shared" si="12"/>
        <v>0</v>
      </c>
      <c r="AV43" s="5">
        <f t="shared" si="12"/>
        <v>0</v>
      </c>
      <c r="AW43" s="5">
        <f t="shared" si="12"/>
        <v>0</v>
      </c>
      <c r="AX43" s="5">
        <f t="shared" si="12"/>
        <v>0</v>
      </c>
      <c r="AY43" s="5">
        <f t="shared" si="12"/>
        <v>0</v>
      </c>
      <c r="AZ43" s="5">
        <f t="shared" si="12"/>
        <v>0</v>
      </c>
      <c r="BA43" s="5">
        <f t="shared" si="12"/>
        <v>0</v>
      </c>
      <c r="BB43" s="5">
        <f t="shared" si="12"/>
        <v>0</v>
      </c>
      <c r="BC43" s="5">
        <f t="shared" si="12"/>
        <v>0</v>
      </c>
      <c r="BD43" s="5">
        <f t="shared" si="12"/>
        <v>0</v>
      </c>
      <c r="BE43" s="5">
        <f t="shared" si="12"/>
        <v>0</v>
      </c>
      <c r="BF43" s="5">
        <f t="shared" si="12"/>
        <v>0</v>
      </c>
      <c r="BG43" s="5">
        <f t="shared" si="12"/>
        <v>0</v>
      </c>
      <c r="BH43" s="5">
        <f t="shared" si="12"/>
        <v>0</v>
      </c>
      <c r="BI43" s="5">
        <f t="shared" si="12"/>
        <v>0</v>
      </c>
    </row>
    <row r="45" spans="2:61" x14ac:dyDescent="0.35">
      <c r="B45" s="7" t="s">
        <v>299</v>
      </c>
      <c r="C45" s="7"/>
    </row>
    <row r="46" spans="2:61" x14ac:dyDescent="0.35">
      <c r="C46" t="s">
        <v>111</v>
      </c>
      <c r="D46" t="s">
        <v>233</v>
      </c>
      <c r="E46" s="15">
        <f>SUM(F46:AX46)</f>
        <v>495.97513182608714</v>
      </c>
      <c r="F46" s="5">
        <f>IF(production!F24&gt;0,IF(F2&lt;=year_end,assumptions!$E$109*production!$F$39/1000,0),0)</f>
        <v>12.096954434782607</v>
      </c>
      <c r="G46" s="5">
        <f>IF(production!G24&gt;0,IF(G2&lt;=year_end,assumptions!$E$109*production!$F$39/1000,0),0)</f>
        <v>12.096954434782607</v>
      </c>
      <c r="H46" s="5">
        <f>IF(production!H24&gt;0,IF(H2&lt;=year_end,assumptions!$E$109*production!$F$39/1000,0),0)</f>
        <v>12.096954434782607</v>
      </c>
      <c r="I46" s="5">
        <f>IF(production!I24&gt;0,IF(I2&lt;=year_end,assumptions!$E$109*production!$F$39/1000,0),0)</f>
        <v>12.096954434782607</v>
      </c>
      <c r="J46" s="5">
        <f>IF(production!J24&gt;0,IF(J2&lt;=year_end,assumptions!$E$109*production!$F$39/1000,0),0)</f>
        <v>12.096954434782607</v>
      </c>
      <c r="K46" s="5">
        <f>IF(production!K24&gt;0,IF(K2&lt;=year_end,assumptions!$E$109*production!$F$39/1000,0),0)</f>
        <v>12.096954434782607</v>
      </c>
      <c r="L46" s="5">
        <f>IF(production!L24&gt;0,IF(L2&lt;=year_end,assumptions!$E$109*production!$F$39/1000,0),0)</f>
        <v>12.096954434782607</v>
      </c>
      <c r="M46" s="5">
        <f>IF(production!M24&gt;0,IF(M2&lt;=year_end,assumptions!$E$109*production!$F$39/1000,0),0)</f>
        <v>12.096954434782607</v>
      </c>
      <c r="N46" s="5">
        <f>IF(production!N24&gt;0,IF(N2&lt;=year_end,assumptions!$E$109*production!$F$39/1000,0),0)</f>
        <v>12.096954434782607</v>
      </c>
      <c r="O46" s="5">
        <f>IF(production!O24&gt;0,IF(O2&lt;=year_end,assumptions!$E$109*production!$F$39/1000,0),0)</f>
        <v>12.096954434782607</v>
      </c>
      <c r="P46" s="5">
        <f>IF(production!P24&gt;0,IF(P2&lt;=year_end,assumptions!$E$109*production!$F$39/1000,0),0)</f>
        <v>12.096954434782607</v>
      </c>
      <c r="Q46" s="5">
        <f>IF(production!Q24&gt;0,IF(Q2&lt;=year_end,assumptions!$E$109*production!$F$39/1000,0),0)</f>
        <v>12.096954434782607</v>
      </c>
      <c r="R46" s="5">
        <f>IF(production!R24&gt;0,IF(R2&lt;=year_end,assumptions!$E$109*production!$F$39/1000,0),0)</f>
        <v>12.096954434782607</v>
      </c>
      <c r="S46" s="5">
        <f>IF(production!S24&gt;0,IF(S2&lt;=year_end,assumptions!$E$109*production!$F$39/1000,0),0)</f>
        <v>12.096954434782607</v>
      </c>
      <c r="T46" s="5">
        <f>IF(production!T24&gt;0,IF(T2&lt;=year_end,assumptions!$E$109*production!$F$39/1000,0),0)</f>
        <v>12.096954434782607</v>
      </c>
      <c r="U46" s="5">
        <f>IF(production!U24&gt;0,IF(U2&lt;=year_end,assumptions!$E$109*production!$F$39/1000,0),0)</f>
        <v>12.096954434782607</v>
      </c>
      <c r="V46" s="5">
        <f>IF(production!V24&gt;0,IF(V2&lt;=year_end,assumptions!$E$109*production!$F$39/1000,0),0)</f>
        <v>12.096954434782607</v>
      </c>
      <c r="W46" s="5">
        <f>IF(production!W24&gt;0,IF(W2&lt;=year_end,assumptions!$E$109*production!$F$39/1000,0),0)</f>
        <v>12.096954434782607</v>
      </c>
      <c r="X46" s="5">
        <f>IF(production!X24&gt;0,IF(X2&lt;=year_end,assumptions!$E$109*production!$F$39/1000,0),0)</f>
        <v>12.096954434782607</v>
      </c>
      <c r="Y46" s="5">
        <f>IF(production!Y24&gt;0,IF(Y2&lt;=year_end,assumptions!$E$109*production!$F$39/1000,0),0)</f>
        <v>12.096954434782607</v>
      </c>
      <c r="Z46" s="5">
        <f>IF(production!Z24&gt;0,IF(Z2&lt;=year_end,assumptions!$E$109*production!$F$39/1000,0),0)</f>
        <v>12.096954434782607</v>
      </c>
      <c r="AA46" s="5">
        <f>IF(production!AA24&gt;0,IF(AA2&lt;=year_end,assumptions!$E$109*production!$F$39/1000,0),0)</f>
        <v>12.096954434782607</v>
      </c>
      <c r="AB46" s="5">
        <f>IF(production!AB24&gt;0,IF(AB2&lt;=year_end,assumptions!$E$109*production!$F$39/1000,0),0)</f>
        <v>12.096954434782607</v>
      </c>
      <c r="AC46" s="5">
        <f>IF(production!AC24&gt;0,IF(AC2&lt;=year_end,assumptions!$E$109*production!$F$39/1000,0),0)</f>
        <v>12.096954434782607</v>
      </c>
      <c r="AD46" s="5">
        <f>IF(production!AD24&gt;0,IF(AD2&lt;=year_end,assumptions!$E$109*production!$F$39/1000,0),0)</f>
        <v>12.096954434782607</v>
      </c>
      <c r="AE46" s="5">
        <f>IF(production!AE24&gt;0,IF(AE2&lt;=year_end,assumptions!$E$109*production!$F$39/1000,0),0)</f>
        <v>12.096954434782607</v>
      </c>
      <c r="AF46" s="5">
        <f>IF(production!AF24&gt;0,IF(AF2&lt;=year_end,assumptions!$E$109*production!$F$39/1000,0),0)</f>
        <v>12.096954434782607</v>
      </c>
      <c r="AG46" s="5">
        <f>IF(production!AG24&gt;0,IF(AG2&lt;=year_end,assumptions!$E$109*production!$F$39/1000,0),0)</f>
        <v>12.096954434782607</v>
      </c>
      <c r="AH46" s="5">
        <f>IF(production!AH24&gt;0,IF(AH2&lt;=year_end,assumptions!$E$109*production!$F$39/1000,0),0)</f>
        <v>12.096954434782607</v>
      </c>
      <c r="AI46" s="5">
        <f>IF(production!AI24&gt;0,IF(AI2&lt;=year_end,assumptions!$E$109*production!$F$39/1000,0),0)</f>
        <v>12.096954434782607</v>
      </c>
      <c r="AJ46" s="5">
        <f>IF(production!AJ24&gt;0,IF(AJ2&lt;=year_end,assumptions!$E$109*production!$F$39/1000,0),0)</f>
        <v>12.096954434782607</v>
      </c>
      <c r="AK46" s="5">
        <f>IF(production!AK24&gt;0,IF(AK2&lt;=year_end,assumptions!$E$109*production!$F$39/1000,0),0)</f>
        <v>12.096954434782607</v>
      </c>
      <c r="AL46" s="5">
        <f>IF(production!AL24&gt;0,IF(AL2&lt;=year_end,assumptions!$E$109*production!$F$39/1000,0),0)</f>
        <v>12.096954434782607</v>
      </c>
      <c r="AM46" s="5">
        <f>IF(production!AM24&gt;0,IF(AM2&lt;=year_end,assumptions!$E$109*production!$F$39/1000,0),0)</f>
        <v>12.096954434782607</v>
      </c>
      <c r="AN46" s="5">
        <f>IF(production!AN24&gt;0,IF(AN2&lt;=year_end,assumptions!$E$109*production!$F$39/1000,0),0)</f>
        <v>12.096954434782607</v>
      </c>
      <c r="AO46" s="5">
        <f>IF(production!AO24&gt;0,IF(AO2&lt;=year_end,assumptions!$E$109*production!$F$39/1000,0),0)</f>
        <v>12.096954434782607</v>
      </c>
      <c r="AP46" s="5">
        <f>IF(production!AP24&gt;0,IF(AP2&lt;=year_end,assumptions!$E$109*production!$F$39/1000,0),0)</f>
        <v>12.096954434782607</v>
      </c>
      <c r="AQ46" s="5">
        <f>IF(production!AQ24&gt;0,IF(AQ2&lt;=year_end,assumptions!$E$109*production!$F$39/1000,0),0)</f>
        <v>12.096954434782607</v>
      </c>
      <c r="AR46" s="5">
        <f>IF(production!AR24&gt;0,IF(AR2&lt;=year_end,assumptions!$E$109*production!$F$39/1000,0),0)</f>
        <v>12.096954434782607</v>
      </c>
      <c r="AS46" s="5">
        <f>IF(production!AS24&gt;0,IF(AS2&lt;=year_end,assumptions!$E$109*production!$F$39/1000,0),0)</f>
        <v>12.096954434782607</v>
      </c>
      <c r="AT46" s="5">
        <f>IF(production!AT24&gt;0,IF(AT2&lt;=year_end,assumptions!$E$109*production!$F$39/1000,0),0)</f>
        <v>12.096954434782607</v>
      </c>
      <c r="AU46" s="5">
        <f>IF(production!AU24&gt;0,IF(AU2&lt;=year_end,assumptions!$E$109*production!$F$39/1000,0),0)</f>
        <v>0</v>
      </c>
      <c r="AV46" s="5">
        <f>IF(production!AV24&gt;0,IF(AV2&lt;=year_end,assumptions!$E$109*production!$F$39/1000,0),0)</f>
        <v>0</v>
      </c>
      <c r="AW46" s="5">
        <f>IF(production!AW24&gt;0,IF(AW2&lt;=year_end,assumptions!$E$109*production!$F$39/1000,0),0)</f>
        <v>0</v>
      </c>
      <c r="AX46" s="5">
        <f>IF(production!AX24&gt;0,IF(AX2&lt;=year_end,assumptions!$E$109*production!$F$39/1000,0),0)</f>
        <v>0</v>
      </c>
      <c r="AY46" s="5">
        <f>IF(production!AY24&gt;0,IF(AY2&lt;=year_end,assumptions!$E$109*production!$F$39/1000,0),0)</f>
        <v>0</v>
      </c>
      <c r="AZ46" s="5">
        <f>IF(production!AZ24&gt;0,IF(AZ2&lt;=year_end,assumptions!$E$109*production!$F$39/1000,0),0)</f>
        <v>0</v>
      </c>
      <c r="BA46" s="5">
        <f>IF(production!BA24&gt;0,IF(BA2&lt;=year_end,assumptions!$E$109*production!$F$39/1000,0),0)</f>
        <v>0</v>
      </c>
      <c r="BB46" s="5">
        <f>IF(production!BB24&gt;0,IF(BB2&lt;=year_end,assumptions!$E$109*production!$F$39/1000,0),0)</f>
        <v>0</v>
      </c>
      <c r="BC46" s="5">
        <f>IF(production!BC24&gt;0,IF(BC2&lt;=year_end,assumptions!$E$109*production!$F$39/1000,0),0)</f>
        <v>0</v>
      </c>
      <c r="BD46" s="5">
        <f>IF(production!BD24&gt;0,IF(BD2&lt;=year_end,assumptions!$E$109*production!$F$39/1000,0),0)</f>
        <v>0</v>
      </c>
      <c r="BE46" s="5">
        <f>IF(production!BE24&gt;0,IF(BE2&lt;=year_end,assumptions!$E$109*production!$F$39/1000,0),0)</f>
        <v>0</v>
      </c>
      <c r="BF46" s="5">
        <f>IF(production!BF24&gt;0,IF(BF2&lt;=year_end,assumptions!$E$109*production!$F$39/1000,0),0)</f>
        <v>0</v>
      </c>
      <c r="BG46" s="5">
        <f>IF(production!BG24&gt;0,IF(BG2&lt;=year_end,assumptions!$E$109*production!$F$39/1000,0),0)</f>
        <v>0</v>
      </c>
      <c r="BH46" s="5">
        <f>IF(production!BH24&gt;0,IF(BH2&lt;=year_end,assumptions!$E$109*production!$F$39/1000,0),0)</f>
        <v>0</v>
      </c>
      <c r="BI46" s="5">
        <f>IF(production!BI24&gt;0,IF(BI2&lt;=year_end,assumptions!$E$109*production!$F$39/1000,0),0)</f>
        <v>0</v>
      </c>
    </row>
    <row r="47" spans="2:61" x14ac:dyDescent="0.35">
      <c r="C47" t="s">
        <v>115</v>
      </c>
      <c r="D47" t="s">
        <v>233</v>
      </c>
      <c r="E47" s="15">
        <f>SUM(F47:AX47)</f>
        <v>5.2356226415094298</v>
      </c>
      <c r="F47" s="5">
        <f>IF(production!F24&gt;0,IF(F2&lt;=year_end,assumptions!$E$110*production!$F$40/1000000,0),0)</f>
        <v>0.12769811320754718</v>
      </c>
      <c r="G47" s="5">
        <f>IF(production!G24&gt;0,IF(G2&lt;=year_end,assumptions!$E$110*production!$F$40/1000000,0),0)</f>
        <v>0.12769811320754718</v>
      </c>
      <c r="H47" s="5">
        <f>IF(production!H24&gt;0,IF(H2&lt;=year_end,assumptions!$E$110*production!$F$40/1000000,0),0)</f>
        <v>0.12769811320754718</v>
      </c>
      <c r="I47" s="5">
        <f>IF(production!I24&gt;0,IF(I2&lt;=year_end,assumptions!$E$110*production!$F$40/1000000,0),0)</f>
        <v>0.12769811320754718</v>
      </c>
      <c r="J47" s="5">
        <f>IF(production!J24&gt;0,IF(J2&lt;=year_end,assumptions!$E$110*production!$F$40/1000000,0),0)</f>
        <v>0.12769811320754718</v>
      </c>
      <c r="K47" s="5">
        <f>IF(production!K24&gt;0,IF(K2&lt;=year_end,assumptions!$E$110*production!$F$40/1000000,0),0)</f>
        <v>0.12769811320754718</v>
      </c>
      <c r="L47" s="5">
        <f>IF(production!L24&gt;0,IF(L2&lt;=year_end,assumptions!$E$110*production!$F$40/1000000,0),0)</f>
        <v>0.12769811320754718</v>
      </c>
      <c r="M47" s="5">
        <f>IF(production!M24&gt;0,IF(M2&lt;=year_end,assumptions!$E$110*production!$F$40/1000000,0),0)</f>
        <v>0.12769811320754718</v>
      </c>
      <c r="N47" s="5">
        <f>IF(production!N24&gt;0,IF(N2&lt;=year_end,assumptions!$E$110*production!$F$40/1000000,0),0)</f>
        <v>0.12769811320754718</v>
      </c>
      <c r="O47" s="5">
        <f>IF(production!O24&gt;0,IF(O2&lt;=year_end,assumptions!$E$110*production!$F$40/1000000,0),0)</f>
        <v>0.12769811320754718</v>
      </c>
      <c r="P47" s="5">
        <f>IF(production!P24&gt;0,IF(P2&lt;=year_end,assumptions!$E$110*production!$F$40/1000000,0),0)</f>
        <v>0.12769811320754718</v>
      </c>
      <c r="Q47" s="5">
        <f>IF(production!Q24&gt;0,IF(Q2&lt;=year_end,assumptions!$E$110*production!$F$40/1000000,0),0)</f>
        <v>0.12769811320754718</v>
      </c>
      <c r="R47" s="5">
        <f>IF(production!R24&gt;0,IF(R2&lt;=year_end,assumptions!$E$110*production!$F$40/1000000,0),0)</f>
        <v>0.12769811320754718</v>
      </c>
      <c r="S47" s="5">
        <f>IF(production!S24&gt;0,IF(S2&lt;=year_end,assumptions!$E$110*production!$F$40/1000000,0),0)</f>
        <v>0.12769811320754718</v>
      </c>
      <c r="T47" s="5">
        <f>IF(production!T24&gt;0,IF(T2&lt;=year_end,assumptions!$E$110*production!$F$40/1000000,0),0)</f>
        <v>0.12769811320754718</v>
      </c>
      <c r="U47" s="5">
        <f>IF(production!U24&gt;0,IF(U2&lt;=year_end,assumptions!$E$110*production!$F$40/1000000,0),0)</f>
        <v>0.12769811320754718</v>
      </c>
      <c r="V47" s="5">
        <f>IF(production!V24&gt;0,IF(V2&lt;=year_end,assumptions!$E$110*production!$F$40/1000000,0),0)</f>
        <v>0.12769811320754718</v>
      </c>
      <c r="W47" s="5">
        <f>IF(production!W24&gt;0,IF(W2&lt;=year_end,assumptions!$E$110*production!$F$40/1000000,0),0)</f>
        <v>0.12769811320754718</v>
      </c>
      <c r="X47" s="5">
        <f>IF(production!X24&gt;0,IF(X2&lt;=year_end,assumptions!$E$110*production!$F$40/1000000,0),0)</f>
        <v>0.12769811320754718</v>
      </c>
      <c r="Y47" s="5">
        <f>IF(production!Y24&gt;0,IF(Y2&lt;=year_end,assumptions!$E$110*production!$F$40/1000000,0),0)</f>
        <v>0.12769811320754718</v>
      </c>
      <c r="Z47" s="5">
        <f>IF(production!Z24&gt;0,IF(Z2&lt;=year_end,assumptions!$E$110*production!$F$40/1000000,0),0)</f>
        <v>0.12769811320754718</v>
      </c>
      <c r="AA47" s="5">
        <f>IF(production!AA24&gt;0,IF(AA2&lt;=year_end,assumptions!$E$110*production!$F$40/1000000,0),0)</f>
        <v>0.12769811320754718</v>
      </c>
      <c r="AB47" s="5">
        <f>IF(production!AB24&gt;0,IF(AB2&lt;=year_end,assumptions!$E$110*production!$F$40/1000000,0),0)</f>
        <v>0.12769811320754718</v>
      </c>
      <c r="AC47" s="5">
        <f>IF(production!AC24&gt;0,IF(AC2&lt;=year_end,assumptions!$E$110*production!$F$40/1000000,0),0)</f>
        <v>0.12769811320754718</v>
      </c>
      <c r="AD47" s="5">
        <f>IF(production!AD24&gt;0,IF(AD2&lt;=year_end,assumptions!$E$110*production!$F$40/1000000,0),0)</f>
        <v>0.12769811320754718</v>
      </c>
      <c r="AE47" s="5">
        <f>IF(production!AE24&gt;0,IF(AE2&lt;=year_end,assumptions!$E$110*production!$F$40/1000000,0),0)</f>
        <v>0.12769811320754718</v>
      </c>
      <c r="AF47" s="5">
        <f>IF(production!AF24&gt;0,IF(AF2&lt;=year_end,assumptions!$E$110*production!$F$40/1000000,0),0)</f>
        <v>0.12769811320754718</v>
      </c>
      <c r="AG47" s="5">
        <f>IF(production!AG24&gt;0,IF(AG2&lt;=year_end,assumptions!$E$110*production!$F$40/1000000,0),0)</f>
        <v>0.12769811320754718</v>
      </c>
      <c r="AH47" s="5">
        <f>IF(production!AH24&gt;0,IF(AH2&lt;=year_end,assumptions!$E$110*production!$F$40/1000000,0),0)</f>
        <v>0.12769811320754718</v>
      </c>
      <c r="AI47" s="5">
        <f>IF(production!AI24&gt;0,IF(AI2&lt;=year_end,assumptions!$E$110*production!$F$40/1000000,0),0)</f>
        <v>0.12769811320754718</v>
      </c>
      <c r="AJ47" s="5">
        <f>IF(production!AJ24&gt;0,IF(AJ2&lt;=year_end,assumptions!$E$110*production!$F$40/1000000,0),0)</f>
        <v>0.12769811320754718</v>
      </c>
      <c r="AK47" s="5">
        <f>IF(production!AK24&gt;0,IF(AK2&lt;=year_end,assumptions!$E$110*production!$F$40/1000000,0),0)</f>
        <v>0.12769811320754718</v>
      </c>
      <c r="AL47" s="5">
        <f>IF(production!AL24&gt;0,IF(AL2&lt;=year_end,assumptions!$E$110*production!$F$40/1000000,0),0)</f>
        <v>0.12769811320754718</v>
      </c>
      <c r="AM47" s="5">
        <f>IF(production!AM24&gt;0,IF(AM2&lt;=year_end,assumptions!$E$110*production!$F$40/1000000,0),0)</f>
        <v>0.12769811320754718</v>
      </c>
      <c r="AN47" s="5">
        <f>IF(production!AN24&gt;0,IF(AN2&lt;=year_end,assumptions!$E$110*production!$F$40/1000000,0),0)</f>
        <v>0.12769811320754718</v>
      </c>
      <c r="AO47" s="5">
        <f>IF(production!AO24&gt;0,IF(AO2&lt;=year_end,assumptions!$E$110*production!$F$40/1000000,0),0)</f>
        <v>0.12769811320754718</v>
      </c>
      <c r="AP47" s="5">
        <f>IF(production!AP24&gt;0,IF(AP2&lt;=year_end,assumptions!$E$110*production!$F$40/1000000,0),0)</f>
        <v>0.12769811320754718</v>
      </c>
      <c r="AQ47" s="5">
        <f>IF(production!AQ24&gt;0,IF(AQ2&lt;=year_end,assumptions!$E$110*production!$F$40/1000000,0),0)</f>
        <v>0.12769811320754718</v>
      </c>
      <c r="AR47" s="5">
        <f>IF(production!AR24&gt;0,IF(AR2&lt;=year_end,assumptions!$E$110*production!$F$40/1000000,0),0)</f>
        <v>0.12769811320754718</v>
      </c>
      <c r="AS47" s="5">
        <f>IF(production!AS24&gt;0,IF(AS2&lt;=year_end,assumptions!$E$110*production!$F$40/1000000,0),0)</f>
        <v>0.12769811320754718</v>
      </c>
      <c r="AT47" s="5">
        <f>IF(production!AT24&gt;0,IF(AT2&lt;=year_end,assumptions!$E$110*production!$F$40/1000000,0),0)</f>
        <v>0.12769811320754718</v>
      </c>
      <c r="AU47" s="5">
        <f>IF(production!AU24&gt;0,IF(AU2&lt;=year_end,assumptions!$E$110*production!$F$40/1000000,0),0)</f>
        <v>0</v>
      </c>
      <c r="AV47" s="5">
        <f>IF(production!AV24&gt;0,IF(AV2&lt;=year_end,assumptions!$E$110*production!$F$40/1000000,0),0)</f>
        <v>0</v>
      </c>
      <c r="AW47" s="5">
        <f>IF(production!AW24&gt;0,IF(AW2&lt;=year_end,assumptions!$E$110*production!$F$40/1000000,0),0)</f>
        <v>0</v>
      </c>
      <c r="AX47" s="5">
        <f>IF(production!AX24&gt;0,IF(AX2&lt;=year_end,assumptions!$E$110*production!$F$40/1000000,0),0)</f>
        <v>0</v>
      </c>
      <c r="AY47" s="5">
        <f>IF(production!AY24&gt;0,IF(AY2&lt;=year_end,assumptions!$E$110*production!$F$40/1000000,0),0)</f>
        <v>0</v>
      </c>
      <c r="AZ47" s="5">
        <f>IF(production!AZ24&gt;0,IF(AZ2&lt;=year_end,assumptions!$E$110*production!$F$40/1000000,0),0)</f>
        <v>0</v>
      </c>
      <c r="BA47" s="5">
        <f>IF(production!BA24&gt;0,IF(BA2&lt;=year_end,assumptions!$E$110*production!$F$40/1000000,0),0)</f>
        <v>0</v>
      </c>
      <c r="BB47" s="5">
        <f>IF(production!BB24&gt;0,IF(BB2&lt;=year_end,assumptions!$E$110*production!$F$40/1000000,0),0)</f>
        <v>0</v>
      </c>
      <c r="BC47" s="5">
        <f>IF(production!BC24&gt;0,IF(BC2&lt;=year_end,assumptions!$E$110*production!$F$40/1000000,0),0)</f>
        <v>0</v>
      </c>
      <c r="BD47" s="5">
        <f>IF(production!BD24&gt;0,IF(BD2&lt;=year_end,assumptions!$E$110*production!$F$40/1000000,0),0)</f>
        <v>0</v>
      </c>
      <c r="BE47" s="5">
        <f>IF(production!BE24&gt;0,IF(BE2&lt;=year_end,assumptions!$E$110*production!$F$40/1000000,0),0)</f>
        <v>0</v>
      </c>
      <c r="BF47" s="5">
        <f>IF(production!BF24&gt;0,IF(BF2&lt;=year_end,assumptions!$E$110*production!$F$40/1000000,0),0)</f>
        <v>0</v>
      </c>
      <c r="BG47" s="5">
        <f>IF(production!BG24&gt;0,IF(BG2&lt;=year_end,assumptions!$E$110*production!$F$40/1000000,0),0)</f>
        <v>0</v>
      </c>
      <c r="BH47" s="5">
        <f>IF(production!BH24&gt;0,IF(BH2&lt;=year_end,assumptions!$E$110*production!$F$40/1000000,0),0)</f>
        <v>0</v>
      </c>
      <c r="BI47" s="5">
        <f>IF(production!BI24&gt;0,IF(BI2&lt;=year_end,assumptions!$E$110*production!$F$40/1000000,0),0)</f>
        <v>0</v>
      </c>
    </row>
    <row r="48" spans="2:61" x14ac:dyDescent="0.35">
      <c r="B48" s="7" t="s">
        <v>300</v>
      </c>
      <c r="D48" t="s">
        <v>233</v>
      </c>
      <c r="E48" s="15">
        <f>SUM(F48:AX48)</f>
        <v>501.21075446759653</v>
      </c>
      <c r="F48" s="5">
        <f t="shared" ref="F48:AK48" si="13">F46+F47</f>
        <v>12.224652547990154</v>
      </c>
      <c r="G48" s="5">
        <f t="shared" si="13"/>
        <v>12.224652547990154</v>
      </c>
      <c r="H48" s="5">
        <f t="shared" si="13"/>
        <v>12.224652547990154</v>
      </c>
      <c r="I48" s="5">
        <f t="shared" si="13"/>
        <v>12.224652547990154</v>
      </c>
      <c r="J48" s="5">
        <f t="shared" si="13"/>
        <v>12.224652547990154</v>
      </c>
      <c r="K48" s="5">
        <f t="shared" si="13"/>
        <v>12.224652547990154</v>
      </c>
      <c r="L48" s="5">
        <f t="shared" si="13"/>
        <v>12.224652547990154</v>
      </c>
      <c r="M48" s="5">
        <f t="shared" si="13"/>
        <v>12.224652547990154</v>
      </c>
      <c r="N48" s="5">
        <f t="shared" si="13"/>
        <v>12.224652547990154</v>
      </c>
      <c r="O48" s="5">
        <f t="shared" si="13"/>
        <v>12.224652547990154</v>
      </c>
      <c r="P48" s="5">
        <f t="shared" si="13"/>
        <v>12.224652547990154</v>
      </c>
      <c r="Q48" s="5">
        <f t="shared" si="13"/>
        <v>12.224652547990154</v>
      </c>
      <c r="R48" s="5">
        <f t="shared" si="13"/>
        <v>12.224652547990154</v>
      </c>
      <c r="S48" s="5">
        <f t="shared" si="13"/>
        <v>12.224652547990154</v>
      </c>
      <c r="T48" s="5">
        <f t="shared" si="13"/>
        <v>12.224652547990154</v>
      </c>
      <c r="U48" s="5">
        <f t="shared" si="13"/>
        <v>12.224652547990154</v>
      </c>
      <c r="V48" s="5">
        <f t="shared" si="13"/>
        <v>12.224652547990154</v>
      </c>
      <c r="W48" s="5">
        <f t="shared" si="13"/>
        <v>12.224652547990154</v>
      </c>
      <c r="X48" s="5">
        <f t="shared" si="13"/>
        <v>12.224652547990154</v>
      </c>
      <c r="Y48" s="5">
        <f t="shared" si="13"/>
        <v>12.224652547990154</v>
      </c>
      <c r="Z48" s="5">
        <f t="shared" si="13"/>
        <v>12.224652547990154</v>
      </c>
      <c r="AA48" s="5">
        <f t="shared" si="13"/>
        <v>12.224652547990154</v>
      </c>
      <c r="AB48" s="5">
        <f t="shared" si="13"/>
        <v>12.224652547990154</v>
      </c>
      <c r="AC48" s="5">
        <f t="shared" si="13"/>
        <v>12.224652547990154</v>
      </c>
      <c r="AD48" s="5">
        <f t="shared" si="13"/>
        <v>12.224652547990154</v>
      </c>
      <c r="AE48" s="5">
        <f t="shared" si="13"/>
        <v>12.224652547990154</v>
      </c>
      <c r="AF48" s="5">
        <f t="shared" si="13"/>
        <v>12.224652547990154</v>
      </c>
      <c r="AG48" s="5">
        <f t="shared" si="13"/>
        <v>12.224652547990154</v>
      </c>
      <c r="AH48" s="5">
        <f t="shared" si="13"/>
        <v>12.224652547990154</v>
      </c>
      <c r="AI48" s="5">
        <f t="shared" si="13"/>
        <v>12.224652547990154</v>
      </c>
      <c r="AJ48" s="5">
        <f t="shared" si="13"/>
        <v>12.224652547990154</v>
      </c>
      <c r="AK48" s="5">
        <f t="shared" si="13"/>
        <v>12.224652547990154</v>
      </c>
      <c r="AL48" s="5">
        <f t="shared" ref="AL48:BI48" si="14">AL46+AL47</f>
        <v>12.224652547990154</v>
      </c>
      <c r="AM48" s="5">
        <f t="shared" si="14"/>
        <v>12.224652547990154</v>
      </c>
      <c r="AN48" s="5">
        <f t="shared" si="14"/>
        <v>12.224652547990154</v>
      </c>
      <c r="AO48" s="5">
        <f t="shared" si="14"/>
        <v>12.224652547990154</v>
      </c>
      <c r="AP48" s="5">
        <f t="shared" si="14"/>
        <v>12.224652547990154</v>
      </c>
      <c r="AQ48" s="5">
        <f t="shared" si="14"/>
        <v>12.224652547990154</v>
      </c>
      <c r="AR48" s="5">
        <f t="shared" si="14"/>
        <v>12.224652547990154</v>
      </c>
      <c r="AS48" s="5">
        <f t="shared" si="14"/>
        <v>12.224652547990154</v>
      </c>
      <c r="AT48" s="5">
        <f t="shared" si="14"/>
        <v>12.224652547990154</v>
      </c>
      <c r="AU48" s="5">
        <f t="shared" si="14"/>
        <v>0</v>
      </c>
      <c r="AV48" s="5">
        <f t="shared" si="14"/>
        <v>0</v>
      </c>
      <c r="AW48" s="5">
        <f t="shared" si="14"/>
        <v>0</v>
      </c>
      <c r="AX48" s="5">
        <f t="shared" si="14"/>
        <v>0</v>
      </c>
      <c r="AY48" s="5">
        <f t="shared" si="14"/>
        <v>0</v>
      </c>
      <c r="AZ48" s="5">
        <f t="shared" si="14"/>
        <v>0</v>
      </c>
      <c r="BA48" s="5">
        <f t="shared" si="14"/>
        <v>0</v>
      </c>
      <c r="BB48" s="5">
        <f t="shared" si="14"/>
        <v>0</v>
      </c>
      <c r="BC48" s="5">
        <f t="shared" si="14"/>
        <v>0</v>
      </c>
      <c r="BD48" s="5">
        <f t="shared" si="14"/>
        <v>0</v>
      </c>
      <c r="BE48" s="5">
        <f t="shared" si="14"/>
        <v>0</v>
      </c>
      <c r="BF48" s="5">
        <f t="shared" si="14"/>
        <v>0</v>
      </c>
      <c r="BG48" s="5">
        <f t="shared" si="14"/>
        <v>0</v>
      </c>
      <c r="BH48" s="5">
        <f t="shared" si="14"/>
        <v>0</v>
      </c>
      <c r="BI48" s="5">
        <f t="shared" si="14"/>
        <v>0</v>
      </c>
    </row>
    <row r="49" spans="1:61" x14ac:dyDescent="0.35">
      <c r="E49" s="1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 x14ac:dyDescent="0.35">
      <c r="B50" s="7" t="s">
        <v>301</v>
      </c>
      <c r="E50" s="1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1:61" x14ac:dyDescent="0.35">
      <c r="C51" t="s">
        <v>111</v>
      </c>
      <c r="D51" t="s">
        <v>233</v>
      </c>
      <c r="E51" s="15">
        <f t="shared" ref="E51:E54" si="15">SUM(F51:AX51)</f>
        <v>55054.567640160123</v>
      </c>
      <c r="F51" s="5">
        <f t="shared" ref="F51:AK51" si="16">F25-F32-F34-F40-F41-F46</f>
        <v>1177.5347617271245</v>
      </c>
      <c r="G51" s="5">
        <f t="shared" si="16"/>
        <v>1168.0563190852831</v>
      </c>
      <c r="H51" s="5">
        <f t="shared" si="16"/>
        <v>1158.6530528893272</v>
      </c>
      <c r="I51" s="5">
        <f t="shared" si="16"/>
        <v>1149.324371375186</v>
      </c>
      <c r="J51" s="5">
        <f t="shared" si="16"/>
        <v>1140.0696873781633</v>
      </c>
      <c r="K51" s="5">
        <f t="shared" si="16"/>
        <v>1130.8884182979732</v>
      </c>
      <c r="L51" s="5">
        <f t="shared" si="16"/>
        <v>1263.5146036263645</v>
      </c>
      <c r="M51" s="5">
        <f t="shared" si="16"/>
        <v>1253.3489135428827</v>
      </c>
      <c r="N51" s="5">
        <f t="shared" si="16"/>
        <v>1243.2638793854755</v>
      </c>
      <c r="O51" s="5">
        <f t="shared" si="16"/>
        <v>1233.2588658809423</v>
      </c>
      <c r="P51" s="5">
        <f t="shared" si="16"/>
        <v>1223.3332426985962</v>
      </c>
      <c r="Q51" s="5">
        <f t="shared" si="16"/>
        <v>1213.4863844126232</v>
      </c>
      <c r="R51" s="5">
        <f t="shared" si="16"/>
        <v>1338.8081843424329</v>
      </c>
      <c r="S51" s="5">
        <f t="shared" si="16"/>
        <v>1328.0402006338086</v>
      </c>
      <c r="T51" s="5">
        <f t="shared" si="16"/>
        <v>1317.3576810094298</v>
      </c>
      <c r="U51" s="5">
        <f t="shared" si="16"/>
        <v>1306.7599519389582</v>
      </c>
      <c r="V51" s="5">
        <f t="shared" si="16"/>
        <v>1296.2463451373242</v>
      </c>
      <c r="W51" s="5">
        <f t="shared" si="16"/>
        <v>1285.8161975247021</v>
      </c>
      <c r="X51" s="5">
        <f t="shared" si="16"/>
        <v>1404.2254317489439</v>
      </c>
      <c r="Y51" s="5">
        <f t="shared" si="16"/>
        <v>1392.933714112374</v>
      </c>
      <c r="Z51" s="5">
        <f t="shared" si="16"/>
        <v>1381.7316473395367</v>
      </c>
      <c r="AA51" s="5">
        <f t="shared" si="16"/>
        <v>1370.6185245119195</v>
      </c>
      <c r="AB51" s="5">
        <f t="shared" si="16"/>
        <v>1359.5936442214806</v>
      </c>
      <c r="AC51" s="5">
        <f t="shared" si="16"/>
        <v>1348.6563105285325</v>
      </c>
      <c r="AD51" s="5">
        <f t="shared" si="16"/>
        <v>1460.5242681340053</v>
      </c>
      <c r="AE51" s="5">
        <f t="shared" si="16"/>
        <v>1448.7813881496593</v>
      </c>
      <c r="AF51" s="5">
        <f t="shared" si="16"/>
        <v>1437.1317712621158</v>
      </c>
      <c r="AG51" s="5">
        <f t="shared" si="16"/>
        <v>1425.5746816736753</v>
      </c>
      <c r="AH51" s="5">
        <f t="shared" si="16"/>
        <v>1414.1093893274478</v>
      </c>
      <c r="AI51" s="5">
        <f t="shared" si="16"/>
        <v>1402.7351698633988</v>
      </c>
      <c r="AJ51" s="5">
        <f t="shared" si="16"/>
        <v>1508.4136594922011</v>
      </c>
      <c r="AK51" s="5">
        <f t="shared" si="16"/>
        <v>1496.2865832645834</v>
      </c>
      <c r="AL51" s="5">
        <f t="shared" ref="AL51:BI51" si="17">AL25-AL32-AL34-AL40-AL41-AL46</f>
        <v>1484.2558517147029</v>
      </c>
      <c r="AM51" s="5">
        <f t="shared" si="17"/>
        <v>1472.3207043365419</v>
      </c>
      <c r="AN51" s="5">
        <f t="shared" si="17"/>
        <v>1460.4803865628901</v>
      </c>
      <c r="AO51" s="5">
        <f t="shared" si="17"/>
        <v>1448.7341497198156</v>
      </c>
      <c r="AP51" s="5">
        <f t="shared" si="17"/>
        <v>1548.5564975519505</v>
      </c>
      <c r="AQ51" s="5">
        <f t="shared" si="17"/>
        <v>1536.106946229859</v>
      </c>
      <c r="AR51" s="5">
        <f t="shared" si="17"/>
        <v>1523.756331635067</v>
      </c>
      <c r="AS51" s="5">
        <f t="shared" si="17"/>
        <v>1511.5038724066953</v>
      </c>
      <c r="AT51" s="5">
        <f t="shared" si="17"/>
        <v>989.77565548612313</v>
      </c>
      <c r="AU51" s="5">
        <f t="shared" si="17"/>
        <v>0</v>
      </c>
      <c r="AV51" s="5">
        <f t="shared" si="17"/>
        <v>0</v>
      </c>
      <c r="AW51" s="5">
        <f t="shared" si="17"/>
        <v>0</v>
      </c>
      <c r="AX51" s="5">
        <f t="shared" si="17"/>
        <v>0</v>
      </c>
      <c r="AY51" s="5">
        <f t="shared" si="17"/>
        <v>0</v>
      </c>
      <c r="AZ51" s="5">
        <f t="shared" si="17"/>
        <v>0</v>
      </c>
      <c r="BA51" s="5">
        <f t="shared" si="17"/>
        <v>0</v>
      </c>
      <c r="BB51" s="5">
        <f t="shared" si="17"/>
        <v>0</v>
      </c>
      <c r="BC51" s="5">
        <f t="shared" si="17"/>
        <v>0</v>
      </c>
      <c r="BD51" s="5">
        <f t="shared" si="17"/>
        <v>0</v>
      </c>
      <c r="BE51" s="5">
        <f t="shared" si="17"/>
        <v>0</v>
      </c>
      <c r="BF51" s="5">
        <f t="shared" si="17"/>
        <v>0</v>
      </c>
      <c r="BG51" s="5">
        <f t="shared" si="17"/>
        <v>0</v>
      </c>
      <c r="BH51" s="5">
        <f t="shared" si="17"/>
        <v>0</v>
      </c>
      <c r="BI51" s="5">
        <f t="shared" si="17"/>
        <v>0</v>
      </c>
    </row>
    <row r="52" spans="1:61" x14ac:dyDescent="0.35">
      <c r="C52" t="s">
        <v>115</v>
      </c>
      <c r="D52" t="s">
        <v>233</v>
      </c>
      <c r="E52" s="15">
        <f t="shared" si="15"/>
        <v>5521.1990291565335</v>
      </c>
      <c r="F52" s="5">
        <f t="shared" ref="F52:AK52" si="18">F26-F38-F42-F47</f>
        <v>112.38833838017213</v>
      </c>
      <c r="G52" s="5">
        <f t="shared" si="18"/>
        <v>111.76416631657206</v>
      </c>
      <c r="H52" s="5">
        <f t="shared" si="18"/>
        <v>111.14316175558143</v>
      </c>
      <c r="I52" s="5">
        <f t="shared" si="18"/>
        <v>110.5253121426921</v>
      </c>
      <c r="J52" s="5">
        <f t="shared" si="18"/>
        <v>109.91060492725373</v>
      </c>
      <c r="K52" s="5">
        <f t="shared" si="18"/>
        <v>109.29902756323941</v>
      </c>
      <c r="L52" s="5">
        <f t="shared" si="18"/>
        <v>122.2928507128981</v>
      </c>
      <c r="M52" s="5">
        <f t="shared" si="18"/>
        <v>121.61182602626526</v>
      </c>
      <c r="N52" s="5">
        <f t="shared" si="18"/>
        <v>120.93428011923747</v>
      </c>
      <c r="O52" s="5">
        <f t="shared" si="18"/>
        <v>120.26019890665317</v>
      </c>
      <c r="P52" s="5">
        <f t="shared" si="18"/>
        <v>119.58956831263656</v>
      </c>
      <c r="Q52" s="5">
        <f t="shared" si="18"/>
        <v>118.92237427137223</v>
      </c>
      <c r="R52" s="5">
        <f t="shared" si="18"/>
        <v>131.41263615465147</v>
      </c>
      <c r="S52" s="5">
        <f t="shared" si="18"/>
        <v>130.67889938890028</v>
      </c>
      <c r="T52" s="5">
        <f t="shared" si="18"/>
        <v>129.94893420448756</v>
      </c>
      <c r="U52" s="5">
        <f t="shared" si="18"/>
        <v>129.22272502574179</v>
      </c>
      <c r="V52" s="5">
        <f t="shared" si="18"/>
        <v>128.50025629224521</v>
      </c>
      <c r="W52" s="5">
        <f t="shared" si="18"/>
        <v>127.78151245960555</v>
      </c>
      <c r="X52" s="5">
        <f t="shared" si="18"/>
        <v>139.78589561155547</v>
      </c>
      <c r="Y52" s="5">
        <f t="shared" si="18"/>
        <v>139.00342095570457</v>
      </c>
      <c r="Z52" s="5">
        <f t="shared" si="18"/>
        <v>138.22499250832402</v>
      </c>
      <c r="AA52" s="5">
        <f t="shared" si="18"/>
        <v>137.4505932492722</v>
      </c>
      <c r="AB52" s="5">
        <f t="shared" si="18"/>
        <v>136.68020618004991</v>
      </c>
      <c r="AC52" s="5">
        <f t="shared" si="18"/>
        <v>135.91381432455813</v>
      </c>
      <c r="AD52" s="5">
        <f t="shared" si="18"/>
        <v>147.44950062466512</v>
      </c>
      <c r="AE52" s="5">
        <f t="shared" si="18"/>
        <v>146.62209815591592</v>
      </c>
      <c r="AF52" s="5">
        <f t="shared" si="18"/>
        <v>145.79899869866429</v>
      </c>
      <c r="AG52" s="5">
        <f t="shared" si="18"/>
        <v>144.9801838392406</v>
      </c>
      <c r="AH52" s="5">
        <f t="shared" si="18"/>
        <v>144.16563519231863</v>
      </c>
      <c r="AI52" s="5">
        <f t="shared" si="18"/>
        <v>143.35533440165213</v>
      </c>
      <c r="AJ52" s="5">
        <f t="shared" si="18"/>
        <v>154.43900991196412</v>
      </c>
      <c r="AK52" s="5">
        <f t="shared" si="18"/>
        <v>153.57032821607208</v>
      </c>
      <c r="AL52" s="5">
        <f t="shared" ref="AL52:BI52" si="19">AL26-AL38-AL42-AL47</f>
        <v>152.70618890342416</v>
      </c>
      <c r="AM52" s="5">
        <f t="shared" si="19"/>
        <v>151.84657222177202</v>
      </c>
      <c r="AN52" s="5">
        <f t="shared" si="19"/>
        <v>150.99145845413119</v>
      </c>
      <c r="AO52" s="5">
        <f t="shared" si="19"/>
        <v>150.14082791948854</v>
      </c>
      <c r="AP52" s="5">
        <f t="shared" si="19"/>
        <v>160.78868859554967</v>
      </c>
      <c r="AQ52" s="5">
        <f t="shared" si="19"/>
        <v>159.88221771086714</v>
      </c>
      <c r="AR52" s="5">
        <f t="shared" si="19"/>
        <v>158.98051157826839</v>
      </c>
      <c r="AS52" s="5">
        <f t="shared" si="19"/>
        <v>158.08354916508381</v>
      </c>
      <c r="AT52" s="5">
        <f t="shared" si="19"/>
        <v>104.15232977778693</v>
      </c>
      <c r="AU52" s="5">
        <f t="shared" si="19"/>
        <v>0</v>
      </c>
      <c r="AV52" s="5">
        <f t="shared" si="19"/>
        <v>0</v>
      </c>
      <c r="AW52" s="5">
        <f t="shared" si="19"/>
        <v>0</v>
      </c>
      <c r="AX52" s="5">
        <f t="shared" si="19"/>
        <v>0</v>
      </c>
      <c r="AY52" s="5">
        <f t="shared" si="19"/>
        <v>0</v>
      </c>
      <c r="AZ52" s="5">
        <f t="shared" si="19"/>
        <v>0</v>
      </c>
      <c r="BA52" s="5">
        <f t="shared" si="19"/>
        <v>0</v>
      </c>
      <c r="BB52" s="5">
        <f t="shared" si="19"/>
        <v>0</v>
      </c>
      <c r="BC52" s="5">
        <f t="shared" si="19"/>
        <v>0</v>
      </c>
      <c r="BD52" s="5">
        <f t="shared" si="19"/>
        <v>0</v>
      </c>
      <c r="BE52" s="5">
        <f t="shared" si="19"/>
        <v>0</v>
      </c>
      <c r="BF52" s="5">
        <f t="shared" si="19"/>
        <v>0</v>
      </c>
      <c r="BG52" s="5">
        <f t="shared" si="19"/>
        <v>0</v>
      </c>
      <c r="BH52" s="5">
        <f t="shared" si="19"/>
        <v>0</v>
      </c>
      <c r="BI52" s="5">
        <f t="shared" si="19"/>
        <v>0</v>
      </c>
    </row>
    <row r="53" spans="1:61" x14ac:dyDescent="0.35">
      <c r="C53" t="s">
        <v>116</v>
      </c>
      <c r="D53" t="s">
        <v>233</v>
      </c>
      <c r="E53" s="15">
        <f t="shared" si="15"/>
        <v>608.08437110692819</v>
      </c>
      <c r="F53" s="5">
        <f>F27-F35</f>
        <v>13.863448199574853</v>
      </c>
      <c r="G53" s="5">
        <f t="shared" ref="G53:BI53" si="20">G27-G35</f>
        <v>13.71128299213632</v>
      </c>
      <c r="H53" s="5">
        <f t="shared" si="20"/>
        <v>13.560787950014632</v>
      </c>
      <c r="I53" s="5">
        <f t="shared" si="20"/>
        <v>13.411944741475271</v>
      </c>
      <c r="J53" s="5">
        <f t="shared" si="20"/>
        <v>13.264735235992838</v>
      </c>
      <c r="K53" s="5">
        <f t="shared" si="20"/>
        <v>13.119141502042579</v>
      </c>
      <c r="L53" s="5">
        <f t="shared" si="20"/>
        <v>14.597039030530681</v>
      </c>
      <c r="M53" s="5">
        <f t="shared" si="20"/>
        <v>14.436821930131575</v>
      </c>
      <c r="N53" s="5">
        <f t="shared" si="20"/>
        <v>14.278363372626451</v>
      </c>
      <c r="O53" s="5">
        <f t="shared" si="20"/>
        <v>14.121644056248501</v>
      </c>
      <c r="P53" s="5">
        <f t="shared" si="20"/>
        <v>13.966644891087119</v>
      </c>
      <c r="Q53" s="5">
        <f t="shared" si="20"/>
        <v>13.813346996762544</v>
      </c>
      <c r="R53" s="5">
        <f t="shared" si="20"/>
        <v>15.179701889028976</v>
      </c>
      <c r="S53" s="5">
        <f t="shared" si="20"/>
        <v>15.013089481094994</v>
      </c>
      <c r="T53" s="5">
        <f t="shared" si="20"/>
        <v>14.848305810950496</v>
      </c>
      <c r="U53" s="5">
        <f t="shared" si="20"/>
        <v>14.685330806369505</v>
      </c>
      <c r="V53" s="5">
        <f t="shared" si="20"/>
        <v>14.524144615438789</v>
      </c>
      <c r="W53" s="5">
        <f t="shared" si="20"/>
        <v>14.364727604139739</v>
      </c>
      <c r="X53" s="5">
        <f t="shared" si="20"/>
        <v>15.62776638935237</v>
      </c>
      <c r="Y53" s="5">
        <f t="shared" si="20"/>
        <v>15.456236025462836</v>
      </c>
      <c r="Z53" s="5">
        <f t="shared" si="20"/>
        <v>15.286588378847352</v>
      </c>
      <c r="AA53" s="5">
        <f t="shared" si="20"/>
        <v>15.118802784801126</v>
      </c>
      <c r="AB53" s="5">
        <f t="shared" si="20"/>
        <v>14.952858805435142</v>
      </c>
      <c r="AC53" s="5">
        <f t="shared" si="20"/>
        <v>14.788736227186696</v>
      </c>
      <c r="AD53" s="5">
        <f t="shared" si="20"/>
        <v>15.956089154571369</v>
      </c>
      <c r="AE53" s="5">
        <f t="shared" si="20"/>
        <v>15.780955120010795</v>
      </c>
      <c r="AF53" s="5">
        <f t="shared" si="20"/>
        <v>15.607743356613559</v>
      </c>
      <c r="AG53" s="5">
        <f t="shared" si="20"/>
        <v>15.436432765531368</v>
      </c>
      <c r="AH53" s="5">
        <f t="shared" si="20"/>
        <v>15.267002479496895</v>
      </c>
      <c r="AI53" s="5">
        <f t="shared" si="20"/>
        <v>15.099431860281937</v>
      </c>
      <c r="AJ53" s="5">
        <f t="shared" si="20"/>
        <v>16.178175537532102</v>
      </c>
      <c r="AK53" s="5">
        <f t="shared" si="20"/>
        <v>16.000603882832149</v>
      </c>
      <c r="AL53" s="5">
        <f t="shared" si="20"/>
        <v>15.824981254614189</v>
      </c>
      <c r="AM53" s="5">
        <f t="shared" si="20"/>
        <v>15.651286260363541</v>
      </c>
      <c r="AN53" s="5">
        <f t="shared" si="20"/>
        <v>15.479497742369789</v>
      </c>
      <c r="AO53" s="5">
        <f t="shared" si="20"/>
        <v>15.309594775149538</v>
      </c>
      <c r="AP53" s="5">
        <f t="shared" si="20"/>
        <v>16.306291790812686</v>
      </c>
      <c r="AQ53" s="5">
        <f t="shared" si="20"/>
        <v>16.127313932116731</v>
      </c>
      <c r="AR53" s="5">
        <f t="shared" si="20"/>
        <v>15.950300534397813</v>
      </c>
      <c r="AS53" s="5">
        <f t="shared" si="20"/>
        <v>15.775230035732264</v>
      </c>
      <c r="AT53" s="5">
        <f t="shared" si="20"/>
        <v>10.341950907770117</v>
      </c>
      <c r="AU53" s="5">
        <f t="shared" si="20"/>
        <v>0</v>
      </c>
      <c r="AV53" s="5">
        <f t="shared" si="20"/>
        <v>0</v>
      </c>
      <c r="AW53" s="5">
        <f t="shared" si="20"/>
        <v>0</v>
      </c>
      <c r="AX53" s="5">
        <f t="shared" si="20"/>
        <v>0</v>
      </c>
      <c r="AY53" s="5">
        <f t="shared" si="20"/>
        <v>0</v>
      </c>
      <c r="AZ53" s="5">
        <f t="shared" si="20"/>
        <v>0</v>
      </c>
      <c r="BA53" s="5">
        <f t="shared" si="20"/>
        <v>0</v>
      </c>
      <c r="BB53" s="5">
        <f t="shared" si="20"/>
        <v>0</v>
      </c>
      <c r="BC53" s="5">
        <f t="shared" si="20"/>
        <v>0</v>
      </c>
      <c r="BD53" s="5">
        <f t="shared" si="20"/>
        <v>0</v>
      </c>
      <c r="BE53" s="5">
        <f t="shared" si="20"/>
        <v>0</v>
      </c>
      <c r="BF53" s="5">
        <f t="shared" si="20"/>
        <v>0</v>
      </c>
      <c r="BG53" s="5">
        <f t="shared" si="20"/>
        <v>0</v>
      </c>
      <c r="BH53" s="5">
        <f t="shared" si="20"/>
        <v>0</v>
      </c>
      <c r="BI53" s="5">
        <f t="shared" si="20"/>
        <v>0</v>
      </c>
    </row>
    <row r="54" spans="1:61" x14ac:dyDescent="0.35">
      <c r="C54" t="s">
        <v>118</v>
      </c>
      <c r="D54" t="s">
        <v>233</v>
      </c>
      <c r="E54" s="15">
        <f t="shared" si="15"/>
        <v>1545.877330067294</v>
      </c>
      <c r="F54" s="5">
        <f>F28-F36</f>
        <v>35.243777519347645</v>
      </c>
      <c r="G54" s="5">
        <f t="shared" ref="G54:BI54" si="21">G28-G36</f>
        <v>34.856941817295294</v>
      </c>
      <c r="H54" s="5">
        <f t="shared" si="21"/>
        <v>34.474352023908665</v>
      </c>
      <c r="I54" s="5">
        <f t="shared" si="21"/>
        <v>34.095961536094251</v>
      </c>
      <c r="J54" s="5">
        <f t="shared" si="21"/>
        <v>33.721724262274066</v>
      </c>
      <c r="K54" s="5">
        <f t="shared" si="21"/>
        <v>33.351594616771344</v>
      </c>
      <c r="L54" s="5">
        <f t="shared" si="21"/>
        <v>37.108718453539872</v>
      </c>
      <c r="M54" s="5">
        <f t="shared" si="21"/>
        <v>36.701413159793809</v>
      </c>
      <c r="N54" s="5">
        <f t="shared" si="21"/>
        <v>36.298578448951922</v>
      </c>
      <c r="O54" s="5">
        <f t="shared" si="21"/>
        <v>35.900165251896219</v>
      </c>
      <c r="P54" s="5">
        <f t="shared" si="21"/>
        <v>35.506125038091412</v>
      </c>
      <c r="Q54" s="5">
        <f t="shared" si="21"/>
        <v>35.116409809673307</v>
      </c>
      <c r="R54" s="5">
        <f t="shared" si="21"/>
        <v>38.589968995113708</v>
      </c>
      <c r="S54" s="5">
        <f t="shared" si="21"/>
        <v>38.166405495423348</v>
      </c>
      <c r="T54" s="5">
        <f t="shared" si="21"/>
        <v>37.747491028705575</v>
      </c>
      <c r="U54" s="5">
        <f t="shared" si="21"/>
        <v>37.333174567174495</v>
      </c>
      <c r="V54" s="5">
        <f t="shared" si="21"/>
        <v>36.9234056431252</v>
      </c>
      <c r="W54" s="5">
        <f t="shared" si="21"/>
        <v>36.518134342786254</v>
      </c>
      <c r="X54" s="5">
        <f t="shared" si="21"/>
        <v>39.72904243026381</v>
      </c>
      <c r="Y54" s="5">
        <f t="shared" si="21"/>
        <v>39.292976460549234</v>
      </c>
      <c r="Z54" s="5">
        <f t="shared" si="21"/>
        <v>38.861696750918249</v>
      </c>
      <c r="AA54" s="5">
        <f t="shared" si="21"/>
        <v>38.435150767380165</v>
      </c>
      <c r="AB54" s="5">
        <f t="shared" si="21"/>
        <v>38.013286552557403</v>
      </c>
      <c r="AC54" s="5">
        <f t="shared" si="21"/>
        <v>37.596052719356543</v>
      </c>
      <c r="AD54" s="5">
        <f t="shared" si="21"/>
        <v>40.563707394227862</v>
      </c>
      <c r="AE54" s="5">
        <f t="shared" si="21"/>
        <v>40.118480141868808</v>
      </c>
      <c r="AF54" s="5">
        <f t="shared" si="21"/>
        <v>39.678139703831661</v>
      </c>
      <c r="AG54" s="5">
        <f t="shared" si="21"/>
        <v>39.242632442442407</v>
      </c>
      <c r="AH54" s="5">
        <f t="shared" si="21"/>
        <v>38.811905308754163</v>
      </c>
      <c r="AI54" s="5">
        <f t="shared" si="21"/>
        <v>38.385905836085271</v>
      </c>
      <c r="AJ54" s="5">
        <f t="shared" si="21"/>
        <v>41.128297311430757</v>
      </c>
      <c r="AK54" s="5">
        <f t="shared" si="21"/>
        <v>40.676873120140506</v>
      </c>
      <c r="AL54" s="5">
        <f t="shared" si="21"/>
        <v>40.230403760773832</v>
      </c>
      <c r="AM54" s="5">
        <f t="shared" si="21"/>
        <v>39.788834849095586</v>
      </c>
      <c r="AN54" s="5">
        <f t="shared" si="21"/>
        <v>39.352112597791908</v>
      </c>
      <c r="AO54" s="5">
        <f t="shared" si="21"/>
        <v>38.920183809918548</v>
      </c>
      <c r="AP54" s="5">
        <f t="shared" si="21"/>
        <v>41.453995554914776</v>
      </c>
      <c r="AQ54" s="5">
        <f t="shared" si="21"/>
        <v>40.998996499704049</v>
      </c>
      <c r="AR54" s="5">
        <f t="shared" si="21"/>
        <v>40.548991514123287</v>
      </c>
      <c r="AS54" s="5">
        <f t="shared" si="21"/>
        <v>40.103925783264273</v>
      </c>
      <c r="AT54" s="5">
        <f t="shared" si="21"/>
        <v>26.291396747934851</v>
      </c>
      <c r="AU54" s="5">
        <f t="shared" si="21"/>
        <v>0</v>
      </c>
      <c r="AV54" s="5">
        <f t="shared" si="21"/>
        <v>0</v>
      </c>
      <c r="AW54" s="5">
        <f t="shared" si="21"/>
        <v>0</v>
      </c>
      <c r="AX54" s="5">
        <f t="shared" si="21"/>
        <v>0</v>
      </c>
      <c r="AY54" s="5">
        <f t="shared" si="21"/>
        <v>0</v>
      </c>
      <c r="AZ54" s="5">
        <f t="shared" si="21"/>
        <v>0</v>
      </c>
      <c r="BA54" s="5">
        <f t="shared" si="21"/>
        <v>0</v>
      </c>
      <c r="BB54" s="5">
        <f t="shared" si="21"/>
        <v>0</v>
      </c>
      <c r="BC54" s="5">
        <f t="shared" si="21"/>
        <v>0</v>
      </c>
      <c r="BD54" s="5">
        <f t="shared" si="21"/>
        <v>0</v>
      </c>
      <c r="BE54" s="5">
        <f t="shared" si="21"/>
        <v>0</v>
      </c>
      <c r="BF54" s="5">
        <f t="shared" si="21"/>
        <v>0</v>
      </c>
      <c r="BG54" s="5">
        <f t="shared" si="21"/>
        <v>0</v>
      </c>
      <c r="BH54" s="5">
        <f t="shared" si="21"/>
        <v>0</v>
      </c>
      <c r="BI54" s="5">
        <f t="shared" si="21"/>
        <v>0</v>
      </c>
    </row>
    <row r="55" spans="1:61" x14ac:dyDescent="0.35">
      <c r="B55" s="7" t="s">
        <v>301</v>
      </c>
      <c r="D55" t="s">
        <v>233</v>
      </c>
      <c r="E55" s="15">
        <f>SUM(F55:AX55)</f>
        <v>62729.728370490884</v>
      </c>
      <c r="F55" s="5">
        <f t="shared" ref="F55:AK55" si="22">F29-F43-F48</f>
        <v>1339.030325826219</v>
      </c>
      <c r="G55" s="5">
        <f t="shared" si="22"/>
        <v>1328.3887102112869</v>
      </c>
      <c r="H55" s="5">
        <f t="shared" si="22"/>
        <v>1317.8313546188319</v>
      </c>
      <c r="I55" s="5">
        <f t="shared" si="22"/>
        <v>1307.3575897954474</v>
      </c>
      <c r="J55" s="5">
        <f t="shared" si="22"/>
        <v>1296.9667518036842</v>
      </c>
      <c r="K55" s="5">
        <f t="shared" si="22"/>
        <v>1286.6581819800267</v>
      </c>
      <c r="L55" s="5">
        <f t="shared" si="22"/>
        <v>1437.5132118233332</v>
      </c>
      <c r="M55" s="5">
        <f t="shared" si="22"/>
        <v>1426.0989746590733</v>
      </c>
      <c r="N55" s="5">
        <f t="shared" si="22"/>
        <v>1414.7751013262916</v>
      </c>
      <c r="O55" s="5">
        <f t="shared" si="22"/>
        <v>1403.54087409574</v>
      </c>
      <c r="P55" s="5">
        <f t="shared" si="22"/>
        <v>1392.3955809404113</v>
      </c>
      <c r="Q55" s="5">
        <f t="shared" si="22"/>
        <v>1381.3385154904313</v>
      </c>
      <c r="R55" s="5">
        <f t="shared" si="22"/>
        <v>1523.9904913812272</v>
      </c>
      <c r="S55" s="5">
        <f t="shared" si="22"/>
        <v>1511.8985949992275</v>
      </c>
      <c r="T55" s="5">
        <f t="shared" si="22"/>
        <v>1499.9024120535739</v>
      </c>
      <c r="U55" s="5">
        <f t="shared" si="22"/>
        <v>1488.0011823382442</v>
      </c>
      <c r="V55" s="5">
        <f t="shared" si="22"/>
        <v>1476.1941516881332</v>
      </c>
      <c r="W55" s="5">
        <f t="shared" si="22"/>
        <v>1464.4805719312337</v>
      </c>
      <c r="X55" s="5">
        <f t="shared" si="22"/>
        <v>1599.3681361801155</v>
      </c>
      <c r="Y55" s="5">
        <f t="shared" si="22"/>
        <v>1586.6863475540908</v>
      </c>
      <c r="Z55" s="5">
        <f t="shared" si="22"/>
        <v>1574.1049249776263</v>
      </c>
      <c r="AA55" s="5">
        <f t="shared" si="22"/>
        <v>1561.6230713133732</v>
      </c>
      <c r="AB55" s="5">
        <f t="shared" si="22"/>
        <v>1549.2399957595233</v>
      </c>
      <c r="AC55" s="5">
        <f t="shared" si="22"/>
        <v>1536.9549137996337</v>
      </c>
      <c r="AD55" s="5">
        <f t="shared" si="22"/>
        <v>1664.4935653074695</v>
      </c>
      <c r="AE55" s="5">
        <f t="shared" si="22"/>
        <v>1651.3029215674549</v>
      </c>
      <c r="AF55" s="5">
        <f t="shared" si="22"/>
        <v>1638.2166530212251</v>
      </c>
      <c r="AG55" s="5">
        <f t="shared" si="22"/>
        <v>1625.2339307208899</v>
      </c>
      <c r="AH55" s="5">
        <f t="shared" si="22"/>
        <v>1612.3539323080174</v>
      </c>
      <c r="AI55" s="5">
        <f t="shared" si="22"/>
        <v>1599.5758419614183</v>
      </c>
      <c r="AJ55" s="5">
        <f t="shared" si="22"/>
        <v>1720.159142253128</v>
      </c>
      <c r="AK55" s="5">
        <f t="shared" si="22"/>
        <v>1706.5343884836284</v>
      </c>
      <c r="AL55" s="5">
        <f t="shared" ref="AL55:BI55" si="23">AL29-AL43-AL48</f>
        <v>1693.0174256335151</v>
      </c>
      <c r="AM55" s="5">
        <f t="shared" si="23"/>
        <v>1679.6073976677728</v>
      </c>
      <c r="AN55" s="5">
        <f t="shared" si="23"/>
        <v>1666.3034553571827</v>
      </c>
      <c r="AO55" s="5">
        <f t="shared" si="23"/>
        <v>1653.1047562243718</v>
      </c>
      <c r="AP55" s="5">
        <f t="shared" si="23"/>
        <v>1767.1054734932279</v>
      </c>
      <c r="AQ55" s="5">
        <f t="shared" si="23"/>
        <v>1753.1154743725467</v>
      </c>
      <c r="AR55" s="5">
        <f t="shared" si="23"/>
        <v>1739.2361352618564</v>
      </c>
      <c r="AS55" s="5">
        <f t="shared" si="23"/>
        <v>1725.4665773907757</v>
      </c>
      <c r="AT55" s="5">
        <f t="shared" si="23"/>
        <v>1130.5613329196149</v>
      </c>
      <c r="AU55" s="5">
        <f t="shared" si="23"/>
        <v>0</v>
      </c>
      <c r="AV55" s="5">
        <f t="shared" si="23"/>
        <v>0</v>
      </c>
      <c r="AW55" s="5">
        <f t="shared" si="23"/>
        <v>0</v>
      </c>
      <c r="AX55" s="5">
        <f t="shared" si="23"/>
        <v>0</v>
      </c>
      <c r="AY55" s="5">
        <f t="shared" si="23"/>
        <v>0</v>
      </c>
      <c r="AZ55" s="5">
        <f t="shared" si="23"/>
        <v>0</v>
      </c>
      <c r="BA55" s="5">
        <f t="shared" si="23"/>
        <v>0</v>
      </c>
      <c r="BB55" s="5">
        <f t="shared" si="23"/>
        <v>0</v>
      </c>
      <c r="BC55" s="5">
        <f t="shared" si="23"/>
        <v>0</v>
      </c>
      <c r="BD55" s="5">
        <f t="shared" si="23"/>
        <v>0</v>
      </c>
      <c r="BE55" s="5">
        <f t="shared" si="23"/>
        <v>0</v>
      </c>
      <c r="BF55" s="5">
        <f t="shared" si="23"/>
        <v>0</v>
      </c>
      <c r="BG55" s="5">
        <f t="shared" si="23"/>
        <v>0</v>
      </c>
      <c r="BH55" s="5">
        <f t="shared" si="23"/>
        <v>0</v>
      </c>
      <c r="BI55" s="5">
        <f t="shared" si="23"/>
        <v>0</v>
      </c>
    </row>
    <row r="56" spans="1:61" x14ac:dyDescent="0.35">
      <c r="E56" s="60"/>
    </row>
    <row r="57" spans="1:61" ht="15" thickBot="1" x14ac:dyDescent="0.4">
      <c r="A57" s="22" t="s">
        <v>613</v>
      </c>
      <c r="B57" s="22"/>
      <c r="C57" s="22"/>
      <c r="D57" s="23"/>
      <c r="E57" s="21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</row>
    <row r="58" spans="1:61" x14ac:dyDescent="0.35">
      <c r="B58" s="7" t="s">
        <v>111</v>
      </c>
      <c r="D58" t="s">
        <v>233</v>
      </c>
      <c r="E58" s="15">
        <f t="shared" ref="E58:E68" ca="1" si="24">SUM(F58:BI58)</f>
        <v>13004.743280460249</v>
      </c>
      <c r="F58" s="9">
        <f ca="1">IF(production!F24&gt;0,IF(F2&lt;=year_end,F59+F60,0),0)</f>
        <v>278.81423489919996</v>
      </c>
      <c r="G58" s="9">
        <f ca="1">IF(production!G24&gt;0,IF(G2&lt;=year_end,G59+G60,0),0)</f>
        <v>276.57680642698085</v>
      </c>
      <c r="H58" s="9">
        <f ca="1">IF(production!H24&gt;0,IF(H2&lt;=year_end,H59+H60,0),0)</f>
        <v>274.35733287076556</v>
      </c>
      <c r="I58" s="9">
        <f ca="1">IF(production!I24&gt;0,IF(I2&lt;=year_end,I59+I60,0),0)</f>
        <v>272.15567014594421</v>
      </c>
      <c r="J58" s="9">
        <f ca="1">IF(production!J24&gt;0,IF(J2&lt;=year_end,J59+J60,0),0)</f>
        <v>269.97167532415693</v>
      </c>
      <c r="K58" s="9">
        <f ca="1">IF(production!K24&gt;0,IF(K2&lt;=year_end,K59+K60,0),0)</f>
        <v>267.80520662401563</v>
      </c>
      <c r="L58" s="9">
        <f ca="1">IF(production!L24&gt;0,IF(L2&lt;=year_end,L59+L60,0),0)</f>
        <v>298.86313882713654</v>
      </c>
      <c r="M58" s="9">
        <f ca="1">IF(production!M24&gt;0,IF(M2&lt;=year_end,M59+M60,0),0)</f>
        <v>296.46482191067639</v>
      </c>
      <c r="N58" s="9">
        <f ca="1">IF(production!N24&gt;0,IF(N2&lt;=year_end,N59+N60,0),0)</f>
        <v>294.08575100780763</v>
      </c>
      <c r="O58" s="9">
        <f ca="1">IF(production!O24&gt;0,IF(O2&lt;=year_end,O59+O60,0),0)</f>
        <v>291.72577167312016</v>
      </c>
      <c r="P58" s="9">
        <f ca="1">IF(production!P24&gt;0,IF(P2&lt;=year_end,P59+P60,0),0)</f>
        <v>289.38473070059769</v>
      </c>
      <c r="Q58" s="9">
        <f ca="1">IF(production!Q24&gt;0,IF(Q2&lt;=year_end,Q59+Q60,0),0)</f>
        <v>287.06247611367144</v>
      </c>
      <c r="R58" s="9">
        <f ca="1">IF(production!R24&gt;0,IF(R2&lt;=year_end,R59+R60,0),0)</f>
        <v>316.39873017261601</v>
      </c>
      <c r="S58" s="9">
        <f ca="1">IF(production!S24&gt;0,IF(S2&lt;=year_end,S59+S60,0),0)</f>
        <v>313.85969364272677</v>
      </c>
      <c r="T58" s="9">
        <f ca="1">IF(production!T24&gt;0,IF(T2&lt;=year_end,T59+T60,0),0)</f>
        <v>311.34103237318254</v>
      </c>
      <c r="U58" s="9">
        <f ca="1">IF(production!U24&gt;0,IF(U2&lt;=year_end,U59+U60,0),0)</f>
        <v>308.84258285659411</v>
      </c>
      <c r="V58" s="9">
        <f ca="1">IF(production!V24&gt;0,IF(V2&lt;=year_end,V59+V60,0),0)</f>
        <v>306.36418289768648</v>
      </c>
      <c r="W58" s="9">
        <f ca="1">IF(production!W24&gt;0,IF(W2&lt;=year_end,W59+W60,0),0)</f>
        <v>303.90567160276919</v>
      </c>
      <c r="X58" s="9">
        <f ca="1">IF(production!X24&gt;0,IF(X2&lt;=year_end,X59+X60,0),0)</f>
        <v>331.61357830622023</v>
      </c>
      <c r="Y58" s="9">
        <f ca="1">IF(production!Y24&gt;0,IF(Y2&lt;=year_end,Y59+Y60,0),0)</f>
        <v>328.95244566302841</v>
      </c>
      <c r="Z58" s="9">
        <f ca="1">IF(production!Z24&gt;0,IF(Z2&lt;=year_end,Z59+Z60,0),0)</f>
        <v>326.31266807707169</v>
      </c>
      <c r="AA58" s="9">
        <f ca="1">IF(production!AA24&gt;0,IF(AA2&lt;=year_end,AA59+AA60,0),0)</f>
        <v>323.69407417828677</v>
      </c>
      <c r="AB58" s="9">
        <f ca="1">IF(production!AB24&gt;0,IF(AB2&lt;=year_end,AB59+AB60,0),0)</f>
        <v>321.09649397182073</v>
      </c>
      <c r="AC58" s="9">
        <f ca="1">IF(production!AC24&gt;0,IF(AC2&lt;=year_end,AC59+AC60,0),0)</f>
        <v>318.51975882699571</v>
      </c>
      <c r="AD58" s="9">
        <f ca="1">IF(production!AD24&gt;0,IF(AD2&lt;=year_end,AD59+AD60,0),0)</f>
        <v>344.68767432693903</v>
      </c>
      <c r="AE58" s="9">
        <f ca="1">IF(production!AE24&gt;0,IF(AE2&lt;=year_end,AE59+AE60,0),0)</f>
        <v>341.92162467800006</v>
      </c>
      <c r="AF58" s="9">
        <f ca="1">IF(production!AF24&gt;0,IF(AF2&lt;=year_end,AF59+AF60,0),0)</f>
        <v>339.17777202428408</v>
      </c>
      <c r="AG58" s="9">
        <f ca="1">IF(production!AG24&gt;0,IF(AG2&lt;=year_end,AG59+AG60,0),0)</f>
        <v>336.45593823934348</v>
      </c>
      <c r="AH58" s="9">
        <f ca="1">IF(production!AH24&gt;0,IF(AH2&lt;=year_end,AH59+AH60,0),0)</f>
        <v>333.75594662616044</v>
      </c>
      <c r="AI58" s="9">
        <f ca="1">IF(production!AI24&gt;0,IF(AI2&lt;=year_end,AI59+AI60,0),0)</f>
        <v>331.07762190567473</v>
      </c>
      <c r="AJ58" s="9">
        <f ca="1">IF(production!AJ24&gt;0,IF(AJ2&lt;=year_end,AJ59+AJ60,0),0)</f>
        <v>355.7891893891898</v>
      </c>
      <c r="AK58" s="9">
        <f ca="1">IF(production!AK24&gt;0,IF(AK2&lt;=year_end,AK59+AK60,0),0)</f>
        <v>352.93405230217928</v>
      </c>
      <c r="AL58" s="9">
        <f ca="1">IF(production!AL24&gt;0,IF(AL2&lt;=year_end,AL59+AL60,0),0)</f>
        <v>350.10182711926478</v>
      </c>
      <c r="AM58" s="9">
        <f ca="1">IF(production!AM24&gt;0,IF(AM2&lt;=year_end,AM59+AM60,0),0)</f>
        <v>347.29232997699813</v>
      </c>
      <c r="AN58" s="9">
        <f ca="1">IF(production!AN24&gt;0,IF(AN2&lt;=year_end,AN59+AN60,0),0)</f>
        <v>344.5053784873985</v>
      </c>
      <c r="AO58" s="9">
        <f ca="1">IF(production!AO24&gt;0,IF(AO2&lt;=year_end,AO59+AO60,0),0)</f>
        <v>341.74079172611295</v>
      </c>
      <c r="AP58" s="9">
        <f ca="1">IF(production!AP24&gt;0,IF(AP2&lt;=year_end,AP59+AP60,0),0)</f>
        <v>365.0751894684127</v>
      </c>
      <c r="AQ58" s="9">
        <f ca="1">IF(production!AQ24&gt;0,IF(AQ2&lt;=year_end,AQ59+AQ60,0),0)</f>
        <v>362.14553408796667</v>
      </c>
      <c r="AR58" s="9">
        <f ca="1">IF(production!AR24&gt;0,IF(AR2&lt;=year_end,AR59+AR60,0),0)</f>
        <v>359.23938860601743</v>
      </c>
      <c r="AS58" s="9">
        <f ca="1">IF(production!AS24&gt;0,IF(AS2&lt;=year_end,AS59+AS60,0),0)</f>
        <v>356.3565643603319</v>
      </c>
      <c r="AT58" s="9">
        <f ca="1">IF(production!AT24&gt;0,IF(AT2&lt;=year_end,AT59+AT60,0),0)</f>
        <v>234.3179280429018</v>
      </c>
      <c r="AU58" s="9">
        <f>IF(production!AU24&gt;0,IF(AU2&lt;=year_end,AU59+AU60,0),0)</f>
        <v>0</v>
      </c>
      <c r="AV58" s="9">
        <f>IF(production!AV24&gt;0,IF(AV2&lt;=year_end,AV59+AV60,0),0)</f>
        <v>0</v>
      </c>
      <c r="AW58" s="9">
        <f>IF(production!AW24&gt;0,IF(AW2&lt;=year_end,AW59+AW60,0),0)</f>
        <v>0</v>
      </c>
      <c r="AX58" s="9">
        <f>IF(production!AX24&gt;0,IF(AX2&lt;=year_end,AX59+AX60,0),0)</f>
        <v>0</v>
      </c>
      <c r="AY58" s="9">
        <f>IF(production!AY24&gt;0,IF(AY2&lt;=year_end,AY59+AY60,0),0)</f>
        <v>0</v>
      </c>
      <c r="AZ58" s="9">
        <f>IF(production!AZ24&gt;0,IF(AZ2&lt;=year_end,AZ59+AZ60,0),0)</f>
        <v>0</v>
      </c>
      <c r="BA58" s="9">
        <f>IF(production!BA24&gt;0,IF(BA2&lt;=year_end,BA59+BA60,0),0)</f>
        <v>0</v>
      </c>
      <c r="BB58" s="9">
        <f>IF(production!BB24&gt;0,IF(BB2&lt;=year_end,BB59+BB60,0),0)</f>
        <v>0</v>
      </c>
      <c r="BC58" s="9">
        <f>IF(production!BC24&gt;0,IF(BC2&lt;=year_end,BC59+BC60,0),0)</f>
        <v>0</v>
      </c>
      <c r="BD58" s="9">
        <f>IF(production!BD24&gt;0,IF(BD2&lt;=year_end,BD59+BD60,0),0)</f>
        <v>0</v>
      </c>
      <c r="BE58" s="9">
        <f>IF(production!BE24&gt;0,IF(BE2&lt;=year_end,BE59+BE60,0),0)</f>
        <v>0</v>
      </c>
      <c r="BF58" s="9">
        <f>IF(production!BF24&gt;0,IF(BF2&lt;=year_end,BF59+BF60,0),0)</f>
        <v>0</v>
      </c>
      <c r="BG58" s="9">
        <f>IF(production!BG24&gt;0,IF(BG2&lt;=year_end,BG59+BG60,0),0)</f>
        <v>0</v>
      </c>
      <c r="BH58" s="9">
        <f>IF(production!BH24&gt;0,IF(BH2&lt;=year_end,BH59+BH60,0),0)</f>
        <v>0</v>
      </c>
      <c r="BI58" s="9">
        <f>IF(production!BI24&gt;0,IF(BI2&lt;=year_end,BI59+BI60,0),0)</f>
        <v>0</v>
      </c>
    </row>
    <row r="59" spans="1:61" x14ac:dyDescent="0.35">
      <c r="C59" t="s">
        <v>210</v>
      </c>
      <c r="D59" t="s">
        <v>233</v>
      </c>
      <c r="E59" s="15">
        <f t="shared" si="24"/>
        <v>3251.1858201150621</v>
      </c>
      <c r="F59" s="9">
        <f>IF(production!F24&gt;0,IF(F2&lt;=year_end,assumptions!$E$123*F10*production!F45/1000/100,0),0)</f>
        <v>69.70355872479999</v>
      </c>
      <c r="G59" s="9">
        <f>IF(production!G24&gt;0,IF(G2&lt;=year_end,assumptions!$E$123*G10*production!G45/1000/100,0),0)</f>
        <v>69.144201606745213</v>
      </c>
      <c r="H59" s="9">
        <f>IF(production!H24&gt;0,IF(H2&lt;=year_end,assumptions!$E$123*H10*production!H45/1000/100,0),0)</f>
        <v>68.58933321769139</v>
      </c>
      <c r="I59" s="9">
        <f>IF(production!I24&gt;0,IF(I2&lt;=year_end,assumptions!$E$123*I10*production!I45/1000/100,0),0)</f>
        <v>68.038917536486053</v>
      </c>
      <c r="J59" s="9">
        <f>IF(production!J24&gt;0,IF(J2&lt;=year_end,assumptions!$E$123*J10*production!J45/1000/100,0),0)</f>
        <v>67.492918831039248</v>
      </c>
      <c r="K59" s="9">
        <f>IF(production!K24&gt;0,IF(K2&lt;=year_end,assumptions!$E$123*K10*production!K45/1000/100,0),0)</f>
        <v>66.951301656003906</v>
      </c>
      <c r="L59" s="9">
        <f>IF(production!L24&gt;0,IF(L2&lt;=year_end,assumptions!$E$123*L10*production!L45/1000/100,0),0)</f>
        <v>74.715784706784135</v>
      </c>
      <c r="M59" s="9">
        <f>IF(production!M24&gt;0,IF(M2&lt;=year_end,assumptions!$E$123*M10*production!M45/1000/100,0),0)</f>
        <v>74.116205477669112</v>
      </c>
      <c r="N59" s="9">
        <f>IF(production!N24&gt;0,IF(N2&lt;=year_end,assumptions!$E$123*N10*production!N45/1000/100,0),0)</f>
        <v>73.521437751951922</v>
      </c>
      <c r="O59" s="9">
        <f>IF(production!O24&gt;0,IF(O2&lt;=year_end,assumptions!$E$123*O10*production!O45/1000/100,0),0)</f>
        <v>72.931442918280041</v>
      </c>
      <c r="P59" s="9">
        <f>IF(production!P24&gt;0,IF(P2&lt;=year_end,assumptions!$E$123*P10*production!P45/1000/100,0),0)</f>
        <v>72.346182675149421</v>
      </c>
      <c r="Q59" s="9">
        <f>IF(production!Q24&gt;0,IF(Q2&lt;=year_end,assumptions!$E$123*Q10*production!Q45/1000/100,0),0)</f>
        <v>71.765619028417859</v>
      </c>
      <c r="R59" s="9">
        <f>IF(production!R24&gt;0,IF(R2&lt;=year_end,assumptions!$E$123*R10*production!R45/1000/100,0),0)</f>
        <v>79.099682543154003</v>
      </c>
      <c r="S59" s="9">
        <f>IF(production!S24&gt;0,IF(S2&lt;=year_end,assumptions!$E$123*S10*production!S45/1000/100,0),0)</f>
        <v>78.464923410681692</v>
      </c>
      <c r="T59" s="9">
        <f>IF(production!T24&gt;0,IF(T2&lt;=year_end,assumptions!$E$123*T10*production!T45/1000/100,0),0)</f>
        <v>77.835258093295622</v>
      </c>
      <c r="U59" s="9">
        <f>IF(production!U24&gt;0,IF(U2&lt;=year_end,assumptions!$E$123*U10*production!U45/1000/100,0),0)</f>
        <v>77.210645714148527</v>
      </c>
      <c r="V59" s="9">
        <f>IF(production!V24&gt;0,IF(V2&lt;=year_end,assumptions!$E$123*V10*production!V45/1000/100,0),0)</f>
        <v>76.591045724421633</v>
      </c>
      <c r="W59" s="9">
        <f>IF(production!W24&gt;0,IF(W2&lt;=year_end,assumptions!$E$123*W10*production!W45/1000/100,0),0)</f>
        <v>75.976417900692283</v>
      </c>
      <c r="X59" s="9">
        <f>IF(production!X24&gt;0,IF(X2&lt;=year_end,assumptions!$E$123*X10*production!X45/1000/100,0),0)</f>
        <v>82.903394576555058</v>
      </c>
      <c r="Y59" s="9">
        <f>IF(production!Y24&gt;0,IF(Y2&lt;=year_end,assumptions!$E$123*Y10*production!Y45/1000/100,0),0)</f>
        <v>82.238111415757103</v>
      </c>
      <c r="Z59" s="9">
        <f>IF(production!Z24&gt;0,IF(Z2&lt;=year_end,assumptions!$E$123*Z10*production!Z45/1000/100,0),0)</f>
        <v>81.578167019267923</v>
      </c>
      <c r="AA59" s="9">
        <f>IF(production!AA24&gt;0,IF(AA2&lt;=year_end,assumptions!$E$123*AA10*production!AA45/1000/100,0),0)</f>
        <v>80.923518544571692</v>
      </c>
      <c r="AB59" s="9">
        <f>IF(production!AB24&gt;0,IF(AB2&lt;=year_end,assumptions!$E$123*AB10*production!AB45/1000/100,0),0)</f>
        <v>80.274123492955184</v>
      </c>
      <c r="AC59" s="9">
        <f>IF(production!AC24&gt;0,IF(AC2&lt;=year_end,assumptions!$E$123*AC10*production!AC45/1000/100,0),0)</f>
        <v>79.629939706748914</v>
      </c>
      <c r="AD59" s="9">
        <f>IF(production!AD24&gt;0,IF(AD2&lt;=year_end,assumptions!$E$123*AD10*production!AD45/1000/100,0),0)</f>
        <v>86.171918581734758</v>
      </c>
      <c r="AE59" s="9">
        <f>IF(production!AE24&gt;0,IF(AE2&lt;=year_end,assumptions!$E$123*AE10*production!AE45/1000/100,0),0)</f>
        <v>85.480406169500014</v>
      </c>
      <c r="AF59" s="9">
        <f>IF(production!AF24&gt;0,IF(AF2&lt;=year_end,assumptions!$E$123*AF10*production!AF45/1000/100,0),0)</f>
        <v>84.79444300607102</v>
      </c>
      <c r="AG59" s="9">
        <f>IF(production!AG24&gt;0,IF(AG2&lt;=year_end,assumptions!$E$123*AG10*production!AG45/1000/100,0),0)</f>
        <v>84.113984559835856</v>
      </c>
      <c r="AH59" s="9">
        <f>IF(production!AH24&gt;0,IF(AH2&lt;=year_end,assumptions!$E$123*AH10*production!AH45/1000/100,0),0)</f>
        <v>83.438986656540109</v>
      </c>
      <c r="AI59" s="9">
        <f>IF(production!AI24&gt;0,IF(AI2&lt;=year_end,assumptions!$E$123*AI10*production!AI45/1000/100,0),0)</f>
        <v>82.769405476418683</v>
      </c>
      <c r="AJ59" s="9">
        <f>IF(production!AJ24&gt;0,IF(AJ2&lt;=year_end,assumptions!$E$123*AJ10*production!AJ45/1000/100,0),0)</f>
        <v>88.94729734729745</v>
      </c>
      <c r="AK59" s="9">
        <f>IF(production!AK24&gt;0,IF(AK2&lt;=year_end,assumptions!$E$123*AK10*production!AK45/1000/100,0),0)</f>
        <v>88.23351307554482</v>
      </c>
      <c r="AL59" s="9">
        <f>IF(production!AL24&gt;0,IF(AL2&lt;=year_end,assumptions!$E$123*AL10*production!AL45/1000/100,0),0)</f>
        <v>87.525456779816196</v>
      </c>
      <c r="AM59" s="9">
        <f>IF(production!AM24&gt;0,IF(AM2&lt;=year_end,assumptions!$E$123*AM10*production!AM45/1000/100,0),0)</f>
        <v>86.823082494249533</v>
      </c>
      <c r="AN59" s="9">
        <f>IF(production!AN24&gt;0,IF(AN2&lt;=year_end,assumptions!$E$123*AN10*production!AN45/1000/100,0),0)</f>
        <v>86.12634462184964</v>
      </c>
      <c r="AO59" s="9">
        <f>IF(production!AO24&gt;0,IF(AO2&lt;=year_end,assumptions!$E$123*AO10*production!AO45/1000/100,0),0)</f>
        <v>85.435197931528236</v>
      </c>
      <c r="AP59" s="9">
        <f>IF(production!AP24&gt;0,IF(AP2&lt;=year_end,assumptions!$E$123*AP10*production!AP45/1000/100,0),0)</f>
        <v>91.268797367103176</v>
      </c>
      <c r="AQ59" s="9">
        <f>IF(production!AQ24&gt;0,IF(AQ2&lt;=year_end,assumptions!$E$123*AQ10*production!AQ45/1000/100,0),0)</f>
        <v>90.536383521991667</v>
      </c>
      <c r="AR59" s="9">
        <f>IF(production!AR24&gt;0,IF(AR2&lt;=year_end,assumptions!$E$123*AR10*production!AR45/1000/100,0),0)</f>
        <v>89.809847151504357</v>
      </c>
      <c r="AS59" s="9">
        <f>IF(production!AS24&gt;0,IF(AS2&lt;=year_end,assumptions!$E$123*AS10*production!AS45/1000/100,0),0)</f>
        <v>89.08914109008299</v>
      </c>
      <c r="AT59" s="9">
        <f>IF(production!AT24&gt;0,IF(AT2&lt;=year_end,assumptions!$E$123*AT10*production!AT45/1000/100,0),0)</f>
        <v>58.579482010725457</v>
      </c>
      <c r="AU59" s="9">
        <f>IF(production!AU24&gt;0,IF(AU2&lt;=year_end,assumptions!$E$123*AU10*production!AU45/1000/100,0),0)</f>
        <v>0</v>
      </c>
      <c r="AV59" s="9">
        <f>IF(production!AV24&gt;0,IF(AV2&lt;=year_end,assumptions!$E$123*AV10*production!AV45/1000/100,0),0)</f>
        <v>0</v>
      </c>
      <c r="AW59" s="9">
        <f>IF(production!AW24&gt;0,IF(AW2&lt;=year_end,assumptions!$E$123*AW10*production!AW45/1000/100,0),0)</f>
        <v>0</v>
      </c>
      <c r="AX59" s="9">
        <f>IF(production!AX24&gt;0,IF(AX2&lt;=year_end,assumptions!$E$123*AX10*production!AX45/1000/100,0),0)</f>
        <v>0</v>
      </c>
      <c r="AY59" s="9">
        <f>IF(production!AY24&gt;0,IF(AY2&lt;=year_end,assumptions!$E$123*AY10*production!AY45/1000/100,0),0)</f>
        <v>0</v>
      </c>
      <c r="AZ59" s="9">
        <f>IF(production!AZ24&gt;0,IF(AZ2&lt;=year_end,assumptions!$E$123*AZ10*production!AZ45/1000/100,0),0)</f>
        <v>0</v>
      </c>
      <c r="BA59" s="9">
        <f>IF(production!BA24&gt;0,IF(BA2&lt;=year_end,assumptions!$E$123*BA10*production!BA45/1000/100,0),0)</f>
        <v>0</v>
      </c>
      <c r="BB59" s="9">
        <f>IF(production!BB24&gt;0,IF(BB2&lt;=year_end,assumptions!$E$123*BB10*production!BB45/1000/100,0),0)</f>
        <v>0</v>
      </c>
      <c r="BC59" s="9">
        <f>IF(production!BC24&gt;0,IF(BC2&lt;=year_end,assumptions!$E$123*BC10*production!BC45/1000/100,0),0)</f>
        <v>0</v>
      </c>
      <c r="BD59" s="9">
        <f>IF(production!BD24&gt;0,IF(BD2&lt;=year_end,assumptions!$E$123*BD10*production!BD45/1000/100,0),0)</f>
        <v>0</v>
      </c>
      <c r="BE59" s="9">
        <f>IF(production!BE24&gt;0,IF(BE2&lt;=year_end,assumptions!$E$123*BE10*production!BE45/1000/100,0),0)</f>
        <v>0</v>
      </c>
      <c r="BF59" s="9">
        <f>IF(production!BF24&gt;0,IF(BF2&lt;=year_end,assumptions!$E$123*BF10*production!BF45/1000/100,0),0)</f>
        <v>0</v>
      </c>
      <c r="BG59" s="9">
        <f>IF(production!BG24&gt;0,IF(BG2&lt;=year_end,assumptions!$E$123*BG10*production!BG45/1000/100,0),0)</f>
        <v>0</v>
      </c>
      <c r="BH59" s="9">
        <f>IF(production!BH24&gt;0,IF(BH2&lt;=year_end,assumptions!$E$123*BH10*production!BH45/1000/100,0),0)</f>
        <v>0</v>
      </c>
      <c r="BI59" s="9">
        <f>IF(production!BI24&gt;0,IF(BI2&lt;=year_end,assumptions!$E$123*BI10*production!BI45/1000/100,0),0)</f>
        <v>0</v>
      </c>
    </row>
    <row r="60" spans="1:61" x14ac:dyDescent="0.35">
      <c r="C60" t="s">
        <v>302</v>
      </c>
      <c r="D60" t="s">
        <v>233</v>
      </c>
      <c r="E60" s="15">
        <f t="shared" ca="1" si="24"/>
        <v>9753.5574603451823</v>
      </c>
      <c r="F60" s="9" cm="1">
        <f t="array" aca="1" ref="F60" ca="1">IF(production!F24&gt;0,IF(F2&lt;=year_end,_xlfn.IFS(F10&lt;assumptions!$E$132,assumptions!$E$126,F10&lt;assumptions!$E$133,assumptions!$E$127,F10&lt;assumptions!$E$134,assumptions!$E$128,F10&lt;assumptions!$E$135,assumptions!$E$129,F10&lt;assumptions!$E$136,assumptions!$E$130,F10&gt;=assumptions!$E$136,assumptions!$E$131)*production!F45*F10/100/1000,0),0)</f>
        <v>209.11067617439997</v>
      </c>
      <c r="G60" s="9" cm="1">
        <f t="array" aca="1" ref="G60" ca="1">IF(production!G24&gt;0,IF(G2&lt;=year_end,_xlfn.IFS(G10&lt;assumptions!$E$132,assumptions!$E$126,G10&lt;assumptions!$E$133,assumptions!$E$127,G10&lt;assumptions!$E$134,assumptions!$E$128,G10&lt;assumptions!$E$135,assumptions!$E$129,G10&lt;assumptions!$E$136,assumptions!$E$130,G10&gt;=assumptions!$E$136,assumptions!$E$131)*production!G45*G10/100/1000,0),0)</f>
        <v>207.43260482023561</v>
      </c>
      <c r="H60" s="9" cm="1">
        <f t="array" aca="1" ref="H60" ca="1">IF(production!H24&gt;0,IF(H2&lt;=year_end,_xlfn.IFS(H10&lt;assumptions!$E$132,assumptions!$E$126,H10&lt;assumptions!$E$133,assumptions!$E$127,H10&lt;assumptions!$E$134,assumptions!$E$128,H10&lt;assumptions!$E$135,assumptions!$E$129,H10&lt;assumptions!$E$136,assumptions!$E$130,H10&gt;=assumptions!$E$136,assumptions!$E$131)*production!H45*H10/100/1000,0),0)</f>
        <v>205.76799965307418</v>
      </c>
      <c r="I60" s="9" cm="1">
        <f t="array" aca="1" ref="I60" ca="1">IF(production!I24&gt;0,IF(I2&lt;=year_end,_xlfn.IFS(I10&lt;assumptions!$E$132,assumptions!$E$126,I10&lt;assumptions!$E$133,assumptions!$E$127,I10&lt;assumptions!$E$134,assumptions!$E$128,I10&lt;assumptions!$E$135,assumptions!$E$129,I10&lt;assumptions!$E$136,assumptions!$E$130,I10&gt;=assumptions!$E$136,assumptions!$E$131)*production!I45*I10/100/1000,0),0)</f>
        <v>204.11675260945816</v>
      </c>
      <c r="J60" s="9" cm="1">
        <f t="array" aca="1" ref="J60" ca="1">IF(production!J24&gt;0,IF(J2&lt;=year_end,_xlfn.IFS(J10&lt;assumptions!$E$132,assumptions!$E$126,J10&lt;assumptions!$E$133,assumptions!$E$127,J10&lt;assumptions!$E$134,assumptions!$E$128,J10&lt;assumptions!$E$135,assumptions!$E$129,J10&lt;assumptions!$E$136,assumptions!$E$130,J10&gt;=assumptions!$E$136,assumptions!$E$131)*production!J45*J10/100/1000,0),0)</f>
        <v>202.47875649311769</v>
      </c>
      <c r="K60" s="9" cm="1">
        <f t="array" aca="1" ref="K60" ca="1">IF(production!K24&gt;0,IF(K2&lt;=year_end,_xlfn.IFS(K10&lt;assumptions!$E$132,assumptions!$E$126,K10&lt;assumptions!$E$133,assumptions!$E$127,K10&lt;assumptions!$E$134,assumptions!$E$128,K10&lt;assumptions!$E$135,assumptions!$E$129,K10&lt;assumptions!$E$136,assumptions!$E$130,K10&gt;=assumptions!$E$136,assumptions!$E$131)*production!K45*K10/100/1000,0),0)</f>
        <v>200.8539049680117</v>
      </c>
      <c r="L60" s="9" cm="1">
        <f t="array" aca="1" ref="L60" ca="1">IF(production!L24&gt;0,IF(L2&lt;=year_end,_xlfn.IFS(L10&lt;assumptions!$E$132,assumptions!$E$126,L10&lt;assumptions!$E$133,assumptions!$E$127,L10&lt;assumptions!$E$134,assumptions!$E$128,L10&lt;assumptions!$E$135,assumptions!$E$129,L10&lt;assumptions!$E$136,assumptions!$E$130,L10&gt;=assumptions!$E$136,assumptions!$E$131)*production!L45*L10/100/1000,0),0)</f>
        <v>224.14735412035242</v>
      </c>
      <c r="M60" s="9" cm="1">
        <f t="array" aca="1" ref="M60" ca="1">IF(production!M24&gt;0,IF(M2&lt;=year_end,_xlfn.IFS(M10&lt;assumptions!$E$132,assumptions!$E$126,M10&lt;assumptions!$E$133,assumptions!$E$127,M10&lt;assumptions!$E$134,assumptions!$E$128,M10&lt;assumptions!$E$135,assumptions!$E$129,M10&lt;assumptions!$E$136,assumptions!$E$130,M10&gt;=assumptions!$E$136,assumptions!$E$131)*production!M45*M10/100/1000,0),0)</f>
        <v>222.34861643300729</v>
      </c>
      <c r="N60" s="9" cm="1">
        <f t="array" aca="1" ref="N60" ca="1">IF(production!N24&gt;0,IF(N2&lt;=year_end,_xlfn.IFS(N10&lt;assumptions!$E$132,assumptions!$E$126,N10&lt;assumptions!$E$133,assumptions!$E$127,N10&lt;assumptions!$E$134,assumptions!$E$128,N10&lt;assumptions!$E$135,assumptions!$E$129,N10&lt;assumptions!$E$136,assumptions!$E$130,N10&gt;=assumptions!$E$136,assumptions!$E$131)*production!N45*N10/100/1000,0),0)</f>
        <v>220.56431325585572</v>
      </c>
      <c r="O60" s="9" cm="1">
        <f t="array" aca="1" ref="O60" ca="1">IF(production!O24&gt;0,IF(O2&lt;=year_end,_xlfn.IFS(O10&lt;assumptions!$E$132,assumptions!$E$126,O10&lt;assumptions!$E$133,assumptions!$E$127,O10&lt;assumptions!$E$134,assumptions!$E$128,O10&lt;assumptions!$E$135,assumptions!$E$129,O10&lt;assumptions!$E$136,assumptions!$E$130,O10&gt;=assumptions!$E$136,assumptions!$E$131)*production!O45*O10/100/1000,0),0)</f>
        <v>218.79432875484014</v>
      </c>
      <c r="P60" s="9" cm="1">
        <f t="array" aca="1" ref="P60" ca="1">IF(production!P24&gt;0,IF(P2&lt;=year_end,_xlfn.IFS(P10&lt;assumptions!$E$132,assumptions!$E$126,P10&lt;assumptions!$E$133,assumptions!$E$127,P10&lt;assumptions!$E$134,assumptions!$E$128,P10&lt;assumptions!$E$135,assumptions!$E$129,P10&lt;assumptions!$E$136,assumptions!$E$130,P10&gt;=assumptions!$E$136,assumptions!$E$131)*production!P45*P10/100/1000,0),0)</f>
        <v>217.03854802544825</v>
      </c>
      <c r="Q60" s="9" cm="1">
        <f t="array" aca="1" ref="Q60" ca="1">IF(production!Q24&gt;0,IF(Q2&lt;=year_end,_xlfn.IFS(Q10&lt;assumptions!$E$132,assumptions!$E$126,Q10&lt;assumptions!$E$133,assumptions!$E$127,Q10&lt;assumptions!$E$134,assumptions!$E$128,Q10&lt;assumptions!$E$135,assumptions!$E$129,Q10&lt;assumptions!$E$136,assumptions!$E$130,Q10&gt;=assumptions!$E$136,assumptions!$E$131)*production!Q45*Q10/100/1000,0),0)</f>
        <v>215.29685708525355</v>
      </c>
      <c r="R60" s="9" cm="1">
        <f t="array" aca="1" ref="R60" ca="1">IF(production!R24&gt;0,IF(R2&lt;=year_end,_xlfn.IFS(R10&lt;assumptions!$E$132,assumptions!$E$126,R10&lt;assumptions!$E$133,assumptions!$E$127,R10&lt;assumptions!$E$134,assumptions!$E$128,R10&lt;assumptions!$E$135,assumptions!$E$129,R10&lt;assumptions!$E$136,assumptions!$E$130,R10&gt;=assumptions!$E$136,assumptions!$E$131)*production!R45*R10/100/1000,0),0)</f>
        <v>237.299047629462</v>
      </c>
      <c r="S60" s="9" cm="1">
        <f t="array" aca="1" ref="S60" ca="1">IF(production!S24&gt;0,IF(S2&lt;=year_end,_xlfn.IFS(S10&lt;assumptions!$E$132,assumptions!$E$126,S10&lt;assumptions!$E$133,assumptions!$E$127,S10&lt;assumptions!$E$134,assumptions!$E$128,S10&lt;assumptions!$E$135,assumptions!$E$129,S10&lt;assumptions!$E$136,assumptions!$E$130,S10&gt;=assumptions!$E$136,assumptions!$E$131)*production!S45*S10/100/1000,0),0)</f>
        <v>235.39477023204506</v>
      </c>
      <c r="T60" s="9" cm="1">
        <f t="array" aca="1" ref="T60" ca="1">IF(production!T24&gt;0,IF(T2&lt;=year_end,_xlfn.IFS(T10&lt;assumptions!$E$132,assumptions!$E$126,T10&lt;assumptions!$E$133,assumptions!$E$127,T10&lt;assumptions!$E$134,assumptions!$E$128,T10&lt;assumptions!$E$135,assumptions!$E$129,T10&lt;assumptions!$E$136,assumptions!$E$130,T10&gt;=assumptions!$E$136,assumptions!$E$131)*production!T45*T10/100/1000,0),0)</f>
        <v>233.50577427988694</v>
      </c>
      <c r="U60" s="9" cm="1">
        <f t="array" aca="1" ref="U60" ca="1">IF(production!U24&gt;0,IF(U2&lt;=year_end,_xlfn.IFS(U10&lt;assumptions!$E$132,assumptions!$E$126,U10&lt;assumptions!$E$133,assumptions!$E$127,U10&lt;assumptions!$E$134,assumptions!$E$128,U10&lt;assumptions!$E$135,assumptions!$E$129,U10&lt;assumptions!$E$136,assumptions!$E$130,U10&gt;=assumptions!$E$136,assumptions!$E$131)*production!U45*U10/100/1000,0),0)</f>
        <v>231.63193714244559</v>
      </c>
      <c r="V60" s="9" cm="1">
        <f t="array" aca="1" ref="V60" ca="1">IF(production!V24&gt;0,IF(V2&lt;=year_end,_xlfn.IFS(V10&lt;assumptions!$E$132,assumptions!$E$126,V10&lt;assumptions!$E$133,assumptions!$E$127,V10&lt;assumptions!$E$134,assumptions!$E$128,V10&lt;assumptions!$E$135,assumptions!$E$129,V10&lt;assumptions!$E$136,assumptions!$E$130,V10&gt;=assumptions!$E$136,assumptions!$E$131)*production!V45*V10/100/1000,0),0)</f>
        <v>229.77313717326484</v>
      </c>
      <c r="W60" s="9" cm="1">
        <f t="array" aca="1" ref="W60" ca="1">IF(production!W24&gt;0,IF(W2&lt;=year_end,_xlfn.IFS(W10&lt;assumptions!$E$132,assumptions!$E$126,W10&lt;assumptions!$E$133,assumptions!$E$127,W10&lt;assumptions!$E$134,assumptions!$E$128,W10&lt;assumptions!$E$135,assumptions!$E$129,W10&lt;assumptions!$E$136,assumptions!$E$130,W10&gt;=assumptions!$E$136,assumptions!$E$131)*production!W45*W10/100/1000,0),0)</f>
        <v>227.92925370207692</v>
      </c>
      <c r="X60" s="9" cm="1">
        <f t="array" aca="1" ref="X60" ca="1">IF(production!X24&gt;0,IF(X2&lt;=year_end,_xlfn.IFS(X10&lt;assumptions!$E$132,assumptions!$E$126,X10&lt;assumptions!$E$133,assumptions!$E$127,X10&lt;assumptions!$E$134,assumptions!$E$128,X10&lt;assumptions!$E$135,assumptions!$E$129,X10&lt;assumptions!$E$136,assumptions!$E$130,X10&gt;=assumptions!$E$136,assumptions!$E$131)*production!X45*X10/100/1000,0),0)</f>
        <v>248.71018372966518</v>
      </c>
      <c r="Y60" s="9" cm="1">
        <f t="array" aca="1" ref="Y60" ca="1">IF(production!Y24&gt;0,IF(Y2&lt;=year_end,_xlfn.IFS(Y10&lt;assumptions!$E$132,assumptions!$E$126,Y10&lt;assumptions!$E$133,assumptions!$E$127,Y10&lt;assumptions!$E$134,assumptions!$E$128,Y10&lt;assumptions!$E$135,assumptions!$E$129,Y10&lt;assumptions!$E$136,assumptions!$E$130,Y10&gt;=assumptions!$E$136,assumptions!$E$131)*production!Y45*Y10/100/1000,0),0)</f>
        <v>246.7143342472713</v>
      </c>
      <c r="Z60" s="9" cm="1">
        <f t="array" aca="1" ref="Z60" ca="1">IF(production!Z24&gt;0,IF(Z2&lt;=year_end,_xlfn.IFS(Z10&lt;assumptions!$E$132,assumptions!$E$126,Z10&lt;assumptions!$E$133,assumptions!$E$127,Z10&lt;assumptions!$E$134,assumptions!$E$128,Z10&lt;assumptions!$E$135,assumptions!$E$129,Z10&lt;assumptions!$E$136,assumptions!$E$130,Z10&gt;=assumptions!$E$136,assumptions!$E$131)*production!Z45*Z10/100/1000,0),0)</f>
        <v>244.73450105780378</v>
      </c>
      <c r="AA60" s="9" cm="1">
        <f t="array" aca="1" ref="AA60" ca="1">IF(production!AA24&gt;0,IF(AA2&lt;=year_end,_xlfn.IFS(AA10&lt;assumptions!$E$132,assumptions!$E$126,AA10&lt;assumptions!$E$133,assumptions!$E$127,AA10&lt;assumptions!$E$134,assumptions!$E$128,AA10&lt;assumptions!$E$135,assumptions!$E$129,AA10&lt;assumptions!$E$136,assumptions!$E$130,AA10&gt;=assumptions!$E$136,assumptions!$E$131)*production!AA45*AA10/100/1000,0),0)</f>
        <v>242.77055563371511</v>
      </c>
      <c r="AB60" s="9" cm="1">
        <f t="array" aca="1" ref="AB60" ca="1">IF(production!AB24&gt;0,IF(AB2&lt;=year_end,_xlfn.IFS(AB10&lt;assumptions!$E$132,assumptions!$E$126,AB10&lt;assumptions!$E$133,assumptions!$E$127,AB10&lt;assumptions!$E$134,assumptions!$E$128,AB10&lt;assumptions!$E$135,assumptions!$E$129,AB10&lt;assumptions!$E$136,assumptions!$E$130,AB10&gt;=assumptions!$E$136,assumptions!$E$131)*production!AB45*AB10/100/1000,0),0)</f>
        <v>240.82237047886554</v>
      </c>
      <c r="AC60" s="9" cm="1">
        <f t="array" aca="1" ref="AC60" ca="1">IF(production!AC24&gt;0,IF(AC2&lt;=year_end,_xlfn.IFS(AC10&lt;assumptions!$E$132,assumptions!$E$126,AC10&lt;assumptions!$E$133,assumptions!$E$127,AC10&lt;assumptions!$E$134,assumptions!$E$128,AC10&lt;assumptions!$E$135,assumptions!$E$129,AC10&lt;assumptions!$E$136,assumptions!$E$130,AC10&gt;=assumptions!$E$136,assumptions!$E$131)*production!AC45*AC10/100/1000,0),0)</f>
        <v>238.88981912024678</v>
      </c>
      <c r="AD60" s="9" cm="1">
        <f t="array" aca="1" ref="AD60" ca="1">IF(production!AD24&gt;0,IF(AD2&lt;=year_end,_xlfn.IFS(AD10&lt;assumptions!$E$132,assumptions!$E$126,AD10&lt;assumptions!$E$133,assumptions!$E$127,AD10&lt;assumptions!$E$134,assumptions!$E$128,AD10&lt;assumptions!$E$135,assumptions!$E$129,AD10&lt;assumptions!$E$136,assumptions!$E$130,AD10&gt;=assumptions!$E$136,assumptions!$E$131)*production!AD45*AD10/100/1000,0),0)</f>
        <v>258.51575574520427</v>
      </c>
      <c r="AE60" s="9" cm="1">
        <f t="array" aca="1" ref="AE60" ca="1">IF(production!AE24&gt;0,IF(AE2&lt;=year_end,_xlfn.IFS(AE10&lt;assumptions!$E$132,assumptions!$E$126,AE10&lt;assumptions!$E$133,assumptions!$E$127,AE10&lt;assumptions!$E$134,assumptions!$E$128,AE10&lt;assumptions!$E$135,assumptions!$E$129,AE10&lt;assumptions!$E$136,assumptions!$E$130,AE10&gt;=assumptions!$E$136,assumptions!$E$131)*production!AE45*AE10/100/1000,0),0)</f>
        <v>256.44121850850007</v>
      </c>
      <c r="AF60" s="9" cm="1">
        <f t="array" aca="1" ref="AF60" ca="1">IF(production!AF24&gt;0,IF(AF2&lt;=year_end,_xlfn.IFS(AF10&lt;assumptions!$E$132,assumptions!$E$126,AF10&lt;assumptions!$E$133,assumptions!$E$127,AF10&lt;assumptions!$E$134,assumptions!$E$128,AF10&lt;assumptions!$E$135,assumptions!$E$129,AF10&lt;assumptions!$E$136,assumptions!$E$130,AF10&gt;=assumptions!$E$136,assumptions!$E$131)*production!AF45*AF10/100/1000,0),0)</f>
        <v>254.38332901821309</v>
      </c>
      <c r="AG60" s="9" cm="1">
        <f t="array" aca="1" ref="AG60" ca="1">IF(production!AG24&gt;0,IF(AG2&lt;=year_end,_xlfn.IFS(AG10&lt;assumptions!$E$132,assumptions!$E$126,AG10&lt;assumptions!$E$133,assumptions!$E$127,AG10&lt;assumptions!$E$134,assumptions!$E$128,AG10&lt;assumptions!$E$135,assumptions!$E$129,AG10&lt;assumptions!$E$136,assumptions!$E$130,AG10&gt;=assumptions!$E$136,assumptions!$E$131)*production!AG45*AG10/100/1000,0),0)</f>
        <v>252.34195367950761</v>
      </c>
      <c r="AH60" s="9" cm="1">
        <f t="array" aca="1" ref="AH60" ca="1">IF(production!AH24&gt;0,IF(AH2&lt;=year_end,_xlfn.IFS(AH10&lt;assumptions!$E$132,assumptions!$E$126,AH10&lt;assumptions!$E$133,assumptions!$E$127,AH10&lt;assumptions!$E$134,assumptions!$E$128,AH10&lt;assumptions!$E$135,assumptions!$E$129,AH10&lt;assumptions!$E$136,assumptions!$E$130,AH10&gt;=assumptions!$E$136,assumptions!$E$131)*production!AH45*AH10/100/1000,0),0)</f>
        <v>250.31695996962034</v>
      </c>
      <c r="AI60" s="9" cm="1">
        <f t="array" aca="1" ref="AI60" ca="1">IF(production!AI24&gt;0,IF(AI2&lt;=year_end,_xlfn.IFS(AI10&lt;assumptions!$E$132,assumptions!$E$126,AI10&lt;assumptions!$E$133,assumptions!$E$127,AI10&lt;assumptions!$E$134,assumptions!$E$128,AI10&lt;assumptions!$E$135,assumptions!$E$129,AI10&lt;assumptions!$E$136,assumptions!$E$130,AI10&gt;=assumptions!$E$136,assumptions!$E$131)*production!AI45*AI10/100/1000,0),0)</f>
        <v>248.30821642925608</v>
      </c>
      <c r="AJ60" s="9" cm="1">
        <f t="array" aca="1" ref="AJ60" ca="1">IF(production!AJ24&gt;0,IF(AJ2&lt;=year_end,_xlfn.IFS(AJ10&lt;assumptions!$E$132,assumptions!$E$126,AJ10&lt;assumptions!$E$133,assumptions!$E$127,AJ10&lt;assumptions!$E$134,assumptions!$E$128,AJ10&lt;assumptions!$E$135,assumptions!$E$129,AJ10&lt;assumptions!$E$136,assumptions!$E$130,AJ10&gt;=assumptions!$E$136,assumptions!$E$131)*production!AJ45*AJ10/100/1000,0),0)</f>
        <v>266.84189204189232</v>
      </c>
      <c r="AK60" s="9" cm="1">
        <f t="array" aca="1" ref="AK60" ca="1">IF(production!AK24&gt;0,IF(AK2&lt;=year_end,_xlfn.IFS(AK10&lt;assumptions!$E$132,assumptions!$E$126,AK10&lt;assumptions!$E$133,assumptions!$E$127,AK10&lt;assumptions!$E$134,assumptions!$E$128,AK10&lt;assumptions!$E$135,assumptions!$E$129,AK10&lt;assumptions!$E$136,assumptions!$E$130,AK10&gt;=assumptions!$E$136,assumptions!$E$131)*production!AK45*AK10/100/1000,0),0)</f>
        <v>264.70053922663448</v>
      </c>
      <c r="AL60" s="9" cm="1">
        <f t="array" aca="1" ref="AL60" ca="1">IF(production!AL24&gt;0,IF(AL2&lt;=year_end,_xlfn.IFS(AL10&lt;assumptions!$E$132,assumptions!$E$126,AL10&lt;assumptions!$E$133,assumptions!$E$127,AL10&lt;assumptions!$E$134,assumptions!$E$128,AL10&lt;assumptions!$E$135,assumptions!$E$129,AL10&lt;assumptions!$E$136,assumptions!$E$130,AL10&gt;=assumptions!$E$136,assumptions!$E$131)*production!AL45*AL10/100/1000,0),0)</f>
        <v>262.5763703394486</v>
      </c>
      <c r="AM60" s="9" cm="1">
        <f t="array" aca="1" ref="AM60" ca="1">IF(production!AM24&gt;0,IF(AM2&lt;=year_end,_xlfn.IFS(AM10&lt;assumptions!$E$132,assumptions!$E$126,AM10&lt;assumptions!$E$133,assumptions!$E$127,AM10&lt;assumptions!$E$134,assumptions!$E$128,AM10&lt;assumptions!$E$135,assumptions!$E$129,AM10&lt;assumptions!$E$136,assumptions!$E$130,AM10&gt;=assumptions!$E$136,assumptions!$E$131)*production!AM45*AM10/100/1000,0),0)</f>
        <v>260.46924748274859</v>
      </c>
      <c r="AN60" s="9" cm="1">
        <f t="array" aca="1" ref="AN60" ca="1">IF(production!AN24&gt;0,IF(AN2&lt;=year_end,_xlfn.IFS(AN10&lt;assumptions!$E$132,assumptions!$E$126,AN10&lt;assumptions!$E$133,assumptions!$E$127,AN10&lt;assumptions!$E$134,assumptions!$E$128,AN10&lt;assumptions!$E$135,assumptions!$E$129,AN10&lt;assumptions!$E$136,assumptions!$E$130,AN10&gt;=assumptions!$E$136,assumptions!$E$131)*production!AN45*AN10/100/1000,0),0)</f>
        <v>258.37903386554888</v>
      </c>
      <c r="AO60" s="9" cm="1">
        <f t="array" aca="1" ref="AO60" ca="1">IF(production!AO24&gt;0,IF(AO2&lt;=year_end,_xlfn.IFS(AO10&lt;assumptions!$E$132,assumptions!$E$126,AO10&lt;assumptions!$E$133,assumptions!$E$127,AO10&lt;assumptions!$E$134,assumptions!$E$128,AO10&lt;assumptions!$E$135,assumptions!$E$129,AO10&lt;assumptions!$E$136,assumptions!$E$130,AO10&gt;=assumptions!$E$136,assumptions!$E$131)*production!AO45*AO10/100/1000,0),0)</f>
        <v>256.30559379458469</v>
      </c>
      <c r="AP60" s="9" cm="1">
        <f t="array" aca="1" ref="AP60" ca="1">IF(production!AP24&gt;0,IF(AP2&lt;=year_end,_xlfn.IFS(AP10&lt;assumptions!$E$132,assumptions!$E$126,AP10&lt;assumptions!$E$133,assumptions!$E$127,AP10&lt;assumptions!$E$134,assumptions!$E$128,AP10&lt;assumptions!$E$135,assumptions!$E$129,AP10&lt;assumptions!$E$136,assumptions!$E$130,AP10&gt;=assumptions!$E$136,assumptions!$E$131)*production!AP45*AP10/100/1000,0),0)</f>
        <v>273.80639210130954</v>
      </c>
      <c r="AQ60" s="9" cm="1">
        <f t="array" aca="1" ref="AQ60" ca="1">IF(production!AQ24&gt;0,IF(AQ2&lt;=year_end,_xlfn.IFS(AQ10&lt;assumptions!$E$132,assumptions!$E$126,AQ10&lt;assumptions!$E$133,assumptions!$E$127,AQ10&lt;assumptions!$E$134,assumptions!$E$128,AQ10&lt;assumptions!$E$135,assumptions!$E$129,AQ10&lt;assumptions!$E$136,assumptions!$E$130,AQ10&gt;=assumptions!$E$136,assumptions!$E$131)*production!AQ45*AQ10/100/1000,0),0)</f>
        <v>271.60915056597497</v>
      </c>
      <c r="AR60" s="9" cm="1">
        <f t="array" aca="1" ref="AR60" ca="1">IF(production!AR24&gt;0,IF(AR2&lt;=year_end,_xlfn.IFS(AR10&lt;assumptions!$E$132,assumptions!$E$126,AR10&lt;assumptions!$E$133,assumptions!$E$127,AR10&lt;assumptions!$E$134,assumptions!$E$128,AR10&lt;assumptions!$E$135,assumptions!$E$129,AR10&lt;assumptions!$E$136,assumptions!$E$130,AR10&gt;=assumptions!$E$136,assumptions!$E$131)*production!AR45*AR10/100/1000,0),0)</f>
        <v>269.42954145451307</v>
      </c>
      <c r="AS60" s="9" cm="1">
        <f t="array" aca="1" ref="AS60" ca="1">IF(production!AS24&gt;0,IF(AS2&lt;=year_end,_xlfn.IFS(AS10&lt;assumptions!$E$132,assumptions!$E$126,AS10&lt;assumptions!$E$133,assumptions!$E$127,AS10&lt;assumptions!$E$134,assumptions!$E$128,AS10&lt;assumptions!$E$135,assumptions!$E$129,AS10&lt;assumptions!$E$136,assumptions!$E$130,AS10&gt;=assumptions!$E$136,assumptions!$E$131)*production!AS45*AS10/100/1000,0),0)</f>
        <v>267.26742327024891</v>
      </c>
      <c r="AT60" s="9" cm="1">
        <f t="array" aca="1" ref="AT60" ca="1">IF(production!AT24&gt;0,IF(AT2&lt;=year_end,_xlfn.IFS(AT10&lt;assumptions!$E$132,assumptions!$E$126,AT10&lt;assumptions!$E$133,assumptions!$E$127,AT10&lt;assumptions!$E$134,assumptions!$E$128,AT10&lt;assumptions!$E$135,assumptions!$E$129,AT10&lt;assumptions!$E$136,assumptions!$E$130,AT10&gt;=assumptions!$E$136,assumptions!$E$131)*production!AT45*AT10/100/1000,0),0)</f>
        <v>175.73844603217634</v>
      </c>
      <c r="AU60" s="9" cm="1">
        <f t="array" ref="AU60">IF(production!AU24&gt;0,IF(AU2&lt;=year_end,_xlfn.IFS(AU10&lt;assumptions!$E$132,assumptions!$E$126,AU10&lt;assumptions!$E$133,assumptions!$E$127,AU10&lt;assumptions!$E$134,assumptions!$E$128,AU10&lt;assumptions!$E$135,assumptions!$E$129,AU10&lt;assumptions!$E$136,assumptions!$E$130,AU10&gt;=assumptions!$E$136,assumptions!$E$131)*production!AU45*AU10/100/1000,0),0)</f>
        <v>0</v>
      </c>
      <c r="AV60" s="9" cm="1">
        <f t="array" ref="AV60">IF(production!AV24&gt;0,IF(AV2&lt;=year_end,_xlfn.IFS(AV10&lt;assumptions!$E$132,assumptions!$E$126,AV10&lt;assumptions!$E$133,assumptions!$E$127,AV10&lt;assumptions!$E$134,assumptions!$E$128,AV10&lt;assumptions!$E$135,assumptions!$E$129,AV10&lt;assumptions!$E$136,assumptions!$E$130,AV10&gt;=assumptions!$E$136,assumptions!$E$131)*production!AV45*AV10/100/1000,0),0)</f>
        <v>0</v>
      </c>
      <c r="AW60" s="9" cm="1">
        <f t="array" ref="AW60">IF(production!AW24&gt;0,IF(AW2&lt;=year_end,_xlfn.IFS(AW10&lt;assumptions!$E$132,assumptions!$E$126,AW10&lt;assumptions!$E$133,assumptions!$E$127,AW10&lt;assumptions!$E$134,assumptions!$E$128,AW10&lt;assumptions!$E$135,assumptions!$E$129,AW10&lt;assumptions!$E$136,assumptions!$E$130,AW10&gt;=assumptions!$E$136,assumptions!$E$131)*production!AW45*AW10/100/1000,0),0)</f>
        <v>0</v>
      </c>
      <c r="AX60" s="9" cm="1">
        <f t="array" ref="AX60">IF(production!AX24&gt;0,IF(AX2&lt;=year_end,_xlfn.IFS(AX10&lt;assumptions!$E$132,assumptions!$E$126,AX10&lt;assumptions!$E$133,assumptions!$E$127,AX10&lt;assumptions!$E$134,assumptions!$E$128,AX10&lt;assumptions!$E$135,assumptions!$E$129,AX10&lt;assumptions!$E$136,assumptions!$E$130,AX10&gt;=assumptions!$E$136,assumptions!$E$131)*production!AX45*AX10/100/1000,0),0)</f>
        <v>0</v>
      </c>
      <c r="AY60" s="9" cm="1">
        <f t="array" ref="AY60">IF(production!AY24&gt;0,IF(AY2&lt;=year_end,_xlfn.IFS(AY10&lt;assumptions!$E$132,assumptions!$E$126,AY10&lt;assumptions!$E$133,assumptions!$E$127,AY10&lt;assumptions!$E$134,assumptions!$E$128,AY10&lt;assumptions!$E$135,assumptions!$E$129,AY10&lt;assumptions!$E$136,assumptions!$E$130,AY10&gt;=assumptions!$E$136,assumptions!$E$131)*production!AY45*AY10/100/1000,0),0)</f>
        <v>0</v>
      </c>
      <c r="AZ60" s="9" cm="1">
        <f t="array" ref="AZ60">IF(production!AZ24&gt;0,IF(AZ2&lt;=year_end,_xlfn.IFS(AZ10&lt;assumptions!$E$132,assumptions!$E$126,AZ10&lt;assumptions!$E$133,assumptions!$E$127,AZ10&lt;assumptions!$E$134,assumptions!$E$128,AZ10&lt;assumptions!$E$135,assumptions!$E$129,AZ10&lt;assumptions!$E$136,assumptions!$E$130,AZ10&gt;=assumptions!$E$136,assumptions!$E$131)*production!AZ45*AZ10/100/1000,0),0)</f>
        <v>0</v>
      </c>
      <c r="BA60" s="9" cm="1">
        <f t="array" ref="BA60">IF(production!BA24&gt;0,IF(BA2&lt;=year_end,_xlfn.IFS(BA10&lt;assumptions!$E$132,assumptions!$E$126,BA10&lt;assumptions!$E$133,assumptions!$E$127,BA10&lt;assumptions!$E$134,assumptions!$E$128,BA10&lt;assumptions!$E$135,assumptions!$E$129,BA10&lt;assumptions!$E$136,assumptions!$E$130,BA10&gt;=assumptions!$E$136,assumptions!$E$131)*production!BA45*BA10/100/1000,0),0)</f>
        <v>0</v>
      </c>
      <c r="BB60" s="9" cm="1">
        <f t="array" ref="BB60">IF(production!BB24&gt;0,IF(BB2&lt;=year_end,_xlfn.IFS(BB10&lt;assumptions!$E$132,assumptions!$E$126,BB10&lt;assumptions!$E$133,assumptions!$E$127,BB10&lt;assumptions!$E$134,assumptions!$E$128,BB10&lt;assumptions!$E$135,assumptions!$E$129,BB10&lt;assumptions!$E$136,assumptions!$E$130,BB10&gt;=assumptions!$E$136,assumptions!$E$131)*production!BB45*BB10/100/1000,0),0)</f>
        <v>0</v>
      </c>
      <c r="BC60" s="9" cm="1">
        <f t="array" ref="BC60">IF(production!BC24&gt;0,IF(BC2&lt;=year_end,_xlfn.IFS(BC10&lt;assumptions!$E$132,assumptions!$E$126,BC10&lt;assumptions!$E$133,assumptions!$E$127,BC10&lt;assumptions!$E$134,assumptions!$E$128,BC10&lt;assumptions!$E$135,assumptions!$E$129,BC10&lt;assumptions!$E$136,assumptions!$E$130,BC10&gt;=assumptions!$E$136,assumptions!$E$131)*production!BC45*BC10/100/1000,0),0)</f>
        <v>0</v>
      </c>
      <c r="BD60" s="9" cm="1">
        <f t="array" ref="BD60">IF(production!BD24&gt;0,IF(BD2&lt;=year_end,_xlfn.IFS(BD10&lt;assumptions!$E$132,assumptions!$E$126,BD10&lt;assumptions!$E$133,assumptions!$E$127,BD10&lt;assumptions!$E$134,assumptions!$E$128,BD10&lt;assumptions!$E$135,assumptions!$E$129,BD10&lt;assumptions!$E$136,assumptions!$E$130,BD10&gt;=assumptions!$E$136,assumptions!$E$131)*production!BD45*BD10/100/1000,0),0)</f>
        <v>0</v>
      </c>
      <c r="BE60" s="9" cm="1">
        <f t="array" ref="BE60">IF(production!BE24&gt;0,IF(BE2&lt;=year_end,_xlfn.IFS(BE10&lt;assumptions!$E$132,assumptions!$E$126,BE10&lt;assumptions!$E$133,assumptions!$E$127,BE10&lt;assumptions!$E$134,assumptions!$E$128,BE10&lt;assumptions!$E$135,assumptions!$E$129,BE10&lt;assumptions!$E$136,assumptions!$E$130,BE10&gt;=assumptions!$E$136,assumptions!$E$131)*production!BE45*BE10/100/1000,0),0)</f>
        <v>0</v>
      </c>
      <c r="BF60" s="9" cm="1">
        <f t="array" ref="BF60">IF(production!BF24&gt;0,IF(BF2&lt;=year_end,_xlfn.IFS(BF10&lt;assumptions!$E$132,assumptions!$E$126,BF10&lt;assumptions!$E$133,assumptions!$E$127,BF10&lt;assumptions!$E$134,assumptions!$E$128,BF10&lt;assumptions!$E$135,assumptions!$E$129,BF10&lt;assumptions!$E$136,assumptions!$E$130,BF10&gt;=assumptions!$E$136,assumptions!$E$131)*production!BF45*BF10/100/1000,0),0)</f>
        <v>0</v>
      </c>
      <c r="BG60" s="9" cm="1">
        <f t="array" ref="BG60">IF(production!BG24&gt;0,IF(BG2&lt;=year_end,_xlfn.IFS(BG10&lt;assumptions!$E$132,assumptions!$E$126,BG10&lt;assumptions!$E$133,assumptions!$E$127,BG10&lt;assumptions!$E$134,assumptions!$E$128,BG10&lt;assumptions!$E$135,assumptions!$E$129,BG10&lt;assumptions!$E$136,assumptions!$E$130,BG10&gt;=assumptions!$E$136,assumptions!$E$131)*production!BG45*BG10/100/1000,0),0)</f>
        <v>0</v>
      </c>
      <c r="BH60" s="9" cm="1">
        <f t="array" ref="BH60">IF(production!BH24&gt;0,IF(BH2&lt;=year_end,_xlfn.IFS(BH10&lt;assumptions!$E$132,assumptions!$E$126,BH10&lt;assumptions!$E$133,assumptions!$E$127,BH10&lt;assumptions!$E$134,assumptions!$E$128,BH10&lt;assumptions!$E$135,assumptions!$E$129,BH10&lt;assumptions!$E$136,assumptions!$E$130,BH10&gt;=assumptions!$E$136,assumptions!$E$131)*production!BH45*BH10/100/1000,0),0)</f>
        <v>0</v>
      </c>
      <c r="BI60" s="9" cm="1">
        <f t="array" ref="BI60">IF(production!BI24&gt;0,IF(BI2&lt;=year_end,_xlfn.IFS(BI10&lt;assumptions!$E$132,assumptions!$E$126,BI10&lt;assumptions!$E$133,assumptions!$E$127,BI10&lt;assumptions!$E$134,assumptions!$E$128,BI10&lt;assumptions!$E$135,assumptions!$E$129,BI10&lt;assumptions!$E$136,assumptions!$E$130,BI10&gt;=assumptions!$E$136,assumptions!$E$131)*production!BI45*BI10/100/1000,0),0)</f>
        <v>0</v>
      </c>
    </row>
    <row r="61" spans="1:61" x14ac:dyDescent="0.35">
      <c r="B61" s="7" t="s">
        <v>115</v>
      </c>
      <c r="D61" t="s">
        <v>233</v>
      </c>
      <c r="E61" s="15">
        <f t="shared" ca="1" si="24"/>
        <v>653.29502138340661</v>
      </c>
      <c r="F61" s="5">
        <f ca="1">IF(production!F24&gt;0,IF(F2&lt;=year_end,SUM(F62:F63),0),0)</f>
        <v>13.428781344000001</v>
      </c>
      <c r="G61" s="5">
        <f ca="1">IF(production!G24&gt;0,IF(G2&lt;=year_end,SUM(G62:G63),0),0)</f>
        <v>13.347793975168099</v>
      </c>
      <c r="H61" s="5">
        <f ca="1">IF(production!H24&gt;0,IF(H2&lt;=year_end,SUM(H62:H63),0),0)</f>
        <v>13.267295031439131</v>
      </c>
      <c r="I61" s="5">
        <f ca="1">IF(production!I24&gt;0,IF(I2&lt;=year_end,SUM(I62:I63),0),0)</f>
        <v>13.187281567179925</v>
      </c>
      <c r="J61" s="5">
        <f ca="1">IF(production!J24&gt;0,IF(J2&lt;=year_end,SUM(J62:J63),0),0)</f>
        <v>13.107750654522047</v>
      </c>
      <c r="K61" s="5">
        <f ca="1">IF(production!K24&gt;0,IF(K2&lt;=year_end,SUM(K62:K63),0),0)</f>
        <v>13.0286993832547</v>
      </c>
      <c r="L61" s="5">
        <f ca="1">IF(production!L24&gt;0,IF(L2&lt;=year_end,SUM(L62:L63),0),0)</f>
        <v>14.568890468307991</v>
      </c>
      <c r="M61" s="5">
        <f ca="1">IF(production!M24&gt;0,IF(M2&lt;=year_end,SUM(M62:M63),0),0)</f>
        <v>14.481027238160483</v>
      </c>
      <c r="N61" s="5">
        <f ca="1">IF(production!N24&gt;0,IF(N2&lt;=year_end,SUM(N62:N63),0),0)</f>
        <v>14.393693900610399</v>
      </c>
      <c r="O61" s="5">
        <f ca="1">IF(production!O24&gt;0,IF(O2&lt;=year_end,SUM(O62:O63),0),0)</f>
        <v>14.30688725993909</v>
      </c>
      <c r="P61" s="5">
        <f ca="1">IF(production!P24&gt;0,IF(P2&lt;=year_end,SUM(P62:P63),0),0)</f>
        <v>14.220604139700868</v>
      </c>
      <c r="Q61" s="5">
        <f ca="1">IF(production!Q24&gt;0,IF(Q2&lt;=year_end,SUM(Q62:Q63),0),0)</f>
        <v>14.134841382606821</v>
      </c>
      <c r="R61" s="5">
        <f ca="1">IF(production!R24&gt;0,IF(R2&lt;=year_end,SUM(R62:R63),0),0)</f>
        <v>15.610662056010316</v>
      </c>
      <c r="S61" s="5">
        <f ca="1">IF(production!S24&gt;0,IF(S2&lt;=year_end,SUM(S62:S63),0),0)</f>
        <v>15.516516026429958</v>
      </c>
      <c r="T61" s="5">
        <f ca="1">IF(production!T24&gt;0,IF(T2&lt;=year_end,SUM(T62:T63),0),0)</f>
        <v>15.422937780256476</v>
      </c>
      <c r="U61" s="5">
        <f ca="1">IF(production!U24&gt;0,IF(U2&lt;=year_end,SUM(U62:U63),0),0)</f>
        <v>15.329923893256282</v>
      </c>
      <c r="V61" s="5">
        <f ca="1">IF(production!V24&gt;0,IF(V2&lt;=year_end,SUM(V62:V63),0),0)</f>
        <v>15.237470961846922</v>
      </c>
      <c r="W61" s="5">
        <f ca="1">IF(production!W24&gt;0,IF(W2&lt;=year_end,SUM(W62:W63),0),0)</f>
        <v>15.14557560297254</v>
      </c>
      <c r="X61" s="5">
        <f ca="1">IF(production!X24&gt;0,IF(X2&lt;=year_end,SUM(X62:X63),0),0)</f>
        <v>16.559657899378088</v>
      </c>
      <c r="Y61" s="5">
        <f ca="1">IF(production!Y24&gt;0,IF(Y2&lt;=year_end,SUM(Y62:Y63),0),0)</f>
        <v>16.45978858974588</v>
      </c>
      <c r="Z61" s="5">
        <f ca="1">IF(production!Z24&gt;0,IF(Z2&lt;=year_end,SUM(Z62:Z63),0),0)</f>
        <v>16.360521579935753</v>
      </c>
      <c r="AA61" s="5">
        <f ca="1">IF(production!AA24&gt;0,IF(AA2&lt;=year_end,SUM(AA62:AA63),0),0)</f>
        <v>16.261853237549744</v>
      </c>
      <c r="AB61" s="5">
        <f ca="1">IF(production!AB24&gt;0,IF(AB2&lt;=year_end,SUM(AB62:AB63),0),0)</f>
        <v>16.163779952096466</v>
      </c>
      <c r="AC61" s="5">
        <f ca="1">IF(production!AC24&gt;0,IF(AC2&lt;=year_end,SUM(AC62:AC63),0),0)</f>
        <v>16.066298134858961</v>
      </c>
      <c r="AD61" s="5">
        <f ca="1">IF(production!AD24&gt;0,IF(AD2&lt;=year_end,SUM(AD62:AD63),0),0)</f>
        <v>17.421168238650992</v>
      </c>
      <c r="AE61" s="5">
        <f ca="1">IF(production!AE24&gt;0,IF(AE2&lt;=year_end,SUM(AE62:AE63),0),0)</f>
        <v>17.316103263543873</v>
      </c>
      <c r="AF61" s="5">
        <f ca="1">IF(production!AF24&gt;0,IF(AF2&lt;=year_end,SUM(AF62:AF63),0),0)</f>
        <v>17.211671922693832</v>
      </c>
      <c r="AG61" s="5">
        <f ca="1">IF(production!AG24&gt;0,IF(AG2&lt;=year_end,SUM(AG62:AG63),0),0)</f>
        <v>17.107870394728689</v>
      </c>
      <c r="AH61" s="5">
        <f ca="1">IF(production!AH24&gt;0,IF(AH2&lt;=year_end,SUM(AH62:AH63),0),0)</f>
        <v>17.004694881322525</v>
      </c>
      <c r="AI61" s="5">
        <f ca="1">IF(production!AI24&gt;0,IF(AI2&lt;=year_end,SUM(AI62:AI63),0),0)</f>
        <v>16.902141607056652</v>
      </c>
      <c r="AJ61" s="5">
        <f ca="1">IF(production!AJ24&gt;0,IF(AJ2&lt;=year_end,SUM(AJ62:AJ63),0),0)</f>
        <v>18.200224054221604</v>
      </c>
      <c r="AK61" s="5">
        <f ca="1">IF(production!AK24&gt;0,IF(AK2&lt;=year_end,SUM(AK62:AK63),0),0)</f>
        <v>18.090460686977476</v>
      </c>
      <c r="AL61" s="5">
        <f ca="1">IF(production!AL24&gt;0,IF(AL2&lt;=year_end,SUM(AL62:AL63),0),0)</f>
        <v>17.981359289429598</v>
      </c>
      <c r="AM61" s="5">
        <f ca="1">IF(production!AM24&gt;0,IF(AM2&lt;=year_end,SUM(AM62:AM63),0),0)</f>
        <v>17.872915869318156</v>
      </c>
      <c r="AN61" s="5">
        <f ca="1">IF(production!AN24&gt;0,IF(AN2&lt;=year_end,SUM(AN62:AN63),0),0)</f>
        <v>17.765126458460198</v>
      </c>
      <c r="AO61" s="5">
        <f ca="1">IF(production!AO24&gt;0,IF(AO2&lt;=year_end,SUM(AO62:AO63),0),0)</f>
        <v>17.657987112604392</v>
      </c>
      <c r="AP61" s="5">
        <f ca="1">IF(production!AP24&gt;0,IF(AP2&lt;=year_end,SUM(AP62:AP63),0),0)</f>
        <v>18.901608827539558</v>
      </c>
      <c r="AQ61" s="5">
        <f ca="1">IF(production!AQ24&gt;0,IF(AQ2&lt;=year_end,SUM(AQ62:AQ63),0),0)</f>
        <v>18.787615492893714</v>
      </c>
      <c r="AR61" s="5">
        <f ca="1">IF(production!AR24&gt;0,IF(AR2&lt;=year_end,SUM(AR62:AR63),0),0)</f>
        <v>18.674309638369937</v>
      </c>
      <c r="AS61" s="5">
        <f ca="1">IF(production!AS24&gt;0,IF(AS2&lt;=year_end,SUM(AS62:AS63),0),0)</f>
        <v>18.561687117858078</v>
      </c>
      <c r="AT61" s="5">
        <f ca="1">IF(production!AT24&gt;0,IF(AT2&lt;=year_end,SUM(AT62:AT63),0),0)</f>
        <v>12.229544468510404</v>
      </c>
      <c r="AU61" s="5">
        <f>IF(production!AU24&gt;0,IF(AU2&lt;=year_end,SUM(AU62:AU63),0),0)</f>
        <v>0</v>
      </c>
      <c r="AV61" s="5">
        <f>IF(production!AV24&gt;0,IF(AV2&lt;=year_end,SUM(AV62:AV63),0),0)</f>
        <v>0</v>
      </c>
      <c r="AW61" s="5">
        <f>IF(production!AW24&gt;0,IF(AW2&lt;=year_end,SUM(AW62:AW63),0),0)</f>
        <v>0</v>
      </c>
      <c r="AX61" s="5">
        <f>IF(production!AX24&gt;0,IF(AX2&lt;=year_end,SUM(AX62:AX63),0),0)</f>
        <v>0</v>
      </c>
      <c r="AY61" s="5">
        <f>IF(production!AY24&gt;0,IF(AY2&lt;=year_end,SUM(AY62:AY63),0),0)</f>
        <v>0</v>
      </c>
      <c r="AZ61" s="5">
        <f>IF(production!AZ24&gt;0,IF(AZ2&lt;=year_end,SUM(AZ62:AZ63),0),0)</f>
        <v>0</v>
      </c>
      <c r="BA61" s="5">
        <f>IF(production!BA24&gt;0,IF(BA2&lt;=year_end,SUM(BA62:BA63),0),0)</f>
        <v>0</v>
      </c>
      <c r="BB61" s="5">
        <f>IF(production!BB24&gt;0,IF(BB2&lt;=year_end,SUM(BB62:BB63),0),0)</f>
        <v>0</v>
      </c>
      <c r="BC61" s="5">
        <f>IF(production!BC24&gt;0,IF(BC2&lt;=year_end,SUM(BC62:BC63),0),0)</f>
        <v>0</v>
      </c>
      <c r="BD61" s="5">
        <f>IF(production!BD24&gt;0,IF(BD2&lt;=year_end,SUM(BD62:BD63),0),0)</f>
        <v>0</v>
      </c>
      <c r="BE61" s="5">
        <f>IF(production!BE24&gt;0,IF(BE2&lt;=year_end,SUM(BE62:BE63),0),0)</f>
        <v>0</v>
      </c>
      <c r="BF61" s="5">
        <f>IF(production!BF24&gt;0,IF(BF2&lt;=year_end,SUM(BF62:BF63),0),0)</f>
        <v>0</v>
      </c>
      <c r="BG61" s="5">
        <f>IF(production!BG24&gt;0,IF(BG2&lt;=year_end,SUM(BG62:BG63),0),0)</f>
        <v>0</v>
      </c>
      <c r="BH61" s="5">
        <f>IF(production!BH24&gt;0,IF(BH2&lt;=year_end,SUM(BH62:BH63),0),0)</f>
        <v>0</v>
      </c>
      <c r="BI61" s="5">
        <f>IF(production!BI24&gt;0,IF(BI2&lt;=year_end,SUM(BI62:BI63),0),0)</f>
        <v>0</v>
      </c>
    </row>
    <row r="62" spans="1:61" x14ac:dyDescent="0.35">
      <c r="C62" t="s">
        <v>210</v>
      </c>
      <c r="D62" t="s">
        <v>233</v>
      </c>
      <c r="E62" s="15">
        <f t="shared" si="24"/>
        <v>362.94167854633702</v>
      </c>
      <c r="F62" s="5">
        <f>IF(production!F24&gt;0,IF(F2&lt;=year_end,assumptions!$E$123/100*production!F46*F11/1000000,0),0)</f>
        <v>7.4604340800000006</v>
      </c>
      <c r="G62" s="5">
        <f>IF(production!G24&gt;0,IF(G2&lt;=year_end,assumptions!$E$123/100*production!G46*G11/1000000,0),0)</f>
        <v>7.4154410973156102</v>
      </c>
      <c r="H62" s="5">
        <f>IF(production!H24&gt;0,IF(H2&lt;=year_end,assumptions!$E$123/100*production!H46*H11/1000000,0),0)</f>
        <v>7.3707194619106291</v>
      </c>
      <c r="I62" s="5">
        <f>IF(production!I24&gt;0,IF(I2&lt;=year_end,assumptions!$E$123/100*production!I46*I11/1000000,0),0)</f>
        <v>7.3262675373221802</v>
      </c>
      <c r="J62" s="5">
        <f>IF(production!J24&gt;0,IF(J2&lt;=year_end,assumptions!$E$123/100*production!J46*J11/1000000,0),0)</f>
        <v>7.2820836969566933</v>
      </c>
      <c r="K62" s="5">
        <f>IF(production!K24&gt;0,IF(K2&lt;=year_end,assumptions!$E$123/100*production!K46*K11/1000000,0),0)</f>
        <v>7.2381663240303888</v>
      </c>
      <c r="L62" s="5">
        <f>IF(production!L24&gt;0,IF(L2&lt;=year_end,assumptions!$E$123/100*production!L46*L11/1000000,0),0)</f>
        <v>8.0938280379488834</v>
      </c>
      <c r="M62" s="5">
        <f>IF(production!M24&gt;0,IF(M2&lt;=year_end,assumptions!$E$123/100*production!M46*M11/1000000,0),0)</f>
        <v>8.045015132311379</v>
      </c>
      <c r="N62" s="5">
        <f>IF(production!N24&gt;0,IF(N2&lt;=year_end,assumptions!$E$123/100*production!N46*N11/1000000,0),0)</f>
        <v>7.9964966114502225</v>
      </c>
      <c r="O62" s="5">
        <f>IF(production!O24&gt;0,IF(O2&lt;=year_end,assumptions!$E$123/100*production!O46*O11/1000000,0),0)</f>
        <v>7.9482706999661614</v>
      </c>
      <c r="P62" s="5">
        <f>IF(production!P24&gt;0,IF(P2&lt;=year_end,assumptions!$E$123/100*production!P46*P11/1000000,0),0)</f>
        <v>7.9003356331671499</v>
      </c>
      <c r="Q62" s="5">
        <f>IF(production!Q24&gt;0,IF(Q2&lt;=year_end,assumptions!$E$123/100*production!Q46*Q11/1000000,0),0)</f>
        <v>7.8526896570037898</v>
      </c>
      <c r="R62" s="5">
        <f>IF(production!R24&gt;0,IF(R2&lt;=year_end,assumptions!$E$123/100*production!R46*R11/1000000,0),0)</f>
        <v>8.672590031116842</v>
      </c>
      <c r="S62" s="5">
        <f>IF(production!S24&gt;0,IF(S2&lt;=year_end,assumptions!$E$123/100*production!S46*S11/1000000,0),0)</f>
        <v>8.6202866813499774</v>
      </c>
      <c r="T62" s="5">
        <f>IF(production!T24&gt;0,IF(T2&lt;=year_end,assumptions!$E$123/100*production!T46*T11/1000000,0),0)</f>
        <v>8.5682987668091535</v>
      </c>
      <c r="U62" s="5">
        <f>IF(production!U24&gt;0,IF(U2&lt;=year_end,assumptions!$E$123/100*production!U46*U11/1000000,0),0)</f>
        <v>8.5166243851423786</v>
      </c>
      <c r="V62" s="5">
        <f>IF(production!V24&gt;0,IF(V2&lt;=year_end,assumptions!$E$123/100*production!V46*V11/1000000,0),0)</f>
        <v>8.4652616454705125</v>
      </c>
      <c r="W62" s="5">
        <f>IF(production!W24&gt;0,IF(W2&lt;=year_end,assumptions!$E$123/100*production!W46*W11/1000000,0),0)</f>
        <v>8.4142086683180786</v>
      </c>
      <c r="X62" s="5">
        <f>IF(production!X24&gt;0,IF(X2&lt;=year_end,assumptions!$E$123/100*production!X46*X11/1000000,0),0)</f>
        <v>9.1998099440989378</v>
      </c>
      <c r="Y62" s="5">
        <f>IF(production!Y24&gt;0,IF(Y2&lt;=year_end,assumptions!$E$123/100*production!Y46*Y11/1000000,0),0)</f>
        <v>9.1443269943032668</v>
      </c>
      <c r="Z62" s="5">
        <f>IF(production!Z24&gt;0,IF(Z2&lt;=year_end,assumptions!$E$123/100*production!Z46*Z11/1000000,0),0)</f>
        <v>9.0891786555198628</v>
      </c>
      <c r="AA62" s="5">
        <f>IF(production!AA24&gt;0,IF(AA2&lt;=year_end,assumptions!$E$123/100*production!AA46*AA11/1000000,0),0)</f>
        <v>9.0343629097498575</v>
      </c>
      <c r="AB62" s="5">
        <f>IF(production!AB24&gt;0,IF(AB2&lt;=year_end,assumptions!$E$123/100*production!AB46*AB11/1000000,0),0)</f>
        <v>8.9798777511647021</v>
      </c>
      <c r="AC62" s="5">
        <f>IF(production!AC24&gt;0,IF(AC2&lt;=year_end,assumptions!$E$123/100*production!AC46*AC11/1000000,0),0)</f>
        <v>8.9257211860327565</v>
      </c>
      <c r="AD62" s="5">
        <f>IF(production!AD24&gt;0,IF(AD2&lt;=year_end,assumptions!$E$123/100*production!AD46*AD11/1000000,0),0)</f>
        <v>9.6784267992505502</v>
      </c>
      <c r="AE62" s="5">
        <f>IF(production!AE24&gt;0,IF(AE2&lt;=year_end,assumptions!$E$123/100*production!AE46*AE11/1000000,0),0)</f>
        <v>9.6200573686354858</v>
      </c>
      <c r="AF62" s="5">
        <f>IF(production!AF24&gt;0,IF(AF2&lt;=year_end,assumptions!$E$123/100*production!AF46*AF11/1000000,0),0)</f>
        <v>9.5620399570521286</v>
      </c>
      <c r="AG62" s="5">
        <f>IF(production!AG24&gt;0,IF(AG2&lt;=year_end,assumptions!$E$123/100*production!AG46*AG11/1000000,0),0)</f>
        <v>9.5043724415159385</v>
      </c>
      <c r="AH62" s="5">
        <f>IF(production!AH24&gt;0,IF(AH2&lt;=year_end,assumptions!$E$123/100*production!AH46*AH11/1000000,0),0)</f>
        <v>9.4470527118458474</v>
      </c>
      <c r="AI62" s="5">
        <f>IF(production!AI24&gt;0,IF(AI2&lt;=year_end,assumptions!$E$123/100*production!AI46*AI11/1000000,0),0)</f>
        <v>9.3900786705870285</v>
      </c>
      <c r="AJ62" s="5">
        <f>IF(production!AJ24&gt;0,IF(AJ2&lt;=year_end,assumptions!$E$123/100*production!AJ46*AJ11/1000000,0),0)</f>
        <v>10.111235585678669</v>
      </c>
      <c r="AK62" s="5">
        <f>IF(production!AK24&gt;0,IF(AK2&lt;=year_end,assumptions!$E$123/100*production!AK46*AK11/1000000,0),0)</f>
        <v>10.050255937209709</v>
      </c>
      <c r="AL62" s="5">
        <f>IF(production!AL24&gt;0,IF(AL2&lt;=year_end,assumptions!$E$123/100*production!AL46*AL11/1000000,0),0)</f>
        <v>9.9896440496831094</v>
      </c>
      <c r="AM62" s="5">
        <f>IF(production!AM24&gt;0,IF(AM2&lt;=year_end,assumptions!$E$123/100*production!AM46*AM11/1000000,0),0)</f>
        <v>9.9293977051767524</v>
      </c>
      <c r="AN62" s="5">
        <f>IF(production!AN24&gt;0,IF(AN2&lt;=year_end,assumptions!$E$123/100*production!AN46*AN11/1000000,0),0)</f>
        <v>9.8695146991445544</v>
      </c>
      <c r="AO62" s="5">
        <f>IF(production!AO24&gt;0,IF(AO2&lt;=year_end,assumptions!$E$123/100*production!AO46*AO11/1000000,0),0)</f>
        <v>9.8099928403357737</v>
      </c>
      <c r="AP62" s="5">
        <f>IF(production!AP24&gt;0,IF(AP2&lt;=year_end,assumptions!$E$123/100*production!AP46*AP11/1000000,0),0)</f>
        <v>10.500893793077532</v>
      </c>
      <c r="AQ62" s="5">
        <f>IF(production!AQ24&gt;0,IF(AQ2&lt;=year_end,assumptions!$E$123/100*production!AQ46*AQ11/1000000,0),0)</f>
        <v>10.437564162718729</v>
      </c>
      <c r="AR62" s="5">
        <f>IF(production!AR24&gt;0,IF(AR2&lt;=year_end,assumptions!$E$123/100*production!AR46*AR11/1000000,0),0)</f>
        <v>10.374616465761077</v>
      </c>
      <c r="AS62" s="5">
        <f>IF(production!AS24&gt;0,IF(AS2&lt;=year_end,assumptions!$E$123/100*production!AS46*AS11/1000000,0),0)</f>
        <v>10.312048398810044</v>
      </c>
      <c r="AT62" s="5">
        <f>IF(production!AT24&gt;0,IF(AT2&lt;=year_end,assumptions!$E$123/100*production!AT46*AT11/1000000,0),0)</f>
        <v>6.7941913713946702</v>
      </c>
      <c r="AU62" s="5">
        <f>IF(production!AU24&gt;0,IF(AU2&lt;=year_end,assumptions!$E$123/100*production!AU46*AU11/1000000,0),0)</f>
        <v>0</v>
      </c>
      <c r="AV62" s="5">
        <f>IF(production!AV24&gt;0,IF(AV2&lt;=year_end,assumptions!$E$123/100*production!AV46*AV11/1000000,0),0)</f>
        <v>0</v>
      </c>
      <c r="AW62" s="5">
        <f>IF(production!AW24&gt;0,IF(AW2&lt;=year_end,assumptions!$E$123/100*production!AW46*AW11/1000000,0),0)</f>
        <v>0</v>
      </c>
      <c r="AX62" s="5">
        <f>IF(production!AX24&gt;0,IF(AX2&lt;=year_end,assumptions!$E$123/100*production!AX46*AX11/1000000,0),0)</f>
        <v>0</v>
      </c>
      <c r="AY62" s="5">
        <f>IF(production!AY24&gt;0,IF(AY2&lt;=year_end,assumptions!$E$123/100*production!AY46*AY11/1000000,0),0)</f>
        <v>0</v>
      </c>
      <c r="AZ62" s="5">
        <f>IF(production!AZ24&gt;0,IF(AZ2&lt;=year_end,assumptions!$E$123/100*production!AZ46*AZ11/1000000,0),0)</f>
        <v>0</v>
      </c>
      <c r="BA62" s="5">
        <f>IF(production!BA24&gt;0,IF(BA2&lt;=year_end,assumptions!$E$123/100*production!BA46*BA11/1000000,0),0)</f>
        <v>0</v>
      </c>
      <c r="BB62" s="5">
        <f>IF(production!BB24&gt;0,IF(BB2&lt;=year_end,assumptions!$E$123/100*production!BB46*BB11/1000000,0),0)</f>
        <v>0</v>
      </c>
      <c r="BC62" s="5">
        <f>IF(production!BC24&gt;0,IF(BC2&lt;=year_end,assumptions!$E$123/100*production!BC46*BC11/1000000,0),0)</f>
        <v>0</v>
      </c>
      <c r="BD62" s="5">
        <f>IF(production!BD24&gt;0,IF(BD2&lt;=year_end,assumptions!$E$123/100*production!BD46*BD11/1000000,0),0)</f>
        <v>0</v>
      </c>
      <c r="BE62" s="5">
        <f>IF(production!BE24&gt;0,IF(BE2&lt;=year_end,assumptions!$E$123/100*production!BE46*BE11/1000000,0),0)</f>
        <v>0</v>
      </c>
      <c r="BF62" s="5">
        <f>IF(production!BF24&gt;0,IF(BF2&lt;=year_end,assumptions!$E$123/100*production!BF46*BF11/1000000,0),0)</f>
        <v>0</v>
      </c>
      <c r="BG62" s="5">
        <f>IF(production!BG24&gt;0,IF(BG2&lt;=year_end,assumptions!$E$123/100*production!BG46*BG11/1000000,0),0)</f>
        <v>0</v>
      </c>
      <c r="BH62" s="5">
        <f>IF(production!BH24&gt;0,IF(BH2&lt;=year_end,assumptions!$E$123/100*production!BH46*BH11/1000000,0),0)</f>
        <v>0</v>
      </c>
      <c r="BI62" s="5">
        <f>IF(production!BI24&gt;0,IF(BI2&lt;=year_end,assumptions!$E$123/100*production!BI46*BI11/1000000,0),0)</f>
        <v>0</v>
      </c>
    </row>
    <row r="63" spans="1:61" x14ac:dyDescent="0.35">
      <c r="C63" t="s">
        <v>302</v>
      </c>
      <c r="D63" t="s">
        <v>233</v>
      </c>
      <c r="E63" s="15">
        <f ca="1">SUM(F63:BI63)</f>
        <v>290.35334283706965</v>
      </c>
      <c r="F63" s="5" cm="1">
        <f t="array" aca="1" ref="F63" ca="1">IF(production!F24&gt;0,IF(F2&lt;=year_end,_xlfn.IFS(F11&lt;assumptions!$E$144,assumptions!$E$138,F11&lt;assumptions!$E$145,assumptions!$E$139,F11&lt;assumptions!$E$146,assumptions!$E$140,F11&lt;assumptions!$E$147,assumptions!$E$141,F11&lt;assumptions!$E$148,assumptions!$E$142,F11&gt;=assumptions!$E$148,assumptions!$E$143)/100*production!F46*F11/1000000,0),0)</f>
        <v>5.9683472640000002</v>
      </c>
      <c r="G63" s="5" cm="1">
        <f t="array" aca="1" ref="G63" ca="1">IF(production!G24&gt;0,IF(G2&lt;=year_end,_xlfn.IFS(G11&lt;assumptions!$E$144,assumptions!$E$138,G11&lt;assumptions!$E$145,assumptions!$E$139,G11&lt;assumptions!$E$146,assumptions!$E$140,G11&lt;assumptions!$E$147,assumptions!$E$141,G11&lt;assumptions!$E$148,assumptions!$E$142,G11&gt;=assumptions!$E$148,assumptions!$E$143)/100*production!G46*G11/1000000,0),0)</f>
        <v>5.9323528778524883</v>
      </c>
      <c r="H63" s="5" cm="1">
        <f t="array" aca="1" ref="H63" ca="1">IF(production!H24&gt;0,IF(H2&lt;=year_end,_xlfn.IFS(H11&lt;assumptions!$E$144,assumptions!$E$138,H11&lt;assumptions!$E$145,assumptions!$E$139,H11&lt;assumptions!$E$146,assumptions!$E$140,H11&lt;assumptions!$E$147,assumptions!$E$141,H11&lt;assumptions!$E$148,assumptions!$E$142,H11&gt;=assumptions!$E$148,assumptions!$E$143)/100*production!H46*H11/1000000,0),0)</f>
        <v>5.896575569528502</v>
      </c>
      <c r="I63" s="5" cm="1">
        <f t="array" aca="1" ref="I63" ca="1">IF(production!I24&gt;0,IF(I2&lt;=year_end,_xlfn.IFS(I11&lt;assumptions!$E$144,assumptions!$E$138,I11&lt;assumptions!$E$145,assumptions!$E$139,I11&lt;assumptions!$E$146,assumptions!$E$140,I11&lt;assumptions!$E$147,assumptions!$E$141,I11&lt;assumptions!$E$148,assumptions!$E$142,I11&gt;=assumptions!$E$148,assumptions!$E$143)/100*production!I46*I11/1000000,0),0)</f>
        <v>5.8610140298577447</v>
      </c>
      <c r="J63" s="5" cm="1">
        <f t="array" aca="1" ref="J63" ca="1">IF(production!J24&gt;0,IF(J2&lt;=year_end,_xlfn.IFS(J11&lt;assumptions!$E$144,assumptions!$E$138,J11&lt;assumptions!$E$145,assumptions!$E$139,J11&lt;assumptions!$E$146,assumptions!$E$140,J11&lt;assumptions!$E$147,assumptions!$E$141,J11&lt;assumptions!$E$148,assumptions!$E$142,J11&gt;=assumptions!$E$148,assumptions!$E$143)/100*production!J46*J11/1000000,0),0)</f>
        <v>5.8256669575653532</v>
      </c>
      <c r="K63" s="5" cm="1">
        <f t="array" aca="1" ref="K63" ca="1">IF(production!K24&gt;0,IF(K2&lt;=year_end,_xlfn.IFS(K11&lt;assumptions!$E$144,assumptions!$E$138,K11&lt;assumptions!$E$145,assumptions!$E$139,K11&lt;assumptions!$E$146,assumptions!$E$140,K11&lt;assumptions!$E$147,assumptions!$E$141,K11&lt;assumptions!$E$148,assumptions!$E$142,K11&gt;=assumptions!$E$148,assumptions!$E$143)/100*production!K46*K11/1000000,0),0)</f>
        <v>5.7905330592243116</v>
      </c>
      <c r="L63" s="5" cm="1">
        <f t="array" aca="1" ref="L63" ca="1">IF(production!L24&gt;0,IF(L2&lt;=year_end,_xlfn.IFS(L11&lt;assumptions!$E$144,assumptions!$E$138,L11&lt;assumptions!$E$145,assumptions!$E$139,L11&lt;assumptions!$E$146,assumptions!$E$140,L11&lt;assumptions!$E$147,assumptions!$E$141,L11&lt;assumptions!$E$148,assumptions!$E$142,L11&gt;=assumptions!$E$148,assumptions!$E$143)/100*production!L46*L11/1000000,0),0)</f>
        <v>6.4750624303591069</v>
      </c>
      <c r="M63" s="5" cm="1">
        <f t="array" aca="1" ref="M63" ca="1">IF(production!M24&gt;0,IF(M2&lt;=year_end,_xlfn.IFS(M11&lt;assumptions!$E$144,assumptions!$E$138,M11&lt;assumptions!$E$145,assumptions!$E$139,M11&lt;assumptions!$E$146,assumptions!$E$140,M11&lt;assumptions!$E$147,assumptions!$E$141,M11&lt;assumptions!$E$148,assumptions!$E$142,M11&gt;=assumptions!$E$148,assumptions!$E$143)/100*production!M46*M11/1000000,0),0)</f>
        <v>6.4360121058491027</v>
      </c>
      <c r="N63" s="5" cm="1">
        <f t="array" aca="1" ref="N63" ca="1">IF(production!N24&gt;0,IF(N2&lt;=year_end,_xlfn.IFS(N11&lt;assumptions!$E$144,assumptions!$E$138,N11&lt;assumptions!$E$145,assumptions!$E$139,N11&lt;assumptions!$E$146,assumptions!$E$140,N11&lt;assumptions!$E$147,assumptions!$E$141,N11&lt;assumptions!$E$148,assumptions!$E$142,N11&gt;=assumptions!$E$148,assumptions!$E$143)/100*production!N46*N11/1000000,0),0)</f>
        <v>6.3971972891601769</v>
      </c>
      <c r="O63" s="5" cm="1">
        <f t="array" aca="1" ref="O63" ca="1">IF(production!O24&gt;0,IF(O2&lt;=year_end,_xlfn.IFS(O11&lt;assumptions!$E$144,assumptions!$E$138,O11&lt;assumptions!$E$145,assumptions!$E$139,O11&lt;assumptions!$E$146,assumptions!$E$140,O11&lt;assumptions!$E$147,assumptions!$E$141,O11&lt;assumptions!$E$148,assumptions!$E$142,O11&gt;=assumptions!$E$148,assumptions!$E$143)/100*production!O46*O11/1000000,0),0)</f>
        <v>6.358616559972929</v>
      </c>
      <c r="P63" s="5" cm="1">
        <f t="array" aca="1" ref="P63" ca="1">IF(production!P24&gt;0,IF(P2&lt;=year_end,_xlfn.IFS(P11&lt;assumptions!$E$144,assumptions!$E$138,P11&lt;assumptions!$E$145,assumptions!$E$139,P11&lt;assumptions!$E$146,assumptions!$E$140,P11&lt;assumptions!$E$147,assumptions!$E$141,P11&lt;assumptions!$E$148,assumptions!$E$142,P11&gt;=assumptions!$E$148,assumptions!$E$143)/100*production!P46*P11/1000000,0),0)</f>
        <v>6.3202685065337185</v>
      </c>
      <c r="Q63" s="5" cm="1">
        <f t="array" aca="1" ref="Q63" ca="1">IF(production!Q24&gt;0,IF(Q2&lt;=year_end,_xlfn.IFS(Q11&lt;assumptions!$E$144,assumptions!$E$138,Q11&lt;assumptions!$E$145,assumptions!$E$139,Q11&lt;assumptions!$E$146,assumptions!$E$140,Q11&lt;assumptions!$E$147,assumptions!$E$141,Q11&lt;assumptions!$E$148,assumptions!$E$142,Q11&gt;=assumptions!$E$148,assumptions!$E$143)/100*production!Q46*Q11/1000000,0),0)</f>
        <v>6.2821517256030308</v>
      </c>
      <c r="R63" s="5" cm="1">
        <f t="array" aca="1" ref="R63" ca="1">IF(production!R24&gt;0,IF(R2&lt;=year_end,_xlfn.IFS(R11&lt;assumptions!$E$144,assumptions!$E$138,R11&lt;assumptions!$E$145,assumptions!$E$139,R11&lt;assumptions!$E$146,assumptions!$E$140,R11&lt;assumptions!$E$147,assumptions!$E$141,R11&lt;assumptions!$E$148,assumptions!$E$142,R11&gt;=assumptions!$E$148,assumptions!$E$143)/100*production!R46*R11/1000000,0),0)</f>
        <v>6.9380720248934731</v>
      </c>
      <c r="S63" s="5" cm="1">
        <f t="array" aca="1" ref="S63" ca="1">IF(production!S24&gt;0,IF(S2&lt;=year_end,_xlfn.IFS(S11&lt;assumptions!$E$144,assumptions!$E$138,S11&lt;assumptions!$E$145,assumptions!$E$139,S11&lt;assumptions!$E$146,assumptions!$E$140,S11&lt;assumptions!$E$147,assumptions!$E$141,S11&lt;assumptions!$E$148,assumptions!$E$142,S11&gt;=assumptions!$E$148,assumptions!$E$143)/100*production!S46*S11/1000000,0),0)</f>
        <v>6.8962293450799814</v>
      </c>
      <c r="T63" s="5" cm="1">
        <f t="array" aca="1" ref="T63" ca="1">IF(production!T24&gt;0,IF(T2&lt;=year_end,_xlfn.IFS(T11&lt;assumptions!$E$144,assumptions!$E$138,T11&lt;assumptions!$E$145,assumptions!$E$139,T11&lt;assumptions!$E$146,assumptions!$E$140,T11&lt;assumptions!$E$147,assumptions!$E$141,T11&lt;assumptions!$E$148,assumptions!$E$142,T11&gt;=assumptions!$E$148,assumptions!$E$143)/100*production!T46*T11/1000000,0),0)</f>
        <v>6.854639013447323</v>
      </c>
      <c r="U63" s="5" cm="1">
        <f t="array" aca="1" ref="U63" ca="1">IF(production!U24&gt;0,IF(U2&lt;=year_end,_xlfn.IFS(U11&lt;assumptions!$E$144,assumptions!$E$138,U11&lt;assumptions!$E$145,assumptions!$E$139,U11&lt;assumptions!$E$146,assumptions!$E$140,U11&lt;assumptions!$E$147,assumptions!$E$141,U11&lt;assumptions!$E$148,assumptions!$E$142,U11&gt;=assumptions!$E$148,assumptions!$E$143)/100*production!U46*U11/1000000,0),0)</f>
        <v>6.8132995081139027</v>
      </c>
      <c r="V63" s="5" cm="1">
        <f t="array" aca="1" ref="V63" ca="1">IF(production!V24&gt;0,IF(V2&lt;=year_end,_xlfn.IFS(V11&lt;assumptions!$E$144,assumptions!$E$138,V11&lt;assumptions!$E$145,assumptions!$E$139,V11&lt;assumptions!$E$146,assumptions!$E$140,V11&lt;assumptions!$E$147,assumptions!$E$141,V11&lt;assumptions!$E$148,assumptions!$E$142,V11&gt;=assumptions!$E$148,assumptions!$E$143)/100*production!V46*V11/1000000,0),0)</f>
        <v>6.7722093163764097</v>
      </c>
      <c r="W63" s="5" cm="1">
        <f t="array" aca="1" ref="W63" ca="1">IF(production!W24&gt;0,IF(W2&lt;=year_end,_xlfn.IFS(W11&lt;assumptions!$E$144,assumptions!$E$138,W11&lt;assumptions!$E$145,assumptions!$E$139,W11&lt;assumptions!$E$146,assumptions!$E$140,W11&lt;assumptions!$E$147,assumptions!$E$141,W11&lt;assumptions!$E$148,assumptions!$E$142,W11&gt;=assumptions!$E$148,assumptions!$E$143)/100*production!W46*W11/1000000,0),0)</f>
        <v>6.7313669346544618</v>
      </c>
      <c r="X63" s="5" cm="1">
        <f t="array" aca="1" ref="X63" ca="1">IF(production!X24&gt;0,IF(X2&lt;=year_end,_xlfn.IFS(X11&lt;assumptions!$E$144,assumptions!$E$138,X11&lt;assumptions!$E$145,assumptions!$E$139,X11&lt;assumptions!$E$146,assumptions!$E$140,X11&lt;assumptions!$E$147,assumptions!$E$141,X11&lt;assumptions!$E$148,assumptions!$E$142,X11&gt;=assumptions!$E$148,assumptions!$E$143)/100*production!X46*X11/1000000,0),0)</f>
        <v>7.3598479552791503</v>
      </c>
      <c r="Y63" s="5" cm="1">
        <f t="array" aca="1" ref="Y63" ca="1">IF(production!Y24&gt;0,IF(Y2&lt;=year_end,_xlfn.IFS(Y11&lt;assumptions!$E$144,assumptions!$E$138,Y11&lt;assumptions!$E$145,assumptions!$E$139,Y11&lt;assumptions!$E$146,assumptions!$E$140,Y11&lt;assumptions!$E$147,assumptions!$E$141,Y11&lt;assumptions!$E$148,assumptions!$E$142,Y11&gt;=assumptions!$E$148,assumptions!$E$143)/100*production!Y46*Y11/1000000,0),0)</f>
        <v>7.3154615954426134</v>
      </c>
      <c r="Z63" s="5" cm="1">
        <f t="array" aca="1" ref="Z63" ca="1">IF(production!Z24&gt;0,IF(Z2&lt;=year_end,_xlfn.IFS(Z11&lt;assumptions!$E$144,assumptions!$E$138,Z11&lt;assumptions!$E$145,assumptions!$E$139,Z11&lt;assumptions!$E$146,assumptions!$E$140,Z11&lt;assumptions!$E$147,assumptions!$E$141,Z11&lt;assumptions!$E$148,assumptions!$E$142,Z11&gt;=assumptions!$E$148,assumptions!$E$143)/100*production!Z46*Z11/1000000,0),0)</f>
        <v>7.2713429244158911</v>
      </c>
      <c r="AA63" s="5" cm="1">
        <f t="array" aca="1" ref="AA63" ca="1">IF(production!AA24&gt;0,IF(AA2&lt;=year_end,_xlfn.IFS(AA11&lt;assumptions!$E$144,assumptions!$E$138,AA11&lt;assumptions!$E$145,assumptions!$E$139,AA11&lt;assumptions!$E$146,assumptions!$E$140,AA11&lt;assumptions!$E$147,assumptions!$E$141,AA11&lt;assumptions!$E$148,assumptions!$E$142,AA11&gt;=assumptions!$E$148,assumptions!$E$143)/100*production!AA46*AA11/1000000,0),0)</f>
        <v>7.2274903277998872</v>
      </c>
      <c r="AB63" s="5" cm="1">
        <f t="array" aca="1" ref="AB63" ca="1">IF(production!AB24&gt;0,IF(AB2&lt;=year_end,_xlfn.IFS(AB11&lt;assumptions!$E$144,assumptions!$E$138,AB11&lt;assumptions!$E$145,assumptions!$E$139,AB11&lt;assumptions!$E$146,assumptions!$E$140,AB11&lt;assumptions!$E$147,assumptions!$E$141,AB11&lt;assumptions!$E$148,assumptions!$E$142,AB11&gt;=assumptions!$E$148,assumptions!$E$143)/100*production!AB46*AB11/1000000,0),0)</f>
        <v>7.1839022009317635</v>
      </c>
      <c r="AC63" s="5" cm="1">
        <f t="array" aca="1" ref="AC63" ca="1">IF(production!AC24&gt;0,IF(AC2&lt;=year_end,_xlfn.IFS(AC11&lt;assumptions!$E$144,assumptions!$E$138,AC11&lt;assumptions!$E$145,assumptions!$E$139,AC11&lt;assumptions!$E$146,assumptions!$E$140,AC11&lt;assumptions!$E$147,assumptions!$E$141,AC11&lt;assumptions!$E$148,assumptions!$E$142,AC11&gt;=assumptions!$E$148,assumptions!$E$143)/100*production!AC46*AC11/1000000,0),0)</f>
        <v>7.1405769488262063</v>
      </c>
      <c r="AD63" s="5" cm="1">
        <f t="array" aca="1" ref="AD63" ca="1">IF(production!AD24&gt;0,IF(AD2&lt;=year_end,_xlfn.IFS(AD11&lt;assumptions!$E$144,assumptions!$E$138,AD11&lt;assumptions!$E$145,assumptions!$E$139,AD11&lt;assumptions!$E$146,assumptions!$E$140,AD11&lt;assumptions!$E$147,assumptions!$E$141,AD11&lt;assumptions!$E$148,assumptions!$E$142,AD11&gt;=assumptions!$E$148,assumptions!$E$143)/100*production!AD46*AD11/1000000,0),0)</f>
        <v>7.7427414394004401</v>
      </c>
      <c r="AE63" s="5" cm="1">
        <f t="array" aca="1" ref="AE63" ca="1">IF(production!AE24&gt;0,IF(AE2&lt;=year_end,_xlfn.IFS(AE11&lt;assumptions!$E$144,assumptions!$E$138,AE11&lt;assumptions!$E$145,assumptions!$E$139,AE11&lt;assumptions!$E$146,assumptions!$E$140,AE11&lt;assumptions!$E$147,assumptions!$E$141,AE11&lt;assumptions!$E$148,assumptions!$E$142,AE11&gt;=assumptions!$E$148,assumptions!$E$143)/100*production!AE46*AE11/1000000,0),0)</f>
        <v>7.6960458949083872</v>
      </c>
      <c r="AF63" s="5" cm="1">
        <f t="array" aca="1" ref="AF63" ca="1">IF(production!AF24&gt;0,IF(AF2&lt;=year_end,_xlfn.IFS(AF11&lt;assumptions!$E$144,assumptions!$E$138,AF11&lt;assumptions!$E$145,assumptions!$E$139,AF11&lt;assumptions!$E$146,assumptions!$E$140,AF11&lt;assumptions!$E$147,assumptions!$E$141,AF11&lt;assumptions!$E$148,assumptions!$E$142,AF11&gt;=assumptions!$E$148,assumptions!$E$143)/100*production!AF46*AF11/1000000,0),0)</f>
        <v>7.6496319656417029</v>
      </c>
      <c r="AG63" s="5" cm="1">
        <f t="array" aca="1" ref="AG63" ca="1">IF(production!AG24&gt;0,IF(AG2&lt;=year_end,_xlfn.IFS(AG11&lt;assumptions!$E$144,assumptions!$E$138,AG11&lt;assumptions!$E$145,assumptions!$E$139,AG11&lt;assumptions!$E$146,assumptions!$E$140,AG11&lt;assumptions!$E$147,assumptions!$E$141,AG11&lt;assumptions!$E$148,assumptions!$E$142,AG11&gt;=assumptions!$E$148,assumptions!$E$143)/100*production!AG46*AG11/1000000,0),0)</f>
        <v>7.6034979532127505</v>
      </c>
      <c r="AH63" s="5" cm="1">
        <f t="array" aca="1" ref="AH63" ca="1">IF(production!AH24&gt;0,IF(AH2&lt;=year_end,_xlfn.IFS(AH11&lt;assumptions!$E$144,assumptions!$E$138,AH11&lt;assumptions!$E$145,assumptions!$E$139,AH11&lt;assumptions!$E$146,assumptions!$E$140,AH11&lt;assumptions!$E$147,assumptions!$E$141,AH11&lt;assumptions!$E$148,assumptions!$E$142,AH11&gt;=assumptions!$E$148,assumptions!$E$143)/100*production!AH46*AH11/1000000,0),0)</f>
        <v>7.5576421694766767</v>
      </c>
      <c r="AI63" s="5" cm="1">
        <f t="array" aca="1" ref="AI63" ca="1">IF(production!AI24&gt;0,IF(AI2&lt;=year_end,_xlfn.IFS(AI11&lt;assumptions!$E$144,assumptions!$E$138,AI11&lt;assumptions!$E$145,assumptions!$E$139,AI11&lt;assumptions!$E$146,assumptions!$E$140,AI11&lt;assumptions!$E$147,assumptions!$E$141,AI11&lt;assumptions!$E$148,assumptions!$E$142,AI11&gt;=assumptions!$E$148,assumptions!$E$143)/100*production!AI46*AI11/1000000,0),0)</f>
        <v>7.512062936469623</v>
      </c>
      <c r="AJ63" s="5" cm="1">
        <f t="array" aca="1" ref="AJ63" ca="1">IF(production!AJ24&gt;0,IF(AJ2&lt;=year_end,_xlfn.IFS(AJ11&lt;assumptions!$E$144,assumptions!$E$138,AJ11&lt;assumptions!$E$145,assumptions!$E$139,AJ11&lt;assumptions!$E$146,assumptions!$E$140,AJ11&lt;assumptions!$E$147,assumptions!$E$141,AJ11&lt;assumptions!$E$148,assumptions!$E$142,AJ11&gt;=assumptions!$E$148,assumptions!$E$143)/100*production!AJ46*AJ11/1000000,0),0)</f>
        <v>8.0889884685429347</v>
      </c>
      <c r="AK63" s="5" cm="1">
        <f t="array" aca="1" ref="AK63" ca="1">IF(production!AK24&gt;0,IF(AK2&lt;=year_end,_xlfn.IFS(AK11&lt;assumptions!$E$144,assumptions!$E$138,AK11&lt;assumptions!$E$145,assumptions!$E$139,AK11&lt;assumptions!$E$146,assumptions!$E$140,AK11&lt;assumptions!$E$147,assumptions!$E$141,AK11&lt;assumptions!$E$148,assumptions!$E$142,AK11&gt;=assumptions!$E$148,assumptions!$E$143)/100*production!AK46*AK11/1000000,0),0)</f>
        <v>8.0402047497677671</v>
      </c>
      <c r="AL63" s="5" cm="1">
        <f t="array" aca="1" ref="AL63" ca="1">IF(production!AL24&gt;0,IF(AL2&lt;=year_end,_xlfn.IFS(AL11&lt;assumptions!$E$144,assumptions!$E$138,AL11&lt;assumptions!$E$145,assumptions!$E$139,AL11&lt;assumptions!$E$146,assumptions!$E$140,AL11&lt;assumptions!$E$147,assumptions!$E$141,AL11&lt;assumptions!$E$148,assumptions!$E$142,AL11&gt;=assumptions!$E$148,assumptions!$E$143)/100*production!AL46*AL11/1000000,0),0)</f>
        <v>7.9917152397464868</v>
      </c>
      <c r="AM63" s="5" cm="1">
        <f t="array" aca="1" ref="AM63" ca="1">IF(production!AM24&gt;0,IF(AM2&lt;=year_end,_xlfn.IFS(AM11&lt;assumptions!$E$144,assumptions!$E$138,AM11&lt;assumptions!$E$145,assumptions!$E$139,AM11&lt;assumptions!$E$146,assumptions!$E$140,AM11&lt;assumptions!$E$147,assumptions!$E$141,AM11&lt;assumptions!$E$148,assumptions!$E$142,AM11&gt;=assumptions!$E$148,assumptions!$E$143)/100*production!AM46*AM11/1000000,0),0)</f>
        <v>7.9435181641414019</v>
      </c>
      <c r="AN63" s="5" cm="1">
        <f t="array" aca="1" ref="AN63" ca="1">IF(production!AN24&gt;0,IF(AN2&lt;=year_end,_xlfn.IFS(AN11&lt;assumptions!$E$144,assumptions!$E$138,AN11&lt;assumptions!$E$145,assumptions!$E$139,AN11&lt;assumptions!$E$146,assumptions!$E$140,AN11&lt;assumptions!$E$147,assumptions!$E$141,AN11&lt;assumptions!$E$148,assumptions!$E$142,AN11&gt;=assumptions!$E$148,assumptions!$E$143)/100*production!AN46*AN11/1000000,0),0)</f>
        <v>7.8956117593156439</v>
      </c>
      <c r="AO63" s="5" cm="1">
        <f t="array" aca="1" ref="AO63" ca="1">IF(production!AO24&gt;0,IF(AO2&lt;=year_end,_xlfn.IFS(AO11&lt;assumptions!$E$144,assumptions!$E$138,AO11&lt;assumptions!$E$145,assumptions!$E$139,AO11&lt;assumptions!$E$146,assumptions!$E$140,AO11&lt;assumptions!$E$147,assumptions!$E$141,AO11&lt;assumptions!$E$148,assumptions!$E$142,AO11&gt;=assumptions!$E$148,assumptions!$E$143)/100*production!AO46*AO11/1000000,0),0)</f>
        <v>7.8479942722686191</v>
      </c>
      <c r="AP63" s="5" cm="1">
        <f t="array" aca="1" ref="AP63" ca="1">IF(production!AP24&gt;0,IF(AP2&lt;=year_end,_xlfn.IFS(AP11&lt;assumptions!$E$144,assumptions!$E$138,AP11&lt;assumptions!$E$145,assumptions!$E$139,AP11&lt;assumptions!$E$146,assumptions!$E$140,AP11&lt;assumptions!$E$147,assumptions!$E$141,AP11&lt;assumptions!$E$148,assumptions!$E$142,AP11&gt;=assumptions!$E$148,assumptions!$E$143)/100*production!AP46*AP11/1000000,0),0)</f>
        <v>8.4007150344620261</v>
      </c>
      <c r="AQ63" s="5" cm="1">
        <f t="array" aca="1" ref="AQ63" ca="1">IF(production!AQ24&gt;0,IF(AQ2&lt;=year_end,_xlfn.IFS(AQ11&lt;assumptions!$E$144,assumptions!$E$138,AQ11&lt;assumptions!$E$145,assumptions!$E$139,AQ11&lt;assumptions!$E$146,assumptions!$E$140,AQ11&lt;assumptions!$E$147,assumptions!$E$141,AQ11&lt;assumptions!$E$148,assumptions!$E$142,AQ11&gt;=assumptions!$E$148,assumptions!$E$143)/100*production!AQ46*AQ11/1000000,0),0)</f>
        <v>8.350051330174983</v>
      </c>
      <c r="AR63" s="5" cm="1">
        <f t="array" aca="1" ref="AR63" ca="1">IF(production!AR24&gt;0,IF(AR2&lt;=year_end,_xlfn.IFS(AR11&lt;assumptions!$E$144,assumptions!$E$138,AR11&lt;assumptions!$E$145,assumptions!$E$139,AR11&lt;assumptions!$E$146,assumptions!$E$140,AR11&lt;assumptions!$E$147,assumptions!$E$141,AR11&lt;assumptions!$E$148,assumptions!$E$142,AR11&gt;=assumptions!$E$148,assumptions!$E$143)/100*production!AR46*AR11/1000000,0),0)</f>
        <v>8.2996931726088601</v>
      </c>
      <c r="AS63" s="5" cm="1">
        <f t="array" aca="1" ref="AS63" ca="1">IF(production!AS24&gt;0,IF(AS2&lt;=year_end,_xlfn.IFS(AS11&lt;assumptions!$E$144,assumptions!$E$138,AS11&lt;assumptions!$E$145,assumptions!$E$139,AS11&lt;assumptions!$E$146,assumptions!$E$140,AS11&lt;assumptions!$E$147,assumptions!$E$141,AS11&lt;assumptions!$E$148,assumptions!$E$142,AS11&gt;=assumptions!$E$148,assumptions!$E$143)/100*production!AS46*AS11/1000000,0),0)</f>
        <v>8.2496387190480345</v>
      </c>
      <c r="AT63" s="5" cm="1">
        <f t="array" aca="1" ref="AT63" ca="1">IF(production!AT24&gt;0,IF(AT2&lt;=year_end,_xlfn.IFS(AT11&lt;assumptions!$E$144,assumptions!$E$138,AT11&lt;assumptions!$E$145,assumptions!$E$139,AT11&lt;assumptions!$E$146,assumptions!$E$140,AT11&lt;assumptions!$E$147,assumptions!$E$141,AT11&lt;assumptions!$E$148,assumptions!$E$142,AT11&gt;=assumptions!$E$148,assumptions!$E$143)/100*production!AT46*AT11/1000000,0),0)</f>
        <v>5.4353530971157351</v>
      </c>
      <c r="AU63" s="5" cm="1">
        <f t="array" ref="AU63">IF(production!AU24&gt;0,IF(AU2&lt;=year_end,_xlfn.IFS(AU11&lt;assumptions!$E$144,assumptions!$E$138,AU11&lt;assumptions!$E$145,assumptions!$E$139,AU11&lt;assumptions!$E$146,assumptions!$E$140,AU11&lt;assumptions!$E$147,assumptions!$E$141,AU11&lt;assumptions!$E$148,assumptions!$E$142,AU11&gt;=assumptions!$E$148,assumptions!$E$143)/100*production!AU46*AU11/1000000,0),0)</f>
        <v>0</v>
      </c>
      <c r="AV63" s="5" cm="1">
        <f t="array" ref="AV63">IF(production!AV24&gt;0,IF(AV2&lt;=year_end,_xlfn.IFS(AV11&lt;assumptions!$E$144,assumptions!$E$138,AV11&lt;assumptions!$E$145,assumptions!$E$139,AV11&lt;assumptions!$E$146,assumptions!$E$140,AV11&lt;assumptions!$E$147,assumptions!$E$141,AV11&lt;assumptions!$E$148,assumptions!$E$142,AV11&gt;=assumptions!$E$148,assumptions!$E$143)/100*production!AV46*AV11/1000000,0),0)</f>
        <v>0</v>
      </c>
      <c r="AW63" s="5" cm="1">
        <f t="array" ref="AW63">IF(production!AW24&gt;0,IF(AW2&lt;=year_end,_xlfn.IFS(AW11&lt;assumptions!$E$144,assumptions!$E$138,AW11&lt;assumptions!$E$145,assumptions!$E$139,AW11&lt;assumptions!$E$146,assumptions!$E$140,AW11&lt;assumptions!$E$147,assumptions!$E$141,AW11&lt;assumptions!$E$148,assumptions!$E$142,AW11&gt;=assumptions!$E$148,assumptions!$E$143)/100*production!AW46*AW11/1000000,0),0)</f>
        <v>0</v>
      </c>
      <c r="AX63" s="5" cm="1">
        <f t="array" ref="AX63">IF(production!AX24&gt;0,IF(AX2&lt;=year_end,_xlfn.IFS(AX11&lt;assumptions!$E$144,assumptions!$E$138,AX11&lt;assumptions!$E$145,assumptions!$E$139,AX11&lt;assumptions!$E$146,assumptions!$E$140,AX11&lt;assumptions!$E$147,assumptions!$E$141,AX11&lt;assumptions!$E$148,assumptions!$E$142,AX11&gt;=assumptions!$E$148,assumptions!$E$143)/100*production!AX46*AX11/1000000,0),0)</f>
        <v>0</v>
      </c>
      <c r="AY63" s="5" cm="1">
        <f t="array" ref="AY63">IF(production!AY24&gt;0,IF(AY2&lt;=year_end,_xlfn.IFS(AY11&lt;assumptions!$E$144,assumptions!$E$138,AY11&lt;assumptions!$E$145,assumptions!$E$139,AY11&lt;assumptions!$E$146,assumptions!$E$140,AY11&lt;assumptions!$E$147,assumptions!$E$141,AY11&lt;assumptions!$E$148,assumptions!$E$142,AY11&gt;=assumptions!$E$148,assumptions!$E$143)/100*production!AY46*AY11/1000000,0),0)</f>
        <v>0</v>
      </c>
      <c r="AZ63" s="5" cm="1">
        <f t="array" ref="AZ63">IF(production!AZ24&gt;0,IF(AZ2&lt;=year_end,_xlfn.IFS(AZ11&lt;assumptions!$E$144,assumptions!$E$138,AZ11&lt;assumptions!$E$145,assumptions!$E$139,AZ11&lt;assumptions!$E$146,assumptions!$E$140,AZ11&lt;assumptions!$E$147,assumptions!$E$141,AZ11&lt;assumptions!$E$148,assumptions!$E$142,AZ11&gt;=assumptions!$E$148,assumptions!$E$143)/100*production!AZ46*AZ11/1000000,0),0)</f>
        <v>0</v>
      </c>
      <c r="BA63" s="5" cm="1">
        <f t="array" ref="BA63">IF(production!BA24&gt;0,IF(BA2&lt;=year_end,_xlfn.IFS(BA11&lt;assumptions!$E$144,assumptions!$E$138,BA11&lt;assumptions!$E$145,assumptions!$E$139,BA11&lt;assumptions!$E$146,assumptions!$E$140,BA11&lt;assumptions!$E$147,assumptions!$E$141,BA11&lt;assumptions!$E$148,assumptions!$E$142,BA11&gt;=assumptions!$E$148,assumptions!$E$143)/100*production!BA46*BA11/1000000,0),0)</f>
        <v>0</v>
      </c>
      <c r="BB63" s="5" cm="1">
        <f t="array" ref="BB63">IF(production!BB24&gt;0,IF(BB2&lt;=year_end,_xlfn.IFS(BB11&lt;assumptions!$E$144,assumptions!$E$138,BB11&lt;assumptions!$E$145,assumptions!$E$139,BB11&lt;assumptions!$E$146,assumptions!$E$140,BB11&lt;assumptions!$E$147,assumptions!$E$141,BB11&lt;assumptions!$E$148,assumptions!$E$142,BB11&gt;=assumptions!$E$148,assumptions!$E$143)/100*production!BB46*BB11/1000000,0),0)</f>
        <v>0</v>
      </c>
      <c r="BC63" s="5" cm="1">
        <f t="array" ref="BC63">IF(production!BC24&gt;0,IF(BC2&lt;=year_end,_xlfn.IFS(BC11&lt;assumptions!$E$144,assumptions!$E$138,BC11&lt;assumptions!$E$145,assumptions!$E$139,BC11&lt;assumptions!$E$146,assumptions!$E$140,BC11&lt;assumptions!$E$147,assumptions!$E$141,BC11&lt;assumptions!$E$148,assumptions!$E$142,BC11&gt;=assumptions!$E$148,assumptions!$E$143)/100*production!BC46*BC11/1000000,0),0)</f>
        <v>0</v>
      </c>
      <c r="BD63" s="5" cm="1">
        <f t="array" ref="BD63">IF(production!BD24&gt;0,IF(BD2&lt;=year_end,_xlfn.IFS(BD11&lt;assumptions!$E$144,assumptions!$E$138,BD11&lt;assumptions!$E$145,assumptions!$E$139,BD11&lt;assumptions!$E$146,assumptions!$E$140,BD11&lt;assumptions!$E$147,assumptions!$E$141,BD11&lt;assumptions!$E$148,assumptions!$E$142,BD11&gt;=assumptions!$E$148,assumptions!$E$143)/100*production!BD46*BD11/1000000,0),0)</f>
        <v>0</v>
      </c>
      <c r="BE63" s="5" cm="1">
        <f t="array" ref="BE63">IF(production!BE24&gt;0,IF(BE2&lt;=year_end,_xlfn.IFS(BE11&lt;assumptions!$E$144,assumptions!$E$138,BE11&lt;assumptions!$E$145,assumptions!$E$139,BE11&lt;assumptions!$E$146,assumptions!$E$140,BE11&lt;assumptions!$E$147,assumptions!$E$141,BE11&lt;assumptions!$E$148,assumptions!$E$142,BE11&gt;=assumptions!$E$148,assumptions!$E$143)/100*production!BE46*BE11/1000000,0),0)</f>
        <v>0</v>
      </c>
      <c r="BF63" s="5" cm="1">
        <f t="array" ref="BF63">IF(production!BF24&gt;0,IF(BF2&lt;=year_end,_xlfn.IFS(BF11&lt;assumptions!$E$144,assumptions!$E$138,BF11&lt;assumptions!$E$145,assumptions!$E$139,BF11&lt;assumptions!$E$146,assumptions!$E$140,BF11&lt;assumptions!$E$147,assumptions!$E$141,BF11&lt;assumptions!$E$148,assumptions!$E$142,BF11&gt;=assumptions!$E$148,assumptions!$E$143)/100*production!BF46*BF11/1000000,0),0)</f>
        <v>0</v>
      </c>
      <c r="BG63" s="5" cm="1">
        <f t="array" ref="BG63">IF(production!BG24&gt;0,IF(BG2&lt;=year_end,_xlfn.IFS(BG11&lt;assumptions!$E$144,assumptions!$E$138,BG11&lt;assumptions!$E$145,assumptions!$E$139,BG11&lt;assumptions!$E$146,assumptions!$E$140,BG11&lt;assumptions!$E$147,assumptions!$E$141,BG11&lt;assumptions!$E$148,assumptions!$E$142,BG11&gt;=assumptions!$E$148,assumptions!$E$143)/100*production!BG46*BG11/1000000,0),0)</f>
        <v>0</v>
      </c>
      <c r="BH63" s="5" cm="1">
        <f t="array" ref="BH63">IF(production!BH24&gt;0,IF(BH2&lt;=year_end,_xlfn.IFS(BH11&lt;assumptions!$E$144,assumptions!$E$138,BH11&lt;assumptions!$E$145,assumptions!$E$139,BH11&lt;assumptions!$E$146,assumptions!$E$140,BH11&lt;assumptions!$E$147,assumptions!$E$141,BH11&lt;assumptions!$E$148,assumptions!$E$142,BH11&gt;=assumptions!$E$148,assumptions!$E$143)/100*production!BH46*BH11/1000000,0),0)</f>
        <v>0</v>
      </c>
      <c r="BI63" s="5" cm="1">
        <f t="array" ref="BI63">IF(production!BI24&gt;0,IF(BI2&lt;=year_end,_xlfn.IFS(BI11&lt;assumptions!$E$144,assumptions!$E$138,BI11&lt;assumptions!$E$145,assumptions!$E$139,BI11&lt;assumptions!$E$146,assumptions!$E$140,BI11&lt;assumptions!$E$147,assumptions!$E$141,BI11&lt;assumptions!$E$148,assumptions!$E$142,BI11&gt;=assumptions!$E$148,assumptions!$E$143)/100*production!BI46*BI11/1000000,0),0)</f>
        <v>0</v>
      </c>
    </row>
    <row r="64" spans="1:61" x14ac:dyDescent="0.35">
      <c r="B64" s="7" t="s">
        <v>116</v>
      </c>
      <c r="D64" t="s">
        <v>233</v>
      </c>
      <c r="E64" s="15">
        <f t="shared" ca="1" si="24"/>
        <v>69.787800815638278</v>
      </c>
      <c r="F64" s="5">
        <f ca="1">SUM(F65:F66)</f>
        <v>1.5910613848020108</v>
      </c>
      <c r="G64" s="5">
        <f t="shared" ref="G64:BI64" ca="1" si="25">SUM(G65:G66)</f>
        <v>1.5735978950424239</v>
      </c>
      <c r="H64" s="5">
        <f t="shared" ca="1" si="25"/>
        <v>1.5563260845464384</v>
      </c>
      <c r="I64" s="5">
        <f t="shared" ca="1" si="25"/>
        <v>1.5392438494424563</v>
      </c>
      <c r="J64" s="5">
        <f t="shared" ca="1" si="25"/>
        <v>1.522349108950976</v>
      </c>
      <c r="K64" s="5">
        <f t="shared" ca="1" si="25"/>
        <v>1.5056398051311304</v>
      </c>
      <c r="L64" s="5">
        <f t="shared" ca="1" si="25"/>
        <v>1.6752531404587621</v>
      </c>
      <c r="M64" s="5">
        <f t="shared" ca="1" si="25"/>
        <v>1.6568655619890866</v>
      </c>
      <c r="N64" s="5">
        <f t="shared" ca="1" si="25"/>
        <v>1.6386798055806946</v>
      </c>
      <c r="O64" s="5">
        <f t="shared" ca="1" si="25"/>
        <v>1.6206936560346408</v>
      </c>
      <c r="P64" s="5">
        <f t="shared" ca="1" si="25"/>
        <v>1.6029049224660046</v>
      </c>
      <c r="Q64" s="5">
        <f t="shared" ca="1" si="25"/>
        <v>1.5853114380370175</v>
      </c>
      <c r="R64" s="5">
        <f t="shared" ca="1" si="25"/>
        <v>1.7421233996590253</v>
      </c>
      <c r="S64" s="5">
        <f t="shared" ca="1" si="25"/>
        <v>1.7230018532243681</v>
      </c>
      <c r="T64" s="5">
        <f t="shared" ca="1" si="25"/>
        <v>1.7040901848833774</v>
      </c>
      <c r="U64" s="5">
        <f t="shared" ca="1" si="25"/>
        <v>1.6853860910140979</v>
      </c>
      <c r="V64" s="5">
        <f t="shared" ca="1" si="25"/>
        <v>1.6668872932791268</v>
      </c>
      <c r="W64" s="5">
        <f t="shared" ca="1" si="25"/>
        <v>1.6485915383480958</v>
      </c>
      <c r="X64" s="5">
        <f t="shared" ca="1" si="25"/>
        <v>1.7935462573855052</v>
      </c>
      <c r="Y64" s="5">
        <f t="shared" ca="1" si="25"/>
        <v>1.7738602936644421</v>
      </c>
      <c r="Z64" s="5">
        <f t="shared" ca="1" si="25"/>
        <v>1.7543904030811808</v>
      </c>
      <c r="AA64" s="5">
        <f t="shared" ca="1" si="25"/>
        <v>1.7351342140169621</v>
      </c>
      <c r="AB64" s="5">
        <f t="shared" ca="1" si="25"/>
        <v>1.7160893808839111</v>
      </c>
      <c r="AC64" s="5">
        <f t="shared" ca="1" si="25"/>
        <v>1.6972535838393303</v>
      </c>
      <c r="AD64" s="5">
        <f t="shared" ca="1" si="25"/>
        <v>1.8312267583670283</v>
      </c>
      <c r="AE64" s="5">
        <f t="shared" ca="1" si="25"/>
        <v>1.8111272134671914</v>
      </c>
      <c r="AF64" s="5">
        <f t="shared" ca="1" si="25"/>
        <v>1.7912482811721759</v>
      </c>
      <c r="AG64" s="5">
        <f t="shared" ca="1" si="25"/>
        <v>1.7715875400380303</v>
      </c>
      <c r="AH64" s="5">
        <f t="shared" ca="1" si="25"/>
        <v>1.752142595198573</v>
      </c>
      <c r="AI64" s="5">
        <f t="shared" ca="1" si="25"/>
        <v>1.732911078073673</v>
      </c>
      <c r="AJ64" s="5">
        <f t="shared" ca="1" si="25"/>
        <v>1.8567148665874638</v>
      </c>
      <c r="AK64" s="5">
        <f t="shared" ca="1" si="25"/>
        <v>1.8363355642118002</v>
      </c>
      <c r="AL64" s="5">
        <f t="shared" ca="1" si="25"/>
        <v>1.8161799450590115</v>
      </c>
      <c r="AM64" s="5">
        <f t="shared" ca="1" si="25"/>
        <v>1.7962455539820434</v>
      </c>
      <c r="AN64" s="5">
        <f t="shared" ca="1" si="25"/>
        <v>1.7765299627815363</v>
      </c>
      <c r="AO64" s="5">
        <f t="shared" ca="1" si="25"/>
        <v>1.7570307699100465</v>
      </c>
      <c r="AP64" s="5">
        <f t="shared" ca="1" si="25"/>
        <v>1.8714183386548606</v>
      </c>
      <c r="AQ64" s="5">
        <f t="shared" ca="1" si="25"/>
        <v>1.8508776509697855</v>
      </c>
      <c r="AR64" s="5">
        <f t="shared" ca="1" si="25"/>
        <v>1.8305624178727409</v>
      </c>
      <c r="AS64" s="5">
        <f t="shared" ca="1" si="25"/>
        <v>1.8104701647741699</v>
      </c>
      <c r="AT64" s="5">
        <f t="shared" ca="1" si="25"/>
        <v>1.1869109687570911</v>
      </c>
      <c r="AU64" s="5">
        <f t="shared" ca="1" si="25"/>
        <v>0</v>
      </c>
      <c r="AV64" s="5">
        <f t="shared" ca="1" si="25"/>
        <v>0</v>
      </c>
      <c r="AW64" s="5">
        <f t="shared" ca="1" si="25"/>
        <v>0</v>
      </c>
      <c r="AX64" s="5">
        <f t="shared" ca="1" si="25"/>
        <v>0</v>
      </c>
      <c r="AY64" s="5">
        <f t="shared" ca="1" si="25"/>
        <v>0</v>
      </c>
      <c r="AZ64" s="5">
        <f t="shared" ca="1" si="25"/>
        <v>0</v>
      </c>
      <c r="BA64" s="5">
        <f t="shared" ca="1" si="25"/>
        <v>0</v>
      </c>
      <c r="BB64" s="5">
        <f t="shared" ca="1" si="25"/>
        <v>0</v>
      </c>
      <c r="BC64" s="5">
        <f t="shared" ca="1" si="25"/>
        <v>0</v>
      </c>
      <c r="BD64" s="5">
        <f t="shared" ca="1" si="25"/>
        <v>0</v>
      </c>
      <c r="BE64" s="5">
        <f t="shared" ca="1" si="25"/>
        <v>0</v>
      </c>
      <c r="BF64" s="5">
        <f t="shared" ca="1" si="25"/>
        <v>0</v>
      </c>
      <c r="BG64" s="5">
        <f t="shared" ca="1" si="25"/>
        <v>0</v>
      </c>
      <c r="BH64" s="5">
        <f t="shared" ca="1" si="25"/>
        <v>0</v>
      </c>
      <c r="BI64" s="5">
        <f t="shared" ca="1" si="25"/>
        <v>0</v>
      </c>
    </row>
    <row r="65" spans="1:61" x14ac:dyDescent="0.35">
      <c r="C65" t="s">
        <v>210</v>
      </c>
      <c r="D65" t="s">
        <v>233</v>
      </c>
      <c r="E65" s="15">
        <f t="shared" si="24"/>
        <v>34.893900407819139</v>
      </c>
      <c r="F65" s="5">
        <f>IF(production!F24&gt;0,IF(F2&lt;=year_end,assumptions!$E$123/100*production!F47*F12/1000,0),0)</f>
        <v>0.79553069240100538</v>
      </c>
      <c r="G65" s="5">
        <f>IF(production!G24&gt;0,IF(G2&lt;=year_end,assumptions!$E$123/100*production!G47*G12/1000,0),0)</f>
        <v>0.78679894752121193</v>
      </c>
      <c r="H65" s="5">
        <f>IF(production!H24&gt;0,IF(H2&lt;=year_end,assumptions!$E$123/100*production!H47*H12/1000,0),0)</f>
        <v>0.7781630422732192</v>
      </c>
      <c r="I65" s="5">
        <f>IF(production!I24&gt;0,IF(I2&lt;=year_end,assumptions!$E$123/100*production!I47*I12/1000,0),0)</f>
        <v>0.76962192472122815</v>
      </c>
      <c r="J65" s="5">
        <f>IF(production!J24&gt;0,IF(J2&lt;=year_end,assumptions!$E$123/100*production!J47*J12/1000,0),0)</f>
        <v>0.76117455447548799</v>
      </c>
      <c r="K65" s="5">
        <f>IF(production!K24&gt;0,IF(K2&lt;=year_end,assumptions!$E$123/100*production!K47*K12/1000,0),0)</f>
        <v>0.75281990256556519</v>
      </c>
      <c r="L65" s="5">
        <f>IF(production!L24&gt;0,IF(L2&lt;=year_end,assumptions!$E$123/100*production!L47*L12/1000,0),0)</f>
        <v>0.83762657022938103</v>
      </c>
      <c r="M65" s="5">
        <f>IF(production!M24&gt;0,IF(M2&lt;=year_end,assumptions!$E$123/100*production!M47*M12/1000,0),0)</f>
        <v>0.82843278099454332</v>
      </c>
      <c r="N65" s="5">
        <f>IF(production!N24&gt;0,IF(N2&lt;=year_end,assumptions!$E$123/100*production!N47*N12/1000,0),0)</f>
        <v>0.8193399027903473</v>
      </c>
      <c r="O65" s="5">
        <f>IF(production!O24&gt;0,IF(O2&lt;=year_end,assumptions!$E$123/100*production!O47*O12/1000,0),0)</f>
        <v>0.81034682801732039</v>
      </c>
      <c r="P65" s="5">
        <f>IF(production!P24&gt;0,IF(P2&lt;=year_end,assumptions!$E$123/100*production!P47*P12/1000,0),0)</f>
        <v>0.80145246123300229</v>
      </c>
      <c r="Q65" s="5">
        <f>IF(production!Q24&gt;0,IF(Q2&lt;=year_end,assumptions!$E$123/100*production!Q47*Q12/1000,0),0)</f>
        <v>0.79265571901850873</v>
      </c>
      <c r="R65" s="5">
        <f>IF(production!R24&gt;0,IF(R2&lt;=year_end,assumptions!$E$123/100*production!R47*R12/1000,0),0)</f>
        <v>0.87106169982951265</v>
      </c>
      <c r="S65" s="5">
        <f>IF(production!S24&gt;0,IF(S2&lt;=year_end,assumptions!$E$123/100*production!S47*S12/1000,0),0)</f>
        <v>0.86150092661218403</v>
      </c>
      <c r="T65" s="5">
        <f>IF(production!T24&gt;0,IF(T2&lt;=year_end,assumptions!$E$123/100*production!T47*T12/1000,0),0)</f>
        <v>0.85204509244168869</v>
      </c>
      <c r="U65" s="5">
        <f>IF(production!U24&gt;0,IF(U2&lt;=year_end,assumptions!$E$123/100*production!U47*U12/1000,0),0)</f>
        <v>0.84269304550704893</v>
      </c>
      <c r="V65" s="5">
        <f>IF(production!V24&gt;0,IF(V2&lt;=year_end,assumptions!$E$123/100*production!V47*V12/1000,0),0)</f>
        <v>0.83344364663956338</v>
      </c>
      <c r="W65" s="5">
        <f>IF(production!W24&gt;0,IF(W2&lt;=year_end,assumptions!$E$123/100*production!W47*W12/1000,0),0)</f>
        <v>0.8242957691740479</v>
      </c>
      <c r="X65" s="5">
        <f>IF(production!X24&gt;0,IF(X2&lt;=year_end,assumptions!$E$123/100*production!X47*X12/1000,0),0)</f>
        <v>0.89677312869275261</v>
      </c>
      <c r="Y65" s="5">
        <f>IF(production!Y24&gt;0,IF(Y2&lt;=year_end,assumptions!$E$123/100*production!Y47*Y12/1000,0),0)</f>
        <v>0.88693014683222104</v>
      </c>
      <c r="Z65" s="5">
        <f>IF(production!Z24&gt;0,IF(Z2&lt;=year_end,assumptions!$E$123/100*production!Z47*Z12/1000,0),0)</f>
        <v>0.87719520154059039</v>
      </c>
      <c r="AA65" s="5">
        <f>IF(production!AA24&gt;0,IF(AA2&lt;=year_end,assumptions!$E$123/100*production!AA47*AA12/1000,0),0)</f>
        <v>0.86756710700848105</v>
      </c>
      <c r="AB65" s="5">
        <f>IF(production!AB24&gt;0,IF(AB2&lt;=year_end,assumptions!$E$123/100*production!AB47*AB12/1000,0),0)</f>
        <v>0.85804469044195553</v>
      </c>
      <c r="AC65" s="5">
        <f>IF(production!AC24&gt;0,IF(AC2&lt;=year_end,assumptions!$E$123/100*production!AC47*AC12/1000,0),0)</f>
        <v>0.84862679191966517</v>
      </c>
      <c r="AD65" s="5">
        <f>IF(production!AD24&gt;0,IF(AD2&lt;=year_end,assumptions!$E$123/100*production!AD47*AD12/1000,0),0)</f>
        <v>0.91561337918351415</v>
      </c>
      <c r="AE65" s="5">
        <f>IF(production!AE24&gt;0,IF(AE2&lt;=year_end,assumptions!$E$123/100*production!AE47*AE12/1000,0),0)</f>
        <v>0.90556360673359571</v>
      </c>
      <c r="AF65" s="5">
        <f>IF(production!AF24&gt;0,IF(AF2&lt;=year_end,assumptions!$E$123/100*production!AF47*AF12/1000,0),0)</f>
        <v>0.89562414058608797</v>
      </c>
      <c r="AG65" s="5">
        <f>IF(production!AG24&gt;0,IF(AG2&lt;=year_end,assumptions!$E$123/100*production!AG47*AG12/1000,0),0)</f>
        <v>0.88579377001901516</v>
      </c>
      <c r="AH65" s="5">
        <f>IF(production!AH24&gt;0,IF(AH2&lt;=year_end,assumptions!$E$123/100*production!AH47*AH12/1000,0),0)</f>
        <v>0.87607129759928648</v>
      </c>
      <c r="AI65" s="5">
        <f>IF(production!AI24&gt;0,IF(AI2&lt;=year_end,assumptions!$E$123/100*production!AI47*AI12/1000,0),0)</f>
        <v>0.86645553903683648</v>
      </c>
      <c r="AJ65" s="5">
        <f>IF(production!AJ24&gt;0,IF(AJ2&lt;=year_end,assumptions!$E$123/100*production!AJ47*AJ12/1000,0),0)</f>
        <v>0.92835743329373188</v>
      </c>
      <c r="AK65" s="5">
        <f>IF(production!AK24&gt;0,IF(AK2&lt;=year_end,assumptions!$E$123/100*production!AK47*AK12/1000,0),0)</f>
        <v>0.91816778210590011</v>
      </c>
      <c r="AL65" s="5">
        <f>IF(production!AL24&gt;0,IF(AL2&lt;=year_end,assumptions!$E$123/100*production!AL47*AL12/1000,0),0)</f>
        <v>0.90808997252950574</v>
      </c>
      <c r="AM65" s="5">
        <f>IF(production!AM24&gt;0,IF(AM2&lt;=year_end,assumptions!$E$123/100*production!AM47*AM12/1000,0),0)</f>
        <v>0.89812277699102172</v>
      </c>
      <c r="AN65" s="5">
        <f>IF(production!AN24&gt;0,IF(AN2&lt;=year_end,assumptions!$E$123/100*production!AN47*AN12/1000,0),0)</f>
        <v>0.88826498139076815</v>
      </c>
      <c r="AO65" s="5">
        <f>IF(production!AO24&gt;0,IF(AO2&lt;=year_end,assumptions!$E$123/100*production!AO47*AO12/1000,0),0)</f>
        <v>0.87851538495502324</v>
      </c>
      <c r="AP65" s="5">
        <f>IF(production!AP24&gt;0,IF(AP2&lt;=year_end,assumptions!$E$123/100*production!AP47*AP12/1000,0),0)</f>
        <v>0.93570916932743031</v>
      </c>
      <c r="AQ65" s="5">
        <f>IF(production!AQ24&gt;0,IF(AQ2&lt;=year_end,assumptions!$E$123/100*production!AQ47*AQ12/1000,0),0)</f>
        <v>0.92543882548489276</v>
      </c>
      <c r="AR65" s="5">
        <f>IF(production!AR24&gt;0,IF(AR2&lt;=year_end,assumptions!$E$123/100*production!AR47*AR12/1000,0),0)</f>
        <v>0.91528120893637044</v>
      </c>
      <c r="AS65" s="5">
        <f>IF(production!AS24&gt;0,IF(AS2&lt;=year_end,assumptions!$E$123/100*production!AS47*AS12/1000,0),0)</f>
        <v>0.90523508238708494</v>
      </c>
      <c r="AT65" s="5">
        <f>IF(production!AT24&gt;0,IF(AT2&lt;=year_end,assumptions!$E$123/100*production!AT47*AT12/1000,0),0)</f>
        <v>0.59345548437854556</v>
      </c>
      <c r="AU65" s="5">
        <f>IF(production!AU24&gt;0,IF(AU2&lt;=year_end,assumptions!$E$123/100*production!AU47*AU12/1000,0),0)</f>
        <v>0</v>
      </c>
      <c r="AV65" s="5">
        <f>IF(production!AV24&gt;0,IF(AV2&lt;=year_end,assumptions!$E$123/100*production!AV47*AV12/1000,0),0)</f>
        <v>0</v>
      </c>
      <c r="AW65" s="5">
        <f>IF(production!AW24&gt;0,IF(AW2&lt;=year_end,assumptions!$E$123/100*production!AW47*AW12/1000,0),0)</f>
        <v>0</v>
      </c>
      <c r="AX65" s="5">
        <f>IF(production!AX24&gt;0,IF(AX2&lt;=year_end,assumptions!$E$123/100*production!AX47*AX12/1000,0),0)</f>
        <v>0</v>
      </c>
      <c r="AY65" s="5">
        <f>IF(production!AY24&gt;0,IF(AY2&lt;=year_end,assumptions!$E$123/100*production!AY47*AY12/1000,0),0)</f>
        <v>0</v>
      </c>
      <c r="AZ65" s="5">
        <f>IF(production!AZ24&gt;0,IF(AZ2&lt;=year_end,assumptions!$E$123/100*production!AZ47*AZ12/1000,0),0)</f>
        <v>0</v>
      </c>
      <c r="BA65" s="5">
        <f>IF(production!BA24&gt;0,IF(BA2&lt;=year_end,assumptions!$E$123/100*production!BA47*BA12/1000,0),0)</f>
        <v>0</v>
      </c>
      <c r="BB65" s="5">
        <f>IF(production!BB24&gt;0,IF(BB2&lt;=year_end,assumptions!$E$123/100*production!BB47*BB12/1000,0),0)</f>
        <v>0</v>
      </c>
      <c r="BC65" s="5">
        <f>IF(production!BC24&gt;0,IF(BC2&lt;=year_end,assumptions!$E$123/100*production!BC47*BC12/1000,0),0)</f>
        <v>0</v>
      </c>
      <c r="BD65" s="5">
        <f>IF(production!BD24&gt;0,IF(BD2&lt;=year_end,assumptions!$E$123/100*production!BD47*BD12/1000,0),0)</f>
        <v>0</v>
      </c>
      <c r="BE65" s="5">
        <f>IF(production!BE24&gt;0,IF(BE2&lt;=year_end,assumptions!$E$123/100*production!BE47*BE12/1000,0),0)</f>
        <v>0</v>
      </c>
      <c r="BF65" s="5">
        <f>IF(production!BF24&gt;0,IF(BF2&lt;=year_end,assumptions!$E$123/100*production!BF47*BF12/1000,0),0)</f>
        <v>0</v>
      </c>
      <c r="BG65" s="5">
        <f>IF(production!BG24&gt;0,IF(BG2&lt;=year_end,assumptions!$E$123/100*production!BG47*BG12/1000,0),0)</f>
        <v>0</v>
      </c>
      <c r="BH65" s="5">
        <f>IF(production!BH24&gt;0,IF(BH2&lt;=year_end,assumptions!$E$123/100*production!BH47*BH12/1000,0),0)</f>
        <v>0</v>
      </c>
      <c r="BI65" s="5">
        <f>IF(production!BI24&gt;0,IF(BI2&lt;=year_end,assumptions!$E$123/100*production!BI47*BI12/1000,0),0)</f>
        <v>0</v>
      </c>
    </row>
    <row r="66" spans="1:61" x14ac:dyDescent="0.35">
      <c r="C66" t="s">
        <v>302</v>
      </c>
      <c r="D66" t="s">
        <v>233</v>
      </c>
      <c r="E66" s="15">
        <f t="shared" ca="1" si="24"/>
        <v>34.893900407819139</v>
      </c>
      <c r="F66" s="5" cm="1">
        <f t="array" aca="1" ref="F66" ca="1">_xlfn.IFS(F12&lt;assumptions!$E$168,assumptions!$E$162,F12&lt;assumptions!$E$169,assumptions!$E$163,F12&lt;assumptions!$E$170,assumptions!$E$164,F12&lt;assumptions!$E$171,assumptions!$E$165,F12&lt;assumptions!$E$172,assumptions!$E$166,TRUE, assumptions!$E$167)/100*production!F47*F12/1000</f>
        <v>0.79553069240100538</v>
      </c>
      <c r="G66" s="5" cm="1">
        <f t="array" aca="1" ref="G66" ca="1">_xlfn.IFS(G12&lt;assumptions!$E$168,assumptions!$E$162,G12&lt;assumptions!$E$169,assumptions!$E$163,G12&lt;assumptions!$E$170,assumptions!$E$164,G12&lt;assumptions!$E$171,assumptions!$E$165,G12&lt;assumptions!$E$172,assumptions!$E$166,TRUE, assumptions!$E$167)/100*production!G47*G12/1000</f>
        <v>0.78679894752121193</v>
      </c>
      <c r="H66" s="5" cm="1">
        <f t="array" aca="1" ref="H66" ca="1">_xlfn.IFS(H12&lt;assumptions!$E$168,assumptions!$E$162,H12&lt;assumptions!$E$169,assumptions!$E$163,H12&lt;assumptions!$E$170,assumptions!$E$164,H12&lt;assumptions!$E$171,assumptions!$E$165,H12&lt;assumptions!$E$172,assumptions!$E$166,TRUE, assumptions!$E$167)/100*production!H47*H12/1000</f>
        <v>0.7781630422732192</v>
      </c>
      <c r="I66" s="5" cm="1">
        <f t="array" aca="1" ref="I66" ca="1">_xlfn.IFS(I12&lt;assumptions!$E$168,assumptions!$E$162,I12&lt;assumptions!$E$169,assumptions!$E$163,I12&lt;assumptions!$E$170,assumptions!$E$164,I12&lt;assumptions!$E$171,assumptions!$E$165,I12&lt;assumptions!$E$172,assumptions!$E$166,TRUE, assumptions!$E$167)/100*production!I47*I12/1000</f>
        <v>0.76962192472122815</v>
      </c>
      <c r="J66" s="5" cm="1">
        <f t="array" aca="1" ref="J66" ca="1">_xlfn.IFS(J12&lt;assumptions!$E$168,assumptions!$E$162,J12&lt;assumptions!$E$169,assumptions!$E$163,J12&lt;assumptions!$E$170,assumptions!$E$164,J12&lt;assumptions!$E$171,assumptions!$E$165,J12&lt;assumptions!$E$172,assumptions!$E$166,TRUE, assumptions!$E$167)/100*production!J47*J12/1000</f>
        <v>0.76117455447548799</v>
      </c>
      <c r="K66" s="5" cm="1">
        <f t="array" aca="1" ref="K66" ca="1">_xlfn.IFS(K12&lt;assumptions!$E$168,assumptions!$E$162,K12&lt;assumptions!$E$169,assumptions!$E$163,K12&lt;assumptions!$E$170,assumptions!$E$164,K12&lt;assumptions!$E$171,assumptions!$E$165,K12&lt;assumptions!$E$172,assumptions!$E$166,TRUE, assumptions!$E$167)/100*production!K47*K12/1000</f>
        <v>0.75281990256556519</v>
      </c>
      <c r="L66" s="5" cm="1">
        <f t="array" aca="1" ref="L66" ca="1">_xlfn.IFS(L12&lt;assumptions!$E$168,assumptions!$E$162,L12&lt;assumptions!$E$169,assumptions!$E$163,L12&lt;assumptions!$E$170,assumptions!$E$164,L12&lt;assumptions!$E$171,assumptions!$E$165,L12&lt;assumptions!$E$172,assumptions!$E$166,TRUE, assumptions!$E$167)/100*production!L47*L12/1000</f>
        <v>0.83762657022938103</v>
      </c>
      <c r="M66" s="5" cm="1">
        <f t="array" aca="1" ref="M66" ca="1">_xlfn.IFS(M12&lt;assumptions!$E$168,assumptions!$E$162,M12&lt;assumptions!$E$169,assumptions!$E$163,M12&lt;assumptions!$E$170,assumptions!$E$164,M12&lt;assumptions!$E$171,assumptions!$E$165,M12&lt;assumptions!$E$172,assumptions!$E$166,TRUE, assumptions!$E$167)/100*production!M47*M12/1000</f>
        <v>0.82843278099454332</v>
      </c>
      <c r="N66" s="5" cm="1">
        <f t="array" aca="1" ref="N66" ca="1">_xlfn.IFS(N12&lt;assumptions!$E$168,assumptions!$E$162,N12&lt;assumptions!$E$169,assumptions!$E$163,N12&lt;assumptions!$E$170,assumptions!$E$164,N12&lt;assumptions!$E$171,assumptions!$E$165,N12&lt;assumptions!$E$172,assumptions!$E$166,TRUE, assumptions!$E$167)/100*production!N47*N12/1000</f>
        <v>0.8193399027903473</v>
      </c>
      <c r="O66" s="5" cm="1">
        <f t="array" aca="1" ref="O66" ca="1">_xlfn.IFS(O12&lt;assumptions!$E$168,assumptions!$E$162,O12&lt;assumptions!$E$169,assumptions!$E$163,O12&lt;assumptions!$E$170,assumptions!$E$164,O12&lt;assumptions!$E$171,assumptions!$E$165,O12&lt;assumptions!$E$172,assumptions!$E$166,TRUE, assumptions!$E$167)/100*production!O47*O12/1000</f>
        <v>0.81034682801732039</v>
      </c>
      <c r="P66" s="5" cm="1">
        <f t="array" aca="1" ref="P66" ca="1">_xlfn.IFS(P12&lt;assumptions!$E$168,assumptions!$E$162,P12&lt;assumptions!$E$169,assumptions!$E$163,P12&lt;assumptions!$E$170,assumptions!$E$164,P12&lt;assumptions!$E$171,assumptions!$E$165,P12&lt;assumptions!$E$172,assumptions!$E$166,TRUE, assumptions!$E$167)/100*production!P47*P12/1000</f>
        <v>0.80145246123300229</v>
      </c>
      <c r="Q66" s="5" cm="1">
        <f t="array" aca="1" ref="Q66" ca="1">_xlfn.IFS(Q12&lt;assumptions!$E$168,assumptions!$E$162,Q12&lt;assumptions!$E$169,assumptions!$E$163,Q12&lt;assumptions!$E$170,assumptions!$E$164,Q12&lt;assumptions!$E$171,assumptions!$E$165,Q12&lt;assumptions!$E$172,assumptions!$E$166,TRUE, assumptions!$E$167)/100*production!Q47*Q12/1000</f>
        <v>0.79265571901850873</v>
      </c>
      <c r="R66" s="5" cm="1">
        <f t="array" aca="1" ref="R66" ca="1">_xlfn.IFS(R12&lt;assumptions!$E$168,assumptions!$E$162,R12&lt;assumptions!$E$169,assumptions!$E$163,R12&lt;assumptions!$E$170,assumptions!$E$164,R12&lt;assumptions!$E$171,assumptions!$E$165,R12&lt;assumptions!$E$172,assumptions!$E$166,TRUE, assumptions!$E$167)/100*production!R47*R12/1000</f>
        <v>0.87106169982951265</v>
      </c>
      <c r="S66" s="5" cm="1">
        <f t="array" aca="1" ref="S66" ca="1">_xlfn.IFS(S12&lt;assumptions!$E$168,assumptions!$E$162,S12&lt;assumptions!$E$169,assumptions!$E$163,S12&lt;assumptions!$E$170,assumptions!$E$164,S12&lt;assumptions!$E$171,assumptions!$E$165,S12&lt;assumptions!$E$172,assumptions!$E$166,TRUE, assumptions!$E$167)/100*production!S47*S12/1000</f>
        <v>0.86150092661218403</v>
      </c>
      <c r="T66" s="5" cm="1">
        <f t="array" aca="1" ref="T66" ca="1">_xlfn.IFS(T12&lt;assumptions!$E$168,assumptions!$E$162,T12&lt;assumptions!$E$169,assumptions!$E$163,T12&lt;assumptions!$E$170,assumptions!$E$164,T12&lt;assumptions!$E$171,assumptions!$E$165,T12&lt;assumptions!$E$172,assumptions!$E$166,TRUE, assumptions!$E$167)/100*production!T47*T12/1000</f>
        <v>0.85204509244168869</v>
      </c>
      <c r="U66" s="5" cm="1">
        <f t="array" aca="1" ref="U66" ca="1">_xlfn.IFS(U12&lt;assumptions!$E$168,assumptions!$E$162,U12&lt;assumptions!$E$169,assumptions!$E$163,U12&lt;assumptions!$E$170,assumptions!$E$164,U12&lt;assumptions!$E$171,assumptions!$E$165,U12&lt;assumptions!$E$172,assumptions!$E$166,TRUE, assumptions!$E$167)/100*production!U47*U12/1000</f>
        <v>0.84269304550704893</v>
      </c>
      <c r="V66" s="5" cm="1">
        <f t="array" aca="1" ref="V66" ca="1">_xlfn.IFS(V12&lt;assumptions!$E$168,assumptions!$E$162,V12&lt;assumptions!$E$169,assumptions!$E$163,V12&lt;assumptions!$E$170,assumptions!$E$164,V12&lt;assumptions!$E$171,assumptions!$E$165,V12&lt;assumptions!$E$172,assumptions!$E$166,TRUE, assumptions!$E$167)/100*production!V47*V12/1000</f>
        <v>0.83344364663956338</v>
      </c>
      <c r="W66" s="5" cm="1">
        <f t="array" aca="1" ref="W66" ca="1">_xlfn.IFS(W12&lt;assumptions!$E$168,assumptions!$E$162,W12&lt;assumptions!$E$169,assumptions!$E$163,W12&lt;assumptions!$E$170,assumptions!$E$164,W12&lt;assumptions!$E$171,assumptions!$E$165,W12&lt;assumptions!$E$172,assumptions!$E$166,TRUE, assumptions!$E$167)/100*production!W47*W12/1000</f>
        <v>0.8242957691740479</v>
      </c>
      <c r="X66" s="5" cm="1">
        <f t="array" aca="1" ref="X66" ca="1">_xlfn.IFS(X12&lt;assumptions!$E$168,assumptions!$E$162,X12&lt;assumptions!$E$169,assumptions!$E$163,X12&lt;assumptions!$E$170,assumptions!$E$164,X12&lt;assumptions!$E$171,assumptions!$E$165,X12&lt;assumptions!$E$172,assumptions!$E$166,TRUE, assumptions!$E$167)/100*production!X47*X12/1000</f>
        <v>0.89677312869275261</v>
      </c>
      <c r="Y66" s="5" cm="1">
        <f t="array" aca="1" ref="Y66" ca="1">_xlfn.IFS(Y12&lt;assumptions!$E$168,assumptions!$E$162,Y12&lt;assumptions!$E$169,assumptions!$E$163,Y12&lt;assumptions!$E$170,assumptions!$E$164,Y12&lt;assumptions!$E$171,assumptions!$E$165,Y12&lt;assumptions!$E$172,assumptions!$E$166,TRUE, assumptions!$E$167)/100*production!Y47*Y12/1000</f>
        <v>0.88693014683222104</v>
      </c>
      <c r="Z66" s="5" cm="1">
        <f t="array" aca="1" ref="Z66" ca="1">_xlfn.IFS(Z12&lt;assumptions!$E$168,assumptions!$E$162,Z12&lt;assumptions!$E$169,assumptions!$E$163,Z12&lt;assumptions!$E$170,assumptions!$E$164,Z12&lt;assumptions!$E$171,assumptions!$E$165,Z12&lt;assumptions!$E$172,assumptions!$E$166,TRUE, assumptions!$E$167)/100*production!Z47*Z12/1000</f>
        <v>0.87719520154059039</v>
      </c>
      <c r="AA66" s="5" cm="1">
        <f t="array" aca="1" ref="AA66" ca="1">_xlfn.IFS(AA12&lt;assumptions!$E$168,assumptions!$E$162,AA12&lt;assumptions!$E$169,assumptions!$E$163,AA12&lt;assumptions!$E$170,assumptions!$E$164,AA12&lt;assumptions!$E$171,assumptions!$E$165,AA12&lt;assumptions!$E$172,assumptions!$E$166,TRUE, assumptions!$E$167)/100*production!AA47*AA12/1000</f>
        <v>0.86756710700848105</v>
      </c>
      <c r="AB66" s="5" cm="1">
        <f t="array" aca="1" ref="AB66" ca="1">_xlfn.IFS(AB12&lt;assumptions!$E$168,assumptions!$E$162,AB12&lt;assumptions!$E$169,assumptions!$E$163,AB12&lt;assumptions!$E$170,assumptions!$E$164,AB12&lt;assumptions!$E$171,assumptions!$E$165,AB12&lt;assumptions!$E$172,assumptions!$E$166,TRUE, assumptions!$E$167)/100*production!AB47*AB12/1000</f>
        <v>0.85804469044195553</v>
      </c>
      <c r="AC66" s="5" cm="1">
        <f t="array" aca="1" ref="AC66" ca="1">_xlfn.IFS(AC12&lt;assumptions!$E$168,assumptions!$E$162,AC12&lt;assumptions!$E$169,assumptions!$E$163,AC12&lt;assumptions!$E$170,assumptions!$E$164,AC12&lt;assumptions!$E$171,assumptions!$E$165,AC12&lt;assumptions!$E$172,assumptions!$E$166,TRUE, assumptions!$E$167)/100*production!AC47*AC12/1000</f>
        <v>0.84862679191966517</v>
      </c>
      <c r="AD66" s="5" cm="1">
        <f t="array" aca="1" ref="AD66" ca="1">_xlfn.IFS(AD12&lt;assumptions!$E$168,assumptions!$E$162,AD12&lt;assumptions!$E$169,assumptions!$E$163,AD12&lt;assumptions!$E$170,assumptions!$E$164,AD12&lt;assumptions!$E$171,assumptions!$E$165,AD12&lt;assumptions!$E$172,assumptions!$E$166,TRUE, assumptions!$E$167)/100*production!AD47*AD12/1000</f>
        <v>0.91561337918351415</v>
      </c>
      <c r="AE66" s="5" cm="1">
        <f t="array" aca="1" ref="AE66" ca="1">_xlfn.IFS(AE12&lt;assumptions!$E$168,assumptions!$E$162,AE12&lt;assumptions!$E$169,assumptions!$E$163,AE12&lt;assumptions!$E$170,assumptions!$E$164,AE12&lt;assumptions!$E$171,assumptions!$E$165,AE12&lt;assumptions!$E$172,assumptions!$E$166,TRUE, assumptions!$E$167)/100*production!AE47*AE12/1000</f>
        <v>0.90556360673359571</v>
      </c>
      <c r="AF66" s="5" cm="1">
        <f t="array" aca="1" ref="AF66" ca="1">_xlfn.IFS(AF12&lt;assumptions!$E$168,assumptions!$E$162,AF12&lt;assumptions!$E$169,assumptions!$E$163,AF12&lt;assumptions!$E$170,assumptions!$E$164,AF12&lt;assumptions!$E$171,assumptions!$E$165,AF12&lt;assumptions!$E$172,assumptions!$E$166,TRUE, assumptions!$E$167)/100*production!AF47*AF12/1000</f>
        <v>0.89562414058608797</v>
      </c>
      <c r="AG66" s="5" cm="1">
        <f t="array" aca="1" ref="AG66" ca="1">_xlfn.IFS(AG12&lt;assumptions!$E$168,assumptions!$E$162,AG12&lt;assumptions!$E$169,assumptions!$E$163,AG12&lt;assumptions!$E$170,assumptions!$E$164,AG12&lt;assumptions!$E$171,assumptions!$E$165,AG12&lt;assumptions!$E$172,assumptions!$E$166,TRUE, assumptions!$E$167)/100*production!AG47*AG12/1000</f>
        <v>0.88579377001901516</v>
      </c>
      <c r="AH66" s="5" cm="1">
        <f t="array" aca="1" ref="AH66" ca="1">_xlfn.IFS(AH12&lt;assumptions!$E$168,assumptions!$E$162,AH12&lt;assumptions!$E$169,assumptions!$E$163,AH12&lt;assumptions!$E$170,assumptions!$E$164,AH12&lt;assumptions!$E$171,assumptions!$E$165,AH12&lt;assumptions!$E$172,assumptions!$E$166,TRUE, assumptions!$E$167)/100*production!AH47*AH12/1000</f>
        <v>0.87607129759928648</v>
      </c>
      <c r="AI66" s="5" cm="1">
        <f t="array" aca="1" ref="AI66" ca="1">_xlfn.IFS(AI12&lt;assumptions!$E$168,assumptions!$E$162,AI12&lt;assumptions!$E$169,assumptions!$E$163,AI12&lt;assumptions!$E$170,assumptions!$E$164,AI12&lt;assumptions!$E$171,assumptions!$E$165,AI12&lt;assumptions!$E$172,assumptions!$E$166,TRUE, assumptions!$E$167)/100*production!AI47*AI12/1000</f>
        <v>0.86645553903683648</v>
      </c>
      <c r="AJ66" s="5" cm="1">
        <f t="array" aca="1" ref="AJ66" ca="1">_xlfn.IFS(AJ12&lt;assumptions!$E$168,assumptions!$E$162,AJ12&lt;assumptions!$E$169,assumptions!$E$163,AJ12&lt;assumptions!$E$170,assumptions!$E$164,AJ12&lt;assumptions!$E$171,assumptions!$E$165,AJ12&lt;assumptions!$E$172,assumptions!$E$166,TRUE, assumptions!$E$167)/100*production!AJ47*AJ12/1000</f>
        <v>0.92835743329373188</v>
      </c>
      <c r="AK66" s="5" cm="1">
        <f t="array" aca="1" ref="AK66" ca="1">_xlfn.IFS(AK12&lt;assumptions!$E$168,assumptions!$E$162,AK12&lt;assumptions!$E$169,assumptions!$E$163,AK12&lt;assumptions!$E$170,assumptions!$E$164,AK12&lt;assumptions!$E$171,assumptions!$E$165,AK12&lt;assumptions!$E$172,assumptions!$E$166,TRUE, assumptions!$E$167)/100*production!AK47*AK12/1000</f>
        <v>0.91816778210590011</v>
      </c>
      <c r="AL66" s="5" cm="1">
        <f t="array" aca="1" ref="AL66" ca="1">_xlfn.IFS(AL12&lt;assumptions!$E$168,assumptions!$E$162,AL12&lt;assumptions!$E$169,assumptions!$E$163,AL12&lt;assumptions!$E$170,assumptions!$E$164,AL12&lt;assumptions!$E$171,assumptions!$E$165,AL12&lt;assumptions!$E$172,assumptions!$E$166,TRUE, assumptions!$E$167)/100*production!AL47*AL12/1000</f>
        <v>0.90808997252950574</v>
      </c>
      <c r="AM66" s="5" cm="1">
        <f t="array" aca="1" ref="AM66" ca="1">_xlfn.IFS(AM12&lt;assumptions!$E$168,assumptions!$E$162,AM12&lt;assumptions!$E$169,assumptions!$E$163,AM12&lt;assumptions!$E$170,assumptions!$E$164,AM12&lt;assumptions!$E$171,assumptions!$E$165,AM12&lt;assumptions!$E$172,assumptions!$E$166,TRUE, assumptions!$E$167)/100*production!AM47*AM12/1000</f>
        <v>0.89812277699102172</v>
      </c>
      <c r="AN66" s="5" cm="1">
        <f t="array" aca="1" ref="AN66" ca="1">_xlfn.IFS(AN12&lt;assumptions!$E$168,assumptions!$E$162,AN12&lt;assumptions!$E$169,assumptions!$E$163,AN12&lt;assumptions!$E$170,assumptions!$E$164,AN12&lt;assumptions!$E$171,assumptions!$E$165,AN12&lt;assumptions!$E$172,assumptions!$E$166,TRUE, assumptions!$E$167)/100*production!AN47*AN12/1000</f>
        <v>0.88826498139076815</v>
      </c>
      <c r="AO66" s="5" cm="1">
        <f t="array" aca="1" ref="AO66" ca="1">_xlfn.IFS(AO12&lt;assumptions!$E$168,assumptions!$E$162,AO12&lt;assumptions!$E$169,assumptions!$E$163,AO12&lt;assumptions!$E$170,assumptions!$E$164,AO12&lt;assumptions!$E$171,assumptions!$E$165,AO12&lt;assumptions!$E$172,assumptions!$E$166,TRUE, assumptions!$E$167)/100*production!AO47*AO12/1000</f>
        <v>0.87851538495502324</v>
      </c>
      <c r="AP66" s="5" cm="1">
        <f t="array" aca="1" ref="AP66" ca="1">_xlfn.IFS(AP12&lt;assumptions!$E$168,assumptions!$E$162,AP12&lt;assumptions!$E$169,assumptions!$E$163,AP12&lt;assumptions!$E$170,assumptions!$E$164,AP12&lt;assumptions!$E$171,assumptions!$E$165,AP12&lt;assumptions!$E$172,assumptions!$E$166,TRUE, assumptions!$E$167)/100*production!AP47*AP12/1000</f>
        <v>0.93570916932743031</v>
      </c>
      <c r="AQ66" s="5" cm="1">
        <f t="array" aca="1" ref="AQ66" ca="1">_xlfn.IFS(AQ12&lt;assumptions!$E$168,assumptions!$E$162,AQ12&lt;assumptions!$E$169,assumptions!$E$163,AQ12&lt;assumptions!$E$170,assumptions!$E$164,AQ12&lt;assumptions!$E$171,assumptions!$E$165,AQ12&lt;assumptions!$E$172,assumptions!$E$166,TRUE, assumptions!$E$167)/100*production!AQ47*AQ12/1000</f>
        <v>0.92543882548489276</v>
      </c>
      <c r="AR66" s="5" cm="1">
        <f t="array" aca="1" ref="AR66" ca="1">_xlfn.IFS(AR12&lt;assumptions!$E$168,assumptions!$E$162,AR12&lt;assumptions!$E$169,assumptions!$E$163,AR12&lt;assumptions!$E$170,assumptions!$E$164,AR12&lt;assumptions!$E$171,assumptions!$E$165,AR12&lt;assumptions!$E$172,assumptions!$E$166,TRUE, assumptions!$E$167)/100*production!AR47*AR12/1000</f>
        <v>0.91528120893637044</v>
      </c>
      <c r="AS66" s="5" cm="1">
        <f t="array" aca="1" ref="AS66" ca="1">_xlfn.IFS(AS12&lt;assumptions!$E$168,assumptions!$E$162,AS12&lt;assumptions!$E$169,assumptions!$E$163,AS12&lt;assumptions!$E$170,assumptions!$E$164,AS12&lt;assumptions!$E$171,assumptions!$E$165,AS12&lt;assumptions!$E$172,assumptions!$E$166,TRUE, assumptions!$E$167)/100*production!AS47*AS12/1000</f>
        <v>0.90523508238708494</v>
      </c>
      <c r="AT66" s="5" cm="1">
        <f t="array" aca="1" ref="AT66" ca="1">_xlfn.IFS(AT12&lt;assumptions!$E$168,assumptions!$E$162,AT12&lt;assumptions!$E$169,assumptions!$E$163,AT12&lt;assumptions!$E$170,assumptions!$E$164,AT12&lt;assumptions!$E$171,assumptions!$E$165,AT12&lt;assumptions!$E$172,assumptions!$E$166,TRUE, assumptions!$E$167)/100*production!AT47*AT12/1000</f>
        <v>0.59345548437854556</v>
      </c>
      <c r="AU66" s="5" cm="1">
        <f t="array" aca="1" ref="AU66" ca="1">_xlfn.IFS(AU12&lt;assumptions!$E$168,assumptions!$E$162,AU12&lt;assumptions!$E$169,assumptions!$E$163,AU12&lt;assumptions!$E$170,assumptions!$E$164,AU12&lt;assumptions!$E$171,assumptions!$E$165,AU12&lt;assumptions!$E$172,assumptions!$E$166,TRUE, assumptions!$E$167)/100*production!AU47*AU12/1000</f>
        <v>0</v>
      </c>
      <c r="AV66" s="5" cm="1">
        <f t="array" aca="1" ref="AV66" ca="1">_xlfn.IFS(AV12&lt;assumptions!$E$168,assumptions!$E$162,AV12&lt;assumptions!$E$169,assumptions!$E$163,AV12&lt;assumptions!$E$170,assumptions!$E$164,AV12&lt;assumptions!$E$171,assumptions!$E$165,AV12&lt;assumptions!$E$172,assumptions!$E$166,TRUE, assumptions!$E$167)/100*production!AV47*AV12/1000</f>
        <v>0</v>
      </c>
      <c r="AW66" s="5" cm="1">
        <f t="array" aca="1" ref="AW66" ca="1">_xlfn.IFS(AW12&lt;assumptions!$E$168,assumptions!$E$162,AW12&lt;assumptions!$E$169,assumptions!$E$163,AW12&lt;assumptions!$E$170,assumptions!$E$164,AW12&lt;assumptions!$E$171,assumptions!$E$165,AW12&lt;assumptions!$E$172,assumptions!$E$166,TRUE, assumptions!$E$167)/100*production!AW47*AW12/1000</f>
        <v>0</v>
      </c>
      <c r="AX66" s="5" cm="1">
        <f t="array" aca="1" ref="AX66" ca="1">_xlfn.IFS(AX12&lt;assumptions!$E$168,assumptions!$E$162,AX12&lt;assumptions!$E$169,assumptions!$E$163,AX12&lt;assumptions!$E$170,assumptions!$E$164,AX12&lt;assumptions!$E$171,assumptions!$E$165,AX12&lt;assumptions!$E$172,assumptions!$E$166,TRUE, assumptions!$E$167)/100*production!AX47*AX12/1000</f>
        <v>0</v>
      </c>
      <c r="AY66" s="5" cm="1">
        <f t="array" aca="1" ref="AY66" ca="1">_xlfn.IFS(AY12&lt;assumptions!$E$168,assumptions!$E$162,AY12&lt;assumptions!$E$169,assumptions!$E$163,AY12&lt;assumptions!$E$170,assumptions!$E$164,AY12&lt;assumptions!$E$171,assumptions!$E$165,AY12&lt;assumptions!$E$172,assumptions!$E$166,TRUE, assumptions!$E$167)/100*production!AY47*AY12/1000</f>
        <v>0</v>
      </c>
      <c r="AZ66" s="5" cm="1">
        <f t="array" aca="1" ref="AZ66" ca="1">_xlfn.IFS(AZ12&lt;assumptions!$E$168,assumptions!$E$162,AZ12&lt;assumptions!$E$169,assumptions!$E$163,AZ12&lt;assumptions!$E$170,assumptions!$E$164,AZ12&lt;assumptions!$E$171,assumptions!$E$165,AZ12&lt;assumptions!$E$172,assumptions!$E$166,TRUE, assumptions!$E$167)/100*production!AZ47*AZ12/1000</f>
        <v>0</v>
      </c>
      <c r="BA66" s="5" cm="1">
        <f t="array" aca="1" ref="BA66" ca="1">_xlfn.IFS(BA12&lt;assumptions!$E$168,assumptions!$E$162,BA12&lt;assumptions!$E$169,assumptions!$E$163,BA12&lt;assumptions!$E$170,assumptions!$E$164,BA12&lt;assumptions!$E$171,assumptions!$E$165,BA12&lt;assumptions!$E$172,assumptions!$E$166,TRUE, assumptions!$E$167)/100*production!BA47*BA12/1000</f>
        <v>0</v>
      </c>
      <c r="BB66" s="5" cm="1">
        <f t="array" aca="1" ref="BB66" ca="1">_xlfn.IFS(BB12&lt;assumptions!$E$168,assumptions!$E$162,BB12&lt;assumptions!$E$169,assumptions!$E$163,BB12&lt;assumptions!$E$170,assumptions!$E$164,BB12&lt;assumptions!$E$171,assumptions!$E$165,BB12&lt;assumptions!$E$172,assumptions!$E$166,TRUE, assumptions!$E$167)/100*production!BB47*BB12/1000</f>
        <v>0</v>
      </c>
      <c r="BC66" s="5" cm="1">
        <f t="array" aca="1" ref="BC66" ca="1">_xlfn.IFS(BC12&lt;assumptions!$E$168,assumptions!$E$162,BC12&lt;assumptions!$E$169,assumptions!$E$163,BC12&lt;assumptions!$E$170,assumptions!$E$164,BC12&lt;assumptions!$E$171,assumptions!$E$165,BC12&lt;assumptions!$E$172,assumptions!$E$166,TRUE, assumptions!$E$167)/100*production!BC47*BC12/1000</f>
        <v>0</v>
      </c>
      <c r="BD66" s="5" cm="1">
        <f t="array" aca="1" ref="BD66" ca="1">_xlfn.IFS(BD12&lt;assumptions!$E$168,assumptions!$E$162,BD12&lt;assumptions!$E$169,assumptions!$E$163,BD12&lt;assumptions!$E$170,assumptions!$E$164,BD12&lt;assumptions!$E$171,assumptions!$E$165,BD12&lt;assumptions!$E$172,assumptions!$E$166,TRUE, assumptions!$E$167)/100*production!BD47*BD12/1000</f>
        <v>0</v>
      </c>
      <c r="BE66" s="5" cm="1">
        <f t="array" aca="1" ref="BE66" ca="1">_xlfn.IFS(BE12&lt;assumptions!$E$168,assumptions!$E$162,BE12&lt;assumptions!$E$169,assumptions!$E$163,BE12&lt;assumptions!$E$170,assumptions!$E$164,BE12&lt;assumptions!$E$171,assumptions!$E$165,BE12&lt;assumptions!$E$172,assumptions!$E$166,TRUE, assumptions!$E$167)/100*production!BE47*BE12/1000</f>
        <v>0</v>
      </c>
      <c r="BF66" s="5" cm="1">
        <f t="array" aca="1" ref="BF66" ca="1">_xlfn.IFS(BF12&lt;assumptions!$E$168,assumptions!$E$162,BF12&lt;assumptions!$E$169,assumptions!$E$163,BF12&lt;assumptions!$E$170,assumptions!$E$164,BF12&lt;assumptions!$E$171,assumptions!$E$165,BF12&lt;assumptions!$E$172,assumptions!$E$166,TRUE, assumptions!$E$167)/100*production!BF47*BF12/1000</f>
        <v>0</v>
      </c>
      <c r="BG66" s="5" cm="1">
        <f t="array" aca="1" ref="BG66" ca="1">_xlfn.IFS(BG12&lt;assumptions!$E$168,assumptions!$E$162,BG12&lt;assumptions!$E$169,assumptions!$E$163,BG12&lt;assumptions!$E$170,assumptions!$E$164,BG12&lt;assumptions!$E$171,assumptions!$E$165,BG12&lt;assumptions!$E$172,assumptions!$E$166,TRUE, assumptions!$E$167)/100*production!BG47*BG12/1000</f>
        <v>0</v>
      </c>
      <c r="BH66" s="5" cm="1">
        <f t="array" aca="1" ref="BH66" ca="1">_xlfn.IFS(BH12&lt;assumptions!$E$168,assumptions!$E$162,BH12&lt;assumptions!$E$169,assumptions!$E$163,BH12&lt;assumptions!$E$170,assumptions!$E$164,BH12&lt;assumptions!$E$171,assumptions!$E$165,BH12&lt;assumptions!$E$172,assumptions!$E$166,TRUE, assumptions!$E$167)/100*production!BH47*BH12/1000</f>
        <v>0</v>
      </c>
      <c r="BI66" s="5" cm="1">
        <f t="array" aca="1" ref="BI66" ca="1">_xlfn.IFS(BI12&lt;assumptions!$E$168,assumptions!$E$162,BI12&lt;assumptions!$E$169,assumptions!$E$163,BI12&lt;assumptions!$E$170,assumptions!$E$164,BI12&lt;assumptions!$E$171,assumptions!$E$165,BI12&lt;assumptions!$E$172,assumptions!$E$166,TRUE, assumptions!$E$167)/100*production!BI47*BI12/1000</f>
        <v>0</v>
      </c>
    </row>
    <row r="67" spans="1:61" x14ac:dyDescent="0.35">
      <c r="B67" s="7" t="s">
        <v>118</v>
      </c>
      <c r="D67" t="s">
        <v>233</v>
      </c>
      <c r="E67" s="15">
        <f t="shared" ca="1" si="24"/>
        <v>151.98232177627895</v>
      </c>
      <c r="F67" s="5">
        <f ca="1">SUM(F68:F69)</f>
        <v>3.4649781269021567</v>
      </c>
      <c r="G67" s="5">
        <f t="shared" ref="G67:BI67" ca="1" si="26">SUM(G68:G69)</f>
        <v>3.4269465269812791</v>
      </c>
      <c r="H67" s="5">
        <f t="shared" ca="1" si="26"/>
        <v>3.3893323619011326</v>
      </c>
      <c r="I67" s="5">
        <f t="shared" ca="1" si="26"/>
        <v>3.3521310498969061</v>
      </c>
      <c r="J67" s="5">
        <f t="shared" ca="1" si="26"/>
        <v>3.3153380594932367</v>
      </c>
      <c r="K67" s="5">
        <f t="shared" ca="1" si="26"/>
        <v>3.2789489089522386</v>
      </c>
      <c r="L67" s="5">
        <f t="shared" ca="1" si="26"/>
        <v>3.6483290614435262</v>
      </c>
      <c r="M67" s="5">
        <f t="shared" ca="1" si="26"/>
        <v>3.6082850016651218</v>
      </c>
      <c r="N67" s="5">
        <f t="shared" ca="1" si="26"/>
        <v>3.568680465486846</v>
      </c>
      <c r="O67" s="5">
        <f t="shared" ca="1" si="26"/>
        <v>3.5295106286976616</v>
      </c>
      <c r="P67" s="5">
        <f t="shared" ca="1" si="26"/>
        <v>3.4907707200370766</v>
      </c>
      <c r="Q67" s="5">
        <f t="shared" ca="1" si="26"/>
        <v>3.452456020613949</v>
      </c>
      <c r="R67" s="5">
        <f t="shared" ca="1" si="26"/>
        <v>3.7939576259240999</v>
      </c>
      <c r="S67" s="5">
        <f t="shared" ca="1" si="26"/>
        <v>3.752315147021958</v>
      </c>
      <c r="T67" s="5">
        <f t="shared" ca="1" si="26"/>
        <v>3.7111297359682451</v>
      </c>
      <c r="U67" s="5">
        <f t="shared" ca="1" si="26"/>
        <v>3.6703963759862566</v>
      </c>
      <c r="V67" s="5">
        <f t="shared" ca="1" si="26"/>
        <v>3.6301101053634324</v>
      </c>
      <c r="W67" s="5">
        <f t="shared" ca="1" si="26"/>
        <v>3.5902660168469627</v>
      </c>
      <c r="X67" s="5">
        <f t="shared" ca="1" si="26"/>
        <v>3.9059451827506555</v>
      </c>
      <c r="Y67" s="5">
        <f t="shared" ca="1" si="26"/>
        <v>3.8630735284247848</v>
      </c>
      <c r="Z67" s="5">
        <f t="shared" ca="1" si="26"/>
        <v>3.8206724333767941</v>
      </c>
      <c r="AA67" s="5">
        <f t="shared" ca="1" si="26"/>
        <v>3.7787367327480501</v>
      </c>
      <c r="AB67" s="5">
        <f t="shared" ca="1" si="26"/>
        <v>3.7372613183694074</v>
      </c>
      <c r="AC67" s="5">
        <f t="shared" ca="1" si="26"/>
        <v>3.6962411381389848</v>
      </c>
      <c r="AD67" s="5">
        <f t="shared" ca="1" si="26"/>
        <v>3.9880049404437505</v>
      </c>
      <c r="AE67" s="5">
        <f t="shared" ca="1" si="26"/>
        <v>3.9442325982174395</v>
      </c>
      <c r="AF67" s="5">
        <f t="shared" ca="1" si="26"/>
        <v>3.9009407012194051</v>
      </c>
      <c r="AG67" s="5">
        <f t="shared" ca="1" si="26"/>
        <v>3.8581239760828203</v>
      </c>
      <c r="AH67" s="5">
        <f t="shared" ca="1" si="26"/>
        <v>3.8157772073213359</v>
      </c>
      <c r="AI67" s="5">
        <f t="shared" ca="1" si="26"/>
        <v>3.7738952366937761</v>
      </c>
      <c r="AJ67" s="5">
        <f t="shared" ca="1" si="26"/>
        <v>4.0435123761238101</v>
      </c>
      <c r="AK67" s="5">
        <f t="shared" ca="1" si="26"/>
        <v>3.9991307842834756</v>
      </c>
      <c r="AL67" s="5">
        <f t="shared" ca="1" si="26"/>
        <v>3.9552363247951803</v>
      </c>
      <c r="AM67" s="5">
        <f t="shared" ca="1" si="26"/>
        <v>3.9118236508942288</v>
      </c>
      <c r="AN67" s="5">
        <f t="shared" ca="1" si="26"/>
        <v>3.8688874745020136</v>
      </c>
      <c r="AO67" s="5">
        <f t="shared" ca="1" si="26"/>
        <v>3.8264225655818795</v>
      </c>
      <c r="AP67" s="5">
        <f t="shared" ca="1" si="26"/>
        <v>4.0755332708483625</v>
      </c>
      <c r="AQ67" s="5">
        <f t="shared" ca="1" si="26"/>
        <v>4.030800217667533</v>
      </c>
      <c r="AR67" s="5">
        <f t="shared" ca="1" si="26"/>
        <v>3.9865581544784141</v>
      </c>
      <c r="AS67" s="5">
        <f t="shared" ca="1" si="26"/>
        <v>3.9428016921748581</v>
      </c>
      <c r="AT67" s="5">
        <f t="shared" ca="1" si="26"/>
        <v>2.5848283319598866</v>
      </c>
      <c r="AU67" s="5">
        <f t="shared" ca="1" si="26"/>
        <v>0</v>
      </c>
      <c r="AV67" s="5">
        <f t="shared" ca="1" si="26"/>
        <v>0</v>
      </c>
      <c r="AW67" s="5">
        <f t="shared" ca="1" si="26"/>
        <v>0</v>
      </c>
      <c r="AX67" s="5">
        <f t="shared" ca="1" si="26"/>
        <v>0</v>
      </c>
      <c r="AY67" s="5">
        <f t="shared" ca="1" si="26"/>
        <v>0</v>
      </c>
      <c r="AZ67" s="5">
        <f t="shared" ca="1" si="26"/>
        <v>0</v>
      </c>
      <c r="BA67" s="5">
        <f t="shared" ca="1" si="26"/>
        <v>0</v>
      </c>
      <c r="BB67" s="5">
        <f t="shared" ca="1" si="26"/>
        <v>0</v>
      </c>
      <c r="BC67" s="5">
        <f t="shared" ca="1" si="26"/>
        <v>0</v>
      </c>
      <c r="BD67" s="5">
        <f t="shared" ca="1" si="26"/>
        <v>0</v>
      </c>
      <c r="BE67" s="5">
        <f t="shared" ca="1" si="26"/>
        <v>0</v>
      </c>
      <c r="BF67" s="5">
        <f t="shared" ca="1" si="26"/>
        <v>0</v>
      </c>
      <c r="BG67" s="5">
        <f t="shared" ca="1" si="26"/>
        <v>0</v>
      </c>
      <c r="BH67" s="5">
        <f t="shared" ca="1" si="26"/>
        <v>0</v>
      </c>
      <c r="BI67" s="5">
        <f t="shared" ca="1" si="26"/>
        <v>0</v>
      </c>
    </row>
    <row r="68" spans="1:61" x14ac:dyDescent="0.35">
      <c r="C68" t="s">
        <v>210</v>
      </c>
      <c r="D68" t="s">
        <v>233</v>
      </c>
      <c r="E68" s="15">
        <f t="shared" si="24"/>
        <v>94.988951110174327</v>
      </c>
      <c r="F68" s="5">
        <f>IF(production!F24&gt;0,IF(F2&lt;=year_end,assumptions!$E$123/100*production!F48*F13/1000,0),0)</f>
        <v>2.1656113293138479</v>
      </c>
      <c r="G68" s="5">
        <f>IF(production!G24&gt;0,IF(G2&lt;=year_end,assumptions!$E$123/100*production!G48*G13/1000,0),0)</f>
        <v>2.1418415793632994</v>
      </c>
      <c r="H68" s="5">
        <f>IF(production!H24&gt;0,IF(H2&lt;=year_end,assumptions!$E$123/100*production!H48*H13/1000,0),0)</f>
        <v>2.1183327261882079</v>
      </c>
      <c r="I68" s="5">
        <f>IF(production!I24&gt;0,IF(I2&lt;=year_end,assumptions!$E$123/100*production!I48*I13/1000,0),0)</f>
        <v>2.0950819061855666</v>
      </c>
      <c r="J68" s="5">
        <f>IF(production!J24&gt;0,IF(J2&lt;=year_end,assumptions!$E$123/100*production!J48*J13/1000,0),0)</f>
        <v>2.0720862871832728</v>
      </c>
      <c r="K68" s="5">
        <f>IF(production!K24&gt;0,IF(K2&lt;=year_end,assumptions!$E$123/100*production!K48*K13/1000,0),0)</f>
        <v>2.049343068095149</v>
      </c>
      <c r="L68" s="5">
        <f>IF(production!L24&gt;0,IF(L2&lt;=year_end,assumptions!$E$123/100*production!L48*L13/1000,0),0)</f>
        <v>2.2802056634022043</v>
      </c>
      <c r="M68" s="5">
        <f>IF(production!M24&gt;0,IF(M2&lt;=year_end,assumptions!$E$123/100*production!M48*M13/1000,0),0)</f>
        <v>2.2551781260407009</v>
      </c>
      <c r="N68" s="5">
        <f>IF(production!N24&gt;0,IF(N2&lt;=year_end,assumptions!$E$123/100*production!N48*N13/1000,0),0)</f>
        <v>2.2304252909292788</v>
      </c>
      <c r="O68" s="5">
        <f>IF(production!O24&gt;0,IF(O2&lt;=year_end,assumptions!$E$123/100*production!O48*O13/1000,0),0)</f>
        <v>2.2059441429360387</v>
      </c>
      <c r="P68" s="5">
        <f>IF(production!P24&gt;0,IF(P2&lt;=year_end,assumptions!$E$123/100*production!P48*P13/1000,0),0)</f>
        <v>2.1817317000231728</v>
      </c>
      <c r="Q68" s="5">
        <f>IF(production!Q24&gt;0,IF(Q2&lt;=year_end,assumptions!$E$123/100*production!Q48*Q13/1000,0),0)</f>
        <v>2.1577850128837182</v>
      </c>
      <c r="R68" s="5">
        <f>IF(production!R24&gt;0,IF(R2&lt;=year_end,assumptions!$E$123/100*production!R48*R13/1000,0),0)</f>
        <v>2.3712235162025626</v>
      </c>
      <c r="S68" s="5">
        <f>IF(production!S24&gt;0,IF(S2&lt;=year_end,assumptions!$E$123/100*production!S48*S13/1000,0),0)</f>
        <v>2.3451969668887238</v>
      </c>
      <c r="T68" s="5">
        <f>IF(production!T24&gt;0,IF(T2&lt;=year_end,assumptions!$E$123/100*production!T48*T13/1000,0),0)</f>
        <v>2.3194560849801533</v>
      </c>
      <c r="U68" s="5">
        <f>IF(production!U24&gt;0,IF(U2&lt;=year_end,assumptions!$E$123/100*production!U48*U13/1000,0),0)</f>
        <v>2.2939977349914105</v>
      </c>
      <c r="V68" s="5">
        <f>IF(production!V24&gt;0,IF(V2&lt;=year_end,assumptions!$E$123/100*production!V48*V13/1000,0),0)</f>
        <v>2.2688188158521454</v>
      </c>
      <c r="W68" s="5">
        <f>IF(production!W24&gt;0,IF(W2&lt;=year_end,assumptions!$E$123/100*production!W48*W13/1000,0),0)</f>
        <v>2.2439162605293519</v>
      </c>
      <c r="X68" s="5">
        <f>IF(production!X24&gt;0,IF(X2&lt;=year_end,assumptions!$E$123/100*production!X48*X13/1000,0),0)</f>
        <v>2.4412157392191598</v>
      </c>
      <c r="Y68" s="5">
        <f>IF(production!Y24&gt;0,IF(Y2&lt;=year_end,assumptions!$E$123/100*production!Y48*Y13/1000,0),0)</f>
        <v>2.4144209552654905</v>
      </c>
      <c r="Z68" s="5">
        <f>IF(production!Z24&gt;0,IF(Z2&lt;=year_end,assumptions!$E$123/100*production!Z48*Z13/1000,0),0)</f>
        <v>2.3879202708604961</v>
      </c>
      <c r="AA68" s="5">
        <f>IF(production!AA24&gt;0,IF(AA2&lt;=year_end,assumptions!$E$123/100*production!AA48*AA13/1000,0),0)</f>
        <v>2.3617104579675314</v>
      </c>
      <c r="AB68" s="5">
        <f>IF(production!AB24&gt;0,IF(AB2&lt;=year_end,assumptions!$E$123/100*production!AB48*AB13/1000,0),0)</f>
        <v>2.3357883239808794</v>
      </c>
      <c r="AC68" s="5">
        <f>IF(production!AC24&gt;0,IF(AC2&lt;=year_end,assumptions!$E$123/100*production!AC48*AC13/1000,0),0)</f>
        <v>2.3101507113368656</v>
      </c>
      <c r="AD68" s="5">
        <f>IF(production!AD24&gt;0,IF(AD2&lt;=year_end,assumptions!$E$123/100*production!AD48*AD13/1000,0),0)</f>
        <v>2.4925030877773442</v>
      </c>
      <c r="AE68" s="5">
        <f>IF(production!AE24&gt;0,IF(AE2&lt;=year_end,assumptions!$E$123/100*production!AE48*AE13/1000,0),0)</f>
        <v>2.4651453738858997</v>
      </c>
      <c r="AF68" s="5">
        <f>IF(production!AF24&gt;0,IF(AF2&lt;=year_end,assumptions!$E$123/100*production!AF48*AF13/1000,0),0)</f>
        <v>2.4380879382621283</v>
      </c>
      <c r="AG68" s="5">
        <f>IF(production!AG24&gt;0,IF(AG2&lt;=year_end,assumptions!$E$123/100*production!AG48*AG13/1000,0),0)</f>
        <v>2.4113274850517628</v>
      </c>
      <c r="AH68" s="5">
        <f>IF(production!AH24&gt;0,IF(AH2&lt;=year_end,assumptions!$E$123/100*production!AH48*AH13/1000,0),0)</f>
        <v>2.3848607545758349</v>
      </c>
      <c r="AI68" s="5">
        <f>IF(production!AI24&gt;0,IF(AI2&lt;=year_end,assumptions!$E$123/100*production!AI48*AI13/1000,0),0)</f>
        <v>2.35868452293361</v>
      </c>
      <c r="AJ68" s="5">
        <f>IF(production!AJ24&gt;0,IF(AJ2&lt;=year_end,assumptions!$E$123/100*production!AJ48*AJ13/1000,0),0)</f>
        <v>2.5271952350773814</v>
      </c>
      <c r="AK68" s="5">
        <f>IF(production!AK24&gt;0,IF(AK2&lt;=year_end,assumptions!$E$123/100*production!AK48*AK13/1000,0),0)</f>
        <v>2.4994567401771723</v>
      </c>
      <c r="AL68" s="5">
        <f>IF(production!AL24&gt;0,IF(AL2&lt;=year_end,assumptions!$E$123/100*production!AL48*AL13/1000,0),0)</f>
        <v>2.4720227029969877</v>
      </c>
      <c r="AM68" s="5">
        <f>IF(production!AM24&gt;0,IF(AM2&lt;=year_end,assumptions!$E$123/100*production!AM48*AM13/1000,0),0)</f>
        <v>2.444889781808893</v>
      </c>
      <c r="AN68" s="5">
        <f>IF(production!AN24&gt;0,IF(AN2&lt;=year_end,assumptions!$E$123/100*production!AN48*AN13/1000,0),0)</f>
        <v>2.4180546715637585</v>
      </c>
      <c r="AO68" s="5">
        <f>IF(production!AO24&gt;0,IF(AO2&lt;=year_end,assumptions!$E$123/100*production!AO48*AO13/1000,0),0)</f>
        <v>2.3915141034886749</v>
      </c>
      <c r="AP68" s="5">
        <f>IF(production!AP24&gt;0,IF(AP2&lt;=year_end,assumptions!$E$123/100*production!AP48*AP13/1000,0),0)</f>
        <v>2.5472082942802268</v>
      </c>
      <c r="AQ68" s="5">
        <f>IF(production!AQ24&gt;0,IF(AQ2&lt;=year_end,assumptions!$E$123/100*production!AQ48*AQ13/1000,0),0)</f>
        <v>2.5192501360422086</v>
      </c>
      <c r="AR68" s="5">
        <f>IF(production!AR24&gt;0,IF(AR2&lt;=year_end,assumptions!$E$123/100*production!AR48*AR13/1000,0),0)</f>
        <v>2.4915988465490089</v>
      </c>
      <c r="AS68" s="5">
        <f>IF(production!AS24&gt;0,IF(AS2&lt;=year_end,assumptions!$E$123/100*production!AS48*AS13/1000,0),0)</f>
        <v>2.4642510576092862</v>
      </c>
      <c r="AT68" s="5">
        <f>IF(production!AT24&gt;0,IF(AT2&lt;=year_end,assumptions!$E$123/100*production!AT48*AT13/1000,0),0)</f>
        <v>1.6155177074749292</v>
      </c>
      <c r="AU68" s="5">
        <f>IF(production!AU24&gt;0,IF(AU2&lt;=year_end,assumptions!$E$123/100*production!AU48*AU13/1000,0),0)</f>
        <v>0</v>
      </c>
      <c r="AV68" s="5">
        <f>IF(production!AV24&gt;0,IF(AV2&lt;=year_end,assumptions!$E$123/100*production!AV48*AV13/1000,0),0)</f>
        <v>0</v>
      </c>
      <c r="AW68" s="5">
        <f>IF(production!AW24&gt;0,IF(AW2&lt;=year_end,assumptions!$E$123/100*production!AW48*AW13/1000,0),0)</f>
        <v>0</v>
      </c>
      <c r="AX68" s="5">
        <f>IF(production!AX24&gt;0,IF(AX2&lt;=year_end,assumptions!$E$123/100*production!AX48*AX13/1000,0),0)</f>
        <v>0</v>
      </c>
      <c r="AY68" s="5">
        <f>IF(production!AY24&gt;0,IF(AY2&lt;=year_end,assumptions!$E$123/100*production!AY48*AY13/1000,0),0)</f>
        <v>0</v>
      </c>
      <c r="AZ68" s="5">
        <f>IF(production!AZ24&gt;0,IF(AZ2&lt;=year_end,assumptions!$E$123/100*production!AZ48*AZ13/1000,0),0)</f>
        <v>0</v>
      </c>
      <c r="BA68" s="5">
        <f>IF(production!BA24&gt;0,IF(BA2&lt;=year_end,assumptions!$E$123/100*production!BA48*BA13/1000,0),0)</f>
        <v>0</v>
      </c>
      <c r="BB68" s="5">
        <f>IF(production!BB24&gt;0,IF(BB2&lt;=year_end,assumptions!$E$123/100*production!BB48*BB13/1000,0),0)</f>
        <v>0</v>
      </c>
      <c r="BC68" s="5">
        <f>IF(production!BC24&gt;0,IF(BC2&lt;=year_end,assumptions!$E$123/100*production!BC48*BC13/1000,0),0)</f>
        <v>0</v>
      </c>
      <c r="BD68" s="5">
        <f>IF(production!BD24&gt;0,IF(BD2&lt;=year_end,assumptions!$E$123/100*production!BD48*BD13/1000,0),0)</f>
        <v>0</v>
      </c>
      <c r="BE68" s="5">
        <f>IF(production!BE24&gt;0,IF(BE2&lt;=year_end,assumptions!$E$123/100*production!BE48*BE13/1000,0),0)</f>
        <v>0</v>
      </c>
      <c r="BF68" s="5">
        <f>IF(production!BF24&gt;0,IF(BF2&lt;=year_end,assumptions!$E$123/100*production!BF48*BF13/1000,0),0)</f>
        <v>0</v>
      </c>
      <c r="BG68" s="5">
        <f>IF(production!BG24&gt;0,IF(BG2&lt;=year_end,assumptions!$E$123/100*production!BG48*BG13/1000,0),0)</f>
        <v>0</v>
      </c>
      <c r="BH68" s="5">
        <f>IF(production!BH24&gt;0,IF(BH2&lt;=year_end,assumptions!$E$123/100*production!BH48*BH13/1000,0),0)</f>
        <v>0</v>
      </c>
      <c r="BI68" s="5">
        <f>IF(production!BI24&gt;0,IF(BI2&lt;=year_end,assumptions!$E$123/100*production!BI48*BI13/1000,0),0)</f>
        <v>0</v>
      </c>
    </row>
    <row r="69" spans="1:61" x14ac:dyDescent="0.35">
      <c r="C69" t="s">
        <v>302</v>
      </c>
      <c r="D69" t="s">
        <v>233</v>
      </c>
      <c r="E69" s="15">
        <f ca="1">SUM(F69:BI69)</f>
        <v>56.993370666104596</v>
      </c>
      <c r="F69" s="5" cm="1">
        <f t="array" aca="1" ref="F69" ca="1">_xlfn.IFS(F13&lt;assumptions!$E$180,assumptions!$E$174,F13&lt;assumptions!$E$181,assumptions!$E$175,F13&lt;assumptions!$E$182,assumptions!$E$176,F13&lt;assumptions!$E$184,assumptions!$E$177,F13&lt;assumptions!$E$185,assumptions!$E$178,TRUE, assumptions!$E$179)/100*production!F48*F13/1000</f>
        <v>1.2993667975883085</v>
      </c>
      <c r="G69" s="5" cm="1">
        <f t="array" aca="1" ref="G69" ca="1">_xlfn.IFS(G13&lt;assumptions!$E$180,assumptions!$E$174,G13&lt;assumptions!$E$181,assumptions!$E$175,G13&lt;assumptions!$E$182,assumptions!$E$176,G13&lt;assumptions!$E$184,assumptions!$E$177,G13&lt;assumptions!$E$185,assumptions!$E$178,TRUE, assumptions!$E$179)/100*production!G48*G13/1000</f>
        <v>1.2851049476179797</v>
      </c>
      <c r="H69" s="5" cm="1">
        <f t="array" aca="1" ref="H69" ca="1">_xlfn.IFS(H13&lt;assumptions!$E$180,assumptions!$E$174,H13&lt;assumptions!$E$181,assumptions!$E$175,H13&lt;assumptions!$E$182,assumptions!$E$176,H13&lt;assumptions!$E$184,assumptions!$E$177,H13&lt;assumptions!$E$185,assumptions!$E$178,TRUE, assumptions!$E$179)/100*production!H48*H13/1000</f>
        <v>1.2709996357129245</v>
      </c>
      <c r="I69" s="5" cm="1">
        <f t="array" aca="1" ref="I69" ca="1">_xlfn.IFS(I13&lt;assumptions!$E$180,assumptions!$E$174,I13&lt;assumptions!$E$181,assumptions!$E$175,I13&lt;assumptions!$E$182,assumptions!$E$176,I13&lt;assumptions!$E$184,assumptions!$E$177,I13&lt;assumptions!$E$185,assumptions!$E$178,TRUE, assumptions!$E$179)/100*production!I48*I13/1000</f>
        <v>1.2570491437113396</v>
      </c>
      <c r="J69" s="5" cm="1">
        <f t="array" aca="1" ref="J69" ca="1">_xlfn.IFS(J13&lt;assumptions!$E$180,assumptions!$E$174,J13&lt;assumptions!$E$181,assumptions!$E$175,J13&lt;assumptions!$E$182,assumptions!$E$176,J13&lt;assumptions!$E$184,assumptions!$E$177,J13&lt;assumptions!$E$185,assumptions!$E$178,TRUE, assumptions!$E$179)/100*production!J48*J13/1000</f>
        <v>1.2432517723099636</v>
      </c>
      <c r="K69" s="5" cm="1">
        <f t="array" aca="1" ref="K69" ca="1">_xlfn.IFS(K13&lt;assumptions!$E$180,assumptions!$E$174,K13&lt;assumptions!$E$181,assumptions!$E$175,K13&lt;assumptions!$E$182,assumptions!$E$176,K13&lt;assumptions!$E$184,assumptions!$E$177,K13&lt;assumptions!$E$185,assumptions!$E$178,TRUE, assumptions!$E$179)/100*production!K48*K13/1000</f>
        <v>1.2296058408570896</v>
      </c>
      <c r="L69" s="5" cm="1">
        <f t="array" aca="1" ref="L69" ca="1">_xlfn.IFS(L13&lt;assumptions!$E$180,assumptions!$E$174,L13&lt;assumptions!$E$181,assumptions!$E$175,L13&lt;assumptions!$E$182,assumptions!$E$176,L13&lt;assumptions!$E$184,assumptions!$E$177,L13&lt;assumptions!$E$185,assumptions!$E$178,TRUE, assumptions!$E$179)/100*production!L48*L13/1000</f>
        <v>1.3681233980413221</v>
      </c>
      <c r="M69" s="5" cm="1">
        <f t="array" aca="1" ref="M69" ca="1">_xlfn.IFS(M13&lt;assumptions!$E$180,assumptions!$E$174,M13&lt;assumptions!$E$181,assumptions!$E$175,M13&lt;assumptions!$E$182,assumptions!$E$176,M13&lt;assumptions!$E$184,assumptions!$E$177,M13&lt;assumptions!$E$185,assumptions!$E$178,TRUE, assumptions!$E$179)/100*production!M48*M13/1000</f>
        <v>1.3531068756244207</v>
      </c>
      <c r="N69" s="5" cm="1">
        <f t="array" aca="1" ref="N69" ca="1">_xlfn.IFS(N13&lt;assumptions!$E$180,assumptions!$E$174,N13&lt;assumptions!$E$181,assumptions!$E$175,N13&lt;assumptions!$E$182,assumptions!$E$176,N13&lt;assumptions!$E$184,assumptions!$E$177,N13&lt;assumptions!$E$185,assumptions!$E$178,TRUE, assumptions!$E$179)/100*production!N48*N13/1000</f>
        <v>1.3382551745575673</v>
      </c>
      <c r="O69" s="5" cm="1">
        <f t="array" aca="1" ref="O69" ca="1">_xlfn.IFS(O13&lt;assumptions!$E$180,assumptions!$E$174,O13&lt;assumptions!$E$181,assumptions!$E$175,O13&lt;assumptions!$E$182,assumptions!$E$176,O13&lt;assumptions!$E$184,assumptions!$E$177,O13&lt;assumptions!$E$185,assumptions!$E$178,TRUE, assumptions!$E$179)/100*production!O48*O13/1000</f>
        <v>1.3235664857616229</v>
      </c>
      <c r="P69" s="5" cm="1">
        <f t="array" aca="1" ref="P69" ca="1">_xlfn.IFS(P13&lt;assumptions!$E$180,assumptions!$E$174,P13&lt;assumptions!$E$181,assumptions!$E$175,P13&lt;assumptions!$E$182,assumptions!$E$176,P13&lt;assumptions!$E$184,assumptions!$E$177,P13&lt;assumptions!$E$185,assumptions!$E$178,TRUE, assumptions!$E$179)/100*production!P48*P13/1000</f>
        <v>1.3090390200139037</v>
      </c>
      <c r="Q69" s="5" cm="1">
        <f t="array" aca="1" ref="Q69" ca="1">_xlfn.IFS(Q13&lt;assumptions!$E$180,assumptions!$E$174,Q13&lt;assumptions!$E$181,assumptions!$E$175,Q13&lt;assumptions!$E$182,assumptions!$E$176,Q13&lt;assumptions!$E$184,assumptions!$E$177,Q13&lt;assumptions!$E$185,assumptions!$E$178,TRUE, assumptions!$E$179)/100*production!Q48*Q13/1000</f>
        <v>1.2946710077302308</v>
      </c>
      <c r="R69" s="5" cm="1">
        <f t="array" aca="1" ref="R69" ca="1">_xlfn.IFS(R13&lt;assumptions!$E$180,assumptions!$E$174,R13&lt;assumptions!$E$181,assumptions!$E$175,R13&lt;assumptions!$E$182,assumptions!$E$176,R13&lt;assumptions!$E$184,assumptions!$E$177,R13&lt;assumptions!$E$185,assumptions!$E$178,TRUE, assumptions!$E$179)/100*production!R48*R13/1000</f>
        <v>1.4227341097215376</v>
      </c>
      <c r="S69" s="5" cm="1">
        <f t="array" aca="1" ref="S69" ca="1">_xlfn.IFS(S13&lt;assumptions!$E$180,assumptions!$E$174,S13&lt;assumptions!$E$181,assumptions!$E$175,S13&lt;assumptions!$E$182,assumptions!$E$176,S13&lt;assumptions!$E$184,assumptions!$E$177,S13&lt;assumptions!$E$185,assumptions!$E$178,TRUE, assumptions!$E$179)/100*production!S48*S13/1000</f>
        <v>1.4071181801332342</v>
      </c>
      <c r="T69" s="5" cm="1">
        <f t="array" aca="1" ref="T69" ca="1">_xlfn.IFS(T13&lt;assumptions!$E$180,assumptions!$E$174,T13&lt;assumptions!$E$181,assumptions!$E$175,T13&lt;assumptions!$E$182,assumptions!$E$176,T13&lt;assumptions!$E$184,assumptions!$E$177,T13&lt;assumptions!$E$185,assumptions!$E$178,TRUE, assumptions!$E$179)/100*production!T48*T13/1000</f>
        <v>1.391673650988092</v>
      </c>
      <c r="U69" s="5" cm="1">
        <f t="array" aca="1" ref="U69" ca="1">_xlfn.IFS(U13&lt;assumptions!$E$180,assumptions!$E$174,U13&lt;assumptions!$E$181,assumptions!$E$175,U13&lt;assumptions!$E$182,assumptions!$E$176,U13&lt;assumptions!$E$184,assumptions!$E$177,U13&lt;assumptions!$E$185,assumptions!$E$178,TRUE, assumptions!$E$179)/100*production!U48*U13/1000</f>
        <v>1.3763986409948461</v>
      </c>
      <c r="V69" s="5" cm="1">
        <f t="array" aca="1" ref="V69" ca="1">_xlfn.IFS(V13&lt;assumptions!$E$180,assumptions!$E$174,V13&lt;assumptions!$E$181,assumptions!$E$175,V13&lt;assumptions!$E$182,assumptions!$E$176,V13&lt;assumptions!$E$184,assumptions!$E$177,V13&lt;assumptions!$E$185,assumptions!$E$178,TRUE, assumptions!$E$179)/100*production!V48*V13/1000</f>
        <v>1.361291289511287</v>
      </c>
      <c r="W69" s="5" cm="1">
        <f t="array" aca="1" ref="W69" ca="1">_xlfn.IFS(W13&lt;assumptions!$E$180,assumptions!$E$174,W13&lt;assumptions!$E$181,assumptions!$E$175,W13&lt;assumptions!$E$182,assumptions!$E$176,W13&lt;assumptions!$E$184,assumptions!$E$177,W13&lt;assumptions!$E$185,assumptions!$E$178,TRUE, assumptions!$E$179)/100*production!W48*W13/1000</f>
        <v>1.346349756317611</v>
      </c>
      <c r="X69" s="5" cm="1">
        <f t="array" aca="1" ref="X69" ca="1">_xlfn.IFS(X13&lt;assumptions!$E$180,assumptions!$E$174,X13&lt;assumptions!$E$181,assumptions!$E$175,X13&lt;assumptions!$E$182,assumptions!$E$176,X13&lt;assumptions!$E$184,assumptions!$E$177,X13&lt;assumptions!$E$185,assumptions!$E$178,TRUE, assumptions!$E$179)/100*production!X48*X13/1000</f>
        <v>1.4647294435314959</v>
      </c>
      <c r="Y69" s="5" cm="1">
        <f t="array" aca="1" ref="Y69" ca="1">_xlfn.IFS(Y13&lt;assumptions!$E$180,assumptions!$E$174,Y13&lt;assumptions!$E$181,assumptions!$E$175,Y13&lt;assumptions!$E$182,assumptions!$E$176,Y13&lt;assumptions!$E$184,assumptions!$E$177,Y13&lt;assumptions!$E$185,assumptions!$E$178,TRUE, assumptions!$E$179)/100*production!Y48*Y13/1000</f>
        <v>1.4486525731592943</v>
      </c>
      <c r="Z69" s="5" cm="1">
        <f t="array" aca="1" ref="Z69" ca="1">_xlfn.IFS(Z13&lt;assumptions!$E$180,assumptions!$E$174,Z13&lt;assumptions!$E$181,assumptions!$E$175,Z13&lt;assumptions!$E$182,assumptions!$E$176,Z13&lt;assumptions!$E$184,assumptions!$E$177,Z13&lt;assumptions!$E$185,assumptions!$E$178,TRUE, assumptions!$E$179)/100*production!Z48*Z13/1000</f>
        <v>1.4327521625162978</v>
      </c>
      <c r="AA69" s="5" cm="1">
        <f t="array" aca="1" ref="AA69" ca="1">_xlfn.IFS(AA13&lt;assumptions!$E$180,assumptions!$E$174,AA13&lt;assumptions!$E$181,assumptions!$E$175,AA13&lt;assumptions!$E$182,assumptions!$E$176,AA13&lt;assumptions!$E$184,assumptions!$E$177,AA13&lt;assumptions!$E$185,assumptions!$E$178,TRUE, assumptions!$E$179)/100*production!AA48*AA13/1000</f>
        <v>1.4170262747805189</v>
      </c>
      <c r="AB69" s="5" cm="1">
        <f t="array" aca="1" ref="AB69" ca="1">_xlfn.IFS(AB13&lt;assumptions!$E$180,assumptions!$E$174,AB13&lt;assumptions!$E$181,assumptions!$E$175,AB13&lt;assumptions!$E$182,assumptions!$E$176,AB13&lt;assumptions!$E$184,assumptions!$E$177,AB13&lt;assumptions!$E$185,assumptions!$E$178,TRUE, assumptions!$E$179)/100*production!AB48*AB13/1000</f>
        <v>1.4014729943885278</v>
      </c>
      <c r="AC69" s="5" cm="1">
        <f t="array" aca="1" ref="AC69" ca="1">_xlfn.IFS(AC13&lt;assumptions!$E$180,assumptions!$E$174,AC13&lt;assumptions!$E$181,assumptions!$E$175,AC13&lt;assumptions!$E$182,assumptions!$E$176,AC13&lt;assumptions!$E$184,assumptions!$E$177,AC13&lt;assumptions!$E$185,assumptions!$E$178,TRUE, assumptions!$E$179)/100*production!AC48*AC13/1000</f>
        <v>1.3860904268021192</v>
      </c>
      <c r="AD69" s="5" cm="1">
        <f t="array" aca="1" ref="AD69" ca="1">_xlfn.IFS(AD13&lt;assumptions!$E$180,assumptions!$E$174,AD13&lt;assumptions!$E$181,assumptions!$E$175,AD13&lt;assumptions!$E$182,assumptions!$E$176,AD13&lt;assumptions!$E$184,assumptions!$E$177,AD13&lt;assumptions!$E$185,assumptions!$E$178,TRUE, assumptions!$E$179)/100*production!AD48*AD13/1000</f>
        <v>1.4955018526664063</v>
      </c>
      <c r="AE69" s="5" cm="1">
        <f t="array" aca="1" ref="AE69" ca="1">_xlfn.IFS(AE13&lt;assumptions!$E$180,assumptions!$E$174,AE13&lt;assumptions!$E$181,assumptions!$E$175,AE13&lt;assumptions!$E$182,assumptions!$E$176,AE13&lt;assumptions!$E$184,assumptions!$E$177,AE13&lt;assumptions!$E$185,assumptions!$E$178,TRUE, assumptions!$E$179)/100*production!AE48*AE13/1000</f>
        <v>1.4790872243315396</v>
      </c>
      <c r="AF69" s="5" cm="1">
        <f t="array" aca="1" ref="AF69" ca="1">_xlfn.IFS(AF13&lt;assumptions!$E$180,assumptions!$E$174,AF13&lt;assumptions!$E$181,assumptions!$E$175,AF13&lt;assumptions!$E$182,assumptions!$E$176,AF13&lt;assumptions!$E$184,assumptions!$E$177,AF13&lt;assumptions!$E$185,assumptions!$E$178,TRUE, assumptions!$E$179)/100*production!AF48*AF13/1000</f>
        <v>1.4628527629572767</v>
      </c>
      <c r="AG69" s="5" cm="1">
        <f t="array" aca="1" ref="AG69" ca="1">_xlfn.IFS(AG13&lt;assumptions!$E$180,assumptions!$E$174,AG13&lt;assumptions!$E$181,assumptions!$E$175,AG13&lt;assumptions!$E$182,assumptions!$E$176,AG13&lt;assumptions!$E$184,assumptions!$E$177,AG13&lt;assumptions!$E$185,assumptions!$E$178,TRUE, assumptions!$E$179)/100*production!AG48*AG13/1000</f>
        <v>1.4467964910310576</v>
      </c>
      <c r="AH69" s="5" cm="1">
        <f t="array" aca="1" ref="AH69" ca="1">_xlfn.IFS(AH13&lt;assumptions!$E$180,assumptions!$E$174,AH13&lt;assumptions!$E$181,assumptions!$E$175,AH13&lt;assumptions!$E$182,assumptions!$E$176,AH13&lt;assumptions!$E$184,assumptions!$E$177,AH13&lt;assumptions!$E$185,assumptions!$E$178,TRUE, assumptions!$E$179)/100*production!AH48*AH13/1000</f>
        <v>1.4309164527455009</v>
      </c>
      <c r="AI69" s="5" cm="1">
        <f t="array" aca="1" ref="AI69" ca="1">_xlfn.IFS(AI13&lt;assumptions!$E$180,assumptions!$E$174,AI13&lt;assumptions!$E$181,assumptions!$E$175,AI13&lt;assumptions!$E$182,assumptions!$E$176,AI13&lt;assumptions!$E$184,assumptions!$E$177,AI13&lt;assumptions!$E$185,assumptions!$E$178,TRUE, assumptions!$E$179)/100*production!AI48*AI13/1000</f>
        <v>1.4152107137601662</v>
      </c>
      <c r="AJ69" s="5" cm="1">
        <f t="array" aca="1" ref="AJ69" ca="1">_xlfn.IFS(AJ13&lt;assumptions!$E$180,assumptions!$E$174,AJ13&lt;assumptions!$E$181,assumptions!$E$175,AJ13&lt;assumptions!$E$182,assumptions!$E$176,AJ13&lt;assumptions!$E$184,assumptions!$E$177,AJ13&lt;assumptions!$E$185,assumptions!$E$178,TRUE, assumptions!$E$179)/100*production!AJ48*AJ13/1000</f>
        <v>1.5163171410464289</v>
      </c>
      <c r="AK69" s="5" cm="1">
        <f t="array" aca="1" ref="AK69" ca="1">_xlfn.IFS(AK13&lt;assumptions!$E$180,assumptions!$E$174,AK13&lt;assumptions!$E$181,assumptions!$E$175,AK13&lt;assumptions!$E$182,assumptions!$E$176,AK13&lt;assumptions!$E$184,assumptions!$E$177,AK13&lt;assumptions!$E$185,assumptions!$E$178,TRUE, assumptions!$E$179)/100*production!AK48*AK13/1000</f>
        <v>1.4996740441063034</v>
      </c>
      <c r="AL69" s="5" cm="1">
        <f t="array" aca="1" ref="AL69" ca="1">_xlfn.IFS(AL13&lt;assumptions!$E$180,assumptions!$E$174,AL13&lt;assumptions!$E$181,assumptions!$E$175,AL13&lt;assumptions!$E$182,assumptions!$E$176,AL13&lt;assumptions!$E$184,assumptions!$E$177,AL13&lt;assumptions!$E$185,assumptions!$E$178,TRUE, assumptions!$E$179)/100*production!AL48*AL13/1000</f>
        <v>1.4832136217981926</v>
      </c>
      <c r="AM69" s="5" cm="1">
        <f t="array" aca="1" ref="AM69" ca="1">_xlfn.IFS(AM13&lt;assumptions!$E$180,assumptions!$E$174,AM13&lt;assumptions!$E$181,assumptions!$E$175,AM13&lt;assumptions!$E$182,assumptions!$E$176,AM13&lt;assumptions!$E$184,assumptions!$E$177,AM13&lt;assumptions!$E$185,assumptions!$E$178,TRUE, assumptions!$E$179)/100*production!AM48*AM13/1000</f>
        <v>1.4669338690853357</v>
      </c>
      <c r="AN69" s="5" cm="1">
        <f t="array" aca="1" ref="AN69" ca="1">_xlfn.IFS(AN13&lt;assumptions!$E$180,assumptions!$E$174,AN13&lt;assumptions!$E$181,assumptions!$E$175,AN13&lt;assumptions!$E$182,assumptions!$E$176,AN13&lt;assumptions!$E$184,assumptions!$E$177,AN13&lt;assumptions!$E$185,assumptions!$E$178,TRUE, assumptions!$E$179)/100*production!AN48*AN13/1000</f>
        <v>1.4508328029382549</v>
      </c>
      <c r="AO69" s="5" cm="1">
        <f t="array" aca="1" ref="AO69" ca="1">_xlfn.IFS(AO13&lt;assumptions!$E$180,assumptions!$E$174,AO13&lt;assumptions!$E$181,assumptions!$E$175,AO13&lt;assumptions!$E$182,assumptions!$E$176,AO13&lt;assumptions!$E$184,assumptions!$E$177,AO13&lt;assumptions!$E$185,assumptions!$E$178,TRUE, assumptions!$E$179)/100*production!AO48*AO13/1000</f>
        <v>1.4349084620932047</v>
      </c>
      <c r="AP69" s="5" cm="1">
        <f t="array" aca="1" ref="AP69" ca="1">_xlfn.IFS(AP13&lt;assumptions!$E$180,assumptions!$E$174,AP13&lt;assumptions!$E$181,assumptions!$E$175,AP13&lt;assumptions!$E$182,assumptions!$E$176,AP13&lt;assumptions!$E$184,assumptions!$E$177,AP13&lt;assumptions!$E$185,assumptions!$E$178,TRUE, assumptions!$E$179)/100*production!AP48*AP13/1000</f>
        <v>1.5283249765681359</v>
      </c>
      <c r="AQ69" s="5" cm="1">
        <f t="array" aca="1" ref="AQ69" ca="1">_xlfn.IFS(AQ13&lt;assumptions!$E$180,assumptions!$E$174,AQ13&lt;assumptions!$E$181,assumptions!$E$175,AQ13&lt;assumptions!$E$182,assumptions!$E$176,AQ13&lt;assumptions!$E$184,assumptions!$E$177,AQ13&lt;assumptions!$E$185,assumptions!$E$178,TRUE, assumptions!$E$179)/100*production!AQ48*AQ13/1000</f>
        <v>1.5115500816253247</v>
      </c>
      <c r="AR69" s="5" cm="1">
        <f t="array" aca="1" ref="AR69" ca="1">_xlfn.IFS(AR13&lt;assumptions!$E$180,assumptions!$E$174,AR13&lt;assumptions!$E$181,assumptions!$E$175,AR13&lt;assumptions!$E$182,assumptions!$E$176,AR13&lt;assumptions!$E$184,assumptions!$E$177,AR13&lt;assumptions!$E$185,assumptions!$E$178,TRUE, assumptions!$E$179)/100*production!AR48*AR13/1000</f>
        <v>1.4949593079294052</v>
      </c>
      <c r="AS69" s="5" cm="1">
        <f t="array" aca="1" ref="AS69" ca="1">_xlfn.IFS(AS13&lt;assumptions!$E$180,assumptions!$E$174,AS13&lt;assumptions!$E$181,assumptions!$E$175,AS13&lt;assumptions!$E$182,assumptions!$E$176,AS13&lt;assumptions!$E$184,assumptions!$E$177,AS13&lt;assumptions!$E$185,assumptions!$E$178,TRUE, assumptions!$E$179)/100*production!AS48*AS13/1000</f>
        <v>1.4785506345655717</v>
      </c>
      <c r="AT69" s="5" cm="1">
        <f t="array" aca="1" ref="AT69" ca="1">_xlfn.IFS(AT13&lt;assumptions!$E$180,assumptions!$E$174,AT13&lt;assumptions!$E$181,assumptions!$E$175,AT13&lt;assumptions!$E$182,assumptions!$E$176,AT13&lt;assumptions!$E$184,assumptions!$E$177,AT13&lt;assumptions!$E$185,assumptions!$E$178,TRUE, assumptions!$E$179)/100*production!AT48*AT13/1000</f>
        <v>0.96931062448495753</v>
      </c>
      <c r="AU69" s="5" cm="1">
        <f t="array" aca="1" ref="AU69" ca="1">_xlfn.IFS(AU13&lt;assumptions!$E$180,assumptions!$E$174,AU13&lt;assumptions!$E$181,assumptions!$E$175,AU13&lt;assumptions!$E$182,assumptions!$E$176,AU13&lt;assumptions!$E$184,assumptions!$E$177,AU13&lt;assumptions!$E$185,assumptions!$E$178,TRUE, assumptions!$E$179)/100*production!AU48*AU13/1000</f>
        <v>0</v>
      </c>
      <c r="AV69" s="5" cm="1">
        <f t="array" aca="1" ref="AV69" ca="1">_xlfn.IFS(AV13&lt;assumptions!$E$180,assumptions!$E$174,AV13&lt;assumptions!$E$181,assumptions!$E$175,AV13&lt;assumptions!$E$182,assumptions!$E$176,AV13&lt;assumptions!$E$184,assumptions!$E$177,AV13&lt;assumptions!$E$185,assumptions!$E$178,TRUE, assumptions!$E$179)/100*production!AV48*AV13/1000</f>
        <v>0</v>
      </c>
      <c r="AW69" s="5" cm="1">
        <f t="array" aca="1" ref="AW69" ca="1">_xlfn.IFS(AW13&lt;assumptions!$E$180,assumptions!$E$174,AW13&lt;assumptions!$E$181,assumptions!$E$175,AW13&lt;assumptions!$E$182,assumptions!$E$176,AW13&lt;assumptions!$E$184,assumptions!$E$177,AW13&lt;assumptions!$E$185,assumptions!$E$178,TRUE, assumptions!$E$179)/100*production!AW48*AW13/1000</f>
        <v>0</v>
      </c>
      <c r="AX69" s="5" cm="1">
        <f t="array" aca="1" ref="AX69" ca="1">_xlfn.IFS(AX13&lt;assumptions!$E$180,assumptions!$E$174,AX13&lt;assumptions!$E$181,assumptions!$E$175,AX13&lt;assumptions!$E$182,assumptions!$E$176,AX13&lt;assumptions!$E$184,assumptions!$E$177,AX13&lt;assumptions!$E$185,assumptions!$E$178,TRUE, assumptions!$E$179)/100*production!AX48*AX13/1000</f>
        <v>0</v>
      </c>
      <c r="AY69" s="5" cm="1">
        <f t="array" aca="1" ref="AY69" ca="1">_xlfn.IFS(AY13&lt;assumptions!$E$180,assumptions!$E$174,AY13&lt;assumptions!$E$181,assumptions!$E$175,AY13&lt;assumptions!$E$182,assumptions!$E$176,AY13&lt;assumptions!$E$184,assumptions!$E$177,AY13&lt;assumptions!$E$185,assumptions!$E$178,TRUE, assumptions!$E$179)/100*production!AY48*AY13/1000</f>
        <v>0</v>
      </c>
      <c r="AZ69" s="5" cm="1">
        <f t="array" aca="1" ref="AZ69" ca="1">_xlfn.IFS(AZ13&lt;assumptions!$E$180,assumptions!$E$174,AZ13&lt;assumptions!$E$181,assumptions!$E$175,AZ13&lt;assumptions!$E$182,assumptions!$E$176,AZ13&lt;assumptions!$E$184,assumptions!$E$177,AZ13&lt;assumptions!$E$185,assumptions!$E$178,TRUE, assumptions!$E$179)/100*production!AZ48*AZ13/1000</f>
        <v>0</v>
      </c>
      <c r="BA69" s="5" cm="1">
        <f t="array" aca="1" ref="BA69" ca="1">_xlfn.IFS(BA13&lt;assumptions!$E$180,assumptions!$E$174,BA13&lt;assumptions!$E$181,assumptions!$E$175,BA13&lt;assumptions!$E$182,assumptions!$E$176,BA13&lt;assumptions!$E$184,assumptions!$E$177,BA13&lt;assumptions!$E$185,assumptions!$E$178,TRUE, assumptions!$E$179)/100*production!BA48*BA13/1000</f>
        <v>0</v>
      </c>
      <c r="BB69" s="5" cm="1">
        <f t="array" aca="1" ref="BB69" ca="1">_xlfn.IFS(BB13&lt;assumptions!$E$180,assumptions!$E$174,BB13&lt;assumptions!$E$181,assumptions!$E$175,BB13&lt;assumptions!$E$182,assumptions!$E$176,BB13&lt;assumptions!$E$184,assumptions!$E$177,BB13&lt;assumptions!$E$185,assumptions!$E$178,TRUE, assumptions!$E$179)/100*production!BB48*BB13/1000</f>
        <v>0</v>
      </c>
      <c r="BC69" s="5" cm="1">
        <f t="array" aca="1" ref="BC69" ca="1">_xlfn.IFS(BC13&lt;assumptions!$E$180,assumptions!$E$174,BC13&lt;assumptions!$E$181,assumptions!$E$175,BC13&lt;assumptions!$E$182,assumptions!$E$176,BC13&lt;assumptions!$E$184,assumptions!$E$177,BC13&lt;assumptions!$E$185,assumptions!$E$178,TRUE, assumptions!$E$179)/100*production!BC48*BC13/1000</f>
        <v>0</v>
      </c>
      <c r="BD69" s="5" cm="1">
        <f t="array" aca="1" ref="BD69" ca="1">_xlfn.IFS(BD13&lt;assumptions!$E$180,assumptions!$E$174,BD13&lt;assumptions!$E$181,assumptions!$E$175,BD13&lt;assumptions!$E$182,assumptions!$E$176,BD13&lt;assumptions!$E$184,assumptions!$E$177,BD13&lt;assumptions!$E$185,assumptions!$E$178,TRUE, assumptions!$E$179)/100*production!BD48*BD13/1000</f>
        <v>0</v>
      </c>
      <c r="BE69" s="5" cm="1">
        <f t="array" aca="1" ref="BE69" ca="1">_xlfn.IFS(BE13&lt;assumptions!$E$180,assumptions!$E$174,BE13&lt;assumptions!$E$181,assumptions!$E$175,BE13&lt;assumptions!$E$182,assumptions!$E$176,BE13&lt;assumptions!$E$184,assumptions!$E$177,BE13&lt;assumptions!$E$185,assumptions!$E$178,TRUE, assumptions!$E$179)/100*production!BE48*BE13/1000</f>
        <v>0</v>
      </c>
      <c r="BF69" s="5" cm="1">
        <f t="array" aca="1" ref="BF69" ca="1">_xlfn.IFS(BF13&lt;assumptions!$E$180,assumptions!$E$174,BF13&lt;assumptions!$E$181,assumptions!$E$175,BF13&lt;assumptions!$E$182,assumptions!$E$176,BF13&lt;assumptions!$E$184,assumptions!$E$177,BF13&lt;assumptions!$E$185,assumptions!$E$178,TRUE, assumptions!$E$179)/100*production!BF48*BF13/1000</f>
        <v>0</v>
      </c>
      <c r="BG69" s="5" cm="1">
        <f t="array" aca="1" ref="BG69" ca="1">_xlfn.IFS(BG13&lt;assumptions!$E$180,assumptions!$E$174,BG13&lt;assumptions!$E$181,assumptions!$E$175,BG13&lt;assumptions!$E$182,assumptions!$E$176,BG13&lt;assumptions!$E$184,assumptions!$E$177,BG13&lt;assumptions!$E$185,assumptions!$E$178,TRUE, assumptions!$E$179)/100*production!BG48*BG13/1000</f>
        <v>0</v>
      </c>
      <c r="BH69" s="5" cm="1">
        <f t="array" aca="1" ref="BH69" ca="1">_xlfn.IFS(BH13&lt;assumptions!$E$180,assumptions!$E$174,BH13&lt;assumptions!$E$181,assumptions!$E$175,BH13&lt;assumptions!$E$182,assumptions!$E$176,BH13&lt;assumptions!$E$184,assumptions!$E$177,BH13&lt;assumptions!$E$185,assumptions!$E$178,TRUE, assumptions!$E$179)/100*production!BH48*BH13/1000</f>
        <v>0</v>
      </c>
      <c r="BI69" s="5" cm="1">
        <f t="array" aca="1" ref="BI69" ca="1">_xlfn.IFS(BI13&lt;assumptions!$E$180,assumptions!$E$174,BI13&lt;assumptions!$E$181,assumptions!$E$175,BI13&lt;assumptions!$E$182,assumptions!$E$176,BI13&lt;assumptions!$E$184,assumptions!$E$177,BI13&lt;assumptions!$E$185,assumptions!$E$178,TRUE, assumptions!$E$179)/100*production!BI48*BI13/1000</f>
        <v>0</v>
      </c>
    </row>
    <row r="70" spans="1:61" x14ac:dyDescent="0.35">
      <c r="B70" s="7" t="s">
        <v>303</v>
      </c>
      <c r="D70" t="s">
        <v>233</v>
      </c>
      <c r="E70" s="15">
        <f t="shared" ref="E70" ca="1" si="27">SUM(F70:AU70)</f>
        <v>13879.808424435574</v>
      </c>
      <c r="F70" s="5">
        <f ca="1">IF(production!F24&gt;0,IF(F2&lt;=year_end,SUM(F61,F58,F64,F67),0),0)</f>
        <v>297.29905575490415</v>
      </c>
      <c r="G70" s="5">
        <f ca="1">IF(production!G24&gt;0,IF(G2&lt;=year_end,SUM(G61,G58,G64,G67),0),0)</f>
        <v>294.92514482417266</v>
      </c>
      <c r="H70" s="5">
        <f ca="1">IF(production!H24&gt;0,IF(H2&lt;=year_end,SUM(H61,H58,H64,H67),0),0)</f>
        <v>292.57028634865225</v>
      </c>
      <c r="I70" s="5">
        <f ca="1">IF(production!I24&gt;0,IF(I2&lt;=year_end,SUM(I61,I58,I64,I67),0),0)</f>
        <v>290.23432661246352</v>
      </c>
      <c r="J70" s="5">
        <f ca="1">IF(production!J24&gt;0,IF(J2&lt;=year_end,SUM(J61,J58,J64,J67),0),0)</f>
        <v>287.91711314712313</v>
      </c>
      <c r="K70" s="5">
        <f ca="1">IF(production!K24&gt;0,IF(K2&lt;=year_end,SUM(K61,K58,K64,K67),0),0)</f>
        <v>285.61849472135373</v>
      </c>
      <c r="L70" s="5">
        <f ca="1">IF(production!L24&gt;0,IF(L2&lt;=year_end,SUM(L61,L58,L64,L67),0),0)</f>
        <v>318.75561149734682</v>
      </c>
      <c r="M70" s="5">
        <f ca="1">IF(production!M24&gt;0,IF(M2&lt;=year_end,SUM(M61,M58,M64,M67),0),0)</f>
        <v>316.21099971249112</v>
      </c>
      <c r="N70" s="5">
        <f ca="1">IF(production!N24&gt;0,IF(N2&lt;=year_end,SUM(N61,N58,N64,N67),0),0)</f>
        <v>313.68680517948559</v>
      </c>
      <c r="O70" s="5">
        <f ca="1">IF(production!O24&gt;0,IF(O2&lt;=year_end,SUM(O61,O58,O64,O67),0),0)</f>
        <v>311.18286321779158</v>
      </c>
      <c r="P70" s="5">
        <f ca="1">IF(production!P24&gt;0,IF(P2&lt;=year_end,SUM(P61,P58,P64,P67),0),0)</f>
        <v>308.69901048280161</v>
      </c>
      <c r="Q70" s="5">
        <f ca="1">IF(production!Q24&gt;0,IF(Q2&lt;=year_end,SUM(Q61,Q58,Q64,Q67),0),0)</f>
        <v>306.23508495492922</v>
      </c>
      <c r="R70" s="5">
        <f ca="1">IF(production!R24&gt;0,IF(R2&lt;=year_end,SUM(R61,R58,R64,R67),0),0)</f>
        <v>337.54547325420947</v>
      </c>
      <c r="S70" s="5">
        <f ca="1">IF(production!S24&gt;0,IF(S2&lt;=year_end,SUM(S61,S58,S64,S67),0),0)</f>
        <v>334.85152666940303</v>
      </c>
      <c r="T70" s="5">
        <f ca="1">IF(production!T24&gt;0,IF(T2&lt;=year_end,SUM(T61,T58,T64,T67),0),0)</f>
        <v>332.17919007429066</v>
      </c>
      <c r="U70" s="5">
        <f ca="1">IF(production!U24&gt;0,IF(U2&lt;=year_end,SUM(U61,U58,U64,U67),0),0)</f>
        <v>329.52828921685074</v>
      </c>
      <c r="V70" s="5">
        <f ca="1">IF(production!V24&gt;0,IF(V2&lt;=year_end,SUM(V61,V58,V64,V67),0),0)</f>
        <v>326.8986512581759</v>
      </c>
      <c r="W70" s="5">
        <f ca="1">IF(production!W24&gt;0,IF(W2&lt;=year_end,SUM(W61,W58,W64,W67),0),0)</f>
        <v>324.2901047609368</v>
      </c>
      <c r="X70" s="5">
        <f ca="1">IF(production!X24&gt;0,IF(X2&lt;=year_end,SUM(X61,X58,X64,X67),0),0)</f>
        <v>353.87272764573447</v>
      </c>
      <c r="Y70" s="5">
        <f ca="1">IF(production!Y24&gt;0,IF(Y2&lt;=year_end,SUM(Y61,Y58,Y64,Y67),0),0)</f>
        <v>351.04916807486347</v>
      </c>
      <c r="Z70" s="5">
        <f ca="1">IF(production!Z24&gt;0,IF(Z2&lt;=year_end,SUM(Z61,Z58,Z64,Z67),0),0)</f>
        <v>348.24825249346543</v>
      </c>
      <c r="AA70" s="5">
        <f ca="1">IF(production!AA24&gt;0,IF(AA2&lt;=year_end,SUM(AA61,AA58,AA64,AA67),0),0)</f>
        <v>345.46979836260152</v>
      </c>
      <c r="AB70" s="5">
        <f ca="1">IF(production!AB24&gt;0,IF(AB2&lt;=year_end,SUM(AB61,AB58,AB64,AB67),0),0)</f>
        <v>342.71362462317052</v>
      </c>
      <c r="AC70" s="5">
        <f ca="1">IF(production!AC24&gt;0,IF(AC2&lt;=year_end,SUM(AC61,AC58,AC64,AC67),0),0)</f>
        <v>339.97955168383299</v>
      </c>
      <c r="AD70" s="5">
        <f ca="1">IF(production!AD24&gt;0,IF(AD2&lt;=year_end,SUM(AD61,AD58,AD64,AD67),0),0)</f>
        <v>367.92807426440083</v>
      </c>
      <c r="AE70" s="5">
        <f ca="1">IF(production!AE24&gt;0,IF(AE2&lt;=year_end,SUM(AE61,AE58,AE64,AE67),0),0)</f>
        <v>364.99308775322856</v>
      </c>
      <c r="AF70" s="5">
        <f ca="1">IF(production!AF24&gt;0,IF(AF2&lt;=year_end,SUM(AF61,AF58,AF64,AF67),0),0)</f>
        <v>362.08163292936945</v>
      </c>
      <c r="AG70" s="5">
        <f ca="1">IF(production!AG24&gt;0,IF(AG2&lt;=year_end,SUM(AG61,AG58,AG64,AG67),0),0)</f>
        <v>359.19352015019302</v>
      </c>
      <c r="AH70" s="5">
        <f ca="1">IF(production!AH24&gt;0,IF(AH2&lt;=year_end,SUM(AH61,AH58,AH64,AH67),0),0)</f>
        <v>356.32856131000284</v>
      </c>
      <c r="AI70" s="5">
        <f ca="1">IF(production!AI24&gt;0,IF(AI2&lt;=year_end,SUM(AI61,AI58,AI64,AI67),0),0)</f>
        <v>353.48656982749884</v>
      </c>
      <c r="AJ70" s="5">
        <f ca="1">IF(production!AJ24&gt;0,IF(AJ2&lt;=year_end,SUM(AJ61,AJ58,AJ64,AJ67),0),0)</f>
        <v>379.88964068612273</v>
      </c>
      <c r="AK70" s="5">
        <f ca="1">IF(production!AK24&gt;0,IF(AK2&lt;=year_end,SUM(AK61,AK58,AK64,AK67),0),0)</f>
        <v>376.85997933765202</v>
      </c>
      <c r="AL70" s="5">
        <f ca="1">IF(production!AL24&gt;0,IF(AL2&lt;=year_end,SUM(AL61,AL58,AL64,AL67),0),0)</f>
        <v>373.85460267854853</v>
      </c>
      <c r="AM70" s="5">
        <f ca="1">IF(production!AM24&gt;0,IF(AM2&lt;=year_end,SUM(AM61,AM58,AM64,AM67),0),0)</f>
        <v>370.87331505119255</v>
      </c>
      <c r="AN70" s="5">
        <f ca="1">IF(production!AN24&gt;0,IF(AN2&lt;=year_end,SUM(AN61,AN58,AN64,AN67),0),0)</f>
        <v>367.91592238314223</v>
      </c>
      <c r="AO70" s="5">
        <f ca="1">IF(production!AO24&gt;0,IF(AO2&lt;=year_end,SUM(AO61,AO58,AO64,AO67),0),0)</f>
        <v>364.98223217420929</v>
      </c>
      <c r="AP70" s="5">
        <f ca="1">IF(production!AP24&gt;0,IF(AP2&lt;=year_end,SUM(AP61,AP58,AP64,AP67),0),0)</f>
        <v>389.92374990545551</v>
      </c>
      <c r="AQ70" s="5">
        <f ca="1">IF(production!AQ24&gt;0,IF(AQ2&lt;=year_end,SUM(AQ61,AQ58,AQ64,AQ67),0),0)</f>
        <v>386.81482744949773</v>
      </c>
      <c r="AR70" s="5">
        <f ca="1">IF(production!AR24&gt;0,IF(AR2&lt;=year_end,SUM(AR61,AR58,AR64,AR67),0),0)</f>
        <v>383.73081881673852</v>
      </c>
      <c r="AS70" s="5">
        <f ca="1">IF(production!AS24&gt;0,IF(AS2&lt;=year_end,SUM(AS61,AS58,AS64,AS67),0),0)</f>
        <v>380.671523335139</v>
      </c>
      <c r="AT70" s="5">
        <f ca="1">IF(production!AT24&gt;0,IF(AT2&lt;=year_end,SUM(AT61,AT58,AT64,AT67),0),0)</f>
        <v>250.3192118121292</v>
      </c>
      <c r="AU70" s="5">
        <f>IF(production!AU24&gt;0,IF(AU2&lt;=year_end,SUM(AU61,AU58,AU64,AU67),0),0)</f>
        <v>0</v>
      </c>
      <c r="AV70" s="5">
        <f>IF(production!AV24&gt;0,IF(AV2&lt;=year_end,SUM(AV61,AV58,AV64,AV67),0),0)</f>
        <v>0</v>
      </c>
      <c r="AW70" s="5">
        <f>IF(production!AW24&gt;0,IF(AW2&lt;=year_end,SUM(AW61,AW58,AW64,AW67),0),0)</f>
        <v>0</v>
      </c>
      <c r="AX70" s="5">
        <f>IF(production!AX24&gt;0,IF(AX2&lt;=year_end,SUM(AX61,AX58,AX64,AX67),0),0)</f>
        <v>0</v>
      </c>
      <c r="AY70" s="5">
        <f>IF(production!AY24&gt;0,IF(AY2&lt;=year_end,SUM(AY61,AY58,AY64,AY67),0),0)</f>
        <v>0</v>
      </c>
      <c r="AZ70" s="5">
        <f>IF(production!AZ24&gt;0,IF(AZ2&lt;=year_end,SUM(AZ61,AZ58,AZ64,AZ67),0),0)</f>
        <v>0</v>
      </c>
      <c r="BA70" s="5">
        <f>IF(production!BA24&gt;0,IF(BA2&lt;=year_end,SUM(BA61,BA58,BA64,BA67),0),0)</f>
        <v>0</v>
      </c>
      <c r="BB70" s="5">
        <f>IF(production!BB24&gt;0,IF(BB2&lt;=year_end,SUM(BB61,BB58,BB64,BB67),0),0)</f>
        <v>0</v>
      </c>
      <c r="BC70" s="5">
        <f>IF(production!BC24&gt;0,IF(BC2&lt;=year_end,SUM(BC61,BC58,BC64,BC67),0),0)</f>
        <v>0</v>
      </c>
      <c r="BD70" s="5">
        <f>IF(production!BD24&gt;0,IF(BD2&lt;=year_end,SUM(BD61,BD58,BD64,BD67),0),0)</f>
        <v>0</v>
      </c>
      <c r="BE70" s="5">
        <f>IF(production!BE24&gt;0,IF(BE2&lt;=year_end,SUM(BE61,BE58,BE64,BE67),0),0)</f>
        <v>0</v>
      </c>
      <c r="BF70" s="5">
        <f>IF(production!BF24&gt;0,IF(BF2&lt;=year_end,SUM(BF61,BF58,BF64,BF67),0),0)</f>
        <v>0</v>
      </c>
      <c r="BG70" s="5">
        <f>IF(production!BG24&gt;0,IF(BG2&lt;=year_end,SUM(BG61,BG58,BG64,BG67),0),0)</f>
        <v>0</v>
      </c>
      <c r="BH70" s="5">
        <f>IF(production!BH24&gt;0,IF(BH2&lt;=year_end,SUM(BH61,BH58,BH64,BH67),0),0)</f>
        <v>0</v>
      </c>
      <c r="BI70" s="5">
        <f>IF(production!BI24&gt;0,IF(BI2&lt;=year_end,SUM(BI61,BI58,BI64,BI67),0),0)</f>
        <v>0</v>
      </c>
    </row>
    <row r="72" spans="1:61" x14ac:dyDescent="0.35">
      <c r="B72" s="7" t="s">
        <v>304</v>
      </c>
      <c r="C72" s="7"/>
    </row>
    <row r="73" spans="1:61" x14ac:dyDescent="0.35">
      <c r="C73" t="s">
        <v>111</v>
      </c>
      <c r="D73" t="s">
        <v>233</v>
      </c>
      <c r="E73" s="15">
        <f ca="1">SUM(F73:AU73)</f>
        <v>42047.631325818154</v>
      </c>
      <c r="F73" s="5">
        <f t="shared" ref="F73:AK73" ca="1" si="28">IF(F2&lt;=year_end,F25-F32-F34-F40-F41-F42-F46-F58,0)</f>
        <v>898.67353392226426</v>
      </c>
      <c r="G73" s="5">
        <f t="shared" ca="1" si="28"/>
        <v>891.43289569588717</v>
      </c>
      <c r="H73" s="5">
        <f t="shared" ca="1" si="28"/>
        <v>884.24947599184588</v>
      </c>
      <c r="I73" s="5">
        <f t="shared" ca="1" si="28"/>
        <v>877.12282715473975</v>
      </c>
      <c r="J73" s="5">
        <f t="shared" ca="1" si="28"/>
        <v>870.05250497210045</v>
      </c>
      <c r="K73" s="5">
        <f t="shared" ca="1" si="28"/>
        <v>863.03806864870671</v>
      </c>
      <c r="L73" s="5">
        <f t="shared" ca="1" si="28"/>
        <v>964.6010851830481</v>
      </c>
      <c r="M73" s="5">
        <f t="shared" ca="1" si="28"/>
        <v>956.83411505295589</v>
      </c>
      <c r="N73" s="5">
        <f t="shared" ca="1" si="28"/>
        <v>949.12855161105153</v>
      </c>
      <c r="O73" s="5">
        <f t="shared" ca="1" si="28"/>
        <v>941.48391405533857</v>
      </c>
      <c r="P73" s="5">
        <f t="shared" ca="1" si="28"/>
        <v>933.89972528673502</v>
      </c>
      <c r="Q73" s="5">
        <f t="shared" ca="1" si="28"/>
        <v>926.37551188137832</v>
      </c>
      <c r="R73" s="5">
        <f t="shared" ca="1" si="28"/>
        <v>1022.3561105628914</v>
      </c>
      <c r="S73" s="5">
        <f t="shared" ca="1" si="28"/>
        <v>1014.1275901330116</v>
      </c>
      <c r="T73" s="5">
        <f t="shared" ca="1" si="28"/>
        <v>1005.9641551130417</v>
      </c>
      <c r="U73" s="5">
        <f t="shared" ca="1" si="28"/>
        <v>997.86529550734417</v>
      </c>
      <c r="V73" s="5">
        <f t="shared" ca="1" si="28"/>
        <v>989.83050525321801</v>
      </c>
      <c r="W73" s="5">
        <f t="shared" ca="1" si="28"/>
        <v>981.85928219140465</v>
      </c>
      <c r="X73" s="5">
        <f t="shared" ca="1" si="28"/>
        <v>1072.5559362839713</v>
      </c>
      <c r="Y73" s="5">
        <f t="shared" ca="1" si="28"/>
        <v>1063.9257986278631</v>
      </c>
      <c r="Z73" s="5">
        <f t="shared" ca="1" si="28"/>
        <v>1055.3639531995543</v>
      </c>
      <c r="AA73" s="5">
        <f t="shared" ca="1" si="28"/>
        <v>1046.8698644792253</v>
      </c>
      <c r="AB73" s="5">
        <f t="shared" ca="1" si="28"/>
        <v>1038.4430010820877</v>
      </c>
      <c r="AC73" s="5">
        <f t="shared" ca="1" si="28"/>
        <v>1030.0828357273051</v>
      </c>
      <c r="AD73" s="5">
        <f t="shared" ca="1" si="28"/>
        <v>1115.778463356407</v>
      </c>
      <c r="AE73" s="5">
        <f t="shared" ca="1" si="28"/>
        <v>1106.8020980646052</v>
      </c>
      <c r="AF73" s="5">
        <f t="shared" ca="1" si="28"/>
        <v>1097.896795154034</v>
      </c>
      <c r="AG73" s="5">
        <f t="shared" ca="1" si="28"/>
        <v>1089.0619969832046</v>
      </c>
      <c r="AH73" s="5">
        <f t="shared" ca="1" si="28"/>
        <v>1080.2971502217692</v>
      </c>
      <c r="AI73" s="5">
        <f t="shared" ca="1" si="28"/>
        <v>1071.6017058180421</v>
      </c>
      <c r="AJ73" s="5">
        <f t="shared" ca="1" si="28"/>
        <v>1152.5644584168995</v>
      </c>
      <c r="AK73" s="5">
        <f t="shared" ca="1" si="28"/>
        <v>1143.2929993697815</v>
      </c>
      <c r="AL73" s="5">
        <f t="shared" ref="AL73:BI73" ca="1" si="29">IF(AL2&lt;=year_end,AL25-AL32-AL34-AL40-AL41-AL42-AL46-AL58,0)</f>
        <v>1134.0949692555564</v>
      </c>
      <c r="AM73" s="5">
        <f t="shared" ca="1" si="29"/>
        <v>1124.969791462381</v>
      </c>
      <c r="AN73" s="5">
        <f t="shared" ca="1" si="29"/>
        <v>1115.9168938415062</v>
      </c>
      <c r="AO73" s="5">
        <f t="shared" ca="1" si="29"/>
        <v>1106.935708673589</v>
      </c>
      <c r="AP73" s="5">
        <f t="shared" ca="1" si="29"/>
        <v>1183.4197208714043</v>
      </c>
      <c r="AQ73" s="5">
        <f t="shared" ca="1" si="29"/>
        <v>1173.9003176274559</v>
      </c>
      <c r="AR73" s="5">
        <f t="shared" ca="1" si="29"/>
        <v>1164.4563372707285</v>
      </c>
      <c r="AS73" s="5">
        <f t="shared" ca="1" si="29"/>
        <v>1155.0871871341089</v>
      </c>
      <c r="AT73" s="5">
        <f t="shared" ca="1" si="29"/>
        <v>755.41819467970731</v>
      </c>
      <c r="AU73" s="5">
        <f t="shared" si="29"/>
        <v>0</v>
      </c>
      <c r="AV73" s="5">
        <f t="shared" si="29"/>
        <v>0</v>
      </c>
      <c r="AW73" s="5">
        <f t="shared" si="29"/>
        <v>0</v>
      </c>
      <c r="AX73" s="5">
        <f t="shared" si="29"/>
        <v>0</v>
      </c>
      <c r="AY73" s="5">
        <f t="shared" si="29"/>
        <v>0</v>
      </c>
      <c r="AZ73" s="5">
        <f t="shared" si="29"/>
        <v>0</v>
      </c>
      <c r="BA73" s="5">
        <f t="shared" si="29"/>
        <v>0</v>
      </c>
      <c r="BB73" s="5">
        <f t="shared" si="29"/>
        <v>0</v>
      </c>
      <c r="BC73" s="5">
        <f t="shared" si="29"/>
        <v>0</v>
      </c>
      <c r="BD73" s="5">
        <f t="shared" si="29"/>
        <v>0</v>
      </c>
      <c r="BE73" s="5">
        <f t="shared" si="29"/>
        <v>0</v>
      </c>
      <c r="BF73" s="5">
        <f t="shared" si="29"/>
        <v>0</v>
      </c>
      <c r="BG73" s="5">
        <f t="shared" si="29"/>
        <v>0</v>
      </c>
      <c r="BH73" s="5">
        <f t="shared" si="29"/>
        <v>0</v>
      </c>
      <c r="BI73" s="5">
        <f t="shared" si="29"/>
        <v>0</v>
      </c>
    </row>
    <row r="74" spans="1:61" x14ac:dyDescent="0.35">
      <c r="C74" t="s">
        <v>115</v>
      </c>
      <c r="D74" t="s">
        <v>233</v>
      </c>
      <c r="E74" s="15">
        <f ca="1">SUM(F74:AU74)</f>
        <v>4870.0970416548462</v>
      </c>
      <c r="F74" s="5">
        <f t="shared" ref="F74:AK74" ca="1" si="30">IF(F2&lt;=year_end,F26-F38-F47-F61,0)</f>
        <v>99.006549941832503</v>
      </c>
      <c r="G74" s="5">
        <f t="shared" ca="1" si="30"/>
        <v>98.462989303819057</v>
      </c>
      <c r="H74" s="5">
        <f t="shared" ca="1" si="30"/>
        <v>97.922110750858067</v>
      </c>
      <c r="I74" s="5">
        <f t="shared" ca="1" si="30"/>
        <v>97.38390465001423</v>
      </c>
      <c r="J74" s="5">
        <f t="shared" ca="1" si="30"/>
        <v>96.848361354637703</v>
      </c>
      <c r="K74" s="5">
        <f t="shared" ca="1" si="30"/>
        <v>96.315471205235482</v>
      </c>
      <c r="L74" s="5">
        <f t="shared" ca="1" si="30"/>
        <v>107.77433986076997</v>
      </c>
      <c r="M74" s="5">
        <f t="shared" ca="1" si="30"/>
        <v>107.18077536735522</v>
      </c>
      <c r="N74" s="5">
        <f t="shared" ca="1" si="30"/>
        <v>106.5901629852435</v>
      </c>
      <c r="O74" s="5">
        <f t="shared" ca="1" si="30"/>
        <v>106.00249179919759</v>
      </c>
      <c r="P74" s="5">
        <f t="shared" ca="1" si="30"/>
        <v>105.41775088419932</v>
      </c>
      <c r="Q74" s="5">
        <f t="shared" ca="1" si="30"/>
        <v>104.83592930633894</v>
      </c>
      <c r="R74" s="5">
        <f t="shared" ca="1" si="30"/>
        <v>115.85531770556665</v>
      </c>
      <c r="S74" s="5">
        <f t="shared" ca="1" si="30"/>
        <v>115.21530022054041</v>
      </c>
      <c r="T74" s="5">
        <f t="shared" ca="1" si="30"/>
        <v>114.57848994743661</v>
      </c>
      <c r="U74" s="5">
        <f t="shared" ca="1" si="30"/>
        <v>113.94487470750539</v>
      </c>
      <c r="V74" s="5">
        <f t="shared" ca="1" si="30"/>
        <v>113.314442316818</v>
      </c>
      <c r="W74" s="5">
        <f t="shared" ca="1" si="30"/>
        <v>112.68718058716136</v>
      </c>
      <c r="X74" s="5">
        <f t="shared" ca="1" si="30"/>
        <v>123.28215487092993</v>
      </c>
      <c r="Y74" s="5">
        <f t="shared" ca="1" si="30"/>
        <v>122.5991021874412</v>
      </c>
      <c r="Z74" s="5">
        <f t="shared" ca="1" si="30"/>
        <v>121.91949699129893</v>
      </c>
      <c r="AA74" s="5">
        <f t="shared" ca="1" si="30"/>
        <v>121.24332586612984</v>
      </c>
      <c r="AB74" s="5">
        <f t="shared" ca="1" si="30"/>
        <v>120.57057539552557</v>
      </c>
      <c r="AC74" s="5">
        <f t="shared" ca="1" si="30"/>
        <v>119.90123216393073</v>
      </c>
      <c r="AD74" s="5">
        <f t="shared" ca="1" si="30"/>
        <v>130.08646283667343</v>
      </c>
      <c r="AE74" s="5">
        <f t="shared" ca="1" si="30"/>
        <v>129.36366029942607</v>
      </c>
      <c r="AF74" s="5">
        <f t="shared" ca="1" si="30"/>
        <v>128.64453085976805</v>
      </c>
      <c r="AG74" s="5">
        <f t="shared" ca="1" si="30"/>
        <v>127.9290598956391</v>
      </c>
      <c r="AH74" s="5">
        <f t="shared" ca="1" si="30"/>
        <v>127.2172327905143</v>
      </c>
      <c r="AI74" s="5">
        <f t="shared" ca="1" si="30"/>
        <v>126.50903493427754</v>
      </c>
      <c r="AJ74" s="5">
        <f t="shared" ca="1" si="30"/>
        <v>136.29879754385416</v>
      </c>
      <c r="AK74" s="5">
        <f t="shared" ca="1" si="30"/>
        <v>135.53939912171734</v>
      </c>
      <c r="AL74" s="5">
        <f t="shared" ref="AL74:BI74" ca="1" si="31">IF(AL2&lt;=year_end,AL26-AL38-AL47-AL61,0)</f>
        <v>134.78388495387631</v>
      </c>
      <c r="AM74" s="5">
        <f t="shared" ca="1" si="31"/>
        <v>134.03223924961659</v>
      </c>
      <c r="AN74" s="5">
        <f t="shared" ca="1" si="31"/>
        <v>133.2844462296564</v>
      </c>
      <c r="AO74" s="5">
        <f t="shared" ca="1" si="31"/>
        <v>132.54049012699767</v>
      </c>
      <c r="AP74" s="5">
        <f t="shared" ca="1" si="31"/>
        <v>141.94866698014371</v>
      </c>
      <c r="AQ74" s="5">
        <f t="shared" ca="1" si="31"/>
        <v>141.15569673240995</v>
      </c>
      <c r="AR74" s="5">
        <f t="shared" ca="1" si="31"/>
        <v>140.36680769821947</v>
      </c>
      <c r="AS74" s="5">
        <f t="shared" ca="1" si="31"/>
        <v>139.5819829594802</v>
      </c>
      <c r="AT74" s="5">
        <f t="shared" ca="1" si="31"/>
        <v>91.962318072790509</v>
      </c>
      <c r="AU74" s="5">
        <f t="shared" si="31"/>
        <v>0</v>
      </c>
      <c r="AV74" s="5">
        <f t="shared" si="31"/>
        <v>0</v>
      </c>
      <c r="AW74" s="5">
        <f t="shared" si="31"/>
        <v>0</v>
      </c>
      <c r="AX74" s="5">
        <f t="shared" si="31"/>
        <v>0</v>
      </c>
      <c r="AY74" s="5">
        <f t="shared" si="31"/>
        <v>0</v>
      </c>
      <c r="AZ74" s="5">
        <f t="shared" si="31"/>
        <v>0</v>
      </c>
      <c r="BA74" s="5">
        <f t="shared" si="31"/>
        <v>0</v>
      </c>
      <c r="BB74" s="5">
        <f t="shared" si="31"/>
        <v>0</v>
      </c>
      <c r="BC74" s="5">
        <f t="shared" si="31"/>
        <v>0</v>
      </c>
      <c r="BD74" s="5">
        <f t="shared" si="31"/>
        <v>0</v>
      </c>
      <c r="BE74" s="5">
        <f t="shared" si="31"/>
        <v>0</v>
      </c>
      <c r="BF74" s="5">
        <f t="shared" si="31"/>
        <v>0</v>
      </c>
      <c r="BG74" s="5">
        <f t="shared" si="31"/>
        <v>0</v>
      </c>
      <c r="BH74" s="5">
        <f t="shared" si="31"/>
        <v>0</v>
      </c>
      <c r="BI74" s="5">
        <f t="shared" si="31"/>
        <v>0</v>
      </c>
    </row>
    <row r="75" spans="1:61" x14ac:dyDescent="0.35">
      <c r="C75" t="s">
        <v>116</v>
      </c>
      <c r="D75" t="s">
        <v>233</v>
      </c>
      <c r="E75" s="15">
        <f t="shared" ref="E75:E76" ca="1" si="32">SUM(F75:AU75)</f>
        <v>538.2965702912901</v>
      </c>
      <c r="F75" s="5">
        <f ca="1">F27-F35-F64</f>
        <v>12.272386814772842</v>
      </c>
      <c r="G75" s="5">
        <f t="shared" ref="G75:BI75" ca="1" si="33">G27-G35-G64</f>
        <v>12.137685097093897</v>
      </c>
      <c r="H75" s="5">
        <f t="shared" ca="1" si="33"/>
        <v>12.004461865468194</v>
      </c>
      <c r="I75" s="5">
        <f t="shared" ca="1" si="33"/>
        <v>11.872700892032814</v>
      </c>
      <c r="J75" s="5">
        <f t="shared" ca="1" si="33"/>
        <v>11.742386127041861</v>
      </c>
      <c r="K75" s="5">
        <f t="shared" ca="1" si="33"/>
        <v>11.613501696911449</v>
      </c>
      <c r="L75" s="5">
        <f t="shared" ca="1" si="33"/>
        <v>12.921785890071918</v>
      </c>
      <c r="M75" s="5">
        <f t="shared" ca="1" si="33"/>
        <v>12.779956368142489</v>
      </c>
      <c r="N75" s="5">
        <f t="shared" ca="1" si="33"/>
        <v>12.639683567045756</v>
      </c>
      <c r="O75" s="5">
        <f t="shared" ca="1" si="33"/>
        <v>12.50095040021386</v>
      </c>
      <c r="P75" s="5">
        <f t="shared" ca="1" si="33"/>
        <v>12.363739968621115</v>
      </c>
      <c r="Q75" s="5">
        <f t="shared" ca="1" si="33"/>
        <v>12.228035558725526</v>
      </c>
      <c r="R75" s="5">
        <f t="shared" ca="1" si="33"/>
        <v>13.437578489369951</v>
      </c>
      <c r="S75" s="5">
        <f t="shared" ca="1" si="33"/>
        <v>13.290087627870626</v>
      </c>
      <c r="T75" s="5">
        <f t="shared" ca="1" si="33"/>
        <v>13.144215626067119</v>
      </c>
      <c r="U75" s="5">
        <f t="shared" ca="1" si="33"/>
        <v>12.999944715355408</v>
      </c>
      <c r="V75" s="5">
        <f t="shared" ca="1" si="33"/>
        <v>12.857257322159663</v>
      </c>
      <c r="W75" s="5">
        <f t="shared" ca="1" si="33"/>
        <v>12.716136065791643</v>
      </c>
      <c r="X75" s="5">
        <f t="shared" ca="1" si="33"/>
        <v>13.834220131966864</v>
      </c>
      <c r="Y75" s="5">
        <f t="shared" ca="1" si="33"/>
        <v>13.682375731798395</v>
      </c>
      <c r="Z75" s="5">
        <f t="shared" ca="1" si="33"/>
        <v>13.53219797576617</v>
      </c>
      <c r="AA75" s="5">
        <f t="shared" ca="1" si="33"/>
        <v>13.383668570784163</v>
      </c>
      <c r="AB75" s="5">
        <f t="shared" ca="1" si="33"/>
        <v>13.23676942455123</v>
      </c>
      <c r="AC75" s="5">
        <f t="shared" ca="1" si="33"/>
        <v>13.091482643347366</v>
      </c>
      <c r="AD75" s="5">
        <f t="shared" ca="1" si="33"/>
        <v>14.124862396204341</v>
      </c>
      <c r="AE75" s="5">
        <f t="shared" ca="1" si="33"/>
        <v>13.969827906543603</v>
      </c>
      <c r="AF75" s="5">
        <f t="shared" ca="1" si="33"/>
        <v>13.816495075441383</v>
      </c>
      <c r="AG75" s="5">
        <f t="shared" ca="1" si="33"/>
        <v>13.664845225493337</v>
      </c>
      <c r="AH75" s="5">
        <f t="shared" ca="1" si="33"/>
        <v>13.514859884298323</v>
      </c>
      <c r="AI75" s="5">
        <f t="shared" ca="1" si="33"/>
        <v>13.366520782208264</v>
      </c>
      <c r="AJ75" s="5">
        <f t="shared" ca="1" si="33"/>
        <v>14.321460670944639</v>
      </c>
      <c r="AK75" s="5">
        <f t="shared" ca="1" si="33"/>
        <v>14.164268318620348</v>
      </c>
      <c r="AL75" s="5">
        <f t="shared" ca="1" si="33"/>
        <v>14.008801309555178</v>
      </c>
      <c r="AM75" s="5">
        <f t="shared" ca="1" si="33"/>
        <v>13.855040706381498</v>
      </c>
      <c r="AN75" s="5">
        <f t="shared" ca="1" si="33"/>
        <v>13.702967779588253</v>
      </c>
      <c r="AO75" s="5">
        <f t="shared" ca="1" si="33"/>
        <v>13.552564005239491</v>
      </c>
      <c r="AP75" s="5">
        <f t="shared" ca="1" si="33"/>
        <v>14.434873452157825</v>
      </c>
      <c r="AQ75" s="5">
        <f t="shared" ca="1" si="33"/>
        <v>14.276436281146946</v>
      </c>
      <c r="AR75" s="5">
        <f t="shared" ca="1" si="33"/>
        <v>14.119738116525072</v>
      </c>
      <c r="AS75" s="5">
        <f t="shared" ca="1" si="33"/>
        <v>13.964759870958094</v>
      </c>
      <c r="AT75" s="5">
        <f t="shared" ca="1" si="33"/>
        <v>9.1550399390130259</v>
      </c>
      <c r="AU75" s="5">
        <f t="shared" ca="1" si="33"/>
        <v>0</v>
      </c>
      <c r="AV75" s="5">
        <f t="shared" ca="1" si="33"/>
        <v>0</v>
      </c>
      <c r="AW75" s="5">
        <f t="shared" ca="1" si="33"/>
        <v>0</v>
      </c>
      <c r="AX75" s="5">
        <f t="shared" ca="1" si="33"/>
        <v>0</v>
      </c>
      <c r="AY75" s="5">
        <f t="shared" ca="1" si="33"/>
        <v>0</v>
      </c>
      <c r="AZ75" s="5">
        <f t="shared" ca="1" si="33"/>
        <v>0</v>
      </c>
      <c r="BA75" s="5">
        <f t="shared" ca="1" si="33"/>
        <v>0</v>
      </c>
      <c r="BB75" s="5">
        <f t="shared" ca="1" si="33"/>
        <v>0</v>
      </c>
      <c r="BC75" s="5">
        <f t="shared" ca="1" si="33"/>
        <v>0</v>
      </c>
      <c r="BD75" s="5">
        <f t="shared" ca="1" si="33"/>
        <v>0</v>
      </c>
      <c r="BE75" s="5">
        <f t="shared" ca="1" si="33"/>
        <v>0</v>
      </c>
      <c r="BF75" s="5">
        <f t="shared" ca="1" si="33"/>
        <v>0</v>
      </c>
      <c r="BG75" s="5">
        <f t="shared" ca="1" si="33"/>
        <v>0</v>
      </c>
      <c r="BH75" s="5">
        <f t="shared" ca="1" si="33"/>
        <v>0</v>
      </c>
      <c r="BI75" s="5">
        <f t="shared" ca="1" si="33"/>
        <v>0</v>
      </c>
    </row>
    <row r="76" spans="1:61" x14ac:dyDescent="0.35">
      <c r="C76" t="s">
        <v>118</v>
      </c>
      <c r="D76" t="s">
        <v>233</v>
      </c>
      <c r="E76" s="15">
        <f t="shared" ca="1" si="32"/>
        <v>1393.895008291016</v>
      </c>
      <c r="F76" s="5">
        <f ca="1">F28-F36-F67</f>
        <v>31.778799392445489</v>
      </c>
      <c r="G76" s="5">
        <f t="shared" ref="G76:BI76" ca="1" si="34">G28-G36-G67</f>
        <v>31.429995290314015</v>
      </c>
      <c r="H76" s="5">
        <f t="shared" ca="1" si="34"/>
        <v>31.085019662007532</v>
      </c>
      <c r="I76" s="5">
        <f t="shared" ca="1" si="34"/>
        <v>30.743830486197346</v>
      </c>
      <c r="J76" s="5">
        <f t="shared" ca="1" si="34"/>
        <v>30.40638620278083</v>
      </c>
      <c r="K76" s="5">
        <f t="shared" ca="1" si="34"/>
        <v>30.072645707819106</v>
      </c>
      <c r="L76" s="5">
        <f t="shared" ca="1" si="34"/>
        <v>33.460389392096346</v>
      </c>
      <c r="M76" s="5">
        <f t="shared" ca="1" si="34"/>
        <v>33.093128158128685</v>
      </c>
      <c r="N76" s="5">
        <f t="shared" ca="1" si="34"/>
        <v>32.729897983465079</v>
      </c>
      <c r="O76" s="5">
        <f t="shared" ca="1" si="34"/>
        <v>32.370654623198554</v>
      </c>
      <c r="P76" s="5">
        <f t="shared" ca="1" si="34"/>
        <v>32.015354318054335</v>
      </c>
      <c r="Q76" s="5">
        <f t="shared" ca="1" si="34"/>
        <v>31.663953789059359</v>
      </c>
      <c r="R76" s="5">
        <f t="shared" ca="1" si="34"/>
        <v>34.796011369189607</v>
      </c>
      <c r="S76" s="5">
        <f t="shared" ca="1" si="34"/>
        <v>34.414090348401388</v>
      </c>
      <c r="T76" s="5">
        <f t="shared" ca="1" si="34"/>
        <v>34.036361292737332</v>
      </c>
      <c r="U76" s="5">
        <f t="shared" ca="1" si="34"/>
        <v>33.662778191188238</v>
      </c>
      <c r="V76" s="5">
        <f t="shared" ca="1" si="34"/>
        <v>33.293295537761765</v>
      </c>
      <c r="W76" s="5">
        <f t="shared" ca="1" si="34"/>
        <v>32.927868325939293</v>
      </c>
      <c r="X76" s="5">
        <f t="shared" ca="1" si="34"/>
        <v>35.823097247513154</v>
      </c>
      <c r="Y76" s="5">
        <f t="shared" ca="1" si="34"/>
        <v>35.429902932124449</v>
      </c>
      <c r="Z76" s="5">
        <f t="shared" ca="1" si="34"/>
        <v>35.041024317541456</v>
      </c>
      <c r="AA76" s="5">
        <f t="shared" ca="1" si="34"/>
        <v>34.656414034632114</v>
      </c>
      <c r="AB76" s="5">
        <f t="shared" ca="1" si="34"/>
        <v>34.276025234187998</v>
      </c>
      <c r="AC76" s="5">
        <f t="shared" ca="1" si="34"/>
        <v>33.899811581217556</v>
      </c>
      <c r="AD76" s="5">
        <f t="shared" ca="1" si="34"/>
        <v>36.57570245378411</v>
      </c>
      <c r="AE76" s="5">
        <f t="shared" ca="1" si="34"/>
        <v>36.174247543651369</v>
      </c>
      <c r="AF76" s="5">
        <f t="shared" ca="1" si="34"/>
        <v>35.777199002612257</v>
      </c>
      <c r="AG76" s="5">
        <f t="shared" ca="1" si="34"/>
        <v>35.384508466359584</v>
      </c>
      <c r="AH76" s="5">
        <f t="shared" ca="1" si="34"/>
        <v>34.996128101432831</v>
      </c>
      <c r="AI76" s="5">
        <f t="shared" ca="1" si="34"/>
        <v>34.612010599391496</v>
      </c>
      <c r="AJ76" s="5">
        <f t="shared" ca="1" si="34"/>
        <v>37.084784935306949</v>
      </c>
      <c r="AK76" s="5">
        <f t="shared" ca="1" si="34"/>
        <v>36.677742335857033</v>
      </c>
      <c r="AL76" s="5">
        <f t="shared" ca="1" si="34"/>
        <v>36.275167435978652</v>
      </c>
      <c r="AM76" s="5">
        <f t="shared" ca="1" si="34"/>
        <v>35.877011198201359</v>
      </c>
      <c r="AN76" s="5">
        <f t="shared" ca="1" si="34"/>
        <v>35.483225123289898</v>
      </c>
      <c r="AO76" s="5">
        <f t="shared" ca="1" si="34"/>
        <v>35.093761244336669</v>
      </c>
      <c r="AP76" s="5">
        <f t="shared" ca="1" si="34"/>
        <v>37.378462284066416</v>
      </c>
      <c r="AQ76" s="5">
        <f t="shared" ca="1" si="34"/>
        <v>36.968196282036516</v>
      </c>
      <c r="AR76" s="5">
        <f t="shared" ca="1" si="34"/>
        <v>36.562433359644871</v>
      </c>
      <c r="AS76" s="5">
        <f t="shared" ca="1" si="34"/>
        <v>36.161124091089413</v>
      </c>
      <c r="AT76" s="5">
        <f t="shared" ca="1" si="34"/>
        <v>23.706568415974964</v>
      </c>
      <c r="AU76" s="5">
        <f t="shared" ca="1" si="34"/>
        <v>0</v>
      </c>
      <c r="AV76" s="5">
        <f t="shared" ca="1" si="34"/>
        <v>0</v>
      </c>
      <c r="AW76" s="5">
        <f t="shared" ca="1" si="34"/>
        <v>0</v>
      </c>
      <c r="AX76" s="5">
        <f t="shared" ca="1" si="34"/>
        <v>0</v>
      </c>
      <c r="AY76" s="5">
        <f t="shared" ca="1" si="34"/>
        <v>0</v>
      </c>
      <c r="AZ76" s="5">
        <f t="shared" ca="1" si="34"/>
        <v>0</v>
      </c>
      <c r="BA76" s="5">
        <f t="shared" ca="1" si="34"/>
        <v>0</v>
      </c>
      <c r="BB76" s="5">
        <f t="shared" ca="1" si="34"/>
        <v>0</v>
      </c>
      <c r="BC76" s="5">
        <f t="shared" ca="1" si="34"/>
        <v>0</v>
      </c>
      <c r="BD76" s="5">
        <f t="shared" ca="1" si="34"/>
        <v>0</v>
      </c>
      <c r="BE76" s="5">
        <f t="shared" ca="1" si="34"/>
        <v>0</v>
      </c>
      <c r="BF76" s="5">
        <f t="shared" ca="1" si="34"/>
        <v>0</v>
      </c>
      <c r="BG76" s="5">
        <f t="shared" ca="1" si="34"/>
        <v>0</v>
      </c>
      <c r="BH76" s="5">
        <f t="shared" ca="1" si="34"/>
        <v>0</v>
      </c>
      <c r="BI76" s="5">
        <f t="shared" ca="1" si="34"/>
        <v>0</v>
      </c>
    </row>
    <row r="77" spans="1:61" x14ac:dyDescent="0.35">
      <c r="B77" s="7" t="s">
        <v>305</v>
      </c>
      <c r="D77" t="s">
        <v>233</v>
      </c>
      <c r="E77" s="15">
        <f ca="1">SUM(F77:AU77)</f>
        <v>48849.919946055314</v>
      </c>
      <c r="F77" s="5">
        <f t="shared" ref="F77:AK77" ca="1" si="35">IF(F2&lt;=year_end,SUM(F73:F76),0)</f>
        <v>1041.7312700713151</v>
      </c>
      <c r="G77" s="5">
        <f t="shared" ca="1" si="35"/>
        <v>1033.4635653871142</v>
      </c>
      <c r="H77" s="5">
        <f t="shared" ca="1" si="35"/>
        <v>1025.2610682701797</v>
      </c>
      <c r="I77" s="5">
        <f t="shared" ca="1" si="35"/>
        <v>1017.1232631829841</v>
      </c>
      <c r="J77" s="5">
        <f t="shared" ca="1" si="35"/>
        <v>1009.0496386565609</v>
      </c>
      <c r="K77" s="5">
        <f t="shared" ca="1" si="35"/>
        <v>1001.0396872586728</v>
      </c>
      <c r="L77" s="5">
        <f t="shared" ca="1" si="35"/>
        <v>1118.7576003259865</v>
      </c>
      <c r="M77" s="5">
        <f t="shared" ca="1" si="35"/>
        <v>1109.8879749465821</v>
      </c>
      <c r="N77" s="5">
        <f t="shared" ca="1" si="35"/>
        <v>1101.0882961468058</v>
      </c>
      <c r="O77" s="5">
        <f t="shared" ca="1" si="35"/>
        <v>1092.3580108779486</v>
      </c>
      <c r="P77" s="5">
        <f t="shared" ca="1" si="35"/>
        <v>1083.6965704576096</v>
      </c>
      <c r="Q77" s="5">
        <f t="shared" ca="1" si="35"/>
        <v>1075.1034305355022</v>
      </c>
      <c r="R77" s="5">
        <f t="shared" ca="1" si="35"/>
        <v>1186.4450181270176</v>
      </c>
      <c r="S77" s="5">
        <f t="shared" ca="1" si="35"/>
        <v>1177.0470683298242</v>
      </c>
      <c r="T77" s="5">
        <f t="shared" ca="1" si="35"/>
        <v>1167.7232219792827</v>
      </c>
      <c r="U77" s="5">
        <f t="shared" ca="1" si="35"/>
        <v>1158.4728931213933</v>
      </c>
      <c r="V77" s="5">
        <f t="shared" ca="1" si="35"/>
        <v>1149.2955004299574</v>
      </c>
      <c r="W77" s="5">
        <f t="shared" ca="1" si="35"/>
        <v>1140.1904671702969</v>
      </c>
      <c r="X77" s="5">
        <f t="shared" ca="1" si="35"/>
        <v>1245.4954085343813</v>
      </c>
      <c r="Y77" s="5">
        <f t="shared" ca="1" si="35"/>
        <v>1235.6371794792271</v>
      </c>
      <c r="Z77" s="5">
        <f t="shared" ca="1" si="35"/>
        <v>1225.856672484161</v>
      </c>
      <c r="AA77" s="5">
        <f t="shared" ca="1" si="35"/>
        <v>1216.1532729507715</v>
      </c>
      <c r="AB77" s="5">
        <f t="shared" ca="1" si="35"/>
        <v>1206.5263711363525</v>
      </c>
      <c r="AC77" s="5">
        <f t="shared" ca="1" si="35"/>
        <v>1196.9753621158006</v>
      </c>
      <c r="AD77" s="5">
        <f t="shared" ca="1" si="35"/>
        <v>1296.565491043069</v>
      </c>
      <c r="AE77" s="5">
        <f t="shared" ca="1" si="35"/>
        <v>1286.3098338142261</v>
      </c>
      <c r="AF77" s="5">
        <f t="shared" ca="1" si="35"/>
        <v>1276.1350200918557</v>
      </c>
      <c r="AG77" s="5">
        <f t="shared" ca="1" si="35"/>
        <v>1266.0404105706966</v>
      </c>
      <c r="AH77" s="5">
        <f t="shared" ca="1" si="35"/>
        <v>1256.0253709980148</v>
      </c>
      <c r="AI77" s="5">
        <f t="shared" ca="1" si="35"/>
        <v>1246.0892721339192</v>
      </c>
      <c r="AJ77" s="5">
        <f t="shared" ca="1" si="35"/>
        <v>1340.2695015670051</v>
      </c>
      <c r="AK77" s="5">
        <f t="shared" ca="1" si="35"/>
        <v>1329.6744091459759</v>
      </c>
      <c r="AL77" s="5">
        <f t="shared" ref="AL77:BI77" ca="1" si="36">IF(AL2&lt;=year_end,SUM(AL73:AL76),0)</f>
        <v>1319.1628229549665</v>
      </c>
      <c r="AM77" s="5">
        <f t="shared" ca="1" si="36"/>
        <v>1308.7340826165805</v>
      </c>
      <c r="AN77" s="5">
        <f t="shared" ca="1" si="36"/>
        <v>1298.3875329740408</v>
      </c>
      <c r="AO77" s="5">
        <f t="shared" ca="1" si="36"/>
        <v>1288.1225240501628</v>
      </c>
      <c r="AP77" s="5">
        <f t="shared" ca="1" si="36"/>
        <v>1377.1817235877722</v>
      </c>
      <c r="AQ77" s="5">
        <f t="shared" ca="1" si="36"/>
        <v>1366.3006469230495</v>
      </c>
      <c r="AR77" s="5">
        <f t="shared" ca="1" si="36"/>
        <v>1355.5053164451178</v>
      </c>
      <c r="AS77" s="5">
        <f t="shared" ca="1" si="36"/>
        <v>1344.7950540556367</v>
      </c>
      <c r="AT77" s="5">
        <f t="shared" ca="1" si="36"/>
        <v>880.24212110748579</v>
      </c>
      <c r="AU77" s="5">
        <f t="shared" ca="1" si="36"/>
        <v>0</v>
      </c>
      <c r="AV77" s="5">
        <f t="shared" ca="1" si="36"/>
        <v>0</v>
      </c>
      <c r="AW77" s="5">
        <f t="shared" ca="1" si="36"/>
        <v>0</v>
      </c>
      <c r="AX77" s="5">
        <f t="shared" ca="1" si="36"/>
        <v>0</v>
      </c>
      <c r="AY77" s="5">
        <f t="shared" ca="1" si="36"/>
        <v>0</v>
      </c>
      <c r="AZ77" s="5">
        <f t="shared" ca="1" si="36"/>
        <v>0</v>
      </c>
      <c r="BA77" s="5">
        <f t="shared" ca="1" si="36"/>
        <v>0</v>
      </c>
      <c r="BB77" s="5">
        <f t="shared" ca="1" si="36"/>
        <v>0</v>
      </c>
      <c r="BC77" s="5">
        <f t="shared" ca="1" si="36"/>
        <v>0</v>
      </c>
      <c r="BD77" s="5">
        <f t="shared" ca="1" si="36"/>
        <v>0</v>
      </c>
      <c r="BE77" s="5">
        <f t="shared" ca="1" si="36"/>
        <v>0</v>
      </c>
      <c r="BF77" s="5">
        <f t="shared" ca="1" si="36"/>
        <v>0</v>
      </c>
      <c r="BG77" s="5">
        <f t="shared" ca="1" si="36"/>
        <v>0</v>
      </c>
      <c r="BH77" s="5">
        <f t="shared" ca="1" si="36"/>
        <v>0</v>
      </c>
      <c r="BI77" s="5">
        <f t="shared" ca="1" si="36"/>
        <v>0</v>
      </c>
    </row>
    <row r="79" spans="1:61" ht="15" thickBot="1" x14ac:dyDescent="0.4">
      <c r="A79" s="22" t="s">
        <v>306</v>
      </c>
      <c r="B79" s="22"/>
      <c r="C79" s="23"/>
      <c r="D79" s="23"/>
      <c r="E79" s="21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</row>
    <row r="80" spans="1:61" x14ac:dyDescent="0.35">
      <c r="B80" s="7" t="s">
        <v>307</v>
      </c>
    </row>
    <row r="81" spans="2:61" x14ac:dyDescent="0.35">
      <c r="C81" t="s">
        <v>111</v>
      </c>
      <c r="D81" t="s">
        <v>233</v>
      </c>
      <c r="E81" s="15">
        <f>SUM(F81:AU81)</f>
        <v>55990.955766696054</v>
      </c>
      <c r="F81" s="9">
        <f>F10*production!F64/1000</f>
        <v>0</v>
      </c>
      <c r="G81" s="9">
        <f>G10*production!G64/1000</f>
        <v>0</v>
      </c>
      <c r="H81" s="9">
        <f>H10*production!H64/1000</f>
        <v>0</v>
      </c>
      <c r="I81" s="9">
        <f>I10*production!I64/1000</f>
        <v>0</v>
      </c>
      <c r="J81" s="9">
        <f>J10*production!J64/1000</f>
        <v>1269.9467607248339</v>
      </c>
      <c r="K81" s="9">
        <f>K10*production!K64/1000</f>
        <v>1259.7556919593696</v>
      </c>
      <c r="L81" s="9">
        <f>L10*production!L64/1000</f>
        <v>1405.8522050428503</v>
      </c>
      <c r="M81" s="9">
        <f>M10*production!M64/1000</f>
        <v>1394.5705222678218</v>
      </c>
      <c r="N81" s="9">
        <f>N10*production!N64/1000</f>
        <v>1383.3793727407269</v>
      </c>
      <c r="O81" s="9">
        <f>O10*production!O64/1000</f>
        <v>1372.2780299503572</v>
      </c>
      <c r="P81" s="9">
        <f>P10*production!P64/1000</f>
        <v>1361.2657732156115</v>
      </c>
      <c r="Q81" s="9">
        <f>Q10*production!Q64/1000</f>
        <v>1350.3418876387104</v>
      </c>
      <c r="R81" s="9">
        <f>R10*production!R64/1000</f>
        <v>1488.3396267319854</v>
      </c>
      <c r="S81" s="9">
        <f>S10*production!S64/1000</f>
        <v>1476.3959988953868</v>
      </c>
      <c r="T81" s="9">
        <f>T10*production!T64/1000</f>
        <v>1464.5482162834505</v>
      </c>
      <c r="U81" s="9">
        <f>U10*production!U64/1000</f>
        <v>1452.7955097574188</v>
      </c>
      <c r="V81" s="9">
        <f>V10*production!V64/1000</f>
        <v>1441.1371163507174</v>
      </c>
      <c r="W81" s="9">
        <f>W10*production!W64/1000</f>
        <v>1429.572279219426</v>
      </c>
      <c r="X81" s="9">
        <f>X10*production!X64/1000</f>
        <v>1559.9102723524595</v>
      </c>
      <c r="Y81" s="9">
        <f>Y10*production!Y64/1000</f>
        <v>1547.3923043988857</v>
      </c>
      <c r="Z81" s="9">
        <f>Z10*production!Z64/1000</f>
        <v>1534.9747906345451</v>
      </c>
      <c r="AA81" s="9">
        <f>AA10*production!AA64/1000</f>
        <v>1522.656924934661</v>
      </c>
      <c r="AB81" s="9">
        <f>AB10*production!AB64/1000</f>
        <v>1510.4379076434445</v>
      </c>
      <c r="AC81" s="9">
        <f>AC10*production!AC64/1000</f>
        <v>1498.3169455221876</v>
      </c>
      <c r="AD81" s="9">
        <f>AD10*production!AD64/1000</f>
        <v>1621.4108200339215</v>
      </c>
      <c r="AE81" s="9">
        <f>AE10*production!AE64/1000</f>
        <v>1608.3993224853125</v>
      </c>
      <c r="AF81" s="9">
        <f>AF10*production!AF64/1000</f>
        <v>1595.4922396022325</v>
      </c>
      <c r="AG81" s="9">
        <f>AG10*production!AG64/1000</f>
        <v>1582.6887334778717</v>
      </c>
      <c r="AH81" s="9">
        <f>AH10*production!AH64/1000</f>
        <v>1569.9879729294587</v>
      </c>
      <c r="AI81" s="9">
        <f>AI10*production!AI64/1000</f>
        <v>1557.3891334442944</v>
      </c>
      <c r="AJ81" s="9">
        <f>AJ10*production!AJ64/1000</f>
        <v>1673.6323468867488</v>
      </c>
      <c r="AK81" s="9">
        <f>AK10*production!AK64/1000</f>
        <v>1660.2017820294516</v>
      </c>
      <c r="AL81" s="9">
        <f>AL10*production!AL64/1000</f>
        <v>1646.8789947690213</v>
      </c>
      <c r="AM81" s="9">
        <f>AM10*production!AM64/1000</f>
        <v>1633.663120211799</v>
      </c>
      <c r="AN81" s="9">
        <f>AN10*production!AN64/1000</f>
        <v>1620.5533004047229</v>
      </c>
      <c r="AO81" s="9">
        <f>AO10*production!AO64/1000</f>
        <v>1607.5486842796352</v>
      </c>
      <c r="AP81" s="9">
        <f>AP10*production!AP64/1000</f>
        <v>1717.313691259413</v>
      </c>
      <c r="AQ81" s="9">
        <f>AQ10*production!AQ64/1000</f>
        <v>1703.5325923497953</v>
      </c>
      <c r="AR81" s="9">
        <f>AR10*production!AR64/1000</f>
        <v>1689.8620840027061</v>
      </c>
      <c r="AS81" s="9">
        <f>AS10*production!AS64/1000</f>
        <v>1676.3012787510011</v>
      </c>
      <c r="AT81" s="9">
        <f>AT10*production!AT64/1000</f>
        <v>1102.2315335138103</v>
      </c>
      <c r="AU81" s="9">
        <f>AU10*production!AU64/1000</f>
        <v>0</v>
      </c>
      <c r="AV81" s="9">
        <f>AV10*production!AV64/1000</f>
        <v>0</v>
      </c>
      <c r="AW81" s="9">
        <f>AW10*production!AW64/1000</f>
        <v>0</v>
      </c>
      <c r="AX81" s="9">
        <f>AX10*production!AX64/1000</f>
        <v>0</v>
      </c>
      <c r="AY81" s="9">
        <f>AY10*production!AY64/1000</f>
        <v>0</v>
      </c>
      <c r="AZ81" s="9">
        <f>AZ10*production!AZ64/1000</f>
        <v>0</v>
      </c>
      <c r="BA81" s="9">
        <f>BA10*production!BA64/1000</f>
        <v>0</v>
      </c>
      <c r="BB81" s="9">
        <f>BB10*production!BB64/1000</f>
        <v>0</v>
      </c>
      <c r="BC81" s="9">
        <f>BC10*production!BC64/1000</f>
        <v>0</v>
      </c>
      <c r="BD81" s="9">
        <f>BD10*production!BD64/1000</f>
        <v>0</v>
      </c>
      <c r="BE81" s="9">
        <f>BE10*production!BE64/1000</f>
        <v>0</v>
      </c>
      <c r="BF81" s="9">
        <f>BF10*production!BF64/1000</f>
        <v>0</v>
      </c>
      <c r="BG81" s="9">
        <f>BG10*production!BG64/1000</f>
        <v>0</v>
      </c>
      <c r="BH81" s="9">
        <f>BH10*production!BH64/1000</f>
        <v>0</v>
      </c>
      <c r="BI81" s="9">
        <f>BI10*production!BI64/1000</f>
        <v>0</v>
      </c>
    </row>
    <row r="82" spans="2:61" x14ac:dyDescent="0.35">
      <c r="C82" t="s">
        <v>115</v>
      </c>
      <c r="D82" t="s">
        <v>233</v>
      </c>
      <c r="E82" s="15">
        <f>SUM(F82:AU82)</f>
        <v>5520.5875990836994</v>
      </c>
      <c r="F82" s="9">
        <f t="shared" ref="F82:AK82" si="37">IF(F2&gt;=smelter_start,F26,0)</f>
        <v>0</v>
      </c>
      <c r="G82" s="9">
        <f t="shared" si="37"/>
        <v>0</v>
      </c>
      <c r="H82" s="9">
        <f t="shared" si="37"/>
        <v>0</v>
      </c>
      <c r="I82" s="9">
        <f t="shared" si="37"/>
        <v>0</v>
      </c>
      <c r="J82" s="9">
        <f t="shared" si="37"/>
        <v>120.59130602160282</v>
      </c>
      <c r="K82" s="9">
        <f t="shared" si="37"/>
        <v>119.86403432594325</v>
      </c>
      <c r="L82" s="9">
        <f t="shared" si="37"/>
        <v>134.03379230843353</v>
      </c>
      <c r="M82" s="9">
        <f t="shared" si="37"/>
        <v>133.22545059107642</v>
      </c>
      <c r="N82" s="9">
        <f t="shared" si="37"/>
        <v>132.42198388561567</v>
      </c>
      <c r="O82" s="9">
        <f t="shared" si="37"/>
        <v>131.62336279143963</v>
      </c>
      <c r="P82" s="9">
        <f t="shared" si="37"/>
        <v>130.82955808524795</v>
      </c>
      <c r="Q82" s="9">
        <f t="shared" si="37"/>
        <v>130.04054071998274</v>
      </c>
      <c r="R82" s="9">
        <f t="shared" si="37"/>
        <v>143.61809091529489</v>
      </c>
      <c r="S82" s="9">
        <f t="shared" si="37"/>
        <v>142.75194744315564</v>
      </c>
      <c r="T82" s="9">
        <f t="shared" si="37"/>
        <v>141.8910275783596</v>
      </c>
      <c r="U82" s="9">
        <f t="shared" si="37"/>
        <v>141.03529981795782</v>
      </c>
      <c r="V82" s="9">
        <f t="shared" si="37"/>
        <v>140.1847328489917</v>
      </c>
      <c r="W82" s="9">
        <f t="shared" si="37"/>
        <v>139.33929554734735</v>
      </c>
      <c r="X82" s="9">
        <f t="shared" si="37"/>
        <v>152.34885267427842</v>
      </c>
      <c r="Y82" s="9">
        <f t="shared" si="37"/>
        <v>151.43005502566209</v>
      </c>
      <c r="Z82" s="9">
        <f t="shared" si="37"/>
        <v>150.51679853540898</v>
      </c>
      <c r="AA82" s="9">
        <f t="shared" si="37"/>
        <v>149.60904978545767</v>
      </c>
      <c r="AB82" s="9">
        <f t="shared" si="37"/>
        <v>148.70677555928748</v>
      </c>
      <c r="AC82" s="9">
        <f t="shared" si="37"/>
        <v>147.80994284070246</v>
      </c>
      <c r="AD82" s="9">
        <f t="shared" si="37"/>
        <v>160.27474779558915</v>
      </c>
      <c r="AE82" s="9">
        <f t="shared" si="37"/>
        <v>159.30815002460363</v>
      </c>
      <c r="AF82" s="9">
        <f t="shared" si="37"/>
        <v>158.34738168878323</v>
      </c>
      <c r="AG82" s="9">
        <f t="shared" si="37"/>
        <v>157.39240763150394</v>
      </c>
      <c r="AH82" s="9">
        <f t="shared" si="37"/>
        <v>156.44319290816722</v>
      </c>
      <c r="AI82" s="9">
        <f t="shared" si="37"/>
        <v>155.4997027849212</v>
      </c>
      <c r="AJ82" s="9">
        <f t="shared" si="37"/>
        <v>167.44206129883875</v>
      </c>
      <c r="AK82" s="9">
        <f t="shared" si="37"/>
        <v>166.43223832019279</v>
      </c>
      <c r="AL82" s="9">
        <f t="shared" ref="AL82:BI82" si="38">IF(AL2&gt;=smelter_start,AL26,0)</f>
        <v>165.42850546275227</v>
      </c>
      <c r="AM82" s="9">
        <f t="shared" si="38"/>
        <v>164.430825997727</v>
      </c>
      <c r="AN82" s="9">
        <f t="shared" si="38"/>
        <v>163.43916341783381</v>
      </c>
      <c r="AO82" s="9">
        <f t="shared" si="38"/>
        <v>162.45348143596044</v>
      </c>
      <c r="AP82" s="9">
        <f t="shared" si="38"/>
        <v>173.89480121336393</v>
      </c>
      <c r="AQ82" s="9">
        <f t="shared" si="38"/>
        <v>172.84606253462215</v>
      </c>
      <c r="AR82" s="9">
        <f t="shared" si="38"/>
        <v>171.80364867300341</v>
      </c>
      <c r="AS82" s="9">
        <f t="shared" si="38"/>
        <v>170.76752148429432</v>
      </c>
      <c r="AT82" s="9">
        <f t="shared" si="38"/>
        <v>112.51180911029574</v>
      </c>
      <c r="AU82" s="9">
        <f t="shared" si="38"/>
        <v>0</v>
      </c>
      <c r="AV82" s="9">
        <f t="shared" si="38"/>
        <v>0</v>
      </c>
      <c r="AW82" s="9">
        <f t="shared" si="38"/>
        <v>0</v>
      </c>
      <c r="AX82" s="9">
        <f t="shared" si="38"/>
        <v>0</v>
      </c>
      <c r="AY82" s="9">
        <f t="shared" si="38"/>
        <v>0</v>
      </c>
      <c r="AZ82" s="9">
        <f t="shared" si="38"/>
        <v>0</v>
      </c>
      <c r="BA82" s="9">
        <f t="shared" si="38"/>
        <v>0</v>
      </c>
      <c r="BB82" s="9">
        <f t="shared" si="38"/>
        <v>0</v>
      </c>
      <c r="BC82" s="9">
        <f t="shared" si="38"/>
        <v>0</v>
      </c>
      <c r="BD82" s="9">
        <f t="shared" si="38"/>
        <v>0</v>
      </c>
      <c r="BE82" s="9">
        <f t="shared" si="38"/>
        <v>0</v>
      </c>
      <c r="BF82" s="9">
        <f t="shared" si="38"/>
        <v>0</v>
      </c>
      <c r="BG82" s="9">
        <f t="shared" si="38"/>
        <v>0</v>
      </c>
      <c r="BH82" s="9">
        <f t="shared" si="38"/>
        <v>0</v>
      </c>
      <c r="BI82" s="9">
        <f t="shared" si="38"/>
        <v>0</v>
      </c>
    </row>
    <row r="83" spans="2:61" x14ac:dyDescent="0.35">
      <c r="C83" t="s">
        <v>116</v>
      </c>
      <c r="D83" t="s">
        <v>233</v>
      </c>
      <c r="E83" s="15">
        <f t="shared" ref="E83:E84" si="39">SUM(F83:AU83)</f>
        <v>628.92295885786905</v>
      </c>
      <c r="F83" s="9">
        <f>F12*production!F65/1000</f>
        <v>0</v>
      </c>
      <c r="G83" s="9">
        <f>G12*production!G65/1000</f>
        <v>0</v>
      </c>
      <c r="H83" s="9">
        <f>H12*production!H65/1000</f>
        <v>0</v>
      </c>
      <c r="I83" s="9">
        <f>I12*production!I65/1000</f>
        <v>0</v>
      </c>
      <c r="J83" s="9">
        <f>J12*production!J65/1000</f>
        <v>15.071256178614661</v>
      </c>
      <c r="K83" s="9">
        <f>K12*production!K65/1000</f>
        <v>14.905834070798186</v>
      </c>
      <c r="L83" s="9">
        <f>L12*production!L65/1000</f>
        <v>16.585006090541743</v>
      </c>
      <c r="M83" s="9">
        <f>M12*production!M65/1000</f>
        <v>16.402969063691955</v>
      </c>
      <c r="N83" s="9">
        <f>N12*production!N65/1000</f>
        <v>16.222930075248875</v>
      </c>
      <c r="O83" s="9">
        <f>O12*production!O65/1000</f>
        <v>16.044867194742938</v>
      </c>
      <c r="P83" s="9">
        <f>P12*production!P65/1000</f>
        <v>15.868758732413443</v>
      </c>
      <c r="Q83" s="9">
        <f>Q12*production!Q65/1000</f>
        <v>15.694583236566469</v>
      </c>
      <c r="R83" s="9">
        <f>R12*production!R65/1000</f>
        <v>17.247021656624351</v>
      </c>
      <c r="S83" s="9">
        <f>S12*production!S65/1000</f>
        <v>17.057718346921241</v>
      </c>
      <c r="T83" s="9">
        <f>T12*production!T65/1000</f>
        <v>16.870492830345437</v>
      </c>
      <c r="U83" s="9">
        <f>U12*production!U65/1000</f>
        <v>16.685322301039566</v>
      </c>
      <c r="V83" s="9">
        <f>V12*production!V65/1000</f>
        <v>16.502184203463354</v>
      </c>
      <c r="W83" s="9">
        <f>W12*production!W65/1000</f>
        <v>16.321056229646146</v>
      </c>
      <c r="X83" s="9">
        <f>X12*production!X65/1000</f>
        <v>17.756107948116505</v>
      </c>
      <c r="Y83" s="9">
        <f>Y12*production!Y65/1000</f>
        <v>17.561216907277977</v>
      </c>
      <c r="Z83" s="9">
        <f>Z12*production!Z65/1000</f>
        <v>17.368464990503689</v>
      </c>
      <c r="AA83" s="9">
        <f>AA12*production!AA65/1000</f>
        <v>17.177828718767923</v>
      </c>
      <c r="AB83" s="9">
        <f>AB12*production!AB65/1000</f>
        <v>16.989284870750719</v>
      </c>
      <c r="AC83" s="9">
        <f>AC12*production!AC65/1000</f>
        <v>16.802810480009367</v>
      </c>
      <c r="AD83" s="9">
        <f>AD12*production!AD65/1000</f>
        <v>18.129144907833577</v>
      </c>
      <c r="AE83" s="9">
        <f>AE12*production!AE65/1000</f>
        <v>17.930159413325196</v>
      </c>
      <c r="AF83" s="9">
        <f>AF12*production!AF65/1000</f>
        <v>17.733357983604542</v>
      </c>
      <c r="AG83" s="9">
        <f>AG12*production!AG65/1000</f>
        <v>17.5387166463765</v>
      </c>
      <c r="AH83" s="9">
        <f>AH12*production!AH65/1000</f>
        <v>17.346211692465868</v>
      </c>
      <c r="AI83" s="9">
        <f>AI12*production!AI65/1000</f>
        <v>17.155819672929361</v>
      </c>
      <c r="AJ83" s="9">
        <f>AJ12*production!AJ65/1000</f>
        <v>18.381477179215892</v>
      </c>
      <c r="AK83" s="9">
        <f>AK12*production!AK65/1000</f>
        <v>18.17972208569682</v>
      </c>
      <c r="AL83" s="9">
        <f>AL12*production!AL65/1000</f>
        <v>17.980181456084214</v>
      </c>
      <c r="AM83" s="9">
        <f>AM12*production!AM65/1000</f>
        <v>17.78283098442223</v>
      </c>
      <c r="AN83" s="9">
        <f>AN12*production!AN65/1000</f>
        <v>17.587646631537208</v>
      </c>
      <c r="AO83" s="9">
        <f>AO12*production!AO65/1000</f>
        <v>17.394604622109458</v>
      </c>
      <c r="AP83" s="9">
        <f>AP12*production!AP65/1000</f>
        <v>18.527041552683119</v>
      </c>
      <c r="AQ83" s="9">
        <f>AQ12*production!AQ65/1000</f>
        <v>18.323688744600872</v>
      </c>
      <c r="AR83" s="9">
        <f>AR12*production!AR65/1000</f>
        <v>18.122567936940133</v>
      </c>
      <c r="AS83" s="9">
        <f>AS12*production!AS65/1000</f>
        <v>17.923654631264277</v>
      </c>
      <c r="AT83" s="9">
        <f>AT12*production!AT65/1000</f>
        <v>11.750418590695199</v>
      </c>
      <c r="AU83" s="9">
        <f>AU12*production!AU65/1000</f>
        <v>0</v>
      </c>
      <c r="AV83" s="9">
        <f>AV12*production!AV65/1000</f>
        <v>0</v>
      </c>
      <c r="AW83" s="9">
        <f>AW12*production!AW65/1000</f>
        <v>0</v>
      </c>
      <c r="AX83" s="9">
        <f>AX12*production!AX65/1000</f>
        <v>0</v>
      </c>
      <c r="AY83" s="9">
        <f>AY12*production!AY65/1000</f>
        <v>0</v>
      </c>
      <c r="AZ83" s="9">
        <f>AZ12*production!AZ65/1000</f>
        <v>0</v>
      </c>
      <c r="BA83" s="9">
        <f>BA12*production!BA65/1000</f>
        <v>0</v>
      </c>
      <c r="BB83" s="9">
        <f>BB12*production!BB65/1000</f>
        <v>0</v>
      </c>
      <c r="BC83" s="9">
        <f>BC12*production!BC65/1000</f>
        <v>0</v>
      </c>
      <c r="BD83" s="9">
        <f>BD12*production!BD65/1000</f>
        <v>0</v>
      </c>
      <c r="BE83" s="9">
        <f>BE12*production!BE65/1000</f>
        <v>0</v>
      </c>
      <c r="BF83" s="9">
        <f>BF12*production!BF65/1000</f>
        <v>0</v>
      </c>
      <c r="BG83" s="9">
        <f>BG12*production!BG65/1000</f>
        <v>0</v>
      </c>
      <c r="BH83" s="9">
        <f>BH12*production!BH65/1000</f>
        <v>0</v>
      </c>
      <c r="BI83" s="9">
        <f>BI12*production!BI65/1000</f>
        <v>0</v>
      </c>
    </row>
    <row r="84" spans="2:61" x14ac:dyDescent="0.35">
      <c r="C84" t="s">
        <v>118</v>
      </c>
      <c r="D84" t="s">
        <v>233</v>
      </c>
      <c r="E84" s="15">
        <f t="shared" si="39"/>
        <v>1712.0680546686435</v>
      </c>
      <c r="F84" s="9">
        <f>F13*production!F66/1000</f>
        <v>0</v>
      </c>
      <c r="G84" s="9">
        <f>G13*production!G66/1000</f>
        <v>0</v>
      </c>
      <c r="H84" s="9">
        <f>H13*production!H66/1000</f>
        <v>0</v>
      </c>
      <c r="I84" s="9">
        <f>I13*production!I66/1000</f>
        <v>0</v>
      </c>
      <c r="J84" s="9">
        <f>J13*production!J66/1000</f>
        <v>41.027308486228797</v>
      </c>
      <c r="K84" s="9">
        <f>K13*production!K66/1000</f>
        <v>40.576992748283956</v>
      </c>
      <c r="L84" s="9">
        <f>L13*production!L66/1000</f>
        <v>45.148072135363641</v>
      </c>
      <c r="M84" s="9">
        <f>M13*production!M66/1000</f>
        <v>44.652526895605881</v>
      </c>
      <c r="N84" s="9">
        <f>N13*production!N66/1000</f>
        <v>44.162420760399719</v>
      </c>
      <c r="O84" s="9">
        <f>O13*production!O66/1000</f>
        <v>43.677694030133559</v>
      </c>
      <c r="P84" s="9">
        <f>P13*production!P66/1000</f>
        <v>43.198287660458824</v>
      </c>
      <c r="Q84" s="9">
        <f>Q13*production!Q66/1000</f>
        <v>42.724143255097616</v>
      </c>
      <c r="R84" s="9">
        <f>R13*production!R66/1000</f>
        <v>46.950225620810741</v>
      </c>
      <c r="S84" s="9">
        <f>S13*production!S66/1000</f>
        <v>46.434899944396726</v>
      </c>
      <c r="T84" s="9">
        <f>T13*production!T66/1000</f>
        <v>45.925230482607034</v>
      </c>
      <c r="U84" s="9">
        <f>U13*production!U66/1000</f>
        <v>45.421155152829925</v>
      </c>
      <c r="V84" s="9">
        <f>V13*production!V66/1000</f>
        <v>44.922612553872476</v>
      </c>
      <c r="W84" s="9">
        <f>W13*production!W66/1000</f>
        <v>44.42954195848116</v>
      </c>
      <c r="X84" s="9">
        <f>X13*production!X66/1000</f>
        <v>48.336071636539359</v>
      </c>
      <c r="Y84" s="9">
        <f>Y13*production!Y66/1000</f>
        <v>47.805534914256704</v>
      </c>
      <c r="Z84" s="9">
        <f>Z13*production!Z66/1000</f>
        <v>47.28082136303783</v>
      </c>
      <c r="AA84" s="9">
        <f>AA13*production!AA66/1000</f>
        <v>46.761867067757123</v>
      </c>
      <c r="AB84" s="9">
        <f>AB13*production!AB66/1000</f>
        <v>46.248608814821402</v>
      </c>
      <c r="AC84" s="9">
        <f>AC13*production!AC66/1000</f>
        <v>45.740984084469936</v>
      </c>
      <c r="AD84" s="9">
        <f>AD13*production!AD66/1000</f>
        <v>49.351561137991411</v>
      </c>
      <c r="AE84" s="9">
        <f>AE13*production!AE66/1000</f>
        <v>48.809878402940811</v>
      </c>
      <c r="AF84" s="9">
        <f>AF13*production!AF66/1000</f>
        <v>48.274141177590138</v>
      </c>
      <c r="AG84" s="9">
        <f>AG13*production!AG66/1000</f>
        <v>47.744284204024908</v>
      </c>
      <c r="AH84" s="9">
        <f>AH13*production!AH66/1000</f>
        <v>47.220242940601537</v>
      </c>
      <c r="AI84" s="9">
        <f>AI13*production!AI66/1000</f>
        <v>46.701953554085485</v>
      </c>
      <c r="AJ84" s="9">
        <f>AJ13*production!AJ66/1000</f>
        <v>50.038465654532146</v>
      </c>
      <c r="AK84" s="9">
        <f>AK13*production!AK66/1000</f>
        <v>49.48924345550801</v>
      </c>
      <c r="AL84" s="9">
        <f>AL13*production!AL66/1000</f>
        <v>48.946049519340356</v>
      </c>
      <c r="AM84" s="9">
        <f>AM13*production!AM66/1000</f>
        <v>48.408817679816082</v>
      </c>
      <c r="AN84" s="9">
        <f>AN13*production!AN66/1000</f>
        <v>47.877482496962408</v>
      </c>
      <c r="AO84" s="9">
        <f>AO13*production!AO66/1000</f>
        <v>47.351979249075761</v>
      </c>
      <c r="AP84" s="9">
        <f>AP13*production!AP66/1000</f>
        <v>50.434724226748493</v>
      </c>
      <c r="AQ84" s="9">
        <f>AQ13*production!AQ66/1000</f>
        <v>49.88115269363572</v>
      </c>
      <c r="AR84" s="9">
        <f>AR13*production!AR66/1000</f>
        <v>49.333657161670367</v>
      </c>
      <c r="AS84" s="9">
        <f>AS13*production!AS66/1000</f>
        <v>48.792170940663873</v>
      </c>
      <c r="AT84" s="9">
        <f>AT13*production!AT66/1000</f>
        <v>31.987250608003599</v>
      </c>
      <c r="AU84" s="9">
        <f>AU13*production!AU66/1000</f>
        <v>0</v>
      </c>
      <c r="AV84" s="9">
        <f>AV13*production!AV66/1000</f>
        <v>0</v>
      </c>
      <c r="AW84" s="9">
        <f>AW13*production!AW66/1000</f>
        <v>0</v>
      </c>
      <c r="AX84" s="9">
        <f>AX13*production!AX66/1000</f>
        <v>0</v>
      </c>
      <c r="AY84" s="9">
        <f>AY13*production!AY66/1000</f>
        <v>0</v>
      </c>
      <c r="AZ84" s="9">
        <f>AZ13*production!AZ66/1000</f>
        <v>0</v>
      </c>
      <c r="BA84" s="9">
        <f>BA13*production!BA66/1000</f>
        <v>0</v>
      </c>
      <c r="BB84" s="9">
        <f>BB13*production!BB66/1000</f>
        <v>0</v>
      </c>
      <c r="BC84" s="9">
        <f>BC13*production!BC66/1000</f>
        <v>0</v>
      </c>
      <c r="BD84" s="9">
        <f>BD13*production!BD66/1000</f>
        <v>0</v>
      </c>
      <c r="BE84" s="9">
        <f>BE13*production!BE66/1000</f>
        <v>0</v>
      </c>
      <c r="BF84" s="9">
        <f>BF13*production!BF66/1000</f>
        <v>0</v>
      </c>
      <c r="BG84" s="9">
        <f>BG13*production!BG66/1000</f>
        <v>0</v>
      </c>
      <c r="BH84" s="9">
        <f>BH13*production!BH66/1000</f>
        <v>0</v>
      </c>
      <c r="BI84" s="9">
        <f>BI13*production!BI66/1000</f>
        <v>0</v>
      </c>
    </row>
    <row r="85" spans="2:61" x14ac:dyDescent="0.35">
      <c r="C85" t="s">
        <v>122</v>
      </c>
      <c r="D85" t="s">
        <v>233</v>
      </c>
      <c r="E85" s="15">
        <f>SUM(F85:AU85)</f>
        <v>558.22153302129891</v>
      </c>
      <c r="F85" s="5">
        <f>F19*production!F71/1000*assumptions!$E$18</f>
        <v>0</v>
      </c>
      <c r="G85" s="5">
        <f>G19*production!G71/1000*assumptions!$E$18</f>
        <v>0</v>
      </c>
      <c r="H85" s="5">
        <f>H19*production!H71/1000*assumptions!$E$18</f>
        <v>0</v>
      </c>
      <c r="I85" s="5">
        <f>I19*production!I71/1000*assumptions!$E$18</f>
        <v>0</v>
      </c>
      <c r="J85" s="5">
        <f>J19*production!J71/1000*assumptions!$E$18</f>
        <v>12.655287302079541</v>
      </c>
      <c r="K85" s="5">
        <f>K19*production!K71/1000*assumptions!$E$18</f>
        <v>12.554045003662907</v>
      </c>
      <c r="L85" s="5">
        <f>L19*production!L71/1000*assumptions!$E$18</f>
        <v>14.010314224087802</v>
      </c>
      <c r="M85" s="5">
        <f>M19*production!M71/1000*assumptions!$E$18</f>
        <v>13.898231710295098</v>
      </c>
      <c r="N85" s="5">
        <f>N19*production!N71/1000*assumptions!$E$18</f>
        <v>13.787045856612737</v>
      </c>
      <c r="O85" s="5">
        <f>O19*production!O71/1000*assumptions!$E$18</f>
        <v>13.676749489759835</v>
      </c>
      <c r="P85" s="5">
        <f>P19*production!P71/1000*assumptions!$E$18</f>
        <v>13.567335493841759</v>
      </c>
      <c r="Q85" s="5">
        <f>Q19*production!Q71/1000*assumptions!$E$18</f>
        <v>13.458796809891021</v>
      </c>
      <c r="R85" s="5">
        <f>R19*production!R71/1000*assumptions!$E$18</f>
        <v>14.834584928235437</v>
      </c>
      <c r="S85" s="5">
        <f>S19*production!S71/1000*assumptions!$E$18</f>
        <v>14.715908248809557</v>
      </c>
      <c r="T85" s="5">
        <f>T19*production!T71/1000*assumptions!$E$18</f>
        <v>14.598180982819073</v>
      </c>
      <c r="U85" s="5">
        <f>U19*production!U71/1000*assumptions!$E$18</f>
        <v>14.481395534956523</v>
      </c>
      <c r="V85" s="5">
        <f>V19*production!V71/1000*assumptions!$E$18</f>
        <v>14.365544370676872</v>
      </c>
      <c r="W85" s="5">
        <f>W19*production!W71/1000*assumptions!$E$18</f>
        <v>14.250620015711458</v>
      </c>
      <c r="X85" s="5">
        <f>X19*production!X71/1000*assumptions!$E$18</f>
        <v>15.550276561144338</v>
      </c>
      <c r="Y85" s="5">
        <f>Y19*production!Y71/1000*assumptions!$E$18</f>
        <v>15.425874348655187</v>
      </c>
      <c r="Z85" s="5">
        <f>Z19*production!Z71/1000*assumptions!$E$18</f>
        <v>15.302467353865941</v>
      </c>
      <c r="AA85" s="5">
        <f>AA19*production!AA71/1000*assumptions!$E$18</f>
        <v>15.180047615035017</v>
      </c>
      <c r="AB85" s="5">
        <f>AB19*production!AB71/1000*assumptions!$E$18</f>
        <v>15.058607234114731</v>
      </c>
      <c r="AC85" s="5">
        <f>AC19*production!AC71/1000*assumptions!$E$18</f>
        <v>14.938138376241819</v>
      </c>
      <c r="AD85" s="5">
        <f>AD19*production!AD71/1000*assumptions!$E$18</f>
        <v>16.165781748252961</v>
      </c>
      <c r="AE85" s="5">
        <f>AE19*production!AE71/1000*assumptions!$E$18</f>
        <v>16.036455494266939</v>
      </c>
      <c r="AF85" s="5">
        <f>AF19*production!AF71/1000*assumptions!$E$18</f>
        <v>15.9081638503128</v>
      </c>
      <c r="AG85" s="5">
        <f>AG19*production!AG71/1000*assumptions!$E$18</f>
        <v>15.7808985395103</v>
      </c>
      <c r="AH85" s="5">
        <f>AH19*production!AH71/1000*assumptions!$E$18</f>
        <v>15.65465135119422</v>
      </c>
      <c r="AI85" s="5">
        <f>AI19*production!AI71/1000*assumptions!$E$18</f>
        <v>15.529414140384661</v>
      </c>
      <c r="AJ85" s="5">
        <f>AJ19*production!AJ71/1000*assumptions!$E$18</f>
        <v>16.688943729533378</v>
      </c>
      <c r="AK85" s="5">
        <f>AK19*production!AK71/1000*assumptions!$E$18</f>
        <v>16.55543217969711</v>
      </c>
      <c r="AL85" s="5">
        <f>AL19*production!AL71/1000*assumptions!$E$18</f>
        <v>16.422988722259539</v>
      </c>
      <c r="AM85" s="5">
        <f>AM19*production!AM71/1000*assumptions!$E$18</f>
        <v>16.291604812481459</v>
      </c>
      <c r="AN85" s="5">
        <f>AN19*production!AN71/1000*assumptions!$E$18</f>
        <v>16.161271973981606</v>
      </c>
      <c r="AO85" s="5">
        <f>AO19*production!AO71/1000*assumptions!$E$18</f>
        <v>16.031981798189754</v>
      </c>
      <c r="AP85" s="5">
        <f>AP19*production!AP71/1000*assumptions!$E$18</f>
        <v>17.12708947794302</v>
      </c>
      <c r="AQ85" s="5">
        <f>AQ19*production!AQ71/1000*assumptions!$E$18</f>
        <v>16.990072762119478</v>
      </c>
      <c r="AR85" s="5">
        <f>AR19*production!AR71/1000*assumptions!$E$18</f>
        <v>16.85415218002252</v>
      </c>
      <c r="AS85" s="5">
        <f>AS19*production!AS71/1000*assumptions!$E$18</f>
        <v>16.719318962582342</v>
      </c>
      <c r="AT85" s="5">
        <f>AT19*production!AT71/1000*assumptions!$E$18</f>
        <v>10.993859838070161</v>
      </c>
      <c r="AU85" s="5">
        <f>AU19*production!AU71/1000*assumptions!$E$18</f>
        <v>0</v>
      </c>
      <c r="AV85" s="5">
        <f>AV19*production!AV71/1000*assumptions!$E$18</f>
        <v>0</v>
      </c>
      <c r="AW85" s="5">
        <f>AW19*production!AW71/1000*assumptions!$E$18</f>
        <v>0</v>
      </c>
      <c r="AX85" s="5">
        <f>AX19*production!AX71/1000*assumptions!$E$18</f>
        <v>0</v>
      </c>
      <c r="AY85" s="5">
        <f>AY19*production!AY71/1000*assumptions!$E$18</f>
        <v>0</v>
      </c>
      <c r="AZ85" s="5">
        <f>AZ19*production!AZ71/1000*assumptions!$E$18</f>
        <v>0</v>
      </c>
      <c r="BA85" s="5">
        <f>BA19*production!BA71/1000*assumptions!$E$18</f>
        <v>0</v>
      </c>
      <c r="BB85" s="5">
        <f>BB19*production!BB71/1000*assumptions!$E$18</f>
        <v>0</v>
      </c>
      <c r="BC85" s="5">
        <f>BC19*production!BC71/1000*assumptions!$E$18</f>
        <v>0</v>
      </c>
      <c r="BD85" s="5">
        <f>BD19*production!BD71/1000*assumptions!$E$18</f>
        <v>0</v>
      </c>
      <c r="BE85" s="5">
        <f>BE19*production!BE71/1000*assumptions!$E$18</f>
        <v>0</v>
      </c>
      <c r="BF85" s="5">
        <f>BF19*production!BF71/1000*assumptions!$E$18</f>
        <v>0</v>
      </c>
      <c r="BG85" s="5">
        <f>BG19*production!BG71/1000*assumptions!$E$18</f>
        <v>0</v>
      </c>
      <c r="BH85" s="5">
        <f>BH19*production!BH71/1000*assumptions!$E$18</f>
        <v>0</v>
      </c>
      <c r="BI85" s="5">
        <f>BI19*production!BI71/1000*assumptions!$E$18</f>
        <v>0</v>
      </c>
    </row>
    <row r="86" spans="2:61" x14ac:dyDescent="0.35">
      <c r="B86" s="7" t="s">
        <v>308</v>
      </c>
      <c r="D86" t="s">
        <v>233</v>
      </c>
      <c r="E86" s="15">
        <f>SUM(F86:AU86)</f>
        <v>64410.755912327542</v>
      </c>
      <c r="F86" s="5">
        <f>SUM(F81:F85)</f>
        <v>0</v>
      </c>
      <c r="G86" s="5">
        <f t="shared" ref="G86:Q86" si="40">SUM(G81:G85)</f>
        <v>0</v>
      </c>
      <c r="H86" s="5">
        <f t="shared" si="40"/>
        <v>0</v>
      </c>
      <c r="I86" s="5">
        <f t="shared" si="40"/>
        <v>0</v>
      </c>
      <c r="J86" s="5">
        <f t="shared" si="40"/>
        <v>1459.2919187133598</v>
      </c>
      <c r="K86" s="5">
        <f t="shared" si="40"/>
        <v>1447.656598108058</v>
      </c>
      <c r="L86" s="5">
        <f t="shared" si="40"/>
        <v>1615.6293898012771</v>
      </c>
      <c r="M86" s="5">
        <f t="shared" si="40"/>
        <v>1602.7497005284911</v>
      </c>
      <c r="N86" s="5">
        <f t="shared" si="40"/>
        <v>1589.9737533186039</v>
      </c>
      <c r="O86" s="5">
        <f t="shared" si="40"/>
        <v>1577.3007034564332</v>
      </c>
      <c r="P86" s="5">
        <f t="shared" si="40"/>
        <v>1564.7297131875735</v>
      </c>
      <c r="Q86" s="5">
        <f t="shared" si="40"/>
        <v>1552.2599516602484</v>
      </c>
      <c r="R86" s="5">
        <f t="shared" ref="R86" si="41">SUM(R81:R85)</f>
        <v>1710.9895498529509</v>
      </c>
      <c r="S86" s="5">
        <f t="shared" ref="S86" si="42">SUM(S81:S85)</f>
        <v>1697.3564728786698</v>
      </c>
      <c r="T86" s="5">
        <f t="shared" ref="T86" si="43">SUM(T81:T85)</f>
        <v>1683.8331481575817</v>
      </c>
      <c r="U86" s="5">
        <f t="shared" ref="U86" si="44">SUM(U81:U85)</f>
        <v>1670.4186825642028</v>
      </c>
      <c r="V86" s="5">
        <f t="shared" ref="V86" si="45">SUM(V81:V85)</f>
        <v>1657.1121903277219</v>
      </c>
      <c r="W86" s="5">
        <f t="shared" ref="W86" si="46">SUM(W81:W85)</f>
        <v>1643.9127929706121</v>
      </c>
      <c r="X86" s="5">
        <f t="shared" ref="X86" si="47">SUM(X81:X85)</f>
        <v>1793.901581172538</v>
      </c>
      <c r="Y86" s="5">
        <f t="shared" ref="Y86" si="48">SUM(Y81:Y85)</f>
        <v>1779.6149855947376</v>
      </c>
      <c r="Z86" s="5">
        <f t="shared" ref="Z86" si="49">SUM(Z81:Z85)</f>
        <v>1765.4433428773616</v>
      </c>
      <c r="AA86" s="5">
        <f t="shared" ref="AA86:AB86" si="50">SUM(AA81:AA85)</f>
        <v>1751.3857181216786</v>
      </c>
      <c r="AB86" s="5">
        <f t="shared" si="50"/>
        <v>1737.4411841224189</v>
      </c>
      <c r="AC86" s="5">
        <f t="shared" ref="AC86" si="51">SUM(AC81:AC85)</f>
        <v>1723.6088213036112</v>
      </c>
      <c r="AD86" s="5">
        <f t="shared" ref="AD86" si="52">SUM(AD81:AD85)</f>
        <v>1865.3320556235885</v>
      </c>
      <c r="AE86" s="5">
        <f t="shared" ref="AE86" si="53">SUM(AE81:AE85)</f>
        <v>1850.4839658204489</v>
      </c>
      <c r="AF86" s="5">
        <f t="shared" ref="AF86" si="54">SUM(AF81:AF85)</f>
        <v>1835.755284302523</v>
      </c>
      <c r="AG86" s="5">
        <f t="shared" ref="AG86" si="55">SUM(AG81:AG85)</f>
        <v>1821.1450404992872</v>
      </c>
      <c r="AH86" s="5">
        <f t="shared" ref="AH86" si="56">SUM(AH81:AH85)</f>
        <v>1806.6522718218876</v>
      </c>
      <c r="AI86" s="5">
        <f t="shared" ref="AI86" si="57">SUM(AI81:AI85)</f>
        <v>1792.2760235966152</v>
      </c>
      <c r="AJ86" s="5">
        <f t="shared" ref="AJ86" si="58">SUM(AJ81:AJ85)</f>
        <v>1926.1832947488688</v>
      </c>
      <c r="AK86" s="5">
        <f t="shared" ref="AK86" si="59">SUM(AK81:AK85)</f>
        <v>1910.8584180705461</v>
      </c>
      <c r="AL86" s="5">
        <f t="shared" ref="AL86:AM86" si="60">SUM(AL81:AL85)</f>
        <v>1895.6567199294577</v>
      </c>
      <c r="AM86" s="5">
        <f t="shared" si="60"/>
        <v>1880.5771996862456</v>
      </c>
      <c r="AN86" s="5">
        <f t="shared" ref="AN86" si="61">SUM(AN81:AN85)</f>
        <v>1865.6188649250378</v>
      </c>
      <c r="AO86" s="5">
        <f t="shared" ref="AO86" si="62">SUM(AO81:AO85)</f>
        <v>1850.7807313849705</v>
      </c>
      <c r="AP86" s="5">
        <f t="shared" ref="AP86" si="63">SUM(AP81:AP85)</f>
        <v>1977.2973477301516</v>
      </c>
      <c r="AQ86" s="5">
        <f t="shared" ref="AQ86" si="64">SUM(AQ81:AQ85)</f>
        <v>1961.5735690847735</v>
      </c>
      <c r="AR86" s="5">
        <f t="shared" ref="AR86" si="65">SUM(AR81:AR85)</f>
        <v>1945.9761099543425</v>
      </c>
      <c r="AS86" s="5">
        <f t="shared" ref="AS86" si="66">SUM(AS81:AS85)</f>
        <v>1930.5039447698059</v>
      </c>
      <c r="AT86" s="5">
        <f t="shared" ref="AT86" si="67">SUM(AT81:AT85)</f>
        <v>1269.4748716608751</v>
      </c>
      <c r="AU86" s="5">
        <f t="shared" ref="AU86" si="68">SUM(AU81:AU85)</f>
        <v>0</v>
      </c>
      <c r="AV86" s="5">
        <f t="shared" ref="AV86" si="69">SUM(AV81:AV85)</f>
        <v>0</v>
      </c>
      <c r="AW86" s="5">
        <f t="shared" ref="AW86:AX86" si="70">SUM(AW81:AW85)</f>
        <v>0</v>
      </c>
      <c r="AX86" s="5">
        <f t="shared" si="70"/>
        <v>0</v>
      </c>
      <c r="AY86" s="5">
        <f t="shared" ref="AY86" si="71">SUM(AY81:AY85)</f>
        <v>0</v>
      </c>
      <c r="AZ86" s="5">
        <f t="shared" ref="AZ86" si="72">SUM(AZ81:AZ85)</f>
        <v>0</v>
      </c>
      <c r="BA86" s="5">
        <f t="shared" ref="BA86" si="73">SUM(BA81:BA85)</f>
        <v>0</v>
      </c>
      <c r="BB86" s="5">
        <f t="shared" ref="BB86" si="74">SUM(BB81:BB85)</f>
        <v>0</v>
      </c>
      <c r="BC86" s="5">
        <f t="shared" ref="BC86" si="75">SUM(BC81:BC85)</f>
        <v>0</v>
      </c>
      <c r="BD86" s="5">
        <f t="shared" ref="BD86" si="76">SUM(BD81:BD85)</f>
        <v>0</v>
      </c>
      <c r="BE86" s="5">
        <f t="shared" ref="BE86" si="77">SUM(BE81:BE85)</f>
        <v>0</v>
      </c>
      <c r="BF86" s="5">
        <f t="shared" ref="BF86" si="78">SUM(BF81:BF85)</f>
        <v>0</v>
      </c>
      <c r="BG86" s="5">
        <f t="shared" ref="BG86" si="79">SUM(BG81:BG85)</f>
        <v>0</v>
      </c>
      <c r="BH86" s="5">
        <f t="shared" ref="BH86:BI86" si="80">SUM(BH81:BH85)</f>
        <v>0</v>
      </c>
      <c r="BI86" s="5">
        <f t="shared" si="80"/>
        <v>0</v>
      </c>
    </row>
    <row r="87" spans="2:61" x14ac:dyDescent="0.35">
      <c r="E87" s="1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</row>
    <row r="88" spans="2:61" x14ac:dyDescent="0.35">
      <c r="B88" s="7" t="s">
        <v>309</v>
      </c>
      <c r="E88" s="15"/>
    </row>
    <row r="89" spans="2:61" x14ac:dyDescent="0.35">
      <c r="C89" t="s">
        <v>111</v>
      </c>
      <c r="D89" t="s">
        <v>233</v>
      </c>
      <c r="E89" s="15">
        <f t="shared" ref="E89:E100" si="81">SUM(F89:AU89)</f>
        <v>99.961301830553623</v>
      </c>
      <c r="F89" s="5">
        <f>IF(F86&gt;0,assumptions!$E$109*production!F$64/1000,0)</f>
        <v>0</v>
      </c>
      <c r="G89" s="5">
        <f>IF(G86&gt;0,assumptions!$E$109*production!G$64/1000,0)</f>
        <v>0</v>
      </c>
      <c r="H89" s="5">
        <f>IF(H86&gt;0,assumptions!$E$109*production!H$64/1000,0)</f>
        <v>0</v>
      </c>
      <c r="I89" s="5">
        <f>IF(I86&gt;0,assumptions!$E$109*production!I$64/1000,0)</f>
        <v>0</v>
      </c>
      <c r="J89" s="5">
        <f>IF(J86&gt;0,assumptions!$E$109*production!J$64/1000,0)</f>
        <v>2.4845068653689601</v>
      </c>
      <c r="K89" s="5">
        <f>IF(K86&gt;0,assumptions!$E$109*production!K$64/1000,0)</f>
        <v>2.4523076563937787</v>
      </c>
      <c r="L89" s="5">
        <f>IF(L86&gt;0,assumptions!$E$109*production!L$64/1000,0)</f>
        <v>2.7230914678127798</v>
      </c>
      <c r="M89" s="5">
        <f>IF(M86&gt;0,assumptions!$E$109*production!M$64/1000,0)</f>
        <v>2.6878002023899255</v>
      </c>
      <c r="N89" s="5">
        <f>IF(N86&gt;0,assumptions!$E$109*production!N$64/1000,0)</f>
        <v>2.652966311766952</v>
      </c>
      <c r="O89" s="5">
        <f>IF(O86&gt;0,assumptions!$E$109*production!O$64/1000,0)</f>
        <v>2.6185838683664526</v>
      </c>
      <c r="P89" s="5">
        <f>IF(P86&gt;0,assumptions!$E$109*production!P$64/1000,0)</f>
        <v>2.5846470214324238</v>
      </c>
      <c r="Q89" s="5">
        <f>IF(Q86&gt;0,assumptions!$E$109*production!Q$64/1000,0)</f>
        <v>2.5511499960346589</v>
      </c>
      <c r="R89" s="5">
        <f>IF(R86&gt;0,assumptions!$E$109*production!R$64/1000,0)</f>
        <v>2.7978745467622774</v>
      </c>
      <c r="S89" s="5">
        <f>IF(S86&gt;0,assumptions!$E$109*production!S$64/1000,0)</f>
        <v>2.7616140926362385</v>
      </c>
      <c r="T89" s="5">
        <f>IF(T86&gt;0,assumptions!$E$109*production!T$64/1000,0)</f>
        <v>2.7258235739956724</v>
      </c>
      <c r="U89" s="5">
        <f>IF(U86&gt;0,assumptions!$E$109*production!U$64/1000,0)</f>
        <v>2.6904969004766892</v>
      </c>
      <c r="V89" s="5">
        <f>IF(V86&gt;0,assumptions!$E$109*production!V$64/1000,0)</f>
        <v>2.6556280606465106</v>
      </c>
      <c r="W89" s="5">
        <f>IF(W86&gt;0,assumptions!$E$109*production!W$64/1000,0)</f>
        <v>2.621211120980532</v>
      </c>
      <c r="X89" s="5">
        <f>IF(X86&gt;0,assumptions!$E$109*production!X$64/1000,0)</f>
        <v>2.8459642473378861</v>
      </c>
      <c r="Y89" s="5">
        <f>IF(Y86&gt;0,assumptions!$E$109*production!Y$64/1000,0)</f>
        <v>2.809080550692387</v>
      </c>
      <c r="Z89" s="5">
        <f>IF(Z86&gt;0,assumptions!$E$109*production!Z$64/1000,0)</f>
        <v>2.772674866755414</v>
      </c>
      <c r="AA89" s="5">
        <f>IF(AA86&gt;0,assumptions!$E$109*production!AA$64/1000,0)</f>
        <v>2.7367410004822643</v>
      </c>
      <c r="AB89" s="5">
        <f>IF(AB86&gt;0,assumptions!$E$109*production!AB$64/1000,0)</f>
        <v>2.7012728371160133</v>
      </c>
      <c r="AC89" s="5">
        <f>IF(AC86&gt;0,assumptions!$E$109*production!AC$64/1000,0)</f>
        <v>2.6662643411469902</v>
      </c>
      <c r="AD89" s="5">
        <f>IF(AD86&gt;0,assumptions!$E$109*production!AD$64/1000,0)</f>
        <v>2.8709558784935183</v>
      </c>
      <c r="AE89" s="5">
        <f>IF(AE86&gt;0,assumptions!$E$109*production!AE$64/1000,0)</f>
        <v>2.8337482903082418</v>
      </c>
      <c r="AF89" s="5">
        <f>IF(AF86&gt;0,assumptions!$E$109*production!AF$64/1000,0)</f>
        <v>2.7970229124658474</v>
      </c>
      <c r="AG89" s="5">
        <f>IF(AG86&gt;0,assumptions!$E$109*production!AG$64/1000,0)</f>
        <v>2.7607734955202892</v>
      </c>
      <c r="AH89" s="5">
        <f>IF(AH86&gt;0,assumptions!$E$109*production!AH$64/1000,0)</f>
        <v>2.7249938710183468</v>
      </c>
      <c r="AI89" s="5">
        <f>IF(AI86&gt;0,assumptions!$E$109*production!AI$64/1000,0)</f>
        <v>2.68967795044995</v>
      </c>
      <c r="AJ89" s="5">
        <f>IF(AJ86&gt;0,assumptions!$E$109*production!AJ$64/1000,0)</f>
        <v>2.8760547012297932</v>
      </c>
      <c r="AK89" s="5">
        <f>IF(AK86&gt;0,assumptions!$E$109*production!AK$64/1000,0)</f>
        <v>2.8387810323018559</v>
      </c>
      <c r="AL89" s="5">
        <f>IF(AL86&gt;0,assumptions!$E$109*production!AL$64/1000,0)</f>
        <v>2.8019904301232237</v>
      </c>
      <c r="AM89" s="5">
        <f>IF(AM86&gt;0,assumptions!$E$109*production!AM$64/1000,0)</f>
        <v>2.7656766341488268</v>
      </c>
      <c r="AN89" s="5">
        <f>IF(AN86&gt;0,assumptions!$E$109*production!AN$64/1000,0)</f>
        <v>2.7298334649702576</v>
      </c>
      <c r="AO89" s="5">
        <f>IF(AO86&gt;0,assumptions!$E$109*production!AO$64/1000,0)</f>
        <v>2.6944548232642433</v>
      </c>
      <c r="AP89" s="5">
        <f>IF(AP86&gt;0,assumptions!$E$109*production!AP$64/1000,0)</f>
        <v>2.8641142801974095</v>
      </c>
      <c r="AQ89" s="5">
        <f>IF(AQ86&gt;0,assumptions!$E$109*production!AQ$64/1000,0)</f>
        <v>2.8269953591260526</v>
      </c>
      <c r="AR89" s="5">
        <f>IF(AR86&gt;0,assumptions!$E$109*production!AR$64/1000,0)</f>
        <v>2.7903574992717788</v>
      </c>
      <c r="AS89" s="5">
        <f>IF(AS86&gt;0,assumptions!$E$109*production!AS$64/1000,0)</f>
        <v>2.7541944660812163</v>
      </c>
      <c r="AT89" s="5">
        <f>IF(AT86&gt;0,assumptions!$E$109*production!AT$64/1000,0)</f>
        <v>1.8019772129879641</v>
      </c>
      <c r="AU89" s="5">
        <f>IF(AU86&gt;0,assumptions!$E$109*production!AU$64/1000,0)</f>
        <v>0</v>
      </c>
      <c r="AV89" s="5">
        <f>IF(AV86&gt;0,assumptions!$E$109*production!AV$64/1000,0)</f>
        <v>0</v>
      </c>
      <c r="AW89" s="5">
        <f>IF(AW86&gt;0,assumptions!$E$109*production!AW$64/1000,0)</f>
        <v>0</v>
      </c>
      <c r="AX89" s="5">
        <f>IF(AX86&gt;0,assumptions!$E$109*production!AX$64/1000,0)</f>
        <v>0</v>
      </c>
      <c r="AY89" s="5">
        <f>IF(AY86&gt;0,assumptions!$E$109*production!AY$64/1000,0)</f>
        <v>0</v>
      </c>
      <c r="AZ89" s="5">
        <f>IF(AZ86&gt;0,assumptions!$E$109*production!AZ$64/1000,0)</f>
        <v>0</v>
      </c>
      <c r="BA89" s="5">
        <f>IF(BA86&gt;0,assumptions!$E$109*production!BA$64/1000,0)</f>
        <v>0</v>
      </c>
      <c r="BB89" s="5">
        <f>IF(BB86&gt;0,assumptions!$E$109*production!BB$64/1000,0)</f>
        <v>0</v>
      </c>
      <c r="BC89" s="5">
        <f>IF(BC86&gt;0,assumptions!$E$109*production!BC$64/1000,0)</f>
        <v>0</v>
      </c>
      <c r="BD89" s="5">
        <f>IF(BD86&gt;0,assumptions!$E$109*production!BD$64/1000,0)</f>
        <v>0</v>
      </c>
      <c r="BE89" s="5">
        <f>IF(BE86&gt;0,assumptions!$E$109*production!BE$64/1000,0)</f>
        <v>0</v>
      </c>
      <c r="BF89" s="5">
        <f>IF(BF86&gt;0,assumptions!$E$109*production!BF$64/1000,0)</f>
        <v>0</v>
      </c>
      <c r="BG89" s="5">
        <f>IF(BG86&gt;0,assumptions!$E$109*production!BG$64/1000,0)</f>
        <v>0</v>
      </c>
      <c r="BH89" s="5">
        <f>IF(BH86&gt;0,assumptions!$E$109*production!BH$64/1000,0)</f>
        <v>0</v>
      </c>
      <c r="BI89" s="5">
        <f>IF(BI86&gt;0,assumptions!$E$109*production!BI$64/1000,0)</f>
        <v>0</v>
      </c>
    </row>
    <row r="90" spans="2:61" x14ac:dyDescent="0.35">
      <c r="C90" t="s">
        <v>115</v>
      </c>
      <c r="D90" t="s">
        <v>233</v>
      </c>
      <c r="E90" s="15">
        <f t="shared" si="81"/>
        <v>4.7248301886792419</v>
      </c>
      <c r="F90" s="5">
        <f>IF(F86&gt;0,assumptions!$E$110*production!$F$40/1000000,0)</f>
        <v>0</v>
      </c>
      <c r="G90" s="5">
        <f>IF(G86&gt;0,assumptions!$E$110*production!$F$40/1000000,0)</f>
        <v>0</v>
      </c>
      <c r="H90" s="5">
        <f>IF(H86&gt;0,assumptions!$E$110*production!$F$40/1000000,0)</f>
        <v>0</v>
      </c>
      <c r="I90" s="5">
        <f>IF(I86&gt;0,assumptions!$E$110*production!$F$40/1000000,0)</f>
        <v>0</v>
      </c>
      <c r="J90" s="5">
        <f>IF(J86&gt;0,assumptions!$E$110*production!$F$40/1000000,0)</f>
        <v>0.12769811320754718</v>
      </c>
      <c r="K90" s="5">
        <f>IF(K86&gt;0,assumptions!$E$110*production!$F$40/1000000,0)</f>
        <v>0.12769811320754718</v>
      </c>
      <c r="L90" s="5">
        <f>IF(L86&gt;0,assumptions!$E$110*production!$F$40/1000000,0)</f>
        <v>0.12769811320754718</v>
      </c>
      <c r="M90" s="5">
        <f>IF(M86&gt;0,assumptions!$E$110*production!$F$40/1000000,0)</f>
        <v>0.12769811320754718</v>
      </c>
      <c r="N90" s="5">
        <f>IF(N86&gt;0,assumptions!$E$110*production!$F$40/1000000,0)</f>
        <v>0.12769811320754718</v>
      </c>
      <c r="O90" s="5">
        <f>IF(O86&gt;0,assumptions!$E$110*production!$F$40/1000000,0)</f>
        <v>0.12769811320754718</v>
      </c>
      <c r="P90" s="5">
        <f>IF(P86&gt;0,assumptions!$E$110*production!$F$40/1000000,0)</f>
        <v>0.12769811320754718</v>
      </c>
      <c r="Q90" s="5">
        <f>IF(Q86&gt;0,assumptions!$E$110*production!$F$40/1000000,0)</f>
        <v>0.12769811320754718</v>
      </c>
      <c r="R90" s="5">
        <f>IF(R86&gt;0,assumptions!$E$110*production!$F$40/1000000,0)</f>
        <v>0.12769811320754718</v>
      </c>
      <c r="S90" s="5">
        <f>IF(S86&gt;0,assumptions!$E$110*production!$F$40/1000000,0)</f>
        <v>0.12769811320754718</v>
      </c>
      <c r="T90" s="5">
        <f>IF(T86&gt;0,assumptions!$E$110*production!$F$40/1000000,0)</f>
        <v>0.12769811320754718</v>
      </c>
      <c r="U90" s="5">
        <f>IF(U86&gt;0,assumptions!$E$110*production!$F$40/1000000,0)</f>
        <v>0.12769811320754718</v>
      </c>
      <c r="V90" s="5">
        <f>IF(V86&gt;0,assumptions!$E$110*production!$F$40/1000000,0)</f>
        <v>0.12769811320754718</v>
      </c>
      <c r="W90" s="5">
        <f>IF(W86&gt;0,assumptions!$E$110*production!$F$40/1000000,0)</f>
        <v>0.12769811320754718</v>
      </c>
      <c r="X90" s="5">
        <f>IF(X86&gt;0,assumptions!$E$110*production!$F$40/1000000,0)</f>
        <v>0.12769811320754718</v>
      </c>
      <c r="Y90" s="5">
        <f>IF(Y86&gt;0,assumptions!$E$110*production!$F$40/1000000,0)</f>
        <v>0.12769811320754718</v>
      </c>
      <c r="Z90" s="5">
        <f>IF(Z86&gt;0,assumptions!$E$110*production!$F$40/1000000,0)</f>
        <v>0.12769811320754718</v>
      </c>
      <c r="AA90" s="5">
        <f>IF(AA86&gt;0,assumptions!$E$110*production!$F$40/1000000,0)</f>
        <v>0.12769811320754718</v>
      </c>
      <c r="AB90" s="5">
        <f>IF(AB86&gt;0,assumptions!$E$110*production!$F$40/1000000,0)</f>
        <v>0.12769811320754718</v>
      </c>
      <c r="AC90" s="5">
        <f>IF(AC86&gt;0,assumptions!$E$110*production!$F$40/1000000,0)</f>
        <v>0.12769811320754718</v>
      </c>
      <c r="AD90" s="5">
        <f>IF(AD86&gt;0,assumptions!$E$110*production!$F$40/1000000,0)</f>
        <v>0.12769811320754718</v>
      </c>
      <c r="AE90" s="5">
        <f>IF(AE86&gt;0,assumptions!$E$110*production!$F$40/1000000,0)</f>
        <v>0.12769811320754718</v>
      </c>
      <c r="AF90" s="5">
        <f>IF(AF86&gt;0,assumptions!$E$110*production!$F$40/1000000,0)</f>
        <v>0.12769811320754718</v>
      </c>
      <c r="AG90" s="5">
        <f>IF(AG86&gt;0,assumptions!$E$110*production!$F$40/1000000,0)</f>
        <v>0.12769811320754718</v>
      </c>
      <c r="AH90" s="5">
        <f>IF(AH86&gt;0,assumptions!$E$110*production!$F$40/1000000,0)</f>
        <v>0.12769811320754718</v>
      </c>
      <c r="AI90" s="5">
        <f>IF(AI86&gt;0,assumptions!$E$110*production!$F$40/1000000,0)</f>
        <v>0.12769811320754718</v>
      </c>
      <c r="AJ90" s="5">
        <f>IF(AJ86&gt;0,assumptions!$E$110*production!$F$40/1000000,0)</f>
        <v>0.12769811320754718</v>
      </c>
      <c r="AK90" s="5">
        <f>IF(AK86&gt;0,assumptions!$E$110*production!$F$40/1000000,0)</f>
        <v>0.12769811320754718</v>
      </c>
      <c r="AL90" s="5">
        <f>IF(AL86&gt;0,assumptions!$E$110*production!$F$40/1000000,0)</f>
        <v>0.12769811320754718</v>
      </c>
      <c r="AM90" s="5">
        <f>IF(AM86&gt;0,assumptions!$E$110*production!$F$40/1000000,0)</f>
        <v>0.12769811320754718</v>
      </c>
      <c r="AN90" s="5">
        <f>IF(AN86&gt;0,assumptions!$E$110*production!$F$40/1000000,0)</f>
        <v>0.12769811320754718</v>
      </c>
      <c r="AO90" s="5">
        <f>IF(AO86&gt;0,assumptions!$E$110*production!$F$40/1000000,0)</f>
        <v>0.12769811320754718</v>
      </c>
      <c r="AP90" s="5">
        <f>IF(AP86&gt;0,assumptions!$E$110*production!$F$40/1000000,0)</f>
        <v>0.12769811320754718</v>
      </c>
      <c r="AQ90" s="5">
        <f>IF(AQ86&gt;0,assumptions!$E$110*production!$F$40/1000000,0)</f>
        <v>0.12769811320754718</v>
      </c>
      <c r="AR90" s="5">
        <f>IF(AR86&gt;0,assumptions!$E$110*production!$F$40/1000000,0)</f>
        <v>0.12769811320754718</v>
      </c>
      <c r="AS90" s="5">
        <f>IF(AS86&gt;0,assumptions!$E$110*production!$F$40/1000000,0)</f>
        <v>0.12769811320754718</v>
      </c>
      <c r="AT90" s="5">
        <f>IF(AT86&gt;0,assumptions!$E$110*production!$F$40/1000000,0)</f>
        <v>0.12769811320754718</v>
      </c>
      <c r="AU90" s="5">
        <f>IF(AU86&gt;0,assumptions!$E$110*production!$F$40/1000000,0)</f>
        <v>0</v>
      </c>
      <c r="AV90" s="5">
        <f>IF(AV86&gt;0,assumptions!$E$110*production!$F$40/1000000,0)</f>
        <v>0</v>
      </c>
      <c r="AW90" s="5">
        <f>IF(AW86&gt;0,assumptions!$E$110*production!$F$40/1000000,0)</f>
        <v>0</v>
      </c>
      <c r="AX90" s="5">
        <f>IF(AX86&gt;0,assumptions!$E$110*production!$F$40/1000000,0)</f>
        <v>0</v>
      </c>
      <c r="AY90" s="5">
        <f>IF(AY86&gt;0,assumptions!$E$110*production!$F$40/1000000,0)</f>
        <v>0</v>
      </c>
      <c r="AZ90" s="5">
        <f>IF(AZ86&gt;0,assumptions!$E$110*production!$F$40/1000000,0)</f>
        <v>0</v>
      </c>
      <c r="BA90" s="5">
        <f>IF(BA86&gt;0,assumptions!$E$110*production!$F$40/1000000,0)</f>
        <v>0</v>
      </c>
      <c r="BB90" s="5">
        <f>IF(BB86&gt;0,assumptions!$E$110*production!$F$40/1000000,0)</f>
        <v>0</v>
      </c>
      <c r="BC90" s="5">
        <f>IF(BC86&gt;0,assumptions!$E$110*production!$F$40/1000000,0)</f>
        <v>0</v>
      </c>
      <c r="BD90" s="5">
        <f>IF(BD86&gt;0,assumptions!$E$110*production!$F$40/1000000,0)</f>
        <v>0</v>
      </c>
      <c r="BE90" s="5">
        <f>IF(BE86&gt;0,assumptions!$E$110*production!$F$40/1000000,0)</f>
        <v>0</v>
      </c>
      <c r="BF90" s="5">
        <f>IF(BF86&gt;0,assumptions!$E$110*production!$F$40/1000000,0)</f>
        <v>0</v>
      </c>
      <c r="BG90" s="5">
        <f>IF(BG86&gt;0,assumptions!$E$110*production!$F$40/1000000,0)</f>
        <v>0</v>
      </c>
      <c r="BH90" s="5">
        <f>IF(BH86&gt;0,assumptions!$E$110*production!$F$40/1000000,0)</f>
        <v>0</v>
      </c>
      <c r="BI90" s="5">
        <f>IF(BI86&gt;0,assumptions!$E$110*production!$F$40/1000000,0)</f>
        <v>0</v>
      </c>
    </row>
    <row r="91" spans="2:61" x14ac:dyDescent="0.35">
      <c r="C91" t="s">
        <v>122</v>
      </c>
      <c r="D91" t="s">
        <v>233</v>
      </c>
      <c r="E91" s="15">
        <f t="shared" si="81"/>
        <v>167.46645990638964</v>
      </c>
      <c r="F91" s="5">
        <f>IF(F86&gt;0,assumptions!$E$50*(production!F71-production!F74)/1000,0)</f>
        <v>0</v>
      </c>
      <c r="G91" s="5">
        <f>IF(G86&gt;0,assumptions!$E$50*(production!G71-production!G74)/1000,0)</f>
        <v>0</v>
      </c>
      <c r="H91" s="5">
        <f>IF(H86&gt;0,assumptions!$E$50*(production!H71-production!H74)/1000,0)</f>
        <v>0</v>
      </c>
      <c r="I91" s="5">
        <f>IF(I86&gt;0,assumptions!$E$50*(production!I71-production!I74)/1000,0)</f>
        <v>0</v>
      </c>
      <c r="J91" s="5">
        <f>IF(J86&gt;0,assumptions!$E$50*(production!J71-production!J74)/1000,0)</f>
        <v>3.7965861906238638</v>
      </c>
      <c r="K91" s="5">
        <f>IF(K86&gt;0,assumptions!$E$50*(production!K71-production!K74)/1000,0)</f>
        <v>3.7662135010988727</v>
      </c>
      <c r="L91" s="5">
        <f>IF(L86&gt;0,assumptions!$E$50*(production!L71-production!L74)/1000,0)</f>
        <v>4.2030942672263416</v>
      </c>
      <c r="M91" s="5">
        <f>IF(M86&gt;0,assumptions!$E$50*(production!M71-production!M74)/1000,0)</f>
        <v>4.1694695130885302</v>
      </c>
      <c r="N91" s="5">
        <f>IF(N86&gt;0,assumptions!$E$50*(production!N71-production!N74)/1000,0)</f>
        <v>4.1361137569838222</v>
      </c>
      <c r="O91" s="5">
        <f>IF(O86&gt;0,assumptions!$E$50*(production!O71-production!O74)/1000,0)</f>
        <v>4.1030248469279504</v>
      </c>
      <c r="P91" s="5">
        <f>IF(P86&gt;0,assumptions!$E$50*(production!P71-production!P74)/1000,0)</f>
        <v>4.070200648152527</v>
      </c>
      <c r="Q91" s="5">
        <f>IF(Q86&gt;0,assumptions!$E$50*(production!Q71-production!Q74)/1000,0)</f>
        <v>4.0376390429673066</v>
      </c>
      <c r="R91" s="5">
        <f>IF(R86&gt;0,assumptions!$E$50*(production!R71-production!R74)/1000,0)</f>
        <v>4.4503754784706304</v>
      </c>
      <c r="S91" s="5">
        <f>IF(S86&gt;0,assumptions!$E$50*(production!S71-production!S74)/1000,0)</f>
        <v>4.4147724746428683</v>
      </c>
      <c r="T91" s="5">
        <f>IF(T86&gt;0,assumptions!$E$50*(production!T71-production!T74)/1000,0)</f>
        <v>4.3794542948457229</v>
      </c>
      <c r="U91" s="5">
        <f>IF(U86&gt;0,assumptions!$E$50*(production!U71-production!U74)/1000,0)</f>
        <v>4.3444186604869586</v>
      </c>
      <c r="V91" s="5">
        <f>IF(V86&gt;0,assumptions!$E$50*(production!V71-production!V74)/1000,0)</f>
        <v>4.3096633112030629</v>
      </c>
      <c r="W91" s="5">
        <f>IF(W86&gt;0,assumptions!$E$50*(production!W71-production!W74)/1000,0)</f>
        <v>4.2751860047134382</v>
      </c>
      <c r="X91" s="5">
        <f>IF(X86&gt;0,assumptions!$E$50*(production!X71-production!X74)/1000,0)</f>
        <v>4.6650829683433024</v>
      </c>
      <c r="Y91" s="5">
        <f>IF(Y86&gt;0,assumptions!$E$50*(production!Y71-production!Y74)/1000,0)</f>
        <v>4.6277623045965566</v>
      </c>
      <c r="Z91" s="5">
        <f>IF(Z86&gt;0,assumptions!$E$50*(production!Z71-production!Z74)/1000,0)</f>
        <v>4.5907402061597837</v>
      </c>
      <c r="AA91" s="5">
        <f>IF(AA86&gt;0,assumptions!$E$50*(production!AA71-production!AA74)/1000,0)</f>
        <v>4.5540142845105054</v>
      </c>
      <c r="AB91" s="5">
        <f>IF(AB86&gt;0,assumptions!$E$50*(production!AB71-production!AB74)/1000,0)</f>
        <v>4.5175821702344203</v>
      </c>
      <c r="AC91" s="5">
        <f>IF(AC86&gt;0,assumptions!$E$50*(production!AC71-production!AC74)/1000,0)</f>
        <v>4.4814415128725464</v>
      </c>
      <c r="AD91" s="5">
        <f>IF(AD86&gt;0,assumptions!$E$50*(production!AD71-production!AD74)/1000,0)</f>
        <v>4.8497345244758892</v>
      </c>
      <c r="AE91" s="5">
        <f>IF(AE86&gt;0,assumptions!$E$50*(production!AE71-production!AE74)/1000,0)</f>
        <v>4.8109366482800837</v>
      </c>
      <c r="AF91" s="5">
        <f>IF(AF86&gt;0,assumptions!$E$50*(production!AF71-production!AF74)/1000,0)</f>
        <v>4.7724491550938408</v>
      </c>
      <c r="AG91" s="5">
        <f>IF(AG86&gt;0,assumptions!$E$50*(production!AG71-production!AG74)/1000,0)</f>
        <v>4.7342695618530906</v>
      </c>
      <c r="AH91" s="5">
        <f>IF(AH86&gt;0,assumptions!$E$50*(production!AH71-production!AH74)/1000,0)</f>
        <v>4.6963954053582659</v>
      </c>
      <c r="AI91" s="5">
        <f>IF(AI86&gt;0,assumptions!$E$50*(production!AI71-production!AI74)/1000,0)</f>
        <v>4.6588242421153989</v>
      </c>
      <c r="AJ91" s="5">
        <f>IF(AJ86&gt;0,assumptions!$E$50*(production!AJ71-production!AJ74)/1000,0)</f>
        <v>5.0066831188600132</v>
      </c>
      <c r="AK91" s="5">
        <f>IF(AK86&gt;0,assumptions!$E$50*(production!AK71-production!AK74)/1000,0)</f>
        <v>4.9666296539091341</v>
      </c>
      <c r="AL91" s="5">
        <f>IF(AL86&gt;0,assumptions!$E$50*(production!AL71-production!AL74)/1000,0)</f>
        <v>4.9268966166778609</v>
      </c>
      <c r="AM91" s="5">
        <f>IF(AM86&gt;0,assumptions!$E$50*(production!AM71-production!AM74)/1000,0)</f>
        <v>4.8874814437444396</v>
      </c>
      <c r="AN91" s="5">
        <f>IF(AN86&gt;0,assumptions!$E$50*(production!AN71-production!AN74)/1000,0)</f>
        <v>4.8483815921944826</v>
      </c>
      <c r="AO91" s="5">
        <f>IF(AO86&gt;0,assumptions!$E$50*(production!AO71-production!AO74)/1000,0)</f>
        <v>4.8095945394569277</v>
      </c>
      <c r="AP91" s="5">
        <f>IF(AP86&gt;0,assumptions!$E$50*(production!AP71-production!AP74)/1000,0)</f>
        <v>5.1381268433829064</v>
      </c>
      <c r="AQ91" s="5">
        <f>IF(AQ86&gt;0,assumptions!$E$50*(production!AQ71-production!AQ74)/1000,0)</f>
        <v>5.0970218286358442</v>
      </c>
      <c r="AR91" s="5">
        <f>IF(AR86&gt;0,assumptions!$E$50*(production!AR71-production!AR74)/1000,0)</f>
        <v>5.0562456540067577</v>
      </c>
      <c r="AS91" s="5">
        <f>IF(AS86&gt;0,assumptions!$E$50*(production!AS71-production!AS74)/1000,0)</f>
        <v>5.0157956887747037</v>
      </c>
      <c r="AT91" s="5">
        <f>IF(AT86&gt;0,assumptions!$E$50*(production!AT71-production!AT74)/1000,0)</f>
        <v>3.2981579514210497</v>
      </c>
      <c r="AU91" s="5">
        <f>IF(AU86&gt;0,assumptions!$E$50*(production!AU71-production!AU74)/1000,0)</f>
        <v>0</v>
      </c>
      <c r="AV91" s="5">
        <f>IF(AV86&gt;0,assumptions!$E$50*(production!AV71-production!AV74)/1000,0)</f>
        <v>0</v>
      </c>
      <c r="AW91" s="5">
        <f>IF(AW86&gt;0,assumptions!$E$50*(production!AW71-production!AW74)/1000,0)</f>
        <v>0</v>
      </c>
      <c r="AX91" s="5">
        <f>IF(AX86&gt;0,assumptions!$E$50*(production!AX71-production!AX74)/1000,0)</f>
        <v>0</v>
      </c>
      <c r="AY91" s="5">
        <f>IF(AY86&gt;0,assumptions!$E$50*(production!AY71-production!AY74)/1000,0)</f>
        <v>0</v>
      </c>
      <c r="AZ91" s="5">
        <f>IF(AZ86&gt;0,assumptions!$E$50*(production!AZ71-production!AZ74)/1000,0)</f>
        <v>0</v>
      </c>
      <c r="BA91" s="5">
        <f>IF(BA86&gt;0,assumptions!$E$50*(production!BA71-production!BA74)/1000,0)</f>
        <v>0</v>
      </c>
      <c r="BB91" s="5">
        <f>IF(BB86&gt;0,assumptions!$E$50*(production!BB71-production!BB74)/1000,0)</f>
        <v>0</v>
      </c>
      <c r="BC91" s="5">
        <f>IF(BC86&gt;0,assumptions!$E$50*(production!BC71-production!BC74)/1000,0)</f>
        <v>0</v>
      </c>
      <c r="BD91" s="5">
        <f>IF(BD86&gt;0,assumptions!$E$50*(production!BD71-production!BD74)/1000,0)</f>
        <v>0</v>
      </c>
      <c r="BE91" s="5">
        <f>IF(BE86&gt;0,assumptions!$E$50*(production!BE71-production!BE74)/1000,0)</f>
        <v>0</v>
      </c>
      <c r="BF91" s="5">
        <f>IF(BF86&gt;0,assumptions!$E$50*(production!BF71-production!BF74)/1000,0)</f>
        <v>0</v>
      </c>
      <c r="BG91" s="5">
        <f>IF(BG86&gt;0,assumptions!$E$50*(production!BG71-production!BG74)/1000,0)</f>
        <v>0</v>
      </c>
      <c r="BH91" s="5">
        <f>IF(BH86&gt;0,assumptions!$E$50*(production!BH71-production!BH74)/1000,0)</f>
        <v>0</v>
      </c>
      <c r="BI91" s="5">
        <f>IF(BI86&gt;0,assumptions!$E$50*(production!BI71-production!BI74)/1000,0)</f>
        <v>0</v>
      </c>
    </row>
    <row r="92" spans="2:61" x14ac:dyDescent="0.35">
      <c r="B92" s="7" t="s">
        <v>300</v>
      </c>
      <c r="D92" t="s">
        <v>233</v>
      </c>
      <c r="E92" s="15">
        <f t="shared" si="81"/>
        <v>272.15259192562257</v>
      </c>
      <c r="F92" s="5">
        <f>IFERROR(SUM(F89:F91),"")</f>
        <v>0</v>
      </c>
      <c r="G92" s="5">
        <f t="shared" ref="G92:BI92" si="82">IFERROR(SUM(G89:G91),"")</f>
        <v>0</v>
      </c>
      <c r="H92" s="5">
        <f t="shared" si="82"/>
        <v>0</v>
      </c>
      <c r="I92" s="5">
        <f t="shared" si="82"/>
        <v>0</v>
      </c>
      <c r="J92" s="5">
        <f t="shared" si="82"/>
        <v>6.408791169200371</v>
      </c>
      <c r="K92" s="5">
        <f t="shared" si="82"/>
        <v>6.3462192707001979</v>
      </c>
      <c r="L92" s="5">
        <f t="shared" si="82"/>
        <v>7.0538838482466684</v>
      </c>
      <c r="M92" s="5">
        <f t="shared" si="82"/>
        <v>6.9849678286860026</v>
      </c>
      <c r="N92" s="5">
        <f t="shared" si="82"/>
        <v>6.9167781819583212</v>
      </c>
      <c r="O92" s="5">
        <f t="shared" si="82"/>
        <v>6.8493068285019501</v>
      </c>
      <c r="P92" s="5">
        <f t="shared" si="82"/>
        <v>6.7825457827924982</v>
      </c>
      <c r="Q92" s="5">
        <f t="shared" si="82"/>
        <v>6.7164871522095124</v>
      </c>
      <c r="R92" s="5">
        <f t="shared" si="82"/>
        <v>7.3759481384404548</v>
      </c>
      <c r="S92" s="5">
        <f t="shared" si="82"/>
        <v>7.3040846804866533</v>
      </c>
      <c r="T92" s="5">
        <f t="shared" si="82"/>
        <v>7.2329759820489423</v>
      </c>
      <c r="U92" s="5">
        <f t="shared" si="82"/>
        <v>7.1626136741711948</v>
      </c>
      <c r="V92" s="5">
        <f t="shared" si="82"/>
        <v>7.0929894850571209</v>
      </c>
      <c r="W92" s="5">
        <f t="shared" si="82"/>
        <v>7.0240952389015172</v>
      </c>
      <c r="X92" s="5">
        <f t="shared" si="82"/>
        <v>7.638745328888735</v>
      </c>
      <c r="Y92" s="5">
        <f t="shared" si="82"/>
        <v>7.564540968496491</v>
      </c>
      <c r="Z92" s="5">
        <f t="shared" si="82"/>
        <v>7.4911131861227442</v>
      </c>
      <c r="AA92" s="5">
        <f t="shared" si="82"/>
        <v>7.4184533982003167</v>
      </c>
      <c r="AB92" s="5">
        <f t="shared" si="82"/>
        <v>7.3465531205579806</v>
      </c>
      <c r="AC92" s="5">
        <f t="shared" si="82"/>
        <v>7.2754039672270832</v>
      </c>
      <c r="AD92" s="5">
        <f t="shared" si="82"/>
        <v>7.8483885161769544</v>
      </c>
      <c r="AE92" s="5">
        <f t="shared" si="82"/>
        <v>7.7723830517958721</v>
      </c>
      <c r="AF92" s="5">
        <f t="shared" si="82"/>
        <v>7.6971701807672357</v>
      </c>
      <c r="AG92" s="5">
        <f t="shared" si="82"/>
        <v>7.6227411705809267</v>
      </c>
      <c r="AH92" s="5">
        <f t="shared" si="82"/>
        <v>7.5490873895841597</v>
      </c>
      <c r="AI92" s="5">
        <f t="shared" si="82"/>
        <v>7.4762003057728954</v>
      </c>
      <c r="AJ92" s="5">
        <f t="shared" si="82"/>
        <v>8.0104359332973534</v>
      </c>
      <c r="AK92" s="5">
        <f t="shared" si="82"/>
        <v>7.9331087994185374</v>
      </c>
      <c r="AL92" s="5">
        <f t="shared" si="82"/>
        <v>7.8565851600086312</v>
      </c>
      <c r="AM92" s="5">
        <f t="shared" si="82"/>
        <v>7.7808561911008134</v>
      </c>
      <c r="AN92" s="5">
        <f t="shared" si="82"/>
        <v>7.7059131703722876</v>
      </c>
      <c r="AO92" s="5">
        <f t="shared" si="82"/>
        <v>7.6317474759287176</v>
      </c>
      <c r="AP92" s="5">
        <f t="shared" si="82"/>
        <v>8.1299392367878625</v>
      </c>
      <c r="AQ92" s="5">
        <f t="shared" si="82"/>
        <v>8.0517153009694447</v>
      </c>
      <c r="AR92" s="5">
        <f t="shared" si="82"/>
        <v>7.9743012664860835</v>
      </c>
      <c r="AS92" s="5">
        <f t="shared" si="82"/>
        <v>7.897688268063467</v>
      </c>
      <c r="AT92" s="5">
        <f t="shared" si="82"/>
        <v>5.2278332776165612</v>
      </c>
      <c r="AU92" s="5">
        <f t="shared" si="82"/>
        <v>0</v>
      </c>
      <c r="AV92" s="5">
        <f t="shared" si="82"/>
        <v>0</v>
      </c>
      <c r="AW92" s="5">
        <f t="shared" si="82"/>
        <v>0</v>
      </c>
      <c r="AX92" s="5">
        <f t="shared" si="82"/>
        <v>0</v>
      </c>
      <c r="AY92" s="5">
        <f t="shared" si="82"/>
        <v>0</v>
      </c>
      <c r="AZ92" s="5">
        <f t="shared" si="82"/>
        <v>0</v>
      </c>
      <c r="BA92" s="5">
        <f t="shared" si="82"/>
        <v>0</v>
      </c>
      <c r="BB92" s="5">
        <f t="shared" si="82"/>
        <v>0</v>
      </c>
      <c r="BC92" s="5">
        <f t="shared" si="82"/>
        <v>0</v>
      </c>
      <c r="BD92" s="5">
        <f t="shared" si="82"/>
        <v>0</v>
      </c>
      <c r="BE92" s="5">
        <f t="shared" si="82"/>
        <v>0</v>
      </c>
      <c r="BF92" s="5">
        <f t="shared" si="82"/>
        <v>0</v>
      </c>
      <c r="BG92" s="5">
        <f t="shared" si="82"/>
        <v>0</v>
      </c>
      <c r="BH92" s="5">
        <f t="shared" si="82"/>
        <v>0</v>
      </c>
      <c r="BI92" s="5">
        <f t="shared" si="82"/>
        <v>0</v>
      </c>
    </row>
    <row r="93" spans="2:61" x14ac:dyDescent="0.35">
      <c r="E93" s="1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</row>
    <row r="94" spans="2:61" x14ac:dyDescent="0.35">
      <c r="B94" s="7" t="s">
        <v>301</v>
      </c>
      <c r="E94" s="1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</row>
    <row r="95" spans="2:61" x14ac:dyDescent="0.35">
      <c r="C95" t="s">
        <v>111</v>
      </c>
      <c r="D95" t="s">
        <v>233</v>
      </c>
      <c r="E95" s="15">
        <f t="shared" si="81"/>
        <v>55890.994464865485</v>
      </c>
      <c r="F95" s="5">
        <f>F81-F89</f>
        <v>0</v>
      </c>
      <c r="G95" s="5">
        <f t="shared" ref="G95:M95" si="83">G81-G89</f>
        <v>0</v>
      </c>
      <c r="H95" s="5">
        <f t="shared" si="83"/>
        <v>0</v>
      </c>
      <c r="I95" s="5">
        <f t="shared" si="83"/>
        <v>0</v>
      </c>
      <c r="J95" s="5">
        <f t="shared" si="83"/>
        <v>1267.4622538594649</v>
      </c>
      <c r="K95" s="5">
        <f t="shared" si="83"/>
        <v>1257.3033843029759</v>
      </c>
      <c r="L95" s="5">
        <f t="shared" si="83"/>
        <v>1403.1291135750375</v>
      </c>
      <c r="M95" s="5">
        <f t="shared" si="83"/>
        <v>1391.8827220654318</v>
      </c>
      <c r="N95" s="5">
        <f t="shared" ref="N95:AD95" si="84">N81-N89</f>
        <v>1380.72640642896</v>
      </c>
      <c r="O95" s="5">
        <f t="shared" si="84"/>
        <v>1369.6594460819908</v>
      </c>
      <c r="P95" s="5">
        <f t="shared" si="84"/>
        <v>1358.6811261941791</v>
      </c>
      <c r="Q95" s="5">
        <f t="shared" si="84"/>
        <v>1347.7907376426758</v>
      </c>
      <c r="R95" s="5">
        <f t="shared" si="84"/>
        <v>1485.541752185223</v>
      </c>
      <c r="S95" s="5">
        <f t="shared" si="84"/>
        <v>1473.6343848027507</v>
      </c>
      <c r="T95" s="5">
        <f t="shared" si="84"/>
        <v>1461.8223927094548</v>
      </c>
      <c r="U95" s="5">
        <f t="shared" si="84"/>
        <v>1450.105012856942</v>
      </c>
      <c r="V95" s="5">
        <f t="shared" si="84"/>
        <v>1438.481488290071</v>
      </c>
      <c r="W95" s="5">
        <f t="shared" si="84"/>
        <v>1426.9510680984456</v>
      </c>
      <c r="X95" s="5">
        <f t="shared" si="84"/>
        <v>1557.0643081051217</v>
      </c>
      <c r="Y95" s="5">
        <f t="shared" si="84"/>
        <v>1544.5832238481933</v>
      </c>
      <c r="Z95" s="5">
        <f t="shared" si="84"/>
        <v>1532.2021157677898</v>
      </c>
      <c r="AA95" s="5">
        <f t="shared" si="84"/>
        <v>1519.9201839341788</v>
      </c>
      <c r="AB95" s="5">
        <f t="shared" si="84"/>
        <v>1507.7366348063285</v>
      </c>
      <c r="AC95" s="5">
        <f t="shared" si="84"/>
        <v>1495.6506811810405</v>
      </c>
      <c r="AD95" s="5">
        <f t="shared" si="84"/>
        <v>1618.5398641554279</v>
      </c>
      <c r="AE95" s="5">
        <f t="shared" ref="AE95:BI95" si="85">AE81-AE89</f>
        <v>1605.5655741950043</v>
      </c>
      <c r="AF95" s="5">
        <f t="shared" si="85"/>
        <v>1592.6952166897668</v>
      </c>
      <c r="AG95" s="5">
        <f t="shared" si="85"/>
        <v>1579.9279599823515</v>
      </c>
      <c r="AH95" s="5">
        <f t="shared" si="85"/>
        <v>1567.2629790584404</v>
      </c>
      <c r="AI95" s="5">
        <f t="shared" si="85"/>
        <v>1554.6994554938444</v>
      </c>
      <c r="AJ95" s="5">
        <f t="shared" si="85"/>
        <v>1670.756292185519</v>
      </c>
      <c r="AK95" s="5">
        <f t="shared" si="85"/>
        <v>1657.3630009971498</v>
      </c>
      <c r="AL95" s="5">
        <f t="shared" si="85"/>
        <v>1644.0770043388982</v>
      </c>
      <c r="AM95" s="5">
        <f t="shared" si="85"/>
        <v>1630.8974435776502</v>
      </c>
      <c r="AN95" s="5">
        <f t="shared" si="85"/>
        <v>1617.8234669397527</v>
      </c>
      <c r="AO95" s="5">
        <f t="shared" si="85"/>
        <v>1604.8542294563708</v>
      </c>
      <c r="AP95" s="5">
        <f t="shared" si="85"/>
        <v>1714.4495769792156</v>
      </c>
      <c r="AQ95" s="5">
        <f t="shared" si="85"/>
        <v>1700.7055969906692</v>
      </c>
      <c r="AR95" s="5">
        <f t="shared" si="85"/>
        <v>1687.0717265034343</v>
      </c>
      <c r="AS95" s="5">
        <f t="shared" si="85"/>
        <v>1673.5470842849199</v>
      </c>
      <c r="AT95" s="5">
        <f t="shared" si="85"/>
        <v>1100.4295563008222</v>
      </c>
      <c r="AU95" s="5">
        <f t="shared" si="85"/>
        <v>0</v>
      </c>
      <c r="AV95" s="5">
        <f t="shared" si="85"/>
        <v>0</v>
      </c>
      <c r="AW95" s="5">
        <f t="shared" si="85"/>
        <v>0</v>
      </c>
      <c r="AX95" s="5">
        <f t="shared" si="85"/>
        <v>0</v>
      </c>
      <c r="AY95" s="5">
        <f t="shared" si="85"/>
        <v>0</v>
      </c>
      <c r="AZ95" s="5">
        <f t="shared" si="85"/>
        <v>0</v>
      </c>
      <c r="BA95" s="5">
        <f t="shared" si="85"/>
        <v>0</v>
      </c>
      <c r="BB95" s="5">
        <f t="shared" si="85"/>
        <v>0</v>
      </c>
      <c r="BC95" s="5">
        <f t="shared" si="85"/>
        <v>0</v>
      </c>
      <c r="BD95" s="5">
        <f t="shared" si="85"/>
        <v>0</v>
      </c>
      <c r="BE95" s="5">
        <f t="shared" si="85"/>
        <v>0</v>
      </c>
      <c r="BF95" s="5">
        <f t="shared" si="85"/>
        <v>0</v>
      </c>
      <c r="BG95" s="5">
        <f t="shared" si="85"/>
        <v>0</v>
      </c>
      <c r="BH95" s="5">
        <f t="shared" si="85"/>
        <v>0</v>
      </c>
      <c r="BI95" s="5">
        <f t="shared" si="85"/>
        <v>0</v>
      </c>
    </row>
    <row r="96" spans="2:61" x14ac:dyDescent="0.35">
      <c r="C96" t="s">
        <v>115</v>
      </c>
      <c r="D96" t="s">
        <v>233</v>
      </c>
      <c r="E96" s="15">
        <f t="shared" si="81"/>
        <v>5515.8627688950182</v>
      </c>
      <c r="F96" s="5">
        <f>F82-F90</f>
        <v>0</v>
      </c>
      <c r="G96" s="5">
        <f t="shared" ref="G96:L96" si="86">G82-G90</f>
        <v>0</v>
      </c>
      <c r="H96" s="5">
        <f t="shared" si="86"/>
        <v>0</v>
      </c>
      <c r="I96" s="5">
        <f t="shared" si="86"/>
        <v>0</v>
      </c>
      <c r="J96" s="5">
        <f t="shared" si="86"/>
        <v>120.46360790839528</v>
      </c>
      <c r="K96" s="5">
        <f t="shared" si="86"/>
        <v>119.73633621273571</v>
      </c>
      <c r="L96" s="5">
        <f t="shared" si="86"/>
        <v>133.90609419522599</v>
      </c>
      <c r="M96" s="5">
        <f t="shared" ref="M96:AC96" si="87">M82-M90</f>
        <v>133.09775247786888</v>
      </c>
      <c r="N96" s="5">
        <f t="shared" si="87"/>
        <v>132.29428577240813</v>
      </c>
      <c r="O96" s="5">
        <f t="shared" si="87"/>
        <v>131.49566467823209</v>
      </c>
      <c r="P96" s="5">
        <f t="shared" si="87"/>
        <v>130.70185997204041</v>
      </c>
      <c r="Q96" s="5">
        <f t="shared" si="87"/>
        <v>129.9128426067752</v>
      </c>
      <c r="R96" s="5">
        <f t="shared" si="87"/>
        <v>143.49039280208734</v>
      </c>
      <c r="S96" s="5">
        <f t="shared" si="87"/>
        <v>142.6242493299481</v>
      </c>
      <c r="T96" s="5">
        <f t="shared" si="87"/>
        <v>141.76332946515205</v>
      </c>
      <c r="U96" s="5">
        <f t="shared" si="87"/>
        <v>140.90760170475028</v>
      </c>
      <c r="V96" s="5">
        <f t="shared" si="87"/>
        <v>140.05703473578416</v>
      </c>
      <c r="W96" s="5">
        <f t="shared" si="87"/>
        <v>139.2115974341398</v>
      </c>
      <c r="X96" s="5">
        <f t="shared" si="87"/>
        <v>152.22115456107088</v>
      </c>
      <c r="Y96" s="5">
        <f t="shared" si="87"/>
        <v>151.30235691245454</v>
      </c>
      <c r="Z96" s="5">
        <f t="shared" si="87"/>
        <v>150.38910042220144</v>
      </c>
      <c r="AA96" s="5">
        <f t="shared" si="87"/>
        <v>149.48135167225013</v>
      </c>
      <c r="AB96" s="5">
        <f t="shared" si="87"/>
        <v>148.57907744607994</v>
      </c>
      <c r="AC96" s="5">
        <f t="shared" si="87"/>
        <v>147.68224472749492</v>
      </c>
      <c r="AD96" s="5">
        <f t="shared" ref="AD96:BI96" si="88">AD82-AD90</f>
        <v>160.14704968238161</v>
      </c>
      <c r="AE96" s="5">
        <f t="shared" si="88"/>
        <v>159.18045191139609</v>
      </c>
      <c r="AF96" s="5">
        <f t="shared" si="88"/>
        <v>158.21968357557569</v>
      </c>
      <c r="AG96" s="5">
        <f t="shared" si="88"/>
        <v>157.2647095182964</v>
      </c>
      <c r="AH96" s="5">
        <f t="shared" si="88"/>
        <v>156.31549479495968</v>
      </c>
      <c r="AI96" s="5">
        <f t="shared" si="88"/>
        <v>155.37200467171365</v>
      </c>
      <c r="AJ96" s="5">
        <f t="shared" si="88"/>
        <v>167.31436318563121</v>
      </c>
      <c r="AK96" s="5">
        <f t="shared" si="88"/>
        <v>166.30454020698525</v>
      </c>
      <c r="AL96" s="5">
        <f t="shared" si="88"/>
        <v>165.30080734954473</v>
      </c>
      <c r="AM96" s="5">
        <f t="shared" si="88"/>
        <v>164.30312788451945</v>
      </c>
      <c r="AN96" s="5">
        <f t="shared" si="88"/>
        <v>163.31146530462627</v>
      </c>
      <c r="AO96" s="5">
        <f t="shared" si="88"/>
        <v>162.3257833227529</v>
      </c>
      <c r="AP96" s="5">
        <f t="shared" si="88"/>
        <v>173.76710310015639</v>
      </c>
      <c r="AQ96" s="5">
        <f t="shared" si="88"/>
        <v>172.71836442141461</v>
      </c>
      <c r="AR96" s="5">
        <f t="shared" si="88"/>
        <v>171.67595055979587</v>
      </c>
      <c r="AS96" s="5">
        <f t="shared" si="88"/>
        <v>170.63982337108678</v>
      </c>
      <c r="AT96" s="5">
        <f t="shared" si="88"/>
        <v>112.3841109970882</v>
      </c>
      <c r="AU96" s="5">
        <f t="shared" si="88"/>
        <v>0</v>
      </c>
      <c r="AV96" s="5">
        <f t="shared" si="88"/>
        <v>0</v>
      </c>
      <c r="AW96" s="5">
        <f t="shared" si="88"/>
        <v>0</v>
      </c>
      <c r="AX96" s="5">
        <f t="shared" si="88"/>
        <v>0</v>
      </c>
      <c r="AY96" s="5">
        <f t="shared" si="88"/>
        <v>0</v>
      </c>
      <c r="AZ96" s="5">
        <f t="shared" si="88"/>
        <v>0</v>
      </c>
      <c r="BA96" s="5">
        <f t="shared" si="88"/>
        <v>0</v>
      </c>
      <c r="BB96" s="5">
        <f t="shared" si="88"/>
        <v>0</v>
      </c>
      <c r="BC96" s="5">
        <f t="shared" si="88"/>
        <v>0</v>
      </c>
      <c r="BD96" s="5">
        <f t="shared" si="88"/>
        <v>0</v>
      </c>
      <c r="BE96" s="5">
        <f t="shared" si="88"/>
        <v>0</v>
      </c>
      <c r="BF96" s="5">
        <f t="shared" si="88"/>
        <v>0</v>
      </c>
      <c r="BG96" s="5">
        <f t="shared" si="88"/>
        <v>0</v>
      </c>
      <c r="BH96" s="5">
        <f t="shared" si="88"/>
        <v>0</v>
      </c>
      <c r="BI96" s="5">
        <f t="shared" si="88"/>
        <v>0</v>
      </c>
    </row>
    <row r="97" spans="2:61" x14ac:dyDescent="0.35">
      <c r="C97" t="s">
        <v>116</v>
      </c>
      <c r="D97" t="s">
        <v>233</v>
      </c>
      <c r="E97" s="15">
        <f t="shared" si="81"/>
        <v>628.92295885786905</v>
      </c>
      <c r="F97" s="5">
        <f>F83</f>
        <v>0</v>
      </c>
      <c r="G97" s="5">
        <f t="shared" ref="G97:BI97" si="89">G83</f>
        <v>0</v>
      </c>
      <c r="H97" s="5">
        <f t="shared" si="89"/>
        <v>0</v>
      </c>
      <c r="I97" s="5">
        <f t="shared" si="89"/>
        <v>0</v>
      </c>
      <c r="J97" s="5">
        <f t="shared" si="89"/>
        <v>15.071256178614661</v>
      </c>
      <c r="K97" s="5">
        <f t="shared" si="89"/>
        <v>14.905834070798186</v>
      </c>
      <c r="L97" s="5">
        <f t="shared" si="89"/>
        <v>16.585006090541743</v>
      </c>
      <c r="M97" s="5">
        <f t="shared" si="89"/>
        <v>16.402969063691955</v>
      </c>
      <c r="N97" s="5">
        <f t="shared" si="89"/>
        <v>16.222930075248875</v>
      </c>
      <c r="O97" s="5">
        <f t="shared" si="89"/>
        <v>16.044867194742938</v>
      </c>
      <c r="P97" s="5">
        <f t="shared" si="89"/>
        <v>15.868758732413443</v>
      </c>
      <c r="Q97" s="5">
        <f t="shared" si="89"/>
        <v>15.694583236566469</v>
      </c>
      <c r="R97" s="5">
        <f t="shared" si="89"/>
        <v>17.247021656624351</v>
      </c>
      <c r="S97" s="5">
        <f t="shared" si="89"/>
        <v>17.057718346921241</v>
      </c>
      <c r="T97" s="5">
        <f t="shared" si="89"/>
        <v>16.870492830345437</v>
      </c>
      <c r="U97" s="5">
        <f t="shared" si="89"/>
        <v>16.685322301039566</v>
      </c>
      <c r="V97" s="5">
        <f t="shared" si="89"/>
        <v>16.502184203463354</v>
      </c>
      <c r="W97" s="5">
        <f t="shared" si="89"/>
        <v>16.321056229646146</v>
      </c>
      <c r="X97" s="5">
        <f t="shared" si="89"/>
        <v>17.756107948116505</v>
      </c>
      <c r="Y97" s="5">
        <f t="shared" si="89"/>
        <v>17.561216907277977</v>
      </c>
      <c r="Z97" s="5">
        <f t="shared" si="89"/>
        <v>17.368464990503689</v>
      </c>
      <c r="AA97" s="5">
        <f t="shared" si="89"/>
        <v>17.177828718767923</v>
      </c>
      <c r="AB97" s="5">
        <f t="shared" si="89"/>
        <v>16.989284870750719</v>
      </c>
      <c r="AC97" s="5">
        <f t="shared" si="89"/>
        <v>16.802810480009367</v>
      </c>
      <c r="AD97" s="5">
        <f t="shared" si="89"/>
        <v>18.129144907833577</v>
      </c>
      <c r="AE97" s="5">
        <f t="shared" si="89"/>
        <v>17.930159413325196</v>
      </c>
      <c r="AF97" s="5">
        <f t="shared" si="89"/>
        <v>17.733357983604542</v>
      </c>
      <c r="AG97" s="5">
        <f t="shared" si="89"/>
        <v>17.5387166463765</v>
      </c>
      <c r="AH97" s="5">
        <f t="shared" si="89"/>
        <v>17.346211692465868</v>
      </c>
      <c r="AI97" s="5">
        <f t="shared" si="89"/>
        <v>17.155819672929361</v>
      </c>
      <c r="AJ97" s="5">
        <f t="shared" si="89"/>
        <v>18.381477179215892</v>
      </c>
      <c r="AK97" s="5">
        <f t="shared" si="89"/>
        <v>18.17972208569682</v>
      </c>
      <c r="AL97" s="5">
        <f t="shared" si="89"/>
        <v>17.980181456084214</v>
      </c>
      <c r="AM97" s="5">
        <f t="shared" si="89"/>
        <v>17.78283098442223</v>
      </c>
      <c r="AN97" s="5">
        <f t="shared" si="89"/>
        <v>17.587646631537208</v>
      </c>
      <c r="AO97" s="5">
        <f t="shared" si="89"/>
        <v>17.394604622109458</v>
      </c>
      <c r="AP97" s="5">
        <f t="shared" si="89"/>
        <v>18.527041552683119</v>
      </c>
      <c r="AQ97" s="5">
        <f t="shared" si="89"/>
        <v>18.323688744600872</v>
      </c>
      <c r="AR97" s="5">
        <f t="shared" si="89"/>
        <v>18.122567936940133</v>
      </c>
      <c r="AS97" s="5">
        <f t="shared" si="89"/>
        <v>17.923654631264277</v>
      </c>
      <c r="AT97" s="5">
        <f t="shared" si="89"/>
        <v>11.750418590695199</v>
      </c>
      <c r="AU97" s="5">
        <f t="shared" si="89"/>
        <v>0</v>
      </c>
      <c r="AV97" s="5">
        <f t="shared" si="89"/>
        <v>0</v>
      </c>
      <c r="AW97" s="5">
        <f t="shared" si="89"/>
        <v>0</v>
      </c>
      <c r="AX97" s="5">
        <f t="shared" si="89"/>
        <v>0</v>
      </c>
      <c r="AY97" s="5">
        <f t="shared" si="89"/>
        <v>0</v>
      </c>
      <c r="AZ97" s="5">
        <f t="shared" si="89"/>
        <v>0</v>
      </c>
      <c r="BA97" s="5">
        <f t="shared" si="89"/>
        <v>0</v>
      </c>
      <c r="BB97" s="5">
        <f t="shared" si="89"/>
        <v>0</v>
      </c>
      <c r="BC97" s="5">
        <f t="shared" si="89"/>
        <v>0</v>
      </c>
      <c r="BD97" s="5">
        <f t="shared" si="89"/>
        <v>0</v>
      </c>
      <c r="BE97" s="5">
        <f t="shared" si="89"/>
        <v>0</v>
      </c>
      <c r="BF97" s="5">
        <f t="shared" si="89"/>
        <v>0</v>
      </c>
      <c r="BG97" s="5">
        <f t="shared" si="89"/>
        <v>0</v>
      </c>
      <c r="BH97" s="5">
        <f t="shared" si="89"/>
        <v>0</v>
      </c>
      <c r="BI97" s="5">
        <f t="shared" si="89"/>
        <v>0</v>
      </c>
    </row>
    <row r="98" spans="2:61" x14ac:dyDescent="0.35">
      <c r="C98" t="s">
        <v>118</v>
      </c>
      <c r="D98" t="s">
        <v>233</v>
      </c>
      <c r="E98" s="15">
        <f t="shared" si="81"/>
        <v>1712.0680546686435</v>
      </c>
      <c r="F98" s="5">
        <f>F84</f>
        <v>0</v>
      </c>
      <c r="G98" s="5">
        <f t="shared" ref="G98:BI98" si="90">G84</f>
        <v>0</v>
      </c>
      <c r="H98" s="5">
        <f t="shared" si="90"/>
        <v>0</v>
      </c>
      <c r="I98" s="5">
        <f t="shared" si="90"/>
        <v>0</v>
      </c>
      <c r="J98" s="5">
        <f t="shared" si="90"/>
        <v>41.027308486228797</v>
      </c>
      <c r="K98" s="5">
        <f t="shared" si="90"/>
        <v>40.576992748283956</v>
      </c>
      <c r="L98" s="5">
        <f t="shared" si="90"/>
        <v>45.148072135363641</v>
      </c>
      <c r="M98" s="5">
        <f t="shared" si="90"/>
        <v>44.652526895605881</v>
      </c>
      <c r="N98" s="5">
        <f t="shared" si="90"/>
        <v>44.162420760399719</v>
      </c>
      <c r="O98" s="5">
        <f t="shared" si="90"/>
        <v>43.677694030133559</v>
      </c>
      <c r="P98" s="5">
        <f t="shared" si="90"/>
        <v>43.198287660458824</v>
      </c>
      <c r="Q98" s="5">
        <f t="shared" si="90"/>
        <v>42.724143255097616</v>
      </c>
      <c r="R98" s="5">
        <f t="shared" si="90"/>
        <v>46.950225620810741</v>
      </c>
      <c r="S98" s="5">
        <f t="shared" si="90"/>
        <v>46.434899944396726</v>
      </c>
      <c r="T98" s="5">
        <f t="shared" si="90"/>
        <v>45.925230482607034</v>
      </c>
      <c r="U98" s="5">
        <f t="shared" si="90"/>
        <v>45.421155152829925</v>
      </c>
      <c r="V98" s="5">
        <f t="shared" si="90"/>
        <v>44.922612553872476</v>
      </c>
      <c r="W98" s="5">
        <f t="shared" si="90"/>
        <v>44.42954195848116</v>
      </c>
      <c r="X98" s="5">
        <f t="shared" si="90"/>
        <v>48.336071636539359</v>
      </c>
      <c r="Y98" s="5">
        <f t="shared" si="90"/>
        <v>47.805534914256704</v>
      </c>
      <c r="Z98" s="5">
        <f t="shared" si="90"/>
        <v>47.28082136303783</v>
      </c>
      <c r="AA98" s="5">
        <f t="shared" si="90"/>
        <v>46.761867067757123</v>
      </c>
      <c r="AB98" s="5">
        <f t="shared" si="90"/>
        <v>46.248608814821402</v>
      </c>
      <c r="AC98" s="5">
        <f t="shared" si="90"/>
        <v>45.740984084469936</v>
      </c>
      <c r="AD98" s="5">
        <f t="shared" si="90"/>
        <v>49.351561137991411</v>
      </c>
      <c r="AE98" s="5">
        <f t="shared" si="90"/>
        <v>48.809878402940811</v>
      </c>
      <c r="AF98" s="5">
        <f t="shared" si="90"/>
        <v>48.274141177590138</v>
      </c>
      <c r="AG98" s="5">
        <f t="shared" si="90"/>
        <v>47.744284204024908</v>
      </c>
      <c r="AH98" s="5">
        <f t="shared" si="90"/>
        <v>47.220242940601537</v>
      </c>
      <c r="AI98" s="5">
        <f t="shared" si="90"/>
        <v>46.701953554085485</v>
      </c>
      <c r="AJ98" s="5">
        <f t="shared" si="90"/>
        <v>50.038465654532146</v>
      </c>
      <c r="AK98" s="5">
        <f t="shared" si="90"/>
        <v>49.48924345550801</v>
      </c>
      <c r="AL98" s="5">
        <f t="shared" si="90"/>
        <v>48.946049519340356</v>
      </c>
      <c r="AM98" s="5">
        <f t="shared" si="90"/>
        <v>48.408817679816082</v>
      </c>
      <c r="AN98" s="5">
        <f t="shared" si="90"/>
        <v>47.877482496962408</v>
      </c>
      <c r="AO98" s="5">
        <f t="shared" si="90"/>
        <v>47.351979249075761</v>
      </c>
      <c r="AP98" s="5">
        <f t="shared" si="90"/>
        <v>50.434724226748493</v>
      </c>
      <c r="AQ98" s="5">
        <f t="shared" si="90"/>
        <v>49.88115269363572</v>
      </c>
      <c r="AR98" s="5">
        <f t="shared" si="90"/>
        <v>49.333657161670367</v>
      </c>
      <c r="AS98" s="5">
        <f t="shared" si="90"/>
        <v>48.792170940663873</v>
      </c>
      <c r="AT98" s="5">
        <f t="shared" si="90"/>
        <v>31.987250608003599</v>
      </c>
      <c r="AU98" s="5">
        <f t="shared" si="90"/>
        <v>0</v>
      </c>
      <c r="AV98" s="5">
        <f t="shared" si="90"/>
        <v>0</v>
      </c>
      <c r="AW98" s="5">
        <f t="shared" si="90"/>
        <v>0</v>
      </c>
      <c r="AX98" s="5">
        <f t="shared" si="90"/>
        <v>0</v>
      </c>
      <c r="AY98" s="5">
        <f t="shared" si="90"/>
        <v>0</v>
      </c>
      <c r="AZ98" s="5">
        <f t="shared" si="90"/>
        <v>0</v>
      </c>
      <c r="BA98" s="5">
        <f t="shared" si="90"/>
        <v>0</v>
      </c>
      <c r="BB98" s="5">
        <f t="shared" si="90"/>
        <v>0</v>
      </c>
      <c r="BC98" s="5">
        <f t="shared" si="90"/>
        <v>0</v>
      </c>
      <c r="BD98" s="5">
        <f t="shared" si="90"/>
        <v>0</v>
      </c>
      <c r="BE98" s="5">
        <f t="shared" si="90"/>
        <v>0</v>
      </c>
      <c r="BF98" s="5">
        <f t="shared" si="90"/>
        <v>0</v>
      </c>
      <c r="BG98" s="5">
        <f t="shared" si="90"/>
        <v>0</v>
      </c>
      <c r="BH98" s="5">
        <f t="shared" si="90"/>
        <v>0</v>
      </c>
      <c r="BI98" s="5">
        <f t="shared" si="90"/>
        <v>0</v>
      </c>
    </row>
    <row r="99" spans="2:61" x14ac:dyDescent="0.35">
      <c r="C99" t="s">
        <v>122</v>
      </c>
      <c r="D99" t="s">
        <v>233</v>
      </c>
      <c r="E99" s="15">
        <f t="shared" si="81"/>
        <v>390.75507311490918</v>
      </c>
      <c r="F99" s="5">
        <f t="shared" ref="F99:L99" si="91">F85-F91</f>
        <v>0</v>
      </c>
      <c r="G99" s="5">
        <f t="shared" si="91"/>
        <v>0</v>
      </c>
      <c r="H99" s="5">
        <f t="shared" si="91"/>
        <v>0</v>
      </c>
      <c r="I99" s="5">
        <f t="shared" si="91"/>
        <v>0</v>
      </c>
      <c r="J99" s="5">
        <f t="shared" si="91"/>
        <v>8.8587011114556766</v>
      </c>
      <c r="K99" s="5">
        <f t="shared" si="91"/>
        <v>8.7878315025640337</v>
      </c>
      <c r="L99" s="5">
        <f t="shared" si="91"/>
        <v>9.8072199568614593</v>
      </c>
      <c r="M99" s="5">
        <f t="shared" ref="M99:AC99" si="92">M85-M91</f>
        <v>9.7287621972065672</v>
      </c>
      <c r="N99" s="5">
        <f t="shared" si="92"/>
        <v>9.6509320996289141</v>
      </c>
      <c r="O99" s="5">
        <f t="shared" si="92"/>
        <v>9.5737246428318841</v>
      </c>
      <c r="P99" s="5">
        <f t="shared" si="92"/>
        <v>9.4971348456892315</v>
      </c>
      <c r="Q99" s="5">
        <f t="shared" si="92"/>
        <v>9.4211577669237148</v>
      </c>
      <c r="R99" s="5">
        <f t="shared" si="92"/>
        <v>10.384209449764807</v>
      </c>
      <c r="S99" s="5">
        <f t="shared" si="92"/>
        <v>10.301135774166688</v>
      </c>
      <c r="T99" s="5">
        <f t="shared" si="92"/>
        <v>10.218726687973351</v>
      </c>
      <c r="U99" s="5">
        <f t="shared" si="92"/>
        <v>10.136976874469564</v>
      </c>
      <c r="V99" s="5">
        <f t="shared" si="92"/>
        <v>10.055881059473808</v>
      </c>
      <c r="W99" s="5">
        <f t="shared" si="92"/>
        <v>9.9754340109980202</v>
      </c>
      <c r="X99" s="5">
        <f t="shared" si="92"/>
        <v>10.885193592801036</v>
      </c>
      <c r="Y99" s="5">
        <f t="shared" si="92"/>
        <v>10.79811204405863</v>
      </c>
      <c r="Z99" s="5">
        <f t="shared" si="92"/>
        <v>10.711727147706156</v>
      </c>
      <c r="AA99" s="5">
        <f t="shared" si="92"/>
        <v>10.62603333052451</v>
      </c>
      <c r="AB99" s="5">
        <f t="shared" si="92"/>
        <v>10.541025063880312</v>
      </c>
      <c r="AC99" s="5">
        <f t="shared" si="92"/>
        <v>10.456696863369272</v>
      </c>
      <c r="AD99" s="5">
        <f t="shared" ref="AD99:BI99" si="93">AD85-AD91</f>
        <v>11.316047223777073</v>
      </c>
      <c r="AE99" s="5">
        <f t="shared" si="93"/>
        <v>11.225518845986855</v>
      </c>
      <c r="AF99" s="5">
        <f t="shared" si="93"/>
        <v>11.135714695218958</v>
      </c>
      <c r="AG99" s="5">
        <f t="shared" si="93"/>
        <v>11.04662897765721</v>
      </c>
      <c r="AH99" s="5">
        <f t="shared" si="93"/>
        <v>10.958255945835955</v>
      </c>
      <c r="AI99" s="5">
        <f t="shared" si="93"/>
        <v>10.870589898269262</v>
      </c>
      <c r="AJ99" s="5">
        <f t="shared" si="93"/>
        <v>11.682260610673364</v>
      </c>
      <c r="AK99" s="5">
        <f t="shared" si="93"/>
        <v>11.588802525787976</v>
      </c>
      <c r="AL99" s="5">
        <f t="shared" si="93"/>
        <v>11.496092105581678</v>
      </c>
      <c r="AM99" s="5">
        <f t="shared" si="93"/>
        <v>11.40412336873702</v>
      </c>
      <c r="AN99" s="5">
        <f t="shared" si="93"/>
        <v>11.312890381787124</v>
      </c>
      <c r="AO99" s="5">
        <f t="shared" si="93"/>
        <v>11.222387258732827</v>
      </c>
      <c r="AP99" s="5">
        <f t="shared" si="93"/>
        <v>11.988962634560114</v>
      </c>
      <c r="AQ99" s="5">
        <f t="shared" si="93"/>
        <v>11.893050933483634</v>
      </c>
      <c r="AR99" s="5">
        <f t="shared" si="93"/>
        <v>11.797906526015762</v>
      </c>
      <c r="AS99" s="5">
        <f t="shared" si="93"/>
        <v>11.703523273807638</v>
      </c>
      <c r="AT99" s="5">
        <f t="shared" si="93"/>
        <v>7.6957018866491111</v>
      </c>
      <c r="AU99" s="5">
        <f t="shared" si="93"/>
        <v>0</v>
      </c>
      <c r="AV99" s="5">
        <f t="shared" si="93"/>
        <v>0</v>
      </c>
      <c r="AW99" s="5">
        <f t="shared" si="93"/>
        <v>0</v>
      </c>
      <c r="AX99" s="5">
        <f t="shared" si="93"/>
        <v>0</v>
      </c>
      <c r="AY99" s="5">
        <f t="shared" si="93"/>
        <v>0</v>
      </c>
      <c r="AZ99" s="5">
        <f t="shared" si="93"/>
        <v>0</v>
      </c>
      <c r="BA99" s="5">
        <f t="shared" si="93"/>
        <v>0</v>
      </c>
      <c r="BB99" s="5">
        <f t="shared" si="93"/>
        <v>0</v>
      </c>
      <c r="BC99" s="5">
        <f t="shared" si="93"/>
        <v>0</v>
      </c>
      <c r="BD99" s="5">
        <f t="shared" si="93"/>
        <v>0</v>
      </c>
      <c r="BE99" s="5">
        <f t="shared" si="93"/>
        <v>0</v>
      </c>
      <c r="BF99" s="5">
        <f t="shared" si="93"/>
        <v>0</v>
      </c>
      <c r="BG99" s="5">
        <f t="shared" si="93"/>
        <v>0</v>
      </c>
      <c r="BH99" s="5">
        <f t="shared" si="93"/>
        <v>0</v>
      </c>
      <c r="BI99" s="5">
        <f t="shared" si="93"/>
        <v>0</v>
      </c>
    </row>
    <row r="100" spans="2:61" x14ac:dyDescent="0.35">
      <c r="B100" s="7" t="s">
        <v>310</v>
      </c>
      <c r="D100" t="s">
        <v>233</v>
      </c>
      <c r="E100" s="15">
        <f t="shared" si="81"/>
        <v>64138.603320401926</v>
      </c>
      <c r="F100" s="5">
        <f>SUM(F95:F99)</f>
        <v>0</v>
      </c>
      <c r="G100" s="5">
        <f t="shared" ref="G100:M100" si="94">SUM(G95:G99)</f>
        <v>0</v>
      </c>
      <c r="H100" s="5">
        <f t="shared" si="94"/>
        <v>0</v>
      </c>
      <c r="I100" s="5">
        <f t="shared" si="94"/>
        <v>0</v>
      </c>
      <c r="J100" s="5">
        <f t="shared" si="94"/>
        <v>1452.8831275441594</v>
      </c>
      <c r="K100" s="5">
        <f t="shared" si="94"/>
        <v>1441.310378837358</v>
      </c>
      <c r="L100" s="5">
        <f t="shared" si="94"/>
        <v>1608.5755059530304</v>
      </c>
      <c r="M100" s="5">
        <f t="shared" si="94"/>
        <v>1595.7647326998051</v>
      </c>
      <c r="N100" s="5">
        <f t="shared" ref="N100" si="95">SUM(N95:N99)</f>
        <v>1583.0569751366456</v>
      </c>
      <c r="O100" s="5">
        <f t="shared" ref="O100" si="96">SUM(O95:O99)</f>
        <v>1570.4513966279312</v>
      </c>
      <c r="P100" s="5">
        <f t="shared" ref="P100" si="97">SUM(P95:P99)</f>
        <v>1557.9471674047811</v>
      </c>
      <c r="Q100" s="5">
        <f t="shared" ref="Q100" si="98">SUM(Q95:Q99)</f>
        <v>1545.5434645080388</v>
      </c>
      <c r="R100" s="5">
        <f t="shared" ref="R100" si="99">SUM(R95:R99)</f>
        <v>1703.6136017145102</v>
      </c>
      <c r="S100" s="5">
        <f t="shared" ref="S100:T100" si="100">SUM(S95:S99)</f>
        <v>1690.0523881981833</v>
      </c>
      <c r="T100" s="5">
        <f t="shared" si="100"/>
        <v>1676.6001721755329</v>
      </c>
      <c r="U100" s="5">
        <f t="shared" ref="U100" si="101">SUM(U95:U99)</f>
        <v>1663.2560688900314</v>
      </c>
      <c r="V100" s="5">
        <f t="shared" ref="V100:W100" si="102">SUM(V95:V99)</f>
        <v>1650.019200842665</v>
      </c>
      <c r="W100" s="5">
        <f t="shared" si="102"/>
        <v>1636.8886977317106</v>
      </c>
      <c r="X100" s="5">
        <f t="shared" ref="X100" si="103">SUM(X95:X99)</f>
        <v>1786.2628358436493</v>
      </c>
      <c r="Y100" s="5">
        <f t="shared" ref="Y100" si="104">SUM(Y95:Y99)</f>
        <v>1772.050444626241</v>
      </c>
      <c r="Z100" s="5">
        <f t="shared" ref="Z100" si="105">SUM(Z95:Z99)</f>
        <v>1757.9522296912389</v>
      </c>
      <c r="AA100" s="5">
        <f t="shared" ref="AA100" si="106">SUM(AA95:AA99)</f>
        <v>1743.9672647234784</v>
      </c>
      <c r="AB100" s="5">
        <f t="shared" ref="AB100" si="107">SUM(AB95:AB99)</f>
        <v>1730.094631001861</v>
      </c>
      <c r="AC100" s="5">
        <f t="shared" ref="AC100" si="108">SUM(AC95:AC99)</f>
        <v>1716.3334173363839</v>
      </c>
      <c r="AD100" s="5">
        <f t="shared" ref="AD100" si="109">SUM(AD95:AD99)</f>
        <v>1857.4836671074115</v>
      </c>
      <c r="AE100" s="5">
        <f t="shared" ref="AE100" si="110">SUM(AE95:AE99)</f>
        <v>1842.7115827686532</v>
      </c>
      <c r="AF100" s="5">
        <f t="shared" ref="AF100" si="111">SUM(AF95:AF99)</f>
        <v>1828.058114121756</v>
      </c>
      <c r="AG100" s="5">
        <f t="shared" ref="AG100" si="112">SUM(AG95:AG99)</f>
        <v>1813.5222993287066</v>
      </c>
      <c r="AH100" s="5">
        <f t="shared" ref="AH100" si="113">SUM(AH95:AH99)</f>
        <v>1799.1031844323034</v>
      </c>
      <c r="AI100" s="5">
        <f t="shared" ref="AI100" si="114">SUM(AI95:AI99)</f>
        <v>1784.7998232908424</v>
      </c>
      <c r="AJ100" s="5">
        <f t="shared" ref="AJ100" si="115">SUM(AJ95:AJ99)</f>
        <v>1918.1728588155715</v>
      </c>
      <c r="AK100" s="5">
        <f t="shared" ref="AK100" si="116">SUM(AK95:AK99)</f>
        <v>1902.9253092711276</v>
      </c>
      <c r="AL100" s="5">
        <f t="shared" ref="AL100" si="117">SUM(AL95:AL99)</f>
        <v>1887.8001347694492</v>
      </c>
      <c r="AM100" s="5">
        <f t="shared" ref="AM100:AN100" si="118">SUM(AM95:AM99)</f>
        <v>1872.7963434951448</v>
      </c>
      <c r="AN100" s="5">
        <f t="shared" si="118"/>
        <v>1857.9129517546655</v>
      </c>
      <c r="AO100" s="5">
        <f t="shared" ref="AO100" si="119">SUM(AO95:AO99)</f>
        <v>1843.1489839090418</v>
      </c>
      <c r="AP100" s="5">
        <f t="shared" ref="AP100" si="120">SUM(AP95:AP99)</f>
        <v>1969.1674084933638</v>
      </c>
      <c r="AQ100" s="5">
        <f t="shared" ref="AQ100" si="121">SUM(AQ95:AQ99)</f>
        <v>1953.5218537838041</v>
      </c>
      <c r="AR100" s="5">
        <f t="shared" ref="AR100" si="122">SUM(AR95:AR99)</f>
        <v>1938.0018086878565</v>
      </c>
      <c r="AS100" s="5">
        <f t="shared" ref="AS100" si="123">SUM(AS95:AS99)</f>
        <v>1922.6062565017426</v>
      </c>
      <c r="AT100" s="5">
        <f t="shared" ref="AT100" si="124">SUM(AT95:AT99)</f>
        <v>1264.2470383832585</v>
      </c>
      <c r="AU100" s="5">
        <f t="shared" ref="AU100" si="125">SUM(AU95:AU99)</f>
        <v>0</v>
      </c>
      <c r="AV100" s="5">
        <f t="shared" ref="AV100" si="126">SUM(AV95:AV99)</f>
        <v>0</v>
      </c>
      <c r="AW100" s="5">
        <f t="shared" ref="AW100" si="127">SUM(AW95:AW99)</f>
        <v>0</v>
      </c>
      <c r="AX100" s="5">
        <f t="shared" ref="AX100" si="128">SUM(AX95:AX99)</f>
        <v>0</v>
      </c>
      <c r="AY100" s="5">
        <f t="shared" ref="AY100" si="129">SUM(AY95:AY99)</f>
        <v>0</v>
      </c>
      <c r="AZ100" s="5">
        <f t="shared" ref="AZ100" si="130">SUM(AZ95:AZ99)</f>
        <v>0</v>
      </c>
      <c r="BA100" s="5">
        <f t="shared" ref="BA100" si="131">SUM(BA95:BA99)</f>
        <v>0</v>
      </c>
      <c r="BB100" s="5">
        <f t="shared" ref="BB100" si="132">SUM(BB95:BB99)</f>
        <v>0</v>
      </c>
      <c r="BC100" s="5">
        <f t="shared" ref="BC100" si="133">SUM(BC95:BC99)</f>
        <v>0</v>
      </c>
      <c r="BD100" s="5">
        <f t="shared" ref="BD100:BE100" si="134">SUM(BD95:BD99)</f>
        <v>0</v>
      </c>
      <c r="BE100" s="5">
        <f t="shared" si="134"/>
        <v>0</v>
      </c>
      <c r="BF100" s="5">
        <f t="shared" ref="BF100" si="135">SUM(BF95:BF99)</f>
        <v>0</v>
      </c>
      <c r="BG100" s="5">
        <f t="shared" ref="BG100" si="136">SUM(BG95:BG99)</f>
        <v>0</v>
      </c>
      <c r="BH100" s="5">
        <f t="shared" ref="BH100" si="137">SUM(BH95:BH99)</f>
        <v>0</v>
      </c>
      <c r="BI100" s="5">
        <f t="shared" ref="BI100" si="138">SUM(BI95:BI99)</f>
        <v>0</v>
      </c>
    </row>
    <row r="101" spans="2:61" x14ac:dyDescent="0.35">
      <c r="E101" s="1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</row>
    <row r="102" spans="2:61" x14ac:dyDescent="0.35">
      <c r="B102" s="7" t="s">
        <v>311</v>
      </c>
      <c r="E102" s="1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</row>
    <row r="103" spans="2:61" x14ac:dyDescent="0.35">
      <c r="B103" s="7" t="s">
        <v>111</v>
      </c>
      <c r="D103" t="s">
        <v>233</v>
      </c>
      <c r="E103" s="15">
        <f t="shared" ref="E103:E123" ca="1" si="139">SUM(F103:AU103)</f>
        <v>5599.0955766696043</v>
      </c>
      <c r="F103" s="5">
        <f>SUM(F104:F105)</f>
        <v>0</v>
      </c>
      <c r="G103" s="5">
        <f t="shared" ref="G103:BI103" si="140">SUM(G104:G105)</f>
        <v>0</v>
      </c>
      <c r="H103" s="5">
        <f t="shared" si="140"/>
        <v>0</v>
      </c>
      <c r="I103" s="5">
        <f t="shared" si="140"/>
        <v>0</v>
      </c>
      <c r="J103" s="5">
        <f t="shared" ca="1" si="140"/>
        <v>126.9946760724834</v>
      </c>
      <c r="K103" s="5">
        <f t="shared" ca="1" si="140"/>
        <v>125.97556919593697</v>
      </c>
      <c r="L103" s="5">
        <f t="shared" ca="1" si="140"/>
        <v>140.58522050428502</v>
      </c>
      <c r="M103" s="5">
        <f t="shared" ca="1" si="140"/>
        <v>139.4570522267822</v>
      </c>
      <c r="N103" s="5">
        <f t="shared" ca="1" si="140"/>
        <v>138.33793727407269</v>
      </c>
      <c r="O103" s="5">
        <f t="shared" ca="1" si="140"/>
        <v>137.22780299503572</v>
      </c>
      <c r="P103" s="5">
        <f t="shared" ca="1" si="140"/>
        <v>136.12657732156114</v>
      </c>
      <c r="Q103" s="5">
        <f t="shared" ca="1" si="140"/>
        <v>135.03418876387104</v>
      </c>
      <c r="R103" s="5">
        <f t="shared" ca="1" si="140"/>
        <v>148.83396267319856</v>
      </c>
      <c r="S103" s="5">
        <f t="shared" ca="1" si="140"/>
        <v>147.63959988953866</v>
      </c>
      <c r="T103" s="5">
        <f t="shared" ca="1" si="140"/>
        <v>146.45482162834506</v>
      </c>
      <c r="U103" s="5">
        <f t="shared" ca="1" si="140"/>
        <v>145.27955097574187</v>
      </c>
      <c r="V103" s="5">
        <f t="shared" ca="1" si="140"/>
        <v>144.11371163507175</v>
      </c>
      <c r="W103" s="5">
        <f t="shared" ca="1" si="140"/>
        <v>142.9572279219426</v>
      </c>
      <c r="X103" s="5">
        <f t="shared" ca="1" si="140"/>
        <v>155.99102723524595</v>
      </c>
      <c r="Y103" s="5">
        <f t="shared" ca="1" si="140"/>
        <v>154.73923043988856</v>
      </c>
      <c r="Z103" s="5">
        <f t="shared" ca="1" si="140"/>
        <v>153.49747906345453</v>
      </c>
      <c r="AA103" s="5">
        <f t="shared" ca="1" si="140"/>
        <v>152.26569249346608</v>
      </c>
      <c r="AB103" s="5">
        <f t="shared" ca="1" si="140"/>
        <v>151.04379076434444</v>
      </c>
      <c r="AC103" s="5">
        <f t="shared" ca="1" si="140"/>
        <v>149.83169455221878</v>
      </c>
      <c r="AD103" s="5">
        <f t="shared" ca="1" si="140"/>
        <v>162.14108200339214</v>
      </c>
      <c r="AE103" s="5">
        <f t="shared" ca="1" si="140"/>
        <v>160.83993224853126</v>
      </c>
      <c r="AF103" s="5">
        <f t="shared" ca="1" si="140"/>
        <v>159.54922396022323</v>
      </c>
      <c r="AG103" s="5">
        <f t="shared" ca="1" si="140"/>
        <v>158.26887334778715</v>
      </c>
      <c r="AH103" s="5">
        <f t="shared" ca="1" si="140"/>
        <v>156.99879729294588</v>
      </c>
      <c r="AI103" s="5">
        <f t="shared" ca="1" si="140"/>
        <v>155.73891334442942</v>
      </c>
      <c r="AJ103" s="5">
        <f t="shared" ca="1" si="140"/>
        <v>167.36323468867488</v>
      </c>
      <c r="AK103" s="5">
        <f t="shared" ca="1" si="140"/>
        <v>166.02017820294515</v>
      </c>
      <c r="AL103" s="5">
        <f t="shared" ca="1" si="140"/>
        <v>164.68789947690212</v>
      </c>
      <c r="AM103" s="5">
        <f t="shared" ca="1" si="140"/>
        <v>163.36631202117988</v>
      </c>
      <c r="AN103" s="5">
        <f t="shared" ca="1" si="140"/>
        <v>162.05533004047226</v>
      </c>
      <c r="AO103" s="5">
        <f t="shared" ca="1" si="140"/>
        <v>160.75486842796352</v>
      </c>
      <c r="AP103" s="5">
        <f t="shared" ca="1" si="140"/>
        <v>171.73136912594128</v>
      </c>
      <c r="AQ103" s="5">
        <f t="shared" ca="1" si="140"/>
        <v>170.35325923497953</v>
      </c>
      <c r="AR103" s="5">
        <f t="shared" ca="1" si="140"/>
        <v>168.98620840027061</v>
      </c>
      <c r="AS103" s="5">
        <f t="shared" ca="1" si="140"/>
        <v>167.63012787510013</v>
      </c>
      <c r="AT103" s="5">
        <f t="shared" ca="1" si="140"/>
        <v>110.22315335138103</v>
      </c>
      <c r="AU103" s="5">
        <f t="shared" si="140"/>
        <v>0</v>
      </c>
      <c r="AV103" s="5">
        <f t="shared" si="140"/>
        <v>0</v>
      </c>
      <c r="AW103" s="5">
        <f t="shared" si="140"/>
        <v>0</v>
      </c>
      <c r="AX103" s="5">
        <f t="shared" si="140"/>
        <v>0</v>
      </c>
      <c r="AY103" s="5">
        <f t="shared" si="140"/>
        <v>0</v>
      </c>
      <c r="AZ103" s="5">
        <f t="shared" si="140"/>
        <v>0</v>
      </c>
      <c r="BA103" s="5">
        <f t="shared" si="140"/>
        <v>0</v>
      </c>
      <c r="BB103" s="5">
        <f t="shared" si="140"/>
        <v>0</v>
      </c>
      <c r="BC103" s="5">
        <f t="shared" si="140"/>
        <v>0</v>
      </c>
      <c r="BD103" s="5">
        <f t="shared" si="140"/>
        <v>0</v>
      </c>
      <c r="BE103" s="5">
        <f t="shared" si="140"/>
        <v>0</v>
      </c>
      <c r="BF103" s="5">
        <f t="shared" si="140"/>
        <v>0</v>
      </c>
      <c r="BG103" s="5">
        <f t="shared" si="140"/>
        <v>0</v>
      </c>
      <c r="BH103" s="5">
        <f t="shared" si="140"/>
        <v>0</v>
      </c>
      <c r="BI103" s="5">
        <f t="shared" si="140"/>
        <v>0</v>
      </c>
    </row>
    <row r="104" spans="2:61" x14ac:dyDescent="0.35">
      <c r="C104" t="s">
        <v>210</v>
      </c>
      <c r="D104" t="s">
        <v>233</v>
      </c>
      <c r="E104" s="15">
        <f t="shared" si="139"/>
        <v>2799.5477883348021</v>
      </c>
      <c r="F104" s="5">
        <f>IF(F81&gt;0,F81*assumptions!$E$123/100,0)</f>
        <v>0</v>
      </c>
      <c r="G104" s="5">
        <f>IF(G81&gt;0,G81*assumptions!$E$123/100,0)</f>
        <v>0</v>
      </c>
      <c r="H104" s="5">
        <f>IF(H81&gt;0,H81*assumptions!$E$123/100,0)</f>
        <v>0</v>
      </c>
      <c r="I104" s="5">
        <f>IF(I81&gt;0,I81*assumptions!$E$123/100,0)</f>
        <v>0</v>
      </c>
      <c r="J104" s="5">
        <f>IF(J81&gt;0,J81*assumptions!$E$123/100,0)</f>
        <v>63.497338036241693</v>
      </c>
      <c r="K104" s="5">
        <f>IF(K81&gt;0,K81*assumptions!$E$123/100,0)</f>
        <v>62.987784597968485</v>
      </c>
      <c r="L104" s="5">
        <f>IF(L81&gt;0,L81*assumptions!$E$123/100,0)</f>
        <v>70.292610252142509</v>
      </c>
      <c r="M104" s="5">
        <f>IF(M81&gt;0,M81*assumptions!$E$123/100,0)</f>
        <v>69.728526113391084</v>
      </c>
      <c r="N104" s="5">
        <f>IF(N81&gt;0,N81*assumptions!$E$123/100,0)</f>
        <v>69.168968637036343</v>
      </c>
      <c r="O104" s="5">
        <f>IF(O81&gt;0,O81*assumptions!$E$123/100,0)</f>
        <v>68.613901497517858</v>
      </c>
      <c r="P104" s="5">
        <f>IF(P81&gt;0,P81*assumptions!$E$123/100,0)</f>
        <v>68.063288660780572</v>
      </c>
      <c r="Q104" s="5">
        <f>IF(Q81&gt;0,Q81*assumptions!$E$123/100,0)</f>
        <v>67.517094381935522</v>
      </c>
      <c r="R104" s="5">
        <f>IF(R81&gt;0,R81*assumptions!$E$123/100,0)</f>
        <v>74.416981336599278</v>
      </c>
      <c r="S104" s="5">
        <f>IF(S81&gt;0,S81*assumptions!$E$123/100,0)</f>
        <v>73.819799944769343</v>
      </c>
      <c r="T104" s="5">
        <f>IF(T81&gt;0,T81*assumptions!$E$123/100,0)</f>
        <v>73.227410814172529</v>
      </c>
      <c r="U104" s="5">
        <f>IF(U81&gt;0,U81*assumptions!$E$123/100,0)</f>
        <v>72.639775487870935</v>
      </c>
      <c r="V104" s="5">
        <f>IF(V81&gt;0,V81*assumptions!$E$123/100,0)</f>
        <v>72.056855817535876</v>
      </c>
      <c r="W104" s="5">
        <f>IF(W81&gt;0,W81*assumptions!$E$123/100,0)</f>
        <v>71.478613960971302</v>
      </c>
      <c r="X104" s="5">
        <f>IF(X81&gt;0,X81*assumptions!$E$123/100,0)</f>
        <v>77.995513617622976</v>
      </c>
      <c r="Y104" s="5">
        <f>IF(Y81&gt;0,Y81*assumptions!$E$123/100,0)</f>
        <v>77.369615219944279</v>
      </c>
      <c r="Z104" s="5">
        <f>IF(Z81&gt;0,Z81*assumptions!$E$123/100,0)</f>
        <v>76.748739531727267</v>
      </c>
      <c r="AA104" s="5">
        <f>IF(AA81&gt;0,AA81*assumptions!$E$123/100,0)</f>
        <v>76.132846246733052</v>
      </c>
      <c r="AB104" s="5">
        <f>IF(AB81&gt;0,AB81*assumptions!$E$123/100,0)</f>
        <v>75.521895382172218</v>
      </c>
      <c r="AC104" s="5">
        <f>IF(AC81&gt;0,AC81*assumptions!$E$123/100,0)</f>
        <v>74.915847276109375</v>
      </c>
      <c r="AD104" s="5">
        <f>IF(AD81&gt;0,AD81*assumptions!$E$123/100,0)</f>
        <v>81.070541001696071</v>
      </c>
      <c r="AE104" s="5">
        <f>IF(AE81&gt;0,AE81*assumptions!$E$123/100,0)</f>
        <v>80.419966124265628</v>
      </c>
      <c r="AF104" s="5">
        <f>IF(AF81&gt;0,AF81*assumptions!$E$123/100,0)</f>
        <v>79.774611980111615</v>
      </c>
      <c r="AG104" s="5">
        <f>IF(AG81&gt;0,AG81*assumptions!$E$123/100,0)</f>
        <v>79.134436673893575</v>
      </c>
      <c r="AH104" s="5">
        <f>IF(AH81&gt;0,AH81*assumptions!$E$123/100,0)</f>
        <v>78.49939864647294</v>
      </c>
      <c r="AI104" s="5">
        <f>IF(AI81&gt;0,AI81*assumptions!$E$123/100,0)</f>
        <v>77.869456672214724</v>
      </c>
      <c r="AJ104" s="5">
        <f>IF(AJ81&gt;0,AJ81*assumptions!$E$123/100,0)</f>
        <v>83.68161734433744</v>
      </c>
      <c r="AK104" s="5">
        <f>IF(AK81&gt;0,AK81*assumptions!$E$123/100,0)</f>
        <v>83.010089101472587</v>
      </c>
      <c r="AL104" s="5">
        <f>IF(AL81&gt;0,AL81*assumptions!$E$123/100,0)</f>
        <v>82.343949738451059</v>
      </c>
      <c r="AM104" s="5">
        <f>IF(AM81&gt;0,AM81*assumptions!$E$123/100,0)</f>
        <v>81.68315601058994</v>
      </c>
      <c r="AN104" s="5">
        <f>IF(AN81&gt;0,AN81*assumptions!$E$123/100,0)</f>
        <v>81.027665020236142</v>
      </c>
      <c r="AO104" s="5">
        <f>IF(AO81&gt;0,AO81*assumptions!$E$123/100,0)</f>
        <v>80.377434213981758</v>
      </c>
      <c r="AP104" s="5">
        <f>IF(AP81&gt;0,AP81*assumptions!$E$123/100,0)</f>
        <v>85.865684562970657</v>
      </c>
      <c r="AQ104" s="5">
        <f>IF(AQ81&gt;0,AQ81*assumptions!$E$123/100,0)</f>
        <v>85.176629617489766</v>
      </c>
      <c r="AR104" s="5">
        <f>IF(AR81&gt;0,AR81*assumptions!$E$123/100,0)</f>
        <v>84.493104200135306</v>
      </c>
      <c r="AS104" s="5">
        <f>IF(AS81&gt;0,AS81*assumptions!$E$123/100,0)</f>
        <v>83.815063937550065</v>
      </c>
      <c r="AT104" s="5">
        <f>IF(AT81&gt;0,AT81*assumptions!$E$123/100,0)</f>
        <v>55.111576675690515</v>
      </c>
      <c r="AU104" s="5">
        <f>IF(AU81&gt;0,AU81*assumptions!$E$123/100,0)</f>
        <v>0</v>
      </c>
      <c r="AV104" s="5">
        <f>IF(AV81&gt;0,AV81*assumptions!$E$123/100,0)</f>
        <v>0</v>
      </c>
      <c r="AW104" s="5">
        <f>IF(AW81&gt;0,AW81*assumptions!$E$123/100,0)</f>
        <v>0</v>
      </c>
      <c r="AX104" s="5">
        <f>IF(AX81&gt;0,AX81*assumptions!$E$123/100,0)</f>
        <v>0</v>
      </c>
      <c r="AY104" s="5">
        <f>IF(AY81&gt;0,AY81*assumptions!$E$123/100,0)</f>
        <v>0</v>
      </c>
      <c r="AZ104" s="5">
        <f>IF(AZ81&gt;0,AZ81*assumptions!$E$123/100,0)</f>
        <v>0</v>
      </c>
      <c r="BA104" s="5">
        <f>IF(BA81&gt;0,BA81*assumptions!$E$123/100,0)</f>
        <v>0</v>
      </c>
      <c r="BB104" s="5">
        <f>IF(BB81&gt;0,BB81*assumptions!$E$123/100,0)</f>
        <v>0</v>
      </c>
      <c r="BC104" s="5">
        <f>IF(BC81&gt;0,BC81*assumptions!$E$123/100,0)</f>
        <v>0</v>
      </c>
      <c r="BD104" s="5">
        <f>IF(BD81&gt;0,BD81*assumptions!$E$123/100,0)</f>
        <v>0</v>
      </c>
      <c r="BE104" s="5">
        <f>IF(BE81&gt;0,BE81*assumptions!$E$123/100,0)</f>
        <v>0</v>
      </c>
      <c r="BF104" s="5">
        <f>IF(BF81&gt;0,BF81*assumptions!$E$123/100,0)</f>
        <v>0</v>
      </c>
      <c r="BG104" s="5">
        <f>IF(BG81&gt;0,BG81*assumptions!$E$123/100,0)</f>
        <v>0</v>
      </c>
      <c r="BH104" s="5">
        <f>IF(BH81&gt;0,BH81*assumptions!$E$123/100,0)</f>
        <v>0</v>
      </c>
      <c r="BI104" s="5">
        <f>IF(BI81&gt;0,BI81*assumptions!$E$123/100,0)</f>
        <v>0</v>
      </c>
    </row>
    <row r="105" spans="2:61" x14ac:dyDescent="0.35">
      <c r="C105" t="s">
        <v>302</v>
      </c>
      <c r="D105" t="s">
        <v>233</v>
      </c>
      <c r="E105" s="15">
        <f t="shared" ca="1" si="139"/>
        <v>2799.5477883348021</v>
      </c>
      <c r="F105" s="9" cm="1">
        <f t="array" ref="F105">IF(F81&gt;0,IF(F3&lt;=year_end,_xlfn.IFS(F10&lt;assumptions!$E$156,assumptions!$E$150,F10&lt;assumptions!$E$157,assumptions!$E$151,F10&lt;assumptions!$E$158,assumptions!$E$152,F10&lt;assumptions!$E$159,assumptions!$E$153,F10&lt;assumptions!$E$160,assumptions!$E$154,F10&gt;=assumptions!$E$185,assumptions!$E$155)*production!F64*F10/100/1000,0),0)</f>
        <v>0</v>
      </c>
      <c r="G105" s="9" cm="1">
        <f t="array" ref="G105">IF(G81&gt;0,IF(G3&lt;=year_end,_xlfn.IFS(G10&lt;assumptions!$E$156,assumptions!$E$150,G10&lt;assumptions!$E$157,assumptions!$E$151,G10&lt;assumptions!$E$158,assumptions!$E$152,G10&lt;assumptions!$E$159,assumptions!$E$153,G10&lt;assumptions!$E$160,assumptions!$E$154,G10&gt;=assumptions!$E$185,assumptions!$E$155)*production!G64*G10/100/1000,0),0)</f>
        <v>0</v>
      </c>
      <c r="H105" s="9" cm="1">
        <f t="array" ref="H105">IF(H81&gt;0,IF(H3&lt;=year_end,_xlfn.IFS(H10&lt;assumptions!$E$156,assumptions!$E$150,H10&lt;assumptions!$E$157,assumptions!$E$151,H10&lt;assumptions!$E$158,assumptions!$E$152,H10&lt;assumptions!$E$159,assumptions!$E$153,H10&lt;assumptions!$E$160,assumptions!$E$154,H10&gt;=assumptions!$E$185,assumptions!$E$155)*production!H64*H10/100/1000,0),0)</f>
        <v>0</v>
      </c>
      <c r="I105" s="9" cm="1">
        <f t="array" ref="I105">IF(I81&gt;0,IF(I3&lt;=year_end,_xlfn.IFS(I10&lt;assumptions!$E$156,assumptions!$E$150,I10&lt;assumptions!$E$157,assumptions!$E$151,I10&lt;assumptions!$E$158,assumptions!$E$152,I10&lt;assumptions!$E$159,assumptions!$E$153,I10&lt;assumptions!$E$160,assumptions!$E$154,I10&gt;=assumptions!$E$185,assumptions!$E$155)*production!I64*I10/100/1000,0),0)</f>
        <v>0</v>
      </c>
      <c r="J105" s="9" cm="1">
        <f t="array" aca="1" ref="J105" ca="1">IF(J81&gt;0,IF(J3&lt;=year_end,_xlfn.IFS(J10&lt;assumptions!$E$156,assumptions!$E$150,J10&lt;assumptions!$E$157,assumptions!$E$151,J10&lt;assumptions!$E$158,assumptions!$E$152,J10&lt;assumptions!$E$159,assumptions!$E$153,J10&lt;assumptions!$E$160,assumptions!$E$154,J10&gt;=assumptions!$E$185,assumptions!$E$155)*production!J64*J10/100/1000,0),0)</f>
        <v>63.4973380362417</v>
      </c>
      <c r="K105" s="9" cm="1">
        <f t="array" aca="1" ref="K105" ca="1">IF(K81&gt;0,IF(K3&lt;=year_end,_xlfn.IFS(K10&lt;assumptions!$E$156,assumptions!$E$150,K10&lt;assumptions!$E$157,assumptions!$E$151,K10&lt;assumptions!$E$158,assumptions!$E$152,K10&lt;assumptions!$E$159,assumptions!$E$153,K10&lt;assumptions!$E$160,assumptions!$E$154,K10&gt;=assumptions!$E$185,assumptions!$E$155)*production!K64*K10/100/1000,0),0)</f>
        <v>62.987784597968485</v>
      </c>
      <c r="L105" s="9" cm="1">
        <f t="array" aca="1" ref="L105" ca="1">IF(L81&gt;0,IF(L3&lt;=year_end,_xlfn.IFS(L10&lt;assumptions!$E$156,assumptions!$E$150,L10&lt;assumptions!$E$157,assumptions!$E$151,L10&lt;assumptions!$E$158,assumptions!$E$152,L10&lt;assumptions!$E$159,assumptions!$E$153,L10&lt;assumptions!$E$160,assumptions!$E$154,L10&gt;=assumptions!$E$185,assumptions!$E$155)*production!L64*L10/100/1000,0),0)</f>
        <v>70.292610252142524</v>
      </c>
      <c r="M105" s="9" cm="1">
        <f t="array" aca="1" ref="M105" ca="1">IF(M81&gt;0,IF(M3&lt;=year_end,_xlfn.IFS(M10&lt;assumptions!$E$156,assumptions!$E$150,M10&lt;assumptions!$E$157,assumptions!$E$151,M10&lt;assumptions!$E$158,assumptions!$E$152,M10&lt;assumptions!$E$159,assumptions!$E$153,M10&lt;assumptions!$E$160,assumptions!$E$154,M10&gt;=assumptions!$E$185,assumptions!$E$155)*production!M64*M10/100/1000,0),0)</f>
        <v>69.728526113391098</v>
      </c>
      <c r="N105" s="9" cm="1">
        <f t="array" aca="1" ref="N105" ca="1">IF(N81&gt;0,IF(N3&lt;=year_end,_xlfn.IFS(N10&lt;assumptions!$E$156,assumptions!$E$150,N10&lt;assumptions!$E$157,assumptions!$E$151,N10&lt;assumptions!$E$158,assumptions!$E$152,N10&lt;assumptions!$E$159,assumptions!$E$153,N10&lt;assumptions!$E$160,assumptions!$E$154,N10&gt;=assumptions!$E$185,assumptions!$E$155)*production!N64*N10/100/1000,0),0)</f>
        <v>69.168968637036343</v>
      </c>
      <c r="O105" s="9" cm="1">
        <f t="array" aca="1" ref="O105" ca="1">IF(O81&gt;0,IF(O3&lt;=year_end,_xlfn.IFS(O10&lt;assumptions!$E$156,assumptions!$E$150,O10&lt;assumptions!$E$157,assumptions!$E$151,O10&lt;assumptions!$E$158,assumptions!$E$152,O10&lt;assumptions!$E$159,assumptions!$E$153,O10&lt;assumptions!$E$160,assumptions!$E$154,O10&gt;=assumptions!$E$185,assumptions!$E$155)*production!O64*O10/100/1000,0),0)</f>
        <v>68.613901497517858</v>
      </c>
      <c r="P105" s="9" cm="1">
        <f t="array" aca="1" ref="P105" ca="1">IF(P81&gt;0,IF(P3&lt;=year_end,_xlfn.IFS(P10&lt;assumptions!$E$156,assumptions!$E$150,P10&lt;assumptions!$E$157,assumptions!$E$151,P10&lt;assumptions!$E$158,assumptions!$E$152,P10&lt;assumptions!$E$159,assumptions!$E$153,P10&lt;assumptions!$E$160,assumptions!$E$154,P10&gt;=assumptions!$E$185,assumptions!$E$155)*production!P64*P10/100/1000,0),0)</f>
        <v>68.063288660780572</v>
      </c>
      <c r="Q105" s="9" cm="1">
        <f t="array" aca="1" ref="Q105" ca="1">IF(Q81&gt;0,IF(Q3&lt;=year_end,_xlfn.IFS(Q10&lt;assumptions!$E$156,assumptions!$E$150,Q10&lt;assumptions!$E$157,assumptions!$E$151,Q10&lt;assumptions!$E$158,assumptions!$E$152,Q10&lt;assumptions!$E$159,assumptions!$E$153,Q10&lt;assumptions!$E$160,assumptions!$E$154,Q10&gt;=assumptions!$E$185,assumptions!$E$155)*production!Q64*Q10/100/1000,0),0)</f>
        <v>67.517094381935522</v>
      </c>
      <c r="R105" s="9" cm="1">
        <f t="array" aca="1" ref="R105" ca="1">IF(R81&gt;0,IF(R3&lt;=year_end,_xlfn.IFS(R10&lt;assumptions!$E$156,assumptions!$E$150,R10&lt;assumptions!$E$157,assumptions!$E$151,R10&lt;assumptions!$E$158,assumptions!$E$152,R10&lt;assumptions!$E$159,assumptions!$E$153,R10&lt;assumptions!$E$160,assumptions!$E$154,R10&gt;=assumptions!$E$185,assumptions!$E$155)*production!R64*R10/100/1000,0),0)</f>
        <v>74.416981336599278</v>
      </c>
      <c r="S105" s="9" cm="1">
        <f t="array" aca="1" ref="S105" ca="1">IF(S81&gt;0,IF(S3&lt;=year_end,_xlfn.IFS(S10&lt;assumptions!$E$156,assumptions!$E$150,S10&lt;assumptions!$E$157,assumptions!$E$151,S10&lt;assumptions!$E$158,assumptions!$E$152,S10&lt;assumptions!$E$159,assumptions!$E$153,S10&lt;assumptions!$E$160,assumptions!$E$154,S10&gt;=assumptions!$E$185,assumptions!$E$155)*production!S64*S10/100/1000,0),0)</f>
        <v>73.819799944769329</v>
      </c>
      <c r="T105" s="9" cm="1">
        <f t="array" aca="1" ref="T105" ca="1">IF(T81&gt;0,IF(T3&lt;=year_end,_xlfn.IFS(T10&lt;assumptions!$E$156,assumptions!$E$150,T10&lt;assumptions!$E$157,assumptions!$E$151,T10&lt;assumptions!$E$158,assumptions!$E$152,T10&lt;assumptions!$E$159,assumptions!$E$153,T10&lt;assumptions!$E$160,assumptions!$E$154,T10&gt;=assumptions!$E$185,assumptions!$E$155)*production!T64*T10/100/1000,0),0)</f>
        <v>73.227410814172529</v>
      </c>
      <c r="U105" s="9" cm="1">
        <f t="array" aca="1" ref="U105" ca="1">IF(U81&gt;0,IF(U3&lt;=year_end,_xlfn.IFS(U10&lt;assumptions!$E$156,assumptions!$E$150,U10&lt;assumptions!$E$157,assumptions!$E$151,U10&lt;assumptions!$E$158,assumptions!$E$152,U10&lt;assumptions!$E$159,assumptions!$E$153,U10&lt;assumptions!$E$160,assumptions!$E$154,U10&gt;=assumptions!$E$185,assumptions!$E$155)*production!U64*U10/100/1000,0),0)</f>
        <v>72.639775487870949</v>
      </c>
      <c r="V105" s="9" cm="1">
        <f t="array" aca="1" ref="V105" ca="1">IF(V81&gt;0,IF(V3&lt;=year_end,_xlfn.IFS(V10&lt;assumptions!$E$156,assumptions!$E$150,V10&lt;assumptions!$E$157,assumptions!$E$151,V10&lt;assumptions!$E$158,assumptions!$E$152,V10&lt;assumptions!$E$159,assumptions!$E$153,V10&lt;assumptions!$E$160,assumptions!$E$154,V10&gt;=assumptions!$E$185,assumptions!$E$155)*production!V64*V10/100/1000,0),0)</f>
        <v>72.056855817535862</v>
      </c>
      <c r="W105" s="9" cm="1">
        <f t="array" aca="1" ref="W105" ca="1">IF(W81&gt;0,IF(W3&lt;=year_end,_xlfn.IFS(W10&lt;assumptions!$E$156,assumptions!$E$150,W10&lt;assumptions!$E$157,assumptions!$E$151,W10&lt;assumptions!$E$158,assumptions!$E$152,W10&lt;assumptions!$E$159,assumptions!$E$153,W10&lt;assumptions!$E$160,assumptions!$E$154,W10&gt;=assumptions!$E$185,assumptions!$E$155)*production!W64*W10/100/1000,0),0)</f>
        <v>71.478613960971302</v>
      </c>
      <c r="X105" s="9" cm="1">
        <f t="array" aca="1" ref="X105" ca="1">IF(X81&gt;0,IF(X3&lt;=year_end,_xlfn.IFS(X10&lt;assumptions!$E$156,assumptions!$E$150,X10&lt;assumptions!$E$157,assumptions!$E$151,X10&lt;assumptions!$E$158,assumptions!$E$152,X10&lt;assumptions!$E$159,assumptions!$E$153,X10&lt;assumptions!$E$160,assumptions!$E$154,X10&gt;=assumptions!$E$185,assumptions!$E$155)*production!X64*X10/100/1000,0),0)</f>
        <v>77.99551361762299</v>
      </c>
      <c r="Y105" s="9" cm="1">
        <f t="array" aca="1" ref="Y105" ca="1">IF(Y81&gt;0,IF(Y3&lt;=year_end,_xlfn.IFS(Y10&lt;assumptions!$E$156,assumptions!$E$150,Y10&lt;assumptions!$E$157,assumptions!$E$151,Y10&lt;assumptions!$E$158,assumptions!$E$152,Y10&lt;assumptions!$E$159,assumptions!$E$153,Y10&lt;assumptions!$E$160,assumptions!$E$154,Y10&gt;=assumptions!$E$185,assumptions!$E$155)*production!Y64*Y10/100/1000,0),0)</f>
        <v>77.369615219944279</v>
      </c>
      <c r="Z105" s="9" cm="1">
        <f t="array" aca="1" ref="Z105" ca="1">IF(Z81&gt;0,IF(Z3&lt;=year_end,_xlfn.IFS(Z10&lt;assumptions!$E$156,assumptions!$E$150,Z10&lt;assumptions!$E$157,assumptions!$E$151,Z10&lt;assumptions!$E$158,assumptions!$E$152,Z10&lt;assumptions!$E$159,assumptions!$E$153,Z10&lt;assumptions!$E$160,assumptions!$E$154,Z10&gt;=assumptions!$E$185,assumptions!$E$155)*production!Z64*Z10/100/1000,0),0)</f>
        <v>76.748739531727267</v>
      </c>
      <c r="AA105" s="9" cm="1">
        <f t="array" aca="1" ref="AA105" ca="1">IF(AA81&gt;0,IF(AA3&lt;=year_end,_xlfn.IFS(AA10&lt;assumptions!$E$156,assumptions!$E$150,AA10&lt;assumptions!$E$157,assumptions!$E$151,AA10&lt;assumptions!$E$158,assumptions!$E$152,AA10&lt;assumptions!$E$159,assumptions!$E$153,AA10&lt;assumptions!$E$160,assumptions!$E$154,AA10&gt;=assumptions!$E$185,assumptions!$E$155)*production!AA64*AA10/100/1000,0),0)</f>
        <v>76.132846246733038</v>
      </c>
      <c r="AB105" s="9" cm="1">
        <f t="array" aca="1" ref="AB105" ca="1">IF(AB81&gt;0,IF(AB3&lt;=year_end,_xlfn.IFS(AB10&lt;assumptions!$E$156,assumptions!$E$150,AB10&lt;assumptions!$E$157,assumptions!$E$151,AB10&lt;assumptions!$E$158,assumptions!$E$152,AB10&lt;assumptions!$E$159,assumptions!$E$153,AB10&lt;assumptions!$E$160,assumptions!$E$154,AB10&gt;=assumptions!$E$185,assumptions!$E$155)*production!AB64*AB10/100/1000,0),0)</f>
        <v>75.521895382172218</v>
      </c>
      <c r="AC105" s="9" cm="1">
        <f t="array" aca="1" ref="AC105" ca="1">IF(AC81&gt;0,IF(AC3&lt;=year_end,_xlfn.IFS(AC10&lt;assumptions!$E$156,assumptions!$E$150,AC10&lt;assumptions!$E$157,assumptions!$E$151,AC10&lt;assumptions!$E$158,assumptions!$E$152,AC10&lt;assumptions!$E$159,assumptions!$E$153,AC10&lt;assumptions!$E$160,assumptions!$E$154,AC10&gt;=assumptions!$E$185,assumptions!$E$155)*production!AC64*AC10/100/1000,0),0)</f>
        <v>74.915847276109389</v>
      </c>
      <c r="AD105" s="9" cm="1">
        <f t="array" aca="1" ref="AD105" ca="1">IF(AD81&gt;0,IF(AD3&lt;=year_end,_xlfn.IFS(AD10&lt;assumptions!$E$156,assumptions!$E$150,AD10&lt;assumptions!$E$157,assumptions!$E$151,AD10&lt;assumptions!$E$158,assumptions!$E$152,AD10&lt;assumptions!$E$159,assumptions!$E$153,AD10&lt;assumptions!$E$160,assumptions!$E$154,AD10&gt;=assumptions!$E$185,assumptions!$E$155)*production!AD64*AD10/100/1000,0),0)</f>
        <v>81.070541001696071</v>
      </c>
      <c r="AE105" s="9" cm="1">
        <f t="array" aca="1" ref="AE105" ca="1">IF(AE81&gt;0,IF(AE3&lt;=year_end,_xlfn.IFS(AE10&lt;assumptions!$E$156,assumptions!$E$150,AE10&lt;assumptions!$E$157,assumptions!$E$151,AE10&lt;assumptions!$E$158,assumptions!$E$152,AE10&lt;assumptions!$E$159,assumptions!$E$153,AE10&lt;assumptions!$E$160,assumptions!$E$154,AE10&gt;=assumptions!$E$185,assumptions!$E$155)*production!AE64*AE10/100/1000,0),0)</f>
        <v>80.419966124265628</v>
      </c>
      <c r="AF105" s="9" cm="1">
        <f t="array" aca="1" ref="AF105" ca="1">IF(AF81&gt;0,IF(AF3&lt;=year_end,_xlfn.IFS(AF10&lt;assumptions!$E$156,assumptions!$E$150,AF10&lt;assumptions!$E$157,assumptions!$E$151,AF10&lt;assumptions!$E$158,assumptions!$E$152,AF10&lt;assumptions!$E$159,assumptions!$E$153,AF10&lt;assumptions!$E$160,assumptions!$E$154,AF10&gt;=assumptions!$E$185,assumptions!$E$155)*production!AF64*AF10/100/1000,0),0)</f>
        <v>79.774611980111615</v>
      </c>
      <c r="AG105" s="9" cm="1">
        <f t="array" aca="1" ref="AG105" ca="1">IF(AG81&gt;0,IF(AG3&lt;=year_end,_xlfn.IFS(AG10&lt;assumptions!$E$156,assumptions!$E$150,AG10&lt;assumptions!$E$157,assumptions!$E$151,AG10&lt;assumptions!$E$158,assumptions!$E$152,AG10&lt;assumptions!$E$159,assumptions!$E$153,AG10&lt;assumptions!$E$160,assumptions!$E$154,AG10&gt;=assumptions!$E$185,assumptions!$E$155)*production!AG64*AG10/100/1000,0),0)</f>
        <v>79.134436673893575</v>
      </c>
      <c r="AH105" s="9" cm="1">
        <f t="array" aca="1" ref="AH105" ca="1">IF(AH81&gt;0,IF(AH3&lt;=year_end,_xlfn.IFS(AH10&lt;assumptions!$E$156,assumptions!$E$150,AH10&lt;assumptions!$E$157,assumptions!$E$151,AH10&lt;assumptions!$E$158,assumptions!$E$152,AH10&lt;assumptions!$E$159,assumptions!$E$153,AH10&lt;assumptions!$E$160,assumptions!$E$154,AH10&gt;=assumptions!$E$185,assumptions!$E$155)*production!AH64*AH10/100/1000,0),0)</f>
        <v>78.499398646472926</v>
      </c>
      <c r="AI105" s="9" cm="1">
        <f t="array" aca="1" ref="AI105" ca="1">IF(AI81&gt;0,IF(AI3&lt;=year_end,_xlfn.IFS(AI10&lt;assumptions!$E$156,assumptions!$E$150,AI10&lt;assumptions!$E$157,assumptions!$E$151,AI10&lt;assumptions!$E$158,assumptions!$E$152,AI10&lt;assumptions!$E$159,assumptions!$E$153,AI10&lt;assumptions!$E$160,assumptions!$E$154,AI10&gt;=assumptions!$E$185,assumptions!$E$155)*production!AI64*AI10/100/1000,0),0)</f>
        <v>77.86945667221471</v>
      </c>
      <c r="AJ105" s="9" cm="1">
        <f t="array" aca="1" ref="AJ105" ca="1">IF(AJ81&gt;0,IF(AJ3&lt;=year_end,_xlfn.IFS(AJ10&lt;assumptions!$E$156,assumptions!$E$150,AJ10&lt;assumptions!$E$157,assumptions!$E$151,AJ10&lt;assumptions!$E$158,assumptions!$E$152,AJ10&lt;assumptions!$E$159,assumptions!$E$153,AJ10&lt;assumptions!$E$160,assumptions!$E$154,AJ10&gt;=assumptions!$E$185,assumptions!$E$155)*production!AJ64*AJ10/100/1000,0),0)</f>
        <v>83.681617344337425</v>
      </c>
      <c r="AK105" s="9" cm="1">
        <f t="array" aca="1" ref="AK105" ca="1">IF(AK81&gt;0,IF(AK3&lt;=year_end,_xlfn.IFS(AK10&lt;assumptions!$E$156,assumptions!$E$150,AK10&lt;assumptions!$E$157,assumptions!$E$151,AK10&lt;assumptions!$E$158,assumptions!$E$152,AK10&lt;assumptions!$E$159,assumptions!$E$153,AK10&lt;assumptions!$E$160,assumptions!$E$154,AK10&gt;=assumptions!$E$185,assumptions!$E$155)*production!AK64*AK10/100/1000,0),0)</f>
        <v>83.010089101472573</v>
      </c>
      <c r="AL105" s="9" cm="1">
        <f t="array" aca="1" ref="AL105" ca="1">IF(AL81&gt;0,IF(AL3&lt;=year_end,_xlfn.IFS(AL10&lt;assumptions!$E$156,assumptions!$E$150,AL10&lt;assumptions!$E$157,assumptions!$E$151,AL10&lt;assumptions!$E$158,assumptions!$E$152,AL10&lt;assumptions!$E$159,assumptions!$E$153,AL10&lt;assumptions!$E$160,assumptions!$E$154,AL10&gt;=assumptions!$E$185,assumptions!$E$155)*production!AL64*AL10/100/1000,0),0)</f>
        <v>82.343949738451059</v>
      </c>
      <c r="AM105" s="9" cm="1">
        <f t="array" aca="1" ref="AM105" ca="1">IF(AM81&gt;0,IF(AM3&lt;=year_end,_xlfn.IFS(AM10&lt;assumptions!$E$156,assumptions!$E$150,AM10&lt;assumptions!$E$157,assumptions!$E$151,AM10&lt;assumptions!$E$158,assumptions!$E$152,AM10&lt;assumptions!$E$159,assumptions!$E$153,AM10&lt;assumptions!$E$160,assumptions!$E$154,AM10&gt;=assumptions!$E$185,assumptions!$E$155)*production!AM64*AM10/100/1000,0),0)</f>
        <v>81.68315601058994</v>
      </c>
      <c r="AN105" s="9" cm="1">
        <f t="array" aca="1" ref="AN105" ca="1">IF(AN81&gt;0,IF(AN3&lt;=year_end,_xlfn.IFS(AN10&lt;assumptions!$E$156,assumptions!$E$150,AN10&lt;assumptions!$E$157,assumptions!$E$151,AN10&lt;assumptions!$E$158,assumptions!$E$152,AN10&lt;assumptions!$E$159,assumptions!$E$153,AN10&lt;assumptions!$E$160,assumptions!$E$154,AN10&gt;=assumptions!$E$185,assumptions!$E$155)*production!AN64*AN10/100/1000,0),0)</f>
        <v>81.027665020236128</v>
      </c>
      <c r="AO105" s="9" cm="1">
        <f t="array" aca="1" ref="AO105" ca="1">IF(AO81&gt;0,IF(AO3&lt;=year_end,_xlfn.IFS(AO10&lt;assumptions!$E$156,assumptions!$E$150,AO10&lt;assumptions!$E$157,assumptions!$E$151,AO10&lt;assumptions!$E$158,assumptions!$E$152,AO10&lt;assumptions!$E$159,assumptions!$E$153,AO10&lt;assumptions!$E$160,assumptions!$E$154,AO10&gt;=assumptions!$E$185,assumptions!$E$155)*production!AO64*AO10/100/1000,0),0)</f>
        <v>80.377434213981758</v>
      </c>
      <c r="AP105" s="9" cm="1">
        <f t="array" aca="1" ref="AP105" ca="1">IF(AP81&gt;0,IF(AP3&lt;=year_end,_xlfn.IFS(AP10&lt;assumptions!$E$156,assumptions!$E$150,AP10&lt;assumptions!$E$157,assumptions!$E$151,AP10&lt;assumptions!$E$158,assumptions!$E$152,AP10&lt;assumptions!$E$159,assumptions!$E$153,AP10&lt;assumptions!$E$160,assumptions!$E$154,AP10&gt;=assumptions!$E$185,assumptions!$E$155)*production!AP64*AP10/100/1000,0),0)</f>
        <v>85.865684562970642</v>
      </c>
      <c r="AQ105" s="9" cm="1">
        <f t="array" aca="1" ref="AQ105" ca="1">IF(AQ81&gt;0,IF(AQ3&lt;=year_end,_xlfn.IFS(AQ10&lt;assumptions!$E$156,assumptions!$E$150,AQ10&lt;assumptions!$E$157,assumptions!$E$151,AQ10&lt;assumptions!$E$158,assumptions!$E$152,AQ10&lt;assumptions!$E$159,assumptions!$E$153,AQ10&lt;assumptions!$E$160,assumptions!$E$154,AQ10&gt;=assumptions!$E$185,assumptions!$E$155)*production!AQ64*AQ10/100/1000,0),0)</f>
        <v>85.17662961748978</v>
      </c>
      <c r="AR105" s="9" cm="1">
        <f t="array" aca="1" ref="AR105" ca="1">IF(AR81&gt;0,IF(AR3&lt;=year_end,_xlfn.IFS(AR10&lt;assumptions!$E$156,assumptions!$E$150,AR10&lt;assumptions!$E$157,assumptions!$E$151,AR10&lt;assumptions!$E$158,assumptions!$E$152,AR10&lt;assumptions!$E$159,assumptions!$E$153,AR10&lt;assumptions!$E$160,assumptions!$E$154,AR10&gt;=assumptions!$E$185,assumptions!$E$155)*production!AR64*AR10/100/1000,0),0)</f>
        <v>84.493104200135306</v>
      </c>
      <c r="AS105" s="9" cm="1">
        <f t="array" aca="1" ref="AS105" ca="1">IF(AS81&gt;0,IF(AS3&lt;=year_end,_xlfn.IFS(AS10&lt;assumptions!$E$156,assumptions!$E$150,AS10&lt;assumptions!$E$157,assumptions!$E$151,AS10&lt;assumptions!$E$158,assumptions!$E$152,AS10&lt;assumptions!$E$159,assumptions!$E$153,AS10&lt;assumptions!$E$160,assumptions!$E$154,AS10&gt;=assumptions!$E$185,assumptions!$E$155)*production!AS64*AS10/100/1000,0),0)</f>
        <v>83.815063937550065</v>
      </c>
      <c r="AT105" s="9" cm="1">
        <f t="array" aca="1" ref="AT105" ca="1">IF(AT81&gt;0,IF(AT3&lt;=year_end,_xlfn.IFS(AT10&lt;assumptions!$E$156,assumptions!$E$150,AT10&lt;assumptions!$E$157,assumptions!$E$151,AT10&lt;assumptions!$E$158,assumptions!$E$152,AT10&lt;assumptions!$E$159,assumptions!$E$153,AT10&lt;assumptions!$E$160,assumptions!$E$154,AT10&gt;=assumptions!$E$185,assumptions!$E$155)*production!AT64*AT10/100/1000,0),0)</f>
        <v>55.111576675690507</v>
      </c>
      <c r="AU105" s="9" cm="1">
        <f t="array" ref="AU105">IF(AU81&gt;0,IF(AU3&lt;=year_end,_xlfn.IFS(AU10&lt;assumptions!$E$156,assumptions!$E$150,AU10&lt;assumptions!$E$157,assumptions!$E$151,AU10&lt;assumptions!$E$158,assumptions!$E$152,AU10&lt;assumptions!$E$159,assumptions!$E$153,AU10&lt;assumptions!$E$160,assumptions!$E$154,AU10&gt;=assumptions!$E$185,assumptions!$E$155)*production!AU64*AU10/100/1000,0),0)</f>
        <v>0</v>
      </c>
      <c r="AV105" s="9" cm="1">
        <f t="array" ref="AV105">IF(AV81&gt;0,IF(AV3&lt;=year_end,_xlfn.IFS(AV10&lt;assumptions!$E$156,assumptions!$E$150,AV10&lt;assumptions!$E$157,assumptions!$E$151,AV10&lt;assumptions!$E$158,assumptions!$E$152,AV10&lt;assumptions!$E$159,assumptions!$E$153,AV10&lt;assumptions!$E$160,assumptions!$E$154,AV10&gt;=assumptions!$E$185,assumptions!$E$155)*production!AV64*AV10/100/1000,0),0)</f>
        <v>0</v>
      </c>
      <c r="AW105" s="9" cm="1">
        <f t="array" ref="AW105">IF(AW81&gt;0,IF(AW3&lt;=year_end,_xlfn.IFS(AW10&lt;assumptions!$E$156,assumptions!$E$150,AW10&lt;assumptions!$E$157,assumptions!$E$151,AW10&lt;assumptions!$E$158,assumptions!$E$152,AW10&lt;assumptions!$E$159,assumptions!$E$153,AW10&lt;assumptions!$E$160,assumptions!$E$154,AW10&gt;=assumptions!$E$185,assumptions!$E$155)*production!AW64*AW10/100/1000,0),0)</f>
        <v>0</v>
      </c>
      <c r="AX105" s="9" cm="1">
        <f t="array" ref="AX105">IF(AX81&gt;0,IF(AX3&lt;=year_end,_xlfn.IFS(AX10&lt;assumptions!$E$156,assumptions!$E$150,AX10&lt;assumptions!$E$157,assumptions!$E$151,AX10&lt;assumptions!$E$158,assumptions!$E$152,AX10&lt;assumptions!$E$159,assumptions!$E$153,AX10&lt;assumptions!$E$160,assumptions!$E$154,AX10&gt;=assumptions!$E$185,assumptions!$E$155)*production!AX64*AX10/100/1000,0),0)</f>
        <v>0</v>
      </c>
      <c r="AY105" s="9" cm="1">
        <f t="array" ref="AY105">IF(AY81&gt;0,IF(AY3&lt;=year_end,_xlfn.IFS(AY10&lt;assumptions!$E$156,assumptions!$E$150,AY10&lt;assumptions!$E$157,assumptions!$E$151,AY10&lt;assumptions!$E$158,assumptions!$E$152,AY10&lt;assumptions!$E$159,assumptions!$E$153,AY10&lt;assumptions!$E$160,assumptions!$E$154,AY10&gt;=assumptions!$E$185,assumptions!$E$155)*production!AY64*AY10/100/1000,0),0)</f>
        <v>0</v>
      </c>
      <c r="AZ105" s="9" cm="1">
        <f t="array" ref="AZ105">IF(AZ81&gt;0,IF(AZ3&lt;=year_end,_xlfn.IFS(AZ10&lt;assumptions!$E$156,assumptions!$E$150,AZ10&lt;assumptions!$E$157,assumptions!$E$151,AZ10&lt;assumptions!$E$158,assumptions!$E$152,AZ10&lt;assumptions!$E$159,assumptions!$E$153,AZ10&lt;assumptions!$E$160,assumptions!$E$154,AZ10&gt;=assumptions!$E$185,assumptions!$E$155)*production!AZ64*AZ10/100/1000,0),0)</f>
        <v>0</v>
      </c>
      <c r="BA105" s="9" cm="1">
        <f t="array" ref="BA105">IF(BA81&gt;0,IF(BA3&lt;=year_end,_xlfn.IFS(BA10&lt;assumptions!$E$156,assumptions!$E$150,BA10&lt;assumptions!$E$157,assumptions!$E$151,BA10&lt;assumptions!$E$158,assumptions!$E$152,BA10&lt;assumptions!$E$159,assumptions!$E$153,BA10&lt;assumptions!$E$160,assumptions!$E$154,BA10&gt;=assumptions!$E$185,assumptions!$E$155)*production!BA64*BA10/100/1000,0),0)</f>
        <v>0</v>
      </c>
      <c r="BB105" s="9" cm="1">
        <f t="array" ref="BB105">IF(BB81&gt;0,IF(BB3&lt;=year_end,_xlfn.IFS(BB10&lt;assumptions!$E$156,assumptions!$E$150,BB10&lt;assumptions!$E$157,assumptions!$E$151,BB10&lt;assumptions!$E$158,assumptions!$E$152,BB10&lt;assumptions!$E$159,assumptions!$E$153,BB10&lt;assumptions!$E$160,assumptions!$E$154,BB10&gt;=assumptions!$E$185,assumptions!$E$155)*production!BB64*BB10/100/1000,0),0)</f>
        <v>0</v>
      </c>
      <c r="BC105" s="9" cm="1">
        <f t="array" ref="BC105">IF(BC81&gt;0,IF(BC3&lt;=year_end,_xlfn.IFS(BC10&lt;assumptions!$E$156,assumptions!$E$150,BC10&lt;assumptions!$E$157,assumptions!$E$151,BC10&lt;assumptions!$E$158,assumptions!$E$152,BC10&lt;assumptions!$E$159,assumptions!$E$153,BC10&lt;assumptions!$E$160,assumptions!$E$154,BC10&gt;=assumptions!$E$185,assumptions!$E$155)*production!BC64*BC10/100/1000,0),0)</f>
        <v>0</v>
      </c>
      <c r="BD105" s="9" cm="1">
        <f t="array" ref="BD105">IF(BD81&gt;0,IF(BD3&lt;=year_end,_xlfn.IFS(BD10&lt;assumptions!$E$156,assumptions!$E$150,BD10&lt;assumptions!$E$157,assumptions!$E$151,BD10&lt;assumptions!$E$158,assumptions!$E$152,BD10&lt;assumptions!$E$159,assumptions!$E$153,BD10&lt;assumptions!$E$160,assumptions!$E$154,BD10&gt;=assumptions!$E$185,assumptions!$E$155)*production!BD64*BD10/100/1000,0),0)</f>
        <v>0</v>
      </c>
      <c r="BE105" s="9" cm="1">
        <f t="array" ref="BE105">IF(BE81&gt;0,IF(BE3&lt;=year_end,_xlfn.IFS(BE10&lt;assumptions!$E$156,assumptions!$E$150,BE10&lt;assumptions!$E$157,assumptions!$E$151,BE10&lt;assumptions!$E$158,assumptions!$E$152,BE10&lt;assumptions!$E$159,assumptions!$E$153,BE10&lt;assumptions!$E$160,assumptions!$E$154,BE10&gt;=assumptions!$E$185,assumptions!$E$155)*production!BE64*BE10/100/1000,0),0)</f>
        <v>0</v>
      </c>
      <c r="BF105" s="9" cm="1">
        <f t="array" ref="BF105">IF(BF81&gt;0,IF(BF3&lt;=year_end,_xlfn.IFS(BF10&lt;assumptions!$E$156,assumptions!$E$150,BF10&lt;assumptions!$E$157,assumptions!$E$151,BF10&lt;assumptions!$E$158,assumptions!$E$152,BF10&lt;assumptions!$E$159,assumptions!$E$153,BF10&lt;assumptions!$E$160,assumptions!$E$154,BF10&gt;=assumptions!$E$185,assumptions!$E$155)*production!BF64*BF10/100/1000,0),0)</f>
        <v>0</v>
      </c>
      <c r="BG105" s="9" cm="1">
        <f t="array" ref="BG105">IF(BG81&gt;0,IF(BG3&lt;=year_end,_xlfn.IFS(BG10&lt;assumptions!$E$156,assumptions!$E$150,BG10&lt;assumptions!$E$157,assumptions!$E$151,BG10&lt;assumptions!$E$158,assumptions!$E$152,BG10&lt;assumptions!$E$159,assumptions!$E$153,BG10&lt;assumptions!$E$160,assumptions!$E$154,BG10&gt;=assumptions!$E$185,assumptions!$E$155)*production!BG64*BG10/100/1000,0),0)</f>
        <v>0</v>
      </c>
      <c r="BH105" s="9" cm="1">
        <f t="array" ref="BH105">IF(BH81&gt;0,IF(BH3&lt;=year_end,_xlfn.IFS(BH10&lt;assumptions!$E$156,assumptions!$E$150,BH10&lt;assumptions!$E$157,assumptions!$E$151,BH10&lt;assumptions!$E$158,assumptions!$E$152,BH10&lt;assumptions!$E$159,assumptions!$E$153,BH10&lt;assumptions!$E$160,assumptions!$E$154,BH10&gt;=assumptions!$E$185,assumptions!$E$155)*production!BH64*BH10/100/1000,0),0)</f>
        <v>0</v>
      </c>
      <c r="BI105" s="9" cm="1">
        <f t="array" ref="BI105">IF(BI81&gt;0,IF(BI3&lt;=year_end,_xlfn.IFS(BI10&lt;assumptions!$E$156,assumptions!$E$150,BI10&lt;assumptions!$E$157,assumptions!$E$151,BI10&lt;assumptions!$E$158,assumptions!$E$152,BI10&lt;assumptions!$E$159,assumptions!$E$153,BI10&lt;assumptions!$E$160,assumptions!$E$154,BI10&gt;=assumptions!$E$185,assumptions!$E$155)*production!BI64*BI10/100/1000,0),0)</f>
        <v>0</v>
      </c>
    </row>
    <row r="106" spans="2:61" x14ac:dyDescent="0.35">
      <c r="B106" s="7" t="s">
        <v>115</v>
      </c>
      <c r="D106" t="s">
        <v>233</v>
      </c>
      <c r="E106" s="15">
        <f t="shared" ca="1" si="139"/>
        <v>600.06386946561952</v>
      </c>
      <c r="F106" s="5">
        <f>SUM(F107:F108)</f>
        <v>0</v>
      </c>
      <c r="G106" s="5">
        <f t="shared" ref="G106:BI106" si="141">SUM(G107:G108)</f>
        <v>0</v>
      </c>
      <c r="H106" s="5">
        <f t="shared" si="141"/>
        <v>0</v>
      </c>
      <c r="I106" s="5">
        <f t="shared" si="141"/>
        <v>0</v>
      </c>
      <c r="J106" s="5">
        <f t="shared" ca="1" si="141"/>
        <v>13.107750654522047</v>
      </c>
      <c r="K106" s="5">
        <f t="shared" ca="1" si="141"/>
        <v>13.0286993832547</v>
      </c>
      <c r="L106" s="5">
        <f t="shared" ca="1" si="141"/>
        <v>14.568890468307991</v>
      </c>
      <c r="M106" s="5">
        <f t="shared" ca="1" si="141"/>
        <v>14.481027238160483</v>
      </c>
      <c r="N106" s="5">
        <f t="shared" ca="1" si="141"/>
        <v>14.393693900610399</v>
      </c>
      <c r="O106" s="5">
        <f t="shared" ca="1" si="141"/>
        <v>14.30688725993909</v>
      </c>
      <c r="P106" s="5">
        <f t="shared" ca="1" si="141"/>
        <v>14.220604139700868</v>
      </c>
      <c r="Q106" s="5">
        <f t="shared" ca="1" si="141"/>
        <v>14.134841382606821</v>
      </c>
      <c r="R106" s="5">
        <f t="shared" ca="1" si="141"/>
        <v>15.610662056010316</v>
      </c>
      <c r="S106" s="5">
        <f t="shared" ca="1" si="141"/>
        <v>15.516516026429958</v>
      </c>
      <c r="T106" s="5">
        <f t="shared" ca="1" si="141"/>
        <v>15.422937780256476</v>
      </c>
      <c r="U106" s="5">
        <f t="shared" ca="1" si="141"/>
        <v>15.329923893256282</v>
      </c>
      <c r="V106" s="5">
        <f t="shared" ca="1" si="141"/>
        <v>15.237470961846922</v>
      </c>
      <c r="W106" s="5">
        <f t="shared" ca="1" si="141"/>
        <v>15.14557560297254</v>
      </c>
      <c r="X106" s="5">
        <f t="shared" ca="1" si="141"/>
        <v>16.559657899378088</v>
      </c>
      <c r="Y106" s="5">
        <f t="shared" ca="1" si="141"/>
        <v>16.45978858974588</v>
      </c>
      <c r="Z106" s="5">
        <f t="shared" ca="1" si="141"/>
        <v>16.360521579935753</v>
      </c>
      <c r="AA106" s="5">
        <f t="shared" ca="1" si="141"/>
        <v>16.261853237549744</v>
      </c>
      <c r="AB106" s="5">
        <f t="shared" ca="1" si="141"/>
        <v>16.163779952096466</v>
      </c>
      <c r="AC106" s="5">
        <f t="shared" ca="1" si="141"/>
        <v>16.066298134858961</v>
      </c>
      <c r="AD106" s="5">
        <f t="shared" ca="1" si="141"/>
        <v>17.421168238650992</v>
      </c>
      <c r="AE106" s="5">
        <f t="shared" ca="1" si="141"/>
        <v>17.316103263543873</v>
      </c>
      <c r="AF106" s="5">
        <f t="shared" ca="1" si="141"/>
        <v>17.211671922693832</v>
      </c>
      <c r="AG106" s="5">
        <f t="shared" ca="1" si="141"/>
        <v>17.107870394728689</v>
      </c>
      <c r="AH106" s="5">
        <f t="shared" ca="1" si="141"/>
        <v>17.004694881322525</v>
      </c>
      <c r="AI106" s="5">
        <f t="shared" ca="1" si="141"/>
        <v>16.902141607056652</v>
      </c>
      <c r="AJ106" s="5">
        <f t="shared" ca="1" si="141"/>
        <v>18.200224054221604</v>
      </c>
      <c r="AK106" s="5">
        <f t="shared" ca="1" si="141"/>
        <v>18.090460686977476</v>
      </c>
      <c r="AL106" s="5">
        <f t="shared" ca="1" si="141"/>
        <v>17.981359289429598</v>
      </c>
      <c r="AM106" s="5">
        <f t="shared" ca="1" si="141"/>
        <v>17.872915869318156</v>
      </c>
      <c r="AN106" s="5">
        <f t="shared" ca="1" si="141"/>
        <v>17.765126458460198</v>
      </c>
      <c r="AO106" s="5">
        <f t="shared" ca="1" si="141"/>
        <v>17.657987112604392</v>
      </c>
      <c r="AP106" s="5">
        <f t="shared" ca="1" si="141"/>
        <v>18.901608827539558</v>
      </c>
      <c r="AQ106" s="5">
        <f t="shared" ca="1" si="141"/>
        <v>18.787615492893714</v>
      </c>
      <c r="AR106" s="5">
        <f t="shared" ca="1" si="141"/>
        <v>18.674309638369937</v>
      </c>
      <c r="AS106" s="5">
        <f t="shared" ca="1" si="141"/>
        <v>18.561687117858078</v>
      </c>
      <c r="AT106" s="5">
        <f t="shared" ca="1" si="141"/>
        <v>12.229544468510404</v>
      </c>
      <c r="AU106" s="5">
        <f t="shared" si="141"/>
        <v>0</v>
      </c>
      <c r="AV106" s="5">
        <f t="shared" si="141"/>
        <v>0</v>
      </c>
      <c r="AW106" s="5">
        <f t="shared" si="141"/>
        <v>0</v>
      </c>
      <c r="AX106" s="5">
        <f t="shared" si="141"/>
        <v>0</v>
      </c>
      <c r="AY106" s="5">
        <f t="shared" si="141"/>
        <v>0</v>
      </c>
      <c r="AZ106" s="5">
        <f t="shared" si="141"/>
        <v>0</v>
      </c>
      <c r="BA106" s="5">
        <f t="shared" si="141"/>
        <v>0</v>
      </c>
      <c r="BB106" s="5">
        <f t="shared" si="141"/>
        <v>0</v>
      </c>
      <c r="BC106" s="5">
        <f t="shared" si="141"/>
        <v>0</v>
      </c>
      <c r="BD106" s="5">
        <f t="shared" si="141"/>
        <v>0</v>
      </c>
      <c r="BE106" s="5">
        <f t="shared" si="141"/>
        <v>0</v>
      </c>
      <c r="BF106" s="5">
        <f t="shared" si="141"/>
        <v>0</v>
      </c>
      <c r="BG106" s="5">
        <f t="shared" si="141"/>
        <v>0</v>
      </c>
      <c r="BH106" s="5">
        <f t="shared" si="141"/>
        <v>0</v>
      </c>
      <c r="BI106" s="5">
        <f t="shared" si="141"/>
        <v>0</v>
      </c>
    </row>
    <row r="107" spans="2:61" x14ac:dyDescent="0.35">
      <c r="C107" t="s">
        <v>210</v>
      </c>
      <c r="D107" t="s">
        <v>233</v>
      </c>
      <c r="E107" s="15">
        <f t="shared" si="139"/>
        <v>333.36881636978853</v>
      </c>
      <c r="F107" s="5">
        <f t="shared" ref="F107:AK107" si="142">IF(F2&gt;=smelter_start,F62,0)</f>
        <v>0</v>
      </c>
      <c r="G107" s="5">
        <f t="shared" si="142"/>
        <v>0</v>
      </c>
      <c r="H107" s="5">
        <f t="shared" si="142"/>
        <v>0</v>
      </c>
      <c r="I107" s="5">
        <f t="shared" si="142"/>
        <v>0</v>
      </c>
      <c r="J107" s="5">
        <f t="shared" si="142"/>
        <v>7.2820836969566933</v>
      </c>
      <c r="K107" s="5">
        <f t="shared" si="142"/>
        <v>7.2381663240303888</v>
      </c>
      <c r="L107" s="5">
        <f t="shared" si="142"/>
        <v>8.0938280379488834</v>
      </c>
      <c r="M107" s="5">
        <f t="shared" si="142"/>
        <v>8.045015132311379</v>
      </c>
      <c r="N107" s="5">
        <f t="shared" si="142"/>
        <v>7.9964966114502225</v>
      </c>
      <c r="O107" s="5">
        <f t="shared" si="142"/>
        <v>7.9482706999661614</v>
      </c>
      <c r="P107" s="5">
        <f t="shared" si="142"/>
        <v>7.9003356331671499</v>
      </c>
      <c r="Q107" s="5">
        <f t="shared" si="142"/>
        <v>7.8526896570037898</v>
      </c>
      <c r="R107" s="5">
        <f t="shared" si="142"/>
        <v>8.672590031116842</v>
      </c>
      <c r="S107" s="5">
        <f t="shared" si="142"/>
        <v>8.6202866813499774</v>
      </c>
      <c r="T107" s="5">
        <f t="shared" si="142"/>
        <v>8.5682987668091535</v>
      </c>
      <c r="U107" s="5">
        <f t="shared" si="142"/>
        <v>8.5166243851423786</v>
      </c>
      <c r="V107" s="5">
        <f t="shared" si="142"/>
        <v>8.4652616454705125</v>
      </c>
      <c r="W107" s="5">
        <f t="shared" si="142"/>
        <v>8.4142086683180786</v>
      </c>
      <c r="X107" s="5">
        <f t="shared" si="142"/>
        <v>9.1998099440989378</v>
      </c>
      <c r="Y107" s="5">
        <f t="shared" si="142"/>
        <v>9.1443269943032668</v>
      </c>
      <c r="Z107" s="5">
        <f t="shared" si="142"/>
        <v>9.0891786555198628</v>
      </c>
      <c r="AA107" s="5">
        <f t="shared" si="142"/>
        <v>9.0343629097498575</v>
      </c>
      <c r="AB107" s="5">
        <f t="shared" si="142"/>
        <v>8.9798777511647021</v>
      </c>
      <c r="AC107" s="5">
        <f t="shared" si="142"/>
        <v>8.9257211860327565</v>
      </c>
      <c r="AD107" s="5">
        <f t="shared" si="142"/>
        <v>9.6784267992505502</v>
      </c>
      <c r="AE107" s="5">
        <f t="shared" si="142"/>
        <v>9.6200573686354858</v>
      </c>
      <c r="AF107" s="5">
        <f t="shared" si="142"/>
        <v>9.5620399570521286</v>
      </c>
      <c r="AG107" s="5">
        <f t="shared" si="142"/>
        <v>9.5043724415159385</v>
      </c>
      <c r="AH107" s="5">
        <f t="shared" si="142"/>
        <v>9.4470527118458474</v>
      </c>
      <c r="AI107" s="5">
        <f t="shared" si="142"/>
        <v>9.3900786705870285</v>
      </c>
      <c r="AJ107" s="5">
        <f t="shared" si="142"/>
        <v>10.111235585678669</v>
      </c>
      <c r="AK107" s="5">
        <f t="shared" si="142"/>
        <v>10.050255937209709</v>
      </c>
      <c r="AL107" s="5">
        <f t="shared" ref="AL107:BI107" si="143">IF(AL2&gt;=smelter_start,AL62,0)</f>
        <v>9.9896440496831094</v>
      </c>
      <c r="AM107" s="5">
        <f t="shared" si="143"/>
        <v>9.9293977051767524</v>
      </c>
      <c r="AN107" s="5">
        <f t="shared" si="143"/>
        <v>9.8695146991445544</v>
      </c>
      <c r="AO107" s="5">
        <f t="shared" si="143"/>
        <v>9.8099928403357737</v>
      </c>
      <c r="AP107" s="5">
        <f t="shared" si="143"/>
        <v>10.500893793077532</v>
      </c>
      <c r="AQ107" s="5">
        <f t="shared" si="143"/>
        <v>10.437564162718729</v>
      </c>
      <c r="AR107" s="5">
        <f t="shared" si="143"/>
        <v>10.374616465761077</v>
      </c>
      <c r="AS107" s="5">
        <f t="shared" si="143"/>
        <v>10.312048398810044</v>
      </c>
      <c r="AT107" s="5">
        <f t="shared" si="143"/>
        <v>6.7941913713946702</v>
      </c>
      <c r="AU107" s="5">
        <f t="shared" si="143"/>
        <v>0</v>
      </c>
      <c r="AV107" s="5">
        <f t="shared" si="143"/>
        <v>0</v>
      </c>
      <c r="AW107" s="5">
        <f t="shared" si="143"/>
        <v>0</v>
      </c>
      <c r="AX107" s="5">
        <f t="shared" si="143"/>
        <v>0</v>
      </c>
      <c r="AY107" s="5">
        <f t="shared" si="143"/>
        <v>0</v>
      </c>
      <c r="AZ107" s="5">
        <f t="shared" si="143"/>
        <v>0</v>
      </c>
      <c r="BA107" s="5">
        <f t="shared" si="143"/>
        <v>0</v>
      </c>
      <c r="BB107" s="5">
        <f t="shared" si="143"/>
        <v>0</v>
      </c>
      <c r="BC107" s="5">
        <f t="shared" si="143"/>
        <v>0</v>
      </c>
      <c r="BD107" s="5">
        <f t="shared" si="143"/>
        <v>0</v>
      </c>
      <c r="BE107" s="5">
        <f t="shared" si="143"/>
        <v>0</v>
      </c>
      <c r="BF107" s="5">
        <f t="shared" si="143"/>
        <v>0</v>
      </c>
      <c r="BG107" s="5">
        <f t="shared" si="143"/>
        <v>0</v>
      </c>
      <c r="BH107" s="5">
        <f t="shared" si="143"/>
        <v>0</v>
      </c>
      <c r="BI107" s="5">
        <f t="shared" si="143"/>
        <v>0</v>
      </c>
    </row>
    <row r="108" spans="2:61" x14ac:dyDescent="0.35">
      <c r="C108" t="s">
        <v>302</v>
      </c>
      <c r="D108" t="s">
        <v>233</v>
      </c>
      <c r="E108" s="15">
        <f t="shared" ca="1" si="139"/>
        <v>266.69505309583087</v>
      </c>
      <c r="F108" s="5">
        <f t="shared" ref="F108:AK108" si="144">IF(F2&gt;=smelter_start,F63,0)</f>
        <v>0</v>
      </c>
      <c r="G108" s="5">
        <f t="shared" si="144"/>
        <v>0</v>
      </c>
      <c r="H108" s="5">
        <f t="shared" si="144"/>
        <v>0</v>
      </c>
      <c r="I108" s="5">
        <f t="shared" si="144"/>
        <v>0</v>
      </c>
      <c r="J108" s="5">
        <f t="shared" ca="1" si="144"/>
        <v>5.8256669575653532</v>
      </c>
      <c r="K108" s="5">
        <f t="shared" ca="1" si="144"/>
        <v>5.7905330592243116</v>
      </c>
      <c r="L108" s="5">
        <f t="shared" ca="1" si="144"/>
        <v>6.4750624303591069</v>
      </c>
      <c r="M108" s="5">
        <f t="shared" ca="1" si="144"/>
        <v>6.4360121058491027</v>
      </c>
      <c r="N108" s="5">
        <f t="shared" ca="1" si="144"/>
        <v>6.3971972891601769</v>
      </c>
      <c r="O108" s="5">
        <f t="shared" ca="1" si="144"/>
        <v>6.358616559972929</v>
      </c>
      <c r="P108" s="5">
        <f t="shared" ca="1" si="144"/>
        <v>6.3202685065337185</v>
      </c>
      <c r="Q108" s="5">
        <f t="shared" ca="1" si="144"/>
        <v>6.2821517256030308</v>
      </c>
      <c r="R108" s="5">
        <f t="shared" ca="1" si="144"/>
        <v>6.9380720248934731</v>
      </c>
      <c r="S108" s="5">
        <f t="shared" ca="1" si="144"/>
        <v>6.8962293450799814</v>
      </c>
      <c r="T108" s="5">
        <f t="shared" ca="1" si="144"/>
        <v>6.854639013447323</v>
      </c>
      <c r="U108" s="5">
        <f t="shared" ca="1" si="144"/>
        <v>6.8132995081139027</v>
      </c>
      <c r="V108" s="5">
        <f t="shared" ca="1" si="144"/>
        <v>6.7722093163764097</v>
      </c>
      <c r="W108" s="5">
        <f t="shared" ca="1" si="144"/>
        <v>6.7313669346544618</v>
      </c>
      <c r="X108" s="5">
        <f t="shared" ca="1" si="144"/>
        <v>7.3598479552791503</v>
      </c>
      <c r="Y108" s="5">
        <f t="shared" ca="1" si="144"/>
        <v>7.3154615954426134</v>
      </c>
      <c r="Z108" s="5">
        <f t="shared" ca="1" si="144"/>
        <v>7.2713429244158911</v>
      </c>
      <c r="AA108" s="5">
        <f t="shared" ca="1" si="144"/>
        <v>7.2274903277998872</v>
      </c>
      <c r="AB108" s="5">
        <f t="shared" ca="1" si="144"/>
        <v>7.1839022009317635</v>
      </c>
      <c r="AC108" s="5">
        <f t="shared" ca="1" si="144"/>
        <v>7.1405769488262063</v>
      </c>
      <c r="AD108" s="5">
        <f t="shared" ca="1" si="144"/>
        <v>7.7427414394004401</v>
      </c>
      <c r="AE108" s="5">
        <f t="shared" ca="1" si="144"/>
        <v>7.6960458949083872</v>
      </c>
      <c r="AF108" s="5">
        <f t="shared" ca="1" si="144"/>
        <v>7.6496319656417029</v>
      </c>
      <c r="AG108" s="5">
        <f t="shared" ca="1" si="144"/>
        <v>7.6034979532127505</v>
      </c>
      <c r="AH108" s="5">
        <f t="shared" ca="1" si="144"/>
        <v>7.5576421694766767</v>
      </c>
      <c r="AI108" s="5">
        <f t="shared" ca="1" si="144"/>
        <v>7.512062936469623</v>
      </c>
      <c r="AJ108" s="5">
        <f t="shared" ca="1" si="144"/>
        <v>8.0889884685429347</v>
      </c>
      <c r="AK108" s="5">
        <f t="shared" ca="1" si="144"/>
        <v>8.0402047497677671</v>
      </c>
      <c r="AL108" s="5">
        <f t="shared" ref="AL108:BI108" ca="1" si="145">IF(AL2&gt;=smelter_start,AL63,0)</f>
        <v>7.9917152397464868</v>
      </c>
      <c r="AM108" s="5">
        <f t="shared" ca="1" si="145"/>
        <v>7.9435181641414019</v>
      </c>
      <c r="AN108" s="5">
        <f t="shared" ca="1" si="145"/>
        <v>7.8956117593156439</v>
      </c>
      <c r="AO108" s="5">
        <f t="shared" ca="1" si="145"/>
        <v>7.8479942722686191</v>
      </c>
      <c r="AP108" s="5">
        <f t="shared" ca="1" si="145"/>
        <v>8.4007150344620261</v>
      </c>
      <c r="AQ108" s="5">
        <f t="shared" ca="1" si="145"/>
        <v>8.350051330174983</v>
      </c>
      <c r="AR108" s="5">
        <f t="shared" ca="1" si="145"/>
        <v>8.2996931726088601</v>
      </c>
      <c r="AS108" s="5">
        <f t="shared" ca="1" si="145"/>
        <v>8.2496387190480345</v>
      </c>
      <c r="AT108" s="5">
        <f t="shared" ca="1" si="145"/>
        <v>5.4353530971157351</v>
      </c>
      <c r="AU108" s="5">
        <f t="shared" si="145"/>
        <v>0</v>
      </c>
      <c r="AV108" s="5">
        <f t="shared" si="145"/>
        <v>0</v>
      </c>
      <c r="AW108" s="5">
        <f t="shared" si="145"/>
        <v>0</v>
      </c>
      <c r="AX108" s="5">
        <f t="shared" si="145"/>
        <v>0</v>
      </c>
      <c r="AY108" s="5">
        <f t="shared" si="145"/>
        <v>0</v>
      </c>
      <c r="AZ108" s="5">
        <f t="shared" si="145"/>
        <v>0</v>
      </c>
      <c r="BA108" s="5">
        <f t="shared" si="145"/>
        <v>0</v>
      </c>
      <c r="BB108" s="5">
        <f t="shared" si="145"/>
        <v>0</v>
      </c>
      <c r="BC108" s="5">
        <f t="shared" si="145"/>
        <v>0</v>
      </c>
      <c r="BD108" s="5">
        <f t="shared" si="145"/>
        <v>0</v>
      </c>
      <c r="BE108" s="5">
        <f t="shared" si="145"/>
        <v>0</v>
      </c>
      <c r="BF108" s="5">
        <f t="shared" si="145"/>
        <v>0</v>
      </c>
      <c r="BG108" s="5">
        <f t="shared" si="145"/>
        <v>0</v>
      </c>
      <c r="BH108" s="5">
        <f t="shared" si="145"/>
        <v>0</v>
      </c>
      <c r="BI108" s="5">
        <f t="shared" si="145"/>
        <v>0</v>
      </c>
    </row>
    <row r="109" spans="2:61" x14ac:dyDescent="0.35">
      <c r="B109" s="7" t="s">
        <v>116</v>
      </c>
      <c r="D109" t="s">
        <v>233</v>
      </c>
      <c r="E109" s="15">
        <f t="shared" ca="1" si="139"/>
        <v>62.892295885786908</v>
      </c>
      <c r="F109" s="5">
        <f ca="1">SUM(F110:F111)</f>
        <v>0</v>
      </c>
      <c r="G109" s="5">
        <f t="shared" ref="G109:BI109" ca="1" si="146">SUM(G110:G111)</f>
        <v>0</v>
      </c>
      <c r="H109" s="5">
        <f t="shared" ca="1" si="146"/>
        <v>0</v>
      </c>
      <c r="I109" s="5">
        <f t="shared" ca="1" si="146"/>
        <v>0</v>
      </c>
      <c r="J109" s="5">
        <f t="shared" ca="1" si="146"/>
        <v>1.5071256178614663</v>
      </c>
      <c r="K109" s="5">
        <f t="shared" ca="1" si="146"/>
        <v>1.4905834070798187</v>
      </c>
      <c r="L109" s="5">
        <f t="shared" ca="1" si="146"/>
        <v>1.6585006090541743</v>
      </c>
      <c r="M109" s="5">
        <f t="shared" ca="1" si="146"/>
        <v>1.6402969063691957</v>
      </c>
      <c r="N109" s="5">
        <f t="shared" ca="1" si="146"/>
        <v>1.6222930075248876</v>
      </c>
      <c r="O109" s="5">
        <f t="shared" ca="1" si="146"/>
        <v>1.604486719474294</v>
      </c>
      <c r="P109" s="5">
        <f t="shared" ca="1" si="146"/>
        <v>1.5868758732413444</v>
      </c>
      <c r="Q109" s="5">
        <f t="shared" ca="1" si="146"/>
        <v>1.5694583236566471</v>
      </c>
      <c r="R109" s="5">
        <f t="shared" ca="1" si="146"/>
        <v>1.7247021656624353</v>
      </c>
      <c r="S109" s="5">
        <f t="shared" ca="1" si="146"/>
        <v>1.7057718346921242</v>
      </c>
      <c r="T109" s="5">
        <f t="shared" ca="1" si="146"/>
        <v>1.6870492830345438</v>
      </c>
      <c r="U109" s="5">
        <f t="shared" ca="1" si="146"/>
        <v>1.6685322301039567</v>
      </c>
      <c r="V109" s="5">
        <f t="shared" ca="1" si="146"/>
        <v>1.6502184203463355</v>
      </c>
      <c r="W109" s="5">
        <f t="shared" ca="1" si="146"/>
        <v>1.6321056229646147</v>
      </c>
      <c r="X109" s="5">
        <f t="shared" ca="1" si="146"/>
        <v>1.7756107948116506</v>
      </c>
      <c r="Y109" s="5">
        <f t="shared" ca="1" si="146"/>
        <v>1.7561216907277979</v>
      </c>
      <c r="Z109" s="5">
        <f t="shared" ca="1" si="146"/>
        <v>1.7368464990503689</v>
      </c>
      <c r="AA109" s="5">
        <f t="shared" ca="1" si="146"/>
        <v>1.7177828718767925</v>
      </c>
      <c r="AB109" s="5">
        <f t="shared" ca="1" si="146"/>
        <v>1.698928487075072</v>
      </c>
      <c r="AC109" s="5">
        <f t="shared" ca="1" si="146"/>
        <v>1.6802810480009367</v>
      </c>
      <c r="AD109" s="5">
        <f t="shared" ca="1" si="146"/>
        <v>1.8129144907833579</v>
      </c>
      <c r="AE109" s="5">
        <f t="shared" ca="1" si="146"/>
        <v>1.7930159413325197</v>
      </c>
      <c r="AF109" s="5">
        <f t="shared" ca="1" si="146"/>
        <v>1.7733357983604543</v>
      </c>
      <c r="AG109" s="5">
        <f t="shared" ca="1" si="146"/>
        <v>1.75387166463765</v>
      </c>
      <c r="AH109" s="5">
        <f t="shared" ca="1" si="146"/>
        <v>1.7346211692465869</v>
      </c>
      <c r="AI109" s="5">
        <f t="shared" ca="1" si="146"/>
        <v>1.7155819672929362</v>
      </c>
      <c r="AJ109" s="5">
        <f t="shared" ca="1" si="146"/>
        <v>1.8381477179215893</v>
      </c>
      <c r="AK109" s="5">
        <f t="shared" ca="1" si="146"/>
        <v>1.8179722085696821</v>
      </c>
      <c r="AL109" s="5">
        <f t="shared" ca="1" si="146"/>
        <v>1.7980181456084214</v>
      </c>
      <c r="AM109" s="5">
        <f t="shared" ca="1" si="146"/>
        <v>1.7782830984422231</v>
      </c>
      <c r="AN109" s="5">
        <f t="shared" ca="1" si="146"/>
        <v>1.7587646631537208</v>
      </c>
      <c r="AO109" s="5">
        <f t="shared" ca="1" si="146"/>
        <v>1.739460462210946</v>
      </c>
      <c r="AP109" s="5">
        <f t="shared" ca="1" si="146"/>
        <v>1.8527041552683121</v>
      </c>
      <c r="AQ109" s="5">
        <f t="shared" ca="1" si="146"/>
        <v>1.8323688744600872</v>
      </c>
      <c r="AR109" s="5">
        <f t="shared" ca="1" si="146"/>
        <v>1.8122567936940133</v>
      </c>
      <c r="AS109" s="5">
        <f t="shared" ca="1" si="146"/>
        <v>1.7923654631264279</v>
      </c>
      <c r="AT109" s="5">
        <f t="shared" ca="1" si="146"/>
        <v>1.17504185906952</v>
      </c>
      <c r="AU109" s="5">
        <f t="shared" ca="1" si="146"/>
        <v>0</v>
      </c>
      <c r="AV109" s="5">
        <f t="shared" ca="1" si="146"/>
        <v>0</v>
      </c>
      <c r="AW109" s="5">
        <f t="shared" ca="1" si="146"/>
        <v>0</v>
      </c>
      <c r="AX109" s="5">
        <f t="shared" ca="1" si="146"/>
        <v>0</v>
      </c>
      <c r="AY109" s="5">
        <f t="shared" ca="1" si="146"/>
        <v>0</v>
      </c>
      <c r="AZ109" s="5">
        <f t="shared" ca="1" si="146"/>
        <v>0</v>
      </c>
      <c r="BA109" s="5">
        <f t="shared" ca="1" si="146"/>
        <v>0</v>
      </c>
      <c r="BB109" s="5">
        <f t="shared" ca="1" si="146"/>
        <v>0</v>
      </c>
      <c r="BC109" s="5">
        <f t="shared" ca="1" si="146"/>
        <v>0</v>
      </c>
      <c r="BD109" s="5">
        <f t="shared" ca="1" si="146"/>
        <v>0</v>
      </c>
      <c r="BE109" s="5">
        <f t="shared" ca="1" si="146"/>
        <v>0</v>
      </c>
      <c r="BF109" s="5">
        <f t="shared" ca="1" si="146"/>
        <v>0</v>
      </c>
      <c r="BG109" s="5">
        <f t="shared" ca="1" si="146"/>
        <v>0</v>
      </c>
      <c r="BH109" s="5">
        <f t="shared" ca="1" si="146"/>
        <v>0</v>
      </c>
      <c r="BI109" s="5">
        <f t="shared" ca="1" si="146"/>
        <v>0</v>
      </c>
    </row>
    <row r="110" spans="2:61" x14ac:dyDescent="0.35">
      <c r="C110" t="s">
        <v>210</v>
      </c>
      <c r="D110" t="s">
        <v>233</v>
      </c>
      <c r="E110" s="15">
        <f t="shared" si="139"/>
        <v>31.446147942893454</v>
      </c>
      <c r="F110" s="5">
        <f>assumptions!$E$123/100*F97</f>
        <v>0</v>
      </c>
      <c r="G110" s="5">
        <f>assumptions!$E$123/100*G97</f>
        <v>0</v>
      </c>
      <c r="H110" s="5">
        <f>assumptions!$E$123/100*H97</f>
        <v>0</v>
      </c>
      <c r="I110" s="5">
        <f>assumptions!$E$123/100*I97</f>
        <v>0</v>
      </c>
      <c r="J110" s="5">
        <f>assumptions!$E$123/100*J97</f>
        <v>0.75356280893073313</v>
      </c>
      <c r="K110" s="5">
        <f>assumptions!$E$123/100*K97</f>
        <v>0.74529170353990937</v>
      </c>
      <c r="L110" s="5">
        <f>assumptions!$E$123/100*L97</f>
        <v>0.82925030452708715</v>
      </c>
      <c r="M110" s="5">
        <f>assumptions!$E$123/100*M97</f>
        <v>0.82014845318459784</v>
      </c>
      <c r="N110" s="5">
        <f>assumptions!$E$123/100*N97</f>
        <v>0.81114650376244379</v>
      </c>
      <c r="O110" s="5">
        <f>assumptions!$E$123/100*O97</f>
        <v>0.802243359737147</v>
      </c>
      <c r="P110" s="5">
        <f>assumptions!$E$123/100*P97</f>
        <v>0.79343793662067219</v>
      </c>
      <c r="Q110" s="5">
        <f>assumptions!$E$123/100*Q97</f>
        <v>0.78472916182832353</v>
      </c>
      <c r="R110" s="5">
        <f>assumptions!$E$123/100*R97</f>
        <v>0.86235108283121764</v>
      </c>
      <c r="S110" s="5">
        <f>assumptions!$E$123/100*S97</f>
        <v>0.85288591734606212</v>
      </c>
      <c r="T110" s="5">
        <f>assumptions!$E$123/100*T97</f>
        <v>0.84352464151727191</v>
      </c>
      <c r="U110" s="5">
        <f>assumptions!$E$123/100*U97</f>
        <v>0.83426611505197834</v>
      </c>
      <c r="V110" s="5">
        <f>assumptions!$E$123/100*V97</f>
        <v>0.82510921017316774</v>
      </c>
      <c r="W110" s="5">
        <f>assumptions!$E$123/100*W97</f>
        <v>0.81605281148230735</v>
      </c>
      <c r="X110" s="5">
        <f>assumptions!$E$123/100*X97</f>
        <v>0.88780539740582531</v>
      </c>
      <c r="Y110" s="5">
        <f>assumptions!$E$123/100*Y97</f>
        <v>0.87806084536389895</v>
      </c>
      <c r="Z110" s="5">
        <f>assumptions!$E$123/100*Z97</f>
        <v>0.86842324952518446</v>
      </c>
      <c r="AA110" s="5">
        <f>assumptions!$E$123/100*AA97</f>
        <v>0.85889143593839623</v>
      </c>
      <c r="AB110" s="5">
        <f>assumptions!$E$123/100*AB97</f>
        <v>0.84946424353753602</v>
      </c>
      <c r="AC110" s="5">
        <f>assumptions!$E$123/100*AC97</f>
        <v>0.84014052400046835</v>
      </c>
      <c r="AD110" s="5">
        <f>assumptions!$E$123/100*AD97</f>
        <v>0.90645724539167893</v>
      </c>
      <c r="AE110" s="5">
        <f>assumptions!$E$123/100*AE97</f>
        <v>0.89650797066625987</v>
      </c>
      <c r="AF110" s="5">
        <f>assumptions!$E$123/100*AF97</f>
        <v>0.88666789918022715</v>
      </c>
      <c r="AG110" s="5">
        <f>assumptions!$E$123/100*AG97</f>
        <v>0.87693583231882499</v>
      </c>
      <c r="AH110" s="5">
        <f>assumptions!$E$123/100*AH97</f>
        <v>0.86731058462329347</v>
      </c>
      <c r="AI110" s="5">
        <f>assumptions!$E$123/100*AI97</f>
        <v>0.85779098364646811</v>
      </c>
      <c r="AJ110" s="5">
        <f>assumptions!$E$123/100*AJ97</f>
        <v>0.91907385896079463</v>
      </c>
      <c r="AK110" s="5">
        <f>assumptions!$E$123/100*AK97</f>
        <v>0.90898610428484106</v>
      </c>
      <c r="AL110" s="5">
        <f>assumptions!$E$123/100*AL97</f>
        <v>0.89900907280421072</v>
      </c>
      <c r="AM110" s="5">
        <f>assumptions!$E$123/100*AM97</f>
        <v>0.88914154922111155</v>
      </c>
      <c r="AN110" s="5">
        <f>assumptions!$E$123/100*AN97</f>
        <v>0.87938233157686041</v>
      </c>
      <c r="AO110" s="5">
        <f>assumptions!$E$123/100*AO97</f>
        <v>0.86973023110547298</v>
      </c>
      <c r="AP110" s="5">
        <f>assumptions!$E$123/100*AP97</f>
        <v>0.92635207763415606</v>
      </c>
      <c r="AQ110" s="5">
        <f>assumptions!$E$123/100*AQ97</f>
        <v>0.91618443723004361</v>
      </c>
      <c r="AR110" s="5">
        <f>assumptions!$E$123/100*AR97</f>
        <v>0.90612839684700663</v>
      </c>
      <c r="AS110" s="5">
        <f>assumptions!$E$123/100*AS97</f>
        <v>0.89618273156321393</v>
      </c>
      <c r="AT110" s="5">
        <f>assumptions!$E$123/100*AT97</f>
        <v>0.58752092953475998</v>
      </c>
      <c r="AU110" s="5">
        <f>assumptions!$E$123/100*AU97</f>
        <v>0</v>
      </c>
      <c r="AV110" s="5">
        <f>assumptions!$E$123/100*AV97</f>
        <v>0</v>
      </c>
      <c r="AW110" s="5">
        <f>assumptions!$E$123/100*AW97</f>
        <v>0</v>
      </c>
      <c r="AX110" s="5">
        <f>assumptions!$E$123/100*AX97</f>
        <v>0</v>
      </c>
      <c r="AY110" s="5">
        <f>assumptions!$E$123/100*AY97</f>
        <v>0</v>
      </c>
      <c r="AZ110" s="5">
        <f>assumptions!$E$123/100*AZ97</f>
        <v>0</v>
      </c>
      <c r="BA110" s="5">
        <f>assumptions!$E$123/100*BA97</f>
        <v>0</v>
      </c>
      <c r="BB110" s="5">
        <f>assumptions!$E$123/100*BB97</f>
        <v>0</v>
      </c>
      <c r="BC110" s="5">
        <f>assumptions!$E$123/100*BC97</f>
        <v>0</v>
      </c>
      <c r="BD110" s="5">
        <f>assumptions!$E$123/100*BD97</f>
        <v>0</v>
      </c>
      <c r="BE110" s="5">
        <f>assumptions!$E$123/100*BE97</f>
        <v>0</v>
      </c>
      <c r="BF110" s="5">
        <f>assumptions!$E$123/100*BF97</f>
        <v>0</v>
      </c>
      <c r="BG110" s="5">
        <f>assumptions!$E$123/100*BG97</f>
        <v>0</v>
      </c>
      <c r="BH110" s="5">
        <f>assumptions!$E$123/100*BH97</f>
        <v>0</v>
      </c>
      <c r="BI110" s="5">
        <f>assumptions!$E$123/100*BI97</f>
        <v>0</v>
      </c>
    </row>
    <row r="111" spans="2:61" x14ac:dyDescent="0.35">
      <c r="C111" t="s">
        <v>302</v>
      </c>
      <c r="D111" t="s">
        <v>233</v>
      </c>
      <c r="E111" s="15">
        <f t="shared" ca="1" si="139"/>
        <v>31.446147942893454</v>
      </c>
      <c r="F111" s="5" cm="1">
        <f t="array" aca="1" ref="F111" ca="1">_xlfn.IFS(F12&lt;assumptions!$E$168,assumptions!$E$162,F12&lt;assumptions!$E$169,assumptions!$E$163,F12&lt;assumptions!$E$170,assumptions!$E$164,F12&lt;assumptions!$E$171,assumptions!$E$165,F12&lt;assumptions!$E$172,assumptions!$E$166,TRUE, assumptions!$E$167)/100*F97</f>
        <v>0</v>
      </c>
      <c r="G111" s="5" cm="1">
        <f t="array" aca="1" ref="G111" ca="1">_xlfn.IFS(G12&lt;assumptions!$E$168,assumptions!$E$162,G12&lt;assumptions!$E$169,assumptions!$E$163,G12&lt;assumptions!$E$170,assumptions!$E$164,G12&lt;assumptions!$E$171,assumptions!$E$165,G12&lt;assumptions!$E$172,assumptions!$E$166,TRUE, assumptions!$E$167)/100*G97</f>
        <v>0</v>
      </c>
      <c r="H111" s="5" cm="1">
        <f t="array" aca="1" ref="H111" ca="1">_xlfn.IFS(H12&lt;assumptions!$E$168,assumptions!$E$162,H12&lt;assumptions!$E$169,assumptions!$E$163,H12&lt;assumptions!$E$170,assumptions!$E$164,H12&lt;assumptions!$E$171,assumptions!$E$165,H12&lt;assumptions!$E$172,assumptions!$E$166,TRUE, assumptions!$E$167)/100*H97</f>
        <v>0</v>
      </c>
      <c r="I111" s="5" cm="1">
        <f t="array" aca="1" ref="I111" ca="1">_xlfn.IFS(I12&lt;assumptions!$E$168,assumptions!$E$162,I12&lt;assumptions!$E$169,assumptions!$E$163,I12&lt;assumptions!$E$170,assumptions!$E$164,I12&lt;assumptions!$E$171,assumptions!$E$165,I12&lt;assumptions!$E$172,assumptions!$E$166,TRUE, assumptions!$E$167)/100*I97</f>
        <v>0</v>
      </c>
      <c r="J111" s="5" cm="1">
        <f t="array" aca="1" ref="J111" ca="1">_xlfn.IFS(J12&lt;assumptions!$E$168,assumptions!$E$162,J12&lt;assumptions!$E$169,assumptions!$E$163,J12&lt;assumptions!$E$170,assumptions!$E$164,J12&lt;assumptions!$E$171,assumptions!$E$165,J12&lt;assumptions!$E$172,assumptions!$E$166,TRUE, assumptions!$E$167)/100*J97</f>
        <v>0.75356280893073313</v>
      </c>
      <c r="K111" s="5" cm="1">
        <f t="array" aca="1" ref="K111" ca="1">_xlfn.IFS(K12&lt;assumptions!$E$168,assumptions!$E$162,K12&lt;assumptions!$E$169,assumptions!$E$163,K12&lt;assumptions!$E$170,assumptions!$E$164,K12&lt;assumptions!$E$171,assumptions!$E$165,K12&lt;assumptions!$E$172,assumptions!$E$166,TRUE, assumptions!$E$167)/100*K97</f>
        <v>0.74529170353990937</v>
      </c>
      <c r="L111" s="5" cm="1">
        <f t="array" aca="1" ref="L111" ca="1">_xlfn.IFS(L12&lt;assumptions!$E$168,assumptions!$E$162,L12&lt;assumptions!$E$169,assumptions!$E$163,L12&lt;assumptions!$E$170,assumptions!$E$164,L12&lt;assumptions!$E$171,assumptions!$E$165,L12&lt;assumptions!$E$172,assumptions!$E$166,TRUE, assumptions!$E$167)/100*L97</f>
        <v>0.82925030452708715</v>
      </c>
      <c r="M111" s="5" cm="1">
        <f t="array" aca="1" ref="M111" ca="1">_xlfn.IFS(M12&lt;assumptions!$E$168,assumptions!$E$162,M12&lt;assumptions!$E$169,assumptions!$E$163,M12&lt;assumptions!$E$170,assumptions!$E$164,M12&lt;assumptions!$E$171,assumptions!$E$165,M12&lt;assumptions!$E$172,assumptions!$E$166,TRUE, assumptions!$E$167)/100*M97</f>
        <v>0.82014845318459784</v>
      </c>
      <c r="N111" s="5" cm="1">
        <f t="array" aca="1" ref="N111" ca="1">_xlfn.IFS(N12&lt;assumptions!$E$168,assumptions!$E$162,N12&lt;assumptions!$E$169,assumptions!$E$163,N12&lt;assumptions!$E$170,assumptions!$E$164,N12&lt;assumptions!$E$171,assumptions!$E$165,N12&lt;assumptions!$E$172,assumptions!$E$166,TRUE, assumptions!$E$167)/100*N97</f>
        <v>0.81114650376244379</v>
      </c>
      <c r="O111" s="5" cm="1">
        <f t="array" aca="1" ref="O111" ca="1">_xlfn.IFS(O12&lt;assumptions!$E$168,assumptions!$E$162,O12&lt;assumptions!$E$169,assumptions!$E$163,O12&lt;assumptions!$E$170,assumptions!$E$164,O12&lt;assumptions!$E$171,assumptions!$E$165,O12&lt;assumptions!$E$172,assumptions!$E$166,TRUE, assumptions!$E$167)/100*O97</f>
        <v>0.802243359737147</v>
      </c>
      <c r="P111" s="5" cm="1">
        <f t="array" aca="1" ref="P111" ca="1">_xlfn.IFS(P12&lt;assumptions!$E$168,assumptions!$E$162,P12&lt;assumptions!$E$169,assumptions!$E$163,P12&lt;assumptions!$E$170,assumptions!$E$164,P12&lt;assumptions!$E$171,assumptions!$E$165,P12&lt;assumptions!$E$172,assumptions!$E$166,TRUE, assumptions!$E$167)/100*P97</f>
        <v>0.79343793662067219</v>
      </c>
      <c r="Q111" s="5" cm="1">
        <f t="array" aca="1" ref="Q111" ca="1">_xlfn.IFS(Q12&lt;assumptions!$E$168,assumptions!$E$162,Q12&lt;assumptions!$E$169,assumptions!$E$163,Q12&lt;assumptions!$E$170,assumptions!$E$164,Q12&lt;assumptions!$E$171,assumptions!$E$165,Q12&lt;assumptions!$E$172,assumptions!$E$166,TRUE, assumptions!$E$167)/100*Q97</f>
        <v>0.78472916182832353</v>
      </c>
      <c r="R111" s="5" cm="1">
        <f t="array" aca="1" ref="R111" ca="1">_xlfn.IFS(R12&lt;assumptions!$E$168,assumptions!$E$162,R12&lt;assumptions!$E$169,assumptions!$E$163,R12&lt;assumptions!$E$170,assumptions!$E$164,R12&lt;assumptions!$E$171,assumptions!$E$165,R12&lt;assumptions!$E$172,assumptions!$E$166,TRUE, assumptions!$E$167)/100*R97</f>
        <v>0.86235108283121764</v>
      </c>
      <c r="S111" s="5" cm="1">
        <f t="array" aca="1" ref="S111" ca="1">_xlfn.IFS(S12&lt;assumptions!$E$168,assumptions!$E$162,S12&lt;assumptions!$E$169,assumptions!$E$163,S12&lt;assumptions!$E$170,assumptions!$E$164,S12&lt;assumptions!$E$171,assumptions!$E$165,S12&lt;assumptions!$E$172,assumptions!$E$166,TRUE, assumptions!$E$167)/100*S97</f>
        <v>0.85288591734606212</v>
      </c>
      <c r="T111" s="5" cm="1">
        <f t="array" aca="1" ref="T111" ca="1">_xlfn.IFS(T12&lt;assumptions!$E$168,assumptions!$E$162,T12&lt;assumptions!$E$169,assumptions!$E$163,T12&lt;assumptions!$E$170,assumptions!$E$164,T12&lt;assumptions!$E$171,assumptions!$E$165,T12&lt;assumptions!$E$172,assumptions!$E$166,TRUE, assumptions!$E$167)/100*T97</f>
        <v>0.84352464151727191</v>
      </c>
      <c r="U111" s="5" cm="1">
        <f t="array" aca="1" ref="U111" ca="1">_xlfn.IFS(U12&lt;assumptions!$E$168,assumptions!$E$162,U12&lt;assumptions!$E$169,assumptions!$E$163,U12&lt;assumptions!$E$170,assumptions!$E$164,U12&lt;assumptions!$E$171,assumptions!$E$165,U12&lt;assumptions!$E$172,assumptions!$E$166,TRUE, assumptions!$E$167)/100*U97</f>
        <v>0.83426611505197834</v>
      </c>
      <c r="V111" s="5" cm="1">
        <f t="array" aca="1" ref="V111" ca="1">_xlfn.IFS(V12&lt;assumptions!$E$168,assumptions!$E$162,V12&lt;assumptions!$E$169,assumptions!$E$163,V12&lt;assumptions!$E$170,assumptions!$E$164,V12&lt;assumptions!$E$171,assumptions!$E$165,V12&lt;assumptions!$E$172,assumptions!$E$166,TRUE, assumptions!$E$167)/100*V97</f>
        <v>0.82510921017316774</v>
      </c>
      <c r="W111" s="5" cm="1">
        <f t="array" aca="1" ref="W111" ca="1">_xlfn.IFS(W12&lt;assumptions!$E$168,assumptions!$E$162,W12&lt;assumptions!$E$169,assumptions!$E$163,W12&lt;assumptions!$E$170,assumptions!$E$164,W12&lt;assumptions!$E$171,assumptions!$E$165,W12&lt;assumptions!$E$172,assumptions!$E$166,TRUE, assumptions!$E$167)/100*W97</f>
        <v>0.81605281148230735</v>
      </c>
      <c r="X111" s="5" cm="1">
        <f t="array" aca="1" ref="X111" ca="1">_xlfn.IFS(X12&lt;assumptions!$E$168,assumptions!$E$162,X12&lt;assumptions!$E$169,assumptions!$E$163,X12&lt;assumptions!$E$170,assumptions!$E$164,X12&lt;assumptions!$E$171,assumptions!$E$165,X12&lt;assumptions!$E$172,assumptions!$E$166,TRUE, assumptions!$E$167)/100*X97</f>
        <v>0.88780539740582531</v>
      </c>
      <c r="Y111" s="5" cm="1">
        <f t="array" aca="1" ref="Y111" ca="1">_xlfn.IFS(Y12&lt;assumptions!$E$168,assumptions!$E$162,Y12&lt;assumptions!$E$169,assumptions!$E$163,Y12&lt;assumptions!$E$170,assumptions!$E$164,Y12&lt;assumptions!$E$171,assumptions!$E$165,Y12&lt;assumptions!$E$172,assumptions!$E$166,TRUE, assumptions!$E$167)/100*Y97</f>
        <v>0.87806084536389895</v>
      </c>
      <c r="Z111" s="5" cm="1">
        <f t="array" aca="1" ref="Z111" ca="1">_xlfn.IFS(Z12&lt;assumptions!$E$168,assumptions!$E$162,Z12&lt;assumptions!$E$169,assumptions!$E$163,Z12&lt;assumptions!$E$170,assumptions!$E$164,Z12&lt;assumptions!$E$171,assumptions!$E$165,Z12&lt;assumptions!$E$172,assumptions!$E$166,TRUE, assumptions!$E$167)/100*Z97</f>
        <v>0.86842324952518446</v>
      </c>
      <c r="AA111" s="5" cm="1">
        <f t="array" aca="1" ref="AA111" ca="1">_xlfn.IFS(AA12&lt;assumptions!$E$168,assumptions!$E$162,AA12&lt;assumptions!$E$169,assumptions!$E$163,AA12&lt;assumptions!$E$170,assumptions!$E$164,AA12&lt;assumptions!$E$171,assumptions!$E$165,AA12&lt;assumptions!$E$172,assumptions!$E$166,TRUE, assumptions!$E$167)/100*AA97</f>
        <v>0.85889143593839623</v>
      </c>
      <c r="AB111" s="5" cm="1">
        <f t="array" aca="1" ref="AB111" ca="1">_xlfn.IFS(AB12&lt;assumptions!$E$168,assumptions!$E$162,AB12&lt;assumptions!$E$169,assumptions!$E$163,AB12&lt;assumptions!$E$170,assumptions!$E$164,AB12&lt;assumptions!$E$171,assumptions!$E$165,AB12&lt;assumptions!$E$172,assumptions!$E$166,TRUE, assumptions!$E$167)/100*AB97</f>
        <v>0.84946424353753602</v>
      </c>
      <c r="AC111" s="5" cm="1">
        <f t="array" aca="1" ref="AC111" ca="1">_xlfn.IFS(AC12&lt;assumptions!$E$168,assumptions!$E$162,AC12&lt;assumptions!$E$169,assumptions!$E$163,AC12&lt;assumptions!$E$170,assumptions!$E$164,AC12&lt;assumptions!$E$171,assumptions!$E$165,AC12&lt;assumptions!$E$172,assumptions!$E$166,TRUE, assumptions!$E$167)/100*AC97</f>
        <v>0.84014052400046835</v>
      </c>
      <c r="AD111" s="5" cm="1">
        <f t="array" aca="1" ref="AD111" ca="1">_xlfn.IFS(AD12&lt;assumptions!$E$168,assumptions!$E$162,AD12&lt;assumptions!$E$169,assumptions!$E$163,AD12&lt;assumptions!$E$170,assumptions!$E$164,AD12&lt;assumptions!$E$171,assumptions!$E$165,AD12&lt;assumptions!$E$172,assumptions!$E$166,TRUE, assumptions!$E$167)/100*AD97</f>
        <v>0.90645724539167893</v>
      </c>
      <c r="AE111" s="5" cm="1">
        <f t="array" aca="1" ref="AE111" ca="1">_xlfn.IFS(AE12&lt;assumptions!$E$168,assumptions!$E$162,AE12&lt;assumptions!$E$169,assumptions!$E$163,AE12&lt;assumptions!$E$170,assumptions!$E$164,AE12&lt;assumptions!$E$171,assumptions!$E$165,AE12&lt;assumptions!$E$172,assumptions!$E$166,TRUE, assumptions!$E$167)/100*AE97</f>
        <v>0.89650797066625987</v>
      </c>
      <c r="AF111" s="5" cm="1">
        <f t="array" aca="1" ref="AF111" ca="1">_xlfn.IFS(AF12&lt;assumptions!$E$168,assumptions!$E$162,AF12&lt;assumptions!$E$169,assumptions!$E$163,AF12&lt;assumptions!$E$170,assumptions!$E$164,AF12&lt;assumptions!$E$171,assumptions!$E$165,AF12&lt;assumptions!$E$172,assumptions!$E$166,TRUE, assumptions!$E$167)/100*AF97</f>
        <v>0.88666789918022715</v>
      </c>
      <c r="AG111" s="5" cm="1">
        <f t="array" aca="1" ref="AG111" ca="1">_xlfn.IFS(AG12&lt;assumptions!$E$168,assumptions!$E$162,AG12&lt;assumptions!$E$169,assumptions!$E$163,AG12&lt;assumptions!$E$170,assumptions!$E$164,AG12&lt;assumptions!$E$171,assumptions!$E$165,AG12&lt;assumptions!$E$172,assumptions!$E$166,TRUE, assumptions!$E$167)/100*AG97</f>
        <v>0.87693583231882499</v>
      </c>
      <c r="AH111" s="5" cm="1">
        <f t="array" aca="1" ref="AH111" ca="1">_xlfn.IFS(AH12&lt;assumptions!$E$168,assumptions!$E$162,AH12&lt;assumptions!$E$169,assumptions!$E$163,AH12&lt;assumptions!$E$170,assumptions!$E$164,AH12&lt;assumptions!$E$171,assumptions!$E$165,AH12&lt;assumptions!$E$172,assumptions!$E$166,TRUE, assumptions!$E$167)/100*AH97</f>
        <v>0.86731058462329347</v>
      </c>
      <c r="AI111" s="5" cm="1">
        <f t="array" aca="1" ref="AI111" ca="1">_xlfn.IFS(AI12&lt;assumptions!$E$168,assumptions!$E$162,AI12&lt;assumptions!$E$169,assumptions!$E$163,AI12&lt;assumptions!$E$170,assumptions!$E$164,AI12&lt;assumptions!$E$171,assumptions!$E$165,AI12&lt;assumptions!$E$172,assumptions!$E$166,TRUE, assumptions!$E$167)/100*AI97</f>
        <v>0.85779098364646811</v>
      </c>
      <c r="AJ111" s="5" cm="1">
        <f t="array" aca="1" ref="AJ111" ca="1">_xlfn.IFS(AJ12&lt;assumptions!$E$168,assumptions!$E$162,AJ12&lt;assumptions!$E$169,assumptions!$E$163,AJ12&lt;assumptions!$E$170,assumptions!$E$164,AJ12&lt;assumptions!$E$171,assumptions!$E$165,AJ12&lt;assumptions!$E$172,assumptions!$E$166,TRUE, assumptions!$E$167)/100*AJ97</f>
        <v>0.91907385896079463</v>
      </c>
      <c r="AK111" s="5" cm="1">
        <f t="array" aca="1" ref="AK111" ca="1">_xlfn.IFS(AK12&lt;assumptions!$E$168,assumptions!$E$162,AK12&lt;assumptions!$E$169,assumptions!$E$163,AK12&lt;assumptions!$E$170,assumptions!$E$164,AK12&lt;assumptions!$E$171,assumptions!$E$165,AK12&lt;assumptions!$E$172,assumptions!$E$166,TRUE, assumptions!$E$167)/100*AK97</f>
        <v>0.90898610428484106</v>
      </c>
      <c r="AL111" s="5" cm="1">
        <f t="array" aca="1" ref="AL111" ca="1">_xlfn.IFS(AL12&lt;assumptions!$E$168,assumptions!$E$162,AL12&lt;assumptions!$E$169,assumptions!$E$163,AL12&lt;assumptions!$E$170,assumptions!$E$164,AL12&lt;assumptions!$E$171,assumptions!$E$165,AL12&lt;assumptions!$E$172,assumptions!$E$166,TRUE, assumptions!$E$167)/100*AL97</f>
        <v>0.89900907280421072</v>
      </c>
      <c r="AM111" s="5" cm="1">
        <f t="array" aca="1" ref="AM111" ca="1">_xlfn.IFS(AM12&lt;assumptions!$E$168,assumptions!$E$162,AM12&lt;assumptions!$E$169,assumptions!$E$163,AM12&lt;assumptions!$E$170,assumptions!$E$164,AM12&lt;assumptions!$E$171,assumptions!$E$165,AM12&lt;assumptions!$E$172,assumptions!$E$166,TRUE, assumptions!$E$167)/100*AM97</f>
        <v>0.88914154922111155</v>
      </c>
      <c r="AN111" s="5" cm="1">
        <f t="array" aca="1" ref="AN111" ca="1">_xlfn.IFS(AN12&lt;assumptions!$E$168,assumptions!$E$162,AN12&lt;assumptions!$E$169,assumptions!$E$163,AN12&lt;assumptions!$E$170,assumptions!$E$164,AN12&lt;assumptions!$E$171,assumptions!$E$165,AN12&lt;assumptions!$E$172,assumptions!$E$166,TRUE, assumptions!$E$167)/100*AN97</f>
        <v>0.87938233157686041</v>
      </c>
      <c r="AO111" s="5" cm="1">
        <f t="array" aca="1" ref="AO111" ca="1">_xlfn.IFS(AO12&lt;assumptions!$E$168,assumptions!$E$162,AO12&lt;assumptions!$E$169,assumptions!$E$163,AO12&lt;assumptions!$E$170,assumptions!$E$164,AO12&lt;assumptions!$E$171,assumptions!$E$165,AO12&lt;assumptions!$E$172,assumptions!$E$166,TRUE, assumptions!$E$167)/100*AO97</f>
        <v>0.86973023110547298</v>
      </c>
      <c r="AP111" s="5" cm="1">
        <f t="array" aca="1" ref="AP111" ca="1">_xlfn.IFS(AP12&lt;assumptions!$E$168,assumptions!$E$162,AP12&lt;assumptions!$E$169,assumptions!$E$163,AP12&lt;assumptions!$E$170,assumptions!$E$164,AP12&lt;assumptions!$E$171,assumptions!$E$165,AP12&lt;assumptions!$E$172,assumptions!$E$166,TRUE, assumptions!$E$167)/100*AP97</f>
        <v>0.92635207763415606</v>
      </c>
      <c r="AQ111" s="5" cm="1">
        <f t="array" aca="1" ref="AQ111" ca="1">_xlfn.IFS(AQ12&lt;assumptions!$E$168,assumptions!$E$162,AQ12&lt;assumptions!$E$169,assumptions!$E$163,AQ12&lt;assumptions!$E$170,assumptions!$E$164,AQ12&lt;assumptions!$E$171,assumptions!$E$165,AQ12&lt;assumptions!$E$172,assumptions!$E$166,TRUE, assumptions!$E$167)/100*AQ97</f>
        <v>0.91618443723004361</v>
      </c>
      <c r="AR111" s="5" cm="1">
        <f t="array" aca="1" ref="AR111" ca="1">_xlfn.IFS(AR12&lt;assumptions!$E$168,assumptions!$E$162,AR12&lt;assumptions!$E$169,assumptions!$E$163,AR12&lt;assumptions!$E$170,assumptions!$E$164,AR12&lt;assumptions!$E$171,assumptions!$E$165,AR12&lt;assumptions!$E$172,assumptions!$E$166,TRUE, assumptions!$E$167)/100*AR97</f>
        <v>0.90612839684700663</v>
      </c>
      <c r="AS111" s="5" cm="1">
        <f t="array" aca="1" ref="AS111" ca="1">_xlfn.IFS(AS12&lt;assumptions!$E$168,assumptions!$E$162,AS12&lt;assumptions!$E$169,assumptions!$E$163,AS12&lt;assumptions!$E$170,assumptions!$E$164,AS12&lt;assumptions!$E$171,assumptions!$E$165,AS12&lt;assumptions!$E$172,assumptions!$E$166,TRUE, assumptions!$E$167)/100*AS97</f>
        <v>0.89618273156321393</v>
      </c>
      <c r="AT111" s="5" cm="1">
        <f t="array" aca="1" ref="AT111" ca="1">_xlfn.IFS(AT12&lt;assumptions!$E$168,assumptions!$E$162,AT12&lt;assumptions!$E$169,assumptions!$E$163,AT12&lt;assumptions!$E$170,assumptions!$E$164,AT12&lt;assumptions!$E$171,assumptions!$E$165,AT12&lt;assumptions!$E$172,assumptions!$E$166,TRUE, assumptions!$E$167)/100*AT97</f>
        <v>0.58752092953475998</v>
      </c>
      <c r="AU111" s="5" cm="1">
        <f t="array" aca="1" ref="AU111" ca="1">_xlfn.IFS(AU12&lt;assumptions!$E$168,assumptions!$E$162,AU12&lt;assumptions!$E$169,assumptions!$E$163,AU12&lt;assumptions!$E$170,assumptions!$E$164,AU12&lt;assumptions!$E$171,assumptions!$E$165,AU12&lt;assumptions!$E$172,assumptions!$E$166,TRUE, assumptions!$E$167)/100*AU97</f>
        <v>0</v>
      </c>
      <c r="AV111" s="5" cm="1">
        <f t="array" aca="1" ref="AV111" ca="1">_xlfn.IFS(AV12&lt;assumptions!$E$168,assumptions!$E$162,AV12&lt;assumptions!$E$169,assumptions!$E$163,AV12&lt;assumptions!$E$170,assumptions!$E$164,AV12&lt;assumptions!$E$171,assumptions!$E$165,AV12&lt;assumptions!$E$172,assumptions!$E$166,TRUE, assumptions!$E$167)/100*AV97</f>
        <v>0</v>
      </c>
      <c r="AW111" s="5" cm="1">
        <f t="array" aca="1" ref="AW111" ca="1">_xlfn.IFS(AW12&lt;assumptions!$E$168,assumptions!$E$162,AW12&lt;assumptions!$E$169,assumptions!$E$163,AW12&lt;assumptions!$E$170,assumptions!$E$164,AW12&lt;assumptions!$E$171,assumptions!$E$165,AW12&lt;assumptions!$E$172,assumptions!$E$166,TRUE, assumptions!$E$167)/100*AW97</f>
        <v>0</v>
      </c>
      <c r="AX111" s="5" cm="1">
        <f t="array" aca="1" ref="AX111" ca="1">_xlfn.IFS(AX12&lt;assumptions!$E$168,assumptions!$E$162,AX12&lt;assumptions!$E$169,assumptions!$E$163,AX12&lt;assumptions!$E$170,assumptions!$E$164,AX12&lt;assumptions!$E$171,assumptions!$E$165,AX12&lt;assumptions!$E$172,assumptions!$E$166,TRUE, assumptions!$E$167)/100*AX97</f>
        <v>0</v>
      </c>
      <c r="AY111" s="5" cm="1">
        <f t="array" aca="1" ref="AY111" ca="1">_xlfn.IFS(AY12&lt;assumptions!$E$168,assumptions!$E$162,AY12&lt;assumptions!$E$169,assumptions!$E$163,AY12&lt;assumptions!$E$170,assumptions!$E$164,AY12&lt;assumptions!$E$171,assumptions!$E$165,AY12&lt;assumptions!$E$172,assumptions!$E$166,TRUE, assumptions!$E$167)/100*AY97</f>
        <v>0</v>
      </c>
      <c r="AZ111" s="5" cm="1">
        <f t="array" aca="1" ref="AZ111" ca="1">_xlfn.IFS(AZ12&lt;assumptions!$E$168,assumptions!$E$162,AZ12&lt;assumptions!$E$169,assumptions!$E$163,AZ12&lt;assumptions!$E$170,assumptions!$E$164,AZ12&lt;assumptions!$E$171,assumptions!$E$165,AZ12&lt;assumptions!$E$172,assumptions!$E$166,TRUE, assumptions!$E$167)/100*AZ97</f>
        <v>0</v>
      </c>
      <c r="BA111" s="5" cm="1">
        <f t="array" aca="1" ref="BA111" ca="1">_xlfn.IFS(BA12&lt;assumptions!$E$168,assumptions!$E$162,BA12&lt;assumptions!$E$169,assumptions!$E$163,BA12&lt;assumptions!$E$170,assumptions!$E$164,BA12&lt;assumptions!$E$171,assumptions!$E$165,BA12&lt;assumptions!$E$172,assumptions!$E$166,TRUE, assumptions!$E$167)/100*BA97</f>
        <v>0</v>
      </c>
      <c r="BB111" s="5" cm="1">
        <f t="array" aca="1" ref="BB111" ca="1">_xlfn.IFS(BB12&lt;assumptions!$E$168,assumptions!$E$162,BB12&lt;assumptions!$E$169,assumptions!$E$163,BB12&lt;assumptions!$E$170,assumptions!$E$164,BB12&lt;assumptions!$E$171,assumptions!$E$165,BB12&lt;assumptions!$E$172,assumptions!$E$166,TRUE, assumptions!$E$167)/100*BB97</f>
        <v>0</v>
      </c>
      <c r="BC111" s="5" cm="1">
        <f t="array" aca="1" ref="BC111" ca="1">_xlfn.IFS(BC12&lt;assumptions!$E$168,assumptions!$E$162,BC12&lt;assumptions!$E$169,assumptions!$E$163,BC12&lt;assumptions!$E$170,assumptions!$E$164,BC12&lt;assumptions!$E$171,assumptions!$E$165,BC12&lt;assumptions!$E$172,assumptions!$E$166,TRUE, assumptions!$E$167)/100*BC97</f>
        <v>0</v>
      </c>
      <c r="BD111" s="5" cm="1">
        <f t="array" aca="1" ref="BD111" ca="1">_xlfn.IFS(BD12&lt;assumptions!$E$168,assumptions!$E$162,BD12&lt;assumptions!$E$169,assumptions!$E$163,BD12&lt;assumptions!$E$170,assumptions!$E$164,BD12&lt;assumptions!$E$171,assumptions!$E$165,BD12&lt;assumptions!$E$172,assumptions!$E$166,TRUE, assumptions!$E$167)/100*BD97</f>
        <v>0</v>
      </c>
      <c r="BE111" s="5" cm="1">
        <f t="array" aca="1" ref="BE111" ca="1">_xlfn.IFS(BE12&lt;assumptions!$E$168,assumptions!$E$162,BE12&lt;assumptions!$E$169,assumptions!$E$163,BE12&lt;assumptions!$E$170,assumptions!$E$164,BE12&lt;assumptions!$E$171,assumptions!$E$165,BE12&lt;assumptions!$E$172,assumptions!$E$166,TRUE, assumptions!$E$167)/100*BE97</f>
        <v>0</v>
      </c>
      <c r="BF111" s="5" cm="1">
        <f t="array" aca="1" ref="BF111" ca="1">_xlfn.IFS(BF12&lt;assumptions!$E$168,assumptions!$E$162,BF12&lt;assumptions!$E$169,assumptions!$E$163,BF12&lt;assumptions!$E$170,assumptions!$E$164,BF12&lt;assumptions!$E$171,assumptions!$E$165,BF12&lt;assumptions!$E$172,assumptions!$E$166,TRUE, assumptions!$E$167)/100*BF97</f>
        <v>0</v>
      </c>
      <c r="BG111" s="5" cm="1">
        <f t="array" aca="1" ref="BG111" ca="1">_xlfn.IFS(BG12&lt;assumptions!$E$168,assumptions!$E$162,BG12&lt;assumptions!$E$169,assumptions!$E$163,BG12&lt;assumptions!$E$170,assumptions!$E$164,BG12&lt;assumptions!$E$171,assumptions!$E$165,BG12&lt;assumptions!$E$172,assumptions!$E$166,TRUE, assumptions!$E$167)/100*BG97</f>
        <v>0</v>
      </c>
      <c r="BH111" s="5" cm="1">
        <f t="array" aca="1" ref="BH111" ca="1">_xlfn.IFS(BH12&lt;assumptions!$E$168,assumptions!$E$162,BH12&lt;assumptions!$E$169,assumptions!$E$163,BH12&lt;assumptions!$E$170,assumptions!$E$164,BH12&lt;assumptions!$E$171,assumptions!$E$165,BH12&lt;assumptions!$E$172,assumptions!$E$166,TRUE, assumptions!$E$167)/100*BH97</f>
        <v>0</v>
      </c>
      <c r="BI111" s="5" cm="1">
        <f t="array" aca="1" ref="BI111" ca="1">_xlfn.IFS(BI12&lt;assumptions!$E$168,assumptions!$E$162,BI12&lt;assumptions!$E$169,assumptions!$E$163,BI12&lt;assumptions!$E$170,assumptions!$E$164,BI12&lt;assumptions!$E$171,assumptions!$E$165,BI12&lt;assumptions!$E$172,assumptions!$E$166,TRUE, assumptions!$E$167)/100*BI97</f>
        <v>0</v>
      </c>
    </row>
    <row r="112" spans="2:61" x14ac:dyDescent="0.35">
      <c r="B112" s="7" t="s">
        <v>118</v>
      </c>
      <c r="D112" t="s">
        <v>233</v>
      </c>
      <c r="E112" s="15">
        <f t="shared" ca="1" si="139"/>
        <v>136.96544437349149</v>
      </c>
      <c r="F112" s="5">
        <f ca="1">SUM(F113:F114)</f>
        <v>0</v>
      </c>
      <c r="G112" s="5">
        <f t="shared" ref="G112:BI112" ca="1" si="147">SUM(G113:G114)</f>
        <v>0</v>
      </c>
      <c r="H112" s="5">
        <f t="shared" ca="1" si="147"/>
        <v>0</v>
      </c>
      <c r="I112" s="5">
        <f t="shared" ca="1" si="147"/>
        <v>0</v>
      </c>
      <c r="J112" s="5">
        <f t="shared" ca="1" si="147"/>
        <v>3.2821846788983038</v>
      </c>
      <c r="K112" s="5">
        <f t="shared" ca="1" si="147"/>
        <v>3.2461594198627166</v>
      </c>
      <c r="L112" s="5">
        <f t="shared" ca="1" si="147"/>
        <v>3.611845770829091</v>
      </c>
      <c r="M112" s="5">
        <f t="shared" ca="1" si="147"/>
        <v>3.5722021516484705</v>
      </c>
      <c r="N112" s="5">
        <f t="shared" ca="1" si="147"/>
        <v>3.5329936608319779</v>
      </c>
      <c r="O112" s="5">
        <f t="shared" ca="1" si="147"/>
        <v>3.494215522410685</v>
      </c>
      <c r="P112" s="5">
        <f t="shared" ca="1" si="147"/>
        <v>3.4558630128367058</v>
      </c>
      <c r="Q112" s="5">
        <f t="shared" ca="1" si="147"/>
        <v>3.417931460407809</v>
      </c>
      <c r="R112" s="5">
        <f t="shared" ca="1" si="147"/>
        <v>3.756018049664859</v>
      </c>
      <c r="S112" s="5">
        <f t="shared" ca="1" si="147"/>
        <v>3.7147919955517379</v>
      </c>
      <c r="T112" s="5">
        <f t="shared" ca="1" si="147"/>
        <v>3.674018438608563</v>
      </c>
      <c r="U112" s="5">
        <f t="shared" ca="1" si="147"/>
        <v>3.6336924122263943</v>
      </c>
      <c r="V112" s="5">
        <f t="shared" ca="1" si="147"/>
        <v>3.5938090043097981</v>
      </c>
      <c r="W112" s="5">
        <f t="shared" ca="1" si="147"/>
        <v>3.5543633566784925</v>
      </c>
      <c r="X112" s="5">
        <f t="shared" ca="1" si="147"/>
        <v>3.8668857309231486</v>
      </c>
      <c r="Y112" s="5">
        <f t="shared" ca="1" si="147"/>
        <v>3.8244427931405363</v>
      </c>
      <c r="Z112" s="5">
        <f t="shared" ca="1" si="147"/>
        <v>3.7824657090430263</v>
      </c>
      <c r="AA112" s="5">
        <f t="shared" ca="1" si="147"/>
        <v>3.7409493654205699</v>
      </c>
      <c r="AB112" s="5">
        <f t="shared" ca="1" si="147"/>
        <v>3.6998887051857121</v>
      </c>
      <c r="AC112" s="5">
        <f t="shared" ca="1" si="147"/>
        <v>3.659278726757595</v>
      </c>
      <c r="AD112" s="5">
        <f t="shared" ca="1" si="147"/>
        <v>3.9481248910393134</v>
      </c>
      <c r="AE112" s="5">
        <f t="shared" ca="1" si="147"/>
        <v>3.9047902722352648</v>
      </c>
      <c r="AF112" s="5">
        <f t="shared" ca="1" si="147"/>
        <v>3.8619312942072113</v>
      </c>
      <c r="AG112" s="5">
        <f t="shared" ca="1" si="147"/>
        <v>3.8195427363219929</v>
      </c>
      <c r="AH112" s="5">
        <f t="shared" ca="1" si="147"/>
        <v>3.7776194352481234</v>
      </c>
      <c r="AI112" s="5">
        <f t="shared" ca="1" si="147"/>
        <v>3.7361562843268388</v>
      </c>
      <c r="AJ112" s="5">
        <f t="shared" ca="1" si="147"/>
        <v>4.0030772523625719</v>
      </c>
      <c r="AK112" s="5">
        <f t="shared" ca="1" si="147"/>
        <v>3.9591394764406411</v>
      </c>
      <c r="AL112" s="5">
        <f t="shared" ca="1" si="147"/>
        <v>3.9156839615472285</v>
      </c>
      <c r="AM112" s="5">
        <f t="shared" ca="1" si="147"/>
        <v>3.8727054143852868</v>
      </c>
      <c r="AN112" s="5">
        <f t="shared" ca="1" si="147"/>
        <v>3.8301985997569927</v>
      </c>
      <c r="AO112" s="5">
        <f t="shared" ca="1" si="147"/>
        <v>3.7881583399260608</v>
      </c>
      <c r="AP112" s="5">
        <f t="shared" ca="1" si="147"/>
        <v>4.0347779381398796</v>
      </c>
      <c r="AQ112" s="5">
        <f t="shared" ca="1" si="147"/>
        <v>3.9904922154908578</v>
      </c>
      <c r="AR112" s="5">
        <f t="shared" ca="1" si="147"/>
        <v>3.9466925729336295</v>
      </c>
      <c r="AS112" s="5">
        <f t="shared" ca="1" si="147"/>
        <v>3.9033736752531096</v>
      </c>
      <c r="AT112" s="5">
        <f t="shared" ca="1" si="147"/>
        <v>2.5589800486402878</v>
      </c>
      <c r="AU112" s="5">
        <f t="shared" ca="1" si="147"/>
        <v>0</v>
      </c>
      <c r="AV112" s="5">
        <f t="shared" ca="1" si="147"/>
        <v>0</v>
      </c>
      <c r="AW112" s="5">
        <f t="shared" ca="1" si="147"/>
        <v>0</v>
      </c>
      <c r="AX112" s="5">
        <f t="shared" ca="1" si="147"/>
        <v>0</v>
      </c>
      <c r="AY112" s="5">
        <f t="shared" ca="1" si="147"/>
        <v>0</v>
      </c>
      <c r="AZ112" s="5">
        <f t="shared" ca="1" si="147"/>
        <v>0</v>
      </c>
      <c r="BA112" s="5">
        <f t="shared" ca="1" si="147"/>
        <v>0</v>
      </c>
      <c r="BB112" s="5">
        <f t="shared" ca="1" si="147"/>
        <v>0</v>
      </c>
      <c r="BC112" s="5">
        <f t="shared" ca="1" si="147"/>
        <v>0</v>
      </c>
      <c r="BD112" s="5">
        <f t="shared" ca="1" si="147"/>
        <v>0</v>
      </c>
      <c r="BE112" s="5">
        <f t="shared" ca="1" si="147"/>
        <v>0</v>
      </c>
      <c r="BF112" s="5">
        <f t="shared" ca="1" si="147"/>
        <v>0</v>
      </c>
      <c r="BG112" s="5">
        <f t="shared" ca="1" si="147"/>
        <v>0</v>
      </c>
      <c r="BH112" s="5">
        <f t="shared" ca="1" si="147"/>
        <v>0</v>
      </c>
      <c r="BI112" s="5">
        <f t="shared" ca="1" si="147"/>
        <v>0</v>
      </c>
    </row>
    <row r="113" spans="1:61" x14ac:dyDescent="0.35">
      <c r="C113" t="s">
        <v>210</v>
      </c>
      <c r="D113" t="s">
        <v>233</v>
      </c>
      <c r="E113" s="15">
        <f t="shared" si="139"/>
        <v>85.603402733432162</v>
      </c>
      <c r="F113" s="5">
        <f>assumptions!$E$123/100*F98</f>
        <v>0</v>
      </c>
      <c r="G113" s="5">
        <f>assumptions!$E$123/100*G98</f>
        <v>0</v>
      </c>
      <c r="H113" s="5">
        <f>assumptions!$E$123/100*H98</f>
        <v>0</v>
      </c>
      <c r="I113" s="5">
        <f>assumptions!$E$123/100*I98</f>
        <v>0</v>
      </c>
      <c r="J113" s="5">
        <f>assumptions!$E$123/100*J98</f>
        <v>2.0513654243114399</v>
      </c>
      <c r="K113" s="5">
        <f>assumptions!$E$123/100*K98</f>
        <v>2.028849637414198</v>
      </c>
      <c r="L113" s="5">
        <f>assumptions!$E$123/100*L98</f>
        <v>2.257403606768182</v>
      </c>
      <c r="M113" s="5">
        <f>assumptions!$E$123/100*M98</f>
        <v>2.2326263447802943</v>
      </c>
      <c r="N113" s="5">
        <f>assumptions!$E$123/100*N98</f>
        <v>2.208121038019986</v>
      </c>
      <c r="O113" s="5">
        <f>assumptions!$E$123/100*O98</f>
        <v>2.183884701506678</v>
      </c>
      <c r="P113" s="5">
        <f>assumptions!$E$123/100*P98</f>
        <v>2.1599143830229415</v>
      </c>
      <c r="Q113" s="5">
        <f>assumptions!$E$123/100*Q98</f>
        <v>2.1362071627548809</v>
      </c>
      <c r="R113" s="5">
        <f>assumptions!$E$123/100*R98</f>
        <v>2.347511281040537</v>
      </c>
      <c r="S113" s="5">
        <f>assumptions!$E$123/100*S98</f>
        <v>2.3217449972198363</v>
      </c>
      <c r="T113" s="5">
        <f>assumptions!$E$123/100*T98</f>
        <v>2.2962615241303519</v>
      </c>
      <c r="U113" s="5">
        <f>assumptions!$E$123/100*U98</f>
        <v>2.2710577576414965</v>
      </c>
      <c r="V113" s="5">
        <f>assumptions!$E$123/100*V98</f>
        <v>2.2461306276936237</v>
      </c>
      <c r="W113" s="5">
        <f>assumptions!$E$123/100*W98</f>
        <v>2.2214770979240579</v>
      </c>
      <c r="X113" s="5">
        <f>assumptions!$E$123/100*X98</f>
        <v>2.4168035818269682</v>
      </c>
      <c r="Y113" s="5">
        <f>assumptions!$E$123/100*Y98</f>
        <v>2.3902767457128351</v>
      </c>
      <c r="Z113" s="5">
        <f>assumptions!$E$123/100*Z98</f>
        <v>2.3640410681518915</v>
      </c>
      <c r="AA113" s="5">
        <f>assumptions!$E$123/100*AA98</f>
        <v>2.3380933533878561</v>
      </c>
      <c r="AB113" s="5">
        <f>assumptions!$E$123/100*AB98</f>
        <v>2.3124304407410703</v>
      </c>
      <c r="AC113" s="5">
        <f>assumptions!$E$123/100*AC98</f>
        <v>2.2870492042234969</v>
      </c>
      <c r="AD113" s="5">
        <f>assumptions!$E$123/100*AD98</f>
        <v>2.4675780568995709</v>
      </c>
      <c r="AE113" s="5">
        <f>assumptions!$E$123/100*AE98</f>
        <v>2.4404939201470408</v>
      </c>
      <c r="AF113" s="5">
        <f>assumptions!$E$123/100*AF98</f>
        <v>2.4137070588795071</v>
      </c>
      <c r="AG113" s="5">
        <f>assumptions!$E$123/100*AG98</f>
        <v>2.3872142102012455</v>
      </c>
      <c r="AH113" s="5">
        <f>assumptions!$E$123/100*AH98</f>
        <v>2.3610121470300771</v>
      </c>
      <c r="AI113" s="5">
        <f>assumptions!$E$123/100*AI98</f>
        <v>2.3350976777042742</v>
      </c>
      <c r="AJ113" s="5">
        <f>assumptions!$E$123/100*AJ98</f>
        <v>2.5019232827266076</v>
      </c>
      <c r="AK113" s="5">
        <f>assumptions!$E$123/100*AK98</f>
        <v>2.4744621727754006</v>
      </c>
      <c r="AL113" s="5">
        <f>assumptions!$E$123/100*AL98</f>
        <v>2.4473024759670179</v>
      </c>
      <c r="AM113" s="5">
        <f>assumptions!$E$123/100*AM98</f>
        <v>2.4204408839908043</v>
      </c>
      <c r="AN113" s="5">
        <f>assumptions!$E$123/100*AN98</f>
        <v>2.3938741248481206</v>
      </c>
      <c r="AO113" s="5">
        <f>assumptions!$E$123/100*AO98</f>
        <v>2.3675989624537883</v>
      </c>
      <c r="AP113" s="5">
        <f>assumptions!$E$123/100*AP98</f>
        <v>2.5217362113374246</v>
      </c>
      <c r="AQ113" s="5">
        <f>assumptions!$E$123/100*AQ98</f>
        <v>2.494057634681786</v>
      </c>
      <c r="AR113" s="5">
        <f>assumptions!$E$123/100*AR98</f>
        <v>2.4666828580835185</v>
      </c>
      <c r="AS113" s="5">
        <f>assumptions!$E$123/100*AS98</f>
        <v>2.4396085470331936</v>
      </c>
      <c r="AT113" s="5">
        <f>assumptions!$E$123/100*AT98</f>
        <v>1.5993625304001799</v>
      </c>
      <c r="AU113" s="5">
        <f>assumptions!$E$123/100*AU98</f>
        <v>0</v>
      </c>
      <c r="AV113" s="5">
        <f>assumptions!$E$123/100*AV98</f>
        <v>0</v>
      </c>
      <c r="AW113" s="5">
        <f>assumptions!$E$123/100*AW98</f>
        <v>0</v>
      </c>
      <c r="AX113" s="5">
        <f>assumptions!$E$123/100*AX98</f>
        <v>0</v>
      </c>
      <c r="AY113" s="5">
        <f>assumptions!$E$123/100*AY98</f>
        <v>0</v>
      </c>
      <c r="AZ113" s="5">
        <f>assumptions!$E$123/100*AZ98</f>
        <v>0</v>
      </c>
      <c r="BA113" s="5">
        <f>assumptions!$E$123/100*BA98</f>
        <v>0</v>
      </c>
      <c r="BB113" s="5">
        <f>assumptions!$E$123/100*BB98</f>
        <v>0</v>
      </c>
      <c r="BC113" s="5">
        <f>assumptions!$E$123/100*BC98</f>
        <v>0</v>
      </c>
      <c r="BD113" s="5">
        <f>assumptions!$E$123/100*BD98</f>
        <v>0</v>
      </c>
      <c r="BE113" s="5">
        <f>assumptions!$E$123/100*BE98</f>
        <v>0</v>
      </c>
      <c r="BF113" s="5">
        <f>assumptions!$E$123/100*BF98</f>
        <v>0</v>
      </c>
      <c r="BG113" s="5">
        <f>assumptions!$E$123/100*BG98</f>
        <v>0</v>
      </c>
      <c r="BH113" s="5">
        <f>assumptions!$E$123/100*BH98</f>
        <v>0</v>
      </c>
      <c r="BI113" s="5">
        <f>assumptions!$E$123/100*BI98</f>
        <v>0</v>
      </c>
    </row>
    <row r="114" spans="1:61" x14ac:dyDescent="0.35">
      <c r="C114" t="s">
        <v>302</v>
      </c>
      <c r="D114" t="s">
        <v>233</v>
      </c>
      <c r="E114" s="15">
        <f t="shared" ca="1" si="139"/>
        <v>51.36204164005931</v>
      </c>
      <c r="F114" s="5" cm="1">
        <f t="array" aca="1" ref="F114" ca="1">_xlfn.IFS(F13&lt;assumptions!$E$180,assumptions!$E$174,F13&lt;assumptions!$E$181,assumptions!$E$175,F13&lt;assumptions!$E$182,assumptions!$E$176,F13&lt;assumptions!$E$183,assumptions!$E$177,F13&lt;assumptions!$E$184,assumptions!$E$178,TRUE,assumptions!$E$179)/100*F98</f>
        <v>0</v>
      </c>
      <c r="G114" s="5" cm="1">
        <f t="array" aca="1" ref="G114" ca="1">_xlfn.IFS(G13&lt;assumptions!$E$180,assumptions!$E$174,G13&lt;assumptions!$E$181,assumptions!$E$175,G13&lt;assumptions!$E$182,assumptions!$E$176,G13&lt;assumptions!$E$183,assumptions!$E$177,G13&lt;assumptions!$E$184,assumptions!$E$178,TRUE,assumptions!$E$179)/100*G98</f>
        <v>0</v>
      </c>
      <c r="H114" s="5" cm="1">
        <f t="array" aca="1" ref="H114" ca="1">_xlfn.IFS(H13&lt;assumptions!$E$180,assumptions!$E$174,H13&lt;assumptions!$E$181,assumptions!$E$175,H13&lt;assumptions!$E$182,assumptions!$E$176,H13&lt;assumptions!$E$183,assumptions!$E$177,H13&lt;assumptions!$E$184,assumptions!$E$178,TRUE,assumptions!$E$179)/100*H98</f>
        <v>0</v>
      </c>
      <c r="I114" s="5" cm="1">
        <f t="array" aca="1" ref="I114" ca="1">_xlfn.IFS(I13&lt;assumptions!$E$180,assumptions!$E$174,I13&lt;assumptions!$E$181,assumptions!$E$175,I13&lt;assumptions!$E$182,assumptions!$E$176,I13&lt;assumptions!$E$183,assumptions!$E$177,I13&lt;assumptions!$E$184,assumptions!$E$178,TRUE,assumptions!$E$179)/100*I98</f>
        <v>0</v>
      </c>
      <c r="J114" s="5" cm="1">
        <f t="array" aca="1" ref="J114" ca="1">_xlfn.IFS(J13&lt;assumptions!$E$180,assumptions!$E$174,J13&lt;assumptions!$E$181,assumptions!$E$175,J13&lt;assumptions!$E$182,assumptions!$E$176,J13&lt;assumptions!$E$183,assumptions!$E$177,J13&lt;assumptions!$E$184,assumptions!$E$178,TRUE,assumptions!$E$179)/100*J98</f>
        <v>1.2308192545868639</v>
      </c>
      <c r="K114" s="5" cm="1">
        <f t="array" aca="1" ref="K114" ca="1">_xlfn.IFS(K13&lt;assumptions!$E$180,assumptions!$E$174,K13&lt;assumptions!$E$181,assumptions!$E$175,K13&lt;assumptions!$E$182,assumptions!$E$176,K13&lt;assumptions!$E$183,assumptions!$E$177,K13&lt;assumptions!$E$184,assumptions!$E$178,TRUE,assumptions!$E$179)/100*K98</f>
        <v>1.2173097824485186</v>
      </c>
      <c r="L114" s="5" cm="1">
        <f t="array" aca="1" ref="L114" ca="1">_xlfn.IFS(L13&lt;assumptions!$E$180,assumptions!$E$174,L13&lt;assumptions!$E$181,assumptions!$E$175,L13&lt;assumptions!$E$182,assumptions!$E$176,L13&lt;assumptions!$E$183,assumptions!$E$177,L13&lt;assumptions!$E$184,assumptions!$E$178,TRUE,assumptions!$E$179)/100*L98</f>
        <v>1.3544421640609092</v>
      </c>
      <c r="M114" s="5" cm="1">
        <f t="array" aca="1" ref="M114" ca="1">_xlfn.IFS(M13&lt;assumptions!$E$180,assumptions!$E$174,M13&lt;assumptions!$E$181,assumptions!$E$175,M13&lt;assumptions!$E$182,assumptions!$E$176,M13&lt;assumptions!$E$183,assumptions!$E$177,M13&lt;assumptions!$E$184,assumptions!$E$178,TRUE,assumptions!$E$179)/100*M98</f>
        <v>1.3395758068681765</v>
      </c>
      <c r="N114" s="5" cm="1">
        <f t="array" aca="1" ref="N114" ca="1">_xlfn.IFS(N13&lt;assumptions!$E$180,assumptions!$E$174,N13&lt;assumptions!$E$181,assumptions!$E$175,N13&lt;assumptions!$E$182,assumptions!$E$176,N13&lt;assumptions!$E$183,assumptions!$E$177,N13&lt;assumptions!$E$184,assumptions!$E$178,TRUE,assumptions!$E$179)/100*N98</f>
        <v>1.3248726228119916</v>
      </c>
      <c r="O114" s="5" cm="1">
        <f t="array" aca="1" ref="O114" ca="1">_xlfn.IFS(O13&lt;assumptions!$E$180,assumptions!$E$174,O13&lt;assumptions!$E$181,assumptions!$E$175,O13&lt;assumptions!$E$182,assumptions!$E$176,O13&lt;assumptions!$E$183,assumptions!$E$177,O13&lt;assumptions!$E$184,assumptions!$E$178,TRUE,assumptions!$E$179)/100*O98</f>
        <v>1.3103308209040068</v>
      </c>
      <c r="P114" s="5" cm="1">
        <f t="array" aca="1" ref="P114" ca="1">_xlfn.IFS(P13&lt;assumptions!$E$180,assumptions!$E$174,P13&lt;assumptions!$E$181,assumptions!$E$175,P13&lt;assumptions!$E$182,assumptions!$E$176,P13&lt;assumptions!$E$183,assumptions!$E$177,P13&lt;assumptions!$E$184,assumptions!$E$178,TRUE,assumptions!$E$179)/100*P98</f>
        <v>1.2959486298137646</v>
      </c>
      <c r="Q114" s="5" cm="1">
        <f t="array" aca="1" ref="Q114" ca="1">_xlfn.IFS(Q13&lt;assumptions!$E$180,assumptions!$E$174,Q13&lt;assumptions!$E$181,assumptions!$E$175,Q13&lt;assumptions!$E$182,assumptions!$E$176,Q13&lt;assumptions!$E$183,assumptions!$E$177,Q13&lt;assumptions!$E$184,assumptions!$E$178,TRUE,assumptions!$E$179)/100*Q98</f>
        <v>1.2817242976529284</v>
      </c>
      <c r="R114" s="5" cm="1">
        <f t="array" aca="1" ref="R114" ca="1">_xlfn.IFS(R13&lt;assumptions!$E$180,assumptions!$E$174,R13&lt;assumptions!$E$181,assumptions!$E$175,R13&lt;assumptions!$E$182,assumptions!$E$176,R13&lt;assumptions!$E$183,assumptions!$E$177,R13&lt;assumptions!$E$184,assumptions!$E$178,TRUE,assumptions!$E$179)/100*R98</f>
        <v>1.4085067686243222</v>
      </c>
      <c r="S114" s="5" cm="1">
        <f t="array" aca="1" ref="S114" ca="1">_xlfn.IFS(S13&lt;assumptions!$E$180,assumptions!$E$174,S13&lt;assumptions!$E$181,assumptions!$E$175,S13&lt;assumptions!$E$182,assumptions!$E$176,S13&lt;assumptions!$E$183,assumptions!$E$177,S13&lt;assumptions!$E$184,assumptions!$E$178,TRUE,assumptions!$E$179)/100*S98</f>
        <v>1.3930469983319018</v>
      </c>
      <c r="T114" s="5" cm="1">
        <f t="array" aca="1" ref="T114" ca="1">_xlfn.IFS(T13&lt;assumptions!$E$180,assumptions!$E$174,T13&lt;assumptions!$E$181,assumptions!$E$175,T13&lt;assumptions!$E$182,assumptions!$E$176,T13&lt;assumptions!$E$183,assumptions!$E$177,T13&lt;assumptions!$E$184,assumptions!$E$178,TRUE,assumptions!$E$179)/100*T98</f>
        <v>1.3777569144782109</v>
      </c>
      <c r="U114" s="5" cm="1">
        <f t="array" aca="1" ref="U114" ca="1">_xlfn.IFS(U13&lt;assumptions!$E$180,assumptions!$E$174,U13&lt;assumptions!$E$181,assumptions!$E$175,U13&lt;assumptions!$E$182,assumptions!$E$176,U13&lt;assumptions!$E$183,assumptions!$E$177,U13&lt;assumptions!$E$184,assumptions!$E$178,TRUE,assumptions!$E$179)/100*U98</f>
        <v>1.3626346545848977</v>
      </c>
      <c r="V114" s="5" cm="1">
        <f t="array" aca="1" ref="V114" ca="1">_xlfn.IFS(V13&lt;assumptions!$E$180,assumptions!$E$174,V13&lt;assumptions!$E$181,assumptions!$E$175,V13&lt;assumptions!$E$182,assumptions!$E$176,V13&lt;assumptions!$E$183,assumptions!$E$177,V13&lt;assumptions!$E$184,assumptions!$E$178,TRUE,assumptions!$E$179)/100*V98</f>
        <v>1.3476783766161742</v>
      </c>
      <c r="W114" s="5" cm="1">
        <f t="array" aca="1" ref="W114" ca="1">_xlfn.IFS(W13&lt;assumptions!$E$180,assumptions!$E$174,W13&lt;assumptions!$E$181,assumptions!$E$175,W13&lt;assumptions!$E$182,assumptions!$E$176,W13&lt;assumptions!$E$183,assumptions!$E$177,W13&lt;assumptions!$E$184,assumptions!$E$178,TRUE,assumptions!$E$179)/100*W98</f>
        <v>1.3328862587544348</v>
      </c>
      <c r="X114" s="5" cm="1">
        <f t="array" aca="1" ref="X114" ca="1">_xlfn.IFS(X13&lt;assumptions!$E$180,assumptions!$E$174,X13&lt;assumptions!$E$181,assumptions!$E$175,X13&lt;assumptions!$E$182,assumptions!$E$176,X13&lt;assumptions!$E$183,assumptions!$E$177,X13&lt;assumptions!$E$184,assumptions!$E$178,TRUE,assumptions!$E$179)/100*X98</f>
        <v>1.4500821490961806</v>
      </c>
      <c r="Y114" s="5" cm="1">
        <f t="array" aca="1" ref="Y114" ca="1">_xlfn.IFS(Y13&lt;assumptions!$E$180,assumptions!$E$174,Y13&lt;assumptions!$E$181,assumptions!$E$175,Y13&lt;assumptions!$E$182,assumptions!$E$176,Y13&lt;assumptions!$E$183,assumptions!$E$177,Y13&lt;assumptions!$E$184,assumptions!$E$178,TRUE,assumptions!$E$179)/100*Y98</f>
        <v>1.4341660474277012</v>
      </c>
      <c r="Z114" s="5" cm="1">
        <f t="array" aca="1" ref="Z114" ca="1">_xlfn.IFS(Z13&lt;assumptions!$E$180,assumptions!$E$174,Z13&lt;assumptions!$E$181,assumptions!$E$175,Z13&lt;assumptions!$E$182,assumptions!$E$176,Z13&lt;assumptions!$E$183,assumptions!$E$177,Z13&lt;assumptions!$E$184,assumptions!$E$178,TRUE,assumptions!$E$179)/100*Z98</f>
        <v>1.418424640891135</v>
      </c>
      <c r="AA114" s="5" cm="1">
        <f t="array" aca="1" ref="AA114" ca="1">_xlfn.IFS(AA13&lt;assumptions!$E$180,assumptions!$E$174,AA13&lt;assumptions!$E$181,assumptions!$E$175,AA13&lt;assumptions!$E$182,assumptions!$E$176,AA13&lt;assumptions!$E$183,assumptions!$E$177,AA13&lt;assumptions!$E$184,assumptions!$E$178,TRUE,assumptions!$E$179)/100*AA98</f>
        <v>1.4028560120327136</v>
      </c>
      <c r="AB114" s="5" cm="1">
        <f t="array" aca="1" ref="AB114" ca="1">_xlfn.IFS(AB13&lt;assumptions!$E$180,assumptions!$E$174,AB13&lt;assumptions!$E$181,assumptions!$E$175,AB13&lt;assumptions!$E$182,assumptions!$E$176,AB13&lt;assumptions!$E$183,assumptions!$E$177,AB13&lt;assumptions!$E$184,assumptions!$E$178,TRUE,assumptions!$E$179)/100*AB98</f>
        <v>1.387458264444642</v>
      </c>
      <c r="AC114" s="5" cm="1">
        <f t="array" aca="1" ref="AC114" ca="1">_xlfn.IFS(AC13&lt;assumptions!$E$180,assumptions!$E$174,AC13&lt;assumptions!$E$181,assumptions!$E$175,AC13&lt;assumptions!$E$182,assumptions!$E$176,AC13&lt;assumptions!$E$183,assumptions!$E$177,AC13&lt;assumptions!$E$184,assumptions!$E$178,TRUE,assumptions!$E$179)/100*AC98</f>
        <v>1.3722295225340981</v>
      </c>
      <c r="AD114" s="5" cm="1">
        <f t="array" aca="1" ref="AD114" ca="1">_xlfn.IFS(AD13&lt;assumptions!$E$180,assumptions!$E$174,AD13&lt;assumptions!$E$181,assumptions!$E$175,AD13&lt;assumptions!$E$182,assumptions!$E$176,AD13&lt;assumptions!$E$183,assumptions!$E$177,AD13&lt;assumptions!$E$184,assumptions!$E$178,TRUE,assumptions!$E$179)/100*AD98</f>
        <v>1.4805468341397423</v>
      </c>
      <c r="AE114" s="5" cm="1">
        <f t="array" aca="1" ref="AE114" ca="1">_xlfn.IFS(AE13&lt;assumptions!$E$180,assumptions!$E$174,AE13&lt;assumptions!$E$181,assumptions!$E$175,AE13&lt;assumptions!$E$182,assumptions!$E$176,AE13&lt;assumptions!$E$183,assumptions!$E$177,AE13&lt;assumptions!$E$184,assumptions!$E$178,TRUE,assumptions!$E$179)/100*AE98</f>
        <v>1.4642963520882242</v>
      </c>
      <c r="AF114" s="5" cm="1">
        <f t="array" aca="1" ref="AF114" ca="1">_xlfn.IFS(AF13&lt;assumptions!$E$180,assumptions!$E$174,AF13&lt;assumptions!$E$181,assumptions!$E$175,AF13&lt;assumptions!$E$182,assumptions!$E$176,AF13&lt;assumptions!$E$183,assumptions!$E$177,AF13&lt;assumptions!$E$184,assumptions!$E$178,TRUE,assumptions!$E$179)/100*AF98</f>
        <v>1.4482242353277042</v>
      </c>
      <c r="AG114" s="5" cm="1">
        <f t="array" aca="1" ref="AG114" ca="1">_xlfn.IFS(AG13&lt;assumptions!$E$180,assumptions!$E$174,AG13&lt;assumptions!$E$181,assumptions!$E$175,AG13&lt;assumptions!$E$182,assumptions!$E$176,AG13&lt;assumptions!$E$183,assumptions!$E$177,AG13&lt;assumptions!$E$184,assumptions!$E$178,TRUE,assumptions!$E$179)/100*AG98</f>
        <v>1.4323285261207472</v>
      </c>
      <c r="AH114" s="5" cm="1">
        <f t="array" aca="1" ref="AH114" ca="1">_xlfn.IFS(AH13&lt;assumptions!$E$180,assumptions!$E$174,AH13&lt;assumptions!$E$181,assumptions!$E$175,AH13&lt;assumptions!$E$182,assumptions!$E$176,AH13&lt;assumptions!$E$183,assumptions!$E$177,AH13&lt;assumptions!$E$184,assumptions!$E$178,TRUE,assumptions!$E$179)/100*AH98</f>
        <v>1.416607288218046</v>
      </c>
      <c r="AI114" s="5" cm="1">
        <f t="array" aca="1" ref="AI114" ca="1">_xlfn.IFS(AI13&lt;assumptions!$E$180,assumptions!$E$174,AI13&lt;assumptions!$E$181,assumptions!$E$175,AI13&lt;assumptions!$E$182,assumptions!$E$176,AI13&lt;assumptions!$E$183,assumptions!$E$177,AI13&lt;assumptions!$E$184,assumptions!$E$178,TRUE,assumptions!$E$179)/100*AI98</f>
        <v>1.4010586066225645</v>
      </c>
      <c r="AJ114" s="5" cm="1">
        <f t="array" aca="1" ref="AJ114" ca="1">_xlfn.IFS(AJ13&lt;assumptions!$E$180,assumptions!$E$174,AJ13&lt;assumptions!$E$181,assumptions!$E$175,AJ13&lt;assumptions!$E$182,assumptions!$E$176,AJ13&lt;assumptions!$E$183,assumptions!$E$177,AJ13&lt;assumptions!$E$184,assumptions!$E$178,TRUE,assumptions!$E$179)/100*AJ98</f>
        <v>1.5011539696359644</v>
      </c>
      <c r="AK114" s="5" cm="1">
        <f t="array" aca="1" ref="AK114" ca="1">_xlfn.IFS(AK13&lt;assumptions!$E$180,assumptions!$E$174,AK13&lt;assumptions!$E$181,assumptions!$E$175,AK13&lt;assumptions!$E$182,assumptions!$E$176,AK13&lt;assumptions!$E$183,assumptions!$E$177,AK13&lt;assumptions!$E$184,assumptions!$E$178,TRUE,assumptions!$E$179)/100*AK98</f>
        <v>1.4846773036652403</v>
      </c>
      <c r="AL114" s="5" cm="1">
        <f t="array" aca="1" ref="AL114" ca="1">_xlfn.IFS(AL13&lt;assumptions!$E$180,assumptions!$E$174,AL13&lt;assumptions!$E$181,assumptions!$E$175,AL13&lt;assumptions!$E$182,assumptions!$E$176,AL13&lt;assumptions!$E$183,assumptions!$E$177,AL13&lt;assumptions!$E$184,assumptions!$E$178,TRUE,assumptions!$E$179)/100*AL98</f>
        <v>1.4683814855802106</v>
      </c>
      <c r="AM114" s="5" cm="1">
        <f t="array" aca="1" ref="AM114" ca="1">_xlfn.IFS(AM13&lt;assumptions!$E$180,assumptions!$E$174,AM13&lt;assumptions!$E$181,assumptions!$E$175,AM13&lt;assumptions!$E$182,assumptions!$E$176,AM13&lt;assumptions!$E$183,assumptions!$E$177,AM13&lt;assumptions!$E$184,assumptions!$E$178,TRUE,assumptions!$E$179)/100*AM98</f>
        <v>1.4522645303944823</v>
      </c>
      <c r="AN114" s="5" cm="1">
        <f t="array" aca="1" ref="AN114" ca="1">_xlfn.IFS(AN13&lt;assumptions!$E$180,assumptions!$E$174,AN13&lt;assumptions!$E$181,assumptions!$E$175,AN13&lt;assumptions!$E$182,assumptions!$E$176,AN13&lt;assumptions!$E$183,assumptions!$E$177,AN13&lt;assumptions!$E$184,assumptions!$E$178,TRUE,assumptions!$E$179)/100*AN98</f>
        <v>1.4363244749088722</v>
      </c>
      <c r="AO114" s="5" cm="1">
        <f t="array" aca="1" ref="AO114" ca="1">_xlfn.IFS(AO13&lt;assumptions!$E$180,assumptions!$E$174,AO13&lt;assumptions!$E$181,assumptions!$E$175,AO13&lt;assumptions!$E$182,assumptions!$E$176,AO13&lt;assumptions!$E$183,assumptions!$E$177,AO13&lt;assumptions!$E$184,assumptions!$E$178,TRUE,assumptions!$E$179)/100*AO98</f>
        <v>1.4205593774722727</v>
      </c>
      <c r="AP114" s="5" cm="1">
        <f t="array" aca="1" ref="AP114" ca="1">_xlfn.IFS(AP13&lt;assumptions!$E$180,assumptions!$E$174,AP13&lt;assumptions!$E$181,assumptions!$E$175,AP13&lt;assumptions!$E$182,assumptions!$E$176,AP13&lt;assumptions!$E$183,assumptions!$E$177,AP13&lt;assumptions!$E$184,assumptions!$E$178,TRUE,assumptions!$E$179)/100*AP98</f>
        <v>1.5130417268024547</v>
      </c>
      <c r="AQ114" s="5" cm="1">
        <f t="array" aca="1" ref="AQ114" ca="1">_xlfn.IFS(AQ13&lt;assumptions!$E$180,assumptions!$E$174,AQ13&lt;assumptions!$E$181,assumptions!$E$175,AQ13&lt;assumptions!$E$182,assumptions!$E$176,AQ13&lt;assumptions!$E$183,assumptions!$E$177,AQ13&lt;assumptions!$E$184,assumptions!$E$178,TRUE,assumptions!$E$179)/100*AQ98</f>
        <v>1.4964345808090715</v>
      </c>
      <c r="AR114" s="5" cm="1">
        <f t="array" aca="1" ref="AR114" ca="1">_xlfn.IFS(AR13&lt;assumptions!$E$180,assumptions!$E$174,AR13&lt;assumptions!$E$181,assumptions!$E$175,AR13&lt;assumptions!$E$182,assumptions!$E$176,AR13&lt;assumptions!$E$183,assumptions!$E$177,AR13&lt;assumptions!$E$184,assumptions!$E$178,TRUE,assumptions!$E$179)/100*AR98</f>
        <v>1.480009714850111</v>
      </c>
      <c r="AS114" s="5" cm="1">
        <f t="array" aca="1" ref="AS114" ca="1">_xlfn.IFS(AS13&lt;assumptions!$E$180,assumptions!$E$174,AS13&lt;assumptions!$E$181,assumptions!$E$175,AS13&lt;assumptions!$E$182,assumptions!$E$176,AS13&lt;assumptions!$E$183,assumptions!$E$177,AS13&lt;assumptions!$E$184,assumptions!$E$178,TRUE,assumptions!$E$179)/100*AS98</f>
        <v>1.4637651282199162</v>
      </c>
      <c r="AT114" s="5" cm="1">
        <f t="array" aca="1" ref="AT114" ca="1">_xlfn.IFS(AT13&lt;assumptions!$E$180,assumptions!$E$174,AT13&lt;assumptions!$E$181,assumptions!$E$175,AT13&lt;assumptions!$E$182,assumptions!$E$176,AT13&lt;assumptions!$E$183,assumptions!$E$177,AT13&lt;assumptions!$E$184,assumptions!$E$178,TRUE,assumptions!$E$179)/100*AT98</f>
        <v>0.95961751824010788</v>
      </c>
      <c r="AU114" s="5" cm="1">
        <f t="array" aca="1" ref="AU114" ca="1">_xlfn.IFS(AU13&lt;assumptions!$E$180,assumptions!$E$174,AU13&lt;assumptions!$E$181,assumptions!$E$175,AU13&lt;assumptions!$E$182,assumptions!$E$176,AU13&lt;assumptions!$E$183,assumptions!$E$177,AU13&lt;assumptions!$E$184,assumptions!$E$178,TRUE,assumptions!$E$179)/100*AU98</f>
        <v>0</v>
      </c>
      <c r="AV114" s="5" cm="1">
        <f t="array" aca="1" ref="AV114" ca="1">_xlfn.IFS(AV13&lt;assumptions!$E$180,assumptions!$E$174,AV13&lt;assumptions!$E$181,assumptions!$E$175,AV13&lt;assumptions!$E$182,assumptions!$E$176,AV13&lt;assumptions!$E$183,assumptions!$E$177,AV13&lt;assumptions!$E$184,assumptions!$E$178,TRUE,assumptions!$E$179)/100*AV98</f>
        <v>0</v>
      </c>
      <c r="AW114" s="5" cm="1">
        <f t="array" aca="1" ref="AW114" ca="1">_xlfn.IFS(AW13&lt;assumptions!$E$180,assumptions!$E$174,AW13&lt;assumptions!$E$181,assumptions!$E$175,AW13&lt;assumptions!$E$182,assumptions!$E$176,AW13&lt;assumptions!$E$183,assumptions!$E$177,AW13&lt;assumptions!$E$184,assumptions!$E$178,TRUE,assumptions!$E$179)/100*AW98</f>
        <v>0</v>
      </c>
      <c r="AX114" s="5" cm="1">
        <f t="array" aca="1" ref="AX114" ca="1">_xlfn.IFS(AX13&lt;assumptions!$E$180,assumptions!$E$174,AX13&lt;assumptions!$E$181,assumptions!$E$175,AX13&lt;assumptions!$E$182,assumptions!$E$176,AX13&lt;assumptions!$E$183,assumptions!$E$177,AX13&lt;assumptions!$E$184,assumptions!$E$178,TRUE,assumptions!$E$179)/100*AX98</f>
        <v>0</v>
      </c>
      <c r="AY114" s="5" cm="1">
        <f t="array" aca="1" ref="AY114" ca="1">_xlfn.IFS(AY13&lt;assumptions!$E$180,assumptions!$E$174,AY13&lt;assumptions!$E$181,assumptions!$E$175,AY13&lt;assumptions!$E$182,assumptions!$E$176,AY13&lt;assumptions!$E$183,assumptions!$E$177,AY13&lt;assumptions!$E$184,assumptions!$E$178,TRUE,assumptions!$E$179)/100*AY98</f>
        <v>0</v>
      </c>
      <c r="AZ114" s="5" cm="1">
        <f t="array" aca="1" ref="AZ114" ca="1">_xlfn.IFS(AZ13&lt;assumptions!$E$180,assumptions!$E$174,AZ13&lt;assumptions!$E$181,assumptions!$E$175,AZ13&lt;assumptions!$E$182,assumptions!$E$176,AZ13&lt;assumptions!$E$183,assumptions!$E$177,AZ13&lt;assumptions!$E$184,assumptions!$E$178,TRUE,assumptions!$E$179)/100*AZ98</f>
        <v>0</v>
      </c>
      <c r="BA114" s="5" cm="1">
        <f t="array" aca="1" ref="BA114" ca="1">_xlfn.IFS(BA13&lt;assumptions!$E$180,assumptions!$E$174,BA13&lt;assumptions!$E$181,assumptions!$E$175,BA13&lt;assumptions!$E$182,assumptions!$E$176,BA13&lt;assumptions!$E$183,assumptions!$E$177,BA13&lt;assumptions!$E$184,assumptions!$E$178,TRUE,assumptions!$E$179)/100*BA98</f>
        <v>0</v>
      </c>
      <c r="BB114" s="5" cm="1">
        <f t="array" aca="1" ref="BB114" ca="1">_xlfn.IFS(BB13&lt;assumptions!$E$180,assumptions!$E$174,BB13&lt;assumptions!$E$181,assumptions!$E$175,BB13&lt;assumptions!$E$182,assumptions!$E$176,BB13&lt;assumptions!$E$183,assumptions!$E$177,BB13&lt;assumptions!$E$184,assumptions!$E$178,TRUE,assumptions!$E$179)/100*BB98</f>
        <v>0</v>
      </c>
      <c r="BC114" s="5" cm="1">
        <f t="array" aca="1" ref="BC114" ca="1">_xlfn.IFS(BC13&lt;assumptions!$E$180,assumptions!$E$174,BC13&lt;assumptions!$E$181,assumptions!$E$175,BC13&lt;assumptions!$E$182,assumptions!$E$176,BC13&lt;assumptions!$E$183,assumptions!$E$177,BC13&lt;assumptions!$E$184,assumptions!$E$178,TRUE,assumptions!$E$179)/100*BC98</f>
        <v>0</v>
      </c>
      <c r="BD114" s="5" cm="1">
        <f t="array" aca="1" ref="BD114" ca="1">_xlfn.IFS(BD13&lt;assumptions!$E$180,assumptions!$E$174,BD13&lt;assumptions!$E$181,assumptions!$E$175,BD13&lt;assumptions!$E$182,assumptions!$E$176,BD13&lt;assumptions!$E$183,assumptions!$E$177,BD13&lt;assumptions!$E$184,assumptions!$E$178,TRUE,assumptions!$E$179)/100*BD98</f>
        <v>0</v>
      </c>
      <c r="BE114" s="5" cm="1">
        <f t="array" aca="1" ref="BE114" ca="1">_xlfn.IFS(BE13&lt;assumptions!$E$180,assumptions!$E$174,BE13&lt;assumptions!$E$181,assumptions!$E$175,BE13&lt;assumptions!$E$182,assumptions!$E$176,BE13&lt;assumptions!$E$183,assumptions!$E$177,BE13&lt;assumptions!$E$184,assumptions!$E$178,TRUE,assumptions!$E$179)/100*BE98</f>
        <v>0</v>
      </c>
      <c r="BF114" s="5" cm="1">
        <f t="array" aca="1" ref="BF114" ca="1">_xlfn.IFS(BF13&lt;assumptions!$E$180,assumptions!$E$174,BF13&lt;assumptions!$E$181,assumptions!$E$175,BF13&lt;assumptions!$E$182,assumptions!$E$176,BF13&lt;assumptions!$E$183,assumptions!$E$177,BF13&lt;assumptions!$E$184,assumptions!$E$178,TRUE,assumptions!$E$179)/100*BF98</f>
        <v>0</v>
      </c>
      <c r="BG114" s="5" cm="1">
        <f t="array" aca="1" ref="BG114" ca="1">_xlfn.IFS(BG13&lt;assumptions!$E$180,assumptions!$E$174,BG13&lt;assumptions!$E$181,assumptions!$E$175,BG13&lt;assumptions!$E$182,assumptions!$E$176,BG13&lt;assumptions!$E$183,assumptions!$E$177,BG13&lt;assumptions!$E$184,assumptions!$E$178,TRUE,assumptions!$E$179)/100*BG98</f>
        <v>0</v>
      </c>
      <c r="BH114" s="5" cm="1">
        <f t="array" aca="1" ref="BH114" ca="1">_xlfn.IFS(BH13&lt;assumptions!$E$180,assumptions!$E$174,BH13&lt;assumptions!$E$181,assumptions!$E$175,BH13&lt;assumptions!$E$182,assumptions!$E$176,BH13&lt;assumptions!$E$183,assumptions!$E$177,BH13&lt;assumptions!$E$184,assumptions!$E$178,TRUE,assumptions!$E$179)/100*BH98</f>
        <v>0</v>
      </c>
      <c r="BI114" s="5" cm="1">
        <f t="array" aca="1" ref="BI114" ca="1">_xlfn.IFS(BI13&lt;assumptions!$E$180,assumptions!$E$174,BI13&lt;assumptions!$E$181,assumptions!$E$175,BI13&lt;assumptions!$E$182,assumptions!$E$176,BI13&lt;assumptions!$E$183,assumptions!$E$177,BI13&lt;assumptions!$E$184,assumptions!$E$178,TRUE,assumptions!$E$179)/100*BI98</f>
        <v>0</v>
      </c>
    </row>
    <row r="115" spans="1:61" x14ac:dyDescent="0.35">
      <c r="B115" s="7" t="s">
        <v>303</v>
      </c>
      <c r="D115" t="s">
        <v>233</v>
      </c>
      <c r="E115" s="15">
        <f t="shared" ca="1" si="139"/>
        <v>6199.1594461352242</v>
      </c>
      <c r="F115" s="5">
        <f ca="1">F103+F106+F109+F112</f>
        <v>0</v>
      </c>
      <c r="G115" s="5">
        <f t="shared" ref="G115:BI115" si="148">G103+G106</f>
        <v>0</v>
      </c>
      <c r="H115" s="5">
        <f t="shared" si="148"/>
        <v>0</v>
      </c>
      <c r="I115" s="5">
        <f t="shared" si="148"/>
        <v>0</v>
      </c>
      <c r="J115" s="5">
        <f t="shared" ca="1" si="148"/>
        <v>140.10242672700545</v>
      </c>
      <c r="K115" s="5">
        <f t="shared" ca="1" si="148"/>
        <v>139.00426857919166</v>
      </c>
      <c r="L115" s="5">
        <f t="shared" ca="1" si="148"/>
        <v>155.154110972593</v>
      </c>
      <c r="M115" s="5">
        <f t="shared" ca="1" si="148"/>
        <v>153.93807946494269</v>
      </c>
      <c r="N115" s="5">
        <f t="shared" ca="1" si="148"/>
        <v>152.73163117468309</v>
      </c>
      <c r="O115" s="5">
        <f t="shared" ca="1" si="148"/>
        <v>151.53469025497481</v>
      </c>
      <c r="P115" s="5">
        <f t="shared" ca="1" si="148"/>
        <v>150.34718146126201</v>
      </c>
      <c r="Q115" s="5">
        <f t="shared" ca="1" si="148"/>
        <v>149.16903014647787</v>
      </c>
      <c r="R115" s="5">
        <f t="shared" ca="1" si="148"/>
        <v>164.44462472920887</v>
      </c>
      <c r="S115" s="5">
        <f t="shared" ca="1" si="148"/>
        <v>163.15611591596863</v>
      </c>
      <c r="T115" s="5">
        <f t="shared" ca="1" si="148"/>
        <v>161.87775940860155</v>
      </c>
      <c r="U115" s="5">
        <f t="shared" ca="1" si="148"/>
        <v>160.60947486899815</v>
      </c>
      <c r="V115" s="5">
        <f t="shared" ca="1" si="148"/>
        <v>159.35118259691868</v>
      </c>
      <c r="W115" s="5">
        <f t="shared" ca="1" si="148"/>
        <v>158.10280352491515</v>
      </c>
      <c r="X115" s="5">
        <f t="shared" ca="1" si="148"/>
        <v>172.55068513462405</v>
      </c>
      <c r="Y115" s="5">
        <f t="shared" ca="1" si="148"/>
        <v>171.19901902963443</v>
      </c>
      <c r="Z115" s="5">
        <f t="shared" ca="1" si="148"/>
        <v>169.85800064339028</v>
      </c>
      <c r="AA115" s="5">
        <f t="shared" ca="1" si="148"/>
        <v>168.52754573101583</v>
      </c>
      <c r="AB115" s="5">
        <f t="shared" ca="1" si="148"/>
        <v>167.2075707164409</v>
      </c>
      <c r="AC115" s="5">
        <f t="shared" ca="1" si="148"/>
        <v>165.89799268707773</v>
      </c>
      <c r="AD115" s="5">
        <f t="shared" ca="1" si="148"/>
        <v>179.56225024204315</v>
      </c>
      <c r="AE115" s="5">
        <f t="shared" ca="1" si="148"/>
        <v>178.15603551207514</v>
      </c>
      <c r="AF115" s="5">
        <f t="shared" ca="1" si="148"/>
        <v>176.76089588291705</v>
      </c>
      <c r="AG115" s="5">
        <f t="shared" ca="1" si="148"/>
        <v>175.37674374251583</v>
      </c>
      <c r="AH115" s="5">
        <f t="shared" ca="1" si="148"/>
        <v>174.00349217426842</v>
      </c>
      <c r="AI115" s="5">
        <f t="shared" ca="1" si="148"/>
        <v>172.64105495148607</v>
      </c>
      <c r="AJ115" s="5">
        <f t="shared" ca="1" si="148"/>
        <v>185.56345874289647</v>
      </c>
      <c r="AK115" s="5">
        <f t="shared" ca="1" si="148"/>
        <v>184.11063888992263</v>
      </c>
      <c r="AL115" s="5">
        <f t="shared" ca="1" si="148"/>
        <v>182.66925876633172</v>
      </c>
      <c r="AM115" s="5">
        <f t="shared" ca="1" si="148"/>
        <v>181.23922789049803</v>
      </c>
      <c r="AN115" s="5">
        <f t="shared" ca="1" si="148"/>
        <v>179.82045649893246</v>
      </c>
      <c r="AO115" s="5">
        <f t="shared" ca="1" si="148"/>
        <v>178.4128555405679</v>
      </c>
      <c r="AP115" s="5">
        <f t="shared" ca="1" si="148"/>
        <v>190.63297795348083</v>
      </c>
      <c r="AQ115" s="5">
        <f t="shared" ca="1" si="148"/>
        <v>189.14087472787324</v>
      </c>
      <c r="AR115" s="5">
        <f t="shared" ca="1" si="148"/>
        <v>187.66051803864056</v>
      </c>
      <c r="AS115" s="5">
        <f t="shared" ca="1" si="148"/>
        <v>186.1918149929582</v>
      </c>
      <c r="AT115" s="5">
        <f t="shared" ca="1" si="148"/>
        <v>122.45269781989143</v>
      </c>
      <c r="AU115" s="5">
        <f t="shared" si="148"/>
        <v>0</v>
      </c>
      <c r="AV115" s="5">
        <f t="shared" si="148"/>
        <v>0</v>
      </c>
      <c r="AW115" s="5">
        <f t="shared" si="148"/>
        <v>0</v>
      </c>
      <c r="AX115" s="5">
        <f t="shared" si="148"/>
        <v>0</v>
      </c>
      <c r="AY115" s="5">
        <f t="shared" si="148"/>
        <v>0</v>
      </c>
      <c r="AZ115" s="5">
        <f t="shared" si="148"/>
        <v>0</v>
      </c>
      <c r="BA115" s="5">
        <f t="shared" si="148"/>
        <v>0</v>
      </c>
      <c r="BB115" s="5">
        <f t="shared" si="148"/>
        <v>0</v>
      </c>
      <c r="BC115" s="5">
        <f t="shared" si="148"/>
        <v>0</v>
      </c>
      <c r="BD115" s="5">
        <f t="shared" si="148"/>
        <v>0</v>
      </c>
      <c r="BE115" s="5">
        <f t="shared" si="148"/>
        <v>0</v>
      </c>
      <c r="BF115" s="5">
        <f t="shared" si="148"/>
        <v>0</v>
      </c>
      <c r="BG115" s="5">
        <f t="shared" si="148"/>
        <v>0</v>
      </c>
      <c r="BH115" s="5">
        <f t="shared" si="148"/>
        <v>0</v>
      </c>
      <c r="BI115" s="5">
        <f t="shared" si="148"/>
        <v>0</v>
      </c>
    </row>
    <row r="116" spans="1:61" x14ac:dyDescent="0.35">
      <c r="E116" s="1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</row>
    <row r="117" spans="1:61" x14ac:dyDescent="0.35">
      <c r="B117" s="7" t="s">
        <v>304</v>
      </c>
      <c r="C117" s="7"/>
      <c r="E117" s="1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</row>
    <row r="118" spans="1:61" x14ac:dyDescent="0.35">
      <c r="C118" t="s">
        <v>111</v>
      </c>
      <c r="D118" t="s">
        <v>233</v>
      </c>
      <c r="E118" s="15">
        <f t="shared" ca="1" si="139"/>
        <v>50291.898888195887</v>
      </c>
      <c r="F118" s="5">
        <f>F81-F89-F103</f>
        <v>0</v>
      </c>
      <c r="G118" s="5">
        <f t="shared" ref="G118:O118" si="149">G81-G89-G103</f>
        <v>0</v>
      </c>
      <c r="H118" s="5">
        <f t="shared" si="149"/>
        <v>0</v>
      </c>
      <c r="I118" s="5">
        <f t="shared" si="149"/>
        <v>0</v>
      </c>
      <c r="J118" s="5">
        <f t="shared" ca="1" si="149"/>
        <v>1140.4675777869816</v>
      </c>
      <c r="K118" s="5">
        <f t="shared" ca="1" si="149"/>
        <v>1131.327815107039</v>
      </c>
      <c r="L118" s="5">
        <f t="shared" ca="1" si="149"/>
        <v>1262.5438930707526</v>
      </c>
      <c r="M118" s="5">
        <f t="shared" ca="1" si="149"/>
        <v>1252.4256698386496</v>
      </c>
      <c r="N118" s="5">
        <f t="shared" ca="1" si="149"/>
        <v>1242.3884691548874</v>
      </c>
      <c r="O118" s="5">
        <f t="shared" ca="1" si="149"/>
        <v>1232.4316430869551</v>
      </c>
      <c r="P118" s="5">
        <f t="shared" ref="P118:BI118" ca="1" si="150">P81-P89-P103</f>
        <v>1222.5545488726179</v>
      </c>
      <c r="Q118" s="5">
        <f t="shared" ca="1" si="150"/>
        <v>1212.7565488788048</v>
      </c>
      <c r="R118" s="5">
        <f t="shared" ca="1" si="150"/>
        <v>1336.7077895120244</v>
      </c>
      <c r="S118" s="5">
        <f t="shared" ca="1" si="150"/>
        <v>1325.994784913212</v>
      </c>
      <c r="T118" s="5">
        <f t="shared" ca="1" si="150"/>
        <v>1315.3675710811096</v>
      </c>
      <c r="U118" s="5">
        <f t="shared" ca="1" si="150"/>
        <v>1304.8254618812002</v>
      </c>
      <c r="V118" s="5">
        <f t="shared" ca="1" si="150"/>
        <v>1294.3677766549993</v>
      </c>
      <c r="W118" s="5">
        <f t="shared" ca="1" si="150"/>
        <v>1283.993840176503</v>
      </c>
      <c r="X118" s="5">
        <f t="shared" ca="1" si="150"/>
        <v>1401.0732808698758</v>
      </c>
      <c r="Y118" s="5">
        <f t="shared" ca="1" si="150"/>
        <v>1389.8439934083046</v>
      </c>
      <c r="Z118" s="5">
        <f t="shared" ca="1" si="150"/>
        <v>1378.7046367043354</v>
      </c>
      <c r="AA118" s="5">
        <f t="shared" ca="1" si="150"/>
        <v>1367.6544914407127</v>
      </c>
      <c r="AB118" s="5">
        <f t="shared" ca="1" si="150"/>
        <v>1356.692844041984</v>
      </c>
      <c r="AC118" s="5">
        <f t="shared" ca="1" si="150"/>
        <v>1345.8189866288217</v>
      </c>
      <c r="AD118" s="5">
        <f t="shared" ca="1" si="150"/>
        <v>1456.3987821520359</v>
      </c>
      <c r="AE118" s="5">
        <f t="shared" ca="1" si="150"/>
        <v>1444.7256419464729</v>
      </c>
      <c r="AF118" s="5">
        <f t="shared" ca="1" si="150"/>
        <v>1433.1459927295437</v>
      </c>
      <c r="AG118" s="5">
        <f t="shared" ca="1" si="150"/>
        <v>1421.6590866345643</v>
      </c>
      <c r="AH118" s="5">
        <f t="shared" ca="1" si="150"/>
        <v>1410.2641817654944</v>
      </c>
      <c r="AI118" s="5">
        <f t="shared" ca="1" si="150"/>
        <v>1398.960542149415</v>
      </c>
      <c r="AJ118" s="5">
        <f t="shared" ca="1" si="150"/>
        <v>1503.393057496844</v>
      </c>
      <c r="AK118" s="5">
        <f t="shared" ca="1" si="150"/>
        <v>1491.3428227942047</v>
      </c>
      <c r="AL118" s="5">
        <f t="shared" ca="1" si="150"/>
        <v>1479.389104861996</v>
      </c>
      <c r="AM118" s="5">
        <f t="shared" ca="1" si="150"/>
        <v>1467.5311315564702</v>
      </c>
      <c r="AN118" s="5">
        <f t="shared" ca="1" si="150"/>
        <v>1455.7681368992805</v>
      </c>
      <c r="AO118" s="5">
        <f t="shared" ca="1" si="150"/>
        <v>1444.0993610284072</v>
      </c>
      <c r="AP118" s="5">
        <f t="shared" ca="1" si="150"/>
        <v>1542.7182078532744</v>
      </c>
      <c r="AQ118" s="5">
        <f t="shared" ca="1" si="150"/>
        <v>1530.3523377556896</v>
      </c>
      <c r="AR118" s="5">
        <f t="shared" ca="1" si="150"/>
        <v>1518.0855181031636</v>
      </c>
      <c r="AS118" s="5">
        <f t="shared" ca="1" si="150"/>
        <v>1505.9169564098197</v>
      </c>
      <c r="AT118" s="5">
        <f t="shared" ca="1" si="150"/>
        <v>990.20640294944121</v>
      </c>
      <c r="AU118" s="5">
        <f t="shared" si="150"/>
        <v>0</v>
      </c>
      <c r="AV118" s="5">
        <f t="shared" si="150"/>
        <v>0</v>
      </c>
      <c r="AW118" s="5">
        <f t="shared" si="150"/>
        <v>0</v>
      </c>
      <c r="AX118" s="5">
        <f t="shared" si="150"/>
        <v>0</v>
      </c>
      <c r="AY118" s="5">
        <f t="shared" si="150"/>
        <v>0</v>
      </c>
      <c r="AZ118" s="5">
        <f t="shared" si="150"/>
        <v>0</v>
      </c>
      <c r="BA118" s="5">
        <f t="shared" si="150"/>
        <v>0</v>
      </c>
      <c r="BB118" s="5">
        <f t="shared" si="150"/>
        <v>0</v>
      </c>
      <c r="BC118" s="5">
        <f t="shared" si="150"/>
        <v>0</v>
      </c>
      <c r="BD118" s="5">
        <f t="shared" si="150"/>
        <v>0</v>
      </c>
      <c r="BE118" s="5">
        <f t="shared" si="150"/>
        <v>0</v>
      </c>
      <c r="BF118" s="5">
        <f t="shared" si="150"/>
        <v>0</v>
      </c>
      <c r="BG118" s="5">
        <f t="shared" si="150"/>
        <v>0</v>
      </c>
      <c r="BH118" s="5">
        <f t="shared" si="150"/>
        <v>0</v>
      </c>
      <c r="BI118" s="5">
        <f t="shared" si="150"/>
        <v>0</v>
      </c>
    </row>
    <row r="119" spans="1:61" x14ac:dyDescent="0.35">
      <c r="C119" t="s">
        <v>115</v>
      </c>
      <c r="D119" t="s">
        <v>233</v>
      </c>
      <c r="E119" s="15">
        <f t="shared" ca="1" si="139"/>
        <v>4915.7988994294019</v>
      </c>
      <c r="F119" s="5">
        <f>F82-F90-F106</f>
        <v>0</v>
      </c>
      <c r="G119" s="5">
        <f t="shared" ref="G119:O119" si="151">G82-G90-G106</f>
        <v>0</v>
      </c>
      <c r="H119" s="5">
        <f t="shared" si="151"/>
        <v>0</v>
      </c>
      <c r="I119" s="5">
        <f t="shared" si="151"/>
        <v>0</v>
      </c>
      <c r="J119" s="5">
        <f t="shared" ca="1" si="151"/>
        <v>107.35585725387322</v>
      </c>
      <c r="K119" s="5">
        <f t="shared" ca="1" si="151"/>
        <v>106.707636829481</v>
      </c>
      <c r="L119" s="5">
        <f t="shared" ca="1" si="151"/>
        <v>119.33720372691801</v>
      </c>
      <c r="M119" s="5">
        <f t="shared" ca="1" si="151"/>
        <v>118.6167252397084</v>
      </c>
      <c r="N119" s="5">
        <f t="shared" ca="1" si="151"/>
        <v>117.90059187179773</v>
      </c>
      <c r="O119" s="5">
        <f t="shared" ca="1" si="151"/>
        <v>117.188777418293</v>
      </c>
      <c r="P119" s="5">
        <f t="shared" ref="P119:BI119" ca="1" si="152">P82-P90-P106</f>
        <v>116.48125583233954</v>
      </c>
      <c r="Q119" s="5">
        <f t="shared" ca="1" si="152"/>
        <v>115.77800122416838</v>
      </c>
      <c r="R119" s="5">
        <f t="shared" ca="1" si="152"/>
        <v>127.87973074607703</v>
      </c>
      <c r="S119" s="5">
        <f t="shared" ca="1" si="152"/>
        <v>127.10773330351815</v>
      </c>
      <c r="T119" s="5">
        <f t="shared" ca="1" si="152"/>
        <v>126.34039168489558</v>
      </c>
      <c r="U119" s="5">
        <f t="shared" ca="1" si="152"/>
        <v>125.577677811494</v>
      </c>
      <c r="V119" s="5">
        <f t="shared" ca="1" si="152"/>
        <v>124.81956377393723</v>
      </c>
      <c r="W119" s="5">
        <f t="shared" ca="1" si="152"/>
        <v>124.06602183116726</v>
      </c>
      <c r="X119" s="5">
        <f t="shared" ca="1" si="152"/>
        <v>135.66149666169278</v>
      </c>
      <c r="Y119" s="5">
        <f t="shared" ca="1" si="152"/>
        <v>134.84256832270867</v>
      </c>
      <c r="Z119" s="5">
        <f t="shared" ca="1" si="152"/>
        <v>134.02857884226569</v>
      </c>
      <c r="AA119" s="5">
        <f t="shared" ca="1" si="152"/>
        <v>133.21949843470037</v>
      </c>
      <c r="AB119" s="5">
        <f t="shared" ca="1" si="152"/>
        <v>132.41529749398347</v>
      </c>
      <c r="AC119" s="5">
        <f t="shared" ca="1" si="152"/>
        <v>131.61594659263596</v>
      </c>
      <c r="AD119" s="5">
        <f t="shared" ca="1" si="152"/>
        <v>142.7258814437306</v>
      </c>
      <c r="AE119" s="5">
        <f t="shared" ca="1" si="152"/>
        <v>141.86434864785221</v>
      </c>
      <c r="AF119" s="5">
        <f t="shared" ca="1" si="152"/>
        <v>141.00801165288186</v>
      </c>
      <c r="AG119" s="5">
        <f t="shared" ca="1" si="152"/>
        <v>140.15683912356772</v>
      </c>
      <c r="AH119" s="5">
        <f t="shared" ca="1" si="152"/>
        <v>139.31079991363714</v>
      </c>
      <c r="AI119" s="5">
        <f t="shared" ca="1" si="152"/>
        <v>138.46986306465701</v>
      </c>
      <c r="AJ119" s="5">
        <f t="shared" ca="1" si="152"/>
        <v>149.11413913140962</v>
      </c>
      <c r="AK119" s="5">
        <f t="shared" ca="1" si="152"/>
        <v>148.21407952000777</v>
      </c>
      <c r="AL119" s="5">
        <f t="shared" ca="1" si="152"/>
        <v>147.31944806011512</v>
      </c>
      <c r="AM119" s="5">
        <f t="shared" ca="1" si="152"/>
        <v>146.43021201520131</v>
      </c>
      <c r="AN119" s="5">
        <f t="shared" ca="1" si="152"/>
        <v>145.54633884616607</v>
      </c>
      <c r="AO119" s="5">
        <f t="shared" ca="1" si="152"/>
        <v>144.66779621014851</v>
      </c>
      <c r="AP119" s="5">
        <f t="shared" ca="1" si="152"/>
        <v>154.86549427261684</v>
      </c>
      <c r="AQ119" s="5">
        <f t="shared" ca="1" si="152"/>
        <v>153.9307489285209</v>
      </c>
      <c r="AR119" s="5">
        <f t="shared" ca="1" si="152"/>
        <v>153.00164092142592</v>
      </c>
      <c r="AS119" s="5">
        <f t="shared" ca="1" si="152"/>
        <v>152.07813625322871</v>
      </c>
      <c r="AT119" s="5">
        <f t="shared" ca="1" si="152"/>
        <v>100.15456652857779</v>
      </c>
      <c r="AU119" s="5">
        <f t="shared" si="152"/>
        <v>0</v>
      </c>
      <c r="AV119" s="5">
        <f t="shared" si="152"/>
        <v>0</v>
      </c>
      <c r="AW119" s="5">
        <f t="shared" si="152"/>
        <v>0</v>
      </c>
      <c r="AX119" s="5">
        <f t="shared" si="152"/>
        <v>0</v>
      </c>
      <c r="AY119" s="5">
        <f t="shared" si="152"/>
        <v>0</v>
      </c>
      <c r="AZ119" s="5">
        <f t="shared" si="152"/>
        <v>0</v>
      </c>
      <c r="BA119" s="5">
        <f t="shared" si="152"/>
        <v>0</v>
      </c>
      <c r="BB119" s="5">
        <f t="shared" si="152"/>
        <v>0</v>
      </c>
      <c r="BC119" s="5">
        <f t="shared" si="152"/>
        <v>0</v>
      </c>
      <c r="BD119" s="5">
        <f t="shared" si="152"/>
        <v>0</v>
      </c>
      <c r="BE119" s="5">
        <f t="shared" si="152"/>
        <v>0</v>
      </c>
      <c r="BF119" s="5">
        <f t="shared" si="152"/>
        <v>0</v>
      </c>
      <c r="BG119" s="5">
        <f t="shared" si="152"/>
        <v>0</v>
      </c>
      <c r="BH119" s="5">
        <f t="shared" si="152"/>
        <v>0</v>
      </c>
      <c r="BI119" s="5">
        <f t="shared" si="152"/>
        <v>0</v>
      </c>
    </row>
    <row r="120" spans="1:61" x14ac:dyDescent="0.35">
      <c r="C120" t="s">
        <v>116</v>
      </c>
      <c r="D120" t="s">
        <v>233</v>
      </c>
      <c r="E120" s="15">
        <f t="shared" ca="1" si="139"/>
        <v>566.03066297208215</v>
      </c>
      <c r="F120" s="5">
        <f ca="1">F83-F109</f>
        <v>0</v>
      </c>
      <c r="G120" s="5">
        <f t="shared" ref="G120:BI120" ca="1" si="153">G83-G109</f>
        <v>0</v>
      </c>
      <c r="H120" s="5">
        <f t="shared" ca="1" si="153"/>
        <v>0</v>
      </c>
      <c r="I120" s="5">
        <f t="shared" ca="1" si="153"/>
        <v>0</v>
      </c>
      <c r="J120" s="5">
        <f t="shared" ca="1" si="153"/>
        <v>13.564130560753195</v>
      </c>
      <c r="K120" s="5">
        <f t="shared" ca="1" si="153"/>
        <v>13.415250663718368</v>
      </c>
      <c r="L120" s="5">
        <f t="shared" ca="1" si="153"/>
        <v>14.926505481487569</v>
      </c>
      <c r="M120" s="5">
        <f t="shared" ca="1" si="153"/>
        <v>14.76267215732276</v>
      </c>
      <c r="N120" s="5">
        <f t="shared" ca="1" si="153"/>
        <v>14.600637067723987</v>
      </c>
      <c r="O120" s="5">
        <f t="shared" ca="1" si="153"/>
        <v>14.440380475268643</v>
      </c>
      <c r="P120" s="5">
        <f t="shared" ca="1" si="153"/>
        <v>14.281882859172098</v>
      </c>
      <c r="Q120" s="5">
        <f t="shared" ca="1" si="153"/>
        <v>14.125124912909822</v>
      </c>
      <c r="R120" s="5">
        <f t="shared" ca="1" si="153"/>
        <v>15.522319490961916</v>
      </c>
      <c r="S120" s="5">
        <f t="shared" ca="1" si="153"/>
        <v>15.351946512229118</v>
      </c>
      <c r="T120" s="5">
        <f t="shared" ca="1" si="153"/>
        <v>15.183443547310894</v>
      </c>
      <c r="U120" s="5">
        <f t="shared" ca="1" si="153"/>
        <v>15.01679007093561</v>
      </c>
      <c r="V120" s="5">
        <f t="shared" ca="1" si="153"/>
        <v>14.851965783117018</v>
      </c>
      <c r="W120" s="5">
        <f t="shared" ca="1" si="153"/>
        <v>14.688950606681532</v>
      </c>
      <c r="X120" s="5">
        <f t="shared" ca="1" si="153"/>
        <v>15.980497153304853</v>
      </c>
      <c r="Y120" s="5">
        <f t="shared" ca="1" si="153"/>
        <v>15.805095216550178</v>
      </c>
      <c r="Z120" s="5">
        <f t="shared" ca="1" si="153"/>
        <v>15.63161849145332</v>
      </c>
      <c r="AA120" s="5">
        <f t="shared" ca="1" si="153"/>
        <v>15.460045846891131</v>
      </c>
      <c r="AB120" s="5">
        <f t="shared" ca="1" si="153"/>
        <v>15.290356383675647</v>
      </c>
      <c r="AC120" s="5">
        <f t="shared" ca="1" si="153"/>
        <v>15.122529432008429</v>
      </c>
      <c r="AD120" s="5">
        <f t="shared" ca="1" si="153"/>
        <v>16.316230417050221</v>
      </c>
      <c r="AE120" s="5">
        <f t="shared" ca="1" si="153"/>
        <v>16.137143471992676</v>
      </c>
      <c r="AF120" s="5">
        <f t="shared" ca="1" si="153"/>
        <v>15.960022185244087</v>
      </c>
      <c r="AG120" s="5">
        <f t="shared" ca="1" si="153"/>
        <v>15.78484498173885</v>
      </c>
      <c r="AH120" s="5">
        <f t="shared" ca="1" si="153"/>
        <v>15.611590523219281</v>
      </c>
      <c r="AI120" s="5">
        <f t="shared" ca="1" si="153"/>
        <v>15.440237705636426</v>
      </c>
      <c r="AJ120" s="5">
        <f t="shared" ca="1" si="153"/>
        <v>16.543329461294302</v>
      </c>
      <c r="AK120" s="5">
        <f t="shared" ca="1" si="153"/>
        <v>16.361749877127139</v>
      </c>
      <c r="AL120" s="5">
        <f t="shared" ca="1" si="153"/>
        <v>16.182163310475794</v>
      </c>
      <c r="AM120" s="5">
        <f t="shared" ca="1" si="153"/>
        <v>16.004547885980006</v>
      </c>
      <c r="AN120" s="5">
        <f t="shared" ca="1" si="153"/>
        <v>15.828881968383486</v>
      </c>
      <c r="AO120" s="5">
        <f t="shared" ca="1" si="153"/>
        <v>15.655144159898512</v>
      </c>
      <c r="AP120" s="5">
        <f t="shared" ca="1" si="153"/>
        <v>16.674337397414806</v>
      </c>
      <c r="AQ120" s="5">
        <f t="shared" ca="1" si="153"/>
        <v>16.491319870140785</v>
      </c>
      <c r="AR120" s="5">
        <f t="shared" ca="1" si="153"/>
        <v>16.310311143246118</v>
      </c>
      <c r="AS120" s="5">
        <f t="shared" ca="1" si="153"/>
        <v>16.131289168137851</v>
      </c>
      <c r="AT120" s="5">
        <f t="shared" ca="1" si="153"/>
        <v>10.575376731625679</v>
      </c>
      <c r="AU120" s="5">
        <f t="shared" ca="1" si="153"/>
        <v>0</v>
      </c>
      <c r="AV120" s="5">
        <f t="shared" ca="1" si="153"/>
        <v>0</v>
      </c>
      <c r="AW120" s="5">
        <f t="shared" ca="1" si="153"/>
        <v>0</v>
      </c>
      <c r="AX120" s="5">
        <f t="shared" ca="1" si="153"/>
        <v>0</v>
      </c>
      <c r="AY120" s="5">
        <f t="shared" ca="1" si="153"/>
        <v>0</v>
      </c>
      <c r="AZ120" s="5">
        <f t="shared" ca="1" si="153"/>
        <v>0</v>
      </c>
      <c r="BA120" s="5">
        <f t="shared" ca="1" si="153"/>
        <v>0</v>
      </c>
      <c r="BB120" s="5">
        <f t="shared" ca="1" si="153"/>
        <v>0</v>
      </c>
      <c r="BC120" s="5">
        <f t="shared" ca="1" si="153"/>
        <v>0</v>
      </c>
      <c r="BD120" s="5">
        <f t="shared" ca="1" si="153"/>
        <v>0</v>
      </c>
      <c r="BE120" s="5">
        <f t="shared" ca="1" si="153"/>
        <v>0</v>
      </c>
      <c r="BF120" s="5">
        <f t="shared" ca="1" si="153"/>
        <v>0</v>
      </c>
      <c r="BG120" s="5">
        <f t="shared" ca="1" si="153"/>
        <v>0</v>
      </c>
      <c r="BH120" s="5">
        <f t="shared" ca="1" si="153"/>
        <v>0</v>
      </c>
      <c r="BI120" s="5">
        <f t="shared" ca="1" si="153"/>
        <v>0</v>
      </c>
    </row>
    <row r="121" spans="1:61" x14ac:dyDescent="0.35">
      <c r="C121" t="s">
        <v>118</v>
      </c>
      <c r="D121" t="s">
        <v>233</v>
      </c>
      <c r="E121" s="15">
        <f t="shared" si="139"/>
        <v>1680.6219067257503</v>
      </c>
      <c r="F121" s="5">
        <f>F84-F110</f>
        <v>0</v>
      </c>
      <c r="G121" s="5">
        <f t="shared" ref="G121:BI121" si="154">G84-G110</f>
        <v>0</v>
      </c>
      <c r="H121" s="5">
        <f t="shared" si="154"/>
        <v>0</v>
      </c>
      <c r="I121" s="5">
        <f t="shared" si="154"/>
        <v>0</v>
      </c>
      <c r="J121" s="5">
        <f t="shared" si="154"/>
        <v>40.273745677298066</v>
      </c>
      <c r="K121" s="5">
        <f t="shared" si="154"/>
        <v>39.831701044744044</v>
      </c>
      <c r="L121" s="5">
        <f t="shared" si="154"/>
        <v>44.318821830836555</v>
      </c>
      <c r="M121" s="5">
        <f t="shared" si="154"/>
        <v>43.83237844242128</v>
      </c>
      <c r="N121" s="5">
        <f t="shared" si="154"/>
        <v>43.351274256637275</v>
      </c>
      <c r="O121" s="5">
        <f t="shared" si="154"/>
        <v>42.875450670396411</v>
      </c>
      <c r="P121" s="5">
        <f t="shared" si="154"/>
        <v>42.404849723838154</v>
      </c>
      <c r="Q121" s="5">
        <f t="shared" si="154"/>
        <v>41.939414093269292</v>
      </c>
      <c r="R121" s="5">
        <f t="shared" si="154"/>
        <v>46.087874537979523</v>
      </c>
      <c r="S121" s="5">
        <f t="shared" si="154"/>
        <v>45.582014027050661</v>
      </c>
      <c r="T121" s="5">
        <f t="shared" si="154"/>
        <v>45.081705841089764</v>
      </c>
      <c r="U121" s="5">
        <f t="shared" si="154"/>
        <v>44.586889037777944</v>
      </c>
      <c r="V121" s="5">
        <f t="shared" si="154"/>
        <v>44.097503343699309</v>
      </c>
      <c r="W121" s="5">
        <f t="shared" si="154"/>
        <v>43.613489146998852</v>
      </c>
      <c r="X121" s="5">
        <f t="shared" si="154"/>
        <v>47.448266239133531</v>
      </c>
      <c r="Y121" s="5">
        <f t="shared" si="154"/>
        <v>46.927474068892806</v>
      </c>
      <c r="Z121" s="5">
        <f t="shared" si="154"/>
        <v>46.412398113512644</v>
      </c>
      <c r="AA121" s="5">
        <f t="shared" si="154"/>
        <v>45.902975631818727</v>
      </c>
      <c r="AB121" s="5">
        <f t="shared" si="154"/>
        <v>45.39914457128387</v>
      </c>
      <c r="AC121" s="5">
        <f t="shared" si="154"/>
        <v>44.900843560469468</v>
      </c>
      <c r="AD121" s="5">
        <f t="shared" si="154"/>
        <v>48.445103892599732</v>
      </c>
      <c r="AE121" s="5">
        <f t="shared" si="154"/>
        <v>47.913370432274554</v>
      </c>
      <c r="AF121" s="5">
        <f t="shared" si="154"/>
        <v>47.387473278409914</v>
      </c>
      <c r="AG121" s="5">
        <f t="shared" si="154"/>
        <v>46.867348371706086</v>
      </c>
      <c r="AH121" s="5">
        <f t="shared" si="154"/>
        <v>46.352932355978247</v>
      </c>
      <c r="AI121" s="5">
        <f t="shared" si="154"/>
        <v>45.844162570439018</v>
      </c>
      <c r="AJ121" s="5">
        <f t="shared" si="154"/>
        <v>49.119391795571353</v>
      </c>
      <c r="AK121" s="5">
        <f t="shared" si="154"/>
        <v>48.580257351223167</v>
      </c>
      <c r="AL121" s="5">
        <f t="shared" si="154"/>
        <v>48.047040446536144</v>
      </c>
      <c r="AM121" s="5">
        <f t="shared" si="154"/>
        <v>47.519676130594974</v>
      </c>
      <c r="AN121" s="5">
        <f t="shared" si="154"/>
        <v>46.998100165385544</v>
      </c>
      <c r="AO121" s="5">
        <f t="shared" si="154"/>
        <v>46.48224901797029</v>
      </c>
      <c r="AP121" s="5">
        <f t="shared" si="154"/>
        <v>49.508372149114336</v>
      </c>
      <c r="AQ121" s="5">
        <f t="shared" si="154"/>
        <v>48.964968256405676</v>
      </c>
      <c r="AR121" s="5">
        <f t="shared" si="154"/>
        <v>48.427528764823357</v>
      </c>
      <c r="AS121" s="5">
        <f t="shared" si="154"/>
        <v>47.895988209100658</v>
      </c>
      <c r="AT121" s="5">
        <f t="shared" si="154"/>
        <v>31.399729678468837</v>
      </c>
      <c r="AU121" s="5">
        <f t="shared" si="154"/>
        <v>0</v>
      </c>
      <c r="AV121" s="5">
        <f t="shared" si="154"/>
        <v>0</v>
      </c>
      <c r="AW121" s="5">
        <f t="shared" si="154"/>
        <v>0</v>
      </c>
      <c r="AX121" s="5">
        <f t="shared" si="154"/>
        <v>0</v>
      </c>
      <c r="AY121" s="5">
        <f t="shared" si="154"/>
        <v>0</v>
      </c>
      <c r="AZ121" s="5">
        <f t="shared" si="154"/>
        <v>0</v>
      </c>
      <c r="BA121" s="5">
        <f t="shared" si="154"/>
        <v>0</v>
      </c>
      <c r="BB121" s="5">
        <f t="shared" si="154"/>
        <v>0</v>
      </c>
      <c r="BC121" s="5">
        <f t="shared" si="154"/>
        <v>0</v>
      </c>
      <c r="BD121" s="5">
        <f t="shared" si="154"/>
        <v>0</v>
      </c>
      <c r="BE121" s="5">
        <f t="shared" si="154"/>
        <v>0</v>
      </c>
      <c r="BF121" s="5">
        <f t="shared" si="154"/>
        <v>0</v>
      </c>
      <c r="BG121" s="5">
        <f t="shared" si="154"/>
        <v>0</v>
      </c>
      <c r="BH121" s="5">
        <f t="shared" si="154"/>
        <v>0</v>
      </c>
      <c r="BI121" s="5">
        <f t="shared" si="154"/>
        <v>0</v>
      </c>
    </row>
    <row r="122" spans="1:61" x14ac:dyDescent="0.35">
      <c r="C122" t="s">
        <v>122</v>
      </c>
      <c r="D122" t="s">
        <v>233</v>
      </c>
      <c r="E122" s="15">
        <f t="shared" si="139"/>
        <v>390.75507311490918</v>
      </c>
      <c r="F122" s="5">
        <f>F85-F91</f>
        <v>0</v>
      </c>
      <c r="G122" s="5">
        <f t="shared" ref="G122:O122" si="155">G85-G91</f>
        <v>0</v>
      </c>
      <c r="H122" s="5">
        <f t="shared" si="155"/>
        <v>0</v>
      </c>
      <c r="I122" s="5">
        <f t="shared" si="155"/>
        <v>0</v>
      </c>
      <c r="J122" s="5">
        <f t="shared" si="155"/>
        <v>8.8587011114556766</v>
      </c>
      <c r="K122" s="5">
        <f t="shared" si="155"/>
        <v>8.7878315025640337</v>
      </c>
      <c r="L122" s="5">
        <f t="shared" si="155"/>
        <v>9.8072199568614593</v>
      </c>
      <c r="M122" s="5">
        <f t="shared" si="155"/>
        <v>9.7287621972065672</v>
      </c>
      <c r="N122" s="5">
        <f t="shared" si="155"/>
        <v>9.6509320996289141</v>
      </c>
      <c r="O122" s="5">
        <f t="shared" si="155"/>
        <v>9.5737246428318841</v>
      </c>
      <c r="P122" s="5">
        <f t="shared" ref="P122:BI122" si="156">P85-P91</f>
        <v>9.4971348456892315</v>
      </c>
      <c r="Q122" s="5">
        <f t="shared" si="156"/>
        <v>9.4211577669237148</v>
      </c>
      <c r="R122" s="5">
        <f t="shared" si="156"/>
        <v>10.384209449764807</v>
      </c>
      <c r="S122" s="5">
        <f t="shared" si="156"/>
        <v>10.301135774166688</v>
      </c>
      <c r="T122" s="5">
        <f t="shared" si="156"/>
        <v>10.218726687973351</v>
      </c>
      <c r="U122" s="5">
        <f t="shared" si="156"/>
        <v>10.136976874469564</v>
      </c>
      <c r="V122" s="5">
        <f t="shared" si="156"/>
        <v>10.055881059473808</v>
      </c>
      <c r="W122" s="5">
        <f t="shared" si="156"/>
        <v>9.9754340109980202</v>
      </c>
      <c r="X122" s="5">
        <f t="shared" si="156"/>
        <v>10.885193592801036</v>
      </c>
      <c r="Y122" s="5">
        <f t="shared" si="156"/>
        <v>10.79811204405863</v>
      </c>
      <c r="Z122" s="5">
        <f t="shared" si="156"/>
        <v>10.711727147706156</v>
      </c>
      <c r="AA122" s="5">
        <f t="shared" si="156"/>
        <v>10.62603333052451</v>
      </c>
      <c r="AB122" s="5">
        <f t="shared" si="156"/>
        <v>10.541025063880312</v>
      </c>
      <c r="AC122" s="5">
        <f t="shared" si="156"/>
        <v>10.456696863369272</v>
      </c>
      <c r="AD122" s="5">
        <f t="shared" si="156"/>
        <v>11.316047223777073</v>
      </c>
      <c r="AE122" s="5">
        <f t="shared" si="156"/>
        <v>11.225518845986855</v>
      </c>
      <c r="AF122" s="5">
        <f t="shared" si="156"/>
        <v>11.135714695218958</v>
      </c>
      <c r="AG122" s="5">
        <f t="shared" si="156"/>
        <v>11.04662897765721</v>
      </c>
      <c r="AH122" s="5">
        <f t="shared" si="156"/>
        <v>10.958255945835955</v>
      </c>
      <c r="AI122" s="5">
        <f t="shared" si="156"/>
        <v>10.870589898269262</v>
      </c>
      <c r="AJ122" s="5">
        <f t="shared" si="156"/>
        <v>11.682260610673364</v>
      </c>
      <c r="AK122" s="5">
        <f t="shared" si="156"/>
        <v>11.588802525787976</v>
      </c>
      <c r="AL122" s="5">
        <f t="shared" si="156"/>
        <v>11.496092105581678</v>
      </c>
      <c r="AM122" s="5">
        <f t="shared" si="156"/>
        <v>11.40412336873702</v>
      </c>
      <c r="AN122" s="5">
        <f t="shared" si="156"/>
        <v>11.312890381787124</v>
      </c>
      <c r="AO122" s="5">
        <f t="shared" si="156"/>
        <v>11.222387258732827</v>
      </c>
      <c r="AP122" s="5">
        <f t="shared" si="156"/>
        <v>11.988962634560114</v>
      </c>
      <c r="AQ122" s="5">
        <f t="shared" si="156"/>
        <v>11.893050933483634</v>
      </c>
      <c r="AR122" s="5">
        <f t="shared" si="156"/>
        <v>11.797906526015762</v>
      </c>
      <c r="AS122" s="5">
        <f t="shared" si="156"/>
        <v>11.703523273807638</v>
      </c>
      <c r="AT122" s="5">
        <f t="shared" si="156"/>
        <v>7.6957018866491111</v>
      </c>
      <c r="AU122" s="5">
        <f t="shared" si="156"/>
        <v>0</v>
      </c>
      <c r="AV122" s="5">
        <f t="shared" si="156"/>
        <v>0</v>
      </c>
      <c r="AW122" s="5">
        <f t="shared" si="156"/>
        <v>0</v>
      </c>
      <c r="AX122" s="5">
        <f t="shared" si="156"/>
        <v>0</v>
      </c>
      <c r="AY122" s="5">
        <f t="shared" si="156"/>
        <v>0</v>
      </c>
      <c r="AZ122" s="5">
        <f t="shared" si="156"/>
        <v>0</v>
      </c>
      <c r="BA122" s="5">
        <f t="shared" si="156"/>
        <v>0</v>
      </c>
      <c r="BB122" s="5">
        <f t="shared" si="156"/>
        <v>0</v>
      </c>
      <c r="BC122" s="5">
        <f t="shared" si="156"/>
        <v>0</v>
      </c>
      <c r="BD122" s="5">
        <f t="shared" si="156"/>
        <v>0</v>
      </c>
      <c r="BE122" s="5">
        <f t="shared" si="156"/>
        <v>0</v>
      </c>
      <c r="BF122" s="5">
        <f t="shared" si="156"/>
        <v>0</v>
      </c>
      <c r="BG122" s="5">
        <f t="shared" si="156"/>
        <v>0</v>
      </c>
      <c r="BH122" s="5">
        <f t="shared" si="156"/>
        <v>0</v>
      </c>
      <c r="BI122" s="5">
        <f t="shared" si="156"/>
        <v>0</v>
      </c>
    </row>
    <row r="123" spans="1:61" x14ac:dyDescent="0.35">
      <c r="B123" s="7" t="s">
        <v>305</v>
      </c>
      <c r="D123" t="s">
        <v>233</v>
      </c>
      <c r="E123" s="15">
        <f t="shared" ca="1" si="139"/>
        <v>57845.105430438016</v>
      </c>
      <c r="F123" s="5">
        <f ca="1">SUM(F118:F122)</f>
        <v>0</v>
      </c>
      <c r="G123" s="5">
        <f t="shared" ref="G123:O123" ca="1" si="157">SUM(G118:G122)</f>
        <v>0</v>
      </c>
      <c r="H123" s="5">
        <f t="shared" ca="1" si="157"/>
        <v>0</v>
      </c>
      <c r="I123" s="5">
        <f t="shared" ca="1" si="157"/>
        <v>0</v>
      </c>
      <c r="J123" s="5">
        <f t="shared" ca="1" si="157"/>
        <v>1310.5200123903619</v>
      </c>
      <c r="K123" s="5">
        <f t="shared" ca="1" si="157"/>
        <v>1300.0702351475466</v>
      </c>
      <c r="L123" s="5">
        <f t="shared" ca="1" si="157"/>
        <v>1450.9336440668562</v>
      </c>
      <c r="M123" s="5">
        <f t="shared" ca="1" si="157"/>
        <v>1439.3662078753086</v>
      </c>
      <c r="N123" s="5">
        <f t="shared" ca="1" si="157"/>
        <v>1427.8919044506754</v>
      </c>
      <c r="O123" s="5">
        <f t="shared" ca="1" si="157"/>
        <v>1416.5099762937452</v>
      </c>
      <c r="P123" s="5">
        <f t="shared" ref="P123" ca="1" si="158">SUM(P118:P122)</f>
        <v>1405.219672133657</v>
      </c>
      <c r="Q123" s="5">
        <f t="shared" ref="Q123" ca="1" si="159">SUM(Q118:Q122)</f>
        <v>1394.0202468760758</v>
      </c>
      <c r="R123" s="5">
        <f t="shared" ref="R123" ca="1" si="160">SUM(R118:R122)</f>
        <v>1536.5819237368078</v>
      </c>
      <c r="S123" s="5">
        <f t="shared" ref="S123" ca="1" si="161">SUM(S118:S122)</f>
        <v>1524.3376145301766</v>
      </c>
      <c r="T123" s="5">
        <f t="shared" ref="T123" ca="1" si="162">SUM(T118:T122)</f>
        <v>1512.1918388423794</v>
      </c>
      <c r="U123" s="5">
        <f t="shared" ref="U123" ca="1" si="163">SUM(U118:U122)</f>
        <v>1500.1437956758773</v>
      </c>
      <c r="V123" s="5">
        <f t="shared" ref="V123" ca="1" si="164">SUM(V118:V122)</f>
        <v>1488.1926906152269</v>
      </c>
      <c r="W123" s="5">
        <f t="shared" ref="W123:X123" ca="1" si="165">SUM(W118:W122)</f>
        <v>1476.3377357723487</v>
      </c>
      <c r="X123" s="5">
        <f t="shared" ca="1" si="165"/>
        <v>1611.0487345168081</v>
      </c>
      <c r="Y123" s="5">
        <f t="shared" ref="Y123" ca="1" si="166">SUM(Y118:Y122)</f>
        <v>1598.2172430605149</v>
      </c>
      <c r="Z123" s="5">
        <f t="shared" ref="Z123" ca="1" si="167">SUM(Z118:Z122)</f>
        <v>1585.4889592992731</v>
      </c>
      <c r="AA123" s="5">
        <f t="shared" ref="AA123" ca="1" si="168">SUM(AA118:AA122)</f>
        <v>1572.8630446846473</v>
      </c>
      <c r="AB123" s="5">
        <f t="shared" ref="AB123" ca="1" si="169">SUM(AB118:AB122)</f>
        <v>1560.3386675548072</v>
      </c>
      <c r="AC123" s="5">
        <f t="shared" ref="AC123" ca="1" si="170">SUM(AC118:AC122)</f>
        <v>1547.9150030773046</v>
      </c>
      <c r="AD123" s="5">
        <f t="shared" ref="AD123" ca="1" si="171">SUM(AD118:AD122)</f>
        <v>1675.2020451291935</v>
      </c>
      <c r="AE123" s="5">
        <f t="shared" ref="AE123" ca="1" si="172">SUM(AE118:AE122)</f>
        <v>1661.8660233445794</v>
      </c>
      <c r="AF123" s="5">
        <f t="shared" ref="AF123:AG123" ca="1" si="173">SUM(AF118:AF122)</f>
        <v>1648.6372145412984</v>
      </c>
      <c r="AG123" s="5">
        <f t="shared" ca="1" si="173"/>
        <v>1635.5147480892344</v>
      </c>
      <c r="AH123" s="5">
        <f t="shared" ref="AH123" ca="1" si="174">SUM(AH118:AH122)</f>
        <v>1622.4977605041649</v>
      </c>
      <c r="AI123" s="5">
        <f t="shared" ref="AI123" ca="1" si="175">SUM(AI118:AI122)</f>
        <v>1609.5853953884168</v>
      </c>
      <c r="AJ123" s="5">
        <f t="shared" ref="AJ123" ca="1" si="176">SUM(AJ118:AJ122)</f>
        <v>1729.8521784957925</v>
      </c>
      <c r="AK123" s="5">
        <f t="shared" ref="AK123" ca="1" si="177">SUM(AK118:AK122)</f>
        <v>1716.0877120683506</v>
      </c>
      <c r="AL123" s="5">
        <f t="shared" ref="AL123" ca="1" si="178">SUM(AL118:AL122)</f>
        <v>1702.4338487847047</v>
      </c>
      <c r="AM123" s="5">
        <f t="shared" ref="AM123" ca="1" si="179">SUM(AM118:AM122)</f>
        <v>1688.8896909569833</v>
      </c>
      <c r="AN123" s="5">
        <f t="shared" ref="AN123" ca="1" si="180">SUM(AN118:AN122)</f>
        <v>1675.4543482610027</v>
      </c>
      <c r="AO123" s="5">
        <f t="shared" ref="AO123:AP123" ca="1" si="181">SUM(AO118:AO122)</f>
        <v>1662.1269376751575</v>
      </c>
      <c r="AP123" s="5">
        <f t="shared" ca="1" si="181"/>
        <v>1775.7553743069805</v>
      </c>
      <c r="AQ123" s="5">
        <f t="shared" ref="AQ123" ca="1" si="182">SUM(AQ118:AQ122)</f>
        <v>1761.6324257442407</v>
      </c>
      <c r="AR123" s="5">
        <f t="shared" ref="AR123" ca="1" si="183">SUM(AR118:AR122)</f>
        <v>1747.6229054586747</v>
      </c>
      <c r="AS123" s="5">
        <f t="shared" ref="AS123" ca="1" si="184">SUM(AS118:AS122)</f>
        <v>1733.7258933140943</v>
      </c>
      <c r="AT123" s="5">
        <f t="shared" ref="AT123" ca="1" si="185">SUM(AT118:AT122)</f>
        <v>1140.0317777747628</v>
      </c>
      <c r="AU123" s="5">
        <f t="shared" ref="AU123" ca="1" si="186">SUM(AU118:AU122)</f>
        <v>0</v>
      </c>
      <c r="AV123" s="5">
        <f t="shared" ref="AV123" ca="1" si="187">SUM(AV118:AV122)</f>
        <v>0</v>
      </c>
      <c r="AW123" s="5">
        <f t="shared" ref="AW123" ca="1" si="188">SUM(AW118:AW122)</f>
        <v>0</v>
      </c>
      <c r="AX123" s="5">
        <f t="shared" ref="AX123:AY123" ca="1" si="189">SUM(AX118:AX122)</f>
        <v>0</v>
      </c>
      <c r="AY123" s="5">
        <f t="shared" ca="1" si="189"/>
        <v>0</v>
      </c>
      <c r="AZ123" s="5">
        <f t="shared" ref="AZ123" ca="1" si="190">SUM(AZ118:AZ122)</f>
        <v>0</v>
      </c>
      <c r="BA123" s="5">
        <f t="shared" ref="BA123" ca="1" si="191">SUM(BA118:BA122)</f>
        <v>0</v>
      </c>
      <c r="BB123" s="5">
        <f t="shared" ref="BB123" ca="1" si="192">SUM(BB118:BB122)</f>
        <v>0</v>
      </c>
      <c r="BC123" s="5">
        <f t="shared" ref="BC123" ca="1" si="193">SUM(BC118:BC122)</f>
        <v>0</v>
      </c>
      <c r="BD123" s="5">
        <f t="shared" ref="BD123" ca="1" si="194">SUM(BD118:BD122)</f>
        <v>0</v>
      </c>
      <c r="BE123" s="5">
        <f t="shared" ref="BE123" ca="1" si="195">SUM(BE118:BE122)</f>
        <v>0</v>
      </c>
      <c r="BF123" s="5">
        <f t="shared" ref="BF123" ca="1" si="196">SUM(BF118:BF122)</f>
        <v>0</v>
      </c>
      <c r="BG123" s="5">
        <f t="shared" ref="BG123:BH123" ca="1" si="197">SUM(BG118:BG122)</f>
        <v>0</v>
      </c>
      <c r="BH123" s="5">
        <f t="shared" ca="1" si="197"/>
        <v>0</v>
      </c>
      <c r="BI123" s="5">
        <f t="shared" ref="BI123" ca="1" si="198">SUM(BI118:BI122)</f>
        <v>0</v>
      </c>
    </row>
    <row r="125" spans="1:61" s="48" customFormat="1" x14ac:dyDescent="0.35">
      <c r="A125" s="49" t="s">
        <v>312</v>
      </c>
      <c r="B125" s="50"/>
      <c r="C125" s="49"/>
      <c r="D125" s="49"/>
      <c r="E125" s="49"/>
    </row>
    <row r="127" spans="1:61" ht="15" thickBot="1" x14ac:dyDescent="0.4">
      <c r="A127" s="22" t="s">
        <v>313</v>
      </c>
      <c r="B127" s="22"/>
      <c r="C127" s="23"/>
      <c r="D127" s="23"/>
      <c r="E127" s="21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</row>
    <row r="128" spans="1:61" x14ac:dyDescent="0.35">
      <c r="C128" t="s">
        <v>314</v>
      </c>
      <c r="F128" s="9">
        <f>IF(production!F24&gt;0,(1+inflation)^F3,0)</f>
        <v>1</v>
      </c>
      <c r="G128" s="9">
        <f>IF(production!G24&gt;0,(1+inflation)^G3,0)</f>
        <v>1.02</v>
      </c>
      <c r="H128" s="9">
        <f>IF(production!H24&gt;0,(1+inflation)^H3,0)</f>
        <v>1.0404</v>
      </c>
      <c r="I128" s="9">
        <f>IF(production!I24&gt;0,(1+inflation)^I3,0)</f>
        <v>1.0612079999999999</v>
      </c>
      <c r="J128" s="9">
        <f>IF(production!J24&gt;0,(1+inflation)^J3,0)</f>
        <v>1.08243216</v>
      </c>
      <c r="K128" s="9">
        <f>IF(production!K24&gt;0,(1+inflation)^K3,0)</f>
        <v>1.1040808032</v>
      </c>
      <c r="L128" s="9">
        <f>IF(production!L24&gt;0,(1+inflation)^L3,0)</f>
        <v>1.1261624192640001</v>
      </c>
      <c r="M128" s="9">
        <f>IF(production!M24&gt;0,(1+inflation)^M3,0)</f>
        <v>1.1486856676492798</v>
      </c>
      <c r="N128" s="9">
        <f>IF(production!N24&gt;0,(1+inflation)^N3,0)</f>
        <v>1.1716593810022655</v>
      </c>
      <c r="O128" s="9">
        <f>IF(production!O24&gt;0,(1+inflation)^O3,0)</f>
        <v>1.1950925686223108</v>
      </c>
      <c r="P128" s="9">
        <f>IF(production!P24&gt;0,(1+inflation)^P3,0)</f>
        <v>1.2189944199947571</v>
      </c>
      <c r="Q128" s="9">
        <f>IF(production!Q24&gt;0,(1+inflation)^Q3,0)</f>
        <v>1.243374308394652</v>
      </c>
      <c r="R128" s="9">
        <f>IF(production!R24&gt;0,(1+inflation)^R3,0)</f>
        <v>1.2682417945625453</v>
      </c>
      <c r="S128" s="9">
        <f>IF(production!S24&gt;0,(1+inflation)^S3,0)</f>
        <v>1.2936066304537961</v>
      </c>
      <c r="T128" s="9">
        <f>IF(production!T24&gt;0,(1+inflation)^T3,0)</f>
        <v>1.3194787630628722</v>
      </c>
      <c r="U128" s="9">
        <f>IF(production!U24&gt;0,(1+inflation)^U3,0)</f>
        <v>1.3458683383241292</v>
      </c>
      <c r="V128" s="9">
        <f>IF(production!V24&gt;0,(1+inflation)^V3,0)</f>
        <v>1.372785705090612</v>
      </c>
      <c r="W128" s="9">
        <f>IF(production!W24&gt;0,(1+inflation)^W3,0)</f>
        <v>1.4002414191924244</v>
      </c>
      <c r="X128" s="9">
        <f>IF(production!X24&gt;0,(1+inflation)^X3,0)</f>
        <v>1.4282462475762727</v>
      </c>
      <c r="Y128" s="9">
        <f>IF(production!Y24&gt;0,(1+inflation)^Y3,0)</f>
        <v>1.4568111725277981</v>
      </c>
      <c r="Z128" s="9">
        <f>IF(production!Z24&gt;0,(1+inflation)^Z3,0)</f>
        <v>1.4859473959783542</v>
      </c>
      <c r="AA128" s="9">
        <f>IF(production!AA24&gt;0,(1+inflation)^AA3,0)</f>
        <v>1.5156663438979212</v>
      </c>
      <c r="AB128" s="9">
        <f>IF(production!AB24&gt;0,(1+inflation)^AB3,0)</f>
        <v>1.5459796707758797</v>
      </c>
      <c r="AC128" s="9">
        <f>IF(production!AC24&gt;0,(1+inflation)^AC3,0)</f>
        <v>1.576899264191397</v>
      </c>
      <c r="AD128" s="9">
        <f>IF(production!AD24&gt;0,(1+inflation)^AD3,0)</f>
        <v>1.608437249475225</v>
      </c>
      <c r="AE128" s="9">
        <f>IF(production!AE24&gt;0,(1+inflation)^AE3,0)</f>
        <v>1.6406059944647295</v>
      </c>
      <c r="AF128" s="9">
        <f>IF(production!AF24&gt;0,(1+inflation)^AF3,0)</f>
        <v>1.6734181143540243</v>
      </c>
      <c r="AG128" s="9">
        <f>IF(production!AG24&gt;0,(1+inflation)^AG3,0)</f>
        <v>1.7068864766411045</v>
      </c>
      <c r="AH128" s="9">
        <f>IF(production!AH24&gt;0,(1+inflation)^AH3,0)</f>
        <v>1.7410242061739269</v>
      </c>
      <c r="AI128" s="9">
        <f>IF(production!AI24&gt;0,(1+inflation)^AI3,0)</f>
        <v>1.7758446902974052</v>
      </c>
      <c r="AJ128" s="9">
        <f>IF(production!AJ24&gt;0,(1+inflation)^AJ3,0)</f>
        <v>1.8113615841033535</v>
      </c>
      <c r="AK128" s="9">
        <f>IF(production!AK24&gt;0,(1+inflation)^AK3,0)</f>
        <v>1.8475888157854201</v>
      </c>
      <c r="AL128" s="9">
        <f>IF(production!AL24&gt;0,(1+inflation)^AL3,0)</f>
        <v>1.8845405921011289</v>
      </c>
      <c r="AM128" s="9">
        <f>IF(production!AM24&gt;0,(1+inflation)^AM3,0)</f>
        <v>1.9222314039431516</v>
      </c>
      <c r="AN128" s="9">
        <f>IF(production!AN24&gt;0,(1+inflation)^AN3,0)</f>
        <v>1.9606760320220145</v>
      </c>
      <c r="AO128" s="9">
        <f>IF(production!AO24&gt;0,(1+inflation)^AO3,0)</f>
        <v>1.9998895526624547</v>
      </c>
      <c r="AP128" s="9">
        <f>IF(production!AP24&gt;0,(1+inflation)^AP3,0)</f>
        <v>2.0398873437157037</v>
      </c>
      <c r="AQ128" s="9">
        <f>IF(production!AQ24&gt;0,(1+inflation)^AQ3,0)</f>
        <v>2.080685090590018</v>
      </c>
      <c r="AR128" s="9">
        <f>IF(production!AR24&gt;0,(1+inflation)^AR3,0)</f>
        <v>2.1222987924018186</v>
      </c>
      <c r="AS128" s="9">
        <f>IF(production!AS24&gt;0,(1+inflation)^AS3,0)</f>
        <v>2.1647447682498542</v>
      </c>
      <c r="AT128" s="9">
        <f>IF(production!AT24&gt;0,(1+inflation)^AT3,0)</f>
        <v>2.2080396636148518</v>
      </c>
      <c r="AU128" s="9">
        <f>IF(production!AU24&gt;0,(1+inflation)^AU3,0)</f>
        <v>0</v>
      </c>
      <c r="AV128" s="9">
        <f>IF(production!AV24&gt;0,(1+inflation)^AV3,0)</f>
        <v>0</v>
      </c>
      <c r="AW128" s="9">
        <f>IF(production!AW24&gt;0,(1+inflation)^AW3,0)</f>
        <v>0</v>
      </c>
      <c r="AX128" s="9">
        <f>IF(production!AX24&gt;0,(1+inflation)^AX3,0)</f>
        <v>0</v>
      </c>
      <c r="AY128" s="9">
        <f>IF(production!AY24&gt;0,(1+inflation)^AY3,0)</f>
        <v>0</v>
      </c>
      <c r="AZ128" s="9">
        <f>IF(production!AZ24&gt;0,(1+inflation)^AZ3,0)</f>
        <v>0</v>
      </c>
      <c r="BA128" s="9">
        <f>IF(production!BA24&gt;0,(1+inflation)^BA3,0)</f>
        <v>0</v>
      </c>
      <c r="BB128" s="9">
        <f>IF(production!BB24&gt;0,(1+inflation)^BB3,0)</f>
        <v>0</v>
      </c>
      <c r="BC128" s="9">
        <f>IF(production!BC24&gt;0,(1+inflation)^BC3,0)</f>
        <v>0</v>
      </c>
      <c r="BD128" s="9">
        <f>IF(production!BD24&gt;0,(1+inflation)^BD3,0)</f>
        <v>0</v>
      </c>
      <c r="BE128" s="9">
        <f>IF(production!BE24&gt;0,(1+inflation)^BE3,0)</f>
        <v>0</v>
      </c>
      <c r="BF128" s="9">
        <f>IF(production!BF24&gt;0,(1+inflation)^BF3,0)</f>
        <v>0</v>
      </c>
      <c r="BG128" s="9">
        <f>IF(production!BG24&gt;0,(1+inflation)^BG3,0)</f>
        <v>0</v>
      </c>
      <c r="BH128" s="9">
        <f>IF(production!BH24&gt;0,(1+inflation)^BH3,0)</f>
        <v>0</v>
      </c>
      <c r="BI128" s="9">
        <f>IF(production!BI24&gt;0,(1+inflation)^BI3,0)</f>
        <v>0</v>
      </c>
    </row>
    <row r="130" spans="1:61" ht="15" thickBot="1" x14ac:dyDescent="0.4">
      <c r="A130" s="22" t="s">
        <v>110</v>
      </c>
      <c r="B130" s="22"/>
      <c r="C130" s="22"/>
      <c r="D130" s="23"/>
      <c r="E130" s="21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</row>
    <row r="131" spans="1:61" x14ac:dyDescent="0.35">
      <c r="C131" t="s">
        <v>111</v>
      </c>
      <c r="D131" t="s">
        <v>113</v>
      </c>
      <c r="E131" s="13">
        <f>AVERAGEIF(F131:BI131,"&gt;0")</f>
        <v>18886.559266147728</v>
      </c>
      <c r="F131" s="9">
        <f t="shared" ref="F131:AK131" si="199">F10*F$128</f>
        <v>11023.099999999999</v>
      </c>
      <c r="G131" s="9">
        <f t="shared" si="199"/>
        <v>11299.779809999996</v>
      </c>
      <c r="H131" s="9">
        <f t="shared" si="199"/>
        <v>11583.404283230995</v>
      </c>
      <c r="I131" s="9">
        <f t="shared" si="199"/>
        <v>11874.147730740091</v>
      </c>
      <c r="J131" s="9">
        <f t="shared" si="199"/>
        <v>12172.188838781665</v>
      </c>
      <c r="K131" s="9">
        <f t="shared" si="199"/>
        <v>12477.710778635084</v>
      </c>
      <c r="L131" s="9">
        <f t="shared" si="199"/>
        <v>12790.901319178822</v>
      </c>
      <c r="M131" s="9">
        <f t="shared" si="199"/>
        <v>13111.952942290207</v>
      </c>
      <c r="N131" s="9">
        <f t="shared" si="199"/>
        <v>13441.06296114169</v>
      </c>
      <c r="O131" s="9">
        <f t="shared" si="199"/>
        <v>13778.433641466347</v>
      </c>
      <c r="P131" s="9">
        <f t="shared" si="199"/>
        <v>14124.272325867149</v>
      </c>
      <c r="Q131" s="9">
        <f t="shared" si="199"/>
        <v>14478.791561246411</v>
      </c>
      <c r="R131" s="9">
        <f t="shared" si="199"/>
        <v>14842.209229433693</v>
      </c>
      <c r="S131" s="9">
        <f t="shared" si="199"/>
        <v>15214.748681092477</v>
      </c>
      <c r="T131" s="9">
        <f t="shared" si="199"/>
        <v>15596.638872987898</v>
      </c>
      <c r="U131" s="9">
        <f t="shared" si="199"/>
        <v>15988.114508699884</v>
      </c>
      <c r="V131" s="9">
        <f t="shared" si="199"/>
        <v>16389.416182868252</v>
      </c>
      <c r="W131" s="9">
        <f t="shared" si="199"/>
        <v>16800.790529058246</v>
      </c>
      <c r="X131" s="9">
        <f t="shared" si="199"/>
        <v>17222.490371337601</v>
      </c>
      <c r="Y131" s="9">
        <f t="shared" si="199"/>
        <v>17654.774879658173</v>
      </c>
      <c r="Z131" s="9">
        <f t="shared" si="199"/>
        <v>18097.909729137591</v>
      </c>
      <c r="AA131" s="9">
        <f t="shared" si="199"/>
        <v>18552.167263338939</v>
      </c>
      <c r="AB131" s="9">
        <f t="shared" si="199"/>
        <v>19017.826661648745</v>
      </c>
      <c r="AC131" s="9">
        <f t="shared" si="199"/>
        <v>19495.174110856122</v>
      </c>
      <c r="AD131" s="9">
        <f t="shared" si="199"/>
        <v>19984.502981038615</v>
      </c>
      <c r="AE131" s="9">
        <f t="shared" si="199"/>
        <v>20486.114005862677</v>
      </c>
      <c r="AF131" s="9">
        <f t="shared" si="199"/>
        <v>21000.315467409833</v>
      </c>
      <c r="AG131" s="9">
        <f t="shared" si="199"/>
        <v>21527.42338564181</v>
      </c>
      <c r="AH131" s="9">
        <f t="shared" si="199"/>
        <v>22067.761712621417</v>
      </c>
      <c r="AI131" s="9">
        <f t="shared" si="199"/>
        <v>22621.662531608214</v>
      </c>
      <c r="AJ131" s="9">
        <f t="shared" si="199"/>
        <v>23189.466261151578</v>
      </c>
      <c r="AK131" s="9">
        <f t="shared" si="199"/>
        <v>23771.521864306465</v>
      </c>
      <c r="AL131" s="9">
        <f t="shared" ref="AL131:BI131" si="200">AL10*AL$128</f>
        <v>24368.187063100562</v>
      </c>
      <c r="AM131" s="9">
        <f t="shared" si="200"/>
        <v>24979.828558384386</v>
      </c>
      <c r="AN131" s="9">
        <f t="shared" si="200"/>
        <v>25606.822255199826</v>
      </c>
      <c r="AO131" s="9">
        <f t="shared" si="200"/>
        <v>26249.553493805342</v>
      </c>
      <c r="AP131" s="9">
        <f t="shared" si="200"/>
        <v>26908.417286499844</v>
      </c>
      <c r="AQ131" s="9">
        <f t="shared" si="200"/>
        <v>27583.818560390991</v>
      </c>
      <c r="AR131" s="9">
        <f t="shared" si="200"/>
        <v>28276.172406256803</v>
      </c>
      <c r="AS131" s="9">
        <f t="shared" si="200"/>
        <v>28985.904333653834</v>
      </c>
      <c r="AT131" s="9">
        <f t="shared" si="200"/>
        <v>29713.450532428553</v>
      </c>
      <c r="AU131" s="9">
        <f t="shared" si="200"/>
        <v>0</v>
      </c>
      <c r="AV131" s="9">
        <f t="shared" si="200"/>
        <v>0</v>
      </c>
      <c r="AW131" s="9">
        <f t="shared" si="200"/>
        <v>0</v>
      </c>
      <c r="AX131" s="9">
        <f t="shared" si="200"/>
        <v>0</v>
      </c>
      <c r="AY131" s="9">
        <f t="shared" si="200"/>
        <v>0</v>
      </c>
      <c r="AZ131" s="9">
        <f t="shared" si="200"/>
        <v>0</v>
      </c>
      <c r="BA131" s="9">
        <f t="shared" si="200"/>
        <v>0</v>
      </c>
      <c r="BB131" s="9">
        <f t="shared" si="200"/>
        <v>0</v>
      </c>
      <c r="BC131" s="9">
        <f t="shared" si="200"/>
        <v>0</v>
      </c>
      <c r="BD131" s="9">
        <f t="shared" si="200"/>
        <v>0</v>
      </c>
      <c r="BE131" s="9">
        <f t="shared" si="200"/>
        <v>0</v>
      </c>
      <c r="BF131" s="9">
        <f t="shared" si="200"/>
        <v>0</v>
      </c>
      <c r="BG131" s="9">
        <f t="shared" si="200"/>
        <v>0</v>
      </c>
      <c r="BH131" s="9">
        <f t="shared" si="200"/>
        <v>0</v>
      </c>
      <c r="BI131" s="9">
        <f t="shared" si="200"/>
        <v>0</v>
      </c>
    </row>
    <row r="132" spans="1:61" x14ac:dyDescent="0.35">
      <c r="C132" t="s">
        <v>115</v>
      </c>
      <c r="D132" t="s">
        <v>113</v>
      </c>
      <c r="E132" s="13">
        <f t="shared" ref="E132:E140" si="201">AVERAGEIF(F132:BI132,"&gt;0")</f>
        <v>94432.796330738682</v>
      </c>
      <c r="F132" s="9">
        <f>F11*F$128</f>
        <v>55115.5</v>
      </c>
      <c r="G132" s="9">
        <f t="shared" ref="G132:O132" si="202">G11*G$128</f>
        <v>56498.899049999993</v>
      </c>
      <c r="H132" s="9">
        <f t="shared" si="202"/>
        <v>57917.021416154981</v>
      </c>
      <c r="I132" s="9">
        <f t="shared" si="202"/>
        <v>59370.738653700464</v>
      </c>
      <c r="J132" s="9">
        <f t="shared" si="202"/>
        <v>60860.944193908334</v>
      </c>
      <c r="K132" s="9">
        <f t="shared" si="202"/>
        <v>62388.553893175427</v>
      </c>
      <c r="L132" s="9">
        <f t="shared" si="202"/>
        <v>63954.50659589412</v>
      </c>
      <c r="M132" s="9">
        <f t="shared" si="202"/>
        <v>65559.764711451033</v>
      </c>
      <c r="N132" s="9">
        <f t="shared" si="202"/>
        <v>67205.314805708462</v>
      </c>
      <c r="O132" s="9">
        <f t="shared" si="202"/>
        <v>68892.168207331735</v>
      </c>
      <c r="P132" s="9">
        <f t="shared" ref="P132:BI132" si="203">P11*P$128</f>
        <v>70621.361629335763</v>
      </c>
      <c r="Q132" s="9">
        <f t="shared" si="203"/>
        <v>72393.957806232065</v>
      </c>
      <c r="R132" s="9">
        <f t="shared" si="203"/>
        <v>74211.046147168468</v>
      </c>
      <c r="S132" s="9">
        <f t="shared" si="203"/>
        <v>76073.743405462388</v>
      </c>
      <c r="T132" s="9">
        <f t="shared" si="203"/>
        <v>77983.194364939496</v>
      </c>
      <c r="U132" s="9">
        <f t="shared" si="203"/>
        <v>79940.572543499438</v>
      </c>
      <c r="V132" s="9">
        <f t="shared" si="203"/>
        <v>81947.080914341277</v>
      </c>
      <c r="W132" s="9">
        <f t="shared" si="203"/>
        <v>84003.952645291254</v>
      </c>
      <c r="X132" s="9">
        <f t="shared" si="203"/>
        <v>86112.451856688029</v>
      </c>
      <c r="Y132" s="9">
        <f t="shared" si="203"/>
        <v>88273.874398290878</v>
      </c>
      <c r="Z132" s="9">
        <f t="shared" si="203"/>
        <v>90489.548645687973</v>
      </c>
      <c r="AA132" s="9">
        <f t="shared" si="203"/>
        <v>92760.836316694709</v>
      </c>
      <c r="AB132" s="9">
        <f t="shared" si="203"/>
        <v>95089.133308243749</v>
      </c>
      <c r="AC132" s="9">
        <f t="shared" si="203"/>
        <v>97475.870554280627</v>
      </c>
      <c r="AD132" s="9">
        <f t="shared" si="203"/>
        <v>99922.514905193078</v>
      </c>
      <c r="AE132" s="9">
        <f t="shared" si="203"/>
        <v>102430.57002931341</v>
      </c>
      <c r="AF132" s="9">
        <f t="shared" si="203"/>
        <v>105001.57733704918</v>
      </c>
      <c r="AG132" s="9">
        <f t="shared" si="203"/>
        <v>107637.11692820907</v>
      </c>
      <c r="AH132" s="9">
        <f t="shared" si="203"/>
        <v>110338.80856310712</v>
      </c>
      <c r="AI132" s="9">
        <f t="shared" si="203"/>
        <v>113108.31265804108</v>
      </c>
      <c r="AJ132" s="9">
        <f t="shared" si="203"/>
        <v>115947.33130575789</v>
      </c>
      <c r="AK132" s="9">
        <f t="shared" si="203"/>
        <v>118857.60932153236</v>
      </c>
      <c r="AL132" s="9">
        <f t="shared" si="203"/>
        <v>121840.93531550284</v>
      </c>
      <c r="AM132" s="9">
        <f t="shared" si="203"/>
        <v>124899.14279192194</v>
      </c>
      <c r="AN132" s="9">
        <f t="shared" si="203"/>
        <v>128034.11127599915</v>
      </c>
      <c r="AO132" s="9">
        <f t="shared" si="203"/>
        <v>131247.7674690267</v>
      </c>
      <c r="AP132" s="9">
        <f t="shared" si="203"/>
        <v>134542.08643249926</v>
      </c>
      <c r="AQ132" s="9">
        <f t="shared" si="203"/>
        <v>137919.09280195495</v>
      </c>
      <c r="AR132" s="9">
        <f t="shared" si="203"/>
        <v>141380.86203128405</v>
      </c>
      <c r="AS132" s="9">
        <f t="shared" si="203"/>
        <v>144929.52166826918</v>
      </c>
      <c r="AT132" s="9">
        <f t="shared" si="203"/>
        <v>148567.2526621428</v>
      </c>
      <c r="AU132" s="9">
        <f t="shared" si="203"/>
        <v>0</v>
      </c>
      <c r="AV132" s="9">
        <f t="shared" si="203"/>
        <v>0</v>
      </c>
      <c r="AW132" s="9">
        <f t="shared" si="203"/>
        <v>0</v>
      </c>
      <c r="AX132" s="9">
        <f t="shared" si="203"/>
        <v>0</v>
      </c>
      <c r="AY132" s="9">
        <f t="shared" si="203"/>
        <v>0</v>
      </c>
      <c r="AZ132" s="9">
        <f t="shared" si="203"/>
        <v>0</v>
      </c>
      <c r="BA132" s="9">
        <f t="shared" si="203"/>
        <v>0</v>
      </c>
      <c r="BB132" s="9">
        <f t="shared" si="203"/>
        <v>0</v>
      </c>
      <c r="BC132" s="9">
        <f t="shared" si="203"/>
        <v>0</v>
      </c>
      <c r="BD132" s="9">
        <f t="shared" si="203"/>
        <v>0</v>
      </c>
      <c r="BE132" s="9">
        <f t="shared" si="203"/>
        <v>0</v>
      </c>
      <c r="BF132" s="9">
        <f t="shared" si="203"/>
        <v>0</v>
      </c>
      <c r="BG132" s="9">
        <f t="shared" si="203"/>
        <v>0</v>
      </c>
      <c r="BH132" s="9">
        <f t="shared" si="203"/>
        <v>0</v>
      </c>
      <c r="BI132" s="9">
        <f t="shared" si="203"/>
        <v>0</v>
      </c>
    </row>
    <row r="133" spans="1:61" x14ac:dyDescent="0.35">
      <c r="C133" t="s">
        <v>116</v>
      </c>
      <c r="D133" t="s">
        <v>117</v>
      </c>
      <c r="E133" s="13">
        <f t="shared" si="201"/>
        <v>4581.2211837334708</v>
      </c>
      <c r="F133" s="9">
        <f t="shared" ref="F133:N140" si="204">F12*F$128</f>
        <v>3000</v>
      </c>
      <c r="G133" s="9">
        <f t="shared" si="204"/>
        <v>3060</v>
      </c>
      <c r="H133" s="9">
        <f t="shared" si="204"/>
        <v>3121.2</v>
      </c>
      <c r="I133" s="9">
        <f t="shared" si="204"/>
        <v>3183.6239999999998</v>
      </c>
      <c r="J133" s="9">
        <f t="shared" si="204"/>
        <v>3247.29648</v>
      </c>
      <c r="K133" s="9">
        <f t="shared" si="204"/>
        <v>3312.2424096</v>
      </c>
      <c r="L133" s="9">
        <f t="shared" si="204"/>
        <v>3378.487257792</v>
      </c>
      <c r="M133" s="9">
        <f t="shared" si="204"/>
        <v>3446.0570029478395</v>
      </c>
      <c r="N133" s="9">
        <f t="shared" si="204"/>
        <v>3514.9781430067965</v>
      </c>
      <c r="O133" s="9">
        <f t="shared" ref="O133:BI133" si="205">O12*O$128</f>
        <v>3585.2777058669326</v>
      </c>
      <c r="P133" s="9">
        <f t="shared" si="205"/>
        <v>3656.9832599842712</v>
      </c>
      <c r="Q133" s="9">
        <f t="shared" si="205"/>
        <v>3730.1229251839559</v>
      </c>
      <c r="R133" s="9">
        <f t="shared" si="205"/>
        <v>3804.7253836876357</v>
      </c>
      <c r="S133" s="9">
        <f t="shared" si="205"/>
        <v>3880.8198913613883</v>
      </c>
      <c r="T133" s="9">
        <f t="shared" si="205"/>
        <v>3958.4362891886162</v>
      </c>
      <c r="U133" s="9">
        <f t="shared" si="205"/>
        <v>4037.6050149723878</v>
      </c>
      <c r="V133" s="9">
        <f t="shared" si="205"/>
        <v>4118.3571152718359</v>
      </c>
      <c r="W133" s="9">
        <f t="shared" si="205"/>
        <v>4200.7242575772734</v>
      </c>
      <c r="X133" s="9">
        <f t="shared" si="205"/>
        <v>4284.7387427288186</v>
      </c>
      <c r="Y133" s="9">
        <f t="shared" si="205"/>
        <v>4370.433517583394</v>
      </c>
      <c r="Z133" s="9">
        <f t="shared" si="205"/>
        <v>4457.8421879350626</v>
      </c>
      <c r="AA133" s="9">
        <f t="shared" si="205"/>
        <v>4546.9990316937638</v>
      </c>
      <c r="AB133" s="9">
        <f t="shared" si="205"/>
        <v>4637.9390123276389</v>
      </c>
      <c r="AC133" s="9">
        <f t="shared" si="205"/>
        <v>4730.6977925741912</v>
      </c>
      <c r="AD133" s="9">
        <f t="shared" si="205"/>
        <v>4825.3117484256754</v>
      </c>
      <c r="AE133" s="9">
        <f t="shared" si="205"/>
        <v>4921.8179833941886</v>
      </c>
      <c r="AF133" s="9">
        <f t="shared" si="205"/>
        <v>5020.2543430620726</v>
      </c>
      <c r="AG133" s="9">
        <f t="shared" si="205"/>
        <v>5120.6594299233138</v>
      </c>
      <c r="AH133" s="9">
        <f t="shared" si="205"/>
        <v>5223.0726185217809</v>
      </c>
      <c r="AI133" s="9">
        <f t="shared" si="205"/>
        <v>5327.5340708922158</v>
      </c>
      <c r="AJ133" s="9">
        <f t="shared" si="205"/>
        <v>5434.0847523100601</v>
      </c>
      <c r="AK133" s="9">
        <f t="shared" si="205"/>
        <v>5542.76644735626</v>
      </c>
      <c r="AL133" s="9">
        <f t="shared" si="205"/>
        <v>5653.6217763033865</v>
      </c>
      <c r="AM133" s="9">
        <f t="shared" si="205"/>
        <v>5766.6942118294546</v>
      </c>
      <c r="AN133" s="9">
        <f t="shared" si="205"/>
        <v>5882.028096066043</v>
      </c>
      <c r="AO133" s="9">
        <f t="shared" si="205"/>
        <v>5999.668657987364</v>
      </c>
      <c r="AP133" s="9">
        <f t="shared" si="205"/>
        <v>6119.6620311471106</v>
      </c>
      <c r="AQ133" s="9">
        <f t="shared" si="205"/>
        <v>6242.0552717700539</v>
      </c>
      <c r="AR133" s="9">
        <f t="shared" si="205"/>
        <v>6366.8963772054558</v>
      </c>
      <c r="AS133" s="9">
        <f t="shared" si="205"/>
        <v>6494.2343047495624</v>
      </c>
      <c r="AT133" s="9">
        <f t="shared" si="205"/>
        <v>6624.1189908445558</v>
      </c>
      <c r="AU133" s="9">
        <f t="shared" si="205"/>
        <v>0</v>
      </c>
      <c r="AV133" s="9">
        <f t="shared" si="205"/>
        <v>0</v>
      </c>
      <c r="AW133" s="9">
        <f t="shared" si="205"/>
        <v>0</v>
      </c>
      <c r="AX133" s="9">
        <f t="shared" si="205"/>
        <v>0</v>
      </c>
      <c r="AY133" s="9">
        <f t="shared" si="205"/>
        <v>0</v>
      </c>
      <c r="AZ133" s="9">
        <f t="shared" si="205"/>
        <v>0</v>
      </c>
      <c r="BA133" s="9">
        <f t="shared" si="205"/>
        <v>0</v>
      </c>
      <c r="BB133" s="9">
        <f t="shared" si="205"/>
        <v>0</v>
      </c>
      <c r="BC133" s="9">
        <f t="shared" si="205"/>
        <v>0</v>
      </c>
      <c r="BD133" s="9">
        <f t="shared" si="205"/>
        <v>0</v>
      </c>
      <c r="BE133" s="9">
        <f t="shared" si="205"/>
        <v>0</v>
      </c>
      <c r="BF133" s="9">
        <f t="shared" si="205"/>
        <v>0</v>
      </c>
      <c r="BG133" s="9">
        <f t="shared" si="205"/>
        <v>0</v>
      </c>
      <c r="BH133" s="9">
        <f t="shared" si="205"/>
        <v>0</v>
      </c>
      <c r="BI133" s="9">
        <f t="shared" si="205"/>
        <v>0</v>
      </c>
    </row>
    <row r="134" spans="1:61" x14ac:dyDescent="0.35">
      <c r="C134" t="s">
        <v>118</v>
      </c>
      <c r="D134" t="s">
        <v>117</v>
      </c>
      <c r="E134" s="13">
        <f t="shared" si="201"/>
        <v>53.447580476890515</v>
      </c>
      <c r="F134" s="9">
        <f t="shared" si="204"/>
        <v>35</v>
      </c>
      <c r="G134" s="9">
        <f t="shared" si="204"/>
        <v>35.700000000000003</v>
      </c>
      <c r="H134" s="9">
        <f t="shared" si="204"/>
        <v>36.414000000000001</v>
      </c>
      <c r="I134" s="9">
        <f t="shared" si="204"/>
        <v>37.14228</v>
      </c>
      <c r="J134" s="9">
        <f t="shared" si="204"/>
        <v>37.885125600000002</v>
      </c>
      <c r="K134" s="9">
        <f t="shared" si="204"/>
        <v>38.642828112000004</v>
      </c>
      <c r="L134" s="9">
        <f t="shared" si="204"/>
        <v>39.415684674240005</v>
      </c>
      <c r="M134" s="9">
        <f t="shared" si="204"/>
        <v>40.203998367724793</v>
      </c>
      <c r="N134" s="9">
        <f t="shared" si="204"/>
        <v>41.00807833507929</v>
      </c>
      <c r="O134" s="9">
        <f t="shared" ref="O134:BI134" si="206">O13*O$128</f>
        <v>41.828239901780876</v>
      </c>
      <c r="P134" s="9">
        <f t="shared" si="206"/>
        <v>42.6648046998165</v>
      </c>
      <c r="Q134" s="9">
        <f t="shared" si="206"/>
        <v>43.51810079381282</v>
      </c>
      <c r="R134" s="9">
        <f t="shared" si="206"/>
        <v>44.388462809689088</v>
      </c>
      <c r="S134" s="9">
        <f t="shared" si="206"/>
        <v>45.276232065882866</v>
      </c>
      <c r="T134" s="9">
        <f t="shared" si="206"/>
        <v>46.181756707200528</v>
      </c>
      <c r="U134" s="9">
        <f t="shared" si="206"/>
        <v>47.10539184134452</v>
      </c>
      <c r="V134" s="9">
        <f t="shared" si="206"/>
        <v>48.04749967817142</v>
      </c>
      <c r="W134" s="9">
        <f t="shared" si="206"/>
        <v>49.008449671734851</v>
      </c>
      <c r="X134" s="9">
        <f t="shared" si="206"/>
        <v>49.988618665169547</v>
      </c>
      <c r="Y134" s="9">
        <f t="shared" si="206"/>
        <v>50.988391038472933</v>
      </c>
      <c r="Z134" s="9">
        <f t="shared" si="206"/>
        <v>52.0081588592424</v>
      </c>
      <c r="AA134" s="9">
        <f t="shared" si="206"/>
        <v>53.048322036427244</v>
      </c>
      <c r="AB134" s="9">
        <f t="shared" si="206"/>
        <v>54.109288477155793</v>
      </c>
      <c r="AC134" s="9">
        <f t="shared" si="206"/>
        <v>55.191474246698895</v>
      </c>
      <c r="AD134" s="9">
        <f t="shared" si="206"/>
        <v>56.295303731632877</v>
      </c>
      <c r="AE134" s="9">
        <f t="shared" si="206"/>
        <v>57.421209806265537</v>
      </c>
      <c r="AF134" s="9">
        <f t="shared" si="206"/>
        <v>58.569634002390849</v>
      </c>
      <c r="AG134" s="9">
        <f t="shared" si="206"/>
        <v>59.741026682438658</v>
      </c>
      <c r="AH134" s="9">
        <f t="shared" si="206"/>
        <v>60.935847216087446</v>
      </c>
      <c r="AI134" s="9">
        <f t="shared" si="206"/>
        <v>62.15456416040918</v>
      </c>
      <c r="AJ134" s="9">
        <f t="shared" si="206"/>
        <v>63.397655443617374</v>
      </c>
      <c r="AK134" s="9">
        <f t="shared" si="206"/>
        <v>64.665608552489701</v>
      </c>
      <c r="AL134" s="9">
        <f t="shared" si="206"/>
        <v>65.958920723539507</v>
      </c>
      <c r="AM134" s="9">
        <f t="shared" si="206"/>
        <v>67.278099138010305</v>
      </c>
      <c r="AN134" s="9">
        <f t="shared" si="206"/>
        <v>68.623661120770507</v>
      </c>
      <c r="AO134" s="9">
        <f t="shared" si="206"/>
        <v>69.996134343185915</v>
      </c>
      <c r="AP134" s="9">
        <f t="shared" si="206"/>
        <v>71.396057030049633</v>
      </c>
      <c r="AQ134" s="9">
        <f t="shared" si="206"/>
        <v>72.823978170650634</v>
      </c>
      <c r="AR134" s="9">
        <f t="shared" si="206"/>
        <v>74.280457734063646</v>
      </c>
      <c r="AS134" s="9">
        <f t="shared" si="206"/>
        <v>75.766066888744902</v>
      </c>
      <c r="AT134" s="9">
        <f t="shared" si="206"/>
        <v>77.281388226519809</v>
      </c>
      <c r="AU134" s="9">
        <f t="shared" si="206"/>
        <v>0</v>
      </c>
      <c r="AV134" s="9">
        <f t="shared" si="206"/>
        <v>0</v>
      </c>
      <c r="AW134" s="9">
        <f t="shared" si="206"/>
        <v>0</v>
      </c>
      <c r="AX134" s="9">
        <f t="shared" si="206"/>
        <v>0</v>
      </c>
      <c r="AY134" s="9">
        <f t="shared" si="206"/>
        <v>0</v>
      </c>
      <c r="AZ134" s="9">
        <f t="shared" si="206"/>
        <v>0</v>
      </c>
      <c r="BA134" s="9">
        <f t="shared" si="206"/>
        <v>0</v>
      </c>
      <c r="BB134" s="9">
        <f t="shared" si="206"/>
        <v>0</v>
      </c>
      <c r="BC134" s="9">
        <f t="shared" si="206"/>
        <v>0</v>
      </c>
      <c r="BD134" s="9">
        <f t="shared" si="206"/>
        <v>0</v>
      </c>
      <c r="BE134" s="9">
        <f t="shared" si="206"/>
        <v>0</v>
      </c>
      <c r="BF134" s="9">
        <f t="shared" si="206"/>
        <v>0</v>
      </c>
      <c r="BG134" s="9">
        <f t="shared" si="206"/>
        <v>0</v>
      </c>
      <c r="BH134" s="9">
        <f t="shared" si="206"/>
        <v>0</v>
      </c>
      <c r="BI134" s="9">
        <f t="shared" si="206"/>
        <v>0</v>
      </c>
    </row>
    <row r="135" spans="1:61" x14ac:dyDescent="0.35">
      <c r="C135" t="s">
        <v>119</v>
      </c>
      <c r="D135" t="s">
        <v>113</v>
      </c>
      <c r="E135" s="13">
        <f t="shared" si="201"/>
        <v>76.353686395557858</v>
      </c>
      <c r="F135" s="9">
        <f t="shared" si="204"/>
        <v>50</v>
      </c>
      <c r="G135" s="9">
        <f t="shared" si="204"/>
        <v>51</v>
      </c>
      <c r="H135" s="9">
        <f t="shared" si="204"/>
        <v>52.019999999999996</v>
      </c>
      <c r="I135" s="9">
        <f t="shared" si="204"/>
        <v>53.060399999999994</v>
      </c>
      <c r="J135" s="9">
        <f t="shared" si="204"/>
        <v>54.121608000000002</v>
      </c>
      <c r="K135" s="9">
        <f t="shared" si="204"/>
        <v>55.204040159999998</v>
      </c>
      <c r="L135" s="9">
        <f t="shared" si="204"/>
        <v>56.308120963200004</v>
      </c>
      <c r="M135" s="9">
        <f t="shared" si="204"/>
        <v>57.434283382463988</v>
      </c>
      <c r="N135" s="9">
        <f t="shared" si="204"/>
        <v>58.582969050113277</v>
      </c>
      <c r="O135" s="9">
        <f t="shared" ref="O135:BI135" si="207">O14*O$128</f>
        <v>59.754628431115542</v>
      </c>
      <c r="P135" s="9">
        <f t="shared" si="207"/>
        <v>60.949720999737856</v>
      </c>
      <c r="Q135" s="9">
        <f t="shared" si="207"/>
        <v>62.1687154197326</v>
      </c>
      <c r="R135" s="9">
        <f t="shared" si="207"/>
        <v>63.412089728127263</v>
      </c>
      <c r="S135" s="9">
        <f t="shared" si="207"/>
        <v>64.680331522689798</v>
      </c>
      <c r="T135" s="9">
        <f t="shared" si="207"/>
        <v>65.973938153143607</v>
      </c>
      <c r="U135" s="9">
        <f t="shared" si="207"/>
        <v>67.293416916206468</v>
      </c>
      <c r="V135" s="9">
        <f t="shared" si="207"/>
        <v>68.639285254530606</v>
      </c>
      <c r="W135" s="9">
        <f t="shared" si="207"/>
        <v>70.012070959621227</v>
      </c>
      <c r="X135" s="9">
        <f t="shared" si="207"/>
        <v>71.412312378813638</v>
      </c>
      <c r="Y135" s="9">
        <f t="shared" si="207"/>
        <v>72.840558626389907</v>
      </c>
      <c r="Z135" s="9">
        <f t="shared" si="207"/>
        <v>74.297369798917714</v>
      </c>
      <c r="AA135" s="9">
        <f t="shared" si="207"/>
        <v>75.783317194896057</v>
      </c>
      <c r="AB135" s="9">
        <f t="shared" si="207"/>
        <v>77.298983538793991</v>
      </c>
      <c r="AC135" s="9">
        <f t="shared" si="207"/>
        <v>78.844963209569855</v>
      </c>
      <c r="AD135" s="9">
        <f t="shared" si="207"/>
        <v>80.421862473761252</v>
      </c>
      <c r="AE135" s="9">
        <f t="shared" si="207"/>
        <v>82.030299723236482</v>
      </c>
      <c r="AF135" s="9">
        <f t="shared" si="207"/>
        <v>83.670905717701217</v>
      </c>
      <c r="AG135" s="9">
        <f t="shared" si="207"/>
        <v>85.344323832055224</v>
      </c>
      <c r="AH135" s="9">
        <f t="shared" si="207"/>
        <v>87.051210308696341</v>
      </c>
      <c r="AI135" s="9">
        <f t="shared" si="207"/>
        <v>88.792234514870259</v>
      </c>
      <c r="AJ135" s="9">
        <f t="shared" si="207"/>
        <v>90.568079205167678</v>
      </c>
      <c r="AK135" s="9">
        <f t="shared" si="207"/>
        <v>92.379440789271001</v>
      </c>
      <c r="AL135" s="9">
        <f t="shared" si="207"/>
        <v>94.227029605056444</v>
      </c>
      <c r="AM135" s="9">
        <f t="shared" si="207"/>
        <v>96.111570197157576</v>
      </c>
      <c r="AN135" s="9">
        <f t="shared" si="207"/>
        <v>98.03380160110072</v>
      </c>
      <c r="AO135" s="9">
        <f t="shared" si="207"/>
        <v>99.994477633122742</v>
      </c>
      <c r="AP135" s="9">
        <f t="shared" si="207"/>
        <v>101.99436718578518</v>
      </c>
      <c r="AQ135" s="9">
        <f t="shared" si="207"/>
        <v>104.0342545295009</v>
      </c>
      <c r="AR135" s="9">
        <f t="shared" si="207"/>
        <v>106.11493962009094</v>
      </c>
      <c r="AS135" s="9">
        <f t="shared" si="207"/>
        <v>108.23723841249272</v>
      </c>
      <c r="AT135" s="9">
        <f t="shared" si="207"/>
        <v>110.40198318074259</v>
      </c>
      <c r="AU135" s="9">
        <f t="shared" si="207"/>
        <v>0</v>
      </c>
      <c r="AV135" s="9">
        <f t="shared" si="207"/>
        <v>0</v>
      </c>
      <c r="AW135" s="9">
        <f t="shared" si="207"/>
        <v>0</v>
      </c>
      <c r="AX135" s="9">
        <f t="shared" si="207"/>
        <v>0</v>
      </c>
      <c r="AY135" s="9">
        <f t="shared" si="207"/>
        <v>0</v>
      </c>
      <c r="AZ135" s="9">
        <f t="shared" si="207"/>
        <v>0</v>
      </c>
      <c r="BA135" s="9">
        <f t="shared" si="207"/>
        <v>0</v>
      </c>
      <c r="BB135" s="9">
        <f t="shared" si="207"/>
        <v>0</v>
      </c>
      <c r="BC135" s="9">
        <f t="shared" si="207"/>
        <v>0</v>
      </c>
      <c r="BD135" s="9">
        <f t="shared" si="207"/>
        <v>0</v>
      </c>
      <c r="BE135" s="9">
        <f t="shared" si="207"/>
        <v>0</v>
      </c>
      <c r="BF135" s="9">
        <f t="shared" si="207"/>
        <v>0</v>
      </c>
      <c r="BG135" s="9">
        <f t="shared" si="207"/>
        <v>0</v>
      </c>
      <c r="BH135" s="9">
        <f t="shared" si="207"/>
        <v>0</v>
      </c>
      <c r="BI135" s="9">
        <f t="shared" si="207"/>
        <v>0</v>
      </c>
    </row>
    <row r="136" spans="1:61" x14ac:dyDescent="0.35">
      <c r="C136" t="s">
        <v>290</v>
      </c>
      <c r="D136" t="s">
        <v>291</v>
      </c>
      <c r="E136" s="13">
        <f t="shared" si="201"/>
        <v>7.6353686395557876</v>
      </c>
      <c r="F136" s="9">
        <f t="shared" si="204"/>
        <v>5</v>
      </c>
      <c r="G136" s="9">
        <f t="shared" si="204"/>
        <v>5.0999999999999996</v>
      </c>
      <c r="H136" s="9">
        <f t="shared" si="204"/>
        <v>5.202</v>
      </c>
      <c r="I136" s="9">
        <f t="shared" si="204"/>
        <v>5.3060399999999994</v>
      </c>
      <c r="J136" s="9">
        <f t="shared" si="204"/>
        <v>5.4121607999999997</v>
      </c>
      <c r="K136" s="9">
        <f t="shared" si="204"/>
        <v>5.5204040160000005</v>
      </c>
      <c r="L136" s="9">
        <f t="shared" si="204"/>
        <v>5.6308120963200006</v>
      </c>
      <c r="M136" s="9">
        <f t="shared" si="204"/>
        <v>5.7434283382463995</v>
      </c>
      <c r="N136" s="9">
        <f t="shared" si="204"/>
        <v>5.8582969050113274</v>
      </c>
      <c r="O136" s="9">
        <f t="shared" ref="O136:BI136" si="208">O15*O$128</f>
        <v>5.9754628431115542</v>
      </c>
      <c r="P136" s="9">
        <f t="shared" si="208"/>
        <v>6.094972099973786</v>
      </c>
      <c r="Q136" s="9">
        <f t="shared" si="208"/>
        <v>6.2168715419732603</v>
      </c>
      <c r="R136" s="9">
        <f t="shared" si="208"/>
        <v>6.3412089728127263</v>
      </c>
      <c r="S136" s="9">
        <f t="shared" si="208"/>
        <v>6.4680331522689807</v>
      </c>
      <c r="T136" s="9">
        <f t="shared" si="208"/>
        <v>6.5973938153143603</v>
      </c>
      <c r="U136" s="9">
        <f t="shared" si="208"/>
        <v>6.7293416916206459</v>
      </c>
      <c r="V136" s="9">
        <f t="shared" si="208"/>
        <v>6.8639285254530602</v>
      </c>
      <c r="W136" s="9">
        <f t="shared" si="208"/>
        <v>7.0012070959621218</v>
      </c>
      <c r="X136" s="9">
        <f t="shared" si="208"/>
        <v>7.1412312378813638</v>
      </c>
      <c r="Y136" s="9">
        <f t="shared" si="208"/>
        <v>7.2840558626389909</v>
      </c>
      <c r="Z136" s="9">
        <f t="shared" si="208"/>
        <v>7.4297369798917714</v>
      </c>
      <c r="AA136" s="9">
        <f t="shared" si="208"/>
        <v>7.578331719489606</v>
      </c>
      <c r="AB136" s="9">
        <f t="shared" si="208"/>
        <v>7.7298983538793991</v>
      </c>
      <c r="AC136" s="9">
        <f t="shared" si="208"/>
        <v>7.8844963209569849</v>
      </c>
      <c r="AD136" s="9">
        <f t="shared" si="208"/>
        <v>8.0421862473761259</v>
      </c>
      <c r="AE136" s="9">
        <f t="shared" si="208"/>
        <v>8.2030299723236482</v>
      </c>
      <c r="AF136" s="9">
        <f t="shared" si="208"/>
        <v>8.3670905717701221</v>
      </c>
      <c r="AG136" s="9">
        <f t="shared" si="208"/>
        <v>8.5344323832055231</v>
      </c>
      <c r="AH136" s="9">
        <f t="shared" si="208"/>
        <v>8.7051210308696341</v>
      </c>
      <c r="AI136" s="9">
        <f t="shared" si="208"/>
        <v>8.8792234514870252</v>
      </c>
      <c r="AJ136" s="9">
        <f t="shared" si="208"/>
        <v>9.0568079205167678</v>
      </c>
      <c r="AK136" s="9">
        <f t="shared" si="208"/>
        <v>9.2379440789271001</v>
      </c>
      <c r="AL136" s="9">
        <f t="shared" si="208"/>
        <v>9.422702960505644</v>
      </c>
      <c r="AM136" s="9">
        <f t="shared" si="208"/>
        <v>9.6111570197157583</v>
      </c>
      <c r="AN136" s="9">
        <f t="shared" si="208"/>
        <v>9.8033801601100716</v>
      </c>
      <c r="AO136" s="9">
        <f t="shared" si="208"/>
        <v>9.9994477633122738</v>
      </c>
      <c r="AP136" s="9">
        <f t="shared" si="208"/>
        <v>10.199436718578518</v>
      </c>
      <c r="AQ136" s="9">
        <f t="shared" si="208"/>
        <v>10.40342545295009</v>
      </c>
      <c r="AR136" s="9">
        <f t="shared" si="208"/>
        <v>10.611493962009092</v>
      </c>
      <c r="AS136" s="9">
        <f t="shared" si="208"/>
        <v>10.82372384124927</v>
      </c>
      <c r="AT136" s="9">
        <f t="shared" si="208"/>
        <v>11.040198318074259</v>
      </c>
      <c r="AU136" s="9">
        <f t="shared" si="208"/>
        <v>0</v>
      </c>
      <c r="AV136" s="9">
        <f t="shared" si="208"/>
        <v>0</v>
      </c>
      <c r="AW136" s="9">
        <f t="shared" si="208"/>
        <v>0</v>
      </c>
      <c r="AX136" s="9">
        <f t="shared" si="208"/>
        <v>0</v>
      </c>
      <c r="AY136" s="9">
        <f t="shared" si="208"/>
        <v>0</v>
      </c>
      <c r="AZ136" s="9">
        <f t="shared" si="208"/>
        <v>0</v>
      </c>
      <c r="BA136" s="9">
        <f t="shared" si="208"/>
        <v>0</v>
      </c>
      <c r="BB136" s="9">
        <f t="shared" si="208"/>
        <v>0</v>
      </c>
      <c r="BC136" s="9">
        <f t="shared" si="208"/>
        <v>0</v>
      </c>
      <c r="BD136" s="9">
        <f t="shared" si="208"/>
        <v>0</v>
      </c>
      <c r="BE136" s="9">
        <f t="shared" si="208"/>
        <v>0</v>
      </c>
      <c r="BF136" s="9">
        <f t="shared" si="208"/>
        <v>0</v>
      </c>
      <c r="BG136" s="9">
        <f t="shared" si="208"/>
        <v>0</v>
      </c>
      <c r="BH136" s="9">
        <f t="shared" si="208"/>
        <v>0</v>
      </c>
      <c r="BI136" s="9">
        <f t="shared" si="208"/>
        <v>0</v>
      </c>
    </row>
    <row r="137" spans="1:61" x14ac:dyDescent="0.35">
      <c r="C137" t="s">
        <v>292</v>
      </c>
      <c r="D137" t="s">
        <v>117</v>
      </c>
      <c r="E137" s="13">
        <f t="shared" si="201"/>
        <v>12.21658982328926</v>
      </c>
      <c r="F137" s="9">
        <f t="shared" si="204"/>
        <v>8</v>
      </c>
      <c r="G137" s="9">
        <f t="shared" si="204"/>
        <v>8.16</v>
      </c>
      <c r="H137" s="9">
        <f t="shared" si="204"/>
        <v>8.3231999999999999</v>
      </c>
      <c r="I137" s="9">
        <f t="shared" si="204"/>
        <v>8.4896639999999994</v>
      </c>
      <c r="J137" s="9">
        <f t="shared" si="204"/>
        <v>8.6594572799999998</v>
      </c>
      <c r="K137" s="9">
        <f t="shared" si="204"/>
        <v>8.8326464256000001</v>
      </c>
      <c r="L137" s="9">
        <f t="shared" si="204"/>
        <v>9.0092993541120006</v>
      </c>
      <c r="M137" s="9">
        <f t="shared" si="204"/>
        <v>9.1894853411942385</v>
      </c>
      <c r="N137" s="9">
        <f t="shared" si="204"/>
        <v>9.3732750480181242</v>
      </c>
      <c r="O137" s="9">
        <f t="shared" ref="O137:BI137" si="209">O16*O$128</f>
        <v>9.5607405489784867</v>
      </c>
      <c r="P137" s="9">
        <f t="shared" si="209"/>
        <v>9.7519553599580568</v>
      </c>
      <c r="Q137" s="9">
        <f t="shared" si="209"/>
        <v>9.9469944671572161</v>
      </c>
      <c r="R137" s="9">
        <f t="shared" si="209"/>
        <v>10.145934356500362</v>
      </c>
      <c r="S137" s="9">
        <f t="shared" si="209"/>
        <v>10.348853043630369</v>
      </c>
      <c r="T137" s="9">
        <f t="shared" si="209"/>
        <v>10.555830104502977</v>
      </c>
      <c r="U137" s="9">
        <f t="shared" si="209"/>
        <v>10.766946706593034</v>
      </c>
      <c r="V137" s="9">
        <f t="shared" si="209"/>
        <v>10.982285640724896</v>
      </c>
      <c r="W137" s="9">
        <f t="shared" si="209"/>
        <v>11.201931353539395</v>
      </c>
      <c r="X137" s="9">
        <f t="shared" si="209"/>
        <v>11.425969980610182</v>
      </c>
      <c r="Y137" s="9">
        <f t="shared" si="209"/>
        <v>11.654489380222385</v>
      </c>
      <c r="Z137" s="9">
        <f t="shared" si="209"/>
        <v>11.887579167826834</v>
      </c>
      <c r="AA137" s="9">
        <f t="shared" si="209"/>
        <v>12.12533075118337</v>
      </c>
      <c r="AB137" s="9">
        <f t="shared" si="209"/>
        <v>12.367837366207038</v>
      </c>
      <c r="AC137" s="9">
        <f t="shared" si="209"/>
        <v>12.615194113531176</v>
      </c>
      <c r="AD137" s="9">
        <f t="shared" si="209"/>
        <v>12.8674979958018</v>
      </c>
      <c r="AE137" s="9">
        <f t="shared" si="209"/>
        <v>13.124847955717836</v>
      </c>
      <c r="AF137" s="9">
        <f t="shared" si="209"/>
        <v>13.387344914832195</v>
      </c>
      <c r="AG137" s="9">
        <f t="shared" si="209"/>
        <v>13.655091813128836</v>
      </c>
      <c r="AH137" s="9">
        <f t="shared" si="209"/>
        <v>13.928193649391416</v>
      </c>
      <c r="AI137" s="9">
        <f t="shared" si="209"/>
        <v>14.206757522379242</v>
      </c>
      <c r="AJ137" s="9">
        <f t="shared" si="209"/>
        <v>14.490892672826828</v>
      </c>
      <c r="AK137" s="9">
        <f t="shared" si="209"/>
        <v>14.780710526283361</v>
      </c>
      <c r="AL137" s="9">
        <f t="shared" si="209"/>
        <v>15.076324736809031</v>
      </c>
      <c r="AM137" s="9">
        <f t="shared" si="209"/>
        <v>15.377851231545213</v>
      </c>
      <c r="AN137" s="9">
        <f t="shared" si="209"/>
        <v>15.685408256176116</v>
      </c>
      <c r="AO137" s="9">
        <f t="shared" si="209"/>
        <v>15.999116421299638</v>
      </c>
      <c r="AP137" s="9">
        <f t="shared" si="209"/>
        <v>16.319098749725629</v>
      </c>
      <c r="AQ137" s="9">
        <f t="shared" si="209"/>
        <v>16.645480724720144</v>
      </c>
      <c r="AR137" s="9">
        <f t="shared" si="209"/>
        <v>16.978390339214549</v>
      </c>
      <c r="AS137" s="9">
        <f t="shared" si="209"/>
        <v>17.317958145998833</v>
      </c>
      <c r="AT137" s="9">
        <f t="shared" si="209"/>
        <v>17.664317308918815</v>
      </c>
      <c r="AU137" s="9">
        <f t="shared" si="209"/>
        <v>0</v>
      </c>
      <c r="AV137" s="9">
        <f t="shared" si="209"/>
        <v>0</v>
      </c>
      <c r="AW137" s="9">
        <f t="shared" si="209"/>
        <v>0</v>
      </c>
      <c r="AX137" s="9">
        <f t="shared" si="209"/>
        <v>0</v>
      </c>
      <c r="AY137" s="9">
        <f t="shared" si="209"/>
        <v>0</v>
      </c>
      <c r="AZ137" s="9">
        <f t="shared" si="209"/>
        <v>0</v>
      </c>
      <c r="BA137" s="9">
        <f t="shared" si="209"/>
        <v>0</v>
      </c>
      <c r="BB137" s="9">
        <f t="shared" si="209"/>
        <v>0</v>
      </c>
      <c r="BC137" s="9">
        <f t="shared" si="209"/>
        <v>0</v>
      </c>
      <c r="BD137" s="9">
        <f t="shared" si="209"/>
        <v>0</v>
      </c>
      <c r="BE137" s="9">
        <f t="shared" si="209"/>
        <v>0</v>
      </c>
      <c r="BF137" s="9">
        <f t="shared" si="209"/>
        <v>0</v>
      </c>
      <c r="BG137" s="9">
        <f t="shared" si="209"/>
        <v>0</v>
      </c>
      <c r="BH137" s="9">
        <f t="shared" si="209"/>
        <v>0</v>
      </c>
      <c r="BI137" s="9">
        <f t="shared" si="209"/>
        <v>0</v>
      </c>
    </row>
    <row r="138" spans="1:61" x14ac:dyDescent="0.35">
      <c r="C138" t="s">
        <v>293</v>
      </c>
      <c r="D138" t="s">
        <v>117</v>
      </c>
      <c r="E138" s="13">
        <f t="shared" si="201"/>
        <v>0.76353686395557874</v>
      </c>
      <c r="F138" s="9">
        <f t="shared" si="204"/>
        <v>0.5</v>
      </c>
      <c r="G138" s="9">
        <f t="shared" si="204"/>
        <v>0.51</v>
      </c>
      <c r="H138" s="9">
        <f t="shared" si="204"/>
        <v>0.5202</v>
      </c>
      <c r="I138" s="9">
        <f t="shared" si="204"/>
        <v>0.53060399999999996</v>
      </c>
      <c r="J138" s="9">
        <f t="shared" si="204"/>
        <v>0.54121607999999999</v>
      </c>
      <c r="K138" s="9">
        <f t="shared" si="204"/>
        <v>0.55204040160000001</v>
      </c>
      <c r="L138" s="9">
        <f t="shared" si="204"/>
        <v>0.56308120963200003</v>
      </c>
      <c r="M138" s="9">
        <f t="shared" si="204"/>
        <v>0.57434283382463991</v>
      </c>
      <c r="N138" s="9">
        <f t="shared" si="204"/>
        <v>0.58582969050113276</v>
      </c>
      <c r="O138" s="9">
        <f t="shared" ref="O138:BI138" si="210">O17*O$128</f>
        <v>0.59754628431115542</v>
      </c>
      <c r="P138" s="9">
        <f t="shared" si="210"/>
        <v>0.60949720999737855</v>
      </c>
      <c r="Q138" s="9">
        <f t="shared" si="210"/>
        <v>0.62168715419732601</v>
      </c>
      <c r="R138" s="9">
        <f t="shared" si="210"/>
        <v>0.63412089728127263</v>
      </c>
      <c r="S138" s="9">
        <f t="shared" si="210"/>
        <v>0.64680331522689805</v>
      </c>
      <c r="T138" s="9">
        <f t="shared" si="210"/>
        <v>0.65973938153143608</v>
      </c>
      <c r="U138" s="9">
        <f t="shared" si="210"/>
        <v>0.67293416916206461</v>
      </c>
      <c r="V138" s="9">
        <f t="shared" si="210"/>
        <v>0.68639285254530602</v>
      </c>
      <c r="W138" s="9">
        <f t="shared" si="210"/>
        <v>0.7001207095962122</v>
      </c>
      <c r="X138" s="9">
        <f t="shared" si="210"/>
        <v>0.71412312378813636</v>
      </c>
      <c r="Y138" s="9">
        <f t="shared" si="210"/>
        <v>0.72840558626389906</v>
      </c>
      <c r="Z138" s="9">
        <f t="shared" si="210"/>
        <v>0.74297369798917712</v>
      </c>
      <c r="AA138" s="9">
        <f t="shared" si="210"/>
        <v>0.7578331719489606</v>
      </c>
      <c r="AB138" s="9">
        <f t="shared" si="210"/>
        <v>0.77298983538793986</v>
      </c>
      <c r="AC138" s="9">
        <f t="shared" si="210"/>
        <v>0.78844963209569852</v>
      </c>
      <c r="AD138" s="9">
        <f t="shared" si="210"/>
        <v>0.80421862473761252</v>
      </c>
      <c r="AE138" s="9">
        <f t="shared" si="210"/>
        <v>0.82030299723236477</v>
      </c>
      <c r="AF138" s="9">
        <f t="shared" si="210"/>
        <v>0.83670905717701216</v>
      </c>
      <c r="AG138" s="9">
        <f t="shared" si="210"/>
        <v>0.85344323832055224</v>
      </c>
      <c r="AH138" s="9">
        <f t="shared" si="210"/>
        <v>0.87051210308696347</v>
      </c>
      <c r="AI138" s="9">
        <f t="shared" si="210"/>
        <v>0.88792234514870261</v>
      </c>
      <c r="AJ138" s="9">
        <f t="shared" si="210"/>
        <v>0.90568079205167673</v>
      </c>
      <c r="AK138" s="9">
        <f t="shared" si="210"/>
        <v>0.92379440789271006</v>
      </c>
      <c r="AL138" s="9">
        <f t="shared" si="210"/>
        <v>0.94227029605056445</v>
      </c>
      <c r="AM138" s="9">
        <f t="shared" si="210"/>
        <v>0.96111570197157581</v>
      </c>
      <c r="AN138" s="9">
        <f t="shared" si="210"/>
        <v>0.98033801601100723</v>
      </c>
      <c r="AO138" s="9">
        <f t="shared" si="210"/>
        <v>0.99994477633122736</v>
      </c>
      <c r="AP138" s="9">
        <f t="shared" si="210"/>
        <v>1.0199436718578518</v>
      </c>
      <c r="AQ138" s="9">
        <f t="shared" si="210"/>
        <v>1.040342545295009</v>
      </c>
      <c r="AR138" s="9">
        <f t="shared" si="210"/>
        <v>1.0611493962009093</v>
      </c>
      <c r="AS138" s="9">
        <f t="shared" si="210"/>
        <v>1.0823723841249271</v>
      </c>
      <c r="AT138" s="9">
        <f t="shared" si="210"/>
        <v>1.1040198318074259</v>
      </c>
      <c r="AU138" s="9">
        <f t="shared" si="210"/>
        <v>0</v>
      </c>
      <c r="AV138" s="9">
        <f t="shared" si="210"/>
        <v>0</v>
      </c>
      <c r="AW138" s="9">
        <f t="shared" si="210"/>
        <v>0</v>
      </c>
      <c r="AX138" s="9">
        <f t="shared" si="210"/>
        <v>0</v>
      </c>
      <c r="AY138" s="9">
        <f t="shared" si="210"/>
        <v>0</v>
      </c>
      <c r="AZ138" s="9">
        <f t="shared" si="210"/>
        <v>0</v>
      </c>
      <c r="BA138" s="9">
        <f t="shared" si="210"/>
        <v>0</v>
      </c>
      <c r="BB138" s="9">
        <f t="shared" si="210"/>
        <v>0</v>
      </c>
      <c r="BC138" s="9">
        <f t="shared" si="210"/>
        <v>0</v>
      </c>
      <c r="BD138" s="9">
        <f t="shared" si="210"/>
        <v>0</v>
      </c>
      <c r="BE138" s="9">
        <f t="shared" si="210"/>
        <v>0</v>
      </c>
      <c r="BF138" s="9">
        <f t="shared" si="210"/>
        <v>0</v>
      </c>
      <c r="BG138" s="9">
        <f t="shared" si="210"/>
        <v>0</v>
      </c>
      <c r="BH138" s="9">
        <f t="shared" si="210"/>
        <v>0</v>
      </c>
      <c r="BI138" s="9">
        <f t="shared" si="210"/>
        <v>0</v>
      </c>
    </row>
    <row r="139" spans="1:61" x14ac:dyDescent="0.35">
      <c r="C139" t="s">
        <v>294</v>
      </c>
      <c r="D139" t="s">
        <v>112</v>
      </c>
      <c r="E139" s="13">
        <f t="shared" si="201"/>
        <v>3.0541474558223149</v>
      </c>
      <c r="F139" s="9">
        <f t="shared" si="204"/>
        <v>2</v>
      </c>
      <c r="G139" s="9">
        <f t="shared" si="204"/>
        <v>2.04</v>
      </c>
      <c r="H139" s="9">
        <f t="shared" si="204"/>
        <v>2.0808</v>
      </c>
      <c r="I139" s="9">
        <f t="shared" si="204"/>
        <v>2.1224159999999999</v>
      </c>
      <c r="J139" s="9">
        <f t="shared" si="204"/>
        <v>2.16486432</v>
      </c>
      <c r="K139" s="9">
        <f t="shared" si="204"/>
        <v>2.2081616064</v>
      </c>
      <c r="L139" s="9">
        <f t="shared" si="204"/>
        <v>2.2523248385280001</v>
      </c>
      <c r="M139" s="9">
        <f t="shared" si="204"/>
        <v>2.2973713352985596</v>
      </c>
      <c r="N139" s="9">
        <f t="shared" si="204"/>
        <v>2.343318762004531</v>
      </c>
      <c r="O139" s="9">
        <f t="shared" ref="O139:BI139" si="211">O18*O$128</f>
        <v>2.3901851372446217</v>
      </c>
      <c r="P139" s="9">
        <f t="shared" si="211"/>
        <v>2.4379888399895142</v>
      </c>
      <c r="Q139" s="9">
        <f t="shared" si="211"/>
        <v>2.486748616789304</v>
      </c>
      <c r="R139" s="9">
        <f t="shared" si="211"/>
        <v>2.5364835891250905</v>
      </c>
      <c r="S139" s="9">
        <f t="shared" si="211"/>
        <v>2.5872132609075922</v>
      </c>
      <c r="T139" s="9">
        <f t="shared" si="211"/>
        <v>2.6389575261257443</v>
      </c>
      <c r="U139" s="9">
        <f t="shared" si="211"/>
        <v>2.6917366766482584</v>
      </c>
      <c r="V139" s="9">
        <f t="shared" si="211"/>
        <v>2.7455714101812241</v>
      </c>
      <c r="W139" s="9">
        <f t="shared" si="211"/>
        <v>2.8004828383848488</v>
      </c>
      <c r="X139" s="9">
        <f t="shared" si="211"/>
        <v>2.8564924951525454</v>
      </c>
      <c r="Y139" s="9">
        <f t="shared" si="211"/>
        <v>2.9136223450555963</v>
      </c>
      <c r="Z139" s="9">
        <f t="shared" si="211"/>
        <v>2.9718947919567085</v>
      </c>
      <c r="AA139" s="9">
        <f t="shared" si="211"/>
        <v>3.0313326877958424</v>
      </c>
      <c r="AB139" s="9">
        <f t="shared" si="211"/>
        <v>3.0919593415517594</v>
      </c>
      <c r="AC139" s="9">
        <f t="shared" si="211"/>
        <v>3.1537985283827941</v>
      </c>
      <c r="AD139" s="9">
        <f t="shared" si="211"/>
        <v>3.2168744989504501</v>
      </c>
      <c r="AE139" s="9">
        <f t="shared" si="211"/>
        <v>3.2812119889294591</v>
      </c>
      <c r="AF139" s="9">
        <f t="shared" si="211"/>
        <v>3.3468362287080486</v>
      </c>
      <c r="AG139" s="9">
        <f t="shared" si="211"/>
        <v>3.413772953282209</v>
      </c>
      <c r="AH139" s="9">
        <f t="shared" si="211"/>
        <v>3.4820484123478539</v>
      </c>
      <c r="AI139" s="9">
        <f t="shared" si="211"/>
        <v>3.5516893805948104</v>
      </c>
      <c r="AJ139" s="9">
        <f t="shared" si="211"/>
        <v>3.6227231682067069</v>
      </c>
      <c r="AK139" s="9">
        <f t="shared" si="211"/>
        <v>3.6951776315708402</v>
      </c>
      <c r="AL139" s="9">
        <f t="shared" si="211"/>
        <v>3.7690811842022578</v>
      </c>
      <c r="AM139" s="9">
        <f t="shared" si="211"/>
        <v>3.8444628078863032</v>
      </c>
      <c r="AN139" s="9">
        <f t="shared" si="211"/>
        <v>3.9213520640440289</v>
      </c>
      <c r="AO139" s="9">
        <f t="shared" si="211"/>
        <v>3.9997791053249094</v>
      </c>
      <c r="AP139" s="9">
        <f t="shared" si="211"/>
        <v>4.0797746874314074</v>
      </c>
      <c r="AQ139" s="9">
        <f t="shared" si="211"/>
        <v>4.1613701811800361</v>
      </c>
      <c r="AR139" s="9">
        <f t="shared" si="211"/>
        <v>4.2445975848036372</v>
      </c>
      <c r="AS139" s="9">
        <f t="shared" si="211"/>
        <v>4.3294895364997084</v>
      </c>
      <c r="AT139" s="9">
        <f t="shared" si="211"/>
        <v>4.4160793272297036</v>
      </c>
      <c r="AU139" s="9">
        <f t="shared" si="211"/>
        <v>0</v>
      </c>
      <c r="AV139" s="9">
        <f t="shared" si="211"/>
        <v>0</v>
      </c>
      <c r="AW139" s="9">
        <f t="shared" si="211"/>
        <v>0</v>
      </c>
      <c r="AX139" s="9">
        <f t="shared" si="211"/>
        <v>0</v>
      </c>
      <c r="AY139" s="9">
        <f t="shared" si="211"/>
        <v>0</v>
      </c>
      <c r="AZ139" s="9">
        <f t="shared" si="211"/>
        <v>0</v>
      </c>
      <c r="BA139" s="9">
        <f t="shared" si="211"/>
        <v>0</v>
      </c>
      <c r="BB139" s="9">
        <f t="shared" si="211"/>
        <v>0</v>
      </c>
      <c r="BC139" s="9">
        <f t="shared" si="211"/>
        <v>0</v>
      </c>
      <c r="BD139" s="9">
        <f t="shared" si="211"/>
        <v>0</v>
      </c>
      <c r="BE139" s="9">
        <f t="shared" si="211"/>
        <v>0</v>
      </c>
      <c r="BF139" s="9">
        <f t="shared" si="211"/>
        <v>0</v>
      </c>
      <c r="BG139" s="9">
        <f t="shared" si="211"/>
        <v>0</v>
      </c>
      <c r="BH139" s="9">
        <f t="shared" si="211"/>
        <v>0</v>
      </c>
      <c r="BI139" s="9">
        <f t="shared" si="211"/>
        <v>0</v>
      </c>
    </row>
    <row r="140" spans="1:61" x14ac:dyDescent="0.35">
      <c r="C140" t="s">
        <v>122</v>
      </c>
      <c r="D140" t="s">
        <v>113</v>
      </c>
      <c r="E140" s="13">
        <f t="shared" si="201"/>
        <v>122.1658982328926</v>
      </c>
      <c r="F140" s="9">
        <f t="shared" si="204"/>
        <v>80</v>
      </c>
      <c r="G140" s="9">
        <f t="shared" si="204"/>
        <v>81.599999999999994</v>
      </c>
      <c r="H140" s="9">
        <f t="shared" si="204"/>
        <v>83.231999999999999</v>
      </c>
      <c r="I140" s="9">
        <f t="shared" si="204"/>
        <v>84.896639999999991</v>
      </c>
      <c r="J140" s="9">
        <f t="shared" si="204"/>
        <v>86.594572799999995</v>
      </c>
      <c r="K140" s="9">
        <f t="shared" si="204"/>
        <v>88.326464256000008</v>
      </c>
      <c r="L140" s="9">
        <f t="shared" si="204"/>
        <v>90.092993541120009</v>
      </c>
      <c r="M140" s="9">
        <f t="shared" si="204"/>
        <v>91.894853411942393</v>
      </c>
      <c r="N140" s="9">
        <f t="shared" si="204"/>
        <v>93.732750480181238</v>
      </c>
      <c r="O140" s="9">
        <f t="shared" ref="O140:BI140" si="212">O19*O$128</f>
        <v>95.607405489784867</v>
      </c>
      <c r="P140" s="9">
        <f t="shared" si="212"/>
        <v>97.519553599580576</v>
      </c>
      <c r="Q140" s="9">
        <f t="shared" si="212"/>
        <v>99.469944671572165</v>
      </c>
      <c r="R140" s="9">
        <f t="shared" si="212"/>
        <v>101.45934356500362</v>
      </c>
      <c r="S140" s="9">
        <f t="shared" si="212"/>
        <v>103.48853043630369</v>
      </c>
      <c r="T140" s="9">
        <f t="shared" si="212"/>
        <v>105.55830104502976</v>
      </c>
      <c r="U140" s="9">
        <f t="shared" si="212"/>
        <v>107.66946706593033</v>
      </c>
      <c r="V140" s="9">
        <f t="shared" si="212"/>
        <v>109.82285640724896</v>
      </c>
      <c r="W140" s="9">
        <f t="shared" si="212"/>
        <v>112.01931353539395</v>
      </c>
      <c r="X140" s="9">
        <f t="shared" si="212"/>
        <v>114.25969980610182</v>
      </c>
      <c r="Y140" s="9">
        <f t="shared" si="212"/>
        <v>116.54489380222385</v>
      </c>
      <c r="Z140" s="9">
        <f t="shared" si="212"/>
        <v>118.87579167826834</v>
      </c>
      <c r="AA140" s="9">
        <f t="shared" si="212"/>
        <v>121.2533075118337</v>
      </c>
      <c r="AB140" s="9">
        <f t="shared" si="212"/>
        <v>123.67837366207038</v>
      </c>
      <c r="AC140" s="9">
        <f t="shared" si="212"/>
        <v>126.15194113531176</v>
      </c>
      <c r="AD140" s="9">
        <f t="shared" si="212"/>
        <v>128.67497995801801</v>
      </c>
      <c r="AE140" s="9">
        <f t="shared" si="212"/>
        <v>131.24847955717837</v>
      </c>
      <c r="AF140" s="9">
        <f t="shared" si="212"/>
        <v>133.87344914832195</v>
      </c>
      <c r="AG140" s="9">
        <f t="shared" si="212"/>
        <v>136.55091813128837</v>
      </c>
      <c r="AH140" s="9">
        <f t="shared" si="212"/>
        <v>139.28193649391415</v>
      </c>
      <c r="AI140" s="9">
        <f t="shared" si="212"/>
        <v>142.0675752237924</v>
      </c>
      <c r="AJ140" s="9">
        <f t="shared" si="212"/>
        <v>144.90892672826828</v>
      </c>
      <c r="AK140" s="9">
        <f t="shared" si="212"/>
        <v>147.8071052628336</v>
      </c>
      <c r="AL140" s="9">
        <f t="shared" si="212"/>
        <v>150.7632473680903</v>
      </c>
      <c r="AM140" s="9">
        <f t="shared" si="212"/>
        <v>153.77851231545213</v>
      </c>
      <c r="AN140" s="9">
        <f t="shared" si="212"/>
        <v>156.85408256176115</v>
      </c>
      <c r="AO140" s="9">
        <f t="shared" si="212"/>
        <v>159.99116421299638</v>
      </c>
      <c r="AP140" s="9">
        <f t="shared" si="212"/>
        <v>163.19098749725629</v>
      </c>
      <c r="AQ140" s="9">
        <f t="shared" si="212"/>
        <v>166.45480724720144</v>
      </c>
      <c r="AR140" s="9">
        <f t="shared" si="212"/>
        <v>169.78390339214548</v>
      </c>
      <c r="AS140" s="9">
        <f t="shared" si="212"/>
        <v>173.17958145998833</v>
      </c>
      <c r="AT140" s="9">
        <f t="shared" si="212"/>
        <v>176.64317308918814</v>
      </c>
      <c r="AU140" s="9">
        <f t="shared" si="212"/>
        <v>0</v>
      </c>
      <c r="AV140" s="9">
        <f t="shared" si="212"/>
        <v>0</v>
      </c>
      <c r="AW140" s="9">
        <f t="shared" si="212"/>
        <v>0</v>
      </c>
      <c r="AX140" s="9">
        <f t="shared" si="212"/>
        <v>0</v>
      </c>
      <c r="AY140" s="9">
        <f t="shared" si="212"/>
        <v>0</v>
      </c>
      <c r="AZ140" s="9">
        <f t="shared" si="212"/>
        <v>0</v>
      </c>
      <c r="BA140" s="9">
        <f t="shared" si="212"/>
        <v>0</v>
      </c>
      <c r="BB140" s="9">
        <f t="shared" si="212"/>
        <v>0</v>
      </c>
      <c r="BC140" s="9">
        <f t="shared" si="212"/>
        <v>0</v>
      </c>
      <c r="BD140" s="9">
        <f t="shared" si="212"/>
        <v>0</v>
      </c>
      <c r="BE140" s="9">
        <f t="shared" si="212"/>
        <v>0</v>
      </c>
      <c r="BF140" s="9">
        <f t="shared" si="212"/>
        <v>0</v>
      </c>
      <c r="BG140" s="9">
        <f t="shared" si="212"/>
        <v>0</v>
      </c>
      <c r="BH140" s="9">
        <f t="shared" si="212"/>
        <v>0</v>
      </c>
      <c r="BI140" s="9">
        <f t="shared" si="212"/>
        <v>0</v>
      </c>
    </row>
    <row r="141" spans="1:61" x14ac:dyDescent="0.35">
      <c r="F141" s="5"/>
    </row>
    <row r="142" spans="1:61" ht="15" thickBot="1" x14ac:dyDescent="0.4">
      <c r="A142" s="22" t="s">
        <v>91</v>
      </c>
      <c r="B142" s="22"/>
      <c r="C142" s="23"/>
      <c r="D142" s="23"/>
      <c r="E142" s="21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</row>
    <row r="144" spans="1:61" ht="15" thickBot="1" x14ac:dyDescent="0.4">
      <c r="A144" s="22" t="s">
        <v>173</v>
      </c>
      <c r="B144" s="22"/>
      <c r="C144" s="22"/>
      <c r="D144" s="23"/>
      <c r="E144" s="21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</row>
    <row r="145" spans="2:61" x14ac:dyDescent="0.35">
      <c r="B145" s="7" t="s">
        <v>295</v>
      </c>
      <c r="C145" s="7"/>
    </row>
    <row r="146" spans="2:61" x14ac:dyDescent="0.35">
      <c r="C146" t="s">
        <v>111</v>
      </c>
      <c r="D146" t="s">
        <v>233</v>
      </c>
      <c r="E146" s="15">
        <f>SUM(F146:AX146)</f>
        <v>89064.040648319016</v>
      </c>
      <c r="F146" s="9">
        <f t="shared" ref="F146:AK146" si="213">F25*F$128</f>
        <v>1231.243661314867</v>
      </c>
      <c r="G146" s="9">
        <f t="shared" si="213"/>
        <v>1245.7904407251783</v>
      </c>
      <c r="H146" s="9">
        <f t="shared" si="213"/>
        <v>1260.5090860283753</v>
      </c>
      <c r="I146" s="9">
        <f t="shared" si="213"/>
        <v>1275.4016277691112</v>
      </c>
      <c r="J146" s="9">
        <f t="shared" si="213"/>
        <v>1290.4701204823209</v>
      </c>
      <c r="K146" s="9">
        <f t="shared" si="213"/>
        <v>1305.7166429766642</v>
      </c>
      <c r="L146" s="9">
        <f t="shared" si="213"/>
        <v>1486.2862109489699</v>
      </c>
      <c r="M146" s="9">
        <f t="shared" si="213"/>
        <v>1503.8462425906132</v>
      </c>
      <c r="N146" s="9">
        <f t="shared" si="213"/>
        <v>1521.6137408083332</v>
      </c>
      <c r="O146" s="9">
        <f t="shared" si="213"/>
        <v>1539.5911567583164</v>
      </c>
      <c r="P146" s="9">
        <f t="shared" si="213"/>
        <v>1557.7809705564332</v>
      </c>
      <c r="Q146" s="9">
        <f t="shared" si="213"/>
        <v>1576.1856916203892</v>
      </c>
      <c r="R146" s="9">
        <f t="shared" si="213"/>
        <v>1772.0087322399108</v>
      </c>
      <c r="S146" s="9">
        <f t="shared" si="213"/>
        <v>1792.9444908967403</v>
      </c>
      <c r="T146" s="9">
        <f t="shared" si="213"/>
        <v>1814.1275993451159</v>
      </c>
      <c r="U146" s="9">
        <f t="shared" si="213"/>
        <v>1835.5609799496076</v>
      </c>
      <c r="V146" s="9">
        <f t="shared" si="213"/>
        <v>1857.2475896016624</v>
      </c>
      <c r="W146" s="9">
        <f t="shared" si="213"/>
        <v>1879.1904201275199</v>
      </c>
      <c r="X146" s="9">
        <f t="shared" si="213"/>
        <v>2091.5317485710575</v>
      </c>
      <c r="Y146" s="9">
        <f t="shared" si="213"/>
        <v>2116.2425770870259</v>
      </c>
      <c r="Z146" s="9">
        <f t="shared" si="213"/>
        <v>2141.2453567275065</v>
      </c>
      <c r="AA146" s="9">
        <f t="shared" si="213"/>
        <v>2166.543536808616</v>
      </c>
      <c r="AB146" s="9">
        <f t="shared" si="213"/>
        <v>2192.140607399122</v>
      </c>
      <c r="AC146" s="9">
        <f t="shared" si="213"/>
        <v>2218.0400998019222</v>
      </c>
      <c r="AD146" s="9">
        <f t="shared" si="213"/>
        <v>2448.2679131358686</v>
      </c>
      <c r="AE146" s="9">
        <f t="shared" si="213"/>
        <v>2477.1934738422656</v>
      </c>
      <c r="AF146" s="9">
        <f t="shared" si="213"/>
        <v>2506.4607814864444</v>
      </c>
      <c r="AG146" s="9">
        <f t="shared" si="213"/>
        <v>2536.0738737073134</v>
      </c>
      <c r="AH146" s="9">
        <f t="shared" si="213"/>
        <v>2566.0368358472997</v>
      </c>
      <c r="AI146" s="9">
        <f t="shared" si="213"/>
        <v>2596.3538015159311</v>
      </c>
      <c r="AJ146" s="9">
        <f t="shared" si="213"/>
        <v>2845.948032590125</v>
      </c>
      <c r="AK146" s="9">
        <f t="shared" si="213"/>
        <v>2879.5720661945588</v>
      </c>
      <c r="AL146" s="9">
        <f t="shared" ref="AL146:BI146" si="214">AL25*AL$128</f>
        <v>2913.5933578033159</v>
      </c>
      <c r="AM146" s="9">
        <f t="shared" si="214"/>
        <v>2948.0166009021282</v>
      </c>
      <c r="AN146" s="9">
        <f t="shared" si="214"/>
        <v>2982.8465444288718</v>
      </c>
      <c r="AO146" s="9">
        <f t="shared" si="214"/>
        <v>3018.0879934287223</v>
      </c>
      <c r="AP146" s="9">
        <f t="shared" si="214"/>
        <v>3288.6493335414211</v>
      </c>
      <c r="AQ146" s="9">
        <f t="shared" si="214"/>
        <v>3327.5037519770121</v>
      </c>
      <c r="AR146" s="9">
        <f t="shared" si="214"/>
        <v>3366.8172238655093</v>
      </c>
      <c r="AS146" s="9">
        <f t="shared" si="214"/>
        <v>3406.5951727875804</v>
      </c>
      <c r="AT146" s="9">
        <f t="shared" si="214"/>
        <v>2284.7645601292597</v>
      </c>
      <c r="AU146" s="9">
        <f t="shared" si="214"/>
        <v>0</v>
      </c>
      <c r="AV146" s="9">
        <f t="shared" si="214"/>
        <v>0</v>
      </c>
      <c r="AW146" s="9">
        <f t="shared" si="214"/>
        <v>0</v>
      </c>
      <c r="AX146" s="9">
        <f t="shared" si="214"/>
        <v>0</v>
      </c>
      <c r="AY146" s="9">
        <f t="shared" si="214"/>
        <v>0</v>
      </c>
      <c r="AZ146" s="9">
        <f t="shared" si="214"/>
        <v>0</v>
      </c>
      <c r="BA146" s="9">
        <f t="shared" si="214"/>
        <v>0</v>
      </c>
      <c r="BB146" s="9">
        <f t="shared" si="214"/>
        <v>0</v>
      </c>
      <c r="BC146" s="9">
        <f t="shared" si="214"/>
        <v>0</v>
      </c>
      <c r="BD146" s="9">
        <f t="shared" si="214"/>
        <v>0</v>
      </c>
      <c r="BE146" s="9">
        <f t="shared" si="214"/>
        <v>0</v>
      </c>
      <c r="BF146" s="9">
        <f t="shared" si="214"/>
        <v>0</v>
      </c>
      <c r="BG146" s="9">
        <f t="shared" si="214"/>
        <v>0</v>
      </c>
      <c r="BH146" s="9">
        <f t="shared" si="214"/>
        <v>0</v>
      </c>
      <c r="BI146" s="9">
        <f t="shared" si="214"/>
        <v>0</v>
      </c>
    </row>
    <row r="147" spans="2:61" x14ac:dyDescent="0.35">
      <c r="C147" t="s">
        <v>115</v>
      </c>
      <c r="D147" t="s">
        <v>233</v>
      </c>
      <c r="E147" s="15">
        <f>SUM(F147:AX147)</f>
        <v>9370.3539457116403</v>
      </c>
      <c r="F147" s="9">
        <f>F26*F$128</f>
        <v>123.54478836480004</v>
      </c>
      <c r="G147" s="9">
        <f t="shared" ref="G147:BI149" si="215">G26*G$128</f>
        <v>125.25569866297747</v>
      </c>
      <c r="H147" s="9">
        <f t="shared" si="215"/>
        <v>126.9903025065253</v>
      </c>
      <c r="I147" s="9">
        <f t="shared" si="215"/>
        <v>128.74892801556362</v>
      </c>
      <c r="J147" s="9">
        <f t="shared" si="215"/>
        <v>130.53190785418454</v>
      </c>
      <c r="K147" s="9">
        <f t="shared" si="215"/>
        <v>132.33957929337978</v>
      </c>
      <c r="L147" s="9">
        <f t="shared" si="215"/>
        <v>150.94381980919403</v>
      </c>
      <c r="M147" s="9">
        <f t="shared" si="215"/>
        <v>153.03416566008676</v>
      </c>
      <c r="N147" s="9">
        <f t="shared" si="215"/>
        <v>155.15345967051243</v>
      </c>
      <c r="O147" s="9">
        <f t="shared" si="215"/>
        <v>157.30210272912788</v>
      </c>
      <c r="P147" s="9">
        <f t="shared" si="215"/>
        <v>159.48050127629722</v>
      </c>
      <c r="Q147" s="9">
        <f t="shared" si="215"/>
        <v>161.68906738097513</v>
      </c>
      <c r="R147" s="9">
        <f t="shared" si="215"/>
        <v>182.14246535406036</v>
      </c>
      <c r="S147" s="9">
        <f t="shared" si="215"/>
        <v>184.66486572265796</v>
      </c>
      <c r="T147" s="9">
        <f t="shared" si="215"/>
        <v>187.2221975588138</v>
      </c>
      <c r="U147" s="9">
        <f t="shared" si="215"/>
        <v>189.81494461104026</v>
      </c>
      <c r="V147" s="9">
        <f t="shared" si="215"/>
        <v>192.44359732704214</v>
      </c>
      <c r="W147" s="9">
        <f t="shared" si="215"/>
        <v>195.10865294649031</v>
      </c>
      <c r="X147" s="9">
        <f t="shared" si="215"/>
        <v>217.59167715458855</v>
      </c>
      <c r="Y147" s="9">
        <f t="shared" si="215"/>
        <v>220.60499601788376</v>
      </c>
      <c r="Z147" s="9">
        <f t="shared" si="215"/>
        <v>223.66004483468953</v>
      </c>
      <c r="AA147" s="9">
        <f t="shared" si="215"/>
        <v>226.75740150236669</v>
      </c>
      <c r="AB147" s="9">
        <f t="shared" si="215"/>
        <v>229.89765192128991</v>
      </c>
      <c r="AC147" s="9">
        <f t="shared" si="215"/>
        <v>233.08139010567618</v>
      </c>
      <c r="AD147" s="9">
        <f t="shared" si="215"/>
        <v>257.79187450467282</v>
      </c>
      <c r="AE147" s="9">
        <f t="shared" si="215"/>
        <v>261.36190589745115</v>
      </c>
      <c r="AF147" s="9">
        <f t="shared" si="215"/>
        <v>264.98137687854057</v>
      </c>
      <c r="AG147" s="9">
        <f t="shared" si="215"/>
        <v>268.65097211219825</v>
      </c>
      <c r="AH147" s="9">
        <f t="shared" si="215"/>
        <v>272.37138574425637</v>
      </c>
      <c r="AI147" s="9">
        <f t="shared" si="215"/>
        <v>276.14332153342696</v>
      </c>
      <c r="AJ147" s="9">
        <f t="shared" si="215"/>
        <v>303.29811739979539</v>
      </c>
      <c r="AK147" s="9">
        <f t="shared" si="215"/>
        <v>307.49834210652182</v>
      </c>
      <c r="AL147" s="9">
        <f t="shared" si="215"/>
        <v>311.75673363518001</v>
      </c>
      <c r="AM147" s="9">
        <f t="shared" si="215"/>
        <v>316.07409750914286</v>
      </c>
      <c r="AN147" s="9">
        <f t="shared" si="215"/>
        <v>320.45125040707597</v>
      </c>
      <c r="AO147" s="9">
        <f t="shared" si="215"/>
        <v>324.88902031742134</v>
      </c>
      <c r="AP147" s="9">
        <f t="shared" si="215"/>
        <v>354.7258041330993</v>
      </c>
      <c r="AQ147" s="9">
        <f t="shared" si="215"/>
        <v>359.63822528297823</v>
      </c>
      <c r="AR147" s="9">
        <f t="shared" si="215"/>
        <v>364.61867610894143</v>
      </c>
      <c r="AS147" s="9">
        <f t="shared" si="215"/>
        <v>369.66809872012072</v>
      </c>
      <c r="AT147" s="9">
        <f t="shared" si="215"/>
        <v>248.43053714059585</v>
      </c>
      <c r="AU147" s="9">
        <f t="shared" si="215"/>
        <v>0</v>
      </c>
      <c r="AV147" s="9">
        <f t="shared" si="215"/>
        <v>0</v>
      </c>
      <c r="AW147" s="9">
        <f t="shared" si="215"/>
        <v>0</v>
      </c>
      <c r="AX147" s="9">
        <f t="shared" si="215"/>
        <v>0</v>
      </c>
      <c r="AY147" s="9">
        <f t="shared" si="215"/>
        <v>0</v>
      </c>
      <c r="AZ147" s="9">
        <f t="shared" si="215"/>
        <v>0</v>
      </c>
      <c r="BA147" s="9">
        <f t="shared" si="215"/>
        <v>0</v>
      </c>
      <c r="BB147" s="9">
        <f t="shared" si="215"/>
        <v>0</v>
      </c>
      <c r="BC147" s="9">
        <f t="shared" si="215"/>
        <v>0</v>
      </c>
      <c r="BD147" s="9">
        <f t="shared" si="215"/>
        <v>0</v>
      </c>
      <c r="BE147" s="9">
        <f t="shared" si="215"/>
        <v>0</v>
      </c>
      <c r="BF147" s="9">
        <f t="shared" si="215"/>
        <v>0</v>
      </c>
      <c r="BG147" s="9">
        <f t="shared" si="215"/>
        <v>0</v>
      </c>
      <c r="BH147" s="9">
        <f t="shared" si="215"/>
        <v>0</v>
      </c>
      <c r="BI147" s="9">
        <f t="shared" si="215"/>
        <v>0</v>
      </c>
    </row>
    <row r="148" spans="2:61" x14ac:dyDescent="0.35">
      <c r="C148" t="s">
        <v>116</v>
      </c>
      <c r="D148" t="s">
        <v>233</v>
      </c>
      <c r="E148" s="15">
        <f t="shared" ref="E148:E149" si="216">SUM(F148:AX148)</f>
        <v>938.52507886428384</v>
      </c>
      <c r="F148" s="9">
        <f t="shared" ref="F148:U149" si="217">F27*F$128</f>
        <v>13.905876503169573</v>
      </c>
      <c r="G148" s="9">
        <f t="shared" si="217"/>
        <v>14.028310514724202</v>
      </c>
      <c r="H148" s="9">
        <f t="shared" si="217"/>
        <v>14.151822494084879</v>
      </c>
      <c r="I148" s="9">
        <f t="shared" si="217"/>
        <v>14.276421932197598</v>
      </c>
      <c r="J148" s="9">
        <f t="shared" si="217"/>
        <v>14.402118403571194</v>
      </c>
      <c r="K148" s="9">
        <f t="shared" si="217"/>
        <v>14.528921567013068</v>
      </c>
      <c r="L148" s="9">
        <f t="shared" si="217"/>
        <v>16.48894631216783</v>
      </c>
      <c r="M148" s="9">
        <f t="shared" si="217"/>
        <v>16.634122910194382</v>
      </c>
      <c r="N148" s="9">
        <f t="shared" si="217"/>
        <v>16.780577712674731</v>
      </c>
      <c r="O148" s="9">
        <f t="shared" si="217"/>
        <v>16.928321973534416</v>
      </c>
      <c r="P148" s="9">
        <f t="shared" si="217"/>
        <v>17.077367045783966</v>
      </c>
      <c r="Q148" s="9">
        <f t="shared" si="217"/>
        <v>17.227724382391223</v>
      </c>
      <c r="R148" s="9">
        <f t="shared" si="217"/>
        <v>19.310450596846113</v>
      </c>
      <c r="S148" s="9">
        <f t="shared" si="217"/>
        <v>19.480469072917032</v>
      </c>
      <c r="T148" s="9">
        <f t="shared" si="217"/>
        <v>19.65198447326015</v>
      </c>
      <c r="U148" s="9">
        <f t="shared" si="217"/>
        <v>19.825009977515275</v>
      </c>
      <c r="V148" s="9">
        <f t="shared" si="215"/>
        <v>19.999558881362109</v>
      </c>
      <c r="W148" s="9">
        <f t="shared" si="215"/>
        <v>20.175644597541893</v>
      </c>
      <c r="X148" s="9">
        <f t="shared" si="215"/>
        <v>22.388608722576858</v>
      </c>
      <c r="Y148" s="9">
        <f t="shared" si="215"/>
        <v>22.58572878030261</v>
      </c>
      <c r="Z148" s="9">
        <f t="shared" si="215"/>
        <v>22.784584377634204</v>
      </c>
      <c r="AA148" s="9">
        <f t="shared" si="215"/>
        <v>22.985190795095399</v>
      </c>
      <c r="AB148" s="9">
        <f t="shared" si="215"/>
        <v>23.187563447746989</v>
      </c>
      <c r="AC148" s="9">
        <f t="shared" si="215"/>
        <v>23.391717886371424</v>
      </c>
      <c r="AD148" s="9">
        <f t="shared" si="215"/>
        <v>25.742912507637396</v>
      </c>
      <c r="AE148" s="9">
        <f t="shared" si="215"/>
        <v>25.969565465952641</v>
      </c>
      <c r="AF148" s="9">
        <f t="shared" si="215"/>
        <v>26.198213985706321</v>
      </c>
      <c r="AG148" s="9">
        <f t="shared" si="215"/>
        <v>26.428875636779185</v>
      </c>
      <c r="AH148" s="9">
        <f t="shared" si="215"/>
        <v>26.661568143745701</v>
      </c>
      <c r="AI148" s="9">
        <f t="shared" si="215"/>
        <v>26.896309387235942</v>
      </c>
      <c r="AJ148" s="9">
        <f t="shared" si="215"/>
        <v>29.394210522418806</v>
      </c>
      <c r="AK148" s="9">
        <f t="shared" si="215"/>
        <v>29.653011261079225</v>
      </c>
      <c r="AL148" s="9">
        <f t="shared" si="215"/>
        <v>29.914090605667187</v>
      </c>
      <c r="AM148" s="9">
        <f t="shared" si="215"/>
        <v>30.177468618122973</v>
      </c>
      <c r="AN148" s="9">
        <f t="shared" si="215"/>
        <v>30.443165537021851</v>
      </c>
      <c r="AO148" s="9">
        <f t="shared" si="215"/>
        <v>30.711201779129254</v>
      </c>
      <c r="AP148" s="9">
        <f t="shared" si="215"/>
        <v>33.364797782582599</v>
      </c>
      <c r="AQ148" s="9">
        <f t="shared" si="215"/>
        <v>33.658557477363402</v>
      </c>
      <c r="AR148" s="9">
        <f t="shared" si="215"/>
        <v>33.954903573501696</v>
      </c>
      <c r="AS148" s="9">
        <f t="shared" si="215"/>
        <v>34.253858842916507</v>
      </c>
      <c r="AT148" s="9">
        <f t="shared" si="215"/>
        <v>22.905324376745913</v>
      </c>
      <c r="AU148" s="9">
        <f t="shared" si="215"/>
        <v>0</v>
      </c>
      <c r="AV148" s="9">
        <f t="shared" si="215"/>
        <v>0</v>
      </c>
      <c r="AW148" s="9">
        <f t="shared" si="215"/>
        <v>0</v>
      </c>
      <c r="AX148" s="9">
        <f t="shared" si="215"/>
        <v>0</v>
      </c>
      <c r="AY148" s="9">
        <f t="shared" si="215"/>
        <v>0</v>
      </c>
      <c r="AZ148" s="9">
        <f t="shared" si="215"/>
        <v>0</v>
      </c>
      <c r="BA148" s="9">
        <f t="shared" si="215"/>
        <v>0</v>
      </c>
      <c r="BB148" s="9">
        <f t="shared" si="215"/>
        <v>0</v>
      </c>
      <c r="BC148" s="9">
        <f t="shared" si="215"/>
        <v>0</v>
      </c>
      <c r="BD148" s="9">
        <f t="shared" si="215"/>
        <v>0</v>
      </c>
      <c r="BE148" s="9">
        <f t="shared" si="215"/>
        <v>0</v>
      </c>
      <c r="BF148" s="9">
        <f t="shared" si="215"/>
        <v>0</v>
      </c>
      <c r="BG148" s="9">
        <f t="shared" si="215"/>
        <v>0</v>
      </c>
      <c r="BH148" s="9">
        <f t="shared" si="215"/>
        <v>0</v>
      </c>
      <c r="BI148" s="9">
        <f t="shared" si="215"/>
        <v>0</v>
      </c>
    </row>
    <row r="149" spans="2:61" x14ac:dyDescent="0.35">
      <c r="C149" t="s">
        <v>118</v>
      </c>
      <c r="D149" t="s">
        <v>233</v>
      </c>
      <c r="E149" s="15">
        <f t="shared" si="216"/>
        <v>2420.4067823342052</v>
      </c>
      <c r="F149" s="9">
        <f t="shared" si="217"/>
        <v>35.862523613437318</v>
      </c>
      <c r="G149" s="9">
        <f t="shared" si="215"/>
        <v>36.178274485341355</v>
      </c>
      <c r="H149" s="9">
        <f t="shared" si="215"/>
        <v>36.496805379482062</v>
      </c>
      <c r="I149" s="9">
        <f t="shared" si="215"/>
        <v>36.818140772509615</v>
      </c>
      <c r="J149" s="9">
        <f t="shared" si="215"/>
        <v>37.142305356578341</v>
      </c>
      <c r="K149" s="9">
        <f t="shared" si="215"/>
        <v>37.469324041244228</v>
      </c>
      <c r="L149" s="9">
        <f t="shared" si="215"/>
        <v>42.524124699801249</v>
      </c>
      <c r="M149" s="9">
        <f t="shared" si="215"/>
        <v>42.898527505238135</v>
      </c>
      <c r="N149" s="9">
        <f t="shared" si="215"/>
        <v>43.276226732687469</v>
      </c>
      <c r="O149" s="9">
        <f t="shared" si="215"/>
        <v>43.65725140543087</v>
      </c>
      <c r="P149" s="9">
        <f t="shared" si="215"/>
        <v>44.041630802284971</v>
      </c>
      <c r="Q149" s="9">
        <f t="shared" si="215"/>
        <v>44.429394459851046</v>
      </c>
      <c r="R149" s="9">
        <f t="shared" si="215"/>
        <v>49.800635749761035</v>
      </c>
      <c r="S149" s="9">
        <f t="shared" si="215"/>
        <v>50.239104451207098</v>
      </c>
      <c r="T149" s="9">
        <f t="shared" si="215"/>
        <v>50.681433641565654</v>
      </c>
      <c r="U149" s="9">
        <f t="shared" si="215"/>
        <v>51.127657310434124</v>
      </c>
      <c r="V149" s="9">
        <f t="shared" si="215"/>
        <v>51.577809746670724</v>
      </c>
      <c r="W149" s="9">
        <f t="shared" si="215"/>
        <v>52.031925541029089</v>
      </c>
      <c r="X149" s="9">
        <f t="shared" si="215"/>
        <v>57.739043547698216</v>
      </c>
      <c r="Y149" s="9">
        <f t="shared" si="215"/>
        <v>58.247405801833047</v>
      </c>
      <c r="Z149" s="9">
        <f t="shared" si="215"/>
        <v>58.760243921267183</v>
      </c>
      <c r="AA149" s="9">
        <f t="shared" si="215"/>
        <v>59.277597313667087</v>
      </c>
      <c r="AB149" s="9">
        <f t="shared" si="215"/>
        <v>59.799505733663331</v>
      </c>
      <c r="AC149" s="9">
        <f t="shared" si="215"/>
        <v>60.326009285905251</v>
      </c>
      <c r="AD149" s="9">
        <f t="shared" si="215"/>
        <v>66.389616467064883</v>
      </c>
      <c r="AE149" s="9">
        <f t="shared" si="215"/>
        <v>66.974142517456798</v>
      </c>
      <c r="AF149" s="9">
        <f t="shared" si="215"/>
        <v>67.563815015768924</v>
      </c>
      <c r="AG149" s="9">
        <f t="shared" si="215"/>
        <v>68.158679273798953</v>
      </c>
      <c r="AH149" s="9">
        <f t="shared" si="215"/>
        <v>68.758781002291556</v>
      </c>
      <c r="AI149" s="9">
        <f t="shared" si="215"/>
        <v>69.364166314450586</v>
      </c>
      <c r="AJ149" s="9">
        <f t="shared" si="215"/>
        <v>75.806121873606386</v>
      </c>
      <c r="AK149" s="9">
        <f t="shared" si="215"/>
        <v>76.473555357520141</v>
      </c>
      <c r="AL149" s="9">
        <f t="shared" si="215"/>
        <v>77.146865246194309</v>
      </c>
      <c r="AM149" s="9">
        <f t="shared" si="215"/>
        <v>77.826103278317134</v>
      </c>
      <c r="AN149" s="9">
        <f t="shared" si="215"/>
        <v>78.511321648109003</v>
      </c>
      <c r="AO149" s="9">
        <f t="shared" si="215"/>
        <v>79.202573009333349</v>
      </c>
      <c r="AP149" s="9">
        <f t="shared" si="215"/>
        <v>86.046057439291957</v>
      </c>
      <c r="AQ149" s="9">
        <f t="shared" si="215"/>
        <v>86.803648231095096</v>
      </c>
      <c r="AR149" s="9">
        <f t="shared" si="215"/>
        <v>87.567909215872803</v>
      </c>
      <c r="AS149" s="9">
        <f t="shared" si="215"/>
        <v>88.338899121205742</v>
      </c>
      <c r="AT149" s="9">
        <f t="shared" si="215"/>
        <v>59.071626024239464</v>
      </c>
      <c r="AU149" s="9">
        <f t="shared" si="215"/>
        <v>0</v>
      </c>
      <c r="AV149" s="9">
        <f t="shared" si="215"/>
        <v>0</v>
      </c>
      <c r="AW149" s="9">
        <f t="shared" si="215"/>
        <v>0</v>
      </c>
      <c r="AX149" s="9">
        <f t="shared" si="215"/>
        <v>0</v>
      </c>
      <c r="AY149" s="9">
        <f t="shared" si="215"/>
        <v>0</v>
      </c>
      <c r="AZ149" s="9">
        <f t="shared" si="215"/>
        <v>0</v>
      </c>
      <c r="BA149" s="9">
        <f t="shared" si="215"/>
        <v>0</v>
      </c>
      <c r="BB149" s="9">
        <f t="shared" si="215"/>
        <v>0</v>
      </c>
      <c r="BC149" s="9">
        <f t="shared" si="215"/>
        <v>0</v>
      </c>
      <c r="BD149" s="9">
        <f t="shared" si="215"/>
        <v>0</v>
      </c>
      <c r="BE149" s="9">
        <f t="shared" si="215"/>
        <v>0</v>
      </c>
      <c r="BF149" s="9">
        <f t="shared" si="215"/>
        <v>0</v>
      </c>
      <c r="BG149" s="9">
        <f t="shared" si="215"/>
        <v>0</v>
      </c>
      <c r="BH149" s="9">
        <f t="shared" si="215"/>
        <v>0</v>
      </c>
      <c r="BI149" s="9">
        <f t="shared" si="215"/>
        <v>0</v>
      </c>
    </row>
    <row r="150" spans="2:61" x14ac:dyDescent="0.35">
      <c r="B150" s="7" t="s">
        <v>296</v>
      </c>
      <c r="D150" t="s">
        <v>233</v>
      </c>
      <c r="E150" s="15">
        <f>SUM(F150:AX150)</f>
        <v>101793.32645522914</v>
      </c>
      <c r="F150" s="9">
        <f t="shared" ref="F150:AK150" si="218">F29*F$128</f>
        <v>1404.556849796274</v>
      </c>
      <c r="G150" s="9">
        <f t="shared" si="218"/>
        <v>1421.2527243882214</v>
      </c>
      <c r="H150" s="9">
        <f t="shared" si="218"/>
        <v>1438.1480164084676</v>
      </c>
      <c r="I150" s="9">
        <f t="shared" si="218"/>
        <v>1455.2451184893821</v>
      </c>
      <c r="J150" s="9">
        <f t="shared" si="218"/>
        <v>1472.546452096655</v>
      </c>
      <c r="K150" s="9">
        <f t="shared" si="218"/>
        <v>1490.0544678783015</v>
      </c>
      <c r="L150" s="9">
        <f t="shared" si="218"/>
        <v>1696.2431017701331</v>
      </c>
      <c r="M150" s="9">
        <f t="shared" si="218"/>
        <v>1716.4130586661324</v>
      </c>
      <c r="N150" s="9">
        <f t="shared" si="218"/>
        <v>1736.8240049242079</v>
      </c>
      <c r="O150" s="9">
        <f t="shared" si="218"/>
        <v>1757.4788328664094</v>
      </c>
      <c r="P150" s="9">
        <f t="shared" si="218"/>
        <v>1778.3804696807995</v>
      </c>
      <c r="Q150" s="9">
        <f t="shared" si="218"/>
        <v>1799.5318778436067</v>
      </c>
      <c r="R150" s="9">
        <f t="shared" si="218"/>
        <v>2023.2622839405785</v>
      </c>
      <c r="S150" s="9">
        <f t="shared" si="218"/>
        <v>2047.3289301435225</v>
      </c>
      <c r="T150" s="9">
        <f t="shared" si="218"/>
        <v>2071.6832150187556</v>
      </c>
      <c r="U150" s="9">
        <f t="shared" si="218"/>
        <v>2096.3285918485972</v>
      </c>
      <c r="V150" s="9">
        <f t="shared" si="218"/>
        <v>2121.2685555567373</v>
      </c>
      <c r="W150" s="9">
        <f t="shared" si="218"/>
        <v>2146.5066432125814</v>
      </c>
      <c r="X150" s="9">
        <f t="shared" si="218"/>
        <v>2389.2510779959207</v>
      </c>
      <c r="Y150" s="9">
        <f t="shared" si="218"/>
        <v>2417.6807076870455</v>
      </c>
      <c r="Z150" s="9">
        <f t="shared" si="218"/>
        <v>2446.4502298610973</v>
      </c>
      <c r="AA150" s="9">
        <f t="shared" si="218"/>
        <v>2475.5637264197449</v>
      </c>
      <c r="AB150" s="9">
        <f t="shared" si="218"/>
        <v>2505.0253285018225</v>
      </c>
      <c r="AC150" s="9">
        <f t="shared" si="218"/>
        <v>2534.8392170798747</v>
      </c>
      <c r="AD150" s="9">
        <f t="shared" si="218"/>
        <v>2798.1923166152437</v>
      </c>
      <c r="AE150" s="9">
        <f t="shared" si="218"/>
        <v>2831.4990877231262</v>
      </c>
      <c r="AF150" s="9">
        <f t="shared" si="218"/>
        <v>2865.2041873664598</v>
      </c>
      <c r="AG150" s="9">
        <f t="shared" si="218"/>
        <v>2899.3124007300898</v>
      </c>
      <c r="AH150" s="9">
        <f t="shared" si="218"/>
        <v>2933.8285707375935</v>
      </c>
      <c r="AI150" s="9">
        <f t="shared" si="218"/>
        <v>2968.7575987510445</v>
      </c>
      <c r="AJ150" s="9">
        <f t="shared" si="218"/>
        <v>3254.4464823859457</v>
      </c>
      <c r="AK150" s="9">
        <f t="shared" si="218"/>
        <v>3293.1969749196801</v>
      </c>
      <c r="AL150" s="9">
        <f t="shared" ref="AL150:BI150" si="219">AL29*AL$128</f>
        <v>3332.4110472903581</v>
      </c>
      <c r="AM150" s="9">
        <f t="shared" si="219"/>
        <v>3372.0942703077112</v>
      </c>
      <c r="AN150" s="9">
        <f t="shared" si="219"/>
        <v>3412.2522820210784</v>
      </c>
      <c r="AO150" s="9">
        <f t="shared" si="219"/>
        <v>3452.8907885346057</v>
      </c>
      <c r="AP150" s="9">
        <f t="shared" si="219"/>
        <v>3762.7859928963949</v>
      </c>
      <c r="AQ150" s="9">
        <f t="shared" si="219"/>
        <v>3807.6041829684486</v>
      </c>
      <c r="AR150" s="9">
        <f t="shared" si="219"/>
        <v>3852.9587127638251</v>
      </c>
      <c r="AS150" s="9">
        <f t="shared" si="219"/>
        <v>3898.8560294718231</v>
      </c>
      <c r="AT150" s="9">
        <f t="shared" si="219"/>
        <v>2615.1720476708406</v>
      </c>
      <c r="AU150" s="9">
        <f t="shared" si="219"/>
        <v>0</v>
      </c>
      <c r="AV150" s="9">
        <f t="shared" si="219"/>
        <v>0</v>
      </c>
      <c r="AW150" s="9">
        <f t="shared" si="219"/>
        <v>0</v>
      </c>
      <c r="AX150" s="9">
        <f t="shared" si="219"/>
        <v>0</v>
      </c>
      <c r="AY150" s="9">
        <f t="shared" si="219"/>
        <v>0</v>
      </c>
      <c r="AZ150" s="9">
        <f t="shared" si="219"/>
        <v>0</v>
      </c>
      <c r="BA150" s="9">
        <f t="shared" si="219"/>
        <v>0</v>
      </c>
      <c r="BB150" s="9">
        <f t="shared" si="219"/>
        <v>0</v>
      </c>
      <c r="BC150" s="9">
        <f t="shared" si="219"/>
        <v>0</v>
      </c>
      <c r="BD150" s="9">
        <f t="shared" si="219"/>
        <v>0</v>
      </c>
      <c r="BE150" s="9">
        <f t="shared" si="219"/>
        <v>0</v>
      </c>
      <c r="BF150" s="9">
        <f t="shared" si="219"/>
        <v>0</v>
      </c>
      <c r="BG150" s="9">
        <f t="shared" si="219"/>
        <v>0</v>
      </c>
      <c r="BH150" s="9">
        <f t="shared" si="219"/>
        <v>0</v>
      </c>
      <c r="BI150" s="9">
        <f t="shared" si="219"/>
        <v>0</v>
      </c>
    </row>
    <row r="151" spans="2:61" x14ac:dyDescent="0.35">
      <c r="E151" s="60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</row>
    <row r="152" spans="2:61" x14ac:dyDescent="0.35">
      <c r="B152" s="7" t="s">
        <v>119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</row>
    <row r="153" spans="2:61" x14ac:dyDescent="0.35">
      <c r="C153" t="s">
        <v>111</v>
      </c>
      <c r="D153" t="s">
        <v>233</v>
      </c>
      <c r="E153" s="15">
        <f>SUM(F153:AX153)</f>
        <v>1830.7301803453113</v>
      </c>
      <c r="F153" s="9">
        <f t="shared" ref="F153:AK153" si="220">F32*F$128</f>
        <v>25.293631999999995</v>
      </c>
      <c r="G153" s="9">
        <f t="shared" si="220"/>
        <v>25.593108602880001</v>
      </c>
      <c r="H153" s="9">
        <f t="shared" si="220"/>
        <v>25.896131008738099</v>
      </c>
      <c r="I153" s="9">
        <f t="shared" si="220"/>
        <v>26.202741199881558</v>
      </c>
      <c r="J153" s="9">
        <f t="shared" si="220"/>
        <v>26.512981655688151</v>
      </c>
      <c r="K153" s="9">
        <f t="shared" si="220"/>
        <v>26.826895358491502</v>
      </c>
      <c r="L153" s="9">
        <f t="shared" si="220"/>
        <v>30.537591524478042</v>
      </c>
      <c r="M153" s="9">
        <f t="shared" si="220"/>
        <v>30.899156608127857</v>
      </c>
      <c r="N153" s="9">
        <f t="shared" si="220"/>
        <v>31.265002622368094</v>
      </c>
      <c r="O153" s="9">
        <f t="shared" si="220"/>
        <v>31.63518025341693</v>
      </c>
      <c r="P153" s="9">
        <f t="shared" si="220"/>
        <v>32.009740787617389</v>
      </c>
      <c r="Q153" s="9">
        <f t="shared" si="220"/>
        <v>32.388736118542766</v>
      </c>
      <c r="R153" s="9">
        <f t="shared" si="220"/>
        <v>36.41357639354036</v>
      </c>
      <c r="S153" s="9">
        <f t="shared" si="220"/>
        <v>36.844713138039872</v>
      </c>
      <c r="T153" s="9">
        <f t="shared" si="220"/>
        <v>37.280954541594269</v>
      </c>
      <c r="U153" s="9">
        <f t="shared" si="220"/>
        <v>37.722361043366739</v>
      </c>
      <c r="V153" s="9">
        <f t="shared" si="220"/>
        <v>38.168993798120198</v>
      </c>
      <c r="W153" s="9">
        <f t="shared" si="220"/>
        <v>38.62091468468995</v>
      </c>
      <c r="X153" s="9">
        <f t="shared" si="220"/>
        <v>42.986004946012329</v>
      </c>
      <c r="Y153" s="9">
        <f t="shared" si="220"/>
        <v>43.494959244573124</v>
      </c>
      <c r="Z153" s="9">
        <f t="shared" si="220"/>
        <v>44.009939562028862</v>
      </c>
      <c r="AA153" s="9">
        <f t="shared" si="220"/>
        <v>44.531017246443284</v>
      </c>
      <c r="AB153" s="9">
        <f t="shared" si="220"/>
        <v>45.058264490641164</v>
      </c>
      <c r="AC153" s="9">
        <f t="shared" si="220"/>
        <v>45.591754342210365</v>
      </c>
      <c r="AD153" s="9">
        <f t="shared" si="220"/>
        <v>50.325338960315044</v>
      </c>
      <c r="AE153" s="9">
        <f t="shared" si="220"/>
        <v>50.921190973605178</v>
      </c>
      <c r="AF153" s="9">
        <f t="shared" si="220"/>
        <v>51.524097874732661</v>
      </c>
      <c r="AG153" s="9">
        <f t="shared" si="220"/>
        <v>52.134143193569486</v>
      </c>
      <c r="AH153" s="9">
        <f t="shared" si="220"/>
        <v>52.751411448981365</v>
      </c>
      <c r="AI153" s="9">
        <f t="shared" si="220"/>
        <v>53.37598816053729</v>
      </c>
      <c r="AJ153" s="9">
        <f t="shared" si="220"/>
        <v>58.508623182054542</v>
      </c>
      <c r="AK153" s="9">
        <f t="shared" si="220"/>
        <v>59.201365280530055</v>
      </c>
      <c r="AL153" s="9">
        <f t="shared" ref="AL153:BI153" si="221">AL32*AL$128</f>
        <v>59.902309445451564</v>
      </c>
      <c r="AM153" s="9">
        <f t="shared" si="221"/>
        <v>60.61155278928571</v>
      </c>
      <c r="AN153" s="9">
        <f t="shared" si="221"/>
        <v>61.329193574310828</v>
      </c>
      <c r="AO153" s="9">
        <f t="shared" si="221"/>
        <v>62.055331226230678</v>
      </c>
      <c r="AP153" s="9">
        <f t="shared" si="221"/>
        <v>67.620071451637628</v>
      </c>
      <c r="AQ153" s="9">
        <f t="shared" si="221"/>
        <v>68.420693097625048</v>
      </c>
      <c r="AR153" s="9">
        <f t="shared" si="221"/>
        <v>69.230794103900934</v>
      </c>
      <c r="AS153" s="9">
        <f t="shared" si="221"/>
        <v>70.050486706091078</v>
      </c>
      <c r="AT153" s="9">
        <f t="shared" si="221"/>
        <v>46.983237704961105</v>
      </c>
      <c r="AU153" s="9">
        <f t="shared" si="221"/>
        <v>0</v>
      </c>
      <c r="AV153" s="9">
        <f t="shared" si="221"/>
        <v>0</v>
      </c>
      <c r="AW153" s="9">
        <f t="shared" si="221"/>
        <v>0</v>
      </c>
      <c r="AX153" s="9">
        <f t="shared" si="221"/>
        <v>0</v>
      </c>
      <c r="AY153" s="9">
        <f t="shared" si="221"/>
        <v>0</v>
      </c>
      <c r="AZ153" s="9">
        <f t="shared" si="221"/>
        <v>0</v>
      </c>
      <c r="BA153" s="9">
        <f t="shared" si="221"/>
        <v>0</v>
      </c>
      <c r="BB153" s="9">
        <f t="shared" si="221"/>
        <v>0</v>
      </c>
      <c r="BC153" s="9">
        <f t="shared" si="221"/>
        <v>0</v>
      </c>
      <c r="BD153" s="9">
        <f t="shared" si="221"/>
        <v>0</v>
      </c>
      <c r="BE153" s="9">
        <f t="shared" si="221"/>
        <v>0</v>
      </c>
      <c r="BF153" s="9">
        <f t="shared" si="221"/>
        <v>0</v>
      </c>
      <c r="BG153" s="9">
        <f t="shared" si="221"/>
        <v>0</v>
      </c>
      <c r="BH153" s="9">
        <f t="shared" si="221"/>
        <v>0</v>
      </c>
      <c r="BI153" s="9">
        <f t="shared" si="221"/>
        <v>0</v>
      </c>
    </row>
    <row r="154" spans="2:61" x14ac:dyDescent="0.35">
      <c r="B154" s="7" t="s">
        <v>297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</row>
    <row r="155" spans="2:61" x14ac:dyDescent="0.35">
      <c r="C155" t="s">
        <v>111</v>
      </c>
      <c r="D155" t="s">
        <v>233</v>
      </c>
      <c r="E155" s="15">
        <f>SUM(F155:AX155)</f>
        <v>898.50806828616771</v>
      </c>
      <c r="F155" s="9">
        <f t="shared" ref="F155:AK155" si="222">F34*F$128</f>
        <v>13.94071174496</v>
      </c>
      <c r="G155" s="9">
        <f t="shared" si="222"/>
        <v>14.035240923160224</v>
      </c>
      <c r="H155" s="9">
        <f t="shared" si="222"/>
        <v>14.130411084811987</v>
      </c>
      <c r="I155" s="9">
        <f t="shared" si="222"/>
        <v>14.226226576295883</v>
      </c>
      <c r="J155" s="9">
        <f t="shared" si="222"/>
        <v>14.322691773464426</v>
      </c>
      <c r="K155" s="9">
        <f t="shared" si="222"/>
        <v>14.41981108184194</v>
      </c>
      <c r="L155" s="9">
        <f t="shared" si="222"/>
        <v>16.332287553928904</v>
      </c>
      <c r="M155" s="9">
        <f t="shared" si="222"/>
        <v>16.443033529374574</v>
      </c>
      <c r="N155" s="9">
        <f t="shared" si="222"/>
        <v>16.554530451130564</v>
      </c>
      <c r="O155" s="9">
        <f t="shared" si="222"/>
        <v>16.66678341121359</v>
      </c>
      <c r="P155" s="9">
        <f t="shared" si="222"/>
        <v>16.779797536168349</v>
      </c>
      <c r="Q155" s="9">
        <f t="shared" si="222"/>
        <v>16.89357798730159</v>
      </c>
      <c r="R155" s="9">
        <f t="shared" si="222"/>
        <v>18.897922178797657</v>
      </c>
      <c r="S155" s="9">
        <f t="shared" si="222"/>
        <v>19.026065209507646</v>
      </c>
      <c r="T155" s="9">
        <f t="shared" si="222"/>
        <v>19.155077152480278</v>
      </c>
      <c r="U155" s="9">
        <f t="shared" si="222"/>
        <v>19.284963899635809</v>
      </c>
      <c r="V155" s="9">
        <f t="shared" si="222"/>
        <v>19.415731382846459</v>
      </c>
      <c r="W155" s="9">
        <f t="shared" si="222"/>
        <v>19.547385574207269</v>
      </c>
      <c r="X155" s="9">
        <f t="shared" si="222"/>
        <v>21.647925734939733</v>
      </c>
      <c r="Y155" s="9">
        <f t="shared" si="222"/>
        <v>21.794715989763208</v>
      </c>
      <c r="Z155" s="9">
        <f t="shared" si="222"/>
        <v>21.942501599946599</v>
      </c>
      <c r="AA155" s="9">
        <f t="shared" si="222"/>
        <v>22.091289314795517</v>
      </c>
      <c r="AB155" s="9">
        <f t="shared" si="222"/>
        <v>22.241085929381281</v>
      </c>
      <c r="AC155" s="9">
        <f t="shared" si="222"/>
        <v>22.391898284851226</v>
      </c>
      <c r="AD155" s="9">
        <f t="shared" si="222"/>
        <v>24.593163565899431</v>
      </c>
      <c r="AE155" s="9">
        <f t="shared" si="222"/>
        <v>24.759924889407081</v>
      </c>
      <c r="AF155" s="9">
        <f t="shared" si="222"/>
        <v>24.927816988097181</v>
      </c>
      <c r="AG155" s="9">
        <f t="shared" si="222"/>
        <v>25.096847529530056</v>
      </c>
      <c r="AH155" s="9">
        <f t="shared" si="222"/>
        <v>25.267024233258308</v>
      </c>
      <c r="AI155" s="9">
        <f t="shared" si="222"/>
        <v>25.438354871179179</v>
      </c>
      <c r="AJ155" s="9">
        <f t="shared" si="222"/>
        <v>27.745084540213806</v>
      </c>
      <c r="AK155" s="9">
        <f t="shared" si="222"/>
        <v>27.933218409464086</v>
      </c>
      <c r="AL155" s="9">
        <f t="shared" ref="AL155:BI155" si="223">AL34*AL$128</f>
        <v>28.122627976854986</v>
      </c>
      <c r="AM155" s="9">
        <f t="shared" si="223"/>
        <v>28.313321892640449</v>
      </c>
      <c r="AN155" s="9">
        <f t="shared" si="223"/>
        <v>28.505308865730054</v>
      </c>
      <c r="AO155" s="9">
        <f t="shared" si="223"/>
        <v>28.698597664086805</v>
      </c>
      <c r="AP155" s="9">
        <f t="shared" si="223"/>
        <v>31.115750739368</v>
      </c>
      <c r="AQ155" s="9">
        <f t="shared" si="223"/>
        <v>31.326740421981519</v>
      </c>
      <c r="AR155" s="9">
        <f t="shared" si="223"/>
        <v>31.539160783434895</v>
      </c>
      <c r="AS155" s="9">
        <f t="shared" si="223"/>
        <v>31.753021524875205</v>
      </c>
      <c r="AT155" s="9">
        <f t="shared" si="223"/>
        <v>21.190437485341775</v>
      </c>
      <c r="AU155" s="9">
        <f t="shared" si="223"/>
        <v>0</v>
      </c>
      <c r="AV155" s="9">
        <f t="shared" si="223"/>
        <v>0</v>
      </c>
      <c r="AW155" s="9">
        <f t="shared" si="223"/>
        <v>0</v>
      </c>
      <c r="AX155" s="9">
        <f t="shared" si="223"/>
        <v>0</v>
      </c>
      <c r="AY155" s="9">
        <f t="shared" si="223"/>
        <v>0</v>
      </c>
      <c r="AZ155" s="9">
        <f t="shared" si="223"/>
        <v>0</v>
      </c>
      <c r="BA155" s="9">
        <f t="shared" si="223"/>
        <v>0</v>
      </c>
      <c r="BB155" s="9">
        <f t="shared" si="223"/>
        <v>0</v>
      </c>
      <c r="BC155" s="9">
        <f t="shared" si="223"/>
        <v>0</v>
      </c>
      <c r="BD155" s="9">
        <f t="shared" si="223"/>
        <v>0</v>
      </c>
      <c r="BE155" s="9">
        <f t="shared" si="223"/>
        <v>0</v>
      </c>
      <c r="BF155" s="9">
        <f t="shared" si="223"/>
        <v>0</v>
      </c>
      <c r="BG155" s="9">
        <f t="shared" si="223"/>
        <v>0</v>
      </c>
      <c r="BH155" s="9">
        <f t="shared" si="223"/>
        <v>0</v>
      </c>
      <c r="BI155" s="9">
        <f t="shared" si="223"/>
        <v>0</v>
      </c>
    </row>
    <row r="156" spans="2:61" x14ac:dyDescent="0.35">
      <c r="C156" t="s">
        <v>116</v>
      </c>
      <c r="D156" t="s">
        <v>233</v>
      </c>
      <c r="E156" s="15">
        <f t="shared" ref="E156:E157" si="224">SUM(F156:AX156)</f>
        <v>2.8635395236133752</v>
      </c>
      <c r="F156" s="9">
        <f t="shared" ref="F156:O157" si="225">F35*F$128</f>
        <v>4.2428303594720281E-2</v>
      </c>
      <c r="G156" s="9">
        <f t="shared" si="225"/>
        <v>4.2801862745153928E-2</v>
      </c>
      <c r="H156" s="9">
        <f t="shared" si="225"/>
        <v>4.3178710889656378E-2</v>
      </c>
      <c r="I156" s="9">
        <f t="shared" si="225"/>
        <v>4.3558876986110134E-2</v>
      </c>
      <c r="J156" s="9">
        <f t="shared" si="225"/>
        <v>4.39423902473568E-2</v>
      </c>
      <c r="K156" s="9">
        <f t="shared" si="225"/>
        <v>4.4329280143441854E-2</v>
      </c>
      <c r="L156" s="9">
        <f t="shared" si="225"/>
        <v>5.030952345436409E-2</v>
      </c>
      <c r="M156" s="9">
        <f t="shared" si="225"/>
        <v>5.0752472647427549E-2</v>
      </c>
      <c r="N156" s="9">
        <f t="shared" si="225"/>
        <v>5.1199321777802377E-2</v>
      </c>
      <c r="O156" s="9">
        <f t="shared" si="225"/>
        <v>5.1650105182408597E-2</v>
      </c>
      <c r="P156" s="9">
        <f t="shared" ref="P156:BI156" si="226">P35*P$128</f>
        <v>5.2104857500485019E-2</v>
      </c>
      <c r="Q156" s="9">
        <f t="shared" si="226"/>
        <v>5.256361367625087E-2</v>
      </c>
      <c r="R156" s="9">
        <f t="shared" si="226"/>
        <v>5.8918232179545726E-2</v>
      </c>
      <c r="S156" s="9">
        <f t="shared" si="226"/>
        <v>5.9436976576405891E-2</v>
      </c>
      <c r="T156" s="9">
        <f t="shared" si="226"/>
        <v>5.9960288247933334E-2</v>
      </c>
      <c r="U156" s="9">
        <f t="shared" si="226"/>
        <v>6.0488207406606494E-2</v>
      </c>
      <c r="V156" s="9">
        <f t="shared" si="226"/>
        <v>6.1020774618953812E-2</v>
      </c>
      <c r="W156" s="9">
        <f t="shared" si="226"/>
        <v>6.1558030808670929E-2</v>
      </c>
      <c r="X156" s="9">
        <f t="shared" si="226"/>
        <v>6.8310018985741752E-2</v>
      </c>
      <c r="Y156" s="9">
        <f t="shared" si="226"/>
        <v>6.8911453181701332E-2</v>
      </c>
      <c r="Z156" s="9">
        <f t="shared" si="226"/>
        <v>6.951818269301055E-2</v>
      </c>
      <c r="AA156" s="9">
        <f t="shared" si="226"/>
        <v>7.0130254142167517E-2</v>
      </c>
      <c r="AB156" s="9">
        <f t="shared" si="226"/>
        <v>7.0747714562157116E-2</v>
      </c>
      <c r="AC156" s="9">
        <f t="shared" si="226"/>
        <v>7.137061140006537E-2</v>
      </c>
      <c r="AD156" s="9">
        <f t="shared" si="226"/>
        <v>7.8544355477154548E-2</v>
      </c>
      <c r="AE156" s="9">
        <f t="shared" si="226"/>
        <v>7.9235897684066026E-2</v>
      </c>
      <c r="AF156" s="9">
        <f t="shared" si="226"/>
        <v>7.9933528560507464E-2</v>
      </c>
      <c r="AG156" s="9">
        <f t="shared" si="226"/>
        <v>8.0637301714047857E-2</v>
      </c>
      <c r="AH156" s="9">
        <f t="shared" si="226"/>
        <v>8.1347271224243178E-2</v>
      </c>
      <c r="AI156" s="9">
        <f t="shared" si="226"/>
        <v>8.2063491646791581E-2</v>
      </c>
      <c r="AJ156" s="9">
        <f t="shared" si="226"/>
        <v>8.9684852852536398E-2</v>
      </c>
      <c r="AK156" s="9">
        <f t="shared" si="226"/>
        <v>9.0474481345779484E-2</v>
      </c>
      <c r="AL156" s="9">
        <f t="shared" si="226"/>
        <v>9.1271062107298809E-2</v>
      </c>
      <c r="AM156" s="9">
        <f t="shared" si="226"/>
        <v>9.2074656348201278E-2</v>
      </c>
      <c r="AN156" s="9">
        <f t="shared" si="226"/>
        <v>9.2885325818525863E-2</v>
      </c>
      <c r="AO156" s="9">
        <f t="shared" si="226"/>
        <v>9.3703132811988568E-2</v>
      </c>
      <c r="AP156" s="9">
        <f t="shared" si="226"/>
        <v>0.10179953556852051</v>
      </c>
      <c r="AQ156" s="9">
        <f t="shared" si="226"/>
        <v>0.10269582754344288</v>
      </c>
      <c r="AR156" s="9">
        <f t="shared" si="226"/>
        <v>0.10360001090313256</v>
      </c>
      <c r="AS156" s="9">
        <f t="shared" si="226"/>
        <v>0.10451215512712894</v>
      </c>
      <c r="AT156" s="9">
        <f t="shared" si="226"/>
        <v>6.9886573231871599E-2</v>
      </c>
      <c r="AU156" s="9">
        <f t="shared" si="226"/>
        <v>0</v>
      </c>
      <c r="AV156" s="9">
        <f t="shared" si="226"/>
        <v>0</v>
      </c>
      <c r="AW156" s="9">
        <f t="shared" si="226"/>
        <v>0</v>
      </c>
      <c r="AX156" s="9">
        <f t="shared" si="226"/>
        <v>0</v>
      </c>
      <c r="AY156" s="9">
        <f t="shared" si="226"/>
        <v>0</v>
      </c>
      <c r="AZ156" s="9">
        <f t="shared" si="226"/>
        <v>0</v>
      </c>
      <c r="BA156" s="9">
        <f t="shared" si="226"/>
        <v>0</v>
      </c>
      <c r="BB156" s="9">
        <f t="shared" si="226"/>
        <v>0</v>
      </c>
      <c r="BC156" s="9">
        <f t="shared" si="226"/>
        <v>0</v>
      </c>
      <c r="BD156" s="9">
        <f t="shared" si="226"/>
        <v>0</v>
      </c>
      <c r="BE156" s="9">
        <f t="shared" si="226"/>
        <v>0</v>
      </c>
      <c r="BF156" s="9">
        <f t="shared" si="226"/>
        <v>0</v>
      </c>
      <c r="BG156" s="9">
        <f t="shared" si="226"/>
        <v>0</v>
      </c>
      <c r="BH156" s="9">
        <f t="shared" si="226"/>
        <v>0</v>
      </c>
      <c r="BI156" s="9">
        <f t="shared" si="226"/>
        <v>0</v>
      </c>
    </row>
    <row r="157" spans="2:61" x14ac:dyDescent="0.35">
      <c r="C157" t="s">
        <v>118</v>
      </c>
      <c r="D157" t="s">
        <v>233</v>
      </c>
      <c r="E157" s="15">
        <f t="shared" si="224"/>
        <v>41.759951386028384</v>
      </c>
      <c r="F157" s="9">
        <f t="shared" si="225"/>
        <v>0.61874609408967085</v>
      </c>
      <c r="G157" s="9">
        <f t="shared" si="225"/>
        <v>0.62419383170016163</v>
      </c>
      <c r="H157" s="9">
        <f t="shared" si="225"/>
        <v>0.62968953380748893</v>
      </c>
      <c r="I157" s="9">
        <f t="shared" si="225"/>
        <v>0.63523362271410644</v>
      </c>
      <c r="J157" s="9">
        <f t="shared" si="225"/>
        <v>0.64082652444062005</v>
      </c>
      <c r="K157" s="9">
        <f t="shared" si="225"/>
        <v>0.64646866875852704</v>
      </c>
      <c r="L157" s="9">
        <f t="shared" si="225"/>
        <v>0.73368055037614299</v>
      </c>
      <c r="M157" s="9">
        <f t="shared" si="225"/>
        <v>0.74014022610831831</v>
      </c>
      <c r="N157" s="9">
        <f t="shared" si="225"/>
        <v>0.74665677592628488</v>
      </c>
      <c r="O157" s="9">
        <f t="shared" si="225"/>
        <v>0.75323070057679198</v>
      </c>
      <c r="P157" s="9">
        <f t="shared" ref="P157:BI157" si="227">P36*P$128</f>
        <v>0.75986250521540655</v>
      </c>
      <c r="Q157" s="9">
        <f t="shared" si="227"/>
        <v>0.76655269944532511</v>
      </c>
      <c r="R157" s="9">
        <f t="shared" si="227"/>
        <v>0.85922421928504189</v>
      </c>
      <c r="S157" s="9">
        <f t="shared" si="227"/>
        <v>0.86678924173925276</v>
      </c>
      <c r="T157" s="9">
        <f t="shared" si="227"/>
        <v>0.87442087028236137</v>
      </c>
      <c r="U157" s="9">
        <f t="shared" si="227"/>
        <v>0.88211969134634449</v>
      </c>
      <c r="V157" s="9">
        <f t="shared" si="227"/>
        <v>0.88988629652640983</v>
      </c>
      <c r="W157" s="9">
        <f t="shared" si="227"/>
        <v>0.89772128262645068</v>
      </c>
      <c r="X157" s="9">
        <f t="shared" si="227"/>
        <v>0.99618777687540061</v>
      </c>
      <c r="Y157" s="9">
        <f t="shared" si="227"/>
        <v>1.0049586922331444</v>
      </c>
      <c r="Z157" s="9">
        <f t="shared" si="227"/>
        <v>1.0138068309397374</v>
      </c>
      <c r="AA157" s="9">
        <f t="shared" si="227"/>
        <v>1.0227328729066096</v>
      </c>
      <c r="AB157" s="9">
        <f t="shared" si="227"/>
        <v>1.0317375040314583</v>
      </c>
      <c r="AC157" s="9">
        <f t="shared" si="227"/>
        <v>1.040821416250953</v>
      </c>
      <c r="AD157" s="9">
        <f t="shared" si="227"/>
        <v>1.1454385173751704</v>
      </c>
      <c r="AE157" s="9">
        <f t="shared" si="227"/>
        <v>1.1555235078926296</v>
      </c>
      <c r="AF157" s="9">
        <f t="shared" si="227"/>
        <v>1.1656972915074002</v>
      </c>
      <c r="AG157" s="9">
        <f t="shared" si="227"/>
        <v>1.1759606499965312</v>
      </c>
      <c r="AH157" s="9">
        <f t="shared" si="227"/>
        <v>1.1863143720202129</v>
      </c>
      <c r="AI157" s="9">
        <f t="shared" si="227"/>
        <v>1.1967592531823772</v>
      </c>
      <c r="AJ157" s="9">
        <f t="shared" si="227"/>
        <v>1.3079041040994892</v>
      </c>
      <c r="AK157" s="9">
        <f t="shared" si="227"/>
        <v>1.3194195196259511</v>
      </c>
      <c r="AL157" s="9">
        <f t="shared" si="227"/>
        <v>1.3310363223981074</v>
      </c>
      <c r="AM157" s="9">
        <f t="shared" si="227"/>
        <v>1.3427554050779353</v>
      </c>
      <c r="AN157" s="9">
        <f t="shared" si="227"/>
        <v>1.3545776681868356</v>
      </c>
      <c r="AO157" s="9">
        <f t="shared" si="227"/>
        <v>1.3665040201748333</v>
      </c>
      <c r="AP157" s="9">
        <f t="shared" si="227"/>
        <v>1.4845765603742571</v>
      </c>
      <c r="AQ157" s="9">
        <f t="shared" si="227"/>
        <v>1.4976474850085422</v>
      </c>
      <c r="AR157" s="9">
        <f t="shared" si="227"/>
        <v>1.5108334923373499</v>
      </c>
      <c r="AS157" s="9">
        <f t="shared" si="227"/>
        <v>1.5241355956039637</v>
      </c>
      <c r="AT157" s="9">
        <f t="shared" si="227"/>
        <v>1.0191791929647942</v>
      </c>
      <c r="AU157" s="9">
        <f t="shared" si="227"/>
        <v>0</v>
      </c>
      <c r="AV157" s="9">
        <f t="shared" si="227"/>
        <v>0</v>
      </c>
      <c r="AW157" s="9">
        <f t="shared" si="227"/>
        <v>0</v>
      </c>
      <c r="AX157" s="9">
        <f t="shared" si="227"/>
        <v>0</v>
      </c>
      <c r="AY157" s="9">
        <f t="shared" si="227"/>
        <v>0</v>
      </c>
      <c r="AZ157" s="9">
        <f t="shared" si="227"/>
        <v>0</v>
      </c>
      <c r="BA157" s="9">
        <f t="shared" si="227"/>
        <v>0</v>
      </c>
      <c r="BB157" s="9">
        <f t="shared" si="227"/>
        <v>0</v>
      </c>
      <c r="BC157" s="9">
        <f t="shared" si="227"/>
        <v>0</v>
      </c>
      <c r="BD157" s="9">
        <f t="shared" si="227"/>
        <v>0</v>
      </c>
      <c r="BE157" s="9">
        <f t="shared" si="227"/>
        <v>0</v>
      </c>
      <c r="BF157" s="9">
        <f t="shared" si="227"/>
        <v>0</v>
      </c>
      <c r="BG157" s="9">
        <f t="shared" si="227"/>
        <v>0</v>
      </c>
      <c r="BH157" s="9">
        <f t="shared" si="227"/>
        <v>0</v>
      </c>
      <c r="BI157" s="9">
        <f t="shared" si="227"/>
        <v>0</v>
      </c>
    </row>
    <row r="158" spans="2:61" x14ac:dyDescent="0.35">
      <c r="B158" s="7" t="s">
        <v>614</v>
      </c>
      <c r="E158" s="15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</row>
    <row r="159" spans="2:61" x14ac:dyDescent="0.35">
      <c r="C159" t="s">
        <v>115</v>
      </c>
      <c r="D159" t="s">
        <v>233</v>
      </c>
      <c r="E159" s="15">
        <f>SUM(F159:AT159)</f>
        <v>741.17271191494171</v>
      </c>
      <c r="F159" s="9">
        <f t="shared" ref="F159:AK159" si="228">F38*F$128</f>
        <v>10.981758965759999</v>
      </c>
      <c r="G159" s="9">
        <f t="shared" si="228"/>
        <v>11.078447642938858</v>
      </c>
      <c r="H159" s="9">
        <f t="shared" si="228"/>
        <v>11.175987613642157</v>
      </c>
      <c r="I159" s="9">
        <f t="shared" si="228"/>
        <v>11.274386373066717</v>
      </c>
      <c r="J159" s="9">
        <f t="shared" si="228"/>
        <v>11.373651482400652</v>
      </c>
      <c r="K159" s="9">
        <f t="shared" si="228"/>
        <v>11.473790569404423</v>
      </c>
      <c r="L159" s="9">
        <f t="shared" si="228"/>
        <v>13.021662745121546</v>
      </c>
      <c r="M159" s="9">
        <f t="shared" si="228"/>
        <v>13.136311714327714</v>
      </c>
      <c r="N159" s="9">
        <f t="shared" si="228"/>
        <v>13.251970108090278</v>
      </c>
      <c r="O159" s="9">
        <f t="shared" si="228"/>
        <v>13.36864681386756</v>
      </c>
      <c r="P159" s="9">
        <f t="shared" si="228"/>
        <v>13.48635079736732</v>
      </c>
      <c r="Q159" s="9">
        <f t="shared" si="228"/>
        <v>13.605091103235718</v>
      </c>
      <c r="R159" s="9">
        <f t="shared" si="228"/>
        <v>15.249863173058154</v>
      </c>
      <c r="S159" s="9">
        <f t="shared" si="228"/>
        <v>15.384130288368079</v>
      </c>
      <c r="T159" s="9">
        <f t="shared" si="228"/>
        <v>15.519579555809409</v>
      </c>
      <c r="U159" s="9">
        <f t="shared" si="228"/>
        <v>15.656221383616936</v>
      </c>
      <c r="V159" s="9">
        <f t="shared" si="228"/>
        <v>15.794066271664573</v>
      </c>
      <c r="W159" s="9">
        <f t="shared" si="228"/>
        <v>15.933124812272116</v>
      </c>
      <c r="X159" s="9">
        <f t="shared" si="228"/>
        <v>17.680748460121197</v>
      </c>
      <c r="Y159" s="9">
        <f t="shared" si="228"/>
        <v>17.836418256323359</v>
      </c>
      <c r="Z159" s="9">
        <f t="shared" si="228"/>
        <v>17.993458644132797</v>
      </c>
      <c r="AA159" s="9">
        <f t="shared" si="228"/>
        <v>18.151881690895891</v>
      </c>
      <c r="AB159" s="9">
        <f t="shared" si="228"/>
        <v>18.311699570205747</v>
      </c>
      <c r="AC159" s="9">
        <f t="shared" si="228"/>
        <v>18.47292456283763</v>
      </c>
      <c r="AD159" s="9">
        <f t="shared" si="228"/>
        <v>20.329711699301065</v>
      </c>
      <c r="AE159" s="9">
        <f t="shared" si="228"/>
        <v>20.508704239363329</v>
      </c>
      <c r="AF159" s="9">
        <f t="shared" si="228"/>
        <v>20.689272715664721</v>
      </c>
      <c r="AG159" s="9">
        <f t="shared" si="228"/>
        <v>20.87143100350433</v>
      </c>
      <c r="AH159" s="9">
        <f t="shared" si="228"/>
        <v>21.05519310034607</v>
      </c>
      <c r="AI159" s="9">
        <f t="shared" si="228"/>
        <v>21.240573126894201</v>
      </c>
      <c r="AJ159" s="9">
        <f t="shared" si="228"/>
        <v>23.213217438860017</v>
      </c>
      <c r="AK159" s="9">
        <f t="shared" si="228"/>
        <v>23.417597747536107</v>
      </c>
      <c r="AL159" s="9">
        <f t="shared" ref="AL159:BI159" si="229">AL38*AL$128</f>
        <v>23.623777518552338</v>
      </c>
      <c r="AM159" s="9">
        <f t="shared" si="229"/>
        <v>23.831772595238881</v>
      </c>
      <c r="AN159" s="9">
        <f t="shared" si="229"/>
        <v>24.041598960418202</v>
      </c>
      <c r="AO159" s="9">
        <f t="shared" si="229"/>
        <v>24.253272737633225</v>
      </c>
      <c r="AP159" s="9">
        <f t="shared" si="229"/>
        <v>26.348872514877517</v>
      </c>
      <c r="AQ159" s="9">
        <f t="shared" si="229"/>
        <v>26.580860635957304</v>
      </c>
      <c r="AR159" s="9">
        <f t="shared" si="229"/>
        <v>26.814891291809388</v>
      </c>
      <c r="AS159" s="9">
        <f t="shared" si="229"/>
        <v>27.050982465890282</v>
      </c>
      <c r="AT159" s="9">
        <f t="shared" si="229"/>
        <v>18.088809524565878</v>
      </c>
      <c r="AU159" s="9">
        <f t="shared" si="229"/>
        <v>0</v>
      </c>
      <c r="AV159" s="9">
        <f t="shared" si="229"/>
        <v>0</v>
      </c>
      <c r="AW159" s="9">
        <f t="shared" si="229"/>
        <v>0</v>
      </c>
      <c r="AX159" s="9">
        <f t="shared" si="229"/>
        <v>0</v>
      </c>
      <c r="AY159" s="9">
        <f t="shared" si="229"/>
        <v>0</v>
      </c>
      <c r="AZ159" s="9">
        <f t="shared" si="229"/>
        <v>0</v>
      </c>
      <c r="BA159" s="9">
        <f t="shared" si="229"/>
        <v>0</v>
      </c>
      <c r="BB159" s="9">
        <f t="shared" si="229"/>
        <v>0</v>
      </c>
      <c r="BC159" s="9">
        <f t="shared" si="229"/>
        <v>0</v>
      </c>
      <c r="BD159" s="9">
        <f t="shared" si="229"/>
        <v>0</v>
      </c>
      <c r="BE159" s="9">
        <f t="shared" si="229"/>
        <v>0</v>
      </c>
      <c r="BF159" s="9">
        <f t="shared" si="229"/>
        <v>0</v>
      </c>
      <c r="BG159" s="9">
        <f t="shared" si="229"/>
        <v>0</v>
      </c>
      <c r="BH159" s="9">
        <f t="shared" si="229"/>
        <v>0</v>
      </c>
      <c r="BI159" s="9">
        <f t="shared" si="229"/>
        <v>0</v>
      </c>
    </row>
    <row r="160" spans="2:61" x14ac:dyDescent="0.35">
      <c r="B160" s="7" t="s">
        <v>181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</row>
    <row r="161" spans="2:61" x14ac:dyDescent="0.35">
      <c r="C161" t="s">
        <v>278</v>
      </c>
      <c r="D161" t="s">
        <v>233</v>
      </c>
      <c r="E161" s="15">
        <f>SUM(F161:AX161)</f>
        <v>120.82819190279055</v>
      </c>
      <c r="F161" s="9">
        <f t="shared" ref="F161:AK161" si="230">F40*F$128</f>
        <v>1.6693797119999998</v>
      </c>
      <c r="G161" s="9">
        <f t="shared" si="230"/>
        <v>1.6891451677900799</v>
      </c>
      <c r="H161" s="9">
        <f t="shared" si="230"/>
        <v>1.7091446465767146</v>
      </c>
      <c r="I161" s="9">
        <f t="shared" si="230"/>
        <v>1.7293809191921827</v>
      </c>
      <c r="J161" s="9">
        <f t="shared" si="230"/>
        <v>1.7498567892754178</v>
      </c>
      <c r="K161" s="9">
        <f t="shared" si="230"/>
        <v>1.7705750936604394</v>
      </c>
      <c r="L161" s="9">
        <f t="shared" si="230"/>
        <v>2.0154810406155508</v>
      </c>
      <c r="M161" s="9">
        <f t="shared" si="230"/>
        <v>2.0393443361364385</v>
      </c>
      <c r="N161" s="9">
        <f t="shared" si="230"/>
        <v>2.063490173076294</v>
      </c>
      <c r="O161" s="9">
        <f t="shared" si="230"/>
        <v>2.0879218967255171</v>
      </c>
      <c r="P161" s="9">
        <f t="shared" si="230"/>
        <v>2.1126428919827478</v>
      </c>
      <c r="Q161" s="9">
        <f t="shared" si="230"/>
        <v>2.1376565838238224</v>
      </c>
      <c r="R161" s="9">
        <f t="shared" si="230"/>
        <v>2.4032960419736633</v>
      </c>
      <c r="S161" s="9">
        <f t="shared" si="230"/>
        <v>2.431751067110631</v>
      </c>
      <c r="T161" s="9">
        <f t="shared" si="230"/>
        <v>2.4605429997452215</v>
      </c>
      <c r="U161" s="9">
        <f t="shared" si="230"/>
        <v>2.4896758288622038</v>
      </c>
      <c r="V161" s="9">
        <f t="shared" si="230"/>
        <v>2.5191535906759333</v>
      </c>
      <c r="W161" s="9">
        <f t="shared" si="230"/>
        <v>2.5489803691895365</v>
      </c>
      <c r="X161" s="9">
        <f t="shared" si="230"/>
        <v>2.8370763264368137</v>
      </c>
      <c r="Y161" s="9">
        <f t="shared" si="230"/>
        <v>2.8706673101418261</v>
      </c>
      <c r="Z161" s="9">
        <f t="shared" si="230"/>
        <v>2.904656011093905</v>
      </c>
      <c r="AA161" s="9">
        <f t="shared" si="230"/>
        <v>2.939047138265257</v>
      </c>
      <c r="AB161" s="9">
        <f t="shared" si="230"/>
        <v>2.9738454563823167</v>
      </c>
      <c r="AC161" s="9">
        <f t="shared" si="230"/>
        <v>3.009055786585884</v>
      </c>
      <c r="AD161" s="9">
        <f t="shared" si="230"/>
        <v>3.3214723713807932</v>
      </c>
      <c r="AE161" s="9">
        <f t="shared" si="230"/>
        <v>3.3607986042579419</v>
      </c>
      <c r="AF161" s="9">
        <f t="shared" si="230"/>
        <v>3.4005904597323564</v>
      </c>
      <c r="AG161" s="9">
        <f t="shared" si="230"/>
        <v>3.4408534507755859</v>
      </c>
      <c r="AH161" s="9">
        <f t="shared" si="230"/>
        <v>3.4815931556327695</v>
      </c>
      <c r="AI161" s="9">
        <f t="shared" si="230"/>
        <v>3.5228152185954609</v>
      </c>
      <c r="AJ161" s="9">
        <f t="shared" si="230"/>
        <v>3.8615691300155999</v>
      </c>
      <c r="AK161" s="9">
        <f t="shared" si="230"/>
        <v>3.9072901085149834</v>
      </c>
      <c r="AL161" s="9">
        <f t="shared" ref="AL161:BI161" si="231">AL40*AL$128</f>
        <v>3.953552423399803</v>
      </c>
      <c r="AM161" s="9">
        <f t="shared" si="231"/>
        <v>4.0003624840928556</v>
      </c>
      <c r="AN161" s="9">
        <f t="shared" si="231"/>
        <v>4.0477267759045148</v>
      </c>
      <c r="AO161" s="9">
        <f t="shared" si="231"/>
        <v>4.0956518609312242</v>
      </c>
      <c r="AP161" s="9">
        <f t="shared" si="231"/>
        <v>4.4629247158080831</v>
      </c>
      <c r="AQ161" s="9">
        <f t="shared" si="231"/>
        <v>4.5157657444432528</v>
      </c>
      <c r="AR161" s="9">
        <f t="shared" si="231"/>
        <v>4.5692324108574613</v>
      </c>
      <c r="AS161" s="9">
        <f t="shared" si="231"/>
        <v>4.6233321226020117</v>
      </c>
      <c r="AT161" s="9">
        <f t="shared" si="231"/>
        <v>3.100893688527433</v>
      </c>
      <c r="AU161" s="9">
        <f t="shared" si="231"/>
        <v>0</v>
      </c>
      <c r="AV161" s="9">
        <f t="shared" si="231"/>
        <v>0</v>
      </c>
      <c r="AW161" s="9">
        <f t="shared" si="231"/>
        <v>0</v>
      </c>
      <c r="AX161" s="9">
        <f t="shared" si="231"/>
        <v>0</v>
      </c>
      <c r="AY161" s="9">
        <f t="shared" si="231"/>
        <v>0</v>
      </c>
      <c r="AZ161" s="9">
        <f t="shared" si="231"/>
        <v>0</v>
      </c>
      <c r="BA161" s="9">
        <f t="shared" si="231"/>
        <v>0</v>
      </c>
      <c r="BB161" s="9">
        <f t="shared" si="231"/>
        <v>0</v>
      </c>
      <c r="BC161" s="9">
        <f t="shared" si="231"/>
        <v>0</v>
      </c>
      <c r="BD161" s="9">
        <f t="shared" si="231"/>
        <v>0</v>
      </c>
      <c r="BE161" s="9">
        <f t="shared" si="231"/>
        <v>0</v>
      </c>
      <c r="BF161" s="9">
        <f t="shared" si="231"/>
        <v>0</v>
      </c>
      <c r="BG161" s="9">
        <f t="shared" si="231"/>
        <v>0</v>
      </c>
      <c r="BH161" s="9">
        <f t="shared" si="231"/>
        <v>0</v>
      </c>
      <c r="BI161" s="9">
        <f t="shared" si="231"/>
        <v>0</v>
      </c>
    </row>
    <row r="162" spans="2:61" x14ac:dyDescent="0.35">
      <c r="C162" t="s">
        <v>279</v>
      </c>
      <c r="D162" t="s">
        <v>233</v>
      </c>
      <c r="E162" s="15">
        <f>SUM(F162:AX162)</f>
        <v>51.260445049668689</v>
      </c>
      <c r="F162" s="9">
        <f t="shared" ref="F162:AK162" si="232">F41*F$128</f>
        <v>0.70822169599999985</v>
      </c>
      <c r="G162" s="9">
        <f t="shared" si="232"/>
        <v>0.71660704088063998</v>
      </c>
      <c r="H162" s="9">
        <f t="shared" si="232"/>
        <v>0.72509166824466686</v>
      </c>
      <c r="I162" s="9">
        <f t="shared" si="232"/>
        <v>0.73367675359668361</v>
      </c>
      <c r="J162" s="9">
        <f t="shared" si="232"/>
        <v>0.74236348635926819</v>
      </c>
      <c r="K162" s="9">
        <f t="shared" si="232"/>
        <v>0.75115307003776199</v>
      </c>
      <c r="L162" s="9">
        <f t="shared" si="232"/>
        <v>0.85505256268538532</v>
      </c>
      <c r="M162" s="9">
        <f t="shared" si="232"/>
        <v>0.86517638502757988</v>
      </c>
      <c r="N162" s="9">
        <f t="shared" si="232"/>
        <v>0.87542007342630668</v>
      </c>
      <c r="O162" s="9">
        <f t="shared" si="232"/>
        <v>0.88578504709567396</v>
      </c>
      <c r="P162" s="9">
        <f t="shared" si="232"/>
        <v>0.896272742053287</v>
      </c>
      <c r="Q162" s="9">
        <f t="shared" si="232"/>
        <v>0.9068846113191974</v>
      </c>
      <c r="R162" s="9">
        <f t="shared" si="232"/>
        <v>1.0195801390191301</v>
      </c>
      <c r="S162" s="9">
        <f t="shared" si="232"/>
        <v>1.0316519678651164</v>
      </c>
      <c r="T162" s="9">
        <f t="shared" si="232"/>
        <v>1.0438667271646394</v>
      </c>
      <c r="U162" s="9">
        <f t="shared" si="232"/>
        <v>1.0562261092142684</v>
      </c>
      <c r="V162" s="9">
        <f t="shared" si="232"/>
        <v>1.0687318263473655</v>
      </c>
      <c r="W162" s="9">
        <f t="shared" si="232"/>
        <v>1.0813856111713187</v>
      </c>
      <c r="X162" s="9">
        <f t="shared" si="232"/>
        <v>1.2036081384883455</v>
      </c>
      <c r="Y162" s="9">
        <f t="shared" si="232"/>
        <v>1.2178588588480475</v>
      </c>
      <c r="Z162" s="9">
        <f t="shared" si="232"/>
        <v>1.2322783077368082</v>
      </c>
      <c r="AA162" s="9">
        <f t="shared" si="232"/>
        <v>1.246868482900412</v>
      </c>
      <c r="AB162" s="9">
        <f t="shared" si="232"/>
        <v>1.2616314057379525</v>
      </c>
      <c r="AC162" s="9">
        <f t="shared" si="232"/>
        <v>1.2765691215818902</v>
      </c>
      <c r="AD162" s="9">
        <f t="shared" si="232"/>
        <v>1.4091094908888211</v>
      </c>
      <c r="AE162" s="9">
        <f t="shared" si="232"/>
        <v>1.425793347260945</v>
      </c>
      <c r="AF162" s="9">
        <f t="shared" si="232"/>
        <v>1.4426747404925147</v>
      </c>
      <c r="AG162" s="9">
        <f t="shared" si="232"/>
        <v>1.4597560094199455</v>
      </c>
      <c r="AH162" s="9">
        <f t="shared" si="232"/>
        <v>1.4770395205714781</v>
      </c>
      <c r="AI162" s="9">
        <f t="shared" si="232"/>
        <v>1.4945276684950444</v>
      </c>
      <c r="AJ162" s="9">
        <f t="shared" si="232"/>
        <v>1.6382414490975272</v>
      </c>
      <c r="AK162" s="9">
        <f t="shared" si="232"/>
        <v>1.6576382278548416</v>
      </c>
      <c r="AL162" s="9">
        <f t="shared" ref="AL162:BI162" si="233">AL41*AL$128</f>
        <v>1.6772646644726434</v>
      </c>
      <c r="AM162" s="9">
        <f t="shared" si="233"/>
        <v>1.6971234780999995</v>
      </c>
      <c r="AN162" s="9">
        <f t="shared" si="233"/>
        <v>1.7172174200807031</v>
      </c>
      <c r="AO162" s="9">
        <f t="shared" si="233"/>
        <v>1.7375492743344592</v>
      </c>
      <c r="AP162" s="9">
        <f t="shared" si="233"/>
        <v>1.8933620006458534</v>
      </c>
      <c r="AQ162" s="9">
        <f t="shared" si="233"/>
        <v>1.9157794067335012</v>
      </c>
      <c r="AR162" s="9">
        <f t="shared" si="233"/>
        <v>1.9384622349092258</v>
      </c>
      <c r="AS162" s="9">
        <f t="shared" si="233"/>
        <v>1.9614136277705503</v>
      </c>
      <c r="AT162" s="9">
        <f t="shared" si="233"/>
        <v>1.315530655738911</v>
      </c>
      <c r="AU162" s="9">
        <f t="shared" si="233"/>
        <v>0</v>
      </c>
      <c r="AV162" s="9">
        <f t="shared" si="233"/>
        <v>0</v>
      </c>
      <c r="AW162" s="9">
        <f t="shared" si="233"/>
        <v>0</v>
      </c>
      <c r="AX162" s="9">
        <f t="shared" si="233"/>
        <v>0</v>
      </c>
      <c r="AY162" s="9">
        <f t="shared" si="233"/>
        <v>0</v>
      </c>
      <c r="AZ162" s="9">
        <f t="shared" si="233"/>
        <v>0</v>
      </c>
      <c r="BA162" s="9">
        <f t="shared" si="233"/>
        <v>0</v>
      </c>
      <c r="BB162" s="9">
        <f t="shared" si="233"/>
        <v>0</v>
      </c>
      <c r="BC162" s="9">
        <f t="shared" si="233"/>
        <v>0</v>
      </c>
      <c r="BD162" s="9">
        <f t="shared" si="233"/>
        <v>0</v>
      </c>
      <c r="BE162" s="9">
        <f t="shared" si="233"/>
        <v>0</v>
      </c>
      <c r="BF162" s="9">
        <f t="shared" si="233"/>
        <v>0</v>
      </c>
      <c r="BG162" s="9">
        <f t="shared" si="233"/>
        <v>0</v>
      </c>
      <c r="BH162" s="9">
        <f t="shared" si="233"/>
        <v>0</v>
      </c>
      <c r="BI162" s="9">
        <f t="shared" si="233"/>
        <v>0</v>
      </c>
    </row>
    <row r="163" spans="2:61" x14ac:dyDescent="0.35">
      <c r="C163" t="s">
        <v>190</v>
      </c>
      <c r="D163" t="s">
        <v>233</v>
      </c>
      <c r="E163" s="15">
        <f>SUM(F163:AX163)</f>
        <v>3.4013039588214466</v>
      </c>
      <c r="F163" s="9">
        <f t="shared" ref="F163:AK163" si="234">F42*F$128</f>
        <v>4.6992905660377365E-2</v>
      </c>
      <c r="G163" s="9">
        <f t="shared" si="234"/>
        <v>4.7549301663396236E-2</v>
      </c>
      <c r="H163" s="9">
        <f t="shared" si="234"/>
        <v>4.8112285395090833E-2</v>
      </c>
      <c r="I163" s="9">
        <f t="shared" si="234"/>
        <v>4.8681934854168711E-2</v>
      </c>
      <c r="J163" s="9">
        <f t="shared" si="234"/>
        <v>4.925832896284206E-2</v>
      </c>
      <c r="K163" s="9">
        <f t="shared" si="234"/>
        <v>4.9841547577762116E-2</v>
      </c>
      <c r="L163" s="9">
        <f t="shared" si="234"/>
        <v>5.6735630438718182E-2</v>
      </c>
      <c r="M163" s="9">
        <f t="shared" si="234"/>
        <v>5.7407380303112591E-2</v>
      </c>
      <c r="N163" s="9">
        <f t="shared" si="234"/>
        <v>5.8087083685901431E-2</v>
      </c>
      <c r="O163" s="9">
        <f t="shared" si="234"/>
        <v>5.8774834756742521E-2</v>
      </c>
      <c r="P163" s="9">
        <f t="shared" si="234"/>
        <v>5.947072880026235E-2</v>
      </c>
      <c r="Q163" s="9">
        <f t="shared" si="234"/>
        <v>6.0174862229257421E-2</v>
      </c>
      <c r="R163" s="9">
        <f t="shared" si="234"/>
        <v>6.7652591775613155E-2</v>
      </c>
      <c r="S163" s="9">
        <f t="shared" si="234"/>
        <v>6.845359846223642E-2</v>
      </c>
      <c r="T163" s="9">
        <f t="shared" si="234"/>
        <v>6.9264089068029291E-2</v>
      </c>
      <c r="U163" s="9">
        <f t="shared" si="234"/>
        <v>7.0084175882594746E-2</v>
      </c>
      <c r="V163" s="9">
        <f t="shared" si="234"/>
        <v>7.091397252504468E-2</v>
      </c>
      <c r="W163" s="9">
        <f t="shared" si="234"/>
        <v>7.1753593959741221E-2</v>
      </c>
      <c r="X163" s="9">
        <f t="shared" si="234"/>
        <v>7.9863472163446997E-2</v>
      </c>
      <c r="Y163" s="9">
        <f t="shared" si="234"/>
        <v>8.0809055673862207E-2</v>
      </c>
      <c r="Z163" s="9">
        <f t="shared" si="234"/>
        <v>8.1765834893040748E-2</v>
      </c>
      <c r="AA163" s="9">
        <f t="shared" si="234"/>
        <v>8.2733942378174344E-2</v>
      </c>
      <c r="AB163" s="9">
        <f t="shared" si="234"/>
        <v>8.3713512255931904E-2</v>
      </c>
      <c r="AC163" s="9">
        <f t="shared" si="234"/>
        <v>8.4704680241042135E-2</v>
      </c>
      <c r="AD163" s="9">
        <f t="shared" si="234"/>
        <v>9.3499182169195727E-2</v>
      </c>
      <c r="AE163" s="9">
        <f t="shared" si="234"/>
        <v>9.4606212486079005E-2</v>
      </c>
      <c r="AF163" s="9">
        <f t="shared" si="234"/>
        <v>9.5726350041914182E-2</v>
      </c>
      <c r="AG163" s="9">
        <f t="shared" si="234"/>
        <v>9.6859750026410424E-2</v>
      </c>
      <c r="AH163" s="9">
        <f t="shared" si="234"/>
        <v>9.8006569466723148E-2</v>
      </c>
      <c r="AI163" s="9">
        <f t="shared" si="234"/>
        <v>9.9166967249209106E-2</v>
      </c>
      <c r="AJ163" s="9">
        <f t="shared" si="234"/>
        <v>0.10870286281989305</v>
      </c>
      <c r="AK163" s="9">
        <f t="shared" si="234"/>
        <v>0.10998990471568057</v>
      </c>
      <c r="AL163" s="9">
        <f t="shared" ref="AL163:BI163" si="235">AL42*AL$128</f>
        <v>0.11129218518751424</v>
      </c>
      <c r="AM163" s="9">
        <f t="shared" si="235"/>
        <v>0.1126098846601344</v>
      </c>
      <c r="AN163" s="9">
        <f t="shared" si="235"/>
        <v>0.11394318569451037</v>
      </c>
      <c r="AO163" s="9">
        <f t="shared" si="235"/>
        <v>0.11529227301313337</v>
      </c>
      <c r="AP163" s="9">
        <f t="shared" si="235"/>
        <v>0.12563097456604033</v>
      </c>
      <c r="AQ163" s="9">
        <f t="shared" si="235"/>
        <v>0.12711844530490227</v>
      </c>
      <c r="AR163" s="9">
        <f t="shared" si="235"/>
        <v>0.12862352769731233</v>
      </c>
      <c r="AS163" s="9">
        <f t="shared" si="235"/>
        <v>0.13014643026524844</v>
      </c>
      <c r="AT163" s="9">
        <f t="shared" si="235"/>
        <v>8.7289909851156325E-2</v>
      </c>
      <c r="AU163" s="9">
        <f t="shared" si="235"/>
        <v>0</v>
      </c>
      <c r="AV163" s="9">
        <f t="shared" si="235"/>
        <v>0</v>
      </c>
      <c r="AW163" s="9">
        <f t="shared" si="235"/>
        <v>0</v>
      </c>
      <c r="AX163" s="9">
        <f t="shared" si="235"/>
        <v>0</v>
      </c>
      <c r="AY163" s="9">
        <f t="shared" si="235"/>
        <v>0</v>
      </c>
      <c r="AZ163" s="9">
        <f t="shared" si="235"/>
        <v>0</v>
      </c>
      <c r="BA163" s="9">
        <f t="shared" si="235"/>
        <v>0</v>
      </c>
      <c r="BB163" s="9">
        <f t="shared" si="235"/>
        <v>0</v>
      </c>
      <c r="BC163" s="9">
        <f t="shared" si="235"/>
        <v>0</v>
      </c>
      <c r="BD163" s="9">
        <f t="shared" si="235"/>
        <v>0</v>
      </c>
      <c r="BE163" s="9">
        <f t="shared" si="235"/>
        <v>0</v>
      </c>
      <c r="BF163" s="9">
        <f t="shared" si="235"/>
        <v>0</v>
      </c>
      <c r="BG163" s="9">
        <f t="shared" si="235"/>
        <v>0</v>
      </c>
      <c r="BH163" s="9">
        <f t="shared" si="235"/>
        <v>0</v>
      </c>
      <c r="BI163" s="9">
        <f t="shared" si="235"/>
        <v>0</v>
      </c>
    </row>
    <row r="164" spans="2:61" x14ac:dyDescent="0.35">
      <c r="B164" s="7" t="s">
        <v>298</v>
      </c>
      <c r="D164" t="s">
        <v>233</v>
      </c>
      <c r="E164" s="15">
        <f>SUM(F164:AX164)</f>
        <v>3690.524392367342</v>
      </c>
      <c r="F164" s="9">
        <f t="shared" ref="F164:AK164" si="236">F43*F$128</f>
        <v>53.301871422064764</v>
      </c>
      <c r="G164" s="9">
        <f t="shared" si="236"/>
        <v>53.827094373758499</v>
      </c>
      <c r="H164" s="9">
        <f t="shared" si="236"/>
        <v>54.357746552105858</v>
      </c>
      <c r="I164" s="9">
        <f t="shared" si="236"/>
        <v>54.893886256587393</v>
      </c>
      <c r="J164" s="9">
        <f t="shared" si="236"/>
        <v>55.435572430838725</v>
      </c>
      <c r="K164" s="9">
        <f t="shared" si="236"/>
        <v>55.982864669915799</v>
      </c>
      <c r="L164" s="9">
        <f t="shared" si="236"/>
        <v>63.602801131098644</v>
      </c>
      <c r="M164" s="9">
        <f t="shared" si="236"/>
        <v>64.231322652053038</v>
      </c>
      <c r="N164" s="9">
        <f t="shared" si="236"/>
        <v>64.866356609481528</v>
      </c>
      <c r="O164" s="9">
        <f t="shared" si="236"/>
        <v>65.507973062835234</v>
      </c>
      <c r="P164" s="9">
        <f t="shared" si="236"/>
        <v>66.156242846705254</v>
      </c>
      <c r="Q164" s="9">
        <f t="shared" si="236"/>
        <v>66.811237579573927</v>
      </c>
      <c r="R164" s="9">
        <f t="shared" si="236"/>
        <v>74.970032969629159</v>
      </c>
      <c r="S164" s="9">
        <f t="shared" si="236"/>
        <v>75.712991487669228</v>
      </c>
      <c r="T164" s="9">
        <f t="shared" si="236"/>
        <v>76.463666224392128</v>
      </c>
      <c r="U164" s="9">
        <f t="shared" si="236"/>
        <v>77.222140339331489</v>
      </c>
      <c r="V164" s="9">
        <f t="shared" si="236"/>
        <v>77.988497913324949</v>
      </c>
      <c r="W164" s="9">
        <f t="shared" si="236"/>
        <v>78.762823958925054</v>
      </c>
      <c r="X164" s="9">
        <f t="shared" si="236"/>
        <v>87.499724874023016</v>
      </c>
      <c r="Y164" s="9">
        <f t="shared" si="236"/>
        <v>88.369298860738269</v>
      </c>
      <c r="Z164" s="9">
        <f t="shared" si="236"/>
        <v>89.247924973464748</v>
      </c>
      <c r="AA164" s="9">
        <f t="shared" si="236"/>
        <v>90.135700942727297</v>
      </c>
      <c r="AB164" s="9">
        <f t="shared" si="236"/>
        <v>91.032725583198001</v>
      </c>
      <c r="AC164" s="9">
        <f t="shared" si="236"/>
        <v>91.939098805959063</v>
      </c>
      <c r="AD164" s="9">
        <f t="shared" si="236"/>
        <v>101.29627814280666</v>
      </c>
      <c r="AE164" s="9">
        <f t="shared" si="236"/>
        <v>102.30577767195726</v>
      </c>
      <c r="AF164" s="9">
        <f t="shared" si="236"/>
        <v>103.32580994882926</v>
      </c>
      <c r="AG164" s="9">
        <f t="shared" si="236"/>
        <v>104.35648888853639</v>
      </c>
      <c r="AH164" s="9">
        <f t="shared" si="236"/>
        <v>105.39792967150116</v>
      </c>
      <c r="AI164" s="9">
        <f t="shared" si="236"/>
        <v>106.45024875777955</v>
      </c>
      <c r="AJ164" s="9">
        <f t="shared" si="236"/>
        <v>116.47302756001339</v>
      </c>
      <c r="AK164" s="9">
        <f t="shared" si="236"/>
        <v>117.63699367958748</v>
      </c>
      <c r="AL164" s="9">
        <f t="shared" ref="AL164:BI164" si="237">AL43*AL$128</f>
        <v>118.81313159842426</v>
      </c>
      <c r="AM164" s="9">
        <f t="shared" si="237"/>
        <v>120.00157318544416</v>
      </c>
      <c r="AN164" s="9">
        <f t="shared" si="237"/>
        <v>121.20245177614417</v>
      </c>
      <c r="AO164" s="9">
        <f t="shared" si="237"/>
        <v>122.41590218921633</v>
      </c>
      <c r="AP164" s="9">
        <f t="shared" si="237"/>
        <v>133.15298849284591</v>
      </c>
      <c r="AQ164" s="9">
        <f t="shared" si="237"/>
        <v>134.48730106459752</v>
      </c>
      <c r="AR164" s="9">
        <f t="shared" si="237"/>
        <v>135.83559785584973</v>
      </c>
      <c r="AS164" s="9">
        <f t="shared" si="237"/>
        <v>137.1980306282255</v>
      </c>
      <c r="AT164" s="9">
        <f t="shared" si="237"/>
        <v>91.855264735182928</v>
      </c>
      <c r="AU164" s="9">
        <f t="shared" si="237"/>
        <v>0</v>
      </c>
      <c r="AV164" s="9">
        <f t="shared" si="237"/>
        <v>0</v>
      </c>
      <c r="AW164" s="9">
        <f t="shared" si="237"/>
        <v>0</v>
      </c>
      <c r="AX164" s="9">
        <f t="shared" si="237"/>
        <v>0</v>
      </c>
      <c r="AY164" s="9">
        <f t="shared" si="237"/>
        <v>0</v>
      </c>
      <c r="AZ164" s="9">
        <f t="shared" si="237"/>
        <v>0</v>
      </c>
      <c r="BA164" s="9">
        <f t="shared" si="237"/>
        <v>0</v>
      </c>
      <c r="BB164" s="9">
        <f t="shared" si="237"/>
        <v>0</v>
      </c>
      <c r="BC164" s="9">
        <f t="shared" si="237"/>
        <v>0</v>
      </c>
      <c r="BD164" s="9">
        <f t="shared" si="237"/>
        <v>0</v>
      </c>
      <c r="BE164" s="9">
        <f t="shared" si="237"/>
        <v>0</v>
      </c>
      <c r="BF164" s="9">
        <f t="shared" si="237"/>
        <v>0</v>
      </c>
      <c r="BG164" s="9">
        <f t="shared" si="237"/>
        <v>0</v>
      </c>
      <c r="BH164" s="9">
        <f t="shared" si="237"/>
        <v>0</v>
      </c>
      <c r="BI164" s="9">
        <f t="shared" si="237"/>
        <v>0</v>
      </c>
    </row>
    <row r="165" spans="2:61" x14ac:dyDescent="0.35"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</row>
    <row r="166" spans="2:61" x14ac:dyDescent="0.35">
      <c r="B166" s="7" t="s">
        <v>299</v>
      </c>
      <c r="C166" s="7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</row>
    <row r="167" spans="2:61" x14ac:dyDescent="0.35">
      <c r="C167" t="s">
        <v>111</v>
      </c>
      <c r="D167" t="s">
        <v>233</v>
      </c>
      <c r="E167" s="15">
        <f>SUM(F167:AX167)</f>
        <v>757.39059350889011</v>
      </c>
      <c r="F167" s="9">
        <f t="shared" ref="F167:AK167" si="238">F46*F$128</f>
        <v>12.096954434782607</v>
      </c>
      <c r="G167" s="9">
        <f t="shared" si="238"/>
        <v>12.338893523478259</v>
      </c>
      <c r="H167" s="9">
        <f t="shared" si="238"/>
        <v>12.585671393947823</v>
      </c>
      <c r="I167" s="9">
        <f t="shared" si="238"/>
        <v>12.837384821826779</v>
      </c>
      <c r="J167" s="9">
        <f t="shared" si="238"/>
        <v>13.094132518263315</v>
      </c>
      <c r="K167" s="9">
        <f t="shared" si="238"/>
        <v>13.356015168628582</v>
      </c>
      <c r="L167" s="9">
        <f t="shared" si="238"/>
        <v>13.623135472001154</v>
      </c>
      <c r="M167" s="9">
        <f t="shared" si="238"/>
        <v>13.895598181441175</v>
      </c>
      <c r="N167" s="9">
        <f t="shared" si="238"/>
        <v>14.173510145069999</v>
      </c>
      <c r="O167" s="9">
        <f t="shared" si="238"/>
        <v>14.456980347971399</v>
      </c>
      <c r="P167" s="9">
        <f t="shared" si="238"/>
        <v>14.746119954930828</v>
      </c>
      <c r="Q167" s="9">
        <f t="shared" si="238"/>
        <v>15.041042354029441</v>
      </c>
      <c r="R167" s="9">
        <f t="shared" si="238"/>
        <v>15.341863201110034</v>
      </c>
      <c r="S167" s="9">
        <f t="shared" si="238"/>
        <v>15.648700465132233</v>
      </c>
      <c r="T167" s="9">
        <f t="shared" si="238"/>
        <v>15.961674474434879</v>
      </c>
      <c r="U167" s="9">
        <f t="shared" si="238"/>
        <v>16.280907963923571</v>
      </c>
      <c r="V167" s="9">
        <f t="shared" si="238"/>
        <v>16.606526123202048</v>
      </c>
      <c r="W167" s="9">
        <f t="shared" si="238"/>
        <v>16.938656645666089</v>
      </c>
      <c r="X167" s="9">
        <f t="shared" si="238"/>
        <v>17.27742977857941</v>
      </c>
      <c r="Y167" s="9">
        <f t="shared" si="238"/>
        <v>17.622978374150996</v>
      </c>
      <c r="Z167" s="9">
        <f t="shared" si="238"/>
        <v>17.97543794163402</v>
      </c>
      <c r="AA167" s="9">
        <f t="shared" si="238"/>
        <v>18.334946700466698</v>
      </c>
      <c r="AB167" s="9">
        <f t="shared" si="238"/>
        <v>18.701645634476034</v>
      </c>
      <c r="AC167" s="9">
        <f t="shared" si="238"/>
        <v>19.075678547165548</v>
      </c>
      <c r="AD167" s="9">
        <f t="shared" si="238"/>
        <v>19.457192118108861</v>
      </c>
      <c r="AE167" s="9">
        <f t="shared" si="238"/>
        <v>19.846335960471038</v>
      </c>
      <c r="AF167" s="9">
        <f t="shared" si="238"/>
        <v>20.243262679680463</v>
      </c>
      <c r="AG167" s="9">
        <f t="shared" si="238"/>
        <v>20.648127933274068</v>
      </c>
      <c r="AH167" s="9">
        <f t="shared" si="238"/>
        <v>21.061090491939552</v>
      </c>
      <c r="AI167" s="9">
        <f t="shared" si="238"/>
        <v>21.48231230177834</v>
      </c>
      <c r="AJ167" s="9">
        <f t="shared" si="238"/>
        <v>21.91195854781391</v>
      </c>
      <c r="AK167" s="9">
        <f t="shared" si="238"/>
        <v>22.350197718770183</v>
      </c>
      <c r="AL167" s="9">
        <f t="shared" ref="AL167:BI167" si="239">AL46*AL$128</f>
        <v>22.79720167314559</v>
      </c>
      <c r="AM167" s="9">
        <f t="shared" si="239"/>
        <v>23.253145706608503</v>
      </c>
      <c r="AN167" s="9">
        <f t="shared" si="239"/>
        <v>23.718208620740672</v>
      </c>
      <c r="AO167" s="9">
        <f t="shared" si="239"/>
        <v>24.192572793155485</v>
      </c>
      <c r="AP167" s="9">
        <f t="shared" si="239"/>
        <v>24.676424249018591</v>
      </c>
      <c r="AQ167" s="9">
        <f t="shared" si="239"/>
        <v>25.169952733998969</v>
      </c>
      <c r="AR167" s="9">
        <f t="shared" si="239"/>
        <v>25.67335178867895</v>
      </c>
      <c r="AS167" s="9">
        <f t="shared" si="239"/>
        <v>26.186818824452519</v>
      </c>
      <c r="AT167" s="9">
        <f t="shared" si="239"/>
        <v>26.710555200941577</v>
      </c>
      <c r="AU167" s="9">
        <f t="shared" si="239"/>
        <v>0</v>
      </c>
      <c r="AV167" s="9">
        <f t="shared" si="239"/>
        <v>0</v>
      </c>
      <c r="AW167" s="9">
        <f t="shared" si="239"/>
        <v>0</v>
      </c>
      <c r="AX167" s="9">
        <f t="shared" si="239"/>
        <v>0</v>
      </c>
      <c r="AY167" s="9">
        <f t="shared" si="239"/>
        <v>0</v>
      </c>
      <c r="AZ167" s="9">
        <f t="shared" si="239"/>
        <v>0</v>
      </c>
      <c r="BA167" s="9">
        <f t="shared" si="239"/>
        <v>0</v>
      </c>
      <c r="BB167" s="9">
        <f t="shared" si="239"/>
        <v>0</v>
      </c>
      <c r="BC167" s="9">
        <f t="shared" si="239"/>
        <v>0</v>
      </c>
      <c r="BD167" s="9">
        <f t="shared" si="239"/>
        <v>0</v>
      </c>
      <c r="BE167" s="9">
        <f t="shared" si="239"/>
        <v>0</v>
      </c>
      <c r="BF167" s="9">
        <f t="shared" si="239"/>
        <v>0</v>
      </c>
      <c r="BG167" s="9">
        <f t="shared" si="239"/>
        <v>0</v>
      </c>
      <c r="BH167" s="9">
        <f t="shared" si="239"/>
        <v>0</v>
      </c>
      <c r="BI167" s="9">
        <f t="shared" si="239"/>
        <v>0</v>
      </c>
    </row>
    <row r="168" spans="2:61" x14ac:dyDescent="0.35">
      <c r="C168" t="s">
        <v>115</v>
      </c>
      <c r="D168" t="s">
        <v>233</v>
      </c>
      <c r="E168" s="15">
        <f>SUM(F168:AX168)</f>
        <v>7.9951817851058742</v>
      </c>
      <c r="F168" s="9">
        <f t="shared" ref="F168:AK168" si="240">F47*F$128</f>
        <v>0.12769811320754718</v>
      </c>
      <c r="G168" s="9">
        <f t="shared" si="240"/>
        <v>0.13025207547169812</v>
      </c>
      <c r="H168" s="9">
        <f t="shared" si="240"/>
        <v>0.13285711698113209</v>
      </c>
      <c r="I168" s="9">
        <f t="shared" si="240"/>
        <v>0.13551425932075473</v>
      </c>
      <c r="J168" s="9">
        <f t="shared" si="240"/>
        <v>0.13822454450716981</v>
      </c>
      <c r="K168" s="9">
        <f t="shared" si="240"/>
        <v>0.14098903539731322</v>
      </c>
      <c r="L168" s="9">
        <f t="shared" si="240"/>
        <v>0.14380881610525947</v>
      </c>
      <c r="M168" s="9">
        <f t="shared" si="240"/>
        <v>0.14668499242736466</v>
      </c>
      <c r="N168" s="9">
        <f t="shared" si="240"/>
        <v>0.14961869227591196</v>
      </c>
      <c r="O168" s="9">
        <f t="shared" si="240"/>
        <v>0.15261106612143019</v>
      </c>
      <c r="P168" s="9">
        <f t="shared" si="240"/>
        <v>0.15566328744385879</v>
      </c>
      <c r="Q168" s="9">
        <f t="shared" si="240"/>
        <v>0.15877655319273595</v>
      </c>
      <c r="R168" s="9">
        <f t="shared" si="240"/>
        <v>0.16195208425659069</v>
      </c>
      <c r="S168" s="9">
        <f t="shared" si="240"/>
        <v>0.1651911259417225</v>
      </c>
      <c r="T168" s="9">
        <f t="shared" si="240"/>
        <v>0.16849494846055696</v>
      </c>
      <c r="U168" s="9">
        <f t="shared" si="240"/>
        <v>0.17186484742976807</v>
      </c>
      <c r="V168" s="9">
        <f t="shared" si="240"/>
        <v>0.17530214437836344</v>
      </c>
      <c r="W168" s="9">
        <f t="shared" si="240"/>
        <v>0.17880818726593073</v>
      </c>
      <c r="X168" s="9">
        <f t="shared" si="240"/>
        <v>0.18238435101124933</v>
      </c>
      <c r="Y168" s="9">
        <f t="shared" si="240"/>
        <v>0.18603203803147431</v>
      </c>
      <c r="Z168" s="9">
        <f t="shared" si="240"/>
        <v>0.18975267879210381</v>
      </c>
      <c r="AA168" s="9">
        <f t="shared" si="240"/>
        <v>0.19354773236794587</v>
      </c>
      <c r="AB168" s="9">
        <f t="shared" si="240"/>
        <v>0.19741868701530479</v>
      </c>
      <c r="AC168" s="9">
        <f t="shared" si="240"/>
        <v>0.20136706075561087</v>
      </c>
      <c r="AD168" s="9">
        <f t="shared" si="240"/>
        <v>0.20539440197072309</v>
      </c>
      <c r="AE168" s="9">
        <f t="shared" si="240"/>
        <v>0.20950229001013754</v>
      </c>
      <c r="AF168" s="9">
        <f t="shared" si="240"/>
        <v>0.21369233581034033</v>
      </c>
      <c r="AG168" s="9">
        <f t="shared" si="240"/>
        <v>0.21796618252654709</v>
      </c>
      <c r="AH168" s="9">
        <f t="shared" si="240"/>
        <v>0.22232550617707808</v>
      </c>
      <c r="AI168" s="9">
        <f t="shared" si="240"/>
        <v>0.22677201630061961</v>
      </c>
      <c r="AJ168" s="9">
        <f t="shared" si="240"/>
        <v>0.23130745662663202</v>
      </c>
      <c r="AK168" s="9">
        <f t="shared" si="240"/>
        <v>0.23593360575916461</v>
      </c>
      <c r="AL168" s="9">
        <f t="shared" ref="AL168:BI168" si="241">AL47*AL$128</f>
        <v>0.24065227787434795</v>
      </c>
      <c r="AM168" s="9">
        <f t="shared" si="241"/>
        <v>0.24546532343183491</v>
      </c>
      <c r="AN168" s="9">
        <f t="shared" si="241"/>
        <v>0.2503746299004716</v>
      </c>
      <c r="AO168" s="9">
        <f t="shared" si="241"/>
        <v>0.25538212249848102</v>
      </c>
      <c r="AP168" s="9">
        <f t="shared" si="241"/>
        <v>0.26048976494845061</v>
      </c>
      <c r="AQ168" s="9">
        <f t="shared" si="241"/>
        <v>0.2656995602474197</v>
      </c>
      <c r="AR168" s="9">
        <f t="shared" si="241"/>
        <v>0.27101355145236811</v>
      </c>
      <c r="AS168" s="9">
        <f t="shared" si="241"/>
        <v>0.27643382248141535</v>
      </c>
      <c r="AT168" s="9">
        <f t="shared" si="241"/>
        <v>0.28196249893104375</v>
      </c>
      <c r="AU168" s="9">
        <f t="shared" si="241"/>
        <v>0</v>
      </c>
      <c r="AV168" s="9">
        <f t="shared" si="241"/>
        <v>0</v>
      </c>
      <c r="AW168" s="9">
        <f t="shared" si="241"/>
        <v>0</v>
      </c>
      <c r="AX168" s="9">
        <f t="shared" si="241"/>
        <v>0</v>
      </c>
      <c r="AY168" s="9">
        <f t="shared" si="241"/>
        <v>0</v>
      </c>
      <c r="AZ168" s="9">
        <f t="shared" si="241"/>
        <v>0</v>
      </c>
      <c r="BA168" s="9">
        <f t="shared" si="241"/>
        <v>0</v>
      </c>
      <c r="BB168" s="9">
        <f t="shared" si="241"/>
        <v>0</v>
      </c>
      <c r="BC168" s="9">
        <f t="shared" si="241"/>
        <v>0</v>
      </c>
      <c r="BD168" s="9">
        <f t="shared" si="241"/>
        <v>0</v>
      </c>
      <c r="BE168" s="9">
        <f t="shared" si="241"/>
        <v>0</v>
      </c>
      <c r="BF168" s="9">
        <f t="shared" si="241"/>
        <v>0</v>
      </c>
      <c r="BG168" s="9">
        <f t="shared" si="241"/>
        <v>0</v>
      </c>
      <c r="BH168" s="9">
        <f t="shared" si="241"/>
        <v>0</v>
      </c>
      <c r="BI168" s="9">
        <f t="shared" si="241"/>
        <v>0</v>
      </c>
    </row>
    <row r="169" spans="2:61" x14ac:dyDescent="0.35">
      <c r="B169" s="7" t="s">
        <v>300</v>
      </c>
      <c r="D169" t="s">
        <v>233</v>
      </c>
      <c r="E169" s="15">
        <f>SUM(F169:AX169)</f>
        <v>765.38577529399595</v>
      </c>
      <c r="F169" s="9">
        <f t="shared" ref="F169:AK169" si="242">F48*F$128</f>
        <v>12.224652547990154</v>
      </c>
      <c r="G169" s="9">
        <f t="shared" si="242"/>
        <v>12.469145598949957</v>
      </c>
      <c r="H169" s="9">
        <f t="shared" si="242"/>
        <v>12.718528510928955</v>
      </c>
      <c r="I169" s="9">
        <f t="shared" si="242"/>
        <v>12.972899081147535</v>
      </c>
      <c r="J169" s="9">
        <f t="shared" si="242"/>
        <v>13.232357062770486</v>
      </c>
      <c r="K169" s="9">
        <f t="shared" si="242"/>
        <v>13.497004204025895</v>
      </c>
      <c r="L169" s="9">
        <f t="shared" si="242"/>
        <v>13.766944288106414</v>
      </c>
      <c r="M169" s="9">
        <f t="shared" si="242"/>
        <v>14.042283173868539</v>
      </c>
      <c r="N169" s="9">
        <f t="shared" si="242"/>
        <v>14.32312883734591</v>
      </c>
      <c r="O169" s="9">
        <f t="shared" si="242"/>
        <v>14.609591414092829</v>
      </c>
      <c r="P169" s="9">
        <f t="shared" si="242"/>
        <v>14.901783242374687</v>
      </c>
      <c r="Q169" s="9">
        <f t="shared" si="242"/>
        <v>15.199818907222177</v>
      </c>
      <c r="R169" s="9">
        <f t="shared" si="242"/>
        <v>15.503815285366624</v>
      </c>
      <c r="S169" s="9">
        <f t="shared" si="242"/>
        <v>15.813891591073956</v>
      </c>
      <c r="T169" s="9">
        <f t="shared" si="242"/>
        <v>16.130169422895435</v>
      </c>
      <c r="U169" s="9">
        <f t="shared" si="242"/>
        <v>16.452772811353341</v>
      </c>
      <c r="V169" s="9">
        <f t="shared" si="242"/>
        <v>16.781828267580408</v>
      </c>
      <c r="W169" s="9">
        <f t="shared" si="242"/>
        <v>17.117464832932018</v>
      </c>
      <c r="X169" s="9">
        <f t="shared" si="242"/>
        <v>17.459814129590658</v>
      </c>
      <c r="Y169" s="9">
        <f t="shared" si="242"/>
        <v>17.80901041218247</v>
      </c>
      <c r="Z169" s="9">
        <f t="shared" si="242"/>
        <v>18.16519062042612</v>
      </c>
      <c r="AA169" s="9">
        <f t="shared" si="242"/>
        <v>18.528494432834641</v>
      </c>
      <c r="AB169" s="9">
        <f t="shared" si="242"/>
        <v>18.899064321491338</v>
      </c>
      <c r="AC169" s="9">
        <f t="shared" si="242"/>
        <v>19.27704560792116</v>
      </c>
      <c r="AD169" s="9">
        <f t="shared" si="242"/>
        <v>19.662586520079586</v>
      </c>
      <c r="AE169" s="9">
        <f t="shared" si="242"/>
        <v>20.055838250481177</v>
      </c>
      <c r="AF169" s="9">
        <f t="shared" si="242"/>
        <v>20.456955015490802</v>
      </c>
      <c r="AG169" s="9">
        <f t="shared" si="242"/>
        <v>20.866094115800614</v>
      </c>
      <c r="AH169" s="9">
        <f t="shared" si="242"/>
        <v>21.283415998116631</v>
      </c>
      <c r="AI169" s="9">
        <f t="shared" si="242"/>
        <v>21.709084318078961</v>
      </c>
      <c r="AJ169" s="9">
        <f t="shared" si="242"/>
        <v>22.143266004440541</v>
      </c>
      <c r="AK169" s="9">
        <f t="shared" si="242"/>
        <v>22.586131324529347</v>
      </c>
      <c r="AL169" s="9">
        <f t="shared" ref="AL169:BI169" si="243">AL48*AL$128</f>
        <v>23.037853951019937</v>
      </c>
      <c r="AM169" s="9">
        <f t="shared" si="243"/>
        <v>23.498611030040337</v>
      </c>
      <c r="AN169" s="9">
        <f t="shared" si="243"/>
        <v>23.968583250641142</v>
      </c>
      <c r="AO169" s="9">
        <f t="shared" si="243"/>
        <v>24.447954915653966</v>
      </c>
      <c r="AP169" s="9">
        <f t="shared" si="243"/>
        <v>24.936914013967044</v>
      </c>
      <c r="AQ169" s="9">
        <f t="shared" si="243"/>
        <v>25.435652294246388</v>
      </c>
      <c r="AR169" s="9">
        <f t="shared" si="243"/>
        <v>25.944365340131316</v>
      </c>
      <c r="AS169" s="9">
        <f t="shared" si="243"/>
        <v>26.463252646933935</v>
      </c>
      <c r="AT169" s="9">
        <f t="shared" si="243"/>
        <v>26.992517699872622</v>
      </c>
      <c r="AU169" s="9">
        <f t="shared" si="243"/>
        <v>0</v>
      </c>
      <c r="AV169" s="9">
        <f t="shared" si="243"/>
        <v>0</v>
      </c>
      <c r="AW169" s="9">
        <f t="shared" si="243"/>
        <v>0</v>
      </c>
      <c r="AX169" s="9">
        <f t="shared" si="243"/>
        <v>0</v>
      </c>
      <c r="AY169" s="9">
        <f t="shared" si="243"/>
        <v>0</v>
      </c>
      <c r="AZ169" s="9">
        <f t="shared" si="243"/>
        <v>0</v>
      </c>
      <c r="BA169" s="9">
        <f t="shared" si="243"/>
        <v>0</v>
      </c>
      <c r="BB169" s="9">
        <f t="shared" si="243"/>
        <v>0</v>
      </c>
      <c r="BC169" s="9">
        <f t="shared" si="243"/>
        <v>0</v>
      </c>
      <c r="BD169" s="9">
        <f t="shared" si="243"/>
        <v>0</v>
      </c>
      <c r="BE169" s="9">
        <f t="shared" si="243"/>
        <v>0</v>
      </c>
      <c r="BF169" s="9">
        <f t="shared" si="243"/>
        <v>0</v>
      </c>
      <c r="BG169" s="9">
        <f t="shared" si="243"/>
        <v>0</v>
      </c>
      <c r="BH169" s="9">
        <f t="shared" si="243"/>
        <v>0</v>
      </c>
      <c r="BI169" s="9">
        <f t="shared" si="243"/>
        <v>0</v>
      </c>
    </row>
    <row r="170" spans="2:61" x14ac:dyDescent="0.35">
      <c r="E170" s="15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</row>
    <row r="171" spans="2:61" x14ac:dyDescent="0.35">
      <c r="B171" s="7" t="s">
        <v>301</v>
      </c>
      <c r="E171" s="15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</row>
    <row r="172" spans="2:61" x14ac:dyDescent="0.35">
      <c r="C172" t="s">
        <v>111</v>
      </c>
      <c r="D172" t="s">
        <v>233</v>
      </c>
      <c r="E172" s="15">
        <f t="shared" ref="E172:E175" si="244">SUM(F172:AX172)</f>
        <v>85405.323169226162</v>
      </c>
      <c r="F172" s="9">
        <f t="shared" ref="F172:AK172" si="245">F51*F$128</f>
        <v>1177.5347617271245</v>
      </c>
      <c r="G172" s="9">
        <f t="shared" si="245"/>
        <v>1191.4174454669887</v>
      </c>
      <c r="H172" s="9">
        <f t="shared" si="245"/>
        <v>1205.462636226056</v>
      </c>
      <c r="I172" s="9">
        <f t="shared" si="245"/>
        <v>1219.6722174983183</v>
      </c>
      <c r="J172" s="9">
        <f t="shared" si="245"/>
        <v>1234.0480942592701</v>
      </c>
      <c r="K172" s="9">
        <f t="shared" si="245"/>
        <v>1248.5921932040039</v>
      </c>
      <c r="L172" s="9">
        <f t="shared" si="245"/>
        <v>1422.9226627952607</v>
      </c>
      <c r="M172" s="9">
        <f t="shared" si="245"/>
        <v>1439.7039335505056</v>
      </c>
      <c r="N172" s="9">
        <f t="shared" si="245"/>
        <v>1456.6817873432615</v>
      </c>
      <c r="O172" s="9">
        <f t="shared" si="245"/>
        <v>1473.8585058018932</v>
      </c>
      <c r="P172" s="9">
        <f t="shared" si="245"/>
        <v>1491.2363966436808</v>
      </c>
      <c r="Q172" s="9">
        <f t="shared" si="245"/>
        <v>1508.8177939653722</v>
      </c>
      <c r="R172" s="9">
        <f t="shared" si="245"/>
        <v>1697.9324942854701</v>
      </c>
      <c r="S172" s="9">
        <f t="shared" si="245"/>
        <v>1717.9616090490845</v>
      </c>
      <c r="T172" s="9">
        <f t="shared" si="245"/>
        <v>1738.2254834496962</v>
      </c>
      <c r="U172" s="9">
        <f t="shared" si="245"/>
        <v>1758.7268451046048</v>
      </c>
      <c r="V172" s="9">
        <f t="shared" si="245"/>
        <v>1779.4684528804703</v>
      </c>
      <c r="W172" s="9">
        <f t="shared" si="245"/>
        <v>1800.4530972425957</v>
      </c>
      <c r="X172" s="9">
        <f t="shared" si="245"/>
        <v>2005.5797036466006</v>
      </c>
      <c r="Y172" s="9">
        <f t="shared" si="245"/>
        <v>2029.2413973095483</v>
      </c>
      <c r="Z172" s="9">
        <f t="shared" si="245"/>
        <v>2053.1805433050663</v>
      </c>
      <c r="AA172" s="9">
        <f t="shared" si="245"/>
        <v>2077.4003679257444</v>
      </c>
      <c r="AB172" s="9">
        <f t="shared" si="245"/>
        <v>2101.9041344825032</v>
      </c>
      <c r="AC172" s="9">
        <f t="shared" si="245"/>
        <v>2126.6951437195271</v>
      </c>
      <c r="AD172" s="9">
        <f t="shared" si="245"/>
        <v>2349.1616366292756</v>
      </c>
      <c r="AE172" s="9">
        <f t="shared" si="245"/>
        <v>2376.879430067263</v>
      </c>
      <c r="AF172" s="9">
        <f t="shared" si="245"/>
        <v>2404.9223387437087</v>
      </c>
      <c r="AG172" s="9">
        <f t="shared" si="245"/>
        <v>2433.2941455907439</v>
      </c>
      <c r="AH172" s="9">
        <f t="shared" si="245"/>
        <v>2461.9986769969164</v>
      </c>
      <c r="AI172" s="9">
        <f t="shared" si="245"/>
        <v>2491.0398032953458</v>
      </c>
      <c r="AJ172" s="9">
        <f t="shared" si="245"/>
        <v>2732.2825557409296</v>
      </c>
      <c r="AK172" s="9">
        <f t="shared" si="245"/>
        <v>2764.522356449424</v>
      </c>
      <c r="AL172" s="9">
        <f t="shared" ref="AL172:BI172" si="246">AL51*AL$128</f>
        <v>2797.1404016199917</v>
      </c>
      <c r="AM172" s="9">
        <f t="shared" si="246"/>
        <v>2830.1410945514008</v>
      </c>
      <c r="AN172" s="9">
        <f t="shared" si="246"/>
        <v>2863.5288891721052</v>
      </c>
      <c r="AO172" s="9">
        <f t="shared" si="246"/>
        <v>2897.3082906099839</v>
      </c>
      <c r="AP172" s="9">
        <f t="shared" si="246"/>
        <v>3158.8808003849422</v>
      </c>
      <c r="AQ172" s="9">
        <f t="shared" si="246"/>
        <v>3196.1548205722302</v>
      </c>
      <c r="AR172" s="9">
        <f t="shared" si="246"/>
        <v>3233.8662225437279</v>
      </c>
      <c r="AS172" s="9">
        <f t="shared" si="246"/>
        <v>3272.0200999817889</v>
      </c>
      <c r="AT172" s="9">
        <f t="shared" si="246"/>
        <v>2185.463905393749</v>
      </c>
      <c r="AU172" s="9">
        <f t="shared" si="246"/>
        <v>0</v>
      </c>
      <c r="AV172" s="9">
        <f t="shared" si="246"/>
        <v>0</v>
      </c>
      <c r="AW172" s="9">
        <f t="shared" si="246"/>
        <v>0</v>
      </c>
      <c r="AX172" s="9">
        <f t="shared" si="246"/>
        <v>0</v>
      </c>
      <c r="AY172" s="9">
        <f t="shared" si="246"/>
        <v>0</v>
      </c>
      <c r="AZ172" s="9">
        <f t="shared" si="246"/>
        <v>0</v>
      </c>
      <c r="BA172" s="9">
        <f t="shared" si="246"/>
        <v>0</v>
      </c>
      <c r="BB172" s="9">
        <f t="shared" si="246"/>
        <v>0</v>
      </c>
      <c r="BC172" s="9">
        <f t="shared" si="246"/>
        <v>0</v>
      </c>
      <c r="BD172" s="9">
        <f t="shared" si="246"/>
        <v>0</v>
      </c>
      <c r="BE172" s="9">
        <f t="shared" si="246"/>
        <v>0</v>
      </c>
      <c r="BF172" s="9">
        <f t="shared" si="246"/>
        <v>0</v>
      </c>
      <c r="BG172" s="9">
        <f t="shared" si="246"/>
        <v>0</v>
      </c>
      <c r="BH172" s="9">
        <f t="shared" si="246"/>
        <v>0</v>
      </c>
      <c r="BI172" s="9">
        <f t="shared" si="246"/>
        <v>0</v>
      </c>
    </row>
    <row r="173" spans="2:61" x14ac:dyDescent="0.35">
      <c r="C173" t="s">
        <v>115</v>
      </c>
      <c r="D173" t="s">
        <v>233</v>
      </c>
      <c r="E173" s="15">
        <f t="shared" si="244"/>
        <v>8617.7847480527744</v>
      </c>
      <c r="F173" s="9">
        <f t="shared" ref="F173:AK173" si="247">F52*F$128</f>
        <v>112.38833838017213</v>
      </c>
      <c r="G173" s="9">
        <f t="shared" si="247"/>
        <v>113.9994496429035</v>
      </c>
      <c r="H173" s="9">
        <f t="shared" si="247"/>
        <v>115.63334549050693</v>
      </c>
      <c r="I173" s="9">
        <f t="shared" si="247"/>
        <v>117.29034544832199</v>
      </c>
      <c r="J173" s="9">
        <f t="shared" si="247"/>
        <v>118.97077349831389</v>
      </c>
      <c r="K173" s="9">
        <f t="shared" si="247"/>
        <v>120.6749581410003</v>
      </c>
      <c r="L173" s="9">
        <f t="shared" si="247"/>
        <v>137.72161261752851</v>
      </c>
      <c r="M173" s="9">
        <f t="shared" si="247"/>
        <v>139.69376157302858</v>
      </c>
      <c r="N173" s="9">
        <f t="shared" si="247"/>
        <v>141.69378378646036</v>
      </c>
      <c r="O173" s="9">
        <f t="shared" si="247"/>
        <v>143.72207001438215</v>
      </c>
      <c r="P173" s="9">
        <f t="shared" si="247"/>
        <v>145.77901646268577</v>
      </c>
      <c r="Q173" s="9">
        <f t="shared" si="247"/>
        <v>147.8650248623174</v>
      </c>
      <c r="R173" s="9">
        <f t="shared" si="247"/>
        <v>166.66299750496998</v>
      </c>
      <c r="S173" s="9">
        <f t="shared" si="247"/>
        <v>169.04709070988591</v>
      </c>
      <c r="T173" s="9">
        <f t="shared" si="247"/>
        <v>171.4648589654758</v>
      </c>
      <c r="U173" s="9">
        <f t="shared" si="247"/>
        <v>173.91677420411096</v>
      </c>
      <c r="V173" s="9">
        <f t="shared" si="247"/>
        <v>176.40331493847421</v>
      </c>
      <c r="W173" s="9">
        <f t="shared" si="247"/>
        <v>178.92496635299253</v>
      </c>
      <c r="X173" s="9">
        <f t="shared" si="247"/>
        <v>199.64868087129267</v>
      </c>
      <c r="Y173" s="9">
        <f t="shared" si="247"/>
        <v>202.50173666785508</v>
      </c>
      <c r="Z173" s="9">
        <f t="shared" si="247"/>
        <v>205.39506767687161</v>
      </c>
      <c r="AA173" s="9">
        <f t="shared" si="247"/>
        <v>208.32923813672468</v>
      </c>
      <c r="AB173" s="9">
        <f t="shared" si="247"/>
        <v>211.30482015181292</v>
      </c>
      <c r="AC173" s="9">
        <f t="shared" si="247"/>
        <v>214.32239380184188</v>
      </c>
      <c r="AD173" s="9">
        <f t="shared" si="247"/>
        <v>237.16326922123184</v>
      </c>
      <c r="AE173" s="9">
        <f t="shared" si="247"/>
        <v>240.54909315559163</v>
      </c>
      <c r="AF173" s="9">
        <f t="shared" si="247"/>
        <v>243.98268547702364</v>
      </c>
      <c r="AG173" s="9">
        <f t="shared" si="247"/>
        <v>247.46471517614097</v>
      </c>
      <c r="AH173" s="9">
        <f t="shared" si="247"/>
        <v>250.99586056826649</v>
      </c>
      <c r="AI173" s="9">
        <f t="shared" si="247"/>
        <v>254.57680942298288</v>
      </c>
      <c r="AJ173" s="9">
        <f t="shared" si="247"/>
        <v>279.74488964148884</v>
      </c>
      <c r="AK173" s="9">
        <f t="shared" si="247"/>
        <v>283.73482084851094</v>
      </c>
      <c r="AL173" s="9">
        <f t="shared" ref="AL173:BI173" si="248">AL52*AL$128</f>
        <v>287.78101165356583</v>
      </c>
      <c r="AM173" s="9">
        <f t="shared" si="248"/>
        <v>291.88424970581201</v>
      </c>
      <c r="AN173" s="9">
        <f t="shared" si="248"/>
        <v>296.04533363106282</v>
      </c>
      <c r="AO173" s="9">
        <f t="shared" si="248"/>
        <v>300.26507318427656</v>
      </c>
      <c r="AP173" s="9">
        <f t="shared" si="248"/>
        <v>327.99081087870729</v>
      </c>
      <c r="AQ173" s="9">
        <f t="shared" si="248"/>
        <v>332.66454664146858</v>
      </c>
      <c r="AR173" s="9">
        <f t="shared" si="248"/>
        <v>337.40414773798233</v>
      </c>
      <c r="AS173" s="9">
        <f t="shared" si="248"/>
        <v>342.21053600148377</v>
      </c>
      <c r="AT173" s="9">
        <f t="shared" si="248"/>
        <v>229.97247520724778</v>
      </c>
      <c r="AU173" s="9">
        <f t="shared" si="248"/>
        <v>0</v>
      </c>
      <c r="AV173" s="9">
        <f t="shared" si="248"/>
        <v>0</v>
      </c>
      <c r="AW173" s="9">
        <f t="shared" si="248"/>
        <v>0</v>
      </c>
      <c r="AX173" s="9">
        <f t="shared" si="248"/>
        <v>0</v>
      </c>
      <c r="AY173" s="9">
        <f t="shared" si="248"/>
        <v>0</v>
      </c>
      <c r="AZ173" s="9">
        <f t="shared" si="248"/>
        <v>0</v>
      </c>
      <c r="BA173" s="9">
        <f t="shared" si="248"/>
        <v>0</v>
      </c>
      <c r="BB173" s="9">
        <f t="shared" si="248"/>
        <v>0</v>
      </c>
      <c r="BC173" s="9">
        <f t="shared" si="248"/>
        <v>0</v>
      </c>
      <c r="BD173" s="9">
        <f t="shared" si="248"/>
        <v>0</v>
      </c>
      <c r="BE173" s="9">
        <f t="shared" si="248"/>
        <v>0</v>
      </c>
      <c r="BF173" s="9">
        <f t="shared" si="248"/>
        <v>0</v>
      </c>
      <c r="BG173" s="9">
        <f t="shared" si="248"/>
        <v>0</v>
      </c>
      <c r="BH173" s="9">
        <f t="shared" si="248"/>
        <v>0</v>
      </c>
      <c r="BI173" s="9">
        <f t="shared" si="248"/>
        <v>0</v>
      </c>
    </row>
    <row r="174" spans="2:61" x14ac:dyDescent="0.35">
      <c r="C174" t="s">
        <v>116</v>
      </c>
      <c r="D174" t="s">
        <v>233</v>
      </c>
      <c r="E174" s="15">
        <f t="shared" si="244"/>
        <v>935.66153934067017</v>
      </c>
      <c r="F174" s="9">
        <f t="shared" ref="F174:BI174" si="249">F53*F$128</f>
        <v>13.863448199574853</v>
      </c>
      <c r="G174" s="9">
        <f t="shared" si="249"/>
        <v>13.985508651979048</v>
      </c>
      <c r="H174" s="9">
        <f t="shared" si="249"/>
        <v>14.108643783195223</v>
      </c>
      <c r="I174" s="9">
        <f t="shared" si="249"/>
        <v>14.232863055211489</v>
      </c>
      <c r="J174" s="9">
        <f t="shared" si="249"/>
        <v>14.358176013323837</v>
      </c>
      <c r="K174" s="9">
        <f t="shared" si="249"/>
        <v>14.484592286869626</v>
      </c>
      <c r="L174" s="9">
        <f t="shared" si="249"/>
        <v>16.438636788713467</v>
      </c>
      <c r="M174" s="9">
        <f t="shared" si="249"/>
        <v>16.583370437546954</v>
      </c>
      <c r="N174" s="9">
        <f t="shared" si="249"/>
        <v>16.72937839089693</v>
      </c>
      <c r="O174" s="9">
        <f t="shared" si="249"/>
        <v>16.876671868352009</v>
      </c>
      <c r="P174" s="9">
        <f t="shared" si="249"/>
        <v>17.025262188283481</v>
      </c>
      <c r="Q174" s="9">
        <f t="shared" si="249"/>
        <v>17.175160768714971</v>
      </c>
      <c r="R174" s="9">
        <f t="shared" si="249"/>
        <v>19.251532364666566</v>
      </c>
      <c r="S174" s="9">
        <f t="shared" si="249"/>
        <v>19.421032096340625</v>
      </c>
      <c r="T174" s="9">
        <f t="shared" si="249"/>
        <v>19.592024185012217</v>
      </c>
      <c r="U174" s="9">
        <f t="shared" si="249"/>
        <v>19.764521770108669</v>
      </c>
      <c r="V174" s="9">
        <f t="shared" si="249"/>
        <v>19.938538106743156</v>
      </c>
      <c r="W174" s="9">
        <f t="shared" si="249"/>
        <v>20.114086566733224</v>
      </c>
      <c r="X174" s="9">
        <f t="shared" si="249"/>
        <v>22.320298703591121</v>
      </c>
      <c r="Y174" s="9">
        <f t="shared" si="249"/>
        <v>22.516817327120908</v>
      </c>
      <c r="Z174" s="9">
        <f t="shared" si="249"/>
        <v>22.715066194941194</v>
      </c>
      <c r="AA174" s="9">
        <f t="shared" si="249"/>
        <v>22.915060540953231</v>
      </c>
      <c r="AB174" s="9">
        <f t="shared" si="249"/>
        <v>23.116815733184833</v>
      </c>
      <c r="AC174" s="9">
        <f t="shared" si="249"/>
        <v>23.320347274971358</v>
      </c>
      <c r="AD174" s="9">
        <f t="shared" si="249"/>
        <v>25.664368152160243</v>
      </c>
      <c r="AE174" s="9">
        <f t="shared" si="249"/>
        <v>25.890329568268577</v>
      </c>
      <c r="AF174" s="9">
        <f t="shared" si="249"/>
        <v>26.118280457145811</v>
      </c>
      <c r="AG174" s="9">
        <f t="shared" si="249"/>
        <v>26.348238335065137</v>
      </c>
      <c r="AH174" s="9">
        <f t="shared" si="249"/>
        <v>26.580220872521455</v>
      </c>
      <c r="AI174" s="9">
        <f t="shared" si="249"/>
        <v>26.814245895589149</v>
      </c>
      <c r="AJ174" s="9">
        <f t="shared" si="249"/>
        <v>29.304525669566271</v>
      </c>
      <c r="AK174" s="9">
        <f t="shared" si="249"/>
        <v>29.562536779733446</v>
      </c>
      <c r="AL174" s="9">
        <f t="shared" si="249"/>
        <v>29.822819543559888</v>
      </c>
      <c r="AM174" s="9">
        <f t="shared" si="249"/>
        <v>30.08539396177477</v>
      </c>
      <c r="AN174" s="9">
        <f t="shared" si="249"/>
        <v>30.35028021120333</v>
      </c>
      <c r="AO174" s="9">
        <f t="shared" si="249"/>
        <v>30.617498646317262</v>
      </c>
      <c r="AP174" s="9">
        <f t="shared" si="249"/>
        <v>33.262998247014075</v>
      </c>
      <c r="AQ174" s="9">
        <f t="shared" si="249"/>
        <v>33.55586164981996</v>
      </c>
      <c r="AR174" s="9">
        <f t="shared" si="249"/>
        <v>33.851303562598559</v>
      </c>
      <c r="AS174" s="9">
        <f t="shared" si="249"/>
        <v>34.149346687789375</v>
      </c>
      <c r="AT174" s="9">
        <f t="shared" si="249"/>
        <v>22.83543780351404</v>
      </c>
      <c r="AU174" s="9">
        <f t="shared" si="249"/>
        <v>0</v>
      </c>
      <c r="AV174" s="9">
        <f t="shared" si="249"/>
        <v>0</v>
      </c>
      <c r="AW174" s="9">
        <f t="shared" si="249"/>
        <v>0</v>
      </c>
      <c r="AX174" s="9">
        <f t="shared" si="249"/>
        <v>0</v>
      </c>
      <c r="AY174" s="9">
        <f t="shared" si="249"/>
        <v>0</v>
      </c>
      <c r="AZ174" s="9">
        <f t="shared" si="249"/>
        <v>0</v>
      </c>
      <c r="BA174" s="9">
        <f t="shared" si="249"/>
        <v>0</v>
      </c>
      <c r="BB174" s="9">
        <f t="shared" si="249"/>
        <v>0</v>
      </c>
      <c r="BC174" s="9">
        <f t="shared" si="249"/>
        <v>0</v>
      </c>
      <c r="BD174" s="9">
        <f t="shared" si="249"/>
        <v>0</v>
      </c>
      <c r="BE174" s="9">
        <f t="shared" si="249"/>
        <v>0</v>
      </c>
      <c r="BF174" s="9">
        <f t="shared" si="249"/>
        <v>0</v>
      </c>
      <c r="BG174" s="9">
        <f t="shared" si="249"/>
        <v>0</v>
      </c>
      <c r="BH174" s="9">
        <f t="shared" si="249"/>
        <v>0</v>
      </c>
      <c r="BI174" s="9">
        <f t="shared" si="249"/>
        <v>0</v>
      </c>
    </row>
    <row r="175" spans="2:61" x14ac:dyDescent="0.35">
      <c r="C175" t="s">
        <v>118</v>
      </c>
      <c r="D175" t="s">
        <v>233</v>
      </c>
      <c r="E175" s="15">
        <f t="shared" si="244"/>
        <v>2378.6468309481775</v>
      </c>
      <c r="F175" s="9">
        <f t="shared" ref="F175:BI175" si="250">F54*F$128</f>
        <v>35.243777519347645</v>
      </c>
      <c r="G175" s="9">
        <f t="shared" si="250"/>
        <v>35.554080653641201</v>
      </c>
      <c r="H175" s="9">
        <f t="shared" si="250"/>
        <v>35.867115845674576</v>
      </c>
      <c r="I175" s="9">
        <f t="shared" si="250"/>
        <v>36.182907149795504</v>
      </c>
      <c r="J175" s="9">
        <f t="shared" si="250"/>
        <v>36.501478832137721</v>
      </c>
      <c r="K175" s="9">
        <f t="shared" si="250"/>
        <v>36.822855372485705</v>
      </c>
      <c r="L175" s="9">
        <f t="shared" si="250"/>
        <v>41.790444149425106</v>
      </c>
      <c r="M175" s="9">
        <f t="shared" si="250"/>
        <v>42.158387279129819</v>
      </c>
      <c r="N175" s="9">
        <f t="shared" si="250"/>
        <v>42.529569956761186</v>
      </c>
      <c r="O175" s="9">
        <f t="shared" si="250"/>
        <v>42.904020704854084</v>
      </c>
      <c r="P175" s="9">
        <f t="shared" si="250"/>
        <v>43.281768297069561</v>
      </c>
      <c r="Q175" s="9">
        <f t="shared" si="250"/>
        <v>43.662841760405719</v>
      </c>
      <c r="R175" s="9">
        <f t="shared" si="250"/>
        <v>48.941411530475989</v>
      </c>
      <c r="S175" s="9">
        <f t="shared" si="250"/>
        <v>49.372315209467843</v>
      </c>
      <c r="T175" s="9">
        <f t="shared" si="250"/>
        <v>49.807012771283297</v>
      </c>
      <c r="U175" s="9">
        <f t="shared" si="250"/>
        <v>50.245537619087777</v>
      </c>
      <c r="V175" s="9">
        <f t="shared" si="250"/>
        <v>50.687923450144311</v>
      </c>
      <c r="W175" s="9">
        <f t="shared" si="250"/>
        <v>51.13420425840264</v>
      </c>
      <c r="X175" s="9">
        <f t="shared" si="250"/>
        <v>56.742855770822807</v>
      </c>
      <c r="Y175" s="9">
        <f t="shared" si="250"/>
        <v>57.242447109599901</v>
      </c>
      <c r="Z175" s="9">
        <f t="shared" si="250"/>
        <v>57.74643709032744</v>
      </c>
      <c r="AA175" s="9">
        <f t="shared" si="250"/>
        <v>58.254864440760478</v>
      </c>
      <c r="AB175" s="9">
        <f t="shared" si="250"/>
        <v>58.767768229631869</v>
      </c>
      <c r="AC175" s="9">
        <f t="shared" si="250"/>
        <v>59.285187869654301</v>
      </c>
      <c r="AD175" s="9">
        <f t="shared" si="250"/>
        <v>65.244177949689714</v>
      </c>
      <c r="AE175" s="9">
        <f t="shared" si="250"/>
        <v>65.818619009564173</v>
      </c>
      <c r="AF175" s="9">
        <f t="shared" si="250"/>
        <v>66.398117724261525</v>
      </c>
      <c r="AG175" s="9">
        <f t="shared" si="250"/>
        <v>66.982718623802427</v>
      </c>
      <c r="AH175" s="9">
        <f t="shared" si="250"/>
        <v>67.572466630271336</v>
      </c>
      <c r="AI175" s="9">
        <f t="shared" si="250"/>
        <v>68.167407061268207</v>
      </c>
      <c r="AJ175" s="9">
        <f t="shared" si="250"/>
        <v>74.498217769506908</v>
      </c>
      <c r="AK175" s="9">
        <f t="shared" si="250"/>
        <v>75.154135837894188</v>
      </c>
      <c r="AL175" s="9">
        <f t="shared" si="250"/>
        <v>75.815828923796204</v>
      </c>
      <c r="AM175" s="9">
        <f t="shared" si="250"/>
        <v>76.483347873239211</v>
      </c>
      <c r="AN175" s="9">
        <f t="shared" si="250"/>
        <v>77.156743979922169</v>
      </c>
      <c r="AO175" s="9">
        <f t="shared" si="250"/>
        <v>77.83606898915852</v>
      </c>
      <c r="AP175" s="9">
        <f t="shared" si="250"/>
        <v>84.561480878917692</v>
      </c>
      <c r="AQ175" s="9">
        <f t="shared" si="250"/>
        <v>85.306000746086553</v>
      </c>
      <c r="AR175" s="9">
        <f t="shared" si="250"/>
        <v>86.057075723535448</v>
      </c>
      <c r="AS175" s="9">
        <f t="shared" si="250"/>
        <v>86.814763525601776</v>
      </c>
      <c r="AT175" s="9">
        <f t="shared" si="250"/>
        <v>58.052446831274679</v>
      </c>
      <c r="AU175" s="9">
        <f t="shared" si="250"/>
        <v>0</v>
      </c>
      <c r="AV175" s="9">
        <f t="shared" si="250"/>
        <v>0</v>
      </c>
      <c r="AW175" s="9">
        <f t="shared" si="250"/>
        <v>0</v>
      </c>
      <c r="AX175" s="9">
        <f t="shared" si="250"/>
        <v>0</v>
      </c>
      <c r="AY175" s="9">
        <f t="shared" si="250"/>
        <v>0</v>
      </c>
      <c r="AZ175" s="9">
        <f t="shared" si="250"/>
        <v>0</v>
      </c>
      <c r="BA175" s="9">
        <f t="shared" si="250"/>
        <v>0</v>
      </c>
      <c r="BB175" s="9">
        <f t="shared" si="250"/>
        <v>0</v>
      </c>
      <c r="BC175" s="9">
        <f t="shared" si="250"/>
        <v>0</v>
      </c>
      <c r="BD175" s="9">
        <f t="shared" si="250"/>
        <v>0</v>
      </c>
      <c r="BE175" s="9">
        <f t="shared" si="250"/>
        <v>0</v>
      </c>
      <c r="BF175" s="9">
        <f t="shared" si="250"/>
        <v>0</v>
      </c>
      <c r="BG175" s="9">
        <f t="shared" si="250"/>
        <v>0</v>
      </c>
      <c r="BH175" s="9">
        <f t="shared" si="250"/>
        <v>0</v>
      </c>
      <c r="BI175" s="9">
        <f t="shared" si="250"/>
        <v>0</v>
      </c>
    </row>
    <row r="176" spans="2:61" x14ac:dyDescent="0.35">
      <c r="B176" s="7" t="s">
        <v>301</v>
      </c>
      <c r="D176" t="s">
        <v>233</v>
      </c>
      <c r="E176" s="15">
        <f>SUM(F176:AX176)</f>
        <v>97337.416287567787</v>
      </c>
      <c r="F176" s="9">
        <f t="shared" ref="F176:AK176" si="251">F55*F$128</f>
        <v>1339.030325826219</v>
      </c>
      <c r="G176" s="9">
        <f t="shared" si="251"/>
        <v>1354.9564844155127</v>
      </c>
      <c r="H176" s="9">
        <f t="shared" si="251"/>
        <v>1371.0717413454327</v>
      </c>
      <c r="I176" s="9">
        <f t="shared" si="251"/>
        <v>1387.378333151647</v>
      </c>
      <c r="J176" s="9">
        <f t="shared" si="251"/>
        <v>1403.8785226030459</v>
      </c>
      <c r="K176" s="9">
        <f t="shared" si="251"/>
        <v>1420.5745990043597</v>
      </c>
      <c r="L176" s="9">
        <f t="shared" si="251"/>
        <v>1618.8733563509279</v>
      </c>
      <c r="M176" s="9">
        <f t="shared" si="251"/>
        <v>1638.1394528402109</v>
      </c>
      <c r="N176" s="9">
        <f t="shared" si="251"/>
        <v>1657.6345194773803</v>
      </c>
      <c r="O176" s="9">
        <f t="shared" si="251"/>
        <v>1677.3612683894814</v>
      </c>
      <c r="P176" s="9">
        <f t="shared" si="251"/>
        <v>1697.3224435917195</v>
      </c>
      <c r="Q176" s="9">
        <f t="shared" si="251"/>
        <v>1717.5208213568103</v>
      </c>
      <c r="R176" s="9">
        <f t="shared" si="251"/>
        <v>1932.7884356855827</v>
      </c>
      <c r="S176" s="9">
        <f t="shared" si="251"/>
        <v>1955.8020470647791</v>
      </c>
      <c r="T176" s="9">
        <f t="shared" si="251"/>
        <v>1979.0893793714681</v>
      </c>
      <c r="U176" s="9">
        <f t="shared" si="251"/>
        <v>2002.6536786979125</v>
      </c>
      <c r="V176" s="9">
        <f t="shared" si="251"/>
        <v>2026.4982293758319</v>
      </c>
      <c r="W176" s="9">
        <f t="shared" si="251"/>
        <v>2050.6263544207241</v>
      </c>
      <c r="X176" s="9">
        <f t="shared" si="251"/>
        <v>2284.2915389923069</v>
      </c>
      <c r="Y176" s="9">
        <f t="shared" si="251"/>
        <v>2311.5023984141244</v>
      </c>
      <c r="Z176" s="9">
        <f t="shared" si="251"/>
        <v>2339.0371142672066</v>
      </c>
      <c r="AA176" s="9">
        <f t="shared" si="251"/>
        <v>2366.8995310441828</v>
      </c>
      <c r="AB176" s="9">
        <f t="shared" si="251"/>
        <v>2395.0935385971329</v>
      </c>
      <c r="AC176" s="9">
        <f t="shared" si="251"/>
        <v>2423.6230726659942</v>
      </c>
      <c r="AD176" s="9">
        <f t="shared" si="251"/>
        <v>2677.233451952357</v>
      </c>
      <c r="AE176" s="9">
        <f t="shared" si="251"/>
        <v>2709.1374718006878</v>
      </c>
      <c r="AF176" s="9">
        <f t="shared" si="251"/>
        <v>2741.4214224021393</v>
      </c>
      <c r="AG176" s="9">
        <f t="shared" si="251"/>
        <v>2774.0898177257527</v>
      </c>
      <c r="AH176" s="9">
        <f t="shared" si="251"/>
        <v>2807.1472250679758</v>
      </c>
      <c r="AI176" s="9">
        <f t="shared" si="251"/>
        <v>2840.5982656751862</v>
      </c>
      <c r="AJ176" s="9">
        <f t="shared" si="251"/>
        <v>3115.8301888214919</v>
      </c>
      <c r="AK176" s="9">
        <f t="shared" si="251"/>
        <v>3152.9738499155633</v>
      </c>
      <c r="AL176" s="9">
        <f t="shared" ref="AL176:BI176" si="252">AL55*AL$128</f>
        <v>3190.5600617409136</v>
      </c>
      <c r="AM176" s="9">
        <f t="shared" si="252"/>
        <v>3228.5940860922265</v>
      </c>
      <c r="AN176" s="9">
        <f t="shared" si="252"/>
        <v>3267.081246994293</v>
      </c>
      <c r="AO176" s="9">
        <f t="shared" si="252"/>
        <v>3306.0269314297352</v>
      </c>
      <c r="AP176" s="9">
        <f t="shared" si="252"/>
        <v>3604.6960903895815</v>
      </c>
      <c r="AQ176" s="9">
        <f t="shared" si="252"/>
        <v>3647.681229609605</v>
      </c>
      <c r="AR176" s="9">
        <f t="shared" si="252"/>
        <v>3691.1787495678436</v>
      </c>
      <c r="AS176" s="9">
        <f t="shared" si="252"/>
        <v>3735.1947461966638</v>
      </c>
      <c r="AT176" s="9">
        <f t="shared" si="252"/>
        <v>2496.3242652357849</v>
      </c>
      <c r="AU176" s="9">
        <f t="shared" si="252"/>
        <v>0</v>
      </c>
      <c r="AV176" s="9">
        <f t="shared" si="252"/>
        <v>0</v>
      </c>
      <c r="AW176" s="9">
        <f t="shared" si="252"/>
        <v>0</v>
      </c>
      <c r="AX176" s="9">
        <f t="shared" si="252"/>
        <v>0</v>
      </c>
      <c r="AY176" s="9">
        <f t="shared" si="252"/>
        <v>0</v>
      </c>
      <c r="AZ176" s="9">
        <f t="shared" si="252"/>
        <v>0</v>
      </c>
      <c r="BA176" s="9">
        <f t="shared" si="252"/>
        <v>0</v>
      </c>
      <c r="BB176" s="9">
        <f t="shared" si="252"/>
        <v>0</v>
      </c>
      <c r="BC176" s="9">
        <f t="shared" si="252"/>
        <v>0</v>
      </c>
      <c r="BD176" s="9">
        <f t="shared" si="252"/>
        <v>0</v>
      </c>
      <c r="BE176" s="9">
        <f t="shared" si="252"/>
        <v>0</v>
      </c>
      <c r="BF176" s="9">
        <f t="shared" si="252"/>
        <v>0</v>
      </c>
      <c r="BG176" s="9">
        <f t="shared" si="252"/>
        <v>0</v>
      </c>
      <c r="BH176" s="9">
        <f t="shared" si="252"/>
        <v>0</v>
      </c>
      <c r="BI176" s="9">
        <f t="shared" si="252"/>
        <v>0</v>
      </c>
    </row>
    <row r="177" spans="1:61" x14ac:dyDescent="0.35">
      <c r="E177" s="60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</row>
    <row r="178" spans="1:61" s="23" customFormat="1" ht="15" thickBot="1" x14ac:dyDescent="0.4">
      <c r="A178" s="22" t="s">
        <v>191</v>
      </c>
      <c r="B178" s="22"/>
      <c r="C178" s="22"/>
      <c r="E178" s="21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</row>
    <row r="179" spans="1:61" x14ac:dyDescent="0.35">
      <c r="B179" s="7" t="s">
        <v>111</v>
      </c>
      <c r="D179" t="s">
        <v>233</v>
      </c>
      <c r="E179" s="15">
        <f ca="1">SUM(F179:AU179)</f>
        <v>20168.48746565195</v>
      </c>
      <c r="F179" s="9">
        <f ca="1">F58*F$128</f>
        <v>278.81423489919996</v>
      </c>
      <c r="G179" s="9">
        <f t="shared" ref="G179:BI179" ca="1" si="253">G58*G$128</f>
        <v>282.10834255552049</v>
      </c>
      <c r="H179" s="9">
        <f t="shared" ca="1" si="253"/>
        <v>285.44136911874449</v>
      </c>
      <c r="I179" s="9">
        <f t="shared" ca="1" si="253"/>
        <v>288.81377440423717</v>
      </c>
      <c r="J179" s="9">
        <f t="shared" ca="1" si="253"/>
        <v>292.22602365994589</v>
      </c>
      <c r="K179" s="9">
        <f t="shared" ca="1" si="253"/>
        <v>295.67858763058513</v>
      </c>
      <c r="L179" s="9">
        <f t="shared" ca="1" si="253"/>
        <v>336.56843545040078</v>
      </c>
      <c r="M179" s="9">
        <f t="shared" ca="1" si="253"/>
        <v>340.54489189099013</v>
      </c>
      <c r="N179" s="9">
        <f t="shared" ca="1" si="253"/>
        <v>344.5683289873943</v>
      </c>
      <c r="O179" s="9">
        <f t="shared" ca="1" si="253"/>
        <v>348.63930180215493</v>
      </c>
      <c r="P179" s="9">
        <f t="shared" ca="1" si="253"/>
        <v>352.75837195571404</v>
      </c>
      <c r="Q179" s="9">
        <f t="shared" ca="1" si="253"/>
        <v>356.92610770389251</v>
      </c>
      <c r="R179" s="9">
        <f t="shared" ca="1" si="253"/>
        <v>401.27009335142907</v>
      </c>
      <c r="S179" s="9">
        <f t="shared" ca="1" si="253"/>
        <v>406.01098072842848</v>
      </c>
      <c r="T179" s="9">
        <f t="shared" ca="1" si="253"/>
        <v>410.80788028648453</v>
      </c>
      <c r="U179" s="9">
        <f t="shared" ca="1" si="253"/>
        <v>415.66145379293653</v>
      </c>
      <c r="V179" s="9">
        <f t="shared" ca="1" si="253"/>
        <v>420.57237083370978</v>
      </c>
      <c r="W179" s="9">
        <f t="shared" ca="1" si="253"/>
        <v>425.54130890568842</v>
      </c>
      <c r="X179" s="9">
        <f t="shared" ca="1" si="253"/>
        <v>473.62584886119953</v>
      </c>
      <c r="Y179" s="9">
        <f t="shared" ca="1" si="253"/>
        <v>479.22159807224324</v>
      </c>
      <c r="Z179" s="9">
        <f t="shared" ca="1" si="253"/>
        <v>484.8834594038737</v>
      </c>
      <c r="AA179" s="9">
        <f t="shared" ca="1" si="253"/>
        <v>490.61221395122641</v>
      </c>
      <c r="AB179" s="9">
        <f t="shared" ca="1" si="253"/>
        <v>496.40865203784466</v>
      </c>
      <c r="AC179" s="9">
        <f t="shared" ca="1" si="253"/>
        <v>502.27357332471075</v>
      </c>
      <c r="AD179" s="9">
        <f t="shared" ca="1" si="253"/>
        <v>554.40849482243391</v>
      </c>
      <c r="AE179" s="9">
        <f t="shared" ca="1" si="253"/>
        <v>560.95866708384631</v>
      </c>
      <c r="AF179" s="9">
        <f t="shared" ca="1" si="253"/>
        <v>567.58622769167664</v>
      </c>
      <c r="AG179" s="9">
        <f t="shared" ca="1" si="253"/>
        <v>574.29209096633008</v>
      </c>
      <c r="AH179" s="9">
        <f t="shared" ca="1" si="253"/>
        <v>581.07718203063848</v>
      </c>
      <c r="AI179" s="9">
        <f t="shared" ca="1" si="253"/>
        <v>587.94243693748433</v>
      </c>
      <c r="AJ179" s="9">
        <f t="shared" ca="1" si="253"/>
        <v>644.46286969885091</v>
      </c>
      <c r="AK179" s="9">
        <f t="shared" ca="1" si="253"/>
        <v>652.07700774333296</v>
      </c>
      <c r="AL179" s="9">
        <f t="shared" ca="1" si="253"/>
        <v>659.78110457502635</v>
      </c>
      <c r="AM179" s="9">
        <f t="shared" ca="1" si="253"/>
        <v>667.5762230303734</v>
      </c>
      <c r="AN179" s="9">
        <f t="shared" ca="1" si="253"/>
        <v>675.46343850291476</v>
      </c>
      <c r="AO179" s="9">
        <f t="shared" ca="1" si="253"/>
        <v>683.44383909164912</v>
      </c>
      <c r="AP179" s="9">
        <f t="shared" ca="1" si="253"/>
        <v>744.71225850122767</v>
      </c>
      <c r="AQ179" s="9">
        <f t="shared" ca="1" si="253"/>
        <v>753.51081340059136</v>
      </c>
      <c r="AR179" s="9">
        <f t="shared" ca="1" si="253"/>
        <v>762.41332062171841</v>
      </c>
      <c r="AS179" s="9">
        <f t="shared" ca="1" si="253"/>
        <v>771.42100833052098</v>
      </c>
      <c r="AT179" s="9">
        <f t="shared" ca="1" si="253"/>
        <v>517.38327901477794</v>
      </c>
      <c r="AU179" s="9">
        <f t="shared" si="253"/>
        <v>0</v>
      </c>
      <c r="AV179" s="9">
        <f t="shared" si="253"/>
        <v>0</v>
      </c>
      <c r="AW179" s="9">
        <f t="shared" si="253"/>
        <v>0</v>
      </c>
      <c r="AX179" s="9">
        <f t="shared" si="253"/>
        <v>0</v>
      </c>
      <c r="AY179" s="9">
        <f t="shared" si="253"/>
        <v>0</v>
      </c>
      <c r="AZ179" s="9">
        <f t="shared" si="253"/>
        <v>0</v>
      </c>
      <c r="BA179" s="9">
        <f t="shared" si="253"/>
        <v>0</v>
      </c>
      <c r="BB179" s="9">
        <f t="shared" si="253"/>
        <v>0</v>
      </c>
      <c r="BC179" s="9">
        <f t="shared" si="253"/>
        <v>0</v>
      </c>
      <c r="BD179" s="9">
        <f t="shared" si="253"/>
        <v>0</v>
      </c>
      <c r="BE179" s="9">
        <f t="shared" si="253"/>
        <v>0</v>
      </c>
      <c r="BF179" s="9">
        <f t="shared" si="253"/>
        <v>0</v>
      </c>
      <c r="BG179" s="9">
        <f t="shared" si="253"/>
        <v>0</v>
      </c>
      <c r="BH179" s="9">
        <f t="shared" si="253"/>
        <v>0</v>
      </c>
      <c r="BI179" s="9">
        <f t="shared" si="253"/>
        <v>0</v>
      </c>
    </row>
    <row r="180" spans="1:61" x14ac:dyDescent="0.35">
      <c r="C180" t="s">
        <v>210</v>
      </c>
      <c r="D180" t="s">
        <v>233</v>
      </c>
      <c r="E180" s="15">
        <f t="shared" ref="E180:E181" si="254">SUM(F180:AU180)</f>
        <v>5042.1218664129874</v>
      </c>
      <c r="F180" s="9">
        <f t="shared" ref="F180:AL180" si="255">F59*F$128</f>
        <v>69.70355872479999</v>
      </c>
      <c r="G180" s="9">
        <f t="shared" si="255"/>
        <v>70.527085638880123</v>
      </c>
      <c r="H180" s="9">
        <f t="shared" si="255"/>
        <v>71.360342279686122</v>
      </c>
      <c r="I180" s="9">
        <f t="shared" si="255"/>
        <v>72.203443601059291</v>
      </c>
      <c r="J180" s="9">
        <f t="shared" si="255"/>
        <v>73.056505914986488</v>
      </c>
      <c r="K180" s="9">
        <f t="shared" si="255"/>
        <v>73.919646907646282</v>
      </c>
      <c r="L180" s="9">
        <f t="shared" si="255"/>
        <v>84.142108862600196</v>
      </c>
      <c r="M180" s="9">
        <f t="shared" si="255"/>
        <v>85.136222972747561</v>
      </c>
      <c r="N180" s="9">
        <f t="shared" si="255"/>
        <v>86.142082246848588</v>
      </c>
      <c r="O180" s="9">
        <f t="shared" si="255"/>
        <v>87.159825450538733</v>
      </c>
      <c r="P180" s="9">
        <f t="shared" si="255"/>
        <v>88.18959298892851</v>
      </c>
      <c r="Q180" s="9">
        <f t="shared" si="255"/>
        <v>89.231526925973128</v>
      </c>
      <c r="R180" s="9">
        <f t="shared" si="255"/>
        <v>100.31752333785727</v>
      </c>
      <c r="S180" s="9">
        <f t="shared" si="255"/>
        <v>101.50274518210712</v>
      </c>
      <c r="T180" s="9">
        <f t="shared" si="255"/>
        <v>102.70197007162112</v>
      </c>
      <c r="U180" s="9">
        <f t="shared" si="255"/>
        <v>103.91536344823413</v>
      </c>
      <c r="V180" s="9">
        <f t="shared" si="255"/>
        <v>105.14309270842746</v>
      </c>
      <c r="W180" s="9">
        <f t="shared" si="255"/>
        <v>106.38532722642208</v>
      </c>
      <c r="X180" s="9">
        <f t="shared" si="255"/>
        <v>118.40646221529988</v>
      </c>
      <c r="Y180" s="9">
        <f t="shared" si="255"/>
        <v>119.80539951806081</v>
      </c>
      <c r="Z180" s="9">
        <f t="shared" si="255"/>
        <v>121.22086485096843</v>
      </c>
      <c r="AA180" s="9">
        <f t="shared" si="255"/>
        <v>122.6530534878066</v>
      </c>
      <c r="AB180" s="9">
        <f t="shared" si="255"/>
        <v>124.10216300946117</v>
      </c>
      <c r="AC180" s="9">
        <f t="shared" si="255"/>
        <v>125.56839333117767</v>
      </c>
      <c r="AD180" s="9">
        <f t="shared" si="255"/>
        <v>138.60212370560848</v>
      </c>
      <c r="AE180" s="9">
        <f t="shared" si="255"/>
        <v>140.23966677096158</v>
      </c>
      <c r="AF180" s="9">
        <f t="shared" si="255"/>
        <v>141.89655692291916</v>
      </c>
      <c r="AG180" s="9">
        <f t="shared" si="255"/>
        <v>143.57302274158249</v>
      </c>
      <c r="AH180" s="9">
        <f t="shared" si="255"/>
        <v>145.26929550765962</v>
      </c>
      <c r="AI180" s="9">
        <f t="shared" si="255"/>
        <v>146.98560923437108</v>
      </c>
      <c r="AJ180" s="9">
        <f t="shared" si="255"/>
        <v>161.11571742471273</v>
      </c>
      <c r="AK180" s="9">
        <f t="shared" si="255"/>
        <v>163.01925193583324</v>
      </c>
      <c r="AL180" s="9">
        <f t="shared" si="255"/>
        <v>164.94527614375659</v>
      </c>
      <c r="AM180" s="9">
        <f t="shared" ref="AM180:BI180" si="256">AM59*AM$128</f>
        <v>166.89405575759335</v>
      </c>
      <c r="AN180" s="9">
        <f t="shared" si="256"/>
        <v>168.86585962572872</v>
      </c>
      <c r="AO180" s="9">
        <f t="shared" si="256"/>
        <v>170.86095977291228</v>
      </c>
      <c r="AP180" s="9">
        <f t="shared" si="256"/>
        <v>186.17806462530692</v>
      </c>
      <c r="AQ180" s="9">
        <f t="shared" si="256"/>
        <v>188.37770335014784</v>
      </c>
      <c r="AR180" s="9">
        <f t="shared" si="256"/>
        <v>190.6033301554296</v>
      </c>
      <c r="AS180" s="9">
        <f t="shared" si="256"/>
        <v>192.85525208263027</v>
      </c>
      <c r="AT180" s="9">
        <f t="shared" si="256"/>
        <v>129.34581975369451</v>
      </c>
      <c r="AU180" s="9">
        <f t="shared" si="256"/>
        <v>0</v>
      </c>
      <c r="AV180" s="9">
        <f t="shared" si="256"/>
        <v>0</v>
      </c>
      <c r="AW180" s="9">
        <f t="shared" si="256"/>
        <v>0</v>
      </c>
      <c r="AX180" s="9">
        <f t="shared" si="256"/>
        <v>0</v>
      </c>
      <c r="AY180" s="9">
        <f t="shared" si="256"/>
        <v>0</v>
      </c>
      <c r="AZ180" s="9">
        <f t="shared" si="256"/>
        <v>0</v>
      </c>
      <c r="BA180" s="9">
        <f t="shared" si="256"/>
        <v>0</v>
      </c>
      <c r="BB180" s="9">
        <f t="shared" si="256"/>
        <v>0</v>
      </c>
      <c r="BC180" s="9">
        <f t="shared" si="256"/>
        <v>0</v>
      </c>
      <c r="BD180" s="9">
        <f t="shared" si="256"/>
        <v>0</v>
      </c>
      <c r="BE180" s="9">
        <f t="shared" si="256"/>
        <v>0</v>
      </c>
      <c r="BF180" s="9">
        <f t="shared" si="256"/>
        <v>0</v>
      </c>
      <c r="BG180" s="9">
        <f t="shared" si="256"/>
        <v>0</v>
      </c>
      <c r="BH180" s="9">
        <f t="shared" si="256"/>
        <v>0</v>
      </c>
      <c r="BI180" s="9">
        <f t="shared" si="256"/>
        <v>0</v>
      </c>
    </row>
    <row r="181" spans="1:61" x14ac:dyDescent="0.35">
      <c r="C181" t="s">
        <v>302</v>
      </c>
      <c r="D181" t="s">
        <v>233</v>
      </c>
      <c r="E181" s="15">
        <f t="shared" ca="1" si="254"/>
        <v>15126.365599238959</v>
      </c>
      <c r="F181" s="9">
        <f t="shared" ref="F181:AL181" ca="1" si="257">F60*F$128</f>
        <v>209.11067617439997</v>
      </c>
      <c r="G181" s="9">
        <f t="shared" ca="1" si="257"/>
        <v>211.58125691664031</v>
      </c>
      <c r="H181" s="9">
        <f t="shared" ca="1" si="257"/>
        <v>214.08102683905838</v>
      </c>
      <c r="I181" s="9">
        <f ca="1">I60*I$128</f>
        <v>216.61033080317787</v>
      </c>
      <c r="J181" s="9">
        <f t="shared" ca="1" si="257"/>
        <v>219.16951774495939</v>
      </c>
      <c r="K181" s="9">
        <f t="shared" ca="1" si="257"/>
        <v>221.75894072293883</v>
      </c>
      <c r="L181" s="9">
        <f t="shared" ca="1" si="257"/>
        <v>252.42632658780062</v>
      </c>
      <c r="M181" s="9">
        <f t="shared" ca="1" si="257"/>
        <v>255.40866891824263</v>
      </c>
      <c r="N181" s="9">
        <f t="shared" ca="1" si="257"/>
        <v>258.42624674054571</v>
      </c>
      <c r="O181" s="9">
        <f t="shared" ca="1" si="257"/>
        <v>261.4794763516162</v>
      </c>
      <c r="P181" s="9">
        <f t="shared" ca="1" si="257"/>
        <v>264.56877896678554</v>
      </c>
      <c r="Q181" s="9">
        <f t="shared" ca="1" si="257"/>
        <v>267.69458077791938</v>
      </c>
      <c r="R181" s="9">
        <f t="shared" ca="1" si="257"/>
        <v>300.9525700135718</v>
      </c>
      <c r="S181" s="9">
        <f t="shared" ca="1" si="257"/>
        <v>304.50823554632137</v>
      </c>
      <c r="T181" s="9">
        <f t="shared" ca="1" si="257"/>
        <v>308.10591021486346</v>
      </c>
      <c r="U181" s="9">
        <f t="shared" ca="1" si="257"/>
        <v>311.7460903447024</v>
      </c>
      <c r="V181" s="9">
        <f t="shared" ca="1" si="257"/>
        <v>315.42927812528228</v>
      </c>
      <c r="W181" s="9">
        <f t="shared" ca="1" si="257"/>
        <v>319.15598167926635</v>
      </c>
      <c r="X181" s="9">
        <f t="shared" ca="1" si="257"/>
        <v>355.21938664589965</v>
      </c>
      <c r="Y181" s="9">
        <f t="shared" ca="1" si="257"/>
        <v>359.41619855418242</v>
      </c>
      <c r="Z181" s="9">
        <f t="shared" ca="1" si="257"/>
        <v>363.66259455290532</v>
      </c>
      <c r="AA181" s="9">
        <f t="shared" ca="1" si="257"/>
        <v>367.95916046341983</v>
      </c>
      <c r="AB181" s="9">
        <f t="shared" ca="1" si="257"/>
        <v>372.30648902838345</v>
      </c>
      <c r="AC181" s="9">
        <f t="shared" ca="1" si="257"/>
        <v>376.70517999353308</v>
      </c>
      <c r="AD181" s="9">
        <f t="shared" ca="1" si="257"/>
        <v>415.80637111682546</v>
      </c>
      <c r="AE181" s="9">
        <f t="shared" ca="1" si="257"/>
        <v>420.71900031288476</v>
      </c>
      <c r="AF181" s="9">
        <f t="shared" ca="1" si="257"/>
        <v>425.68967076875748</v>
      </c>
      <c r="AG181" s="9">
        <f t="shared" ca="1" si="257"/>
        <v>430.71906822474756</v>
      </c>
      <c r="AH181" s="9">
        <f t="shared" ca="1" si="257"/>
        <v>435.80788652297889</v>
      </c>
      <c r="AI181" s="9">
        <f t="shared" ca="1" si="257"/>
        <v>440.95682770311333</v>
      </c>
      <c r="AJ181" s="9">
        <f t="shared" ca="1" si="257"/>
        <v>483.34715227413812</v>
      </c>
      <c r="AK181" s="9">
        <f t="shared" ca="1" si="257"/>
        <v>489.05775580749975</v>
      </c>
      <c r="AL181" s="9">
        <f t="shared" ca="1" si="257"/>
        <v>494.83582843126976</v>
      </c>
      <c r="AM181" s="9">
        <f t="shared" ref="AM181:BI181" ca="1" si="258">AM60*AM$128</f>
        <v>500.68216727278002</v>
      </c>
      <c r="AN181" s="9">
        <f t="shared" ca="1" si="258"/>
        <v>506.59757887718609</v>
      </c>
      <c r="AO181" s="9">
        <f t="shared" ca="1" si="258"/>
        <v>512.58287931873679</v>
      </c>
      <c r="AP181" s="9">
        <f t="shared" ca="1" si="258"/>
        <v>558.53419387592078</v>
      </c>
      <c r="AQ181" s="9">
        <f t="shared" ca="1" si="258"/>
        <v>565.13311005044352</v>
      </c>
      <c r="AR181" s="9">
        <f t="shared" ca="1" si="258"/>
        <v>571.80999046628881</v>
      </c>
      <c r="AS181" s="9">
        <f t="shared" ca="1" si="258"/>
        <v>578.5657562478907</v>
      </c>
      <c r="AT181" s="9">
        <f t="shared" ca="1" si="258"/>
        <v>388.03745926108343</v>
      </c>
      <c r="AU181" s="9">
        <f t="shared" si="258"/>
        <v>0</v>
      </c>
      <c r="AV181" s="9">
        <f t="shared" si="258"/>
        <v>0</v>
      </c>
      <c r="AW181" s="9">
        <f t="shared" si="258"/>
        <v>0</v>
      </c>
      <c r="AX181" s="9">
        <f t="shared" si="258"/>
        <v>0</v>
      </c>
      <c r="AY181" s="9">
        <f t="shared" si="258"/>
        <v>0</v>
      </c>
      <c r="AZ181" s="9">
        <f t="shared" si="258"/>
        <v>0</v>
      </c>
      <c r="BA181" s="9">
        <f t="shared" si="258"/>
        <v>0</v>
      </c>
      <c r="BB181" s="9">
        <f t="shared" si="258"/>
        <v>0</v>
      </c>
      <c r="BC181" s="9">
        <f t="shared" si="258"/>
        <v>0</v>
      </c>
      <c r="BD181" s="9">
        <f t="shared" si="258"/>
        <v>0</v>
      </c>
      <c r="BE181" s="9">
        <f t="shared" si="258"/>
        <v>0</v>
      </c>
      <c r="BF181" s="9">
        <f t="shared" si="258"/>
        <v>0</v>
      </c>
      <c r="BG181" s="9">
        <f t="shared" si="258"/>
        <v>0</v>
      </c>
      <c r="BH181" s="9">
        <f t="shared" si="258"/>
        <v>0</v>
      </c>
      <c r="BI181" s="9">
        <f t="shared" si="258"/>
        <v>0</v>
      </c>
    </row>
    <row r="182" spans="1:61" x14ac:dyDescent="0.35">
      <c r="B182" s="7" t="s">
        <v>115</v>
      </c>
      <c r="D182" t="s">
        <v>233</v>
      </c>
      <c r="E182" s="15">
        <f ca="1">SUM(F182:AU182)</f>
        <v>1018.5167332295262</v>
      </c>
      <c r="F182" s="9">
        <f ca="1">F61*F$128</f>
        <v>13.428781344000001</v>
      </c>
      <c r="G182" s="9">
        <f t="shared" ref="G182:AL182" ca="1" si="259">G61*G$128</f>
        <v>13.61474985467146</v>
      </c>
      <c r="H182" s="9">
        <f t="shared" ca="1" si="259"/>
        <v>13.803293750709273</v>
      </c>
      <c r="I182" s="9">
        <f t="shared" ca="1" si="259"/>
        <v>13.994448697343874</v>
      </c>
      <c r="J182" s="9">
        <f t="shared" ca="1" si="259"/>
        <v>14.188250853715711</v>
      </c>
      <c r="K182" s="9">
        <f t="shared" ca="1" si="259"/>
        <v>14.384736879715195</v>
      </c>
      <c r="L182" s="9">
        <f t="shared" ca="1" si="259"/>
        <v>16.406936935781957</v>
      </c>
      <c r="M182" s="9">
        <f t="shared" ca="1" si="259"/>
        <v>16.63414844131378</v>
      </c>
      <c r="N182" s="9">
        <f t="shared" ca="1" si="259"/>
        <v>16.864506485925265</v>
      </c>
      <c r="O182" s="9">
        <f t="shared" ca="1" si="259"/>
        <v>17.098054644470423</v>
      </c>
      <c r="P182" s="9">
        <f t="shared" ca="1" si="259"/>
        <v>17.3348370952497</v>
      </c>
      <c r="Q182" s="9">
        <f t="shared" ca="1" si="259"/>
        <v>17.574898628366864</v>
      </c>
      <c r="R182" s="9">
        <f t="shared" ca="1" si="259"/>
        <v>19.798094060223956</v>
      </c>
      <c r="S182" s="9">
        <f t="shared" ca="1" si="259"/>
        <v>20.072268013332383</v>
      </c>
      <c r="T182" s="9">
        <f t="shared" ca="1" si="259"/>
        <v>20.350238865088453</v>
      </c>
      <c r="U182" s="9">
        <f t="shared" ca="1" si="259"/>
        <v>20.632059196852197</v>
      </c>
      <c r="V182" s="9">
        <f t="shared" ca="1" si="259"/>
        <v>20.917782318156753</v>
      </c>
      <c r="W182" s="9">
        <f t="shared" ca="1" si="259"/>
        <v>21.20746227679243</v>
      </c>
      <c r="X182" s="9">
        <f t="shared" ca="1" si="259"/>
        <v>23.651269255933538</v>
      </c>
      <c r="Y182" s="9">
        <f t="shared" ca="1" si="259"/>
        <v>23.978803914987367</v>
      </c>
      <c r="Z182" s="9">
        <f t="shared" ca="1" si="259"/>
        <v>24.310874438553203</v>
      </c>
      <c r="AA182" s="9">
        <f t="shared" ca="1" si="259"/>
        <v>24.647543641561594</v>
      </c>
      <c r="AB182" s="9">
        <f t="shared" ca="1" si="259"/>
        <v>24.988875208835857</v>
      </c>
      <c r="AC182" s="9">
        <f t="shared" ca="1" si="259"/>
        <v>25.33493370713871</v>
      </c>
      <c r="AD182" s="9">
        <f t="shared" ca="1" si="259"/>
        <v>28.020855924420953</v>
      </c>
      <c r="AE182" s="9">
        <f t="shared" ca="1" si="259"/>
        <v>28.408902814940344</v>
      </c>
      <c r="AF182" s="9">
        <f t="shared" ca="1" si="259"/>
        <v>28.802323573754414</v>
      </c>
      <c r="AG182" s="9">
        <f t="shared" ca="1" si="259"/>
        <v>29.201192620891113</v>
      </c>
      <c r="AH182" s="9">
        <f t="shared" ca="1" si="259"/>
        <v>29.605585406984389</v>
      </c>
      <c r="AI182" s="9">
        <f t="shared" ca="1" si="259"/>
        <v>30.015578427546409</v>
      </c>
      <c r="AJ182" s="9">
        <f t="shared" ca="1" si="259"/>
        <v>32.967186673890801</v>
      </c>
      <c r="AK182" s="9">
        <f t="shared" ca="1" si="259"/>
        <v>33.423732837665412</v>
      </c>
      <c r="AL182" s="9">
        <f t="shared" ca="1" si="259"/>
        <v>33.886601482084792</v>
      </c>
      <c r="AM182" s="9">
        <f t="shared" ref="AM182:BI182" ca="1" si="260">AM61*AM$128</f>
        <v>34.355880164037274</v>
      </c>
      <c r="AN182" s="9">
        <f t="shared" ca="1" si="260"/>
        <v>34.831657652943044</v>
      </c>
      <c r="AO182" s="9">
        <f t="shared" ca="1" si="260"/>
        <v>35.314023947545785</v>
      </c>
      <c r="AP182" s="9">
        <f t="shared" ca="1" si="260"/>
        <v>38.557152623162963</v>
      </c>
      <c r="AQ182" s="9">
        <f t="shared" ca="1" si="260"/>
        <v>39.091111443801985</v>
      </c>
      <c r="AR182" s="9">
        <f t="shared" ca="1" si="260"/>
        <v>39.632464794450158</v>
      </c>
      <c r="AS182" s="9">
        <f t="shared" ca="1" si="260"/>
        <v>40.18131507827399</v>
      </c>
      <c r="AT182" s="9">
        <f t="shared" ca="1" si="260"/>
        <v>27.003319254412585</v>
      </c>
      <c r="AU182" s="9">
        <f t="shared" si="260"/>
        <v>0</v>
      </c>
      <c r="AV182" s="9">
        <f t="shared" si="260"/>
        <v>0</v>
      </c>
      <c r="AW182" s="9">
        <f t="shared" si="260"/>
        <v>0</v>
      </c>
      <c r="AX182" s="9">
        <f t="shared" si="260"/>
        <v>0</v>
      </c>
      <c r="AY182" s="9">
        <f t="shared" si="260"/>
        <v>0</v>
      </c>
      <c r="AZ182" s="9">
        <f t="shared" si="260"/>
        <v>0</v>
      </c>
      <c r="BA182" s="9">
        <f t="shared" si="260"/>
        <v>0</v>
      </c>
      <c r="BB182" s="9">
        <f t="shared" si="260"/>
        <v>0</v>
      </c>
      <c r="BC182" s="9">
        <f t="shared" si="260"/>
        <v>0</v>
      </c>
      <c r="BD182" s="9">
        <f t="shared" si="260"/>
        <v>0</v>
      </c>
      <c r="BE182" s="9">
        <f t="shared" si="260"/>
        <v>0</v>
      </c>
      <c r="BF182" s="9">
        <f t="shared" si="260"/>
        <v>0</v>
      </c>
      <c r="BG182" s="9">
        <f t="shared" si="260"/>
        <v>0</v>
      </c>
      <c r="BH182" s="9">
        <f t="shared" si="260"/>
        <v>0</v>
      </c>
      <c r="BI182" s="9">
        <f t="shared" si="260"/>
        <v>0</v>
      </c>
    </row>
    <row r="183" spans="1:61" x14ac:dyDescent="0.35">
      <c r="C183" t="s">
        <v>210</v>
      </c>
      <c r="D183" t="s">
        <v>233</v>
      </c>
      <c r="E183" s="15">
        <f t="shared" ref="E183:E191" si="261">SUM(F183:AU183)</f>
        <v>565.84262957195915</v>
      </c>
      <c r="F183" s="9">
        <f>F62*F$128</f>
        <v>7.4604340800000006</v>
      </c>
      <c r="G183" s="9">
        <f t="shared" ref="G183:AL183" si="262">G62*G$128</f>
        <v>7.5637499192619222</v>
      </c>
      <c r="H183" s="9">
        <f t="shared" si="262"/>
        <v>7.6684965281718185</v>
      </c>
      <c r="I183" s="9">
        <f t="shared" si="262"/>
        <v>7.7746937207465958</v>
      </c>
      <c r="J183" s="9">
        <f t="shared" si="262"/>
        <v>7.8823615853976188</v>
      </c>
      <c r="K183" s="9">
        <f t="shared" si="262"/>
        <v>7.9915204887306635</v>
      </c>
      <c r="L183" s="9">
        <f t="shared" si="262"/>
        <v>9.1149649643233097</v>
      </c>
      <c r="M183" s="9">
        <f t="shared" si="262"/>
        <v>9.2411935785076551</v>
      </c>
      <c r="N183" s="9">
        <f t="shared" si="262"/>
        <v>9.3691702699584809</v>
      </c>
      <c r="O183" s="9">
        <f t="shared" si="262"/>
        <v>9.498919246928013</v>
      </c>
      <c r="P183" s="9">
        <f t="shared" si="262"/>
        <v>9.6304650529165023</v>
      </c>
      <c r="Q183" s="9">
        <f t="shared" si="262"/>
        <v>9.763832571314925</v>
      </c>
      <c r="R183" s="9">
        <f t="shared" si="262"/>
        <v>10.998941144568864</v>
      </c>
      <c r="S183" s="9">
        <f t="shared" si="262"/>
        <v>11.151260007406881</v>
      </c>
      <c r="T183" s="9">
        <f t="shared" si="262"/>
        <v>11.305688258382474</v>
      </c>
      <c r="U183" s="9">
        <f t="shared" si="262"/>
        <v>11.462255109362331</v>
      </c>
      <c r="V183" s="9">
        <f t="shared" si="262"/>
        <v>11.620990176753752</v>
      </c>
      <c r="W183" s="9">
        <f t="shared" si="262"/>
        <v>11.781923487106905</v>
      </c>
      <c r="X183" s="9">
        <f t="shared" si="262"/>
        <v>13.139594031074187</v>
      </c>
      <c r="Y183" s="9">
        <f t="shared" si="262"/>
        <v>13.321557730548538</v>
      </c>
      <c r="Z183" s="9">
        <f t="shared" si="262"/>
        <v>13.50604135475178</v>
      </c>
      <c r="AA183" s="9">
        <f t="shared" si="262"/>
        <v>13.693079800867551</v>
      </c>
      <c r="AB183" s="9">
        <f t="shared" si="262"/>
        <v>13.882708449353254</v>
      </c>
      <c r="AC183" s="9">
        <f t="shared" si="262"/>
        <v>14.074963170632618</v>
      </c>
      <c r="AD183" s="9">
        <f t="shared" si="262"/>
        <v>15.56714218023386</v>
      </c>
      <c r="AE183" s="9">
        <f t="shared" si="262"/>
        <v>15.78272378607797</v>
      </c>
      <c r="AF183" s="9">
        <f t="shared" si="262"/>
        <v>16.001290874308008</v>
      </c>
      <c r="AG183" s="9">
        <f t="shared" si="262"/>
        <v>16.222884789383951</v>
      </c>
      <c r="AH183" s="9">
        <f t="shared" si="262"/>
        <v>16.447547448324659</v>
      </c>
      <c r="AI183" s="9">
        <f t="shared" si="262"/>
        <v>16.675321348636892</v>
      </c>
      <c r="AJ183" s="9">
        <f t="shared" si="262"/>
        <v>18.315103707717114</v>
      </c>
      <c r="AK183" s="9">
        <f t="shared" si="262"/>
        <v>18.568740465369675</v>
      </c>
      <c r="AL183" s="9">
        <f t="shared" si="262"/>
        <v>18.825889712269326</v>
      </c>
      <c r="AM183" s="9">
        <f t="shared" ref="AM183:BI183" si="263">AM62*AM$128</f>
        <v>19.086600091131817</v>
      </c>
      <c r="AN183" s="9">
        <f t="shared" si="263"/>
        <v>19.350920918301689</v>
      </c>
      <c r="AO183" s="9">
        <f t="shared" si="263"/>
        <v>19.618902193080995</v>
      </c>
      <c r="AP183" s="9">
        <f t="shared" si="263"/>
        <v>21.420640346201647</v>
      </c>
      <c r="AQ183" s="9">
        <f t="shared" si="263"/>
        <v>21.717284135445546</v>
      </c>
      <c r="AR183" s="9">
        <f t="shared" si="263"/>
        <v>22.018035996916758</v>
      </c>
      <c r="AS183" s="9">
        <f t="shared" si="263"/>
        <v>22.322952821263328</v>
      </c>
      <c r="AT183" s="9">
        <f t="shared" si="263"/>
        <v>15.001844030229217</v>
      </c>
      <c r="AU183" s="9">
        <f t="shared" si="263"/>
        <v>0</v>
      </c>
      <c r="AV183" s="9">
        <f t="shared" si="263"/>
        <v>0</v>
      </c>
      <c r="AW183" s="9">
        <f t="shared" si="263"/>
        <v>0</v>
      </c>
      <c r="AX183" s="9">
        <f t="shared" si="263"/>
        <v>0</v>
      </c>
      <c r="AY183" s="9">
        <f t="shared" si="263"/>
        <v>0</v>
      </c>
      <c r="AZ183" s="9">
        <f t="shared" si="263"/>
        <v>0</v>
      </c>
      <c r="BA183" s="9">
        <f t="shared" si="263"/>
        <v>0</v>
      </c>
      <c r="BB183" s="9">
        <f t="shared" si="263"/>
        <v>0</v>
      </c>
      <c r="BC183" s="9">
        <f t="shared" si="263"/>
        <v>0</v>
      </c>
      <c r="BD183" s="9">
        <f t="shared" si="263"/>
        <v>0</v>
      </c>
      <c r="BE183" s="9">
        <f t="shared" si="263"/>
        <v>0</v>
      </c>
      <c r="BF183" s="9">
        <f t="shared" si="263"/>
        <v>0</v>
      </c>
      <c r="BG183" s="9">
        <f t="shared" si="263"/>
        <v>0</v>
      </c>
      <c r="BH183" s="9">
        <f t="shared" si="263"/>
        <v>0</v>
      </c>
      <c r="BI183" s="9">
        <f t="shared" si="263"/>
        <v>0</v>
      </c>
    </row>
    <row r="184" spans="1:61" x14ac:dyDescent="0.35">
      <c r="C184" t="s">
        <v>302</v>
      </c>
      <c r="D184" t="s">
        <v>233</v>
      </c>
      <c r="E184" s="15">
        <f t="shared" ca="1" si="261"/>
        <v>452.67410365756723</v>
      </c>
      <c r="F184" s="9">
        <f ca="1">F63*F$128</f>
        <v>5.9683472640000002</v>
      </c>
      <c r="G184" s="9">
        <f t="shared" ref="G184:AL185" ca="1" si="264">G63*G$128</f>
        <v>6.0509999354095383</v>
      </c>
      <c r="H184" s="9">
        <f t="shared" ca="1" si="264"/>
        <v>6.1347972225374532</v>
      </c>
      <c r="I184" s="9">
        <f t="shared" ca="1" si="264"/>
        <v>6.2197549765972768</v>
      </c>
      <c r="J184" s="9">
        <f t="shared" ca="1" si="264"/>
        <v>6.3058892683180936</v>
      </c>
      <c r="K184" s="9">
        <f t="shared" ca="1" si="264"/>
        <v>6.3932163909845316</v>
      </c>
      <c r="L184" s="9">
        <f t="shared" ca="1" si="264"/>
        <v>7.2919719714586479</v>
      </c>
      <c r="M184" s="9">
        <f t="shared" ca="1" si="264"/>
        <v>7.3929548628061239</v>
      </c>
      <c r="N184" s="9">
        <f t="shared" ca="1" si="264"/>
        <v>7.495336215966784</v>
      </c>
      <c r="O184" s="9">
        <f t="shared" ca="1" si="264"/>
        <v>7.5991353975424101</v>
      </c>
      <c r="P184" s="9">
        <f t="shared" ca="1" si="264"/>
        <v>7.7043720423332003</v>
      </c>
      <c r="Q184" s="9">
        <f t="shared" ca="1" si="264"/>
        <v>7.8110660570519386</v>
      </c>
      <c r="R184" s="9">
        <f t="shared" ca="1" si="264"/>
        <v>8.7991529156550907</v>
      </c>
      <c r="S184" s="9">
        <f t="shared" ca="1" si="264"/>
        <v>8.9210080059255041</v>
      </c>
      <c r="T184" s="9">
        <f t="shared" ca="1" si="264"/>
        <v>9.0445506067059807</v>
      </c>
      <c r="U184" s="9">
        <f t="shared" ca="1" si="264"/>
        <v>9.1698040874898652</v>
      </c>
      <c r="V184" s="9">
        <f t="shared" ca="1" si="264"/>
        <v>9.2967921414030013</v>
      </c>
      <c r="W184" s="9">
        <f t="shared" ca="1" si="264"/>
        <v>9.4255387896855236</v>
      </c>
      <c r="X184" s="9">
        <f t="shared" ca="1" si="264"/>
        <v>10.511675224859349</v>
      </c>
      <c r="Y184" s="9">
        <f t="shared" ca="1" si="264"/>
        <v>10.657246184438831</v>
      </c>
      <c r="Z184" s="9">
        <f t="shared" ca="1" si="264"/>
        <v>10.804833083801425</v>
      </c>
      <c r="AA184" s="9">
        <f t="shared" ca="1" si="264"/>
        <v>10.954463840694043</v>
      </c>
      <c r="AB184" s="9">
        <f t="shared" ca="1" si="264"/>
        <v>11.106166759482605</v>
      </c>
      <c r="AC184" s="9">
        <f t="shared" ca="1" si="264"/>
        <v>11.259970536506096</v>
      </c>
      <c r="AD184" s="9">
        <f t="shared" ca="1" si="264"/>
        <v>12.453713744187089</v>
      </c>
      <c r="AE184" s="9">
        <f t="shared" ca="1" si="264"/>
        <v>12.626179028862374</v>
      </c>
      <c r="AF184" s="9">
        <f t="shared" ca="1" si="264"/>
        <v>12.801032699446408</v>
      </c>
      <c r="AG184" s="9">
        <f t="shared" ca="1" si="264"/>
        <v>12.978307831507161</v>
      </c>
      <c r="AH184" s="9">
        <f t="shared" ca="1" si="264"/>
        <v>13.158037958659726</v>
      </c>
      <c r="AI184" s="9">
        <f t="shared" ca="1" si="264"/>
        <v>13.340257078909515</v>
      </c>
      <c r="AJ184" s="9">
        <f t="shared" ca="1" si="264"/>
        <v>14.652082966173689</v>
      </c>
      <c r="AK184" s="9">
        <f t="shared" ca="1" si="264"/>
        <v>14.854992372295738</v>
      </c>
      <c r="AL184" s="9">
        <f t="shared" ca="1" si="264"/>
        <v>15.060711769815459</v>
      </c>
      <c r="AM184" s="9">
        <f t="shared" ref="AM184:BI185" ca="1" si="265">AM63*AM$128</f>
        <v>15.269280072905453</v>
      </c>
      <c r="AN184" s="9">
        <f t="shared" ca="1" si="265"/>
        <v>15.480736734641352</v>
      </c>
      <c r="AO184" s="9">
        <f t="shared" ca="1" si="265"/>
        <v>15.695121754464795</v>
      </c>
      <c r="AP184" s="9">
        <f t="shared" ca="1" si="265"/>
        <v>17.136512276961319</v>
      </c>
      <c r="AQ184" s="9">
        <f t="shared" ca="1" si="265"/>
        <v>17.373827308356436</v>
      </c>
      <c r="AR184" s="9">
        <f t="shared" ca="1" si="265"/>
        <v>17.614428797533403</v>
      </c>
      <c r="AS184" s="9">
        <f t="shared" ca="1" si="265"/>
        <v>17.858362257010661</v>
      </c>
      <c r="AT184" s="9">
        <f t="shared" ca="1" si="265"/>
        <v>12.001475224183372</v>
      </c>
      <c r="AU184" s="9">
        <f t="shared" si="265"/>
        <v>0</v>
      </c>
      <c r="AV184" s="9">
        <f t="shared" si="265"/>
        <v>0</v>
      </c>
      <c r="AW184" s="9">
        <f t="shared" si="265"/>
        <v>0</v>
      </c>
      <c r="AX184" s="9">
        <f t="shared" si="265"/>
        <v>0</v>
      </c>
      <c r="AY184" s="9">
        <f t="shared" si="265"/>
        <v>0</v>
      </c>
      <c r="AZ184" s="9">
        <f t="shared" si="265"/>
        <v>0</v>
      </c>
      <c r="BA184" s="9">
        <f t="shared" si="265"/>
        <v>0</v>
      </c>
      <c r="BB184" s="9">
        <f t="shared" si="265"/>
        <v>0</v>
      </c>
      <c r="BC184" s="9">
        <f t="shared" si="265"/>
        <v>0</v>
      </c>
      <c r="BD184" s="9">
        <f t="shared" si="265"/>
        <v>0</v>
      </c>
      <c r="BE184" s="9">
        <f t="shared" si="265"/>
        <v>0</v>
      </c>
      <c r="BF184" s="9">
        <f t="shared" si="265"/>
        <v>0</v>
      </c>
      <c r="BG184" s="9">
        <f t="shared" si="265"/>
        <v>0</v>
      </c>
      <c r="BH184" s="9">
        <f t="shared" si="265"/>
        <v>0</v>
      </c>
      <c r="BI184" s="9">
        <f t="shared" si="265"/>
        <v>0</v>
      </c>
    </row>
    <row r="185" spans="1:61" x14ac:dyDescent="0.35">
      <c r="B185" s="7" t="s">
        <v>116</v>
      </c>
      <c r="D185" t="s">
        <v>233</v>
      </c>
      <c r="E185" s="15">
        <f t="shared" ca="1" si="261"/>
        <v>107.38273213550157</v>
      </c>
      <c r="F185" s="9">
        <f t="shared" ref="F185:U190" ca="1" si="266">F64*F$128</f>
        <v>1.5910613848020108</v>
      </c>
      <c r="G185" s="9">
        <f t="shared" ca="1" si="266"/>
        <v>1.6050698529432723</v>
      </c>
      <c r="H185" s="9">
        <f t="shared" ca="1" si="266"/>
        <v>1.6192016583621145</v>
      </c>
      <c r="I185" s="9">
        <f t="shared" ca="1" si="266"/>
        <v>1.6334578869791301</v>
      </c>
      <c r="J185" s="9">
        <f t="shared" ca="1" si="266"/>
        <v>1.6478396342758803</v>
      </c>
      <c r="K185" s="9">
        <f t="shared" ca="1" si="266"/>
        <v>1.66234800537907</v>
      </c>
      <c r="L185" s="9">
        <f t="shared" ca="1" si="266"/>
        <v>1.8866071295386533</v>
      </c>
      <c r="M185" s="9">
        <f t="shared" ca="1" si="266"/>
        <v>1.9032177242785331</v>
      </c>
      <c r="N185" s="9">
        <f t="shared" ca="1" si="266"/>
        <v>1.9199745666675894</v>
      </c>
      <c r="O185" s="9">
        <f t="shared" ca="1" si="266"/>
        <v>1.9368789443403227</v>
      </c>
      <c r="P185" s="9">
        <f t="shared" ca="1" si="266"/>
        <v>1.9539321562681884</v>
      </c>
      <c r="Q185" s="9">
        <f t="shared" ca="1" si="266"/>
        <v>1.9711355128594079</v>
      </c>
      <c r="R185" s="9">
        <f t="shared" ca="1" si="266"/>
        <v>2.2094337067329644</v>
      </c>
      <c r="S185" s="9">
        <f t="shared" ca="1" si="266"/>
        <v>2.2288866216152208</v>
      </c>
      <c r="T185" s="9">
        <f t="shared" ca="1" si="266"/>
        <v>2.2485108092974997</v>
      </c>
      <c r="U185" s="9">
        <f t="shared" ca="1" si="266"/>
        <v>2.2683077777477436</v>
      </c>
      <c r="V185" s="9">
        <f t="shared" ca="1" si="264"/>
        <v>2.288279048210768</v>
      </c>
      <c r="W185" s="9">
        <f t="shared" ca="1" si="264"/>
        <v>2.3084261553251597</v>
      </c>
      <c r="X185" s="9">
        <f t="shared" ca="1" si="264"/>
        <v>2.5616257119653159</v>
      </c>
      <c r="Y185" s="9">
        <f t="shared" ca="1" si="264"/>
        <v>2.5841794943138003</v>
      </c>
      <c r="Z185" s="9">
        <f t="shared" ca="1" si="264"/>
        <v>2.606931850987896</v>
      </c>
      <c r="AA185" s="9">
        <f t="shared" ca="1" si="264"/>
        <v>2.6298845303312821</v>
      </c>
      <c r="AB185" s="9">
        <f t="shared" ca="1" si="264"/>
        <v>2.653039296080892</v>
      </c>
      <c r="AC185" s="9">
        <f t="shared" ca="1" si="264"/>
        <v>2.6763979275024514</v>
      </c>
      <c r="AD185" s="9">
        <f t="shared" ca="1" si="264"/>
        <v>2.9454133303932957</v>
      </c>
      <c r="AE185" s="9">
        <f t="shared" ca="1" si="264"/>
        <v>2.971346163152476</v>
      </c>
      <c r="AF185" s="9">
        <f t="shared" ca="1" si="264"/>
        <v>2.9975073210190297</v>
      </c>
      <c r="AG185" s="9">
        <f t="shared" ca="1" si="264"/>
        <v>3.0238988142767953</v>
      </c>
      <c r="AH185" s="9">
        <f t="shared" ca="1" si="264"/>
        <v>3.0505226709091198</v>
      </c>
      <c r="AI185" s="9">
        <f t="shared" ca="1" si="264"/>
        <v>3.0773809367546843</v>
      </c>
      <c r="AJ185" s="9">
        <f t="shared" ca="1" si="264"/>
        <v>3.363181981970115</v>
      </c>
      <c r="AK185" s="9">
        <f t="shared" ca="1" si="264"/>
        <v>3.3927930504667314</v>
      </c>
      <c r="AL185" s="9">
        <f t="shared" ca="1" si="264"/>
        <v>3.4226648290237054</v>
      </c>
      <c r="AM185" s="9">
        <f t="shared" ca="1" si="265"/>
        <v>3.4527996130575476</v>
      </c>
      <c r="AN185" s="9">
        <f t="shared" ca="1" si="265"/>
        <v>3.4831997181947196</v>
      </c>
      <c r="AO185" s="9">
        <f t="shared" ca="1" si="265"/>
        <v>3.5138674804495711</v>
      </c>
      <c r="AP185" s="9">
        <f t="shared" ca="1" si="265"/>
        <v>3.817482583819519</v>
      </c>
      <c r="AQ185" s="9">
        <f t="shared" ca="1" si="265"/>
        <v>3.8510935328791081</v>
      </c>
      <c r="AR185" s="9">
        <f t="shared" ca="1" si="265"/>
        <v>3.8850004088674712</v>
      </c>
      <c r="AS185" s="9">
        <f t="shared" ca="1" si="265"/>
        <v>3.9192058172673359</v>
      </c>
      <c r="AT185" s="9">
        <f t="shared" ca="1" si="265"/>
        <v>2.6207464961951854</v>
      </c>
      <c r="AU185" s="9">
        <f t="shared" ca="1" si="265"/>
        <v>0</v>
      </c>
      <c r="AV185" s="9">
        <f t="shared" ca="1" si="265"/>
        <v>0</v>
      </c>
      <c r="AW185" s="9">
        <f t="shared" ca="1" si="265"/>
        <v>0</v>
      </c>
      <c r="AX185" s="9">
        <f t="shared" ca="1" si="265"/>
        <v>0</v>
      </c>
      <c r="AY185" s="9">
        <f t="shared" ca="1" si="265"/>
        <v>0</v>
      </c>
      <c r="AZ185" s="9">
        <f t="shared" ca="1" si="265"/>
        <v>0</v>
      </c>
      <c r="BA185" s="9">
        <f t="shared" ca="1" si="265"/>
        <v>0</v>
      </c>
      <c r="BB185" s="9">
        <f t="shared" ca="1" si="265"/>
        <v>0</v>
      </c>
      <c r="BC185" s="9">
        <f t="shared" ca="1" si="265"/>
        <v>0</v>
      </c>
      <c r="BD185" s="9">
        <f t="shared" ca="1" si="265"/>
        <v>0</v>
      </c>
      <c r="BE185" s="9">
        <f t="shared" ca="1" si="265"/>
        <v>0</v>
      </c>
      <c r="BF185" s="9">
        <f t="shared" ca="1" si="265"/>
        <v>0</v>
      </c>
      <c r="BG185" s="9">
        <f t="shared" ca="1" si="265"/>
        <v>0</v>
      </c>
      <c r="BH185" s="9">
        <f t="shared" ca="1" si="265"/>
        <v>0</v>
      </c>
      <c r="BI185" s="9">
        <f t="shared" ca="1" si="265"/>
        <v>0</v>
      </c>
    </row>
    <row r="186" spans="1:61" x14ac:dyDescent="0.35">
      <c r="C186" t="s">
        <v>210</v>
      </c>
      <c r="D186" t="s">
        <v>233</v>
      </c>
      <c r="E186" s="15">
        <f t="shared" si="261"/>
        <v>53.691366067750785</v>
      </c>
      <c r="F186" s="9">
        <f t="shared" si="266"/>
        <v>0.79553069240100538</v>
      </c>
      <c r="G186" s="9">
        <f t="shared" ref="G186:BI190" si="267">G65*G$128</f>
        <v>0.80253492647163616</v>
      </c>
      <c r="H186" s="9">
        <f t="shared" si="267"/>
        <v>0.80960082918105725</v>
      </c>
      <c r="I186" s="9">
        <f t="shared" si="267"/>
        <v>0.81672894348956504</v>
      </c>
      <c r="J186" s="9">
        <f t="shared" si="267"/>
        <v>0.82391981713794016</v>
      </c>
      <c r="K186" s="9">
        <f t="shared" si="267"/>
        <v>0.83117400268953501</v>
      </c>
      <c r="L186" s="9">
        <f t="shared" si="267"/>
        <v>0.94330356476932664</v>
      </c>
      <c r="M186" s="9">
        <f t="shared" si="267"/>
        <v>0.95160886213926654</v>
      </c>
      <c r="N186" s="9">
        <f t="shared" si="267"/>
        <v>0.95998728333379468</v>
      </c>
      <c r="O186" s="9">
        <f t="shared" si="267"/>
        <v>0.96843947217016135</v>
      </c>
      <c r="P186" s="9">
        <f t="shared" si="267"/>
        <v>0.9769660781340942</v>
      </c>
      <c r="Q186" s="9">
        <f t="shared" si="267"/>
        <v>0.98556775642970396</v>
      </c>
      <c r="R186" s="9">
        <f t="shared" si="267"/>
        <v>1.1047168533664822</v>
      </c>
      <c r="S186" s="9">
        <f t="shared" si="267"/>
        <v>1.1144433108076104</v>
      </c>
      <c r="T186" s="9">
        <f t="shared" si="267"/>
        <v>1.1242554046487498</v>
      </c>
      <c r="U186" s="9">
        <f t="shared" si="267"/>
        <v>1.1341538888738718</v>
      </c>
      <c r="V186" s="9">
        <f t="shared" si="267"/>
        <v>1.144139524105384</v>
      </c>
      <c r="W186" s="9">
        <f t="shared" si="267"/>
        <v>1.1542130776625799</v>
      </c>
      <c r="X186" s="9">
        <f t="shared" si="267"/>
        <v>1.2808128559826579</v>
      </c>
      <c r="Y186" s="9">
        <f t="shared" si="267"/>
        <v>1.2920897471569002</v>
      </c>
      <c r="Z186" s="9">
        <f t="shared" si="267"/>
        <v>1.303465925493948</v>
      </c>
      <c r="AA186" s="9">
        <f t="shared" si="267"/>
        <v>1.3149422651656411</v>
      </c>
      <c r="AB186" s="9">
        <f t="shared" si="267"/>
        <v>1.326519648040446</v>
      </c>
      <c r="AC186" s="9">
        <f t="shared" si="267"/>
        <v>1.3381989637512257</v>
      </c>
      <c r="AD186" s="9">
        <f t="shared" si="267"/>
        <v>1.4727066651966478</v>
      </c>
      <c r="AE186" s="9">
        <f t="shared" si="267"/>
        <v>1.485673081576238</v>
      </c>
      <c r="AF186" s="9">
        <f t="shared" si="267"/>
        <v>1.4987536605095149</v>
      </c>
      <c r="AG186" s="9">
        <f t="shared" si="267"/>
        <v>1.5119494071383976</v>
      </c>
      <c r="AH186" s="9">
        <f t="shared" si="267"/>
        <v>1.5252613354545599</v>
      </c>
      <c r="AI186" s="9">
        <f t="shared" si="267"/>
        <v>1.5386904683773421</v>
      </c>
      <c r="AJ186" s="9">
        <f t="shared" si="267"/>
        <v>1.6815909909850575</v>
      </c>
      <c r="AK186" s="9">
        <f t="shared" si="267"/>
        <v>1.6963965252333657</v>
      </c>
      <c r="AL186" s="9">
        <f t="shared" si="267"/>
        <v>1.7113324145118527</v>
      </c>
      <c r="AM186" s="9">
        <f t="shared" si="267"/>
        <v>1.7263998065287738</v>
      </c>
      <c r="AN186" s="9">
        <f t="shared" si="267"/>
        <v>1.7415998590973598</v>
      </c>
      <c r="AO186" s="9">
        <f t="shared" si="267"/>
        <v>1.7569337402247855</v>
      </c>
      <c r="AP186" s="9">
        <f t="shared" si="267"/>
        <v>1.9087412919097595</v>
      </c>
      <c r="AQ186" s="9">
        <f t="shared" si="267"/>
        <v>1.925546766439554</v>
      </c>
      <c r="AR186" s="9">
        <f t="shared" si="267"/>
        <v>1.9425002044337356</v>
      </c>
      <c r="AS186" s="9">
        <f t="shared" si="267"/>
        <v>1.9596029086336679</v>
      </c>
      <c r="AT186" s="9">
        <f t="shared" si="267"/>
        <v>1.3103732480975927</v>
      </c>
      <c r="AU186" s="9">
        <f t="shared" si="267"/>
        <v>0</v>
      </c>
      <c r="AV186" s="9">
        <f t="shared" si="267"/>
        <v>0</v>
      </c>
      <c r="AW186" s="9">
        <f t="shared" si="267"/>
        <v>0</v>
      </c>
      <c r="AX186" s="9">
        <f t="shared" si="267"/>
        <v>0</v>
      </c>
      <c r="AY186" s="9">
        <f t="shared" si="267"/>
        <v>0</v>
      </c>
      <c r="AZ186" s="9">
        <f t="shared" si="267"/>
        <v>0</v>
      </c>
      <c r="BA186" s="9">
        <f t="shared" si="267"/>
        <v>0</v>
      </c>
      <c r="BB186" s="9">
        <f t="shared" si="267"/>
        <v>0</v>
      </c>
      <c r="BC186" s="9">
        <f t="shared" si="267"/>
        <v>0</v>
      </c>
      <c r="BD186" s="9">
        <f t="shared" si="267"/>
        <v>0</v>
      </c>
      <c r="BE186" s="9">
        <f t="shared" si="267"/>
        <v>0</v>
      </c>
      <c r="BF186" s="9">
        <f t="shared" si="267"/>
        <v>0</v>
      </c>
      <c r="BG186" s="9">
        <f t="shared" si="267"/>
        <v>0</v>
      </c>
      <c r="BH186" s="9">
        <f t="shared" si="267"/>
        <v>0</v>
      </c>
      <c r="BI186" s="9">
        <f t="shared" si="267"/>
        <v>0</v>
      </c>
    </row>
    <row r="187" spans="1:61" x14ac:dyDescent="0.35">
      <c r="C187" t="s">
        <v>302</v>
      </c>
      <c r="D187" t="s">
        <v>233</v>
      </c>
      <c r="E187" s="15">
        <f t="shared" ca="1" si="261"/>
        <v>53.691366067750785</v>
      </c>
      <c r="F187" s="9">
        <f t="shared" ca="1" si="266"/>
        <v>0.79553069240100538</v>
      </c>
      <c r="G187" s="9">
        <f t="shared" ca="1" si="267"/>
        <v>0.80253492647163616</v>
      </c>
      <c r="H187" s="9">
        <f t="shared" ca="1" si="267"/>
        <v>0.80960082918105725</v>
      </c>
      <c r="I187" s="9">
        <f t="shared" ca="1" si="267"/>
        <v>0.81672894348956504</v>
      </c>
      <c r="J187" s="9">
        <f t="shared" ca="1" si="267"/>
        <v>0.82391981713794016</v>
      </c>
      <c r="K187" s="9">
        <f t="shared" ca="1" si="267"/>
        <v>0.83117400268953501</v>
      </c>
      <c r="L187" s="9">
        <f t="shared" ca="1" si="267"/>
        <v>0.94330356476932664</v>
      </c>
      <c r="M187" s="9">
        <f t="shared" ca="1" si="267"/>
        <v>0.95160886213926654</v>
      </c>
      <c r="N187" s="9">
        <f t="shared" ca="1" si="267"/>
        <v>0.95998728333379468</v>
      </c>
      <c r="O187" s="9">
        <f t="shared" ca="1" si="267"/>
        <v>0.96843947217016135</v>
      </c>
      <c r="P187" s="9">
        <f t="shared" ca="1" si="267"/>
        <v>0.9769660781340942</v>
      </c>
      <c r="Q187" s="9">
        <f t="shared" ca="1" si="267"/>
        <v>0.98556775642970396</v>
      </c>
      <c r="R187" s="9">
        <f t="shared" ca="1" si="267"/>
        <v>1.1047168533664822</v>
      </c>
      <c r="S187" s="9">
        <f t="shared" ca="1" si="267"/>
        <v>1.1144433108076104</v>
      </c>
      <c r="T187" s="9">
        <f t="shared" ca="1" si="267"/>
        <v>1.1242554046487498</v>
      </c>
      <c r="U187" s="9">
        <f t="shared" ca="1" si="267"/>
        <v>1.1341538888738718</v>
      </c>
      <c r="V187" s="9">
        <f t="shared" ca="1" si="267"/>
        <v>1.144139524105384</v>
      </c>
      <c r="W187" s="9">
        <f t="shared" ca="1" si="267"/>
        <v>1.1542130776625799</v>
      </c>
      <c r="X187" s="9">
        <f t="shared" ca="1" si="267"/>
        <v>1.2808128559826579</v>
      </c>
      <c r="Y187" s="9">
        <f t="shared" ca="1" si="267"/>
        <v>1.2920897471569002</v>
      </c>
      <c r="Z187" s="9">
        <f t="shared" ca="1" si="267"/>
        <v>1.303465925493948</v>
      </c>
      <c r="AA187" s="9">
        <f t="shared" ca="1" si="267"/>
        <v>1.3149422651656411</v>
      </c>
      <c r="AB187" s="9">
        <f t="shared" ca="1" si="267"/>
        <v>1.326519648040446</v>
      </c>
      <c r="AC187" s="9">
        <f t="shared" ca="1" si="267"/>
        <v>1.3381989637512257</v>
      </c>
      <c r="AD187" s="9">
        <f t="shared" ca="1" si="267"/>
        <v>1.4727066651966478</v>
      </c>
      <c r="AE187" s="9">
        <f t="shared" ca="1" si="267"/>
        <v>1.485673081576238</v>
      </c>
      <c r="AF187" s="9">
        <f t="shared" ca="1" si="267"/>
        <v>1.4987536605095149</v>
      </c>
      <c r="AG187" s="9">
        <f t="shared" ca="1" si="267"/>
        <v>1.5119494071383976</v>
      </c>
      <c r="AH187" s="9">
        <f t="shared" ca="1" si="267"/>
        <v>1.5252613354545599</v>
      </c>
      <c r="AI187" s="9">
        <f t="shared" ca="1" si="267"/>
        <v>1.5386904683773421</v>
      </c>
      <c r="AJ187" s="9">
        <f t="shared" ca="1" si="267"/>
        <v>1.6815909909850575</v>
      </c>
      <c r="AK187" s="9">
        <f t="shared" ca="1" si="267"/>
        <v>1.6963965252333657</v>
      </c>
      <c r="AL187" s="9">
        <f t="shared" ca="1" si="267"/>
        <v>1.7113324145118527</v>
      </c>
      <c r="AM187" s="9">
        <f t="shared" ca="1" si="267"/>
        <v>1.7263998065287738</v>
      </c>
      <c r="AN187" s="9">
        <f t="shared" ca="1" si="267"/>
        <v>1.7415998590973598</v>
      </c>
      <c r="AO187" s="9">
        <f t="shared" ca="1" si="267"/>
        <v>1.7569337402247855</v>
      </c>
      <c r="AP187" s="9">
        <f t="shared" ca="1" si="267"/>
        <v>1.9087412919097595</v>
      </c>
      <c r="AQ187" s="9">
        <f t="shared" ca="1" si="267"/>
        <v>1.925546766439554</v>
      </c>
      <c r="AR187" s="9">
        <f t="shared" ca="1" si="267"/>
        <v>1.9425002044337356</v>
      </c>
      <c r="AS187" s="9">
        <f t="shared" ca="1" si="267"/>
        <v>1.9596029086336679</v>
      </c>
      <c r="AT187" s="9">
        <f t="shared" ca="1" si="267"/>
        <v>1.3103732480975927</v>
      </c>
      <c r="AU187" s="9">
        <f t="shared" ca="1" si="267"/>
        <v>0</v>
      </c>
      <c r="AV187" s="9">
        <f t="shared" ca="1" si="267"/>
        <v>0</v>
      </c>
      <c r="AW187" s="9">
        <f t="shared" ca="1" si="267"/>
        <v>0</v>
      </c>
      <c r="AX187" s="9">
        <f t="shared" ca="1" si="267"/>
        <v>0</v>
      </c>
      <c r="AY187" s="9">
        <f t="shared" ca="1" si="267"/>
        <v>0</v>
      </c>
      <c r="AZ187" s="9">
        <f t="shared" ca="1" si="267"/>
        <v>0</v>
      </c>
      <c r="BA187" s="9">
        <f t="shared" ca="1" si="267"/>
        <v>0</v>
      </c>
      <c r="BB187" s="9">
        <f t="shared" ca="1" si="267"/>
        <v>0</v>
      </c>
      <c r="BC187" s="9">
        <f t="shared" ca="1" si="267"/>
        <v>0</v>
      </c>
      <c r="BD187" s="9">
        <f t="shared" ca="1" si="267"/>
        <v>0</v>
      </c>
      <c r="BE187" s="9">
        <f t="shared" ca="1" si="267"/>
        <v>0</v>
      </c>
      <c r="BF187" s="9">
        <f t="shared" ca="1" si="267"/>
        <v>0</v>
      </c>
      <c r="BG187" s="9">
        <f t="shared" ca="1" si="267"/>
        <v>0</v>
      </c>
      <c r="BH187" s="9">
        <f t="shared" ca="1" si="267"/>
        <v>0</v>
      </c>
      <c r="BI187" s="9">
        <f t="shared" ca="1" si="267"/>
        <v>0</v>
      </c>
    </row>
    <row r="188" spans="1:61" x14ac:dyDescent="0.35">
      <c r="B188" s="7" t="s">
        <v>118</v>
      </c>
      <c r="D188" t="s">
        <v>233</v>
      </c>
      <c r="E188" s="15">
        <f t="shared" ca="1" si="261"/>
        <v>233.85572776175894</v>
      </c>
      <c r="F188" s="9">
        <f t="shared" ca="1" si="266"/>
        <v>3.4649781269021567</v>
      </c>
      <c r="G188" s="9">
        <f t="shared" ca="1" si="267"/>
        <v>3.4954854575209047</v>
      </c>
      <c r="H188" s="9">
        <f t="shared" ca="1" si="267"/>
        <v>3.5262613893219386</v>
      </c>
      <c r="I188" s="9">
        <f t="shared" ca="1" si="267"/>
        <v>3.5573082871989956</v>
      </c>
      <c r="J188" s="9">
        <f t="shared" ca="1" si="267"/>
        <v>3.5886285368674726</v>
      </c>
      <c r="K188" s="9">
        <f t="shared" ca="1" si="267"/>
        <v>3.6202245450477513</v>
      </c>
      <c r="L188" s="9">
        <f t="shared" ca="1" si="267"/>
        <v>4.1086110821064006</v>
      </c>
      <c r="M188" s="9">
        <f t="shared" ca="1" si="267"/>
        <v>4.1447852662065827</v>
      </c>
      <c r="N188" s="9">
        <f t="shared" ca="1" si="267"/>
        <v>4.1812779451871949</v>
      </c>
      <c r="O188" s="9">
        <f t="shared" ca="1" si="267"/>
        <v>4.2180919232300358</v>
      </c>
      <c r="P188" s="9">
        <f t="shared" ca="1" si="267"/>
        <v>4.2552300292062766</v>
      </c>
      <c r="Q188" s="9">
        <f t="shared" ca="1" si="267"/>
        <v>4.292695116893821</v>
      </c>
      <c r="R188" s="9">
        <f t="shared" ca="1" si="267"/>
        <v>4.8116556279962346</v>
      </c>
      <c r="S188" s="9">
        <f t="shared" ca="1" si="267"/>
        <v>4.8540197537398155</v>
      </c>
      <c r="T188" s="9">
        <f t="shared" ca="1" si="267"/>
        <v>4.8967568735812232</v>
      </c>
      <c r="U188" s="9">
        <f t="shared" ca="1" si="267"/>
        <v>4.9398702715395286</v>
      </c>
      <c r="V188" s="9">
        <f t="shared" ca="1" si="267"/>
        <v>4.9833632605478959</v>
      </c>
      <c r="W188" s="9">
        <f t="shared" ca="1" si="267"/>
        <v>5.027239182708124</v>
      </c>
      <c r="X188" s="9">
        <f t="shared" ca="1" si="267"/>
        <v>5.5786515505022427</v>
      </c>
      <c r="Y188" s="9">
        <f t="shared" ca="1" si="267"/>
        <v>5.6277686765056094</v>
      </c>
      <c r="Z188" s="9">
        <f t="shared" ca="1" si="267"/>
        <v>5.6773182532625297</v>
      </c>
      <c r="AA188" s="9">
        <f t="shared" ca="1" si="267"/>
        <v>5.7273040882770134</v>
      </c>
      <c r="AB188" s="9">
        <f t="shared" ca="1" si="267"/>
        <v>5.7777300225761667</v>
      </c>
      <c r="AC188" s="9">
        <f t="shared" ca="1" si="267"/>
        <v>5.8285999310053374</v>
      </c>
      <c r="AD188" s="9">
        <f t="shared" ca="1" si="267"/>
        <v>6.414455697300955</v>
      </c>
      <c r="AE188" s="9">
        <f t="shared" ca="1" si="267"/>
        <v>6.4709316441987266</v>
      </c>
      <c r="AF188" s="9">
        <f t="shared" ca="1" si="267"/>
        <v>6.5279048324414424</v>
      </c>
      <c r="AG188" s="9">
        <f t="shared" ca="1" si="267"/>
        <v>6.585379639980574</v>
      </c>
      <c r="AH188" s="9">
        <f t="shared" ca="1" si="267"/>
        <v>6.6433604833131925</v>
      </c>
      <c r="AI188" s="9">
        <f t="shared" ca="1" si="267"/>
        <v>6.7018518178213116</v>
      </c>
      <c r="AJ188" s="9">
        <f t="shared" ca="1" si="267"/>
        <v>7.3242629829571397</v>
      </c>
      <c r="AK188" s="9">
        <f t="shared" ca="1" si="267"/>
        <v>7.3887493099053252</v>
      </c>
      <c r="AL188" s="9">
        <f t="shared" ca="1" si="267"/>
        <v>7.4538034054294018</v>
      </c>
      <c r="AM188" s="9">
        <f t="shared" ca="1" si="267"/>
        <v>7.5194302684364382</v>
      </c>
      <c r="AN188" s="9">
        <f t="shared" ca="1" si="267"/>
        <v>7.5856349418462807</v>
      </c>
      <c r="AO188" s="9">
        <f t="shared" ca="1" si="267"/>
        <v>7.6524225129790677</v>
      </c>
      <c r="AP188" s="9">
        <f t="shared" ca="1" si="267"/>
        <v>8.31362873809584</v>
      </c>
      <c r="AQ188" s="9">
        <f t="shared" ca="1" si="267"/>
        <v>8.3868259160478349</v>
      </c>
      <c r="AR188" s="9">
        <f t="shared" ca="1" si="267"/>
        <v>8.4606675570891614</v>
      </c>
      <c r="AS188" s="9">
        <f t="shared" ca="1" si="267"/>
        <v>8.5351593353821968</v>
      </c>
      <c r="AT188" s="9">
        <f t="shared" ca="1" si="267"/>
        <v>5.7074034806028466</v>
      </c>
      <c r="AU188" s="9">
        <f t="shared" ca="1" si="267"/>
        <v>0</v>
      </c>
      <c r="AV188" s="9">
        <f t="shared" ca="1" si="267"/>
        <v>0</v>
      </c>
      <c r="AW188" s="9">
        <f t="shared" ca="1" si="267"/>
        <v>0</v>
      </c>
      <c r="AX188" s="9">
        <f t="shared" ca="1" si="267"/>
        <v>0</v>
      </c>
      <c r="AY188" s="9">
        <f t="shared" ca="1" si="267"/>
        <v>0</v>
      </c>
      <c r="AZ188" s="9">
        <f t="shared" ca="1" si="267"/>
        <v>0</v>
      </c>
      <c r="BA188" s="9">
        <f t="shared" ca="1" si="267"/>
        <v>0</v>
      </c>
      <c r="BB188" s="9">
        <f t="shared" ca="1" si="267"/>
        <v>0</v>
      </c>
      <c r="BC188" s="9">
        <f t="shared" ca="1" si="267"/>
        <v>0</v>
      </c>
      <c r="BD188" s="9">
        <f t="shared" ca="1" si="267"/>
        <v>0</v>
      </c>
      <c r="BE188" s="9">
        <f t="shared" ca="1" si="267"/>
        <v>0</v>
      </c>
      <c r="BF188" s="9">
        <f t="shared" ca="1" si="267"/>
        <v>0</v>
      </c>
      <c r="BG188" s="9">
        <f t="shared" ca="1" si="267"/>
        <v>0</v>
      </c>
      <c r="BH188" s="9">
        <f t="shared" ca="1" si="267"/>
        <v>0</v>
      </c>
      <c r="BI188" s="9">
        <f t="shared" ca="1" si="267"/>
        <v>0</v>
      </c>
    </row>
    <row r="189" spans="1:61" x14ac:dyDescent="0.35">
      <c r="C189" t="s">
        <v>210</v>
      </c>
      <c r="D189" t="s">
        <v>233</v>
      </c>
      <c r="E189" s="15">
        <f t="shared" si="261"/>
        <v>146.15982985109937</v>
      </c>
      <c r="F189" s="9">
        <f t="shared" si="266"/>
        <v>2.1656113293138479</v>
      </c>
      <c r="G189" s="9">
        <f t="shared" si="267"/>
        <v>2.1846784109505655</v>
      </c>
      <c r="H189" s="9">
        <f t="shared" si="267"/>
        <v>2.2039133683262113</v>
      </c>
      <c r="I189" s="9">
        <f t="shared" si="267"/>
        <v>2.2233176794993725</v>
      </c>
      <c r="J189" s="9">
        <f t="shared" si="267"/>
        <v>2.2428928355421704</v>
      </c>
      <c r="K189" s="9">
        <f t="shared" si="267"/>
        <v>2.2626403406548445</v>
      </c>
      <c r="L189" s="9">
        <f t="shared" si="267"/>
        <v>2.5678819263165007</v>
      </c>
      <c r="M189" s="9">
        <f t="shared" si="267"/>
        <v>2.5904907913791142</v>
      </c>
      <c r="N189" s="9">
        <f t="shared" si="267"/>
        <v>2.6132987157419967</v>
      </c>
      <c r="O189" s="9">
        <f t="shared" si="267"/>
        <v>2.6363074520187726</v>
      </c>
      <c r="P189" s="9">
        <f t="shared" si="267"/>
        <v>2.659518768253923</v>
      </c>
      <c r="Q189" s="9">
        <f t="shared" si="267"/>
        <v>2.6829344480586386</v>
      </c>
      <c r="R189" s="9">
        <f t="shared" si="267"/>
        <v>3.0072847674976466</v>
      </c>
      <c r="S189" s="9">
        <f t="shared" si="267"/>
        <v>3.0337623460873848</v>
      </c>
      <c r="T189" s="9">
        <f t="shared" si="267"/>
        <v>3.0604730459882648</v>
      </c>
      <c r="U189" s="9">
        <f t="shared" si="267"/>
        <v>3.0874189197122059</v>
      </c>
      <c r="V189" s="9">
        <f t="shared" si="267"/>
        <v>3.1146020378424351</v>
      </c>
      <c r="W189" s="9">
        <f t="shared" si="267"/>
        <v>3.1420244891925777</v>
      </c>
      <c r="X189" s="9">
        <f t="shared" si="267"/>
        <v>3.4866572190639018</v>
      </c>
      <c r="Y189" s="9">
        <f t="shared" si="267"/>
        <v>3.5173554228160056</v>
      </c>
      <c r="Z189" s="9">
        <f t="shared" si="267"/>
        <v>3.5483239082890803</v>
      </c>
      <c r="AA189" s="9">
        <f t="shared" si="267"/>
        <v>3.5795650551731333</v>
      </c>
      <c r="AB189" s="9">
        <f t="shared" si="267"/>
        <v>3.611081264110104</v>
      </c>
      <c r="AC189" s="9">
        <f t="shared" si="267"/>
        <v>3.6428749568783356</v>
      </c>
      <c r="AD189" s="9">
        <f t="shared" si="267"/>
        <v>4.0090348108130973</v>
      </c>
      <c r="AE189" s="9">
        <f t="shared" si="267"/>
        <v>4.0443322776242043</v>
      </c>
      <c r="AF189" s="9">
        <f t="shared" si="267"/>
        <v>4.079940520275902</v>
      </c>
      <c r="AG189" s="9">
        <f t="shared" si="267"/>
        <v>4.1158622749878591</v>
      </c>
      <c r="AH189" s="9">
        <f t="shared" si="267"/>
        <v>4.1521003020707452</v>
      </c>
      <c r="AI189" s="9">
        <f t="shared" si="267"/>
        <v>4.1886573861383196</v>
      </c>
      <c r="AJ189" s="9">
        <f t="shared" si="267"/>
        <v>4.5776643643482124</v>
      </c>
      <c r="AK189" s="9">
        <f t="shared" si="267"/>
        <v>4.6179683186908287</v>
      </c>
      <c r="AL189" s="9">
        <f t="shared" si="267"/>
        <v>4.658627128393376</v>
      </c>
      <c r="AM189" s="9">
        <f t="shared" si="267"/>
        <v>4.6996439177727742</v>
      </c>
      <c r="AN189" s="9">
        <f t="shared" si="267"/>
        <v>4.7410218386539258</v>
      </c>
      <c r="AO189" s="9">
        <f t="shared" si="267"/>
        <v>4.7827640706119174</v>
      </c>
      <c r="AP189" s="9">
        <f t="shared" si="267"/>
        <v>5.1960179613099005</v>
      </c>
      <c r="AQ189" s="9">
        <f t="shared" si="267"/>
        <v>5.2417661975298984</v>
      </c>
      <c r="AR189" s="9">
        <f t="shared" si="267"/>
        <v>5.2879172231807257</v>
      </c>
      <c r="AS189" s="9">
        <f t="shared" si="267"/>
        <v>5.3344745846138721</v>
      </c>
      <c r="AT189" s="9">
        <f t="shared" si="267"/>
        <v>3.567127175376779</v>
      </c>
      <c r="AU189" s="9">
        <f t="shared" si="267"/>
        <v>0</v>
      </c>
      <c r="AV189" s="9">
        <f t="shared" si="267"/>
        <v>0</v>
      </c>
      <c r="AW189" s="9">
        <f t="shared" si="267"/>
        <v>0</v>
      </c>
      <c r="AX189" s="9">
        <f t="shared" si="267"/>
        <v>0</v>
      </c>
      <c r="AY189" s="9">
        <f t="shared" si="267"/>
        <v>0</v>
      </c>
      <c r="AZ189" s="9">
        <f t="shared" si="267"/>
        <v>0</v>
      </c>
      <c r="BA189" s="9">
        <f t="shared" si="267"/>
        <v>0</v>
      </c>
      <c r="BB189" s="9">
        <f t="shared" si="267"/>
        <v>0</v>
      </c>
      <c r="BC189" s="9">
        <f t="shared" si="267"/>
        <v>0</v>
      </c>
      <c r="BD189" s="9">
        <f t="shared" si="267"/>
        <v>0</v>
      </c>
      <c r="BE189" s="9">
        <f t="shared" si="267"/>
        <v>0</v>
      </c>
      <c r="BF189" s="9">
        <f t="shared" si="267"/>
        <v>0</v>
      </c>
      <c r="BG189" s="9">
        <f t="shared" si="267"/>
        <v>0</v>
      </c>
      <c r="BH189" s="9">
        <f t="shared" si="267"/>
        <v>0</v>
      </c>
      <c r="BI189" s="9">
        <f t="shared" si="267"/>
        <v>0</v>
      </c>
    </row>
    <row r="190" spans="1:61" x14ac:dyDescent="0.35">
      <c r="C190" t="s">
        <v>302</v>
      </c>
      <c r="D190" t="s">
        <v>233</v>
      </c>
      <c r="E190" s="15">
        <f t="shared" ca="1" si="261"/>
        <v>87.69589791065961</v>
      </c>
      <c r="F190" s="9">
        <f t="shared" ca="1" si="266"/>
        <v>1.2993667975883085</v>
      </c>
      <c r="G190" s="9">
        <f t="shared" ca="1" si="267"/>
        <v>1.3108070465703392</v>
      </c>
      <c r="H190" s="9">
        <f t="shared" ca="1" si="267"/>
        <v>1.3223480209957266</v>
      </c>
      <c r="I190" s="9">
        <f t="shared" ca="1" si="267"/>
        <v>1.3339906076996231</v>
      </c>
      <c r="J190" s="9">
        <f t="shared" ca="1" si="267"/>
        <v>1.3457357013253022</v>
      </c>
      <c r="K190" s="9">
        <f t="shared" ca="1" si="267"/>
        <v>1.3575842043929069</v>
      </c>
      <c r="L190" s="9">
        <f t="shared" ca="1" si="267"/>
        <v>1.5407291557898999</v>
      </c>
      <c r="M190" s="9">
        <f t="shared" ca="1" si="267"/>
        <v>1.5542944748274687</v>
      </c>
      <c r="N190" s="9">
        <f t="shared" ca="1" si="267"/>
        <v>1.567979229445198</v>
      </c>
      <c r="O190" s="9">
        <f t="shared" ca="1" si="267"/>
        <v>1.5817844712112632</v>
      </c>
      <c r="P190" s="9">
        <f t="shared" ca="1" si="267"/>
        <v>1.5957112609523538</v>
      </c>
      <c r="Q190" s="9">
        <f t="shared" ca="1" si="267"/>
        <v>1.6097606688351829</v>
      </c>
      <c r="R190" s="9">
        <f t="shared" ca="1" si="267"/>
        <v>1.804370860498588</v>
      </c>
      <c r="S190" s="9">
        <f t="shared" ca="1" si="267"/>
        <v>1.8202574076524307</v>
      </c>
      <c r="T190" s="9">
        <f t="shared" ca="1" si="267"/>
        <v>1.8362838275929589</v>
      </c>
      <c r="U190" s="9">
        <f t="shared" ca="1" si="267"/>
        <v>1.8524513518273231</v>
      </c>
      <c r="V190" s="9">
        <f t="shared" ca="1" si="267"/>
        <v>1.8687612227054606</v>
      </c>
      <c r="W190" s="9">
        <f t="shared" ca="1" si="267"/>
        <v>1.8852146935155465</v>
      </c>
      <c r="X190" s="9">
        <f t="shared" ca="1" si="267"/>
        <v>2.0919943314383409</v>
      </c>
      <c r="Y190" s="9">
        <f t="shared" ca="1" si="267"/>
        <v>2.1104132536896034</v>
      </c>
      <c r="Z190" s="9">
        <f t="shared" ca="1" si="267"/>
        <v>2.1289943449734485</v>
      </c>
      <c r="AA190" s="9">
        <f t="shared" ca="1" si="267"/>
        <v>2.1477390331038801</v>
      </c>
      <c r="AB190" s="9">
        <f t="shared" ca="1" si="267"/>
        <v>2.1666487584660623</v>
      </c>
      <c r="AC190" s="9">
        <f t="shared" ca="1" si="267"/>
        <v>2.1857249741270013</v>
      </c>
      <c r="AD190" s="9">
        <f t="shared" ca="1" si="267"/>
        <v>2.4054208864878577</v>
      </c>
      <c r="AE190" s="9">
        <f t="shared" ca="1" si="267"/>
        <v>2.4265993665745222</v>
      </c>
      <c r="AF190" s="9">
        <f t="shared" ca="1" si="267"/>
        <v>2.4479643121655403</v>
      </c>
      <c r="AG190" s="9">
        <f t="shared" ca="1" si="267"/>
        <v>2.4695173649927153</v>
      </c>
      <c r="AH190" s="9">
        <f t="shared" ca="1" si="267"/>
        <v>2.4912601812424473</v>
      </c>
      <c r="AI190" s="9">
        <f t="shared" ca="1" si="267"/>
        <v>2.5131944316829919</v>
      </c>
      <c r="AJ190" s="9">
        <f t="shared" ca="1" si="267"/>
        <v>2.7465986186089273</v>
      </c>
      <c r="AK190" s="9">
        <f t="shared" ca="1" si="267"/>
        <v>2.7707809912144969</v>
      </c>
      <c r="AL190" s="9">
        <f t="shared" ca="1" si="267"/>
        <v>2.7951762770360258</v>
      </c>
      <c r="AM190" s="9">
        <f t="shared" ca="1" si="267"/>
        <v>2.8197863506636645</v>
      </c>
      <c r="AN190" s="9">
        <f t="shared" ca="1" si="267"/>
        <v>2.8446131031923549</v>
      </c>
      <c r="AO190" s="9">
        <f t="shared" ca="1" si="267"/>
        <v>2.8696584423671498</v>
      </c>
      <c r="AP190" s="9">
        <f t="shared" ref="AP190:BI190" ca="1" si="268">AP69*AP$128</f>
        <v>3.11761077678594</v>
      </c>
      <c r="AQ190" s="9">
        <f t="shared" ca="1" si="268"/>
        <v>3.1450597185179379</v>
      </c>
      <c r="AR190" s="9">
        <f t="shared" ca="1" si="268"/>
        <v>3.1727503339084353</v>
      </c>
      <c r="AS190" s="9">
        <f t="shared" ca="1" si="268"/>
        <v>3.2006847507683234</v>
      </c>
      <c r="AT190" s="9">
        <f t="shared" ca="1" si="268"/>
        <v>2.1402763052260676</v>
      </c>
      <c r="AU190" s="9">
        <f t="shared" ca="1" si="268"/>
        <v>0</v>
      </c>
      <c r="AV190" s="9">
        <f t="shared" ca="1" si="268"/>
        <v>0</v>
      </c>
      <c r="AW190" s="9">
        <f t="shared" ca="1" si="268"/>
        <v>0</v>
      </c>
      <c r="AX190" s="9">
        <f t="shared" ca="1" si="268"/>
        <v>0</v>
      </c>
      <c r="AY190" s="9">
        <f t="shared" ca="1" si="268"/>
        <v>0</v>
      </c>
      <c r="AZ190" s="9">
        <f t="shared" ca="1" si="268"/>
        <v>0</v>
      </c>
      <c r="BA190" s="9">
        <f t="shared" ca="1" si="268"/>
        <v>0</v>
      </c>
      <c r="BB190" s="9">
        <f t="shared" ca="1" si="268"/>
        <v>0</v>
      </c>
      <c r="BC190" s="9">
        <f t="shared" ca="1" si="268"/>
        <v>0</v>
      </c>
      <c r="BD190" s="9">
        <f t="shared" ca="1" si="268"/>
        <v>0</v>
      </c>
      <c r="BE190" s="9">
        <f t="shared" ca="1" si="268"/>
        <v>0</v>
      </c>
      <c r="BF190" s="9">
        <f t="shared" ca="1" si="268"/>
        <v>0</v>
      </c>
      <c r="BG190" s="9">
        <f t="shared" ca="1" si="268"/>
        <v>0</v>
      </c>
      <c r="BH190" s="9">
        <f t="shared" ca="1" si="268"/>
        <v>0</v>
      </c>
      <c r="BI190" s="9">
        <f t="shared" ca="1" si="268"/>
        <v>0</v>
      </c>
    </row>
    <row r="191" spans="1:61" x14ac:dyDescent="0.35">
      <c r="B191" s="7" t="s">
        <v>303</v>
      </c>
      <c r="D191" t="s">
        <v>233</v>
      </c>
      <c r="E191" s="15">
        <f t="shared" ca="1" si="261"/>
        <v>21528.242658778738</v>
      </c>
      <c r="F191" s="9">
        <f ca="1">F70*F$128</f>
        <v>297.29905575490415</v>
      </c>
      <c r="G191" s="9">
        <f t="shared" ref="G191:AL191" ca="1" si="269">G70*G$128</f>
        <v>300.82364772065614</v>
      </c>
      <c r="H191" s="9">
        <f t="shared" ca="1" si="269"/>
        <v>304.39012591713777</v>
      </c>
      <c r="I191" s="9">
        <f t="shared" ca="1" si="269"/>
        <v>307.99898927575919</v>
      </c>
      <c r="J191" s="9">
        <f t="shared" ca="1" si="269"/>
        <v>311.65074268480487</v>
      </c>
      <c r="K191" s="9">
        <f t="shared" ca="1" si="269"/>
        <v>315.34589706072717</v>
      </c>
      <c r="L191" s="9">
        <f t="shared" ca="1" si="269"/>
        <v>358.97059059782782</v>
      </c>
      <c r="M191" s="9">
        <f t="shared" ca="1" si="269"/>
        <v>363.22704332278909</v>
      </c>
      <c r="N191" s="9">
        <f t="shared" ca="1" si="269"/>
        <v>367.53408798517432</v>
      </c>
      <c r="O191" s="9">
        <f t="shared" ca="1" si="269"/>
        <v>371.89232731419577</v>
      </c>
      <c r="P191" s="9">
        <f t="shared" ca="1" si="269"/>
        <v>376.3023712364382</v>
      </c>
      <c r="Q191" s="9">
        <f t="shared" ca="1" si="269"/>
        <v>380.76483696201262</v>
      </c>
      <c r="R191" s="9">
        <f t="shared" ca="1" si="269"/>
        <v>428.08927674638227</v>
      </c>
      <c r="S191" s="9">
        <f t="shared" ca="1" si="269"/>
        <v>433.16615511711586</v>
      </c>
      <c r="T191" s="9">
        <f t="shared" ca="1" si="269"/>
        <v>438.30338683445171</v>
      </c>
      <c r="U191" s="9">
        <f t="shared" ca="1" si="269"/>
        <v>443.50169103907598</v>
      </c>
      <c r="V191" s="9">
        <f t="shared" ca="1" si="269"/>
        <v>448.76179546062508</v>
      </c>
      <c r="W191" s="9">
        <f t="shared" ca="1" si="269"/>
        <v>454.08443652051415</v>
      </c>
      <c r="X191" s="9">
        <f t="shared" ca="1" si="269"/>
        <v>505.41739537960058</v>
      </c>
      <c r="Y191" s="9">
        <f t="shared" ca="1" si="269"/>
        <v>511.41235015804995</v>
      </c>
      <c r="Z191" s="9">
        <f t="shared" ca="1" si="269"/>
        <v>517.47858394667742</v>
      </c>
      <c r="AA191" s="9">
        <f t="shared" ca="1" si="269"/>
        <v>523.61694621139634</v>
      </c>
      <c r="AB191" s="9">
        <f t="shared" ca="1" si="269"/>
        <v>529.82829656533761</v>
      </c>
      <c r="AC191" s="9">
        <f t="shared" ca="1" si="269"/>
        <v>536.11350489035726</v>
      </c>
      <c r="AD191" s="9">
        <f t="shared" ca="1" si="269"/>
        <v>591.78921977454922</v>
      </c>
      <c r="AE191" s="9">
        <f t="shared" ca="1" si="269"/>
        <v>598.80984770613782</v>
      </c>
      <c r="AF191" s="9">
        <f t="shared" ca="1" si="269"/>
        <v>605.9139634188914</v>
      </c>
      <c r="AG191" s="9">
        <f t="shared" ca="1" si="269"/>
        <v>613.10256204147856</v>
      </c>
      <c r="AH191" s="9">
        <f t="shared" ca="1" si="269"/>
        <v>620.37665059184519</v>
      </c>
      <c r="AI191" s="9">
        <f t="shared" ca="1" si="269"/>
        <v>627.73724811960676</v>
      </c>
      <c r="AJ191" s="9">
        <f t="shared" ca="1" si="269"/>
        <v>688.11750133766907</v>
      </c>
      <c r="AK191" s="9">
        <f t="shared" ca="1" si="269"/>
        <v>696.28228294137034</v>
      </c>
      <c r="AL191" s="9">
        <f t="shared" ca="1" si="269"/>
        <v>704.5441742915641</v>
      </c>
      <c r="AM191" s="9">
        <f t="shared" ref="AM191:BI191" ca="1" si="270">AM70*AM$128</f>
        <v>712.90433307590467</v>
      </c>
      <c r="AN191" s="9">
        <f t="shared" ca="1" si="270"/>
        <v>721.36393081589881</v>
      </c>
      <c r="AO191" s="9">
        <f t="shared" ca="1" si="270"/>
        <v>729.92415303262362</v>
      </c>
      <c r="AP191" s="9">
        <f t="shared" ca="1" si="270"/>
        <v>795.40052244630601</v>
      </c>
      <c r="AQ191" s="9">
        <f t="shared" ca="1" si="270"/>
        <v>804.83984429332043</v>
      </c>
      <c r="AR191" s="9">
        <f t="shared" ca="1" si="270"/>
        <v>814.39145338212518</v>
      </c>
      <c r="AS191" s="9">
        <f t="shared" ca="1" si="270"/>
        <v>824.05668856144439</v>
      </c>
      <c r="AT191" s="9">
        <f t="shared" ca="1" si="270"/>
        <v>552.71474824598863</v>
      </c>
      <c r="AU191" s="9">
        <f t="shared" si="270"/>
        <v>0</v>
      </c>
      <c r="AV191" s="9">
        <f t="shared" si="270"/>
        <v>0</v>
      </c>
      <c r="AW191" s="9">
        <f t="shared" si="270"/>
        <v>0</v>
      </c>
      <c r="AX191" s="9">
        <f t="shared" si="270"/>
        <v>0</v>
      </c>
      <c r="AY191" s="9">
        <f t="shared" si="270"/>
        <v>0</v>
      </c>
      <c r="AZ191" s="9">
        <f t="shared" si="270"/>
        <v>0</v>
      </c>
      <c r="BA191" s="9">
        <f t="shared" si="270"/>
        <v>0</v>
      </c>
      <c r="BB191" s="9">
        <f t="shared" si="270"/>
        <v>0</v>
      </c>
      <c r="BC191" s="9">
        <f t="shared" si="270"/>
        <v>0</v>
      </c>
      <c r="BD191" s="9">
        <f t="shared" si="270"/>
        <v>0</v>
      </c>
      <c r="BE191" s="9">
        <f t="shared" si="270"/>
        <v>0</v>
      </c>
      <c r="BF191" s="9">
        <f t="shared" si="270"/>
        <v>0</v>
      </c>
      <c r="BG191" s="9">
        <f t="shared" si="270"/>
        <v>0</v>
      </c>
      <c r="BH191" s="9">
        <f t="shared" si="270"/>
        <v>0</v>
      </c>
      <c r="BI191" s="9">
        <f t="shared" si="270"/>
        <v>0</v>
      </c>
    </row>
    <row r="192" spans="1:61" x14ac:dyDescent="0.35"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</row>
    <row r="193" spans="1:61" x14ac:dyDescent="0.35">
      <c r="B193" s="7" t="s">
        <v>304</v>
      </c>
      <c r="C193" s="7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</row>
    <row r="194" spans="1:61" x14ac:dyDescent="0.35">
      <c r="C194" t="s">
        <v>111</v>
      </c>
      <c r="D194" t="s">
        <v>233</v>
      </c>
      <c r="E194" s="15">
        <f ca="1">SUM(F194:AU194)</f>
        <v>65233.434399615406</v>
      </c>
      <c r="F194" s="9">
        <f t="shared" ref="F194:AK194" ca="1" si="271">F73*F$128</f>
        <v>898.67353392226426</v>
      </c>
      <c r="G194" s="9">
        <f t="shared" ca="1" si="271"/>
        <v>909.26155360980488</v>
      </c>
      <c r="H194" s="9">
        <f t="shared" ca="1" si="271"/>
        <v>919.97315482191641</v>
      </c>
      <c r="I194" s="9">
        <f t="shared" ca="1" si="271"/>
        <v>930.80976115922704</v>
      </c>
      <c r="J194" s="9">
        <f t="shared" ca="1" si="271"/>
        <v>941.77281227036144</v>
      </c>
      <c r="K194" s="9">
        <f t="shared" ca="1" si="271"/>
        <v>952.86376402584085</v>
      </c>
      <c r="L194" s="9">
        <f t="shared" ca="1" si="271"/>
        <v>1086.2974917144213</v>
      </c>
      <c r="M194" s="9">
        <f t="shared" ca="1" si="271"/>
        <v>1099.1016342792125</v>
      </c>
      <c r="N194" s="9">
        <f t="shared" ca="1" si="271"/>
        <v>1112.0553712721814</v>
      </c>
      <c r="O194" s="9">
        <f t="shared" ca="1" si="271"/>
        <v>1125.1604291649815</v>
      </c>
      <c r="P194" s="9">
        <f t="shared" ca="1" si="271"/>
        <v>1138.4185539591665</v>
      </c>
      <c r="Q194" s="9">
        <f t="shared" ca="1" si="271"/>
        <v>1151.8315113992505</v>
      </c>
      <c r="R194" s="9">
        <f t="shared" ca="1" si="271"/>
        <v>1296.5947483422653</v>
      </c>
      <c r="S194" s="9">
        <f t="shared" ca="1" si="271"/>
        <v>1311.8821747221934</v>
      </c>
      <c r="T194" s="9">
        <f t="shared" ca="1" si="271"/>
        <v>1327.3483390741435</v>
      </c>
      <c r="U194" s="9">
        <f t="shared" ca="1" si="271"/>
        <v>1342.9953071357854</v>
      </c>
      <c r="V194" s="9">
        <f t="shared" ca="1" si="271"/>
        <v>1358.8251680742355</v>
      </c>
      <c r="W194" s="9">
        <f t="shared" ca="1" si="271"/>
        <v>1374.8400347429476</v>
      </c>
      <c r="X194" s="9">
        <f t="shared" ca="1" si="271"/>
        <v>1531.8739913132379</v>
      </c>
      <c r="Y194" s="9">
        <f t="shared" ca="1" si="271"/>
        <v>1549.9389901816312</v>
      </c>
      <c r="Z194" s="9">
        <f t="shared" ca="1" si="271"/>
        <v>1568.2153180662995</v>
      </c>
      <c r="AA194" s="9">
        <f t="shared" ca="1" si="271"/>
        <v>1586.7054200321397</v>
      </c>
      <c r="AB194" s="9">
        <f t="shared" ca="1" si="271"/>
        <v>1605.4117689324023</v>
      </c>
      <c r="AC194" s="9">
        <f t="shared" ca="1" si="271"/>
        <v>1624.3368657145752</v>
      </c>
      <c r="AD194" s="9">
        <f t="shared" ca="1" si="271"/>
        <v>1794.6596426246724</v>
      </c>
      <c r="AE194" s="9">
        <f t="shared" ca="1" si="271"/>
        <v>1815.8261567709308</v>
      </c>
      <c r="AF194" s="9">
        <f t="shared" ca="1" si="271"/>
        <v>1837.24038470199</v>
      </c>
      <c r="AG194" s="9">
        <f t="shared" ca="1" si="271"/>
        <v>1858.9051948743872</v>
      </c>
      <c r="AH194" s="9">
        <f t="shared" ca="1" si="271"/>
        <v>1880.8234883968114</v>
      </c>
      <c r="AI194" s="9">
        <f t="shared" ca="1" si="271"/>
        <v>1902.9981993906122</v>
      </c>
      <c r="AJ194" s="9">
        <f t="shared" ca="1" si="271"/>
        <v>2087.7109831792586</v>
      </c>
      <c r="AK194" s="9">
        <f t="shared" ca="1" si="271"/>
        <v>2112.3353588013756</v>
      </c>
      <c r="AL194" s="9">
        <f t="shared" ref="AL194:BI194" ca="1" si="272">AL73*AL$128</f>
        <v>2137.2480048597777</v>
      </c>
      <c r="AM194" s="9">
        <f t="shared" ca="1" si="272"/>
        <v>2162.452261636367</v>
      </c>
      <c r="AN194" s="9">
        <f t="shared" ca="1" si="272"/>
        <v>2187.9515074834958</v>
      </c>
      <c r="AO194" s="9">
        <f t="shared" ca="1" si="272"/>
        <v>2213.7491592453212</v>
      </c>
      <c r="AP194" s="9">
        <f t="shared" ca="1" si="272"/>
        <v>2414.0429109091483</v>
      </c>
      <c r="AQ194" s="9">
        <f t="shared" ca="1" si="272"/>
        <v>2442.5168887263339</v>
      </c>
      <c r="AR194" s="9">
        <f t="shared" ca="1" si="272"/>
        <v>2471.3242783943119</v>
      </c>
      <c r="AS194" s="9">
        <f t="shared" ca="1" si="272"/>
        <v>2500.4689452210027</v>
      </c>
      <c r="AT194" s="9">
        <f t="shared" ca="1" si="272"/>
        <v>1667.9933364691196</v>
      </c>
      <c r="AU194" s="9">
        <f t="shared" si="272"/>
        <v>0</v>
      </c>
      <c r="AV194" s="9">
        <f t="shared" si="272"/>
        <v>0</v>
      </c>
      <c r="AW194" s="9">
        <f t="shared" si="272"/>
        <v>0</v>
      </c>
      <c r="AX194" s="9">
        <f t="shared" si="272"/>
        <v>0</v>
      </c>
      <c r="AY194" s="9">
        <f t="shared" si="272"/>
        <v>0</v>
      </c>
      <c r="AZ194" s="9">
        <f t="shared" si="272"/>
        <v>0</v>
      </c>
      <c r="BA194" s="9">
        <f t="shared" si="272"/>
        <v>0</v>
      </c>
      <c r="BB194" s="9">
        <f t="shared" si="272"/>
        <v>0</v>
      </c>
      <c r="BC194" s="9">
        <f t="shared" si="272"/>
        <v>0</v>
      </c>
      <c r="BD194" s="9">
        <f t="shared" si="272"/>
        <v>0</v>
      </c>
      <c r="BE194" s="9">
        <f t="shared" si="272"/>
        <v>0</v>
      </c>
      <c r="BF194" s="9">
        <f t="shared" si="272"/>
        <v>0</v>
      </c>
      <c r="BG194" s="9">
        <f t="shared" si="272"/>
        <v>0</v>
      </c>
      <c r="BH194" s="9">
        <f t="shared" si="272"/>
        <v>0</v>
      </c>
      <c r="BI194" s="9">
        <f t="shared" si="272"/>
        <v>0</v>
      </c>
    </row>
    <row r="195" spans="1:61" x14ac:dyDescent="0.35">
      <c r="C195" t="s">
        <v>115</v>
      </c>
      <c r="D195" t="s">
        <v>233</v>
      </c>
      <c r="E195" s="15">
        <f ca="1">SUM(F195:AU195)</f>
        <v>7602.6693187820692</v>
      </c>
      <c r="F195" s="9">
        <f t="shared" ref="F195:AK195" ca="1" si="273">F74*F$128</f>
        <v>99.006549941832503</v>
      </c>
      <c r="G195" s="9">
        <f t="shared" ca="1" si="273"/>
        <v>100.43224908989544</v>
      </c>
      <c r="H195" s="9">
        <f t="shared" ca="1" si="273"/>
        <v>101.87816402519273</v>
      </c>
      <c r="I195" s="9">
        <f t="shared" ca="1" si="273"/>
        <v>103.34457868583229</v>
      </c>
      <c r="J195" s="9">
        <f t="shared" ca="1" si="273"/>
        <v>104.83178097356101</v>
      </c>
      <c r="K195" s="9">
        <f t="shared" ca="1" si="273"/>
        <v>106.34006280886287</v>
      </c>
      <c r="L195" s="9">
        <f t="shared" ca="1" si="273"/>
        <v>121.37141131218526</v>
      </c>
      <c r="M195" s="9">
        <f t="shared" ca="1" si="273"/>
        <v>123.11702051201792</v>
      </c>
      <c r="N195" s="9">
        <f t="shared" ca="1" si="273"/>
        <v>124.88736438422099</v>
      </c>
      <c r="O195" s="9">
        <f t="shared" ca="1" si="273"/>
        <v>126.68279020466848</v>
      </c>
      <c r="P195" s="9">
        <f t="shared" ca="1" si="273"/>
        <v>128.50365009623636</v>
      </c>
      <c r="Q195" s="9">
        <f t="shared" ca="1" si="273"/>
        <v>130.35030109617981</v>
      </c>
      <c r="R195" s="9">
        <f t="shared" ca="1" si="273"/>
        <v>146.93255603652167</v>
      </c>
      <c r="S195" s="9">
        <f t="shared" ca="1" si="273"/>
        <v>149.0432762950158</v>
      </c>
      <c r="T195" s="9">
        <f t="shared" ca="1" si="273"/>
        <v>151.1838841894554</v>
      </c>
      <c r="U195" s="9">
        <f t="shared" ca="1" si="273"/>
        <v>153.35479918314138</v>
      </c>
      <c r="V195" s="9">
        <f t="shared" ca="1" si="273"/>
        <v>155.55644659284249</v>
      </c>
      <c r="W195" s="9">
        <f t="shared" ca="1" si="273"/>
        <v>157.78925767015986</v>
      </c>
      <c r="X195" s="9">
        <f t="shared" ca="1" si="273"/>
        <v>176.07727508752259</v>
      </c>
      <c r="Y195" s="9">
        <f t="shared" ca="1" si="273"/>
        <v>178.60374180854157</v>
      </c>
      <c r="Z195" s="9">
        <f t="shared" ca="1" si="273"/>
        <v>181.16595907321144</v>
      </c>
      <c r="AA195" s="9">
        <f t="shared" ca="1" si="273"/>
        <v>183.76442843754128</v>
      </c>
      <c r="AB195" s="9">
        <f t="shared" ca="1" si="273"/>
        <v>186.39965845523301</v>
      </c>
      <c r="AC195" s="9">
        <f t="shared" ca="1" si="273"/>
        <v>189.07216477494424</v>
      </c>
      <c r="AD195" s="9">
        <f t="shared" ca="1" si="273"/>
        <v>209.23591247898011</v>
      </c>
      <c r="AE195" s="9">
        <f t="shared" ca="1" si="273"/>
        <v>212.23479655313736</v>
      </c>
      <c r="AF195" s="9">
        <f t="shared" ca="1" si="273"/>
        <v>215.27608825331114</v>
      </c>
      <c r="AG195" s="9">
        <f t="shared" ca="1" si="273"/>
        <v>218.36038230527623</v>
      </c>
      <c r="AH195" s="9">
        <f t="shared" ca="1" si="273"/>
        <v>221.48828173074884</v>
      </c>
      <c r="AI195" s="9">
        <f t="shared" ca="1" si="273"/>
        <v>224.66039796268572</v>
      </c>
      <c r="AJ195" s="9">
        <f t="shared" ca="1" si="273"/>
        <v>246.88640583041794</v>
      </c>
      <c r="AK195" s="9">
        <f t="shared" ca="1" si="273"/>
        <v>250.42107791556114</v>
      </c>
      <c r="AL195" s="9">
        <f t="shared" ref="AL195:BI195" ca="1" si="274">AL74*AL$128</f>
        <v>254.00570235666851</v>
      </c>
      <c r="AM195" s="9">
        <f t="shared" ca="1" si="274"/>
        <v>257.64097942643491</v>
      </c>
      <c r="AN195" s="9">
        <f t="shared" ca="1" si="274"/>
        <v>261.32761916381423</v>
      </c>
      <c r="AO195" s="9">
        <f t="shared" ca="1" si="274"/>
        <v>265.06634150974384</v>
      </c>
      <c r="AP195" s="9">
        <f t="shared" ca="1" si="274"/>
        <v>289.55928923011038</v>
      </c>
      <c r="AQ195" s="9">
        <f t="shared" ca="1" si="274"/>
        <v>293.7005536429715</v>
      </c>
      <c r="AR195" s="9">
        <f t="shared" ca="1" si="274"/>
        <v>297.9003064712295</v>
      </c>
      <c r="AS195" s="9">
        <f t="shared" ca="1" si="274"/>
        <v>302.15936735347503</v>
      </c>
      <c r="AT195" s="9">
        <f t="shared" ca="1" si="274"/>
        <v>203.05644586268636</v>
      </c>
      <c r="AU195" s="9">
        <f t="shared" si="274"/>
        <v>0</v>
      </c>
      <c r="AV195" s="9">
        <f t="shared" si="274"/>
        <v>0</v>
      </c>
      <c r="AW195" s="9">
        <f t="shared" si="274"/>
        <v>0</v>
      </c>
      <c r="AX195" s="9">
        <f t="shared" si="274"/>
        <v>0</v>
      </c>
      <c r="AY195" s="9">
        <f t="shared" si="274"/>
        <v>0</v>
      </c>
      <c r="AZ195" s="9">
        <f t="shared" si="274"/>
        <v>0</v>
      </c>
      <c r="BA195" s="9">
        <f t="shared" si="274"/>
        <v>0</v>
      </c>
      <c r="BB195" s="9">
        <f t="shared" si="274"/>
        <v>0</v>
      </c>
      <c r="BC195" s="9">
        <f t="shared" si="274"/>
        <v>0</v>
      </c>
      <c r="BD195" s="9">
        <f t="shared" si="274"/>
        <v>0</v>
      </c>
      <c r="BE195" s="9">
        <f t="shared" si="274"/>
        <v>0</v>
      </c>
      <c r="BF195" s="9">
        <f t="shared" si="274"/>
        <v>0</v>
      </c>
      <c r="BG195" s="9">
        <f t="shared" si="274"/>
        <v>0</v>
      </c>
      <c r="BH195" s="9">
        <f t="shared" si="274"/>
        <v>0</v>
      </c>
      <c r="BI195" s="9">
        <f t="shared" si="274"/>
        <v>0</v>
      </c>
    </row>
    <row r="196" spans="1:61" x14ac:dyDescent="0.35">
      <c r="C196" t="s">
        <v>116</v>
      </c>
      <c r="D196" t="s">
        <v>233</v>
      </c>
      <c r="E196" s="15">
        <f t="shared" ref="E196:E197" ca="1" si="275">SUM(F196:AU196)</f>
        <v>828.27880720516885</v>
      </c>
      <c r="F196" s="9">
        <f t="shared" ref="F196:BI196" ca="1" si="276">F75*F$128</f>
        <v>12.272386814772842</v>
      </c>
      <c r="G196" s="9">
        <f t="shared" ca="1" si="276"/>
        <v>12.380438799035774</v>
      </c>
      <c r="H196" s="9">
        <f t="shared" ca="1" si="276"/>
        <v>12.48944212483311</v>
      </c>
      <c r="I196" s="9">
        <f t="shared" ca="1" si="276"/>
        <v>12.599405168232357</v>
      </c>
      <c r="J196" s="9">
        <f t="shared" ca="1" si="276"/>
        <v>12.710336379047956</v>
      </c>
      <c r="K196" s="9">
        <f t="shared" ca="1" si="276"/>
        <v>12.822244281490555</v>
      </c>
      <c r="L196" s="9">
        <f t="shared" ca="1" si="276"/>
        <v>14.552029659174812</v>
      </c>
      <c r="M196" s="9">
        <f t="shared" ca="1" si="276"/>
        <v>14.68015271326842</v>
      </c>
      <c r="N196" s="9">
        <f t="shared" ca="1" si="276"/>
        <v>14.809403824229339</v>
      </c>
      <c r="O196" s="9">
        <f t="shared" ca="1" si="276"/>
        <v>14.939792924011686</v>
      </c>
      <c r="P196" s="9">
        <f t="shared" ca="1" si="276"/>
        <v>15.071330032015291</v>
      </c>
      <c r="Q196" s="9">
        <f t="shared" ca="1" si="276"/>
        <v>15.204025255855564</v>
      </c>
      <c r="R196" s="9">
        <f t="shared" ca="1" si="276"/>
        <v>17.042098657933604</v>
      </c>
      <c r="S196" s="9">
        <f t="shared" ca="1" si="276"/>
        <v>17.192145474725404</v>
      </c>
      <c r="T196" s="9">
        <f t="shared" ca="1" si="276"/>
        <v>17.343513375714718</v>
      </c>
      <c r="U196" s="9">
        <f t="shared" ca="1" si="276"/>
        <v>17.496213992360929</v>
      </c>
      <c r="V196" s="9">
        <f t="shared" ca="1" si="276"/>
        <v>17.650259058532388</v>
      </c>
      <c r="W196" s="9">
        <f t="shared" ca="1" si="276"/>
        <v>17.805660411408063</v>
      </c>
      <c r="X196" s="9">
        <f t="shared" ca="1" si="276"/>
        <v>19.758672991625801</v>
      </c>
      <c r="Y196" s="9">
        <f t="shared" ca="1" si="276"/>
        <v>19.93263783280711</v>
      </c>
      <c r="Z196" s="9">
        <f t="shared" ca="1" si="276"/>
        <v>20.108134343953296</v>
      </c>
      <c r="AA196" s="9">
        <f t="shared" ca="1" si="276"/>
        <v>20.285176010621949</v>
      </c>
      <c r="AB196" s="9">
        <f t="shared" ca="1" si="276"/>
        <v>20.463776437103942</v>
      </c>
      <c r="AC196" s="9">
        <f t="shared" ca="1" si="276"/>
        <v>20.643949347468908</v>
      </c>
      <c r="AD196" s="9">
        <f t="shared" ca="1" si="276"/>
        <v>22.718954821766946</v>
      </c>
      <c r="AE196" s="9">
        <f t="shared" ca="1" si="276"/>
        <v>22.918983405116098</v>
      </c>
      <c r="AF196" s="9">
        <f t="shared" ca="1" si="276"/>
        <v>23.120773136126783</v>
      </c>
      <c r="AG196" s="9">
        <f t="shared" ca="1" si="276"/>
        <v>23.324339520788342</v>
      </c>
      <c r="AH196" s="9">
        <f t="shared" ca="1" si="276"/>
        <v>23.529698201612337</v>
      </c>
      <c r="AI196" s="9">
        <f t="shared" ca="1" si="276"/>
        <v>23.736864958834467</v>
      </c>
      <c r="AJ196" s="9">
        <f t="shared" ca="1" si="276"/>
        <v>25.941343687596156</v>
      </c>
      <c r="AK196" s="9">
        <f t="shared" ca="1" si="276"/>
        <v>26.169743729266713</v>
      </c>
      <c r="AL196" s="9">
        <f t="shared" ca="1" si="276"/>
        <v>26.400154714536185</v>
      </c>
      <c r="AM196" s="9">
        <f t="shared" ca="1" si="276"/>
        <v>26.632594348717223</v>
      </c>
      <c r="AN196" s="9">
        <f t="shared" ca="1" si="276"/>
        <v>26.867080493008608</v>
      </c>
      <c r="AO196" s="9">
        <f t="shared" ca="1" si="276"/>
        <v>27.103631165867689</v>
      </c>
      <c r="AP196" s="9">
        <f t="shared" ca="1" si="276"/>
        <v>29.445515663194556</v>
      </c>
      <c r="AQ196" s="9">
        <f t="shared" ca="1" si="276"/>
        <v>29.704768116940855</v>
      </c>
      <c r="AR196" s="9">
        <f t="shared" ca="1" si="276"/>
        <v>29.96630315373109</v>
      </c>
      <c r="AS196" s="9">
        <f t="shared" ca="1" si="276"/>
        <v>30.230140870522042</v>
      </c>
      <c r="AT196" s="9">
        <f t="shared" ca="1" si="276"/>
        <v>20.214691307318855</v>
      </c>
      <c r="AU196" s="9">
        <f t="shared" ca="1" si="276"/>
        <v>0</v>
      </c>
      <c r="AV196" s="9">
        <f t="shared" ca="1" si="276"/>
        <v>0</v>
      </c>
      <c r="AW196" s="9">
        <f t="shared" ca="1" si="276"/>
        <v>0</v>
      </c>
      <c r="AX196" s="9">
        <f t="shared" ca="1" si="276"/>
        <v>0</v>
      </c>
      <c r="AY196" s="9">
        <f t="shared" ca="1" si="276"/>
        <v>0</v>
      </c>
      <c r="AZ196" s="9">
        <f t="shared" ca="1" si="276"/>
        <v>0</v>
      </c>
      <c r="BA196" s="9">
        <f t="shared" ca="1" si="276"/>
        <v>0</v>
      </c>
      <c r="BB196" s="9">
        <f t="shared" ca="1" si="276"/>
        <v>0</v>
      </c>
      <c r="BC196" s="9">
        <f t="shared" ca="1" si="276"/>
        <v>0</v>
      </c>
      <c r="BD196" s="9">
        <f t="shared" ca="1" si="276"/>
        <v>0</v>
      </c>
      <c r="BE196" s="9">
        <f t="shared" ca="1" si="276"/>
        <v>0</v>
      </c>
      <c r="BF196" s="9">
        <f t="shared" ca="1" si="276"/>
        <v>0</v>
      </c>
      <c r="BG196" s="9">
        <f t="shared" ca="1" si="276"/>
        <v>0</v>
      </c>
      <c r="BH196" s="9">
        <f t="shared" ca="1" si="276"/>
        <v>0</v>
      </c>
      <c r="BI196" s="9">
        <f t="shared" ca="1" si="276"/>
        <v>0</v>
      </c>
    </row>
    <row r="197" spans="1:61" x14ac:dyDescent="0.35">
      <c r="C197" t="s">
        <v>118</v>
      </c>
      <c r="D197" t="s">
        <v>233</v>
      </c>
      <c r="E197" s="15">
        <f t="shared" ca="1" si="275"/>
        <v>2144.7911031864187</v>
      </c>
      <c r="F197" s="9">
        <f t="shared" ref="F197:BI197" ca="1" si="277">F76*F$128</f>
        <v>31.778799392445489</v>
      </c>
      <c r="G197" s="9">
        <f t="shared" ca="1" si="277"/>
        <v>32.058595196120294</v>
      </c>
      <c r="H197" s="9">
        <f t="shared" ca="1" si="277"/>
        <v>32.340854456352638</v>
      </c>
      <c r="I197" s="9">
        <f t="shared" ca="1" si="277"/>
        <v>32.625598862596512</v>
      </c>
      <c r="J197" s="9">
        <f t="shared" ca="1" si="277"/>
        <v>32.912850295270253</v>
      </c>
      <c r="K197" s="9">
        <f t="shared" ca="1" si="277"/>
        <v>33.20263082743795</v>
      </c>
      <c r="L197" s="9">
        <f t="shared" ca="1" si="277"/>
        <v>37.681833067318706</v>
      </c>
      <c r="M197" s="9">
        <f t="shared" ca="1" si="277"/>
        <v>38.013602012923229</v>
      </c>
      <c r="N197" s="9">
        <f t="shared" ca="1" si="277"/>
        <v>38.348292011573996</v>
      </c>
      <c r="O197" s="9">
        <f t="shared" ca="1" si="277"/>
        <v>38.685928781624042</v>
      </c>
      <c r="P197" s="9">
        <f t="shared" ca="1" si="277"/>
        <v>39.026538267863288</v>
      </c>
      <c r="Q197" s="9">
        <f t="shared" ca="1" si="277"/>
        <v>39.370146643511902</v>
      </c>
      <c r="R197" s="9">
        <f t="shared" ca="1" si="277"/>
        <v>44.129755902479758</v>
      </c>
      <c r="S197" s="9">
        <f t="shared" ca="1" si="277"/>
        <v>44.518295455728023</v>
      </c>
      <c r="T197" s="9">
        <f t="shared" ca="1" si="277"/>
        <v>44.910255897702072</v>
      </c>
      <c r="U197" s="9">
        <f t="shared" ca="1" si="277"/>
        <v>45.305667347548251</v>
      </c>
      <c r="V197" s="9">
        <f t="shared" ca="1" si="277"/>
        <v>45.704560189596414</v>
      </c>
      <c r="W197" s="9">
        <f t="shared" ca="1" si="277"/>
        <v>46.106965075694518</v>
      </c>
      <c r="X197" s="9">
        <f t="shared" ca="1" si="277"/>
        <v>51.164204220320563</v>
      </c>
      <c r="Y197" s="9">
        <f t="shared" ca="1" si="277"/>
        <v>51.614678433094291</v>
      </c>
      <c r="Z197" s="9">
        <f t="shared" ca="1" si="277"/>
        <v>52.069118837064913</v>
      </c>
      <c r="AA197" s="9">
        <f t="shared" ca="1" si="277"/>
        <v>52.527560352483462</v>
      </c>
      <c r="AB197" s="9">
        <f t="shared" ca="1" si="277"/>
        <v>52.990038207055704</v>
      </c>
      <c r="AC197" s="9">
        <f t="shared" ca="1" si="277"/>
        <v>53.456587938648966</v>
      </c>
      <c r="AD197" s="9">
        <f t="shared" ca="1" si="277"/>
        <v>58.829722252388756</v>
      </c>
      <c r="AE197" s="9">
        <f t="shared" ca="1" si="277"/>
        <v>59.347687365365452</v>
      </c>
      <c r="AF197" s="9">
        <f t="shared" ca="1" si="277"/>
        <v>59.870212891820081</v>
      </c>
      <c r="AG197" s="9">
        <f t="shared" ca="1" si="277"/>
        <v>60.39733898382184</v>
      </c>
      <c r="AH197" s="9">
        <f t="shared" ca="1" si="277"/>
        <v>60.929106146958148</v>
      </c>
      <c r="AI197" s="9">
        <f t="shared" ca="1" si="277"/>
        <v>61.4655552434469</v>
      </c>
      <c r="AJ197" s="9">
        <f t="shared" ca="1" si="277"/>
        <v>67.173954786549771</v>
      </c>
      <c r="AK197" s="9">
        <f t="shared" ca="1" si="277"/>
        <v>67.765386527988866</v>
      </c>
      <c r="AL197" s="9">
        <f t="shared" ca="1" si="277"/>
        <v>68.362025518366792</v>
      </c>
      <c r="AM197" s="9">
        <f t="shared" ca="1" si="277"/>
        <v>68.963917604802774</v>
      </c>
      <c r="AN197" s="9">
        <f t="shared" ca="1" si="277"/>
        <v>69.571109038075889</v>
      </c>
      <c r="AO197" s="9">
        <f t="shared" ca="1" si="277"/>
        <v>70.183646476179447</v>
      </c>
      <c r="AP197" s="9">
        <f t="shared" ca="1" si="277"/>
        <v>76.247852140821848</v>
      </c>
      <c r="AQ197" s="9">
        <f t="shared" ca="1" si="277"/>
        <v>76.919174830038713</v>
      </c>
      <c r="AR197" s="9">
        <f t="shared" ca="1" si="277"/>
        <v>77.596408166446281</v>
      </c>
      <c r="AS197" s="9">
        <f t="shared" ca="1" si="277"/>
        <v>78.279604190219573</v>
      </c>
      <c r="AT197" s="9">
        <f t="shared" ca="1" si="277"/>
        <v>52.34504335067183</v>
      </c>
      <c r="AU197" s="9">
        <f t="shared" ca="1" si="277"/>
        <v>0</v>
      </c>
      <c r="AV197" s="9">
        <f t="shared" ca="1" si="277"/>
        <v>0</v>
      </c>
      <c r="AW197" s="9">
        <f t="shared" ca="1" si="277"/>
        <v>0</v>
      </c>
      <c r="AX197" s="9">
        <f t="shared" ca="1" si="277"/>
        <v>0</v>
      </c>
      <c r="AY197" s="9">
        <f t="shared" ca="1" si="277"/>
        <v>0</v>
      </c>
      <c r="AZ197" s="9">
        <f t="shared" ca="1" si="277"/>
        <v>0</v>
      </c>
      <c r="BA197" s="9">
        <f t="shared" ca="1" si="277"/>
        <v>0</v>
      </c>
      <c r="BB197" s="9">
        <f t="shared" ca="1" si="277"/>
        <v>0</v>
      </c>
      <c r="BC197" s="9">
        <f t="shared" ca="1" si="277"/>
        <v>0</v>
      </c>
      <c r="BD197" s="9">
        <f t="shared" ca="1" si="277"/>
        <v>0</v>
      </c>
      <c r="BE197" s="9">
        <f t="shared" ca="1" si="277"/>
        <v>0</v>
      </c>
      <c r="BF197" s="9">
        <f t="shared" ca="1" si="277"/>
        <v>0</v>
      </c>
      <c r="BG197" s="9">
        <f t="shared" ca="1" si="277"/>
        <v>0</v>
      </c>
      <c r="BH197" s="9">
        <f t="shared" ca="1" si="277"/>
        <v>0</v>
      </c>
      <c r="BI197" s="9">
        <f t="shared" ca="1" si="277"/>
        <v>0</v>
      </c>
    </row>
    <row r="198" spans="1:61" x14ac:dyDescent="0.35">
      <c r="B198" s="7" t="s">
        <v>305</v>
      </c>
      <c r="D198" t="s">
        <v>233</v>
      </c>
      <c r="E198" s="15">
        <f ca="1">SUM(F198:AU198)</f>
        <v>75809.173628789082</v>
      </c>
      <c r="F198" s="9">
        <f t="shared" ref="F198:AK198" ca="1" si="278">F77*F$128</f>
        <v>1041.7312700713151</v>
      </c>
      <c r="G198" s="9">
        <f t="shared" ca="1" si="278"/>
        <v>1054.1328366948565</v>
      </c>
      <c r="H198" s="9">
        <f t="shared" ca="1" si="278"/>
        <v>1066.6816154282949</v>
      </c>
      <c r="I198" s="9">
        <f t="shared" ca="1" si="278"/>
        <v>1079.3793438758883</v>
      </c>
      <c r="J198" s="9">
        <f t="shared" ca="1" si="278"/>
        <v>1092.2277799182407</v>
      </c>
      <c r="K198" s="9">
        <f t="shared" ca="1" si="278"/>
        <v>1105.2287019436321</v>
      </c>
      <c r="L198" s="9">
        <f t="shared" ca="1" si="278"/>
        <v>1259.9027657531001</v>
      </c>
      <c r="M198" s="9">
        <f t="shared" ca="1" si="278"/>
        <v>1274.9124095174218</v>
      </c>
      <c r="N198" s="9">
        <f t="shared" ca="1" si="278"/>
        <v>1290.1004314922056</v>
      </c>
      <c r="O198" s="9">
        <f t="shared" ca="1" si="278"/>
        <v>1305.4689410752858</v>
      </c>
      <c r="P198" s="9">
        <f t="shared" ca="1" si="278"/>
        <v>1321.0200723552812</v>
      </c>
      <c r="Q198" s="9">
        <f t="shared" ca="1" si="278"/>
        <v>1336.7559843947979</v>
      </c>
      <c r="R198" s="9">
        <f t="shared" ca="1" si="278"/>
        <v>1504.6991589392005</v>
      </c>
      <c r="S198" s="9">
        <f t="shared" ca="1" si="278"/>
        <v>1522.6358919476629</v>
      </c>
      <c r="T198" s="9">
        <f t="shared" ca="1" si="278"/>
        <v>1540.7859925370155</v>
      </c>
      <c r="U198" s="9">
        <f t="shared" ca="1" si="278"/>
        <v>1559.1519876588361</v>
      </c>
      <c r="V198" s="9">
        <f t="shared" ca="1" si="278"/>
        <v>1577.7364339152068</v>
      </c>
      <c r="W198" s="9">
        <f t="shared" ca="1" si="278"/>
        <v>1596.5419179002099</v>
      </c>
      <c r="X198" s="9">
        <f t="shared" ca="1" si="278"/>
        <v>1778.874143612707</v>
      </c>
      <c r="Y198" s="9">
        <f t="shared" ca="1" si="278"/>
        <v>1800.0900482560742</v>
      </c>
      <c r="Z198" s="9">
        <f t="shared" ca="1" si="278"/>
        <v>1821.5585303205291</v>
      </c>
      <c r="AA198" s="9">
        <f t="shared" ca="1" si="278"/>
        <v>1843.2825848327864</v>
      </c>
      <c r="AB198" s="9">
        <f t="shared" ca="1" si="278"/>
        <v>1865.2652420317952</v>
      </c>
      <c r="AC198" s="9">
        <f t="shared" ca="1" si="278"/>
        <v>1887.5095677756369</v>
      </c>
      <c r="AD198" s="9">
        <f t="shared" ca="1" si="278"/>
        <v>2085.4442321778083</v>
      </c>
      <c r="AE198" s="9">
        <f t="shared" ca="1" si="278"/>
        <v>2110.3276240945493</v>
      </c>
      <c r="AF198" s="9">
        <f t="shared" ca="1" si="278"/>
        <v>2135.5074589832479</v>
      </c>
      <c r="AG198" s="9">
        <f t="shared" ca="1" si="278"/>
        <v>2160.9872556842738</v>
      </c>
      <c r="AH198" s="9">
        <f t="shared" ca="1" si="278"/>
        <v>2186.7705744761306</v>
      </c>
      <c r="AI198" s="9">
        <f t="shared" ca="1" si="278"/>
        <v>2212.8610175555787</v>
      </c>
      <c r="AJ198" s="9">
        <f t="shared" ca="1" si="278"/>
        <v>2427.7126874838223</v>
      </c>
      <c r="AK198" s="9">
        <f t="shared" ca="1" si="278"/>
        <v>2456.691566974192</v>
      </c>
      <c r="AL198" s="9">
        <f t="shared" ref="AL198:BI198" ca="1" si="279">AL77*AL$128</f>
        <v>2486.0158874493491</v>
      </c>
      <c r="AM198" s="9">
        <f t="shared" ca="1" si="279"/>
        <v>2515.6897530163219</v>
      </c>
      <c r="AN198" s="9">
        <f t="shared" ca="1" si="279"/>
        <v>2545.7173161783949</v>
      </c>
      <c r="AO198" s="9">
        <f t="shared" ca="1" si="279"/>
        <v>2576.1027783971122</v>
      </c>
      <c r="AP198" s="9">
        <f t="shared" ca="1" si="279"/>
        <v>2809.2955679432753</v>
      </c>
      <c r="AQ198" s="9">
        <f t="shared" ca="1" si="279"/>
        <v>2842.8413853162856</v>
      </c>
      <c r="AR198" s="9">
        <f t="shared" ca="1" si="279"/>
        <v>2876.7872961857188</v>
      </c>
      <c r="AS198" s="9">
        <f t="shared" ca="1" si="279"/>
        <v>2911.1380576352194</v>
      </c>
      <c r="AT198" s="9">
        <f t="shared" ca="1" si="279"/>
        <v>1943.6095169897965</v>
      </c>
      <c r="AU198" s="9">
        <f t="shared" ca="1" si="279"/>
        <v>0</v>
      </c>
      <c r="AV198" s="9">
        <f t="shared" ca="1" si="279"/>
        <v>0</v>
      </c>
      <c r="AW198" s="9">
        <f t="shared" ca="1" si="279"/>
        <v>0</v>
      </c>
      <c r="AX198" s="9">
        <f t="shared" ca="1" si="279"/>
        <v>0</v>
      </c>
      <c r="AY198" s="9">
        <f t="shared" ca="1" si="279"/>
        <v>0</v>
      </c>
      <c r="AZ198" s="9">
        <f t="shared" ca="1" si="279"/>
        <v>0</v>
      </c>
      <c r="BA198" s="9">
        <f t="shared" ca="1" si="279"/>
        <v>0</v>
      </c>
      <c r="BB198" s="9">
        <f t="shared" ca="1" si="279"/>
        <v>0</v>
      </c>
      <c r="BC198" s="9">
        <f t="shared" ca="1" si="279"/>
        <v>0</v>
      </c>
      <c r="BD198" s="9">
        <f t="shared" ca="1" si="279"/>
        <v>0</v>
      </c>
      <c r="BE198" s="9">
        <f t="shared" ca="1" si="279"/>
        <v>0</v>
      </c>
      <c r="BF198" s="9">
        <f t="shared" ca="1" si="279"/>
        <v>0</v>
      </c>
      <c r="BG198" s="9">
        <f t="shared" ca="1" si="279"/>
        <v>0</v>
      </c>
      <c r="BH198" s="9">
        <f t="shared" ca="1" si="279"/>
        <v>0</v>
      </c>
      <c r="BI198" s="9">
        <f t="shared" ca="1" si="279"/>
        <v>0</v>
      </c>
    </row>
    <row r="199" spans="1:61" x14ac:dyDescent="0.35"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</row>
    <row r="200" spans="1:61" ht="15" thickBot="1" x14ac:dyDescent="0.4">
      <c r="A200" s="22" t="s">
        <v>306</v>
      </c>
      <c r="B200" s="22"/>
      <c r="C200" s="23"/>
      <c r="D200" s="23"/>
      <c r="E200" s="21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</row>
    <row r="201" spans="1:61" x14ac:dyDescent="0.35">
      <c r="B201" s="7" t="s">
        <v>315</v>
      </c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87"/>
      <c r="AX201" s="87"/>
      <c r="AY201" s="87"/>
      <c r="AZ201" s="87"/>
      <c r="BA201" s="87"/>
      <c r="BB201" s="87"/>
      <c r="BC201" s="87"/>
      <c r="BD201" s="87"/>
      <c r="BE201" s="87"/>
      <c r="BF201" s="87"/>
      <c r="BG201" s="87"/>
      <c r="BH201" s="87"/>
      <c r="BI201" s="87"/>
    </row>
    <row r="202" spans="1:61" x14ac:dyDescent="0.35">
      <c r="C202" t="s">
        <v>111</v>
      </c>
      <c r="D202" t="s">
        <v>233</v>
      </c>
      <c r="E202" s="15">
        <f>SUM(F202:AU202)</f>
        <v>89532.689038947647</v>
      </c>
      <c r="F202" s="9">
        <f t="shared" ref="F202:AK202" si="280">F81*F$128</f>
        <v>0</v>
      </c>
      <c r="G202" s="9">
        <f t="shared" si="280"/>
        <v>0</v>
      </c>
      <c r="H202" s="9">
        <f t="shared" si="280"/>
        <v>0</v>
      </c>
      <c r="I202" s="9">
        <f t="shared" si="280"/>
        <v>0</v>
      </c>
      <c r="J202" s="9">
        <f t="shared" si="280"/>
        <v>1374.6312152963851</v>
      </c>
      <c r="K202" s="9">
        <f t="shared" si="280"/>
        <v>1390.8720762142727</v>
      </c>
      <c r="L202" s="9">
        <f t="shared" si="280"/>
        <v>1583.2179203586854</v>
      </c>
      <c r="M202" s="9">
        <f t="shared" si="280"/>
        <v>1601.9231714552177</v>
      </c>
      <c r="N202" s="9">
        <f t="shared" si="280"/>
        <v>1620.8494195567025</v>
      </c>
      <c r="O202" s="9">
        <f t="shared" si="280"/>
        <v>1639.9992756773368</v>
      </c>
      <c r="P202" s="9">
        <f t="shared" si="280"/>
        <v>1659.3753816796789</v>
      </c>
      <c r="Q202" s="9">
        <f t="shared" si="280"/>
        <v>1678.9804106391105</v>
      </c>
      <c r="R202" s="9">
        <f t="shared" si="280"/>
        <v>1887.5745191251219</v>
      </c>
      <c r="S202" s="9">
        <f t="shared" si="280"/>
        <v>1909.8756533465278</v>
      </c>
      <c r="T202" s="9">
        <f t="shared" si="280"/>
        <v>1932.440268867623</v>
      </c>
      <c r="U202" s="9">
        <f t="shared" si="280"/>
        <v>1955.2714786419735</v>
      </c>
      <c r="V202" s="9">
        <f t="shared" si="280"/>
        <v>1978.372432401771</v>
      </c>
      <c r="W202" s="9">
        <f t="shared" si="280"/>
        <v>2001.7463170923579</v>
      </c>
      <c r="X202" s="9">
        <f t="shared" si="280"/>
        <v>2227.9359930430819</v>
      </c>
      <c r="Y202" s="9">
        <f t="shared" si="280"/>
        <v>2254.2583973318324</v>
      </c>
      <c r="Z202" s="9">
        <f t="shared" si="280"/>
        <v>2280.8917930358216</v>
      </c>
      <c r="AA202" s="9">
        <f t="shared" si="280"/>
        <v>2307.8398544265692</v>
      </c>
      <c r="AB202" s="9">
        <f t="shared" si="280"/>
        <v>2335.1062991860208</v>
      </c>
      <c r="AC202" s="9">
        <f t="shared" si="280"/>
        <v>2362.6948889194391</v>
      </c>
      <c r="AD202" s="9">
        <f t="shared" si="280"/>
        <v>2607.9375596447298</v>
      </c>
      <c r="AE202" s="9">
        <f t="shared" si="280"/>
        <v>2638.7495699624133</v>
      </c>
      <c r="AF202" s="9">
        <f t="shared" si="280"/>
        <v>2669.925615061647</v>
      </c>
      <c r="AG202" s="9">
        <f t="shared" si="280"/>
        <v>2701.4699959056165</v>
      </c>
      <c r="AH202" s="9">
        <f t="shared" si="280"/>
        <v>2733.3870642721236</v>
      </c>
      <c r="AI202" s="9">
        <f t="shared" si="280"/>
        <v>2765.6812233539272</v>
      </c>
      <c r="AJ202" s="9">
        <f t="shared" si="280"/>
        <v>3031.5533390633946</v>
      </c>
      <c r="AK202" s="9">
        <f t="shared" si="280"/>
        <v>3067.3702444246387</v>
      </c>
      <c r="AL202" s="9">
        <f t="shared" ref="AL202:BI202" si="281">AL81*AL$128</f>
        <v>3103.6103159209233</v>
      </c>
      <c r="AM202" s="9">
        <f t="shared" si="281"/>
        <v>3140.2785531348759</v>
      </c>
      <c r="AN202" s="9">
        <f t="shared" si="281"/>
        <v>3177.3800147177117</v>
      </c>
      <c r="AO202" s="9">
        <f t="shared" si="281"/>
        <v>3214.919819087117</v>
      </c>
      <c r="AP202" s="9">
        <f t="shared" si="281"/>
        <v>3503.126463989774</v>
      </c>
      <c r="AQ202" s="9">
        <f t="shared" si="281"/>
        <v>3544.5148662363822</v>
      </c>
      <c r="AR202" s="9">
        <f t="shared" si="281"/>
        <v>3586.3922602045636</v>
      </c>
      <c r="AS202" s="9">
        <f t="shared" si="281"/>
        <v>3628.7644231867698</v>
      </c>
      <c r="AT202" s="9">
        <f t="shared" si="281"/>
        <v>2433.7709444855159</v>
      </c>
      <c r="AU202" s="9">
        <f t="shared" si="281"/>
        <v>0</v>
      </c>
      <c r="AV202" s="9">
        <f t="shared" si="281"/>
        <v>0</v>
      </c>
      <c r="AW202" s="9">
        <f t="shared" si="281"/>
        <v>0</v>
      </c>
      <c r="AX202" s="9">
        <f t="shared" si="281"/>
        <v>0</v>
      </c>
      <c r="AY202" s="9">
        <f t="shared" si="281"/>
        <v>0</v>
      </c>
      <c r="AZ202" s="9">
        <f t="shared" si="281"/>
        <v>0</v>
      </c>
      <c r="BA202" s="9">
        <f t="shared" si="281"/>
        <v>0</v>
      </c>
      <c r="BB202" s="9">
        <f t="shared" si="281"/>
        <v>0</v>
      </c>
      <c r="BC202" s="9">
        <f t="shared" si="281"/>
        <v>0</v>
      </c>
      <c r="BD202" s="9">
        <f t="shared" si="281"/>
        <v>0</v>
      </c>
      <c r="BE202" s="9">
        <f t="shared" si="281"/>
        <v>0</v>
      </c>
      <c r="BF202" s="9">
        <f t="shared" si="281"/>
        <v>0</v>
      </c>
      <c r="BG202" s="9">
        <f t="shared" si="281"/>
        <v>0</v>
      </c>
      <c r="BH202" s="9">
        <f t="shared" si="281"/>
        <v>0</v>
      </c>
      <c r="BI202" s="9">
        <f t="shared" si="281"/>
        <v>0</v>
      </c>
    </row>
    <row r="203" spans="1:61" x14ac:dyDescent="0.35">
      <c r="C203" t="s">
        <v>115</v>
      </c>
      <c r="D203" t="s">
        <v>233</v>
      </c>
      <c r="E203" s="15">
        <f t="shared" ref="E203:E244" si="282">SUM(F203:AU203)</f>
        <v>8865.8142281617747</v>
      </c>
      <c r="F203" s="9">
        <f t="shared" ref="F203" si="283">F82*F$128</f>
        <v>0</v>
      </c>
      <c r="G203" s="9">
        <f t="shared" ref="G203:O203" si="284">G82*G$128</f>
        <v>0</v>
      </c>
      <c r="H203" s="9">
        <f t="shared" si="284"/>
        <v>0</v>
      </c>
      <c r="I203" s="9">
        <f t="shared" si="284"/>
        <v>0</v>
      </c>
      <c r="J203" s="9">
        <f t="shared" si="284"/>
        <v>130.53190785418454</v>
      </c>
      <c r="K203" s="9">
        <f t="shared" si="284"/>
        <v>132.33957929337978</v>
      </c>
      <c r="L203" s="9">
        <f t="shared" si="284"/>
        <v>150.94381980919403</v>
      </c>
      <c r="M203" s="9">
        <f t="shared" si="284"/>
        <v>153.03416566008676</v>
      </c>
      <c r="N203" s="9">
        <f t="shared" si="284"/>
        <v>155.15345967051243</v>
      </c>
      <c r="O203" s="9">
        <f t="shared" si="284"/>
        <v>157.30210272912788</v>
      </c>
      <c r="P203" s="9">
        <f t="shared" ref="P203:BI203" si="285">P82*P$128</f>
        <v>159.48050127629722</v>
      </c>
      <c r="Q203" s="9">
        <f t="shared" si="285"/>
        <v>161.68906738097513</v>
      </c>
      <c r="R203" s="9">
        <f t="shared" si="285"/>
        <v>182.14246535406036</v>
      </c>
      <c r="S203" s="9">
        <f t="shared" si="285"/>
        <v>184.66486572265796</v>
      </c>
      <c r="T203" s="9">
        <f t="shared" si="285"/>
        <v>187.2221975588138</v>
      </c>
      <c r="U203" s="9">
        <f t="shared" si="285"/>
        <v>189.81494461104026</v>
      </c>
      <c r="V203" s="9">
        <f t="shared" si="285"/>
        <v>192.44359732704214</v>
      </c>
      <c r="W203" s="9">
        <f t="shared" si="285"/>
        <v>195.10865294649031</v>
      </c>
      <c r="X203" s="9">
        <f t="shared" si="285"/>
        <v>217.59167715458855</v>
      </c>
      <c r="Y203" s="9">
        <f t="shared" si="285"/>
        <v>220.60499601788376</v>
      </c>
      <c r="Z203" s="9">
        <f t="shared" si="285"/>
        <v>223.66004483468953</v>
      </c>
      <c r="AA203" s="9">
        <f t="shared" si="285"/>
        <v>226.75740150236669</v>
      </c>
      <c r="AB203" s="9">
        <f t="shared" si="285"/>
        <v>229.89765192128991</v>
      </c>
      <c r="AC203" s="9">
        <f t="shared" si="285"/>
        <v>233.08139010567618</v>
      </c>
      <c r="AD203" s="9">
        <f t="shared" si="285"/>
        <v>257.79187450467282</v>
      </c>
      <c r="AE203" s="9">
        <f t="shared" si="285"/>
        <v>261.36190589745115</v>
      </c>
      <c r="AF203" s="9">
        <f t="shared" si="285"/>
        <v>264.98137687854057</v>
      </c>
      <c r="AG203" s="9">
        <f t="shared" si="285"/>
        <v>268.65097211219825</v>
      </c>
      <c r="AH203" s="9">
        <f t="shared" si="285"/>
        <v>272.37138574425637</v>
      </c>
      <c r="AI203" s="9">
        <f t="shared" si="285"/>
        <v>276.14332153342696</v>
      </c>
      <c r="AJ203" s="9">
        <f t="shared" si="285"/>
        <v>303.29811739979539</v>
      </c>
      <c r="AK203" s="9">
        <f t="shared" si="285"/>
        <v>307.49834210652182</v>
      </c>
      <c r="AL203" s="9">
        <f t="shared" si="285"/>
        <v>311.75673363518001</v>
      </c>
      <c r="AM203" s="9">
        <f t="shared" si="285"/>
        <v>316.07409750914286</v>
      </c>
      <c r="AN203" s="9">
        <f t="shared" si="285"/>
        <v>320.45125040707597</v>
      </c>
      <c r="AO203" s="9">
        <f t="shared" si="285"/>
        <v>324.88902031742134</v>
      </c>
      <c r="AP203" s="9">
        <f t="shared" si="285"/>
        <v>354.7258041330993</v>
      </c>
      <c r="AQ203" s="9">
        <f t="shared" si="285"/>
        <v>359.63822528297823</v>
      </c>
      <c r="AR203" s="9">
        <f t="shared" si="285"/>
        <v>364.61867610894143</v>
      </c>
      <c r="AS203" s="9">
        <f t="shared" si="285"/>
        <v>369.66809872012072</v>
      </c>
      <c r="AT203" s="9">
        <f t="shared" si="285"/>
        <v>248.43053714059585</v>
      </c>
      <c r="AU203" s="9">
        <f t="shared" si="285"/>
        <v>0</v>
      </c>
      <c r="AV203" s="9">
        <f t="shared" si="285"/>
        <v>0</v>
      </c>
      <c r="AW203" s="9">
        <f t="shared" si="285"/>
        <v>0</v>
      </c>
      <c r="AX203" s="9">
        <f t="shared" si="285"/>
        <v>0</v>
      </c>
      <c r="AY203" s="9">
        <f t="shared" si="285"/>
        <v>0</v>
      </c>
      <c r="AZ203" s="9">
        <f t="shared" si="285"/>
        <v>0</v>
      </c>
      <c r="BA203" s="9">
        <f t="shared" si="285"/>
        <v>0</v>
      </c>
      <c r="BB203" s="9">
        <f t="shared" si="285"/>
        <v>0</v>
      </c>
      <c r="BC203" s="9">
        <f t="shared" si="285"/>
        <v>0</v>
      </c>
      <c r="BD203" s="9">
        <f t="shared" si="285"/>
        <v>0</v>
      </c>
      <c r="BE203" s="9">
        <f t="shared" si="285"/>
        <v>0</v>
      </c>
      <c r="BF203" s="9">
        <f t="shared" si="285"/>
        <v>0</v>
      </c>
      <c r="BG203" s="9">
        <f t="shared" si="285"/>
        <v>0</v>
      </c>
      <c r="BH203" s="9">
        <f t="shared" si="285"/>
        <v>0</v>
      </c>
      <c r="BI203" s="9">
        <f t="shared" si="285"/>
        <v>0</v>
      </c>
    </row>
    <row r="204" spans="1:61" x14ac:dyDescent="0.35">
      <c r="C204" t="s">
        <v>116</v>
      </c>
      <c r="D204" t="s">
        <v>233</v>
      </c>
      <c r="E204" s="15">
        <f t="shared" si="282"/>
        <v>999.24601938890873</v>
      </c>
      <c r="F204" s="9">
        <f t="shared" ref="F204:N204" si="286">F83*F$128</f>
        <v>0</v>
      </c>
      <c r="G204" s="9">
        <f t="shared" si="286"/>
        <v>0</v>
      </c>
      <c r="H204" s="9">
        <f t="shared" si="286"/>
        <v>0</v>
      </c>
      <c r="I204" s="9">
        <f t="shared" si="286"/>
        <v>0</v>
      </c>
      <c r="J204" s="9">
        <f t="shared" si="286"/>
        <v>16.313612379331214</v>
      </c>
      <c r="K204" s="9">
        <f t="shared" si="286"/>
        <v>16.457245253252786</v>
      </c>
      <c r="L204" s="9">
        <f t="shared" si="286"/>
        <v>18.677410582432664</v>
      </c>
      <c r="M204" s="9">
        <f t="shared" si="286"/>
        <v>18.841855470357476</v>
      </c>
      <c r="N204" s="9">
        <f t="shared" si="286"/>
        <v>19.007748210009133</v>
      </c>
      <c r="O204" s="9">
        <f t="shared" ref="O204:BI204" si="287">O83*O$128</f>
        <v>19.175101548969188</v>
      </c>
      <c r="P204" s="9">
        <f t="shared" si="287"/>
        <v>19.343928347055062</v>
      </c>
      <c r="Q204" s="9">
        <f t="shared" si="287"/>
        <v>19.514241577308134</v>
      </c>
      <c r="R204" s="9">
        <f t="shared" si="287"/>
        <v>21.87339369665635</v>
      </c>
      <c r="S204" s="9">
        <f t="shared" si="287"/>
        <v>22.065977553990685</v>
      </c>
      <c r="T204" s="9">
        <f t="shared" si="287"/>
        <v>22.260257012045251</v>
      </c>
      <c r="U204" s="9">
        <f t="shared" si="287"/>
        <v>22.456246999702657</v>
      </c>
      <c r="V204" s="9">
        <f t="shared" si="287"/>
        <v>22.653962577286602</v>
      </c>
      <c r="W204" s="9">
        <f t="shared" si="287"/>
        <v>22.853418937719081</v>
      </c>
      <c r="X204" s="9">
        <f t="shared" si="287"/>
        <v>25.36009454845663</v>
      </c>
      <c r="Y204" s="9">
        <f t="shared" si="287"/>
        <v>25.583376993706622</v>
      </c>
      <c r="Z204" s="9">
        <f t="shared" si="287"/>
        <v>25.808625324780166</v>
      </c>
      <c r="AA204" s="9">
        <f t="shared" si="287"/>
        <v>26.035856850279689</v>
      </c>
      <c r="AB204" s="9">
        <f t="shared" si="287"/>
        <v>26.26508903120083</v>
      </c>
      <c r="AC204" s="9">
        <f t="shared" si="287"/>
        <v>26.496339482274266</v>
      </c>
      <c r="AD204" s="9">
        <f t="shared" si="287"/>
        <v>29.159591970893622</v>
      </c>
      <c r="AE204" s="9">
        <f t="shared" si="287"/>
        <v>29.416327015209514</v>
      </c>
      <c r="AF204" s="9">
        <f t="shared" si="287"/>
        <v>29.675322478088393</v>
      </c>
      <c r="AG204" s="9">
        <f t="shared" si="287"/>
        <v>29.936598261340272</v>
      </c>
      <c r="AH204" s="9">
        <f t="shared" si="287"/>
        <v>30.200174442000279</v>
      </c>
      <c r="AI204" s="9">
        <f t="shared" si="287"/>
        <v>30.466071273871375</v>
      </c>
      <c r="AJ204" s="9">
        <f t="shared" si="287"/>
        <v>33.295501621504137</v>
      </c>
      <c r="AK204" s="9">
        <f t="shared" si="287"/>
        <v>33.588651199620635</v>
      </c>
      <c r="AL204" s="9">
        <f t="shared" si="287"/>
        <v>33.884381807334684</v>
      </c>
      <c r="AM204" s="9">
        <f t="shared" si="287"/>
        <v>34.182716169269717</v>
      </c>
      <c r="AN204" s="9">
        <f t="shared" si="287"/>
        <v>34.483677210127723</v>
      </c>
      <c r="AO204" s="9">
        <f t="shared" si="287"/>
        <v>34.787288056450748</v>
      </c>
      <c r="AP204" s="9">
        <f t="shared" si="287"/>
        <v>37.793077579813236</v>
      </c>
      <c r="AQ204" s="9">
        <f t="shared" si="287"/>
        <v>38.125825975503162</v>
      </c>
      <c r="AR204" s="9">
        <f t="shared" si="287"/>
        <v>38.461504047787962</v>
      </c>
      <c r="AS204" s="9">
        <f t="shared" si="287"/>
        <v>38.800137590946612</v>
      </c>
      <c r="AT204" s="9">
        <f t="shared" si="287"/>
        <v>25.945390312332329</v>
      </c>
      <c r="AU204" s="9">
        <f t="shared" si="287"/>
        <v>0</v>
      </c>
      <c r="AV204" s="9">
        <f t="shared" si="287"/>
        <v>0</v>
      </c>
      <c r="AW204" s="9">
        <f t="shared" si="287"/>
        <v>0</v>
      </c>
      <c r="AX204" s="9">
        <f t="shared" si="287"/>
        <v>0</v>
      </c>
      <c r="AY204" s="9">
        <f t="shared" si="287"/>
        <v>0</v>
      </c>
      <c r="AZ204" s="9">
        <f t="shared" si="287"/>
        <v>0</v>
      </c>
      <c r="BA204" s="9">
        <f t="shared" si="287"/>
        <v>0</v>
      </c>
      <c r="BB204" s="9">
        <f t="shared" si="287"/>
        <v>0</v>
      </c>
      <c r="BC204" s="9">
        <f t="shared" si="287"/>
        <v>0</v>
      </c>
      <c r="BD204" s="9">
        <f t="shared" si="287"/>
        <v>0</v>
      </c>
      <c r="BE204" s="9">
        <f t="shared" si="287"/>
        <v>0</v>
      </c>
      <c r="BF204" s="9">
        <f t="shared" si="287"/>
        <v>0</v>
      </c>
      <c r="BG204" s="9">
        <f t="shared" si="287"/>
        <v>0</v>
      </c>
      <c r="BH204" s="9">
        <f t="shared" si="287"/>
        <v>0</v>
      </c>
      <c r="BI204" s="9">
        <f t="shared" si="287"/>
        <v>0</v>
      </c>
    </row>
    <row r="205" spans="1:61" x14ac:dyDescent="0.35">
      <c r="C205" t="s">
        <v>118</v>
      </c>
      <c r="D205" t="s">
        <v>233</v>
      </c>
      <c r="E205" s="15">
        <f t="shared" si="282"/>
        <v>2720.169719447586</v>
      </c>
      <c r="F205" s="9">
        <f t="shared" ref="F205:N205" si="288">F84*F$128</f>
        <v>0</v>
      </c>
      <c r="G205" s="9">
        <f t="shared" si="288"/>
        <v>0</v>
      </c>
      <c r="H205" s="9">
        <f t="shared" si="288"/>
        <v>0</v>
      </c>
      <c r="I205" s="9">
        <f t="shared" si="288"/>
        <v>0</v>
      </c>
      <c r="J205" s="9">
        <f t="shared" si="288"/>
        <v>44.409278143734966</v>
      </c>
      <c r="K205" s="9">
        <f t="shared" si="288"/>
        <v>44.800278744965929</v>
      </c>
      <c r="L205" s="9">
        <f t="shared" si="288"/>
        <v>50.844062141066708</v>
      </c>
      <c r="M205" s="9">
        <f t="shared" si="288"/>
        <v>51.291717669306465</v>
      </c>
      <c r="N205" s="9">
        <f t="shared" si="288"/>
        <v>51.743314571691535</v>
      </c>
      <c r="O205" s="9">
        <f t="shared" ref="O205:BI205" si="289">O84*O$128</f>
        <v>52.198887549971687</v>
      </c>
      <c r="P205" s="9">
        <f t="shared" si="289"/>
        <v>52.658471611427679</v>
      </c>
      <c r="Q205" s="9">
        <f t="shared" si="289"/>
        <v>53.122102071561038</v>
      </c>
      <c r="R205" s="9">
        <f t="shared" si="289"/>
        <v>59.544238396453409</v>
      </c>
      <c r="S205" s="9">
        <f t="shared" si="289"/>
        <v>60.06849445253021</v>
      </c>
      <c r="T205" s="9">
        <f t="shared" si="289"/>
        <v>60.597366310567644</v>
      </c>
      <c r="U205" s="9">
        <f t="shared" si="289"/>
        <v>61.130894610301674</v>
      </c>
      <c r="V205" s="9">
        <f t="shared" si="289"/>
        <v>61.669120349280206</v>
      </c>
      <c r="W205" s="9">
        <f t="shared" si="289"/>
        <v>62.212084886013024</v>
      </c>
      <c r="X205" s="9">
        <f t="shared" si="289"/>
        <v>69.035812937465252</v>
      </c>
      <c r="Y205" s="9">
        <f t="shared" si="289"/>
        <v>69.643637371756896</v>
      </c>
      <c r="Z205" s="9">
        <f t="shared" si="289"/>
        <v>70.256813384123802</v>
      </c>
      <c r="AA205" s="9">
        <f t="shared" si="289"/>
        <v>70.875388092428039</v>
      </c>
      <c r="AB205" s="9">
        <f t="shared" si="289"/>
        <v>71.499409029380047</v>
      </c>
      <c r="AC205" s="9">
        <f t="shared" si="289"/>
        <v>72.128924146191039</v>
      </c>
      <c r="AD205" s="9">
        <f t="shared" si="289"/>
        <v>79.378889254099306</v>
      </c>
      <c r="AE205" s="9">
        <f t="shared" si="289"/>
        <v>80.077779096959233</v>
      </c>
      <c r="AF205" s="9">
        <f t="shared" si="289"/>
        <v>80.782822301462843</v>
      </c>
      <c r="AG205" s="9">
        <f t="shared" si="289"/>
        <v>81.494073044759617</v>
      </c>
      <c r="AH205" s="9">
        <f t="shared" si="289"/>
        <v>82.211585981000766</v>
      </c>
      <c r="AI205" s="9">
        <f t="shared" si="289"/>
        <v>82.935416245538747</v>
      </c>
      <c r="AJ205" s="9">
        <f t="shared" si="289"/>
        <v>90.637754414094587</v>
      </c>
      <c r="AK205" s="9">
        <f t="shared" si="289"/>
        <v>91.435772710078396</v>
      </c>
      <c r="AL205" s="9">
        <f t="shared" si="289"/>
        <v>92.240817142188845</v>
      </c>
      <c r="AM205" s="9">
        <f t="shared" si="289"/>
        <v>93.052949571900925</v>
      </c>
      <c r="AN205" s="9">
        <f t="shared" si="289"/>
        <v>93.872232405347702</v>
      </c>
      <c r="AO205" s="9">
        <f t="shared" si="289"/>
        <v>94.698728598115963</v>
      </c>
      <c r="AP205" s="9">
        <f t="shared" si="289"/>
        <v>102.88115563393603</v>
      </c>
      <c r="AQ205" s="9">
        <f t="shared" si="289"/>
        <v>103.78697071109195</v>
      </c>
      <c r="AR205" s="9">
        <f t="shared" si="289"/>
        <v>104.70076101897835</v>
      </c>
      <c r="AS205" s="9">
        <f t="shared" si="289"/>
        <v>105.62259677535468</v>
      </c>
      <c r="AT205" s="9">
        <f t="shared" si="289"/>
        <v>70.62911807246023</v>
      </c>
      <c r="AU205" s="9">
        <f t="shared" si="289"/>
        <v>0</v>
      </c>
      <c r="AV205" s="9">
        <f t="shared" si="289"/>
        <v>0</v>
      </c>
      <c r="AW205" s="9">
        <f t="shared" si="289"/>
        <v>0</v>
      </c>
      <c r="AX205" s="9">
        <f t="shared" si="289"/>
        <v>0</v>
      </c>
      <c r="AY205" s="9">
        <f t="shared" si="289"/>
        <v>0</v>
      </c>
      <c r="AZ205" s="9">
        <f t="shared" si="289"/>
        <v>0</v>
      </c>
      <c r="BA205" s="9">
        <f t="shared" si="289"/>
        <v>0</v>
      </c>
      <c r="BB205" s="9">
        <f t="shared" si="289"/>
        <v>0</v>
      </c>
      <c r="BC205" s="9">
        <f t="shared" si="289"/>
        <v>0</v>
      </c>
      <c r="BD205" s="9">
        <f t="shared" si="289"/>
        <v>0</v>
      </c>
      <c r="BE205" s="9">
        <f t="shared" si="289"/>
        <v>0</v>
      </c>
      <c r="BF205" s="9">
        <f t="shared" si="289"/>
        <v>0</v>
      </c>
      <c r="BG205" s="9">
        <f t="shared" si="289"/>
        <v>0</v>
      </c>
      <c r="BH205" s="9">
        <f t="shared" si="289"/>
        <v>0</v>
      </c>
      <c r="BI205" s="9">
        <f t="shared" si="289"/>
        <v>0</v>
      </c>
    </row>
    <row r="206" spans="1:61" x14ac:dyDescent="0.35">
      <c r="C206" t="s">
        <v>122</v>
      </c>
      <c r="D206" t="s">
        <v>233</v>
      </c>
      <c r="E206" s="15">
        <f t="shared" si="282"/>
        <v>892.67559326654907</v>
      </c>
      <c r="F206" s="9">
        <f t="shared" ref="F206:AK206" si="290">F85*F$128</f>
        <v>0</v>
      </c>
      <c r="G206" s="9">
        <f t="shared" si="290"/>
        <v>0</v>
      </c>
      <c r="H206" s="9">
        <f t="shared" si="290"/>
        <v>0</v>
      </c>
      <c r="I206" s="9">
        <f t="shared" si="290"/>
        <v>0</v>
      </c>
      <c r="J206" s="9">
        <f t="shared" si="290"/>
        <v>13.698489969810531</v>
      </c>
      <c r="K206" s="9">
        <f t="shared" si="290"/>
        <v>13.860680091053089</v>
      </c>
      <c r="L206" s="9">
        <f t="shared" si="290"/>
        <v>15.777889361247551</v>
      </c>
      <c r="M206" s="9">
        <f t="shared" si="290"/>
        <v>15.964699571284717</v>
      </c>
      <c r="N206" s="9">
        <f t="shared" si="290"/>
        <v>16.153721614208731</v>
      </c>
      <c r="O206" s="9">
        <f t="shared" si="290"/>
        <v>16.344981678120959</v>
      </c>
      <c r="P206" s="9">
        <f t="shared" si="290"/>
        <v>16.538506261189916</v>
      </c>
      <c r="Q206" s="9">
        <f t="shared" si="290"/>
        <v>16.734322175322397</v>
      </c>
      <c r="R206" s="9">
        <f t="shared" si="290"/>
        <v>18.813840610975795</v>
      </c>
      <c r="S206" s="9">
        <f t="shared" si="290"/>
        <v>19.036596483809753</v>
      </c>
      <c r="T206" s="9">
        <f t="shared" si="290"/>
        <v>19.261989786178056</v>
      </c>
      <c r="U206" s="9">
        <f t="shared" si="290"/>
        <v>19.490051745246401</v>
      </c>
      <c r="V206" s="9">
        <f t="shared" si="290"/>
        <v>19.720813957910124</v>
      </c>
      <c r="W206" s="9">
        <f t="shared" si="290"/>
        <v>19.954308395171783</v>
      </c>
      <c r="X206" s="9">
        <f t="shared" si="290"/>
        <v>22.209624147227668</v>
      </c>
      <c r="Y206" s="9">
        <f t="shared" si="290"/>
        <v>22.472586097130847</v>
      </c>
      <c r="Z206" s="9">
        <f t="shared" si="290"/>
        <v>22.738661516520871</v>
      </c>
      <c r="AA206" s="9">
        <f t="shared" si="290"/>
        <v>23.007887268876484</v>
      </c>
      <c r="AB206" s="9">
        <f t="shared" si="290"/>
        <v>23.280300654139975</v>
      </c>
      <c r="AC206" s="9">
        <f t="shared" si="290"/>
        <v>23.555939413884992</v>
      </c>
      <c r="AD206" s="9">
        <f t="shared" si="290"/>
        <v>26.001645530776788</v>
      </c>
      <c r="AE206" s="9">
        <f t="shared" si="290"/>
        <v>26.309505013861187</v>
      </c>
      <c r="AF206" s="9">
        <f t="shared" si="290"/>
        <v>26.621009553225299</v>
      </c>
      <c r="AG206" s="9">
        <f t="shared" si="290"/>
        <v>26.936202306335488</v>
      </c>
      <c r="AH206" s="9">
        <f t="shared" si="290"/>
        <v>27.255126941642509</v>
      </c>
      <c r="AI206" s="9">
        <f t="shared" si="290"/>
        <v>27.577827644631544</v>
      </c>
      <c r="AJ206" s="9">
        <f t="shared" si="290"/>
        <v>30.229711550939307</v>
      </c>
      <c r="AK206" s="9">
        <f t="shared" si="290"/>
        <v>30.587631335702419</v>
      </c>
      <c r="AL206" s="9">
        <f t="shared" ref="AL206:BI206" si="291">AL85*AL$128</f>
        <v>30.949788890717155</v>
      </c>
      <c r="AM206" s="9">
        <f t="shared" si="291"/>
        <v>31.31623439118324</v>
      </c>
      <c r="AN206" s="9">
        <f t="shared" si="291"/>
        <v>31.687018606374842</v>
      </c>
      <c r="AO206" s="9">
        <f t="shared" si="291"/>
        <v>32.062192906674326</v>
      </c>
      <c r="AP206" s="9">
        <f t="shared" si="291"/>
        <v>34.937333060742368</v>
      </c>
      <c r="AQ206" s="9">
        <f t="shared" si="291"/>
        <v>35.350991084181565</v>
      </c>
      <c r="AR206" s="9">
        <f t="shared" si="291"/>
        <v>35.769546818618274</v>
      </c>
      <c r="AS206" s="9">
        <f t="shared" si="291"/>
        <v>36.193058252950706</v>
      </c>
      <c r="AT206" s="9">
        <f t="shared" si="291"/>
        <v>24.274878578681268</v>
      </c>
      <c r="AU206" s="9">
        <f t="shared" si="291"/>
        <v>0</v>
      </c>
      <c r="AV206" s="9">
        <f t="shared" si="291"/>
        <v>0</v>
      </c>
      <c r="AW206" s="9">
        <f t="shared" si="291"/>
        <v>0</v>
      </c>
      <c r="AX206" s="9">
        <f t="shared" si="291"/>
        <v>0</v>
      </c>
      <c r="AY206" s="9">
        <f t="shared" si="291"/>
        <v>0</v>
      </c>
      <c r="AZ206" s="9">
        <f t="shared" si="291"/>
        <v>0</v>
      </c>
      <c r="BA206" s="9">
        <f t="shared" si="291"/>
        <v>0</v>
      </c>
      <c r="BB206" s="9">
        <f t="shared" si="291"/>
        <v>0</v>
      </c>
      <c r="BC206" s="9">
        <f t="shared" si="291"/>
        <v>0</v>
      </c>
      <c r="BD206" s="9">
        <f t="shared" si="291"/>
        <v>0</v>
      </c>
      <c r="BE206" s="9">
        <f t="shared" si="291"/>
        <v>0</v>
      </c>
      <c r="BF206" s="9">
        <f t="shared" si="291"/>
        <v>0</v>
      </c>
      <c r="BG206" s="9">
        <f t="shared" si="291"/>
        <v>0</v>
      </c>
      <c r="BH206" s="9">
        <f t="shared" si="291"/>
        <v>0</v>
      </c>
      <c r="BI206" s="9">
        <f t="shared" si="291"/>
        <v>0</v>
      </c>
    </row>
    <row r="207" spans="1:61" x14ac:dyDescent="0.35">
      <c r="B207" s="7" t="s">
        <v>316</v>
      </c>
      <c r="D207" t="s">
        <v>233</v>
      </c>
      <c r="E207" s="15">
        <f t="shared" si="282"/>
        <v>103010.59459921246</v>
      </c>
      <c r="F207" s="9">
        <f t="shared" ref="F207:AK207" si="292">F86*F$128</f>
        <v>0</v>
      </c>
      <c r="G207" s="9">
        <f t="shared" si="292"/>
        <v>0</v>
      </c>
      <c r="H207" s="9">
        <f t="shared" si="292"/>
        <v>0</v>
      </c>
      <c r="I207" s="9">
        <f t="shared" si="292"/>
        <v>0</v>
      </c>
      <c r="J207" s="9">
        <f t="shared" si="292"/>
        <v>1579.5845036434464</v>
      </c>
      <c r="K207" s="9">
        <f t="shared" si="292"/>
        <v>1598.3298595969243</v>
      </c>
      <c r="L207" s="9">
        <f t="shared" si="292"/>
        <v>1819.4611022526265</v>
      </c>
      <c r="M207" s="9">
        <f t="shared" si="292"/>
        <v>1841.055609826253</v>
      </c>
      <c r="N207" s="9">
        <f t="shared" si="292"/>
        <v>1862.9076636231243</v>
      </c>
      <c r="O207" s="9">
        <f t="shared" si="292"/>
        <v>1885.0203491835266</v>
      </c>
      <c r="P207" s="9">
        <f t="shared" si="292"/>
        <v>1907.3967891756488</v>
      </c>
      <c r="Q207" s="9">
        <f t="shared" si="292"/>
        <v>1930.0401438442773</v>
      </c>
      <c r="R207" s="9">
        <f t="shared" si="292"/>
        <v>2169.9484571832677</v>
      </c>
      <c r="S207" s="9">
        <f t="shared" si="292"/>
        <v>2195.7115875595164</v>
      </c>
      <c r="T207" s="9">
        <f t="shared" si="292"/>
        <v>2221.7820795352277</v>
      </c>
      <c r="U207" s="9">
        <f t="shared" si="292"/>
        <v>2248.1636166082644</v>
      </c>
      <c r="V207" s="9">
        <f t="shared" si="292"/>
        <v>2274.8599266132901</v>
      </c>
      <c r="W207" s="9">
        <f t="shared" si="292"/>
        <v>2301.874782257752</v>
      </c>
      <c r="X207" s="9">
        <f t="shared" si="292"/>
        <v>2562.1332018308199</v>
      </c>
      <c r="Y207" s="9">
        <f t="shared" si="292"/>
        <v>2592.5629938123102</v>
      </c>
      <c r="Z207" s="9">
        <f t="shared" si="292"/>
        <v>2623.3559380959364</v>
      </c>
      <c r="AA207" s="9">
        <f t="shared" si="292"/>
        <v>2654.5163881405197</v>
      </c>
      <c r="AB207" s="9">
        <f t="shared" si="292"/>
        <v>2686.0487498220318</v>
      </c>
      <c r="AC207" s="9">
        <f t="shared" si="292"/>
        <v>2717.9574820674657</v>
      </c>
      <c r="AD207" s="9">
        <f t="shared" si="292"/>
        <v>3000.2695609051721</v>
      </c>
      <c r="AE207" s="9">
        <f t="shared" si="292"/>
        <v>3035.915086985894</v>
      </c>
      <c r="AF207" s="9">
        <f t="shared" si="292"/>
        <v>3071.9861462729641</v>
      </c>
      <c r="AG207" s="9">
        <f t="shared" si="292"/>
        <v>3108.4878416302499</v>
      </c>
      <c r="AH207" s="9">
        <f t="shared" si="292"/>
        <v>3145.4253373810234</v>
      </c>
      <c r="AI207" s="9">
        <f t="shared" si="292"/>
        <v>3182.803860051396</v>
      </c>
      <c r="AJ207" s="9">
        <f t="shared" si="292"/>
        <v>3489.0144240497275</v>
      </c>
      <c r="AK207" s="9">
        <f t="shared" si="292"/>
        <v>3530.4806417765617</v>
      </c>
      <c r="AL207" s="9">
        <f t="shared" ref="AL207:BI207" si="293">AL86*AL$128</f>
        <v>3572.4420373963439</v>
      </c>
      <c r="AM207" s="9">
        <f t="shared" si="293"/>
        <v>3614.9045507763726</v>
      </c>
      <c r="AN207" s="9">
        <f t="shared" si="293"/>
        <v>3657.8741933466376</v>
      </c>
      <c r="AO207" s="9">
        <f t="shared" si="293"/>
        <v>3701.3570489657795</v>
      </c>
      <c r="AP207" s="9">
        <f t="shared" si="293"/>
        <v>4033.4638343973652</v>
      </c>
      <c r="AQ207" s="9">
        <f t="shared" si="293"/>
        <v>4081.4168792901369</v>
      </c>
      <c r="AR207" s="9">
        <f t="shared" si="293"/>
        <v>4129.9427481988896</v>
      </c>
      <c r="AS207" s="9">
        <f t="shared" si="293"/>
        <v>4179.0483145261423</v>
      </c>
      <c r="AT207" s="9">
        <f t="shared" si="293"/>
        <v>2803.0508685895861</v>
      </c>
      <c r="AU207" s="9">
        <f t="shared" si="293"/>
        <v>0</v>
      </c>
      <c r="AV207" s="9">
        <f t="shared" si="293"/>
        <v>0</v>
      </c>
      <c r="AW207" s="9">
        <f t="shared" si="293"/>
        <v>0</v>
      </c>
      <c r="AX207" s="9">
        <f t="shared" si="293"/>
        <v>0</v>
      </c>
      <c r="AY207" s="9">
        <f t="shared" si="293"/>
        <v>0</v>
      </c>
      <c r="AZ207" s="9">
        <f t="shared" si="293"/>
        <v>0</v>
      </c>
      <c r="BA207" s="9">
        <f t="shared" si="293"/>
        <v>0</v>
      </c>
      <c r="BB207" s="9">
        <f t="shared" si="293"/>
        <v>0</v>
      </c>
      <c r="BC207" s="9">
        <f t="shared" si="293"/>
        <v>0</v>
      </c>
      <c r="BD207" s="9">
        <f t="shared" si="293"/>
        <v>0</v>
      </c>
      <c r="BE207" s="9">
        <f t="shared" si="293"/>
        <v>0</v>
      </c>
      <c r="BF207" s="9">
        <f t="shared" si="293"/>
        <v>0</v>
      </c>
      <c r="BG207" s="9">
        <f t="shared" si="293"/>
        <v>0</v>
      </c>
      <c r="BH207" s="9">
        <f t="shared" si="293"/>
        <v>0</v>
      </c>
      <c r="BI207" s="9">
        <f t="shared" si="293"/>
        <v>0</v>
      </c>
    </row>
    <row r="208" spans="1:61" x14ac:dyDescent="0.35">
      <c r="E208" s="15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</row>
    <row r="209" spans="2:61" x14ac:dyDescent="0.35">
      <c r="B209" s="7" t="s">
        <v>317</v>
      </c>
      <c r="E209" s="15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</row>
    <row r="210" spans="2:61" x14ac:dyDescent="0.35">
      <c r="C210" t="s">
        <v>111</v>
      </c>
      <c r="D210" t="s">
        <v>233</v>
      </c>
      <c r="E210" s="15">
        <f t="shared" si="282"/>
        <v>158.13166144334667</v>
      </c>
      <c r="F210" s="9">
        <f t="shared" ref="F210:AK210" si="294">F89*F$128</f>
        <v>0</v>
      </c>
      <c r="G210" s="9">
        <f t="shared" si="294"/>
        <v>0</v>
      </c>
      <c r="H210" s="9">
        <f t="shared" si="294"/>
        <v>0</v>
      </c>
      <c r="I210" s="9">
        <f t="shared" si="294"/>
        <v>0</v>
      </c>
      <c r="J210" s="9">
        <f t="shared" si="294"/>
        <v>2.6893101328161526</v>
      </c>
      <c r="K210" s="9">
        <f t="shared" si="294"/>
        <v>2.7075458069647529</v>
      </c>
      <c r="L210" s="9">
        <f t="shared" si="294"/>
        <v>3.0666432752691972</v>
      </c>
      <c r="M210" s="9">
        <f t="shared" si="294"/>
        <v>3.0874375699901409</v>
      </c>
      <c r="N210" s="9">
        <f t="shared" si="294"/>
        <v>3.1083728666647303</v>
      </c>
      <c r="O210" s="9">
        <f t="shared" si="294"/>
        <v>3.1294501213990111</v>
      </c>
      <c r="P210" s="9">
        <f t="shared" si="294"/>
        <v>3.1506702967821938</v>
      </c>
      <c r="Q210" s="9">
        <f t="shared" si="294"/>
        <v>3.1720343619306131</v>
      </c>
      <c r="R210" s="9">
        <f t="shared" si="294"/>
        <v>3.5483814361466588</v>
      </c>
      <c r="S210" s="9">
        <f t="shared" si="294"/>
        <v>3.5724423009888819</v>
      </c>
      <c r="T210" s="9">
        <f t="shared" si="294"/>
        <v>3.596666317743427</v>
      </c>
      <c r="U210" s="9">
        <f t="shared" si="294"/>
        <v>3.6210545927107818</v>
      </c>
      <c r="V210" s="9">
        <f t="shared" si="294"/>
        <v>3.6456082396930345</v>
      </c>
      <c r="W210" s="9">
        <f t="shared" si="294"/>
        <v>3.6703283800447459</v>
      </c>
      <c r="X210" s="9">
        <f t="shared" si="294"/>
        <v>4.0647377569965668</v>
      </c>
      <c r="Y210" s="9">
        <f t="shared" si="294"/>
        <v>4.0922999307792089</v>
      </c>
      <c r="Z210" s="9">
        <f t="shared" si="294"/>
        <v>4.120048998149838</v>
      </c>
      <c r="AA210" s="9">
        <f t="shared" si="294"/>
        <v>4.1479862263964922</v>
      </c>
      <c r="AB210" s="9">
        <f t="shared" si="294"/>
        <v>4.1761128914004404</v>
      </c>
      <c r="AC210" s="9">
        <f t="shared" si="294"/>
        <v>4.2044302776944491</v>
      </c>
      <c r="AD210" s="9">
        <f t="shared" si="294"/>
        <v>4.6177523765688431</v>
      </c>
      <c r="AE210" s="9">
        <f t="shared" si="294"/>
        <v>4.6490644318838799</v>
      </c>
      <c r="AF210" s="9">
        <f t="shared" si="294"/>
        <v>4.6805888079835993</v>
      </c>
      <c r="AG210" s="9">
        <f t="shared" si="294"/>
        <v>4.712326944572772</v>
      </c>
      <c r="AH210" s="9">
        <f t="shared" si="294"/>
        <v>4.7442802911185336</v>
      </c>
      <c r="AI210" s="9">
        <f t="shared" si="294"/>
        <v>4.7764503069165514</v>
      </c>
      <c r="AJ210" s="9">
        <f t="shared" si="294"/>
        <v>5.2095749995874954</v>
      </c>
      <c r="AK210" s="9">
        <f t="shared" si="294"/>
        <v>5.2449000857446979</v>
      </c>
      <c r="AL210" s="9">
        <f t="shared" ref="AL210:BI210" si="295">AL89*AL$128</f>
        <v>5.2804647042461168</v>
      </c>
      <c r="AM210" s="9">
        <f t="shared" si="295"/>
        <v>5.3162704793126698</v>
      </c>
      <c r="AN210" s="9">
        <f t="shared" si="295"/>
        <v>5.3523190461787911</v>
      </c>
      <c r="AO210" s="9">
        <f t="shared" si="295"/>
        <v>5.3886120511671214</v>
      </c>
      <c r="AP210" s="9">
        <f t="shared" si="295"/>
        <v>5.8424704711301088</v>
      </c>
      <c r="AQ210" s="9">
        <f t="shared" si="295"/>
        <v>5.8820870949007515</v>
      </c>
      <c r="AR210" s="9">
        <f t="shared" si="295"/>
        <v>5.9219723510738547</v>
      </c>
      <c r="AS210" s="9">
        <f t="shared" si="295"/>
        <v>5.9621280611920131</v>
      </c>
      <c r="AT210" s="9">
        <f t="shared" si="295"/>
        <v>3.9788371592075724</v>
      </c>
      <c r="AU210" s="9">
        <f t="shared" si="295"/>
        <v>0</v>
      </c>
      <c r="AV210" s="9">
        <f t="shared" si="295"/>
        <v>0</v>
      </c>
      <c r="AW210" s="9">
        <f t="shared" si="295"/>
        <v>0</v>
      </c>
      <c r="AX210" s="9">
        <f t="shared" si="295"/>
        <v>0</v>
      </c>
      <c r="AY210" s="9">
        <f t="shared" si="295"/>
        <v>0</v>
      </c>
      <c r="AZ210" s="9">
        <f t="shared" si="295"/>
        <v>0</v>
      </c>
      <c r="BA210" s="9">
        <f t="shared" si="295"/>
        <v>0</v>
      </c>
      <c r="BB210" s="9">
        <f t="shared" si="295"/>
        <v>0</v>
      </c>
      <c r="BC210" s="9">
        <f t="shared" si="295"/>
        <v>0</v>
      </c>
      <c r="BD210" s="9">
        <f t="shared" si="295"/>
        <v>0</v>
      </c>
      <c r="BE210" s="9">
        <f t="shared" si="295"/>
        <v>0</v>
      </c>
      <c r="BF210" s="9">
        <f t="shared" si="295"/>
        <v>0</v>
      </c>
      <c r="BG210" s="9">
        <f t="shared" si="295"/>
        <v>0</v>
      </c>
      <c r="BH210" s="9">
        <f t="shared" si="295"/>
        <v>0</v>
      </c>
      <c r="BI210" s="9">
        <f t="shared" si="295"/>
        <v>0</v>
      </c>
    </row>
    <row r="211" spans="2:61" x14ac:dyDescent="0.35">
      <c r="C211" t="s">
        <v>115</v>
      </c>
      <c r="D211" t="s">
        <v>233</v>
      </c>
      <c r="E211" s="15">
        <f t="shared" si="282"/>
        <v>7.4688602201247409</v>
      </c>
      <c r="F211" s="9">
        <f t="shared" ref="F211:AK211" si="296">F90*F$128</f>
        <v>0</v>
      </c>
      <c r="G211" s="9">
        <f t="shared" si="296"/>
        <v>0</v>
      </c>
      <c r="H211" s="9">
        <f t="shared" si="296"/>
        <v>0</v>
      </c>
      <c r="I211" s="9">
        <f t="shared" si="296"/>
        <v>0</v>
      </c>
      <c r="J211" s="9">
        <f t="shared" si="296"/>
        <v>0.13822454450716981</v>
      </c>
      <c r="K211" s="9">
        <f t="shared" si="296"/>
        <v>0.14098903539731322</v>
      </c>
      <c r="L211" s="9">
        <f t="shared" si="296"/>
        <v>0.14380881610525947</v>
      </c>
      <c r="M211" s="9">
        <f t="shared" si="296"/>
        <v>0.14668499242736466</v>
      </c>
      <c r="N211" s="9">
        <f t="shared" si="296"/>
        <v>0.14961869227591196</v>
      </c>
      <c r="O211" s="9">
        <f t="shared" si="296"/>
        <v>0.15261106612143019</v>
      </c>
      <c r="P211" s="9">
        <f t="shared" si="296"/>
        <v>0.15566328744385879</v>
      </c>
      <c r="Q211" s="9">
        <f t="shared" si="296"/>
        <v>0.15877655319273595</v>
      </c>
      <c r="R211" s="9">
        <f t="shared" si="296"/>
        <v>0.16195208425659069</v>
      </c>
      <c r="S211" s="9">
        <f t="shared" si="296"/>
        <v>0.1651911259417225</v>
      </c>
      <c r="T211" s="9">
        <f t="shared" si="296"/>
        <v>0.16849494846055696</v>
      </c>
      <c r="U211" s="9">
        <f t="shared" si="296"/>
        <v>0.17186484742976807</v>
      </c>
      <c r="V211" s="9">
        <f t="shared" si="296"/>
        <v>0.17530214437836344</v>
      </c>
      <c r="W211" s="9">
        <f t="shared" si="296"/>
        <v>0.17880818726593073</v>
      </c>
      <c r="X211" s="9">
        <f t="shared" si="296"/>
        <v>0.18238435101124933</v>
      </c>
      <c r="Y211" s="9">
        <f t="shared" si="296"/>
        <v>0.18603203803147431</v>
      </c>
      <c r="Z211" s="9">
        <f t="shared" si="296"/>
        <v>0.18975267879210381</v>
      </c>
      <c r="AA211" s="9">
        <f t="shared" si="296"/>
        <v>0.19354773236794587</v>
      </c>
      <c r="AB211" s="9">
        <f t="shared" si="296"/>
        <v>0.19741868701530479</v>
      </c>
      <c r="AC211" s="9">
        <f t="shared" si="296"/>
        <v>0.20136706075561087</v>
      </c>
      <c r="AD211" s="9">
        <f t="shared" si="296"/>
        <v>0.20539440197072309</v>
      </c>
      <c r="AE211" s="9">
        <f t="shared" si="296"/>
        <v>0.20950229001013754</v>
      </c>
      <c r="AF211" s="9">
        <f t="shared" si="296"/>
        <v>0.21369233581034033</v>
      </c>
      <c r="AG211" s="9">
        <f t="shared" si="296"/>
        <v>0.21796618252654709</v>
      </c>
      <c r="AH211" s="9">
        <f t="shared" si="296"/>
        <v>0.22232550617707808</v>
      </c>
      <c r="AI211" s="9">
        <f t="shared" si="296"/>
        <v>0.22677201630061961</v>
      </c>
      <c r="AJ211" s="9">
        <f t="shared" si="296"/>
        <v>0.23130745662663202</v>
      </c>
      <c r="AK211" s="9">
        <f t="shared" si="296"/>
        <v>0.23593360575916461</v>
      </c>
      <c r="AL211" s="9">
        <f t="shared" ref="AL211:BI211" si="297">AL90*AL$128</f>
        <v>0.24065227787434795</v>
      </c>
      <c r="AM211" s="9">
        <f t="shared" si="297"/>
        <v>0.24546532343183491</v>
      </c>
      <c r="AN211" s="9">
        <f t="shared" si="297"/>
        <v>0.2503746299004716</v>
      </c>
      <c r="AO211" s="9">
        <f t="shared" si="297"/>
        <v>0.25538212249848102</v>
      </c>
      <c r="AP211" s="9">
        <f t="shared" si="297"/>
        <v>0.26048976494845061</v>
      </c>
      <c r="AQ211" s="9">
        <f t="shared" si="297"/>
        <v>0.2656995602474197</v>
      </c>
      <c r="AR211" s="9">
        <f t="shared" si="297"/>
        <v>0.27101355145236811</v>
      </c>
      <c r="AS211" s="9">
        <f t="shared" si="297"/>
        <v>0.27643382248141535</v>
      </c>
      <c r="AT211" s="9">
        <f t="shared" si="297"/>
        <v>0.28196249893104375</v>
      </c>
      <c r="AU211" s="9">
        <f t="shared" si="297"/>
        <v>0</v>
      </c>
      <c r="AV211" s="9">
        <f t="shared" si="297"/>
        <v>0</v>
      </c>
      <c r="AW211" s="9">
        <f t="shared" si="297"/>
        <v>0</v>
      </c>
      <c r="AX211" s="9">
        <f t="shared" si="297"/>
        <v>0</v>
      </c>
      <c r="AY211" s="9">
        <f t="shared" si="297"/>
        <v>0</v>
      </c>
      <c r="AZ211" s="9">
        <f t="shared" si="297"/>
        <v>0</v>
      </c>
      <c r="BA211" s="9">
        <f t="shared" si="297"/>
        <v>0</v>
      </c>
      <c r="BB211" s="9">
        <f t="shared" si="297"/>
        <v>0</v>
      </c>
      <c r="BC211" s="9">
        <f t="shared" si="297"/>
        <v>0</v>
      </c>
      <c r="BD211" s="9">
        <f t="shared" si="297"/>
        <v>0</v>
      </c>
      <c r="BE211" s="9">
        <f t="shared" si="297"/>
        <v>0</v>
      </c>
      <c r="BF211" s="9">
        <f t="shared" si="297"/>
        <v>0</v>
      </c>
      <c r="BG211" s="9">
        <f t="shared" si="297"/>
        <v>0</v>
      </c>
      <c r="BH211" s="9">
        <f t="shared" si="297"/>
        <v>0</v>
      </c>
      <c r="BI211" s="9">
        <f t="shared" si="297"/>
        <v>0</v>
      </c>
    </row>
    <row r="212" spans="2:61" x14ac:dyDescent="0.35">
      <c r="C212" t="s">
        <v>122</v>
      </c>
      <c r="D212" t="s">
        <v>233</v>
      </c>
      <c r="E212" s="15">
        <f t="shared" si="282"/>
        <v>267.8026779799647</v>
      </c>
      <c r="F212" s="9">
        <f t="shared" ref="F212:AK212" si="298">F91*F$128</f>
        <v>0</v>
      </c>
      <c r="G212" s="9">
        <f t="shared" si="298"/>
        <v>0</v>
      </c>
      <c r="H212" s="9">
        <f t="shared" si="298"/>
        <v>0</v>
      </c>
      <c r="I212" s="9">
        <f t="shared" si="298"/>
        <v>0</v>
      </c>
      <c r="J212" s="9">
        <f t="shared" si="298"/>
        <v>4.1095469909431603</v>
      </c>
      <c r="K212" s="9">
        <f t="shared" si="298"/>
        <v>4.1582040273159278</v>
      </c>
      <c r="L212" s="9">
        <f t="shared" si="298"/>
        <v>4.7333668083742664</v>
      </c>
      <c r="M212" s="9">
        <f t="shared" si="298"/>
        <v>4.7894098713854163</v>
      </c>
      <c r="N212" s="9">
        <f t="shared" si="298"/>
        <v>4.8461164842626197</v>
      </c>
      <c r="O212" s="9">
        <f t="shared" si="298"/>
        <v>4.9034945034362885</v>
      </c>
      <c r="P212" s="9">
        <f t="shared" si="298"/>
        <v>4.9615518783569739</v>
      </c>
      <c r="Q212" s="9">
        <f t="shared" si="298"/>
        <v>5.0202966525967199</v>
      </c>
      <c r="R212" s="9">
        <f t="shared" si="298"/>
        <v>5.6441521832927384</v>
      </c>
      <c r="S212" s="9">
        <f t="shared" si="298"/>
        <v>5.7109789451429274</v>
      </c>
      <c r="T212" s="9">
        <f t="shared" si="298"/>
        <v>5.7785969358534173</v>
      </c>
      <c r="U212" s="9">
        <f t="shared" si="298"/>
        <v>5.8470155235739218</v>
      </c>
      <c r="V212" s="9">
        <f t="shared" si="298"/>
        <v>5.9162441873730387</v>
      </c>
      <c r="W212" s="9">
        <f t="shared" si="298"/>
        <v>5.9862925185515357</v>
      </c>
      <c r="X212" s="9">
        <f t="shared" si="298"/>
        <v>6.6628872441683011</v>
      </c>
      <c r="Y212" s="9">
        <f t="shared" si="298"/>
        <v>6.7417758291392547</v>
      </c>
      <c r="Z212" s="9">
        <f t="shared" si="298"/>
        <v>6.8215984549562636</v>
      </c>
      <c r="AA212" s="9">
        <f t="shared" si="298"/>
        <v>6.9023661806629448</v>
      </c>
      <c r="AB212" s="9">
        <f t="shared" si="298"/>
        <v>6.9840901962419935</v>
      </c>
      <c r="AC212" s="9">
        <f t="shared" si="298"/>
        <v>7.0667818241655</v>
      </c>
      <c r="AD212" s="9">
        <f t="shared" si="298"/>
        <v>7.8004936592330374</v>
      </c>
      <c r="AE212" s="9">
        <f t="shared" si="298"/>
        <v>7.8928515041583598</v>
      </c>
      <c r="AF212" s="9">
        <f t="shared" si="298"/>
        <v>7.9863028659675921</v>
      </c>
      <c r="AG212" s="9">
        <f t="shared" si="298"/>
        <v>8.0808606919006465</v>
      </c>
      <c r="AH212" s="9">
        <f t="shared" si="298"/>
        <v>8.1765380824927529</v>
      </c>
      <c r="AI212" s="9">
        <f t="shared" si="298"/>
        <v>8.2733482933894642</v>
      </c>
      <c r="AJ212" s="9">
        <f t="shared" si="298"/>
        <v>9.068913465281792</v>
      </c>
      <c r="AK212" s="9">
        <f t="shared" si="298"/>
        <v>9.1762894007107274</v>
      </c>
      <c r="AL212" s="9">
        <f t="shared" ref="AL212:BI212" si="299">AL91*AL$128</f>
        <v>9.2849366672151454</v>
      </c>
      <c r="AM212" s="9">
        <f t="shared" si="299"/>
        <v>9.3948703173549752</v>
      </c>
      <c r="AN212" s="9">
        <f t="shared" si="299"/>
        <v>9.506105581912454</v>
      </c>
      <c r="AO212" s="9">
        <f t="shared" si="299"/>
        <v>9.6186578720023004</v>
      </c>
      <c r="AP212" s="9">
        <f t="shared" si="299"/>
        <v>10.48119991822271</v>
      </c>
      <c r="AQ212" s="9">
        <f t="shared" si="299"/>
        <v>10.605297325254471</v>
      </c>
      <c r="AR212" s="9">
        <f t="shared" si="299"/>
        <v>10.730864045585486</v>
      </c>
      <c r="AS212" s="9">
        <f t="shared" si="299"/>
        <v>10.857917475885214</v>
      </c>
      <c r="AT212" s="9">
        <f t="shared" si="299"/>
        <v>7.2824635736043835</v>
      </c>
      <c r="AU212" s="9">
        <f t="shared" si="299"/>
        <v>0</v>
      </c>
      <c r="AV212" s="9">
        <f t="shared" si="299"/>
        <v>0</v>
      </c>
      <c r="AW212" s="9">
        <f t="shared" si="299"/>
        <v>0</v>
      </c>
      <c r="AX212" s="9">
        <f t="shared" si="299"/>
        <v>0</v>
      </c>
      <c r="AY212" s="9">
        <f t="shared" si="299"/>
        <v>0</v>
      </c>
      <c r="AZ212" s="9">
        <f t="shared" si="299"/>
        <v>0</v>
      </c>
      <c r="BA212" s="9">
        <f t="shared" si="299"/>
        <v>0</v>
      </c>
      <c r="BB212" s="9">
        <f t="shared" si="299"/>
        <v>0</v>
      </c>
      <c r="BC212" s="9">
        <f t="shared" si="299"/>
        <v>0</v>
      </c>
      <c r="BD212" s="9">
        <f t="shared" si="299"/>
        <v>0</v>
      </c>
      <c r="BE212" s="9">
        <f t="shared" si="299"/>
        <v>0</v>
      </c>
      <c r="BF212" s="9">
        <f t="shared" si="299"/>
        <v>0</v>
      </c>
      <c r="BG212" s="9">
        <f t="shared" si="299"/>
        <v>0</v>
      </c>
      <c r="BH212" s="9">
        <f t="shared" si="299"/>
        <v>0</v>
      </c>
      <c r="BI212" s="9">
        <f t="shared" si="299"/>
        <v>0</v>
      </c>
    </row>
    <row r="213" spans="2:61" x14ac:dyDescent="0.35">
      <c r="B213" s="7" t="s">
        <v>300</v>
      </c>
      <c r="D213" t="s">
        <v>233</v>
      </c>
      <c r="E213" s="15">
        <f t="shared" si="282"/>
        <v>433.40319964343615</v>
      </c>
      <c r="F213" s="9">
        <f t="shared" ref="F213:AK213" si="300">F92*F$128</f>
        <v>0</v>
      </c>
      <c r="G213" s="9">
        <f t="shared" si="300"/>
        <v>0</v>
      </c>
      <c r="H213" s="9">
        <f t="shared" si="300"/>
        <v>0</v>
      </c>
      <c r="I213" s="9">
        <f t="shared" si="300"/>
        <v>0</v>
      </c>
      <c r="J213" s="9">
        <f t="shared" si="300"/>
        <v>6.9370816682664831</v>
      </c>
      <c r="K213" s="9">
        <f t="shared" si="300"/>
        <v>7.0067388696779931</v>
      </c>
      <c r="L213" s="9">
        <f t="shared" si="300"/>
        <v>7.9438188997487229</v>
      </c>
      <c r="M213" s="9">
        <f t="shared" si="300"/>
        <v>8.0235324338029219</v>
      </c>
      <c r="N213" s="9">
        <f t="shared" si="300"/>
        <v>8.1041080432032615</v>
      </c>
      <c r="O213" s="9">
        <f t="shared" si="300"/>
        <v>8.1855556909567291</v>
      </c>
      <c r="P213" s="9">
        <f t="shared" si="300"/>
        <v>8.2678854625830276</v>
      </c>
      <c r="Q213" s="9">
        <f t="shared" si="300"/>
        <v>8.351107567720069</v>
      </c>
      <c r="R213" s="9">
        <f t="shared" si="300"/>
        <v>9.3544857036959872</v>
      </c>
      <c r="S213" s="9">
        <f t="shared" si="300"/>
        <v>9.4486123720735318</v>
      </c>
      <c r="T213" s="9">
        <f t="shared" si="300"/>
        <v>9.5437582020574006</v>
      </c>
      <c r="U213" s="9">
        <f t="shared" si="300"/>
        <v>9.639934963714472</v>
      </c>
      <c r="V213" s="9">
        <f t="shared" si="300"/>
        <v>9.737154571444437</v>
      </c>
      <c r="W213" s="9">
        <f t="shared" si="300"/>
        <v>9.8354290858622111</v>
      </c>
      <c r="X213" s="9">
        <f t="shared" si="300"/>
        <v>10.910009352176116</v>
      </c>
      <c r="Y213" s="9">
        <f t="shared" si="300"/>
        <v>11.020107797949938</v>
      </c>
      <c r="Z213" s="9">
        <f t="shared" si="300"/>
        <v>11.131400131898204</v>
      </c>
      <c r="AA213" s="9">
        <f t="shared" si="300"/>
        <v>11.243900139427383</v>
      </c>
      <c r="AB213" s="9">
        <f t="shared" si="300"/>
        <v>11.357621774657739</v>
      </c>
      <c r="AC213" s="9">
        <f t="shared" si="300"/>
        <v>11.472579162615558</v>
      </c>
      <c r="AD213" s="9">
        <f t="shared" si="300"/>
        <v>12.623640437772604</v>
      </c>
      <c r="AE213" s="9">
        <f t="shared" si="300"/>
        <v>12.751418226052376</v>
      </c>
      <c r="AF213" s="9">
        <f t="shared" si="300"/>
        <v>12.880584009761533</v>
      </c>
      <c r="AG213" s="9">
        <f t="shared" si="300"/>
        <v>13.011153818999967</v>
      </c>
      <c r="AH213" s="9">
        <f t="shared" si="300"/>
        <v>13.143143879788363</v>
      </c>
      <c r="AI213" s="9">
        <f t="shared" si="300"/>
        <v>13.276570616606634</v>
      </c>
      <c r="AJ213" s="9">
        <f t="shared" si="300"/>
        <v>14.509795921495918</v>
      </c>
      <c r="AK213" s="9">
        <f t="shared" si="300"/>
        <v>14.657123092214592</v>
      </c>
      <c r="AL213" s="9">
        <f t="shared" ref="AL213:BI213" si="301">AL92*AL$128</f>
        <v>14.806053649335608</v>
      </c>
      <c r="AM213" s="9">
        <f t="shared" si="301"/>
        <v>14.95660612009948</v>
      </c>
      <c r="AN213" s="9">
        <f t="shared" si="301"/>
        <v>15.108799257991718</v>
      </c>
      <c r="AO213" s="9">
        <f t="shared" si="301"/>
        <v>15.262652045667901</v>
      </c>
      <c r="AP213" s="9">
        <f t="shared" si="301"/>
        <v>16.584160154301269</v>
      </c>
      <c r="AQ213" s="9">
        <f t="shared" si="301"/>
        <v>16.753083980402643</v>
      </c>
      <c r="AR213" s="9">
        <f t="shared" si="301"/>
        <v>16.923849948111709</v>
      </c>
      <c r="AS213" s="9">
        <f t="shared" si="301"/>
        <v>17.096479359558643</v>
      </c>
      <c r="AT213" s="9">
        <f t="shared" si="301"/>
        <v>11.543263231743</v>
      </c>
      <c r="AU213" s="9">
        <f t="shared" si="301"/>
        <v>0</v>
      </c>
      <c r="AV213" s="9">
        <f t="shared" si="301"/>
        <v>0</v>
      </c>
      <c r="AW213" s="9">
        <f t="shared" si="301"/>
        <v>0</v>
      </c>
      <c r="AX213" s="9">
        <f t="shared" si="301"/>
        <v>0</v>
      </c>
      <c r="AY213" s="9">
        <f t="shared" si="301"/>
        <v>0</v>
      </c>
      <c r="AZ213" s="9">
        <f t="shared" si="301"/>
        <v>0</v>
      </c>
      <c r="BA213" s="9">
        <f t="shared" si="301"/>
        <v>0</v>
      </c>
      <c r="BB213" s="9">
        <f t="shared" si="301"/>
        <v>0</v>
      </c>
      <c r="BC213" s="9">
        <f t="shared" si="301"/>
        <v>0</v>
      </c>
      <c r="BD213" s="9">
        <f t="shared" si="301"/>
        <v>0</v>
      </c>
      <c r="BE213" s="9">
        <f t="shared" si="301"/>
        <v>0</v>
      </c>
      <c r="BF213" s="9">
        <f t="shared" si="301"/>
        <v>0</v>
      </c>
      <c r="BG213" s="9">
        <f t="shared" si="301"/>
        <v>0</v>
      </c>
      <c r="BH213" s="9">
        <f t="shared" si="301"/>
        <v>0</v>
      </c>
      <c r="BI213" s="9">
        <f t="shared" si="301"/>
        <v>0</v>
      </c>
    </row>
    <row r="214" spans="2:61" x14ac:dyDescent="0.35">
      <c r="E214" s="15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</row>
    <row r="215" spans="2:61" x14ac:dyDescent="0.35">
      <c r="B215" s="7" t="s">
        <v>301</v>
      </c>
      <c r="E215" s="15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</row>
    <row r="216" spans="2:61" x14ac:dyDescent="0.35">
      <c r="C216" t="s">
        <v>111</v>
      </c>
      <c r="D216" t="s">
        <v>233</v>
      </c>
      <c r="E216" s="15">
        <f t="shared" si="282"/>
        <v>89374.55737750433</v>
      </c>
      <c r="F216" s="9">
        <f t="shared" ref="F216:AK216" si="302">F95*F$128</f>
        <v>0</v>
      </c>
      <c r="G216" s="9">
        <f t="shared" si="302"/>
        <v>0</v>
      </c>
      <c r="H216" s="9">
        <f t="shared" si="302"/>
        <v>0</v>
      </c>
      <c r="I216" s="9">
        <f t="shared" si="302"/>
        <v>0</v>
      </c>
      <c r="J216" s="9">
        <f t="shared" si="302"/>
        <v>1371.9419051635689</v>
      </c>
      <c r="K216" s="9">
        <f t="shared" si="302"/>
        <v>1388.1645304073079</v>
      </c>
      <c r="L216" s="9">
        <f t="shared" si="302"/>
        <v>1580.1512770834163</v>
      </c>
      <c r="M216" s="9">
        <f t="shared" si="302"/>
        <v>1598.8357338852275</v>
      </c>
      <c r="N216" s="9">
        <f t="shared" si="302"/>
        <v>1617.7410466900378</v>
      </c>
      <c r="O216" s="9">
        <f t="shared" si="302"/>
        <v>1636.869825555938</v>
      </c>
      <c r="P216" s="9">
        <f t="shared" si="302"/>
        <v>1656.2247113828967</v>
      </c>
      <c r="Q216" s="9">
        <f t="shared" si="302"/>
        <v>1675.8083762771798</v>
      </c>
      <c r="R216" s="9">
        <f t="shared" si="302"/>
        <v>1884.026137688975</v>
      </c>
      <c r="S216" s="9">
        <f t="shared" si="302"/>
        <v>1906.303211045539</v>
      </c>
      <c r="T216" s="9">
        <f t="shared" si="302"/>
        <v>1928.8436025498795</v>
      </c>
      <c r="U216" s="9">
        <f t="shared" si="302"/>
        <v>1951.6504240492627</v>
      </c>
      <c r="V216" s="9">
        <f t="shared" si="302"/>
        <v>1974.7268241620779</v>
      </c>
      <c r="W216" s="9">
        <f t="shared" si="302"/>
        <v>1998.0759887123133</v>
      </c>
      <c r="X216" s="9">
        <f t="shared" si="302"/>
        <v>2223.8712552860852</v>
      </c>
      <c r="Y216" s="9">
        <f t="shared" si="302"/>
        <v>2250.1660974010529</v>
      </c>
      <c r="Z216" s="9">
        <f t="shared" si="302"/>
        <v>2276.7717440376723</v>
      </c>
      <c r="AA216" s="9">
        <f t="shared" si="302"/>
        <v>2303.6918682001728</v>
      </c>
      <c r="AB216" s="9">
        <f t="shared" si="302"/>
        <v>2330.9301862946204</v>
      </c>
      <c r="AC216" s="9">
        <f t="shared" si="302"/>
        <v>2358.4904586417442</v>
      </c>
      <c r="AD216" s="9">
        <f t="shared" si="302"/>
        <v>2603.3198072681607</v>
      </c>
      <c r="AE216" s="9">
        <f t="shared" si="302"/>
        <v>2634.1005055305295</v>
      </c>
      <c r="AF216" s="9">
        <f t="shared" si="302"/>
        <v>2665.2450262536636</v>
      </c>
      <c r="AG216" s="9">
        <f t="shared" si="302"/>
        <v>2696.7576689610437</v>
      </c>
      <c r="AH216" s="9">
        <f t="shared" si="302"/>
        <v>2728.6427839810049</v>
      </c>
      <c r="AI216" s="9">
        <f t="shared" si="302"/>
        <v>2760.9047730470106</v>
      </c>
      <c r="AJ216" s="9">
        <f t="shared" si="302"/>
        <v>3026.3437640638072</v>
      </c>
      <c r="AK216" s="9">
        <f t="shared" si="302"/>
        <v>3062.1253443388941</v>
      </c>
      <c r="AL216" s="9">
        <f t="shared" ref="AL216:BI216" si="303">AL95*AL$128</f>
        <v>3098.3298512166775</v>
      </c>
      <c r="AM216" s="9">
        <f t="shared" si="303"/>
        <v>3134.9622826555633</v>
      </c>
      <c r="AN216" s="9">
        <f t="shared" si="303"/>
        <v>3172.0276956715329</v>
      </c>
      <c r="AO216" s="9">
        <f t="shared" si="303"/>
        <v>3209.53120703595</v>
      </c>
      <c r="AP216" s="9">
        <f t="shared" si="303"/>
        <v>3497.2839935186439</v>
      </c>
      <c r="AQ216" s="9">
        <f t="shared" si="303"/>
        <v>3538.632779141481</v>
      </c>
      <c r="AR216" s="9">
        <f t="shared" si="303"/>
        <v>3580.4702878534899</v>
      </c>
      <c r="AS216" s="9">
        <f t="shared" si="303"/>
        <v>3622.802295125578</v>
      </c>
      <c r="AT216" s="9">
        <f t="shared" si="303"/>
        <v>2429.7921073263083</v>
      </c>
      <c r="AU216" s="9">
        <f t="shared" si="303"/>
        <v>0</v>
      </c>
      <c r="AV216" s="9">
        <f t="shared" si="303"/>
        <v>0</v>
      </c>
      <c r="AW216" s="9">
        <f t="shared" si="303"/>
        <v>0</v>
      </c>
      <c r="AX216" s="9">
        <f t="shared" si="303"/>
        <v>0</v>
      </c>
      <c r="AY216" s="9">
        <f t="shared" si="303"/>
        <v>0</v>
      </c>
      <c r="AZ216" s="9">
        <f t="shared" si="303"/>
        <v>0</v>
      </c>
      <c r="BA216" s="9">
        <f t="shared" si="303"/>
        <v>0</v>
      </c>
      <c r="BB216" s="9">
        <f t="shared" si="303"/>
        <v>0</v>
      </c>
      <c r="BC216" s="9">
        <f t="shared" si="303"/>
        <v>0</v>
      </c>
      <c r="BD216" s="9">
        <f t="shared" si="303"/>
        <v>0</v>
      </c>
      <c r="BE216" s="9">
        <f t="shared" si="303"/>
        <v>0</v>
      </c>
      <c r="BF216" s="9">
        <f t="shared" si="303"/>
        <v>0</v>
      </c>
      <c r="BG216" s="9">
        <f t="shared" si="303"/>
        <v>0</v>
      </c>
      <c r="BH216" s="9">
        <f t="shared" si="303"/>
        <v>0</v>
      </c>
      <c r="BI216" s="9">
        <f t="shared" si="303"/>
        <v>0</v>
      </c>
    </row>
    <row r="217" spans="2:61" x14ac:dyDescent="0.35">
      <c r="C217" t="s">
        <v>115</v>
      </c>
      <c r="D217" t="s">
        <v>233</v>
      </c>
      <c r="E217" s="15">
        <f t="shared" si="282"/>
        <v>8858.3453679416525</v>
      </c>
      <c r="F217" s="9">
        <f t="shared" ref="F217" si="304">F96*F$128</f>
        <v>0</v>
      </c>
      <c r="G217" s="9">
        <f t="shared" ref="G217:N217" si="305">G96*G$128</f>
        <v>0</v>
      </c>
      <c r="H217" s="9">
        <f t="shared" si="305"/>
        <v>0</v>
      </c>
      <c r="I217" s="9">
        <f t="shared" si="305"/>
        <v>0</v>
      </c>
      <c r="J217" s="9">
        <f t="shared" si="305"/>
        <v>130.39368330967739</v>
      </c>
      <c r="K217" s="9">
        <f t="shared" si="305"/>
        <v>132.19859025798249</v>
      </c>
      <c r="L217" s="9">
        <f t="shared" si="305"/>
        <v>150.80001099308879</v>
      </c>
      <c r="M217" s="9">
        <f t="shared" si="305"/>
        <v>152.88748066765939</v>
      </c>
      <c r="N217" s="9">
        <f t="shared" si="305"/>
        <v>155.00384097823652</v>
      </c>
      <c r="O217" s="9">
        <f t="shared" ref="O217:BI217" si="306">O96*O$128</f>
        <v>157.14949166300644</v>
      </c>
      <c r="P217" s="9">
        <f t="shared" si="306"/>
        <v>159.32483798885335</v>
      </c>
      <c r="Q217" s="9">
        <f t="shared" si="306"/>
        <v>161.53029082778241</v>
      </c>
      <c r="R217" s="9">
        <f t="shared" si="306"/>
        <v>181.98051326980377</v>
      </c>
      <c r="S217" s="9">
        <f t="shared" si="306"/>
        <v>184.49967459671623</v>
      </c>
      <c r="T217" s="9">
        <f t="shared" si="306"/>
        <v>187.05370261035324</v>
      </c>
      <c r="U217" s="9">
        <f t="shared" si="306"/>
        <v>189.6430797636105</v>
      </c>
      <c r="V217" s="9">
        <f t="shared" si="306"/>
        <v>192.26829518266379</v>
      </c>
      <c r="W217" s="9">
        <f t="shared" si="306"/>
        <v>194.92984475922438</v>
      </c>
      <c r="X217" s="9">
        <f t="shared" si="306"/>
        <v>217.4092928035773</v>
      </c>
      <c r="Y217" s="9">
        <f t="shared" si="306"/>
        <v>220.41896397985229</v>
      </c>
      <c r="Z217" s="9">
        <f t="shared" si="306"/>
        <v>223.47029215589743</v>
      </c>
      <c r="AA217" s="9">
        <f t="shared" si="306"/>
        <v>226.56385376999876</v>
      </c>
      <c r="AB217" s="9">
        <f t="shared" si="306"/>
        <v>229.70023323427461</v>
      </c>
      <c r="AC217" s="9">
        <f t="shared" si="306"/>
        <v>232.88002304492056</v>
      </c>
      <c r="AD217" s="9">
        <f t="shared" si="306"/>
        <v>257.58648010270207</v>
      </c>
      <c r="AE217" s="9">
        <f t="shared" si="306"/>
        <v>261.15240360744104</v>
      </c>
      <c r="AF217" s="9">
        <f t="shared" si="306"/>
        <v>264.76768454273025</v>
      </c>
      <c r="AG217" s="9">
        <f t="shared" si="306"/>
        <v>268.43300592967171</v>
      </c>
      <c r="AH217" s="9">
        <f t="shared" si="306"/>
        <v>272.1490602380793</v>
      </c>
      <c r="AI217" s="9">
        <f t="shared" si="306"/>
        <v>275.91654951712633</v>
      </c>
      <c r="AJ217" s="9">
        <f t="shared" si="306"/>
        <v>303.06680994316878</v>
      </c>
      <c r="AK217" s="9">
        <f t="shared" si="306"/>
        <v>307.26240850076266</v>
      </c>
      <c r="AL217" s="9">
        <f t="shared" si="306"/>
        <v>311.51608135730567</v>
      </c>
      <c r="AM217" s="9">
        <f t="shared" si="306"/>
        <v>315.828632185711</v>
      </c>
      <c r="AN217" s="9">
        <f t="shared" si="306"/>
        <v>320.2008757771755</v>
      </c>
      <c r="AO217" s="9">
        <f t="shared" si="306"/>
        <v>324.63363819492287</v>
      </c>
      <c r="AP217" s="9">
        <f t="shared" si="306"/>
        <v>354.46531436815081</v>
      </c>
      <c r="AQ217" s="9">
        <f t="shared" si="306"/>
        <v>359.37252572273081</v>
      </c>
      <c r="AR217" s="9">
        <f t="shared" si="306"/>
        <v>364.34766255748906</v>
      </c>
      <c r="AS217" s="9">
        <f t="shared" si="306"/>
        <v>369.39166489763932</v>
      </c>
      <c r="AT217" s="9">
        <f t="shared" si="306"/>
        <v>248.14857464166479</v>
      </c>
      <c r="AU217" s="9">
        <f t="shared" si="306"/>
        <v>0</v>
      </c>
      <c r="AV217" s="9">
        <f t="shared" si="306"/>
        <v>0</v>
      </c>
      <c r="AW217" s="9">
        <f t="shared" si="306"/>
        <v>0</v>
      </c>
      <c r="AX217" s="9">
        <f t="shared" si="306"/>
        <v>0</v>
      </c>
      <c r="AY217" s="9">
        <f t="shared" si="306"/>
        <v>0</v>
      </c>
      <c r="AZ217" s="9">
        <f t="shared" si="306"/>
        <v>0</v>
      </c>
      <c r="BA217" s="9">
        <f t="shared" si="306"/>
        <v>0</v>
      </c>
      <c r="BB217" s="9">
        <f t="shared" si="306"/>
        <v>0</v>
      </c>
      <c r="BC217" s="9">
        <f t="shared" si="306"/>
        <v>0</v>
      </c>
      <c r="BD217" s="9">
        <f t="shared" si="306"/>
        <v>0</v>
      </c>
      <c r="BE217" s="9">
        <f t="shared" si="306"/>
        <v>0</v>
      </c>
      <c r="BF217" s="9">
        <f t="shared" si="306"/>
        <v>0</v>
      </c>
      <c r="BG217" s="9">
        <f t="shared" si="306"/>
        <v>0</v>
      </c>
      <c r="BH217" s="9">
        <f t="shared" si="306"/>
        <v>0</v>
      </c>
      <c r="BI217" s="9">
        <f t="shared" si="306"/>
        <v>0</v>
      </c>
    </row>
    <row r="218" spans="2:61" x14ac:dyDescent="0.35">
      <c r="C218" t="s">
        <v>116</v>
      </c>
      <c r="D218" t="s">
        <v>233</v>
      </c>
      <c r="E218" s="15">
        <f t="shared" ref="E218:E219" si="307">SUM(F218:AU218)</f>
        <v>999.24601938890873</v>
      </c>
      <c r="F218" s="9">
        <f t="shared" ref="F218:M218" si="308">F97*F$128</f>
        <v>0</v>
      </c>
      <c r="G218" s="9">
        <f t="shared" si="308"/>
        <v>0</v>
      </c>
      <c r="H218" s="9">
        <f t="shared" si="308"/>
        <v>0</v>
      </c>
      <c r="I218" s="9">
        <f t="shared" si="308"/>
        <v>0</v>
      </c>
      <c r="J218" s="9">
        <f t="shared" si="308"/>
        <v>16.313612379331214</v>
      </c>
      <c r="K218" s="9">
        <f t="shared" si="308"/>
        <v>16.457245253252786</v>
      </c>
      <c r="L218" s="9">
        <f t="shared" si="308"/>
        <v>18.677410582432664</v>
      </c>
      <c r="M218" s="9">
        <f t="shared" si="308"/>
        <v>18.841855470357476</v>
      </c>
      <c r="N218" s="9">
        <f t="shared" ref="N218:BI218" si="309">N97*N$128</f>
        <v>19.007748210009133</v>
      </c>
      <c r="O218" s="9">
        <f t="shared" si="309"/>
        <v>19.175101548969188</v>
      </c>
      <c r="P218" s="9">
        <f t="shared" si="309"/>
        <v>19.343928347055062</v>
      </c>
      <c r="Q218" s="9">
        <f t="shared" si="309"/>
        <v>19.514241577308134</v>
      </c>
      <c r="R218" s="9">
        <f t="shared" si="309"/>
        <v>21.87339369665635</v>
      </c>
      <c r="S218" s="9">
        <f t="shared" si="309"/>
        <v>22.065977553990685</v>
      </c>
      <c r="T218" s="9">
        <f t="shared" si="309"/>
        <v>22.260257012045251</v>
      </c>
      <c r="U218" s="9">
        <f t="shared" si="309"/>
        <v>22.456246999702657</v>
      </c>
      <c r="V218" s="9">
        <f t="shared" si="309"/>
        <v>22.653962577286602</v>
      </c>
      <c r="W218" s="9">
        <f t="shared" si="309"/>
        <v>22.853418937719081</v>
      </c>
      <c r="X218" s="9">
        <f t="shared" si="309"/>
        <v>25.36009454845663</v>
      </c>
      <c r="Y218" s="9">
        <f t="shared" si="309"/>
        <v>25.583376993706622</v>
      </c>
      <c r="Z218" s="9">
        <f t="shared" si="309"/>
        <v>25.808625324780166</v>
      </c>
      <c r="AA218" s="9">
        <f t="shared" si="309"/>
        <v>26.035856850279689</v>
      </c>
      <c r="AB218" s="9">
        <f t="shared" si="309"/>
        <v>26.26508903120083</v>
      </c>
      <c r="AC218" s="9">
        <f t="shared" si="309"/>
        <v>26.496339482274266</v>
      </c>
      <c r="AD218" s="9">
        <f t="shared" si="309"/>
        <v>29.159591970893622</v>
      </c>
      <c r="AE218" s="9">
        <f t="shared" si="309"/>
        <v>29.416327015209514</v>
      </c>
      <c r="AF218" s="9">
        <f t="shared" si="309"/>
        <v>29.675322478088393</v>
      </c>
      <c r="AG218" s="9">
        <f t="shared" si="309"/>
        <v>29.936598261340272</v>
      </c>
      <c r="AH218" s="9">
        <f t="shared" si="309"/>
        <v>30.200174442000279</v>
      </c>
      <c r="AI218" s="9">
        <f t="shared" si="309"/>
        <v>30.466071273871375</v>
      </c>
      <c r="AJ218" s="9">
        <f t="shared" si="309"/>
        <v>33.295501621504137</v>
      </c>
      <c r="AK218" s="9">
        <f t="shared" si="309"/>
        <v>33.588651199620635</v>
      </c>
      <c r="AL218" s="9">
        <f t="shared" si="309"/>
        <v>33.884381807334684</v>
      </c>
      <c r="AM218" s="9">
        <f t="shared" si="309"/>
        <v>34.182716169269717</v>
      </c>
      <c r="AN218" s="9">
        <f t="shared" si="309"/>
        <v>34.483677210127723</v>
      </c>
      <c r="AO218" s="9">
        <f t="shared" si="309"/>
        <v>34.787288056450748</v>
      </c>
      <c r="AP218" s="9">
        <f t="shared" si="309"/>
        <v>37.793077579813236</v>
      </c>
      <c r="AQ218" s="9">
        <f t="shared" si="309"/>
        <v>38.125825975503162</v>
      </c>
      <c r="AR218" s="9">
        <f t="shared" si="309"/>
        <v>38.461504047787962</v>
      </c>
      <c r="AS218" s="9">
        <f t="shared" si="309"/>
        <v>38.800137590946612</v>
      </c>
      <c r="AT218" s="9">
        <f t="shared" si="309"/>
        <v>25.945390312332329</v>
      </c>
      <c r="AU218" s="9">
        <f t="shared" si="309"/>
        <v>0</v>
      </c>
      <c r="AV218" s="9">
        <f t="shared" si="309"/>
        <v>0</v>
      </c>
      <c r="AW218" s="9">
        <f t="shared" si="309"/>
        <v>0</v>
      </c>
      <c r="AX218" s="9">
        <f t="shared" si="309"/>
        <v>0</v>
      </c>
      <c r="AY218" s="9">
        <f t="shared" si="309"/>
        <v>0</v>
      </c>
      <c r="AZ218" s="9">
        <f t="shared" si="309"/>
        <v>0</v>
      </c>
      <c r="BA218" s="9">
        <f t="shared" si="309"/>
        <v>0</v>
      </c>
      <c r="BB218" s="9">
        <f t="shared" si="309"/>
        <v>0</v>
      </c>
      <c r="BC218" s="9">
        <f t="shared" si="309"/>
        <v>0</v>
      </c>
      <c r="BD218" s="9">
        <f t="shared" si="309"/>
        <v>0</v>
      </c>
      <c r="BE218" s="9">
        <f t="shared" si="309"/>
        <v>0</v>
      </c>
      <c r="BF218" s="9">
        <f t="shared" si="309"/>
        <v>0</v>
      </c>
      <c r="BG218" s="9">
        <f t="shared" si="309"/>
        <v>0</v>
      </c>
      <c r="BH218" s="9">
        <f t="shared" si="309"/>
        <v>0</v>
      </c>
      <c r="BI218" s="9">
        <f t="shared" si="309"/>
        <v>0</v>
      </c>
    </row>
    <row r="219" spans="2:61" x14ac:dyDescent="0.35">
      <c r="C219" t="s">
        <v>118</v>
      </c>
      <c r="D219" t="s">
        <v>233</v>
      </c>
      <c r="E219" s="15">
        <f t="shared" si="307"/>
        <v>2720.169719447586</v>
      </c>
      <c r="F219" s="9">
        <f t="shared" ref="F219:M219" si="310">F98*F$128</f>
        <v>0</v>
      </c>
      <c r="G219" s="9">
        <f t="shared" si="310"/>
        <v>0</v>
      </c>
      <c r="H219" s="9">
        <f t="shared" si="310"/>
        <v>0</v>
      </c>
      <c r="I219" s="9">
        <f t="shared" si="310"/>
        <v>0</v>
      </c>
      <c r="J219" s="9">
        <f t="shared" si="310"/>
        <v>44.409278143734966</v>
      </c>
      <c r="K219" s="9">
        <f t="shared" si="310"/>
        <v>44.800278744965929</v>
      </c>
      <c r="L219" s="9">
        <f t="shared" si="310"/>
        <v>50.844062141066708</v>
      </c>
      <c r="M219" s="9">
        <f t="shared" si="310"/>
        <v>51.291717669306465</v>
      </c>
      <c r="N219" s="9">
        <f t="shared" ref="N219:BI219" si="311">N98*N$128</f>
        <v>51.743314571691535</v>
      </c>
      <c r="O219" s="9">
        <f t="shared" si="311"/>
        <v>52.198887549971687</v>
      </c>
      <c r="P219" s="9">
        <f t="shared" si="311"/>
        <v>52.658471611427679</v>
      </c>
      <c r="Q219" s="9">
        <f t="shared" si="311"/>
        <v>53.122102071561038</v>
      </c>
      <c r="R219" s="9">
        <f t="shared" si="311"/>
        <v>59.544238396453409</v>
      </c>
      <c r="S219" s="9">
        <f t="shared" si="311"/>
        <v>60.06849445253021</v>
      </c>
      <c r="T219" s="9">
        <f t="shared" si="311"/>
        <v>60.597366310567644</v>
      </c>
      <c r="U219" s="9">
        <f t="shared" si="311"/>
        <v>61.130894610301674</v>
      </c>
      <c r="V219" s="9">
        <f t="shared" si="311"/>
        <v>61.669120349280206</v>
      </c>
      <c r="W219" s="9">
        <f t="shared" si="311"/>
        <v>62.212084886013024</v>
      </c>
      <c r="X219" s="9">
        <f t="shared" si="311"/>
        <v>69.035812937465252</v>
      </c>
      <c r="Y219" s="9">
        <f t="shared" si="311"/>
        <v>69.643637371756896</v>
      </c>
      <c r="Z219" s="9">
        <f t="shared" si="311"/>
        <v>70.256813384123802</v>
      </c>
      <c r="AA219" s="9">
        <f t="shared" si="311"/>
        <v>70.875388092428039</v>
      </c>
      <c r="AB219" s="9">
        <f t="shared" si="311"/>
        <v>71.499409029380047</v>
      </c>
      <c r="AC219" s="9">
        <f t="shared" si="311"/>
        <v>72.128924146191039</v>
      </c>
      <c r="AD219" s="9">
        <f t="shared" si="311"/>
        <v>79.378889254099306</v>
      </c>
      <c r="AE219" s="9">
        <f t="shared" si="311"/>
        <v>80.077779096959233</v>
      </c>
      <c r="AF219" s="9">
        <f t="shared" si="311"/>
        <v>80.782822301462843</v>
      </c>
      <c r="AG219" s="9">
        <f t="shared" si="311"/>
        <v>81.494073044759617</v>
      </c>
      <c r="AH219" s="9">
        <f t="shared" si="311"/>
        <v>82.211585981000766</v>
      </c>
      <c r="AI219" s="9">
        <f t="shared" si="311"/>
        <v>82.935416245538747</v>
      </c>
      <c r="AJ219" s="9">
        <f t="shared" si="311"/>
        <v>90.637754414094587</v>
      </c>
      <c r="AK219" s="9">
        <f t="shared" si="311"/>
        <v>91.435772710078396</v>
      </c>
      <c r="AL219" s="9">
        <f t="shared" si="311"/>
        <v>92.240817142188845</v>
      </c>
      <c r="AM219" s="9">
        <f t="shared" si="311"/>
        <v>93.052949571900925</v>
      </c>
      <c r="AN219" s="9">
        <f t="shared" si="311"/>
        <v>93.872232405347702</v>
      </c>
      <c r="AO219" s="9">
        <f t="shared" si="311"/>
        <v>94.698728598115963</v>
      </c>
      <c r="AP219" s="9">
        <f t="shared" si="311"/>
        <v>102.88115563393603</v>
      </c>
      <c r="AQ219" s="9">
        <f t="shared" si="311"/>
        <v>103.78697071109195</v>
      </c>
      <c r="AR219" s="9">
        <f t="shared" si="311"/>
        <v>104.70076101897835</v>
      </c>
      <c r="AS219" s="9">
        <f t="shared" si="311"/>
        <v>105.62259677535468</v>
      </c>
      <c r="AT219" s="9">
        <f t="shared" si="311"/>
        <v>70.62911807246023</v>
      </c>
      <c r="AU219" s="9">
        <f t="shared" si="311"/>
        <v>0</v>
      </c>
      <c r="AV219" s="9">
        <f t="shared" si="311"/>
        <v>0</v>
      </c>
      <c r="AW219" s="9">
        <f t="shared" si="311"/>
        <v>0</v>
      </c>
      <c r="AX219" s="9">
        <f t="shared" si="311"/>
        <v>0</v>
      </c>
      <c r="AY219" s="9">
        <f t="shared" si="311"/>
        <v>0</v>
      </c>
      <c r="AZ219" s="9">
        <f t="shared" si="311"/>
        <v>0</v>
      </c>
      <c r="BA219" s="9">
        <f t="shared" si="311"/>
        <v>0</v>
      </c>
      <c r="BB219" s="9">
        <f t="shared" si="311"/>
        <v>0</v>
      </c>
      <c r="BC219" s="9">
        <f t="shared" si="311"/>
        <v>0</v>
      </c>
      <c r="BD219" s="9">
        <f t="shared" si="311"/>
        <v>0</v>
      </c>
      <c r="BE219" s="9">
        <f t="shared" si="311"/>
        <v>0</v>
      </c>
      <c r="BF219" s="9">
        <f t="shared" si="311"/>
        <v>0</v>
      </c>
      <c r="BG219" s="9">
        <f t="shared" si="311"/>
        <v>0</v>
      </c>
      <c r="BH219" s="9">
        <f t="shared" si="311"/>
        <v>0</v>
      </c>
      <c r="BI219" s="9">
        <f t="shared" si="311"/>
        <v>0</v>
      </c>
    </row>
    <row r="220" spans="2:61" x14ac:dyDescent="0.35">
      <c r="C220" t="s">
        <v>122</v>
      </c>
      <c r="D220" t="s">
        <v>233</v>
      </c>
      <c r="E220" s="15">
        <f t="shared" si="282"/>
        <v>624.87291528658409</v>
      </c>
      <c r="F220" s="9">
        <f t="shared" ref="F220:AK220" si="312">F99*F$128</f>
        <v>0</v>
      </c>
      <c r="G220" s="9">
        <f t="shared" si="312"/>
        <v>0</v>
      </c>
      <c r="H220" s="9">
        <f t="shared" si="312"/>
        <v>0</v>
      </c>
      <c r="I220" s="9">
        <f t="shared" si="312"/>
        <v>0</v>
      </c>
      <c r="J220" s="9">
        <f t="shared" si="312"/>
        <v>9.5889429788673688</v>
      </c>
      <c r="K220" s="9">
        <f t="shared" si="312"/>
        <v>9.7024760637371621</v>
      </c>
      <c r="L220" s="9">
        <f t="shared" si="312"/>
        <v>11.044522552873284</v>
      </c>
      <c r="M220" s="9">
        <f t="shared" si="312"/>
        <v>11.175289699899301</v>
      </c>
      <c r="N220" s="9">
        <f t="shared" si="312"/>
        <v>11.307605129946108</v>
      </c>
      <c r="O220" s="9">
        <f t="shared" si="312"/>
        <v>11.441487174684672</v>
      </c>
      <c r="P220" s="9">
        <f t="shared" si="312"/>
        <v>11.576954382832941</v>
      </c>
      <c r="Q220" s="9">
        <f t="shared" si="312"/>
        <v>11.714025522725677</v>
      </c>
      <c r="R220" s="9">
        <f t="shared" si="312"/>
        <v>13.169688427683059</v>
      </c>
      <c r="S220" s="9">
        <f t="shared" si="312"/>
        <v>13.325617538666826</v>
      </c>
      <c r="T220" s="9">
        <f t="shared" si="312"/>
        <v>13.483392850324638</v>
      </c>
      <c r="U220" s="9">
        <f t="shared" si="312"/>
        <v>13.643036221672478</v>
      </c>
      <c r="V220" s="9">
        <f t="shared" si="312"/>
        <v>13.804569770537082</v>
      </c>
      <c r="W220" s="9">
        <f t="shared" si="312"/>
        <v>13.968015876620246</v>
      </c>
      <c r="X220" s="9">
        <f t="shared" si="312"/>
        <v>15.546736903059365</v>
      </c>
      <c r="Y220" s="9">
        <f t="shared" si="312"/>
        <v>15.730810267991592</v>
      </c>
      <c r="Z220" s="9">
        <f t="shared" si="312"/>
        <v>15.917063061564606</v>
      </c>
      <c r="AA220" s="9">
        <f t="shared" si="312"/>
        <v>16.105521088213536</v>
      </c>
      <c r="AB220" s="9">
        <f t="shared" si="312"/>
        <v>16.296210457897981</v>
      </c>
      <c r="AC220" s="9">
        <f t="shared" si="312"/>
        <v>16.489157589719493</v>
      </c>
      <c r="AD220" s="9">
        <f t="shared" si="312"/>
        <v>18.20115187154375</v>
      </c>
      <c r="AE220" s="9">
        <f t="shared" si="312"/>
        <v>18.416653509702826</v>
      </c>
      <c r="AF220" s="9">
        <f t="shared" si="312"/>
        <v>18.634706687257708</v>
      </c>
      <c r="AG220" s="9">
        <f t="shared" si="312"/>
        <v>18.855341614434842</v>
      </c>
      <c r="AH220" s="9">
        <f t="shared" si="312"/>
        <v>19.078588859149757</v>
      </c>
      <c r="AI220" s="9">
        <f t="shared" si="312"/>
        <v>19.30447935124208</v>
      </c>
      <c r="AJ220" s="9">
        <f t="shared" si="312"/>
        <v>21.160798085657515</v>
      </c>
      <c r="AK220" s="9">
        <f t="shared" si="312"/>
        <v>21.411341934991693</v>
      </c>
      <c r="AL220" s="9">
        <f t="shared" ref="AL220:BI220" si="313">AL99*AL$128</f>
        <v>21.66485222350201</v>
      </c>
      <c r="AM220" s="9">
        <f t="shared" si="313"/>
        <v>21.921364073828265</v>
      </c>
      <c r="AN220" s="9">
        <f t="shared" si="313"/>
        <v>22.180913024462392</v>
      </c>
      <c r="AO220" s="9">
        <f t="shared" si="313"/>
        <v>22.443535034672024</v>
      </c>
      <c r="AP220" s="9">
        <f t="shared" si="313"/>
        <v>24.456133142519654</v>
      </c>
      <c r="AQ220" s="9">
        <f t="shared" si="313"/>
        <v>24.745693758927093</v>
      </c>
      <c r="AR220" s="9">
        <f t="shared" si="313"/>
        <v>25.038682773032786</v>
      </c>
      <c r="AS220" s="9">
        <f t="shared" si="313"/>
        <v>25.33514077706549</v>
      </c>
      <c r="AT220" s="9">
        <f t="shared" si="313"/>
        <v>16.992415005076882</v>
      </c>
      <c r="AU220" s="9">
        <f t="shared" si="313"/>
        <v>0</v>
      </c>
      <c r="AV220" s="9">
        <f t="shared" si="313"/>
        <v>0</v>
      </c>
      <c r="AW220" s="9">
        <f t="shared" si="313"/>
        <v>0</v>
      </c>
      <c r="AX220" s="9">
        <f t="shared" si="313"/>
        <v>0</v>
      </c>
      <c r="AY220" s="9">
        <f t="shared" si="313"/>
        <v>0</v>
      </c>
      <c r="AZ220" s="9">
        <f t="shared" si="313"/>
        <v>0</v>
      </c>
      <c r="BA220" s="9">
        <f t="shared" si="313"/>
        <v>0</v>
      </c>
      <c r="BB220" s="9">
        <f t="shared" si="313"/>
        <v>0</v>
      </c>
      <c r="BC220" s="9">
        <f t="shared" si="313"/>
        <v>0</v>
      </c>
      <c r="BD220" s="9">
        <f t="shared" si="313"/>
        <v>0</v>
      </c>
      <c r="BE220" s="9">
        <f t="shared" si="313"/>
        <v>0</v>
      </c>
      <c r="BF220" s="9">
        <f t="shared" si="313"/>
        <v>0</v>
      </c>
      <c r="BG220" s="9">
        <f t="shared" si="313"/>
        <v>0</v>
      </c>
      <c r="BH220" s="9">
        <f t="shared" si="313"/>
        <v>0</v>
      </c>
      <c r="BI220" s="9">
        <f t="shared" si="313"/>
        <v>0</v>
      </c>
    </row>
    <row r="221" spans="2:61" x14ac:dyDescent="0.35">
      <c r="B221" s="7" t="s">
        <v>310</v>
      </c>
      <c r="D221" t="s">
        <v>233</v>
      </c>
      <c r="E221" s="15">
        <f t="shared" si="282"/>
        <v>102577.19139956907</v>
      </c>
      <c r="F221" s="9">
        <f t="shared" ref="F221:AK221" si="314">F100*F$128</f>
        <v>0</v>
      </c>
      <c r="G221" s="9">
        <f t="shared" si="314"/>
        <v>0</v>
      </c>
      <c r="H221" s="9">
        <f t="shared" si="314"/>
        <v>0</v>
      </c>
      <c r="I221" s="9">
        <f t="shared" si="314"/>
        <v>0</v>
      </c>
      <c r="J221" s="9">
        <f t="shared" si="314"/>
        <v>1572.6474219751799</v>
      </c>
      <c r="K221" s="9">
        <f t="shared" si="314"/>
        <v>1591.3231207272465</v>
      </c>
      <c r="L221" s="9">
        <f t="shared" si="314"/>
        <v>1811.5172833528777</v>
      </c>
      <c r="M221" s="9">
        <f t="shared" si="314"/>
        <v>1833.0320773924502</v>
      </c>
      <c r="N221" s="9">
        <f t="shared" si="314"/>
        <v>1854.8035555799211</v>
      </c>
      <c r="O221" s="9">
        <f t="shared" si="314"/>
        <v>1876.8347934925698</v>
      </c>
      <c r="P221" s="9">
        <f t="shared" si="314"/>
        <v>1899.1289037130659</v>
      </c>
      <c r="Q221" s="9">
        <f t="shared" si="314"/>
        <v>1921.6890362765571</v>
      </c>
      <c r="R221" s="9">
        <f t="shared" si="314"/>
        <v>2160.5939714795718</v>
      </c>
      <c r="S221" s="9">
        <f t="shared" si="314"/>
        <v>2186.2629751874429</v>
      </c>
      <c r="T221" s="9">
        <f t="shared" si="314"/>
        <v>2212.2383213331705</v>
      </c>
      <c r="U221" s="9">
        <f t="shared" si="314"/>
        <v>2238.5236816445499</v>
      </c>
      <c r="V221" s="9">
        <f t="shared" si="314"/>
        <v>2265.122772041846</v>
      </c>
      <c r="W221" s="9">
        <f t="shared" si="314"/>
        <v>2292.0393531718901</v>
      </c>
      <c r="X221" s="9">
        <f t="shared" si="314"/>
        <v>2551.2231924786438</v>
      </c>
      <c r="Y221" s="9">
        <f t="shared" si="314"/>
        <v>2581.5428860143602</v>
      </c>
      <c r="Z221" s="9">
        <f t="shared" si="314"/>
        <v>2612.2245379640381</v>
      </c>
      <c r="AA221" s="9">
        <f t="shared" si="314"/>
        <v>2643.2724880010924</v>
      </c>
      <c r="AB221" s="9">
        <f t="shared" si="314"/>
        <v>2674.6911280473741</v>
      </c>
      <c r="AC221" s="9">
        <f t="shared" si="314"/>
        <v>2706.4849029048496</v>
      </c>
      <c r="AD221" s="9">
        <f t="shared" si="314"/>
        <v>2987.6459204673997</v>
      </c>
      <c r="AE221" s="9">
        <f t="shared" si="314"/>
        <v>3023.163668759842</v>
      </c>
      <c r="AF221" s="9">
        <f t="shared" si="314"/>
        <v>3059.105562263203</v>
      </c>
      <c r="AG221" s="9">
        <f t="shared" si="314"/>
        <v>3095.4766878112505</v>
      </c>
      <c r="AH221" s="9">
        <f t="shared" si="314"/>
        <v>3132.2821935012348</v>
      </c>
      <c r="AI221" s="9">
        <f t="shared" si="314"/>
        <v>3169.5272894347895</v>
      </c>
      <c r="AJ221" s="9">
        <f t="shared" si="314"/>
        <v>3474.5046281282316</v>
      </c>
      <c r="AK221" s="9">
        <f t="shared" si="314"/>
        <v>3515.8235186843472</v>
      </c>
      <c r="AL221" s="9">
        <f t="shared" ref="AL221:BI221" si="315">AL100*AL$128</f>
        <v>3557.6359837470086</v>
      </c>
      <c r="AM221" s="9">
        <f t="shared" si="315"/>
        <v>3599.9479446562732</v>
      </c>
      <c r="AN221" s="9">
        <f t="shared" si="315"/>
        <v>3642.7653940886462</v>
      </c>
      <c r="AO221" s="9">
        <f t="shared" si="315"/>
        <v>3686.0943969201116</v>
      </c>
      <c r="AP221" s="9">
        <f t="shared" si="315"/>
        <v>4016.8796742430641</v>
      </c>
      <c r="AQ221" s="9">
        <f t="shared" si="315"/>
        <v>4064.6637953097343</v>
      </c>
      <c r="AR221" s="9">
        <f t="shared" si="315"/>
        <v>4113.018898250778</v>
      </c>
      <c r="AS221" s="9">
        <f t="shared" si="315"/>
        <v>4161.9518351665847</v>
      </c>
      <c r="AT221" s="9">
        <f t="shared" si="315"/>
        <v>2791.5076053578427</v>
      </c>
      <c r="AU221" s="9">
        <f t="shared" si="315"/>
        <v>0</v>
      </c>
      <c r="AV221" s="9">
        <f t="shared" si="315"/>
        <v>0</v>
      </c>
      <c r="AW221" s="9">
        <f t="shared" si="315"/>
        <v>0</v>
      </c>
      <c r="AX221" s="9">
        <f t="shared" si="315"/>
        <v>0</v>
      </c>
      <c r="AY221" s="9">
        <f t="shared" si="315"/>
        <v>0</v>
      </c>
      <c r="AZ221" s="9">
        <f t="shared" si="315"/>
        <v>0</v>
      </c>
      <c r="BA221" s="9">
        <f t="shared" si="315"/>
        <v>0</v>
      </c>
      <c r="BB221" s="9">
        <f t="shared" si="315"/>
        <v>0</v>
      </c>
      <c r="BC221" s="9">
        <f t="shared" si="315"/>
        <v>0</v>
      </c>
      <c r="BD221" s="9">
        <f t="shared" si="315"/>
        <v>0</v>
      </c>
      <c r="BE221" s="9">
        <f t="shared" si="315"/>
        <v>0</v>
      </c>
      <c r="BF221" s="9">
        <f t="shared" si="315"/>
        <v>0</v>
      </c>
      <c r="BG221" s="9">
        <f t="shared" si="315"/>
        <v>0</v>
      </c>
      <c r="BH221" s="9">
        <f t="shared" si="315"/>
        <v>0</v>
      </c>
      <c r="BI221" s="9">
        <f t="shared" si="315"/>
        <v>0</v>
      </c>
    </row>
    <row r="222" spans="2:61" x14ac:dyDescent="0.35">
      <c r="E222" s="15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</row>
    <row r="223" spans="2:61" x14ac:dyDescent="0.35">
      <c r="B223" s="7" t="s">
        <v>318</v>
      </c>
      <c r="E223" s="15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</row>
    <row r="224" spans="2:61" x14ac:dyDescent="0.35">
      <c r="B224" s="7" t="s">
        <v>111</v>
      </c>
      <c r="E224" s="15">
        <f t="shared" ca="1" si="282"/>
        <v>8953.2689038947665</v>
      </c>
      <c r="F224" s="9">
        <f t="shared" ref="F224:AK224" si="316">F103*F$128</f>
        <v>0</v>
      </c>
      <c r="G224" s="9">
        <f t="shared" si="316"/>
        <v>0</v>
      </c>
      <c r="H224" s="9">
        <f t="shared" si="316"/>
        <v>0</v>
      </c>
      <c r="I224" s="9">
        <f t="shared" si="316"/>
        <v>0</v>
      </c>
      <c r="J224" s="9">
        <f t="shared" ca="1" si="316"/>
        <v>137.46312152963853</v>
      </c>
      <c r="K224" s="9">
        <f t="shared" ca="1" si="316"/>
        <v>139.08720762142727</v>
      </c>
      <c r="L224" s="9">
        <f t="shared" ca="1" si="316"/>
        <v>158.32179203586853</v>
      </c>
      <c r="M224" s="9">
        <f t="shared" ca="1" si="316"/>
        <v>160.1923171455218</v>
      </c>
      <c r="N224" s="9">
        <f t="shared" ca="1" si="316"/>
        <v>162.08494195567025</v>
      </c>
      <c r="O224" s="9">
        <f t="shared" ca="1" si="316"/>
        <v>163.99992756773366</v>
      </c>
      <c r="P224" s="9">
        <f t="shared" ca="1" si="316"/>
        <v>165.93753816796789</v>
      </c>
      <c r="Q224" s="9">
        <f t="shared" ca="1" si="316"/>
        <v>167.89804106391105</v>
      </c>
      <c r="R224" s="9">
        <f t="shared" ca="1" si="316"/>
        <v>188.75745191251221</v>
      </c>
      <c r="S224" s="9">
        <f t="shared" ca="1" si="316"/>
        <v>190.98756533465274</v>
      </c>
      <c r="T224" s="9">
        <f t="shared" ca="1" si="316"/>
        <v>193.24402688676233</v>
      </c>
      <c r="U224" s="9">
        <f t="shared" ca="1" si="316"/>
        <v>195.52714786419733</v>
      </c>
      <c r="V224" s="9">
        <f t="shared" ca="1" si="316"/>
        <v>197.83724324017712</v>
      </c>
      <c r="W224" s="9">
        <f t="shared" ca="1" si="316"/>
        <v>200.1746317092358</v>
      </c>
      <c r="X224" s="9">
        <f t="shared" ca="1" si="316"/>
        <v>222.7935993043082</v>
      </c>
      <c r="Y224" s="9">
        <f t="shared" ca="1" si="316"/>
        <v>225.42583973318321</v>
      </c>
      <c r="Z224" s="9">
        <f t="shared" ca="1" si="316"/>
        <v>228.08917930358223</v>
      </c>
      <c r="AA224" s="9">
        <f t="shared" ca="1" si="316"/>
        <v>230.78398544265687</v>
      </c>
      <c r="AB224" s="9">
        <f t="shared" ca="1" si="316"/>
        <v>233.51062991860206</v>
      </c>
      <c r="AC224" s="9">
        <f t="shared" ca="1" si="316"/>
        <v>236.26948889194395</v>
      </c>
      <c r="AD224" s="9">
        <f t="shared" ca="1" si="316"/>
        <v>260.79375596447295</v>
      </c>
      <c r="AE224" s="9">
        <f t="shared" ca="1" si="316"/>
        <v>263.87495699624134</v>
      </c>
      <c r="AF224" s="9">
        <f t="shared" ca="1" si="316"/>
        <v>266.99256150616469</v>
      </c>
      <c r="AG224" s="9">
        <f t="shared" ca="1" si="316"/>
        <v>270.14699959056162</v>
      </c>
      <c r="AH224" s="9">
        <f t="shared" ca="1" si="316"/>
        <v>273.3387064272124</v>
      </c>
      <c r="AI224" s="9">
        <f t="shared" ca="1" si="316"/>
        <v>276.56812233539267</v>
      </c>
      <c r="AJ224" s="9">
        <f t="shared" ca="1" si="316"/>
        <v>303.15533390633942</v>
      </c>
      <c r="AK224" s="9">
        <f t="shared" ca="1" si="316"/>
        <v>306.73702444246385</v>
      </c>
      <c r="AL224" s="9">
        <f t="shared" ref="AL224:BI224" ca="1" si="317">AL103*AL$128</f>
        <v>310.36103159209233</v>
      </c>
      <c r="AM224" s="9">
        <f t="shared" ca="1" si="317"/>
        <v>314.02785531348758</v>
      </c>
      <c r="AN224" s="9">
        <f t="shared" ca="1" si="317"/>
        <v>317.7380014717711</v>
      </c>
      <c r="AO224" s="9">
        <f t="shared" ca="1" si="317"/>
        <v>321.49198190871169</v>
      </c>
      <c r="AP224" s="9">
        <f t="shared" ca="1" si="317"/>
        <v>350.31264639897739</v>
      </c>
      <c r="AQ224" s="9">
        <f t="shared" ca="1" si="317"/>
        <v>354.45148662363823</v>
      </c>
      <c r="AR224" s="9">
        <f t="shared" ca="1" si="317"/>
        <v>358.63922602045636</v>
      </c>
      <c r="AS224" s="9">
        <f t="shared" ca="1" si="317"/>
        <v>362.87644231867705</v>
      </c>
      <c r="AT224" s="9">
        <f t="shared" ca="1" si="317"/>
        <v>243.37709444855159</v>
      </c>
      <c r="AU224" s="9">
        <f t="shared" si="317"/>
        <v>0</v>
      </c>
      <c r="AV224" s="9">
        <f t="shared" si="317"/>
        <v>0</v>
      </c>
      <c r="AW224" s="9">
        <f t="shared" si="317"/>
        <v>0</v>
      </c>
      <c r="AX224" s="9">
        <f t="shared" si="317"/>
        <v>0</v>
      </c>
      <c r="AY224" s="9">
        <f t="shared" si="317"/>
        <v>0</v>
      </c>
      <c r="AZ224" s="9">
        <f t="shared" si="317"/>
        <v>0</v>
      </c>
      <c r="BA224" s="9">
        <f t="shared" si="317"/>
        <v>0</v>
      </c>
      <c r="BB224" s="9">
        <f t="shared" si="317"/>
        <v>0</v>
      </c>
      <c r="BC224" s="9">
        <f t="shared" si="317"/>
        <v>0</v>
      </c>
      <c r="BD224" s="9">
        <f t="shared" si="317"/>
        <v>0</v>
      </c>
      <c r="BE224" s="9">
        <f t="shared" si="317"/>
        <v>0</v>
      </c>
      <c r="BF224" s="9">
        <f t="shared" si="317"/>
        <v>0</v>
      </c>
      <c r="BG224" s="9">
        <f t="shared" si="317"/>
        <v>0</v>
      </c>
      <c r="BH224" s="9">
        <f t="shared" si="317"/>
        <v>0</v>
      </c>
      <c r="BI224" s="9">
        <f t="shared" si="317"/>
        <v>0</v>
      </c>
    </row>
    <row r="225" spans="2:61" x14ac:dyDescent="0.35">
      <c r="C225" t="s">
        <v>210</v>
      </c>
      <c r="D225" t="s">
        <v>233</v>
      </c>
      <c r="E225" s="15">
        <f t="shared" si="282"/>
        <v>4476.6344519473832</v>
      </c>
      <c r="F225" s="9">
        <f t="shared" ref="F225:AK225" si="318">F104*F$128</f>
        <v>0</v>
      </c>
      <c r="G225" s="9">
        <f t="shared" si="318"/>
        <v>0</v>
      </c>
      <c r="H225" s="9">
        <f t="shared" si="318"/>
        <v>0</v>
      </c>
      <c r="I225" s="9">
        <f t="shared" si="318"/>
        <v>0</v>
      </c>
      <c r="J225" s="9">
        <f t="shared" si="318"/>
        <v>68.73156076481925</v>
      </c>
      <c r="K225" s="9">
        <f t="shared" si="318"/>
        <v>69.543603810713634</v>
      </c>
      <c r="L225" s="9">
        <f t="shared" si="318"/>
        <v>79.160896017934263</v>
      </c>
      <c r="M225" s="9">
        <f t="shared" si="318"/>
        <v>80.096158572760885</v>
      </c>
      <c r="N225" s="9">
        <f t="shared" si="318"/>
        <v>81.042470977835123</v>
      </c>
      <c r="O225" s="9">
        <f t="shared" si="318"/>
        <v>81.999963783866832</v>
      </c>
      <c r="P225" s="9">
        <f t="shared" si="318"/>
        <v>82.968769083983943</v>
      </c>
      <c r="Q225" s="9">
        <f t="shared" si="318"/>
        <v>83.949020531955526</v>
      </c>
      <c r="R225" s="9">
        <f t="shared" si="318"/>
        <v>94.378725956256105</v>
      </c>
      <c r="S225" s="9">
        <f t="shared" si="318"/>
        <v>95.4937826673264</v>
      </c>
      <c r="T225" s="9">
        <f t="shared" si="318"/>
        <v>96.622013443381164</v>
      </c>
      <c r="U225" s="9">
        <f t="shared" si="318"/>
        <v>97.763573932098666</v>
      </c>
      <c r="V225" s="9">
        <f t="shared" si="318"/>
        <v>98.918621620088558</v>
      </c>
      <c r="W225" s="9">
        <f t="shared" si="318"/>
        <v>100.0873158546179</v>
      </c>
      <c r="X225" s="9">
        <f t="shared" si="318"/>
        <v>111.3967996521541</v>
      </c>
      <c r="Y225" s="9">
        <f t="shared" si="318"/>
        <v>112.71291986659161</v>
      </c>
      <c r="Z225" s="9">
        <f t="shared" si="318"/>
        <v>114.04458965179111</v>
      </c>
      <c r="AA225" s="9">
        <f t="shared" si="318"/>
        <v>115.39199272132846</v>
      </c>
      <c r="AB225" s="9">
        <f t="shared" si="318"/>
        <v>116.75531495930103</v>
      </c>
      <c r="AC225" s="9">
        <f t="shared" si="318"/>
        <v>118.13474444597195</v>
      </c>
      <c r="AD225" s="9">
        <f t="shared" si="318"/>
        <v>130.39687798223648</v>
      </c>
      <c r="AE225" s="9">
        <f t="shared" si="318"/>
        <v>131.93747849812067</v>
      </c>
      <c r="AF225" s="9">
        <f t="shared" si="318"/>
        <v>133.49628075308235</v>
      </c>
      <c r="AG225" s="9">
        <f t="shared" si="318"/>
        <v>135.07349979528081</v>
      </c>
      <c r="AH225" s="9">
        <f t="shared" si="318"/>
        <v>136.6693532136062</v>
      </c>
      <c r="AI225" s="9">
        <f t="shared" si="318"/>
        <v>138.28406116769636</v>
      </c>
      <c r="AJ225" s="9">
        <f t="shared" si="318"/>
        <v>151.57766695316971</v>
      </c>
      <c r="AK225" s="9">
        <f t="shared" si="318"/>
        <v>153.36851222123195</v>
      </c>
      <c r="AL225" s="9">
        <f t="shared" ref="AL225:BI225" si="319">AL104*AL$128</f>
        <v>155.18051579604617</v>
      </c>
      <c r="AM225" s="9">
        <f t="shared" si="319"/>
        <v>157.01392765674379</v>
      </c>
      <c r="AN225" s="9">
        <f t="shared" si="319"/>
        <v>158.86900073588558</v>
      </c>
      <c r="AO225" s="9">
        <f t="shared" si="319"/>
        <v>160.74599095435585</v>
      </c>
      <c r="AP225" s="9">
        <f t="shared" si="319"/>
        <v>175.15632319948872</v>
      </c>
      <c r="AQ225" s="9">
        <f t="shared" si="319"/>
        <v>177.22574331181912</v>
      </c>
      <c r="AR225" s="9">
        <f t="shared" si="319"/>
        <v>179.31961301022818</v>
      </c>
      <c r="AS225" s="9">
        <f t="shared" si="319"/>
        <v>181.43822115933853</v>
      </c>
      <c r="AT225" s="9">
        <f t="shared" si="319"/>
        <v>121.68854722427579</v>
      </c>
      <c r="AU225" s="9">
        <f t="shared" si="319"/>
        <v>0</v>
      </c>
      <c r="AV225" s="9">
        <f t="shared" si="319"/>
        <v>0</v>
      </c>
      <c r="AW225" s="9">
        <f t="shared" si="319"/>
        <v>0</v>
      </c>
      <c r="AX225" s="9">
        <f t="shared" si="319"/>
        <v>0</v>
      </c>
      <c r="AY225" s="9">
        <f t="shared" si="319"/>
        <v>0</v>
      </c>
      <c r="AZ225" s="9">
        <f t="shared" si="319"/>
        <v>0</v>
      </c>
      <c r="BA225" s="9">
        <f t="shared" si="319"/>
        <v>0</v>
      </c>
      <c r="BB225" s="9">
        <f t="shared" si="319"/>
        <v>0</v>
      </c>
      <c r="BC225" s="9">
        <f t="shared" si="319"/>
        <v>0</v>
      </c>
      <c r="BD225" s="9">
        <f t="shared" si="319"/>
        <v>0</v>
      </c>
      <c r="BE225" s="9">
        <f t="shared" si="319"/>
        <v>0</v>
      </c>
      <c r="BF225" s="9">
        <f t="shared" si="319"/>
        <v>0</v>
      </c>
      <c r="BG225" s="9">
        <f t="shared" si="319"/>
        <v>0</v>
      </c>
      <c r="BH225" s="9">
        <f t="shared" si="319"/>
        <v>0</v>
      </c>
      <c r="BI225" s="9">
        <f t="shared" si="319"/>
        <v>0</v>
      </c>
    </row>
    <row r="226" spans="2:61" x14ac:dyDescent="0.35">
      <c r="C226" t="s">
        <v>302</v>
      </c>
      <c r="D226" t="s">
        <v>233</v>
      </c>
      <c r="E226" s="15">
        <f t="shared" ca="1" si="282"/>
        <v>4476.6344519473823</v>
      </c>
      <c r="F226" s="9">
        <f t="shared" ref="F226:AK226" si="320">F105*F$128</f>
        <v>0</v>
      </c>
      <c r="G226" s="9">
        <f t="shared" si="320"/>
        <v>0</v>
      </c>
      <c r="H226" s="9">
        <f t="shared" si="320"/>
        <v>0</v>
      </c>
      <c r="I226" s="9">
        <f t="shared" si="320"/>
        <v>0</v>
      </c>
      <c r="J226" s="9">
        <f t="shared" ca="1" si="320"/>
        <v>68.731560764819264</v>
      </c>
      <c r="K226" s="9">
        <f t="shared" ca="1" si="320"/>
        <v>69.543603810713634</v>
      </c>
      <c r="L226" s="9">
        <f t="shared" ca="1" si="320"/>
        <v>79.160896017934277</v>
      </c>
      <c r="M226" s="9">
        <f t="shared" ca="1" si="320"/>
        <v>80.096158572760899</v>
      </c>
      <c r="N226" s="9">
        <f t="shared" ca="1" si="320"/>
        <v>81.042470977835123</v>
      </c>
      <c r="O226" s="9">
        <f t="shared" ca="1" si="320"/>
        <v>81.999963783866832</v>
      </c>
      <c r="P226" s="9">
        <f t="shared" ca="1" si="320"/>
        <v>82.968769083983943</v>
      </c>
      <c r="Q226" s="9">
        <f t="shared" ca="1" si="320"/>
        <v>83.949020531955526</v>
      </c>
      <c r="R226" s="9">
        <f t="shared" ca="1" si="320"/>
        <v>94.378725956256105</v>
      </c>
      <c r="S226" s="9">
        <f t="shared" ca="1" si="320"/>
        <v>95.493782667326371</v>
      </c>
      <c r="T226" s="9">
        <f t="shared" ca="1" si="320"/>
        <v>96.622013443381164</v>
      </c>
      <c r="U226" s="9">
        <f t="shared" ca="1" si="320"/>
        <v>97.763573932098694</v>
      </c>
      <c r="V226" s="9">
        <f t="shared" ca="1" si="320"/>
        <v>98.918621620088544</v>
      </c>
      <c r="W226" s="9">
        <f t="shared" ca="1" si="320"/>
        <v>100.0873158546179</v>
      </c>
      <c r="X226" s="9">
        <f t="shared" ca="1" si="320"/>
        <v>111.39679965215412</v>
      </c>
      <c r="Y226" s="9">
        <f t="shared" ca="1" si="320"/>
        <v>112.71291986659161</v>
      </c>
      <c r="Z226" s="9">
        <f t="shared" ca="1" si="320"/>
        <v>114.04458965179111</v>
      </c>
      <c r="AA226" s="9">
        <f t="shared" ca="1" si="320"/>
        <v>115.39199272132844</v>
      </c>
      <c r="AB226" s="9">
        <f t="shared" ca="1" si="320"/>
        <v>116.75531495930103</v>
      </c>
      <c r="AC226" s="9">
        <f t="shared" ca="1" si="320"/>
        <v>118.13474444597198</v>
      </c>
      <c r="AD226" s="9">
        <f t="shared" ca="1" si="320"/>
        <v>130.39687798223648</v>
      </c>
      <c r="AE226" s="9">
        <f t="shared" ca="1" si="320"/>
        <v>131.93747849812067</v>
      </c>
      <c r="AF226" s="9">
        <f t="shared" ca="1" si="320"/>
        <v>133.49628075308235</v>
      </c>
      <c r="AG226" s="9">
        <f t="shared" ca="1" si="320"/>
        <v>135.07349979528081</v>
      </c>
      <c r="AH226" s="9">
        <f t="shared" ca="1" si="320"/>
        <v>136.66935321360617</v>
      </c>
      <c r="AI226" s="9">
        <f t="shared" ca="1" si="320"/>
        <v>138.28406116769634</v>
      </c>
      <c r="AJ226" s="9">
        <f t="shared" ca="1" si="320"/>
        <v>151.57766695316971</v>
      </c>
      <c r="AK226" s="9">
        <f t="shared" ca="1" si="320"/>
        <v>153.36851222123192</v>
      </c>
      <c r="AL226" s="9">
        <f t="shared" ref="AL226:BI226" ca="1" si="321">AL105*AL$128</f>
        <v>155.18051579604617</v>
      </c>
      <c r="AM226" s="9">
        <f t="shared" ca="1" si="321"/>
        <v>157.01392765674379</v>
      </c>
      <c r="AN226" s="9">
        <f t="shared" ca="1" si="321"/>
        <v>158.86900073588555</v>
      </c>
      <c r="AO226" s="9">
        <f t="shared" ca="1" si="321"/>
        <v>160.74599095435585</v>
      </c>
      <c r="AP226" s="9">
        <f t="shared" ca="1" si="321"/>
        <v>175.1563231994887</v>
      </c>
      <c r="AQ226" s="9">
        <f t="shared" ca="1" si="321"/>
        <v>177.22574331181914</v>
      </c>
      <c r="AR226" s="9">
        <f t="shared" ca="1" si="321"/>
        <v>179.31961301022818</v>
      </c>
      <c r="AS226" s="9">
        <f t="shared" ca="1" si="321"/>
        <v>181.43822115933853</v>
      </c>
      <c r="AT226" s="9">
        <f t="shared" ca="1" si="321"/>
        <v>121.68854722427578</v>
      </c>
      <c r="AU226" s="9">
        <f t="shared" si="321"/>
        <v>0</v>
      </c>
      <c r="AV226" s="9">
        <f t="shared" si="321"/>
        <v>0</v>
      </c>
      <c r="AW226" s="9">
        <f t="shared" si="321"/>
        <v>0</v>
      </c>
      <c r="AX226" s="9">
        <f t="shared" si="321"/>
        <v>0</v>
      </c>
      <c r="AY226" s="9">
        <f t="shared" si="321"/>
        <v>0</v>
      </c>
      <c r="AZ226" s="9">
        <f t="shared" si="321"/>
        <v>0</v>
      </c>
      <c r="BA226" s="9">
        <f t="shared" si="321"/>
        <v>0</v>
      </c>
      <c r="BB226" s="9">
        <f t="shared" si="321"/>
        <v>0</v>
      </c>
      <c r="BC226" s="9">
        <f t="shared" si="321"/>
        <v>0</v>
      </c>
      <c r="BD226" s="9">
        <f t="shared" si="321"/>
        <v>0</v>
      </c>
      <c r="BE226" s="9">
        <f t="shared" si="321"/>
        <v>0</v>
      </c>
      <c r="BF226" s="9">
        <f t="shared" si="321"/>
        <v>0</v>
      </c>
      <c r="BG226" s="9">
        <f t="shared" si="321"/>
        <v>0</v>
      </c>
      <c r="BH226" s="9">
        <f t="shared" si="321"/>
        <v>0</v>
      </c>
      <c r="BI226" s="9">
        <f t="shared" si="321"/>
        <v>0</v>
      </c>
    </row>
    <row r="227" spans="2:61" x14ac:dyDescent="0.35">
      <c r="B227" s="7" t="s">
        <v>115</v>
      </c>
      <c r="D227" t="s">
        <v>233</v>
      </c>
      <c r="E227" s="15">
        <f t="shared" ca="1" si="282"/>
        <v>963.67545958280152</v>
      </c>
      <c r="F227" s="9">
        <f t="shared" ref="F227:AK227" si="322">F106*F$128</f>
        <v>0</v>
      </c>
      <c r="G227" s="9">
        <f t="shared" si="322"/>
        <v>0</v>
      </c>
      <c r="H227" s="9">
        <f t="shared" si="322"/>
        <v>0</v>
      </c>
      <c r="I227" s="9">
        <f t="shared" si="322"/>
        <v>0</v>
      </c>
      <c r="J227" s="9">
        <f t="shared" ca="1" si="322"/>
        <v>14.188250853715711</v>
      </c>
      <c r="K227" s="9">
        <f t="shared" ca="1" si="322"/>
        <v>14.384736879715195</v>
      </c>
      <c r="L227" s="9">
        <f t="shared" ca="1" si="322"/>
        <v>16.406936935781957</v>
      </c>
      <c r="M227" s="9">
        <f t="shared" ca="1" si="322"/>
        <v>16.63414844131378</v>
      </c>
      <c r="N227" s="9">
        <f t="shared" ca="1" si="322"/>
        <v>16.864506485925265</v>
      </c>
      <c r="O227" s="9">
        <f t="shared" ca="1" si="322"/>
        <v>17.098054644470423</v>
      </c>
      <c r="P227" s="9">
        <f t="shared" ca="1" si="322"/>
        <v>17.3348370952497</v>
      </c>
      <c r="Q227" s="9">
        <f t="shared" ca="1" si="322"/>
        <v>17.574898628366864</v>
      </c>
      <c r="R227" s="9">
        <f t="shared" ca="1" si="322"/>
        <v>19.798094060223956</v>
      </c>
      <c r="S227" s="9">
        <f t="shared" ca="1" si="322"/>
        <v>20.072268013332383</v>
      </c>
      <c r="T227" s="9">
        <f t="shared" ca="1" si="322"/>
        <v>20.350238865088453</v>
      </c>
      <c r="U227" s="9">
        <f t="shared" ca="1" si="322"/>
        <v>20.632059196852197</v>
      </c>
      <c r="V227" s="9">
        <f t="shared" ca="1" si="322"/>
        <v>20.917782318156753</v>
      </c>
      <c r="W227" s="9">
        <f t="shared" ca="1" si="322"/>
        <v>21.20746227679243</v>
      </c>
      <c r="X227" s="9">
        <f t="shared" ca="1" si="322"/>
        <v>23.651269255933538</v>
      </c>
      <c r="Y227" s="9">
        <f t="shared" ca="1" si="322"/>
        <v>23.978803914987367</v>
      </c>
      <c r="Z227" s="9">
        <f t="shared" ca="1" si="322"/>
        <v>24.310874438553203</v>
      </c>
      <c r="AA227" s="9">
        <f t="shared" ca="1" si="322"/>
        <v>24.647543641561594</v>
      </c>
      <c r="AB227" s="9">
        <f t="shared" ca="1" si="322"/>
        <v>24.988875208835857</v>
      </c>
      <c r="AC227" s="9">
        <f t="shared" ca="1" si="322"/>
        <v>25.33493370713871</v>
      </c>
      <c r="AD227" s="9">
        <f t="shared" ca="1" si="322"/>
        <v>28.020855924420953</v>
      </c>
      <c r="AE227" s="9">
        <f t="shared" ca="1" si="322"/>
        <v>28.408902814940344</v>
      </c>
      <c r="AF227" s="9">
        <f t="shared" ca="1" si="322"/>
        <v>28.802323573754414</v>
      </c>
      <c r="AG227" s="9">
        <f t="shared" ca="1" si="322"/>
        <v>29.201192620891113</v>
      </c>
      <c r="AH227" s="9">
        <f t="shared" ca="1" si="322"/>
        <v>29.605585406984389</v>
      </c>
      <c r="AI227" s="9">
        <f t="shared" ca="1" si="322"/>
        <v>30.015578427546409</v>
      </c>
      <c r="AJ227" s="9">
        <f t="shared" ca="1" si="322"/>
        <v>32.967186673890801</v>
      </c>
      <c r="AK227" s="9">
        <f t="shared" ca="1" si="322"/>
        <v>33.423732837665412</v>
      </c>
      <c r="AL227" s="9">
        <f t="shared" ref="AL227:BI227" ca="1" si="323">AL106*AL$128</f>
        <v>33.886601482084792</v>
      </c>
      <c r="AM227" s="9">
        <f t="shared" ca="1" si="323"/>
        <v>34.355880164037274</v>
      </c>
      <c r="AN227" s="9">
        <f t="shared" ca="1" si="323"/>
        <v>34.831657652943044</v>
      </c>
      <c r="AO227" s="9">
        <f t="shared" ca="1" si="323"/>
        <v>35.314023947545785</v>
      </c>
      <c r="AP227" s="9">
        <f t="shared" ca="1" si="323"/>
        <v>38.557152623162963</v>
      </c>
      <c r="AQ227" s="9">
        <f t="shared" ca="1" si="323"/>
        <v>39.091111443801985</v>
      </c>
      <c r="AR227" s="9">
        <f t="shared" ca="1" si="323"/>
        <v>39.632464794450158</v>
      </c>
      <c r="AS227" s="9">
        <f t="shared" ca="1" si="323"/>
        <v>40.18131507827399</v>
      </c>
      <c r="AT227" s="9">
        <f t="shared" ca="1" si="323"/>
        <v>27.003319254412585</v>
      </c>
      <c r="AU227" s="9">
        <f t="shared" si="323"/>
        <v>0</v>
      </c>
      <c r="AV227" s="9">
        <f t="shared" si="323"/>
        <v>0</v>
      </c>
      <c r="AW227" s="9">
        <f t="shared" si="323"/>
        <v>0</v>
      </c>
      <c r="AX227" s="9">
        <f t="shared" si="323"/>
        <v>0</v>
      </c>
      <c r="AY227" s="9">
        <f t="shared" si="323"/>
        <v>0</v>
      </c>
      <c r="AZ227" s="9">
        <f t="shared" si="323"/>
        <v>0</v>
      </c>
      <c r="BA227" s="9">
        <f t="shared" si="323"/>
        <v>0</v>
      </c>
      <c r="BB227" s="9">
        <f t="shared" si="323"/>
        <v>0</v>
      </c>
      <c r="BC227" s="9">
        <f t="shared" si="323"/>
        <v>0</v>
      </c>
      <c r="BD227" s="9">
        <f t="shared" si="323"/>
        <v>0</v>
      </c>
      <c r="BE227" s="9">
        <f t="shared" si="323"/>
        <v>0</v>
      </c>
      <c r="BF227" s="9">
        <f t="shared" si="323"/>
        <v>0</v>
      </c>
      <c r="BG227" s="9">
        <f t="shared" si="323"/>
        <v>0</v>
      </c>
      <c r="BH227" s="9">
        <f t="shared" si="323"/>
        <v>0</v>
      </c>
      <c r="BI227" s="9">
        <f t="shared" si="323"/>
        <v>0</v>
      </c>
    </row>
    <row r="228" spans="2:61" x14ac:dyDescent="0.35">
      <c r="C228" t="s">
        <v>210</v>
      </c>
      <c r="D228" t="s">
        <v>233</v>
      </c>
      <c r="E228" s="15">
        <f t="shared" si="282"/>
        <v>535.37525532377879</v>
      </c>
      <c r="F228" s="9">
        <f t="shared" ref="F228:AK228" si="324">F107*F$128</f>
        <v>0</v>
      </c>
      <c r="G228" s="9">
        <f t="shared" si="324"/>
        <v>0</v>
      </c>
      <c r="H228" s="9">
        <f t="shared" si="324"/>
        <v>0</v>
      </c>
      <c r="I228" s="9">
        <f t="shared" si="324"/>
        <v>0</v>
      </c>
      <c r="J228" s="9">
        <f t="shared" si="324"/>
        <v>7.8823615853976188</v>
      </c>
      <c r="K228" s="9">
        <f t="shared" si="324"/>
        <v>7.9915204887306635</v>
      </c>
      <c r="L228" s="9">
        <f t="shared" si="324"/>
        <v>9.1149649643233097</v>
      </c>
      <c r="M228" s="9">
        <f t="shared" si="324"/>
        <v>9.2411935785076551</v>
      </c>
      <c r="N228" s="9">
        <f t="shared" si="324"/>
        <v>9.3691702699584809</v>
      </c>
      <c r="O228" s="9">
        <f t="shared" si="324"/>
        <v>9.498919246928013</v>
      </c>
      <c r="P228" s="9">
        <f t="shared" si="324"/>
        <v>9.6304650529165023</v>
      </c>
      <c r="Q228" s="9">
        <f t="shared" si="324"/>
        <v>9.763832571314925</v>
      </c>
      <c r="R228" s="9">
        <f t="shared" si="324"/>
        <v>10.998941144568864</v>
      </c>
      <c r="S228" s="9">
        <f t="shared" si="324"/>
        <v>11.151260007406881</v>
      </c>
      <c r="T228" s="9">
        <f t="shared" si="324"/>
        <v>11.305688258382474</v>
      </c>
      <c r="U228" s="9">
        <f t="shared" si="324"/>
        <v>11.462255109362331</v>
      </c>
      <c r="V228" s="9">
        <f t="shared" si="324"/>
        <v>11.620990176753752</v>
      </c>
      <c r="W228" s="9">
        <f t="shared" si="324"/>
        <v>11.781923487106905</v>
      </c>
      <c r="X228" s="9">
        <f t="shared" si="324"/>
        <v>13.139594031074187</v>
      </c>
      <c r="Y228" s="9">
        <f t="shared" si="324"/>
        <v>13.321557730548538</v>
      </c>
      <c r="Z228" s="9">
        <f t="shared" si="324"/>
        <v>13.50604135475178</v>
      </c>
      <c r="AA228" s="9">
        <f t="shared" si="324"/>
        <v>13.693079800867551</v>
      </c>
      <c r="AB228" s="9">
        <f t="shared" si="324"/>
        <v>13.882708449353254</v>
      </c>
      <c r="AC228" s="9">
        <f t="shared" si="324"/>
        <v>14.074963170632618</v>
      </c>
      <c r="AD228" s="9">
        <f t="shared" si="324"/>
        <v>15.56714218023386</v>
      </c>
      <c r="AE228" s="9">
        <f t="shared" si="324"/>
        <v>15.78272378607797</v>
      </c>
      <c r="AF228" s="9">
        <f t="shared" si="324"/>
        <v>16.001290874308008</v>
      </c>
      <c r="AG228" s="9">
        <f t="shared" si="324"/>
        <v>16.222884789383951</v>
      </c>
      <c r="AH228" s="9">
        <f t="shared" si="324"/>
        <v>16.447547448324659</v>
      </c>
      <c r="AI228" s="9">
        <f t="shared" si="324"/>
        <v>16.675321348636892</v>
      </c>
      <c r="AJ228" s="9">
        <f t="shared" si="324"/>
        <v>18.315103707717114</v>
      </c>
      <c r="AK228" s="9">
        <f t="shared" si="324"/>
        <v>18.568740465369675</v>
      </c>
      <c r="AL228" s="9">
        <f t="shared" ref="AL228:BI228" si="325">AL107*AL$128</f>
        <v>18.825889712269326</v>
      </c>
      <c r="AM228" s="9">
        <f t="shared" si="325"/>
        <v>19.086600091131817</v>
      </c>
      <c r="AN228" s="9">
        <f t="shared" si="325"/>
        <v>19.350920918301689</v>
      </c>
      <c r="AO228" s="9">
        <f t="shared" si="325"/>
        <v>19.618902193080995</v>
      </c>
      <c r="AP228" s="9">
        <f t="shared" si="325"/>
        <v>21.420640346201647</v>
      </c>
      <c r="AQ228" s="9">
        <f t="shared" si="325"/>
        <v>21.717284135445546</v>
      </c>
      <c r="AR228" s="9">
        <f t="shared" si="325"/>
        <v>22.018035996916758</v>
      </c>
      <c r="AS228" s="9">
        <f t="shared" si="325"/>
        <v>22.322952821263328</v>
      </c>
      <c r="AT228" s="9">
        <f t="shared" si="325"/>
        <v>15.001844030229217</v>
      </c>
      <c r="AU228" s="9">
        <f t="shared" si="325"/>
        <v>0</v>
      </c>
      <c r="AV228" s="9">
        <f t="shared" si="325"/>
        <v>0</v>
      </c>
      <c r="AW228" s="9">
        <f t="shared" si="325"/>
        <v>0</v>
      </c>
      <c r="AX228" s="9">
        <f t="shared" si="325"/>
        <v>0</v>
      </c>
      <c r="AY228" s="9">
        <f t="shared" si="325"/>
        <v>0</v>
      </c>
      <c r="AZ228" s="9">
        <f t="shared" si="325"/>
        <v>0</v>
      </c>
      <c r="BA228" s="9">
        <f t="shared" si="325"/>
        <v>0</v>
      </c>
      <c r="BB228" s="9">
        <f t="shared" si="325"/>
        <v>0</v>
      </c>
      <c r="BC228" s="9">
        <f t="shared" si="325"/>
        <v>0</v>
      </c>
      <c r="BD228" s="9">
        <f t="shared" si="325"/>
        <v>0</v>
      </c>
      <c r="BE228" s="9">
        <f t="shared" si="325"/>
        <v>0</v>
      </c>
      <c r="BF228" s="9">
        <f t="shared" si="325"/>
        <v>0</v>
      </c>
      <c r="BG228" s="9">
        <f t="shared" si="325"/>
        <v>0</v>
      </c>
      <c r="BH228" s="9">
        <f t="shared" si="325"/>
        <v>0</v>
      </c>
      <c r="BI228" s="9">
        <f t="shared" si="325"/>
        <v>0</v>
      </c>
    </row>
    <row r="229" spans="2:61" x14ac:dyDescent="0.35">
      <c r="C229" t="s">
        <v>302</v>
      </c>
      <c r="D229" t="s">
        <v>233</v>
      </c>
      <c r="E229" s="15">
        <f t="shared" ca="1" si="282"/>
        <v>428.30020425902296</v>
      </c>
      <c r="F229" s="9">
        <f t="shared" ref="F229" si="326">F108*F$128</f>
        <v>0</v>
      </c>
      <c r="G229" s="9">
        <f t="shared" ref="G229:BI229" si="327">G108*G$128</f>
        <v>0</v>
      </c>
      <c r="H229" s="9">
        <f t="shared" si="327"/>
        <v>0</v>
      </c>
      <c r="I229" s="9">
        <f t="shared" si="327"/>
        <v>0</v>
      </c>
      <c r="J229" s="9">
        <f t="shared" ca="1" si="327"/>
        <v>6.3058892683180936</v>
      </c>
      <c r="K229" s="9">
        <f t="shared" ca="1" si="327"/>
        <v>6.3932163909845316</v>
      </c>
      <c r="L229" s="9">
        <f t="shared" ca="1" si="327"/>
        <v>7.2919719714586479</v>
      </c>
      <c r="M229" s="9">
        <f t="shared" ca="1" si="327"/>
        <v>7.3929548628061239</v>
      </c>
      <c r="N229" s="9">
        <f t="shared" ca="1" si="327"/>
        <v>7.495336215966784</v>
      </c>
      <c r="O229" s="9">
        <f t="shared" ca="1" si="327"/>
        <v>7.5991353975424101</v>
      </c>
      <c r="P229" s="9">
        <f t="shared" ca="1" si="327"/>
        <v>7.7043720423332003</v>
      </c>
      <c r="Q229" s="9">
        <f t="shared" ca="1" si="327"/>
        <v>7.8110660570519386</v>
      </c>
      <c r="R229" s="9">
        <f t="shared" ca="1" si="327"/>
        <v>8.7991529156550907</v>
      </c>
      <c r="S229" s="9">
        <f t="shared" ca="1" si="327"/>
        <v>8.9210080059255041</v>
      </c>
      <c r="T229" s="9">
        <f t="shared" ca="1" si="327"/>
        <v>9.0445506067059807</v>
      </c>
      <c r="U229" s="9">
        <f t="shared" ca="1" si="327"/>
        <v>9.1698040874898652</v>
      </c>
      <c r="V229" s="9">
        <f t="shared" ca="1" si="327"/>
        <v>9.2967921414030013</v>
      </c>
      <c r="W229" s="9">
        <f t="shared" ca="1" si="327"/>
        <v>9.4255387896855236</v>
      </c>
      <c r="X229" s="9">
        <f t="shared" ca="1" si="327"/>
        <v>10.511675224859349</v>
      </c>
      <c r="Y229" s="9">
        <f t="shared" ca="1" si="327"/>
        <v>10.657246184438831</v>
      </c>
      <c r="Z229" s="9">
        <f t="shared" ca="1" si="327"/>
        <v>10.804833083801425</v>
      </c>
      <c r="AA229" s="9">
        <f t="shared" ca="1" si="327"/>
        <v>10.954463840694043</v>
      </c>
      <c r="AB229" s="9">
        <f t="shared" ca="1" si="327"/>
        <v>11.106166759482605</v>
      </c>
      <c r="AC229" s="9">
        <f t="shared" ca="1" si="327"/>
        <v>11.259970536506096</v>
      </c>
      <c r="AD229" s="9">
        <f t="shared" ca="1" si="327"/>
        <v>12.453713744187089</v>
      </c>
      <c r="AE229" s="9">
        <f t="shared" ca="1" si="327"/>
        <v>12.626179028862374</v>
      </c>
      <c r="AF229" s="9">
        <f t="shared" ca="1" si="327"/>
        <v>12.801032699446408</v>
      </c>
      <c r="AG229" s="9">
        <f t="shared" ca="1" si="327"/>
        <v>12.978307831507161</v>
      </c>
      <c r="AH229" s="9">
        <f t="shared" ca="1" si="327"/>
        <v>13.158037958659726</v>
      </c>
      <c r="AI229" s="9">
        <f t="shared" ca="1" si="327"/>
        <v>13.340257078909515</v>
      </c>
      <c r="AJ229" s="9">
        <f t="shared" ca="1" si="327"/>
        <v>14.652082966173689</v>
      </c>
      <c r="AK229" s="9">
        <f t="shared" ca="1" si="327"/>
        <v>14.854992372295738</v>
      </c>
      <c r="AL229" s="9">
        <f t="shared" ca="1" si="327"/>
        <v>15.060711769815459</v>
      </c>
      <c r="AM229" s="9">
        <f t="shared" ca="1" si="327"/>
        <v>15.269280072905453</v>
      </c>
      <c r="AN229" s="9">
        <f t="shared" ca="1" si="327"/>
        <v>15.480736734641352</v>
      </c>
      <c r="AO229" s="9">
        <f t="shared" ca="1" si="327"/>
        <v>15.695121754464795</v>
      </c>
      <c r="AP229" s="9">
        <f t="shared" ca="1" si="327"/>
        <v>17.136512276961319</v>
      </c>
      <c r="AQ229" s="9">
        <f t="shared" ca="1" si="327"/>
        <v>17.373827308356436</v>
      </c>
      <c r="AR229" s="9">
        <f t="shared" ca="1" si="327"/>
        <v>17.614428797533403</v>
      </c>
      <c r="AS229" s="9">
        <f t="shared" ca="1" si="327"/>
        <v>17.858362257010661</v>
      </c>
      <c r="AT229" s="9">
        <f t="shared" ca="1" si="327"/>
        <v>12.001475224183372</v>
      </c>
      <c r="AU229" s="9">
        <f t="shared" si="327"/>
        <v>0</v>
      </c>
      <c r="AV229" s="9">
        <f t="shared" si="327"/>
        <v>0</v>
      </c>
      <c r="AW229" s="9">
        <f t="shared" si="327"/>
        <v>0</v>
      </c>
      <c r="AX229" s="9">
        <f t="shared" si="327"/>
        <v>0</v>
      </c>
      <c r="AY229" s="9">
        <f t="shared" si="327"/>
        <v>0</v>
      </c>
      <c r="AZ229" s="9">
        <f t="shared" si="327"/>
        <v>0</v>
      </c>
      <c r="BA229" s="9">
        <f t="shared" si="327"/>
        <v>0</v>
      </c>
      <c r="BB229" s="9">
        <f t="shared" si="327"/>
        <v>0</v>
      </c>
      <c r="BC229" s="9">
        <f t="shared" si="327"/>
        <v>0</v>
      </c>
      <c r="BD229" s="9">
        <f t="shared" si="327"/>
        <v>0</v>
      </c>
      <c r="BE229" s="9">
        <f t="shared" si="327"/>
        <v>0</v>
      </c>
      <c r="BF229" s="9">
        <f t="shared" si="327"/>
        <v>0</v>
      </c>
      <c r="BG229" s="9">
        <f t="shared" si="327"/>
        <v>0</v>
      </c>
      <c r="BH229" s="9">
        <f t="shared" si="327"/>
        <v>0</v>
      </c>
      <c r="BI229" s="9">
        <f t="shared" si="327"/>
        <v>0</v>
      </c>
    </row>
    <row r="230" spans="2:61" x14ac:dyDescent="0.35">
      <c r="B230" s="7" t="s">
        <v>116</v>
      </c>
      <c r="D230" t="s">
        <v>233</v>
      </c>
      <c r="E230" s="15">
        <f t="shared" ca="1" si="282"/>
        <v>99.924601938890916</v>
      </c>
      <c r="F230" s="9">
        <f t="shared" ref="F230:BI230" ca="1" si="328">F109*F$128</f>
        <v>0</v>
      </c>
      <c r="G230" s="9">
        <f t="shared" ca="1" si="328"/>
        <v>0</v>
      </c>
      <c r="H230" s="9">
        <f t="shared" ca="1" si="328"/>
        <v>0</v>
      </c>
      <c r="I230" s="9">
        <f t="shared" ca="1" si="328"/>
        <v>0</v>
      </c>
      <c r="J230" s="9">
        <f t="shared" ca="1" si="328"/>
        <v>1.6313612379331215</v>
      </c>
      <c r="K230" s="9">
        <f t="shared" ca="1" si="328"/>
        <v>1.6457245253252788</v>
      </c>
      <c r="L230" s="9">
        <f t="shared" ca="1" si="328"/>
        <v>1.8677410582432665</v>
      </c>
      <c r="M230" s="9">
        <f t="shared" ca="1" si="328"/>
        <v>1.8841855470357478</v>
      </c>
      <c r="N230" s="9">
        <f t="shared" ca="1" si="328"/>
        <v>1.9007748210009134</v>
      </c>
      <c r="O230" s="9">
        <f t="shared" ca="1" si="328"/>
        <v>1.9175101548969191</v>
      </c>
      <c r="P230" s="9">
        <f t="shared" ca="1" si="328"/>
        <v>1.9343928347055064</v>
      </c>
      <c r="Q230" s="9">
        <f t="shared" ca="1" si="328"/>
        <v>1.9514241577308136</v>
      </c>
      <c r="R230" s="9">
        <f t="shared" ca="1" si="328"/>
        <v>2.1873393696656351</v>
      </c>
      <c r="S230" s="9">
        <f t="shared" ca="1" si="328"/>
        <v>2.2065977553990686</v>
      </c>
      <c r="T230" s="9">
        <f t="shared" ca="1" si="328"/>
        <v>2.226025701204525</v>
      </c>
      <c r="U230" s="9">
        <f t="shared" ca="1" si="328"/>
        <v>2.2456246999702656</v>
      </c>
      <c r="V230" s="9">
        <f t="shared" ca="1" si="328"/>
        <v>2.2653962577286602</v>
      </c>
      <c r="W230" s="9">
        <f t="shared" ca="1" si="328"/>
        <v>2.2853418937719079</v>
      </c>
      <c r="X230" s="9">
        <f t="shared" ca="1" si="328"/>
        <v>2.5360094548456633</v>
      </c>
      <c r="Y230" s="9">
        <f t="shared" ca="1" si="328"/>
        <v>2.5583376993706626</v>
      </c>
      <c r="Z230" s="9">
        <f t="shared" ca="1" si="328"/>
        <v>2.580862532478017</v>
      </c>
      <c r="AA230" s="9">
        <f t="shared" ca="1" si="328"/>
        <v>2.6035856850279693</v>
      </c>
      <c r="AB230" s="9">
        <f t="shared" ca="1" si="328"/>
        <v>2.6265089031200834</v>
      </c>
      <c r="AC230" s="9">
        <f t="shared" ca="1" si="328"/>
        <v>2.6496339482274265</v>
      </c>
      <c r="AD230" s="9">
        <f t="shared" ca="1" si="328"/>
        <v>2.9159591970893621</v>
      </c>
      <c r="AE230" s="9">
        <f t="shared" ca="1" si="328"/>
        <v>2.9416327015209518</v>
      </c>
      <c r="AF230" s="9">
        <f t="shared" ca="1" si="328"/>
        <v>2.9675322478088395</v>
      </c>
      <c r="AG230" s="9">
        <f t="shared" ca="1" si="328"/>
        <v>2.993659826134027</v>
      </c>
      <c r="AH230" s="9">
        <f t="shared" ca="1" si="328"/>
        <v>3.020017444200028</v>
      </c>
      <c r="AI230" s="9">
        <f t="shared" ca="1" si="328"/>
        <v>3.0466071273871376</v>
      </c>
      <c r="AJ230" s="9">
        <f t="shared" ca="1" si="328"/>
        <v>3.3295501621504142</v>
      </c>
      <c r="AK230" s="9">
        <f t="shared" ca="1" si="328"/>
        <v>3.3588651199620636</v>
      </c>
      <c r="AL230" s="9">
        <f t="shared" ca="1" si="328"/>
        <v>3.3884381807334685</v>
      </c>
      <c r="AM230" s="9">
        <f t="shared" ca="1" si="328"/>
        <v>3.418271616926972</v>
      </c>
      <c r="AN230" s="9">
        <f t="shared" ca="1" si="328"/>
        <v>3.4483677210127723</v>
      </c>
      <c r="AO230" s="9">
        <f t="shared" ca="1" si="328"/>
        <v>3.4787288056450754</v>
      </c>
      <c r="AP230" s="9">
        <f t="shared" ca="1" si="328"/>
        <v>3.7793077579813237</v>
      </c>
      <c r="AQ230" s="9">
        <f t="shared" ca="1" si="328"/>
        <v>3.8125825975503158</v>
      </c>
      <c r="AR230" s="9">
        <f t="shared" ca="1" si="328"/>
        <v>3.846150404778796</v>
      </c>
      <c r="AS230" s="9">
        <f t="shared" ca="1" si="328"/>
        <v>3.8800137590946617</v>
      </c>
      <c r="AT230" s="9">
        <f t="shared" ca="1" si="328"/>
        <v>2.594539031233233</v>
      </c>
      <c r="AU230" s="9">
        <f t="shared" ca="1" si="328"/>
        <v>0</v>
      </c>
      <c r="AV230" s="9">
        <f t="shared" ca="1" si="328"/>
        <v>0</v>
      </c>
      <c r="AW230" s="9">
        <f t="shared" ca="1" si="328"/>
        <v>0</v>
      </c>
      <c r="AX230" s="9">
        <f t="shared" ca="1" si="328"/>
        <v>0</v>
      </c>
      <c r="AY230" s="9">
        <f t="shared" ca="1" si="328"/>
        <v>0</v>
      </c>
      <c r="AZ230" s="9">
        <f t="shared" ca="1" si="328"/>
        <v>0</v>
      </c>
      <c r="BA230" s="9">
        <f t="shared" ca="1" si="328"/>
        <v>0</v>
      </c>
      <c r="BB230" s="9">
        <f t="shared" ca="1" si="328"/>
        <v>0</v>
      </c>
      <c r="BC230" s="9">
        <f t="shared" ca="1" si="328"/>
        <v>0</v>
      </c>
      <c r="BD230" s="9">
        <f t="shared" ca="1" si="328"/>
        <v>0</v>
      </c>
      <c r="BE230" s="9">
        <f t="shared" ca="1" si="328"/>
        <v>0</v>
      </c>
      <c r="BF230" s="9">
        <f t="shared" ca="1" si="328"/>
        <v>0</v>
      </c>
      <c r="BG230" s="9">
        <f t="shared" ca="1" si="328"/>
        <v>0</v>
      </c>
      <c r="BH230" s="9">
        <f t="shared" ca="1" si="328"/>
        <v>0</v>
      </c>
      <c r="BI230" s="9">
        <f t="shared" ca="1" si="328"/>
        <v>0</v>
      </c>
    </row>
    <row r="231" spans="2:61" x14ac:dyDescent="0.35">
      <c r="C231" t="s">
        <v>210</v>
      </c>
      <c r="D231" t="s">
        <v>233</v>
      </c>
      <c r="E231" s="15">
        <f t="shared" si="282"/>
        <v>49.962300969445458</v>
      </c>
      <c r="F231" s="9">
        <f t="shared" ref="F231:BI231" si="329">F110*F$128</f>
        <v>0</v>
      </c>
      <c r="G231" s="9">
        <f t="shared" si="329"/>
        <v>0</v>
      </c>
      <c r="H231" s="9">
        <f t="shared" si="329"/>
        <v>0</v>
      </c>
      <c r="I231" s="9">
        <f t="shared" si="329"/>
        <v>0</v>
      </c>
      <c r="J231" s="9">
        <f t="shared" si="329"/>
        <v>0.81568061896656074</v>
      </c>
      <c r="K231" s="9">
        <f t="shared" si="329"/>
        <v>0.8228622626626394</v>
      </c>
      <c r="L231" s="9">
        <f t="shared" si="329"/>
        <v>0.93387052912163326</v>
      </c>
      <c r="M231" s="9">
        <f t="shared" si="329"/>
        <v>0.9420927735178739</v>
      </c>
      <c r="N231" s="9">
        <f t="shared" si="329"/>
        <v>0.95038741050045672</v>
      </c>
      <c r="O231" s="9">
        <f t="shared" si="329"/>
        <v>0.95875507744845956</v>
      </c>
      <c r="P231" s="9">
        <f t="shared" si="329"/>
        <v>0.96719641735275319</v>
      </c>
      <c r="Q231" s="9">
        <f t="shared" si="329"/>
        <v>0.97571207886540678</v>
      </c>
      <c r="R231" s="9">
        <f t="shared" si="329"/>
        <v>1.0936696848328176</v>
      </c>
      <c r="S231" s="9">
        <f t="shared" si="329"/>
        <v>1.1032988776995343</v>
      </c>
      <c r="T231" s="9">
        <f t="shared" si="329"/>
        <v>1.1130128506022625</v>
      </c>
      <c r="U231" s="9">
        <f t="shared" si="329"/>
        <v>1.1228123499851328</v>
      </c>
      <c r="V231" s="9">
        <f t="shared" si="329"/>
        <v>1.1326981288643301</v>
      </c>
      <c r="W231" s="9">
        <f t="shared" si="329"/>
        <v>1.1426709468859539</v>
      </c>
      <c r="X231" s="9">
        <f t="shared" si="329"/>
        <v>1.2680047274228317</v>
      </c>
      <c r="Y231" s="9">
        <f t="shared" si="329"/>
        <v>1.2791688496853313</v>
      </c>
      <c r="Z231" s="9">
        <f t="shared" si="329"/>
        <v>1.2904312662390085</v>
      </c>
      <c r="AA231" s="9">
        <f t="shared" si="329"/>
        <v>1.3017928425139846</v>
      </c>
      <c r="AB231" s="9">
        <f t="shared" si="329"/>
        <v>1.3132544515600417</v>
      </c>
      <c r="AC231" s="9">
        <f t="shared" si="329"/>
        <v>1.3248169741137132</v>
      </c>
      <c r="AD231" s="9">
        <f t="shared" si="329"/>
        <v>1.4579795985446811</v>
      </c>
      <c r="AE231" s="9">
        <f t="shared" si="329"/>
        <v>1.4708163507604759</v>
      </c>
      <c r="AF231" s="9">
        <f t="shared" si="329"/>
        <v>1.4837661239044198</v>
      </c>
      <c r="AG231" s="9">
        <f t="shared" si="329"/>
        <v>1.4968299130670135</v>
      </c>
      <c r="AH231" s="9">
        <f t="shared" si="329"/>
        <v>1.510008722100014</v>
      </c>
      <c r="AI231" s="9">
        <f t="shared" si="329"/>
        <v>1.5233035636935688</v>
      </c>
      <c r="AJ231" s="9">
        <f t="shared" si="329"/>
        <v>1.6647750810752071</v>
      </c>
      <c r="AK231" s="9">
        <f t="shared" si="329"/>
        <v>1.6794325599810318</v>
      </c>
      <c r="AL231" s="9">
        <f t="shared" si="329"/>
        <v>1.6942190903667342</v>
      </c>
      <c r="AM231" s="9">
        <f t="shared" si="329"/>
        <v>1.709135808463486</v>
      </c>
      <c r="AN231" s="9">
        <f t="shared" si="329"/>
        <v>1.7241838605063862</v>
      </c>
      <c r="AO231" s="9">
        <f t="shared" si="329"/>
        <v>1.7393644028225377</v>
      </c>
      <c r="AP231" s="9">
        <f t="shared" si="329"/>
        <v>1.8896538789906618</v>
      </c>
      <c r="AQ231" s="9">
        <f t="shared" si="329"/>
        <v>1.9062912987751579</v>
      </c>
      <c r="AR231" s="9">
        <f t="shared" si="329"/>
        <v>1.923075202389398</v>
      </c>
      <c r="AS231" s="9">
        <f t="shared" si="329"/>
        <v>1.9400068795473309</v>
      </c>
      <c r="AT231" s="9">
        <f t="shared" si="329"/>
        <v>1.2972695156166165</v>
      </c>
      <c r="AU231" s="9">
        <f t="shared" si="329"/>
        <v>0</v>
      </c>
      <c r="AV231" s="9">
        <f t="shared" si="329"/>
        <v>0</v>
      </c>
      <c r="AW231" s="9">
        <f t="shared" si="329"/>
        <v>0</v>
      </c>
      <c r="AX231" s="9">
        <f t="shared" si="329"/>
        <v>0</v>
      </c>
      <c r="AY231" s="9">
        <f t="shared" si="329"/>
        <v>0</v>
      </c>
      <c r="AZ231" s="9">
        <f t="shared" si="329"/>
        <v>0</v>
      </c>
      <c r="BA231" s="9">
        <f t="shared" si="329"/>
        <v>0</v>
      </c>
      <c r="BB231" s="9">
        <f t="shared" si="329"/>
        <v>0</v>
      </c>
      <c r="BC231" s="9">
        <f t="shared" si="329"/>
        <v>0</v>
      </c>
      <c r="BD231" s="9">
        <f t="shared" si="329"/>
        <v>0</v>
      </c>
      <c r="BE231" s="9">
        <f t="shared" si="329"/>
        <v>0</v>
      </c>
      <c r="BF231" s="9">
        <f t="shared" si="329"/>
        <v>0</v>
      </c>
      <c r="BG231" s="9">
        <f t="shared" si="329"/>
        <v>0</v>
      </c>
      <c r="BH231" s="9">
        <f t="shared" si="329"/>
        <v>0</v>
      </c>
      <c r="BI231" s="9">
        <f t="shared" si="329"/>
        <v>0</v>
      </c>
    </row>
    <row r="232" spans="2:61" x14ac:dyDescent="0.35">
      <c r="C232" t="s">
        <v>302</v>
      </c>
      <c r="D232" t="s">
        <v>233</v>
      </c>
      <c r="E232" s="15">
        <f t="shared" ca="1" si="282"/>
        <v>49.962300969445458</v>
      </c>
      <c r="F232" s="9">
        <f t="shared" ref="F232:BI232" ca="1" si="330">F111*F$128</f>
        <v>0</v>
      </c>
      <c r="G232" s="9">
        <f t="shared" ca="1" si="330"/>
        <v>0</v>
      </c>
      <c r="H232" s="9">
        <f t="shared" ca="1" si="330"/>
        <v>0</v>
      </c>
      <c r="I232" s="9">
        <f t="shared" ca="1" si="330"/>
        <v>0</v>
      </c>
      <c r="J232" s="9">
        <f t="shared" ca="1" si="330"/>
        <v>0.81568061896656074</v>
      </c>
      <c r="K232" s="9">
        <f t="shared" ca="1" si="330"/>
        <v>0.8228622626626394</v>
      </c>
      <c r="L232" s="9">
        <f t="shared" ca="1" si="330"/>
        <v>0.93387052912163326</v>
      </c>
      <c r="M232" s="9">
        <f t="shared" ca="1" si="330"/>
        <v>0.9420927735178739</v>
      </c>
      <c r="N232" s="9">
        <f t="shared" ca="1" si="330"/>
        <v>0.95038741050045672</v>
      </c>
      <c r="O232" s="9">
        <f t="shared" ca="1" si="330"/>
        <v>0.95875507744845956</v>
      </c>
      <c r="P232" s="9">
        <f t="shared" ca="1" si="330"/>
        <v>0.96719641735275319</v>
      </c>
      <c r="Q232" s="9">
        <f t="shared" ca="1" si="330"/>
        <v>0.97571207886540678</v>
      </c>
      <c r="R232" s="9">
        <f t="shared" ca="1" si="330"/>
        <v>1.0936696848328176</v>
      </c>
      <c r="S232" s="9">
        <f t="shared" ca="1" si="330"/>
        <v>1.1032988776995343</v>
      </c>
      <c r="T232" s="9">
        <f t="shared" ca="1" si="330"/>
        <v>1.1130128506022625</v>
      </c>
      <c r="U232" s="9">
        <f t="shared" ca="1" si="330"/>
        <v>1.1228123499851328</v>
      </c>
      <c r="V232" s="9">
        <f t="shared" ca="1" si="330"/>
        <v>1.1326981288643301</v>
      </c>
      <c r="W232" s="9">
        <f t="shared" ca="1" si="330"/>
        <v>1.1426709468859539</v>
      </c>
      <c r="X232" s="9">
        <f t="shared" ca="1" si="330"/>
        <v>1.2680047274228317</v>
      </c>
      <c r="Y232" s="9">
        <f t="shared" ca="1" si="330"/>
        <v>1.2791688496853313</v>
      </c>
      <c r="Z232" s="9">
        <f t="shared" ca="1" si="330"/>
        <v>1.2904312662390085</v>
      </c>
      <c r="AA232" s="9">
        <f t="shared" ca="1" si="330"/>
        <v>1.3017928425139846</v>
      </c>
      <c r="AB232" s="9">
        <f t="shared" ca="1" si="330"/>
        <v>1.3132544515600417</v>
      </c>
      <c r="AC232" s="9">
        <f t="shared" ca="1" si="330"/>
        <v>1.3248169741137132</v>
      </c>
      <c r="AD232" s="9">
        <f t="shared" ca="1" si="330"/>
        <v>1.4579795985446811</v>
      </c>
      <c r="AE232" s="9">
        <f t="shared" ca="1" si="330"/>
        <v>1.4708163507604759</v>
      </c>
      <c r="AF232" s="9">
        <f t="shared" ca="1" si="330"/>
        <v>1.4837661239044198</v>
      </c>
      <c r="AG232" s="9">
        <f t="shared" ca="1" si="330"/>
        <v>1.4968299130670135</v>
      </c>
      <c r="AH232" s="9">
        <f t="shared" ca="1" si="330"/>
        <v>1.510008722100014</v>
      </c>
      <c r="AI232" s="9">
        <f t="shared" ca="1" si="330"/>
        <v>1.5233035636935688</v>
      </c>
      <c r="AJ232" s="9">
        <f t="shared" ca="1" si="330"/>
        <v>1.6647750810752071</v>
      </c>
      <c r="AK232" s="9">
        <f t="shared" ca="1" si="330"/>
        <v>1.6794325599810318</v>
      </c>
      <c r="AL232" s="9">
        <f t="shared" ca="1" si="330"/>
        <v>1.6942190903667342</v>
      </c>
      <c r="AM232" s="9">
        <f t="shared" ca="1" si="330"/>
        <v>1.709135808463486</v>
      </c>
      <c r="AN232" s="9">
        <f t="shared" ca="1" si="330"/>
        <v>1.7241838605063862</v>
      </c>
      <c r="AO232" s="9">
        <f t="shared" ca="1" si="330"/>
        <v>1.7393644028225377</v>
      </c>
      <c r="AP232" s="9">
        <f t="shared" ca="1" si="330"/>
        <v>1.8896538789906618</v>
      </c>
      <c r="AQ232" s="9">
        <f t="shared" ca="1" si="330"/>
        <v>1.9062912987751579</v>
      </c>
      <c r="AR232" s="9">
        <f t="shared" ca="1" si="330"/>
        <v>1.923075202389398</v>
      </c>
      <c r="AS232" s="9">
        <f t="shared" ca="1" si="330"/>
        <v>1.9400068795473309</v>
      </c>
      <c r="AT232" s="9">
        <f t="shared" ca="1" si="330"/>
        <v>1.2972695156166165</v>
      </c>
      <c r="AU232" s="9">
        <f t="shared" ca="1" si="330"/>
        <v>0</v>
      </c>
      <c r="AV232" s="9">
        <f t="shared" ca="1" si="330"/>
        <v>0</v>
      </c>
      <c r="AW232" s="9">
        <f t="shared" ca="1" si="330"/>
        <v>0</v>
      </c>
      <c r="AX232" s="9">
        <f t="shared" ca="1" si="330"/>
        <v>0</v>
      </c>
      <c r="AY232" s="9">
        <f t="shared" ca="1" si="330"/>
        <v>0</v>
      </c>
      <c r="AZ232" s="9">
        <f t="shared" ca="1" si="330"/>
        <v>0</v>
      </c>
      <c r="BA232" s="9">
        <f t="shared" ca="1" si="330"/>
        <v>0</v>
      </c>
      <c r="BB232" s="9">
        <f t="shared" ca="1" si="330"/>
        <v>0</v>
      </c>
      <c r="BC232" s="9">
        <f t="shared" ca="1" si="330"/>
        <v>0</v>
      </c>
      <c r="BD232" s="9">
        <f t="shared" ca="1" si="330"/>
        <v>0</v>
      </c>
      <c r="BE232" s="9">
        <f t="shared" ca="1" si="330"/>
        <v>0</v>
      </c>
      <c r="BF232" s="9">
        <f t="shared" ca="1" si="330"/>
        <v>0</v>
      </c>
      <c r="BG232" s="9">
        <f t="shared" ca="1" si="330"/>
        <v>0</v>
      </c>
      <c r="BH232" s="9">
        <f t="shared" ca="1" si="330"/>
        <v>0</v>
      </c>
      <c r="BI232" s="9">
        <f t="shared" ca="1" si="330"/>
        <v>0</v>
      </c>
    </row>
    <row r="233" spans="2:61" x14ac:dyDescent="0.35">
      <c r="B233" s="7" t="s">
        <v>118</v>
      </c>
      <c r="D233" t="s">
        <v>233</v>
      </c>
      <c r="E233" s="15">
        <f t="shared" ca="1" si="282"/>
        <v>217.61357755580684</v>
      </c>
      <c r="F233" s="9">
        <f t="shared" ref="F233:BI233" ca="1" si="331">F112*F$128</f>
        <v>0</v>
      </c>
      <c r="G233" s="9">
        <f t="shared" ca="1" si="331"/>
        <v>0</v>
      </c>
      <c r="H233" s="9">
        <f t="shared" ca="1" si="331"/>
        <v>0</v>
      </c>
      <c r="I233" s="9">
        <f t="shared" ca="1" si="331"/>
        <v>0</v>
      </c>
      <c r="J233" s="9">
        <f t="shared" ca="1" si="331"/>
        <v>3.5527422514987972</v>
      </c>
      <c r="K233" s="9">
        <f t="shared" ca="1" si="331"/>
        <v>3.5840222995972741</v>
      </c>
      <c r="L233" s="9">
        <f t="shared" ca="1" si="331"/>
        <v>4.0675249712853363</v>
      </c>
      <c r="M233" s="9">
        <f t="shared" ca="1" si="331"/>
        <v>4.1033374135445175</v>
      </c>
      <c r="N233" s="9">
        <f t="shared" ca="1" si="331"/>
        <v>4.1394651657353227</v>
      </c>
      <c r="O233" s="9">
        <f t="shared" ca="1" si="331"/>
        <v>4.1759110039977356</v>
      </c>
      <c r="P233" s="9">
        <f t="shared" ca="1" si="331"/>
        <v>4.2126777289142137</v>
      </c>
      <c r="Q233" s="9">
        <f t="shared" ca="1" si="331"/>
        <v>4.2497681657248823</v>
      </c>
      <c r="R233" s="9">
        <f t="shared" ca="1" si="331"/>
        <v>4.7635390717162718</v>
      </c>
      <c r="S233" s="9">
        <f t="shared" ca="1" si="331"/>
        <v>4.8054795562024166</v>
      </c>
      <c r="T233" s="9">
        <f t="shared" ca="1" si="331"/>
        <v>4.8477893048454117</v>
      </c>
      <c r="U233" s="9">
        <f t="shared" ca="1" si="331"/>
        <v>4.8904715688241343</v>
      </c>
      <c r="V233" s="9">
        <f t="shared" ca="1" si="331"/>
        <v>4.9335296279424163</v>
      </c>
      <c r="W233" s="9">
        <f t="shared" ca="1" si="331"/>
        <v>4.9769667908810415</v>
      </c>
      <c r="X233" s="9">
        <f t="shared" ca="1" si="331"/>
        <v>5.5228650349972197</v>
      </c>
      <c r="Y233" s="9">
        <f t="shared" ca="1" si="331"/>
        <v>5.5714909897405516</v>
      </c>
      <c r="Z233" s="9">
        <f t="shared" ca="1" si="331"/>
        <v>5.6205450707299045</v>
      </c>
      <c r="AA233" s="9">
        <f t="shared" ca="1" si="331"/>
        <v>5.6700310473942439</v>
      </c>
      <c r="AB233" s="9">
        <f t="shared" ca="1" si="331"/>
        <v>5.7199527223504028</v>
      </c>
      <c r="AC233" s="9">
        <f t="shared" ca="1" si="331"/>
        <v>5.7703139316952834</v>
      </c>
      <c r="AD233" s="9">
        <f t="shared" ca="1" si="331"/>
        <v>6.3503111403279462</v>
      </c>
      <c r="AE233" s="9">
        <f t="shared" ca="1" si="331"/>
        <v>6.4062223277567387</v>
      </c>
      <c r="AF233" s="9">
        <f t="shared" ca="1" si="331"/>
        <v>6.4626257841170283</v>
      </c>
      <c r="AG233" s="9">
        <f t="shared" ca="1" si="331"/>
        <v>6.5195258435807695</v>
      </c>
      <c r="AH233" s="9">
        <f t="shared" ca="1" si="331"/>
        <v>6.5769268784800623</v>
      </c>
      <c r="AI233" s="9">
        <f t="shared" ca="1" si="331"/>
        <v>6.6348332996430992</v>
      </c>
      <c r="AJ233" s="9">
        <f t="shared" ca="1" si="331"/>
        <v>7.2510203531275677</v>
      </c>
      <c r="AK233" s="9">
        <f t="shared" ca="1" si="331"/>
        <v>7.314861816806272</v>
      </c>
      <c r="AL233" s="9">
        <f t="shared" ca="1" si="331"/>
        <v>7.3792653713751077</v>
      </c>
      <c r="AM233" s="9">
        <f t="shared" ca="1" si="331"/>
        <v>7.4442359657520747</v>
      </c>
      <c r="AN233" s="9">
        <f t="shared" ca="1" si="331"/>
        <v>7.509778592427816</v>
      </c>
      <c r="AO233" s="9">
        <f t="shared" ca="1" si="331"/>
        <v>7.5758982878492764</v>
      </c>
      <c r="AP233" s="9">
        <f t="shared" ca="1" si="331"/>
        <v>8.2304924507148822</v>
      </c>
      <c r="AQ233" s="9">
        <f t="shared" ca="1" si="331"/>
        <v>8.302957656887358</v>
      </c>
      <c r="AR233" s="9">
        <f t="shared" ca="1" si="331"/>
        <v>8.3760608815182689</v>
      </c>
      <c r="AS233" s="9">
        <f t="shared" ca="1" si="331"/>
        <v>8.4498077420283746</v>
      </c>
      <c r="AT233" s="9">
        <f t="shared" ca="1" si="331"/>
        <v>5.6503294457968183</v>
      </c>
      <c r="AU233" s="9">
        <f t="shared" ca="1" si="331"/>
        <v>0</v>
      </c>
      <c r="AV233" s="9">
        <f t="shared" ca="1" si="331"/>
        <v>0</v>
      </c>
      <c r="AW233" s="9">
        <f t="shared" ca="1" si="331"/>
        <v>0</v>
      </c>
      <c r="AX233" s="9">
        <f t="shared" ca="1" si="331"/>
        <v>0</v>
      </c>
      <c r="AY233" s="9">
        <f t="shared" ca="1" si="331"/>
        <v>0</v>
      </c>
      <c r="AZ233" s="9">
        <f t="shared" ca="1" si="331"/>
        <v>0</v>
      </c>
      <c r="BA233" s="9">
        <f t="shared" ca="1" si="331"/>
        <v>0</v>
      </c>
      <c r="BB233" s="9">
        <f t="shared" ca="1" si="331"/>
        <v>0</v>
      </c>
      <c r="BC233" s="9">
        <f t="shared" ca="1" si="331"/>
        <v>0</v>
      </c>
      <c r="BD233" s="9">
        <f t="shared" ca="1" si="331"/>
        <v>0</v>
      </c>
      <c r="BE233" s="9">
        <f t="shared" ca="1" si="331"/>
        <v>0</v>
      </c>
      <c r="BF233" s="9">
        <f t="shared" ca="1" si="331"/>
        <v>0</v>
      </c>
      <c r="BG233" s="9">
        <f t="shared" ca="1" si="331"/>
        <v>0</v>
      </c>
      <c r="BH233" s="9">
        <f t="shared" ca="1" si="331"/>
        <v>0</v>
      </c>
      <c r="BI233" s="9">
        <f t="shared" ca="1" si="331"/>
        <v>0</v>
      </c>
    </row>
    <row r="234" spans="2:61" x14ac:dyDescent="0.35">
      <c r="C234" t="s">
        <v>210</v>
      </c>
      <c r="D234" t="s">
        <v>233</v>
      </c>
      <c r="E234" s="15">
        <f t="shared" si="282"/>
        <v>136.00848597237928</v>
      </c>
      <c r="F234" s="9">
        <f t="shared" ref="F234:BI234" si="332">F113*F$128</f>
        <v>0</v>
      </c>
      <c r="G234" s="9">
        <f t="shared" si="332"/>
        <v>0</v>
      </c>
      <c r="H234" s="9">
        <f t="shared" si="332"/>
        <v>0</v>
      </c>
      <c r="I234" s="9">
        <f t="shared" si="332"/>
        <v>0</v>
      </c>
      <c r="J234" s="9">
        <f t="shared" si="332"/>
        <v>2.2204639071867485</v>
      </c>
      <c r="K234" s="9">
        <f t="shared" si="332"/>
        <v>2.2400139372482966</v>
      </c>
      <c r="L234" s="9">
        <f t="shared" si="332"/>
        <v>2.5422031070533353</v>
      </c>
      <c r="M234" s="9">
        <f t="shared" si="332"/>
        <v>2.5645858834653237</v>
      </c>
      <c r="N234" s="9">
        <f t="shared" si="332"/>
        <v>2.5871657285845768</v>
      </c>
      <c r="O234" s="9">
        <f t="shared" si="332"/>
        <v>2.6099443774985844</v>
      </c>
      <c r="P234" s="9">
        <f t="shared" si="332"/>
        <v>2.6329235805713842</v>
      </c>
      <c r="Q234" s="9">
        <f t="shared" si="332"/>
        <v>2.6561051035780516</v>
      </c>
      <c r="R234" s="9">
        <f t="shared" si="332"/>
        <v>2.9772119198226701</v>
      </c>
      <c r="S234" s="9">
        <f t="shared" si="332"/>
        <v>3.0034247226265105</v>
      </c>
      <c r="T234" s="9">
        <f t="shared" si="332"/>
        <v>3.0298683155283821</v>
      </c>
      <c r="U234" s="9">
        <f t="shared" si="332"/>
        <v>3.0565447305150841</v>
      </c>
      <c r="V234" s="9">
        <f t="shared" si="332"/>
        <v>3.0834560174640102</v>
      </c>
      <c r="W234" s="9">
        <f t="shared" si="332"/>
        <v>3.1106042443006512</v>
      </c>
      <c r="X234" s="9">
        <f t="shared" si="332"/>
        <v>3.4517906468732629</v>
      </c>
      <c r="Y234" s="9">
        <f t="shared" si="332"/>
        <v>3.482181868587845</v>
      </c>
      <c r="Z234" s="9">
        <f t="shared" si="332"/>
        <v>3.5128406692061902</v>
      </c>
      <c r="AA234" s="9">
        <f t="shared" si="332"/>
        <v>3.5437694046214019</v>
      </c>
      <c r="AB234" s="9">
        <f t="shared" si="332"/>
        <v>3.5749704514690022</v>
      </c>
      <c r="AC234" s="9">
        <f t="shared" si="332"/>
        <v>3.6064462073095522</v>
      </c>
      <c r="AD234" s="9">
        <f t="shared" si="332"/>
        <v>3.9689444627049659</v>
      </c>
      <c r="AE234" s="9">
        <f t="shared" si="332"/>
        <v>4.0038889548479624</v>
      </c>
      <c r="AF234" s="9">
        <f t="shared" si="332"/>
        <v>4.0391411150731429</v>
      </c>
      <c r="AG234" s="9">
        <f t="shared" si="332"/>
        <v>4.0747036522379805</v>
      </c>
      <c r="AH234" s="9">
        <f t="shared" si="332"/>
        <v>4.1105792990500385</v>
      </c>
      <c r="AI234" s="9">
        <f t="shared" si="332"/>
        <v>4.1467708122769373</v>
      </c>
      <c r="AJ234" s="9">
        <f t="shared" si="332"/>
        <v>4.5318877207047299</v>
      </c>
      <c r="AK234" s="9">
        <f t="shared" si="332"/>
        <v>4.5717886355039203</v>
      </c>
      <c r="AL234" s="9">
        <f t="shared" si="332"/>
        <v>4.6120408571094424</v>
      </c>
      <c r="AM234" s="9">
        <f t="shared" si="332"/>
        <v>4.6526474785950462</v>
      </c>
      <c r="AN234" s="9">
        <f t="shared" si="332"/>
        <v>4.6936116202673857</v>
      </c>
      <c r="AO234" s="9">
        <f t="shared" si="332"/>
        <v>4.7349364299057983</v>
      </c>
      <c r="AP234" s="9">
        <f t="shared" si="332"/>
        <v>5.1440577816968016</v>
      </c>
      <c r="AQ234" s="9">
        <f t="shared" si="332"/>
        <v>5.1893485355545979</v>
      </c>
      <c r="AR234" s="9">
        <f t="shared" si="332"/>
        <v>5.2350380509489183</v>
      </c>
      <c r="AS234" s="9">
        <f t="shared" si="332"/>
        <v>5.2811298387677343</v>
      </c>
      <c r="AT234" s="9">
        <f t="shared" si="332"/>
        <v>3.5314559036230118</v>
      </c>
      <c r="AU234" s="9">
        <f t="shared" si="332"/>
        <v>0</v>
      </c>
      <c r="AV234" s="9">
        <f t="shared" si="332"/>
        <v>0</v>
      </c>
      <c r="AW234" s="9">
        <f t="shared" si="332"/>
        <v>0</v>
      </c>
      <c r="AX234" s="9">
        <f t="shared" si="332"/>
        <v>0</v>
      </c>
      <c r="AY234" s="9">
        <f t="shared" si="332"/>
        <v>0</v>
      </c>
      <c r="AZ234" s="9">
        <f t="shared" si="332"/>
        <v>0</v>
      </c>
      <c r="BA234" s="9">
        <f t="shared" si="332"/>
        <v>0</v>
      </c>
      <c r="BB234" s="9">
        <f t="shared" si="332"/>
        <v>0</v>
      </c>
      <c r="BC234" s="9">
        <f t="shared" si="332"/>
        <v>0</v>
      </c>
      <c r="BD234" s="9">
        <f t="shared" si="332"/>
        <v>0</v>
      </c>
      <c r="BE234" s="9">
        <f t="shared" si="332"/>
        <v>0</v>
      </c>
      <c r="BF234" s="9">
        <f t="shared" si="332"/>
        <v>0</v>
      </c>
      <c r="BG234" s="9">
        <f t="shared" si="332"/>
        <v>0</v>
      </c>
      <c r="BH234" s="9">
        <f t="shared" si="332"/>
        <v>0</v>
      </c>
      <c r="BI234" s="9">
        <f t="shared" si="332"/>
        <v>0</v>
      </c>
    </row>
    <row r="235" spans="2:61" x14ac:dyDescent="0.35">
      <c r="C235" t="s">
        <v>302</v>
      </c>
      <c r="D235" t="s">
        <v>233</v>
      </c>
      <c r="E235" s="15">
        <f t="shared" ca="1" si="282"/>
        <v>81.605091583427566</v>
      </c>
      <c r="F235" s="9">
        <f t="shared" ref="F235:BI235" ca="1" si="333">F114*F$128</f>
        <v>0</v>
      </c>
      <c r="G235" s="9">
        <f t="shared" ca="1" si="333"/>
        <v>0</v>
      </c>
      <c r="H235" s="9">
        <f t="shared" ca="1" si="333"/>
        <v>0</v>
      </c>
      <c r="I235" s="9">
        <f t="shared" ca="1" si="333"/>
        <v>0</v>
      </c>
      <c r="J235" s="9">
        <f t="shared" ca="1" si="333"/>
        <v>1.3322783443120489</v>
      </c>
      <c r="K235" s="9">
        <f t="shared" ca="1" si="333"/>
        <v>1.3440083623489778</v>
      </c>
      <c r="L235" s="9">
        <f t="shared" ca="1" si="333"/>
        <v>1.5253218642320012</v>
      </c>
      <c r="M235" s="9">
        <f t="shared" ca="1" si="333"/>
        <v>1.5387515300791941</v>
      </c>
      <c r="N235" s="9">
        <f t="shared" ca="1" si="333"/>
        <v>1.5522994371507461</v>
      </c>
      <c r="O235" s="9">
        <f t="shared" ca="1" si="333"/>
        <v>1.5659666264991505</v>
      </c>
      <c r="P235" s="9">
        <f t="shared" ca="1" si="333"/>
        <v>1.5797541483428301</v>
      </c>
      <c r="Q235" s="9">
        <f t="shared" ca="1" si="333"/>
        <v>1.5936630621468308</v>
      </c>
      <c r="R235" s="9">
        <f t="shared" ca="1" si="333"/>
        <v>1.7863271518936021</v>
      </c>
      <c r="S235" s="9">
        <f t="shared" ca="1" si="333"/>
        <v>1.8020548335759063</v>
      </c>
      <c r="T235" s="9">
        <f t="shared" ca="1" si="333"/>
        <v>1.8179209893170292</v>
      </c>
      <c r="U235" s="9">
        <f t="shared" ca="1" si="333"/>
        <v>1.8339268383090501</v>
      </c>
      <c r="V235" s="9">
        <f t="shared" ca="1" si="333"/>
        <v>1.8500736104784061</v>
      </c>
      <c r="W235" s="9">
        <f t="shared" ca="1" si="333"/>
        <v>1.8663625465803908</v>
      </c>
      <c r="X235" s="9">
        <f t="shared" ca="1" si="333"/>
        <v>2.0710743881239573</v>
      </c>
      <c r="Y235" s="9">
        <f t="shared" ca="1" si="333"/>
        <v>2.0893091211527071</v>
      </c>
      <c r="Z235" s="9">
        <f t="shared" ca="1" si="333"/>
        <v>2.1077044015237143</v>
      </c>
      <c r="AA235" s="9">
        <f t="shared" ca="1" si="333"/>
        <v>2.1262616427728411</v>
      </c>
      <c r="AB235" s="9">
        <f t="shared" ca="1" si="333"/>
        <v>2.144982270881401</v>
      </c>
      <c r="AC235" s="9">
        <f t="shared" ca="1" si="333"/>
        <v>2.1638677243857316</v>
      </c>
      <c r="AD235" s="9">
        <f t="shared" ca="1" si="333"/>
        <v>2.3813666776229794</v>
      </c>
      <c r="AE235" s="9">
        <f t="shared" ca="1" si="333"/>
        <v>2.4023333729087768</v>
      </c>
      <c r="AF235" s="9">
        <f t="shared" ca="1" si="333"/>
        <v>2.4234846690438854</v>
      </c>
      <c r="AG235" s="9">
        <f t="shared" ca="1" si="333"/>
        <v>2.4448221913427886</v>
      </c>
      <c r="AH235" s="9">
        <f t="shared" ca="1" si="333"/>
        <v>2.4663475794300229</v>
      </c>
      <c r="AI235" s="9">
        <f t="shared" ca="1" si="333"/>
        <v>2.4880624873661623</v>
      </c>
      <c r="AJ235" s="9">
        <f t="shared" ca="1" si="333"/>
        <v>2.7191326324228378</v>
      </c>
      <c r="AK235" s="9">
        <f t="shared" ca="1" si="333"/>
        <v>2.7430731813023521</v>
      </c>
      <c r="AL235" s="9">
        <f t="shared" ca="1" si="333"/>
        <v>2.7672245142656653</v>
      </c>
      <c r="AM235" s="9">
        <f t="shared" ca="1" si="333"/>
        <v>2.7915884871570276</v>
      </c>
      <c r="AN235" s="9">
        <f t="shared" ca="1" si="333"/>
        <v>2.8161669721604308</v>
      </c>
      <c r="AO235" s="9">
        <f t="shared" ca="1" si="333"/>
        <v>2.8409618579434786</v>
      </c>
      <c r="AP235" s="9">
        <f t="shared" ca="1" si="333"/>
        <v>3.0864346690180806</v>
      </c>
      <c r="AQ235" s="9">
        <f t="shared" ca="1" si="333"/>
        <v>3.1136091213327588</v>
      </c>
      <c r="AR235" s="9">
        <f t="shared" ca="1" si="333"/>
        <v>3.1410228305693506</v>
      </c>
      <c r="AS235" s="9">
        <f t="shared" ca="1" si="333"/>
        <v>3.1686779032606407</v>
      </c>
      <c r="AT235" s="9">
        <f t="shared" ca="1" si="333"/>
        <v>2.1188735421738065</v>
      </c>
      <c r="AU235" s="9">
        <f t="shared" ca="1" si="333"/>
        <v>0</v>
      </c>
      <c r="AV235" s="9">
        <f t="shared" ca="1" si="333"/>
        <v>0</v>
      </c>
      <c r="AW235" s="9">
        <f t="shared" ca="1" si="333"/>
        <v>0</v>
      </c>
      <c r="AX235" s="9">
        <f t="shared" ca="1" si="333"/>
        <v>0</v>
      </c>
      <c r="AY235" s="9">
        <f t="shared" ca="1" si="333"/>
        <v>0</v>
      </c>
      <c r="AZ235" s="9">
        <f t="shared" ca="1" si="333"/>
        <v>0</v>
      </c>
      <c r="BA235" s="9">
        <f t="shared" ca="1" si="333"/>
        <v>0</v>
      </c>
      <c r="BB235" s="9">
        <f t="shared" ca="1" si="333"/>
        <v>0</v>
      </c>
      <c r="BC235" s="9">
        <f t="shared" ca="1" si="333"/>
        <v>0</v>
      </c>
      <c r="BD235" s="9">
        <f t="shared" ca="1" si="333"/>
        <v>0</v>
      </c>
      <c r="BE235" s="9">
        <f t="shared" ca="1" si="333"/>
        <v>0</v>
      </c>
      <c r="BF235" s="9">
        <f t="shared" ca="1" si="333"/>
        <v>0</v>
      </c>
      <c r="BG235" s="9">
        <f t="shared" ca="1" si="333"/>
        <v>0</v>
      </c>
      <c r="BH235" s="9">
        <f t="shared" ca="1" si="333"/>
        <v>0</v>
      </c>
      <c r="BI235" s="9">
        <f t="shared" ca="1" si="333"/>
        <v>0</v>
      </c>
    </row>
    <row r="236" spans="2:61" x14ac:dyDescent="0.35">
      <c r="B236" s="7" t="s">
        <v>303</v>
      </c>
      <c r="D236" t="s">
        <v>233</v>
      </c>
      <c r="E236" s="15">
        <f t="shared" ca="1" si="282"/>
        <v>9916.9443634775671</v>
      </c>
      <c r="F236" s="9">
        <f>F224+F227</f>
        <v>0</v>
      </c>
      <c r="G236" s="9">
        <f t="shared" ref="G236:BI236" si="334">G224+G227</f>
        <v>0</v>
      </c>
      <c r="H236" s="9">
        <f t="shared" si="334"/>
        <v>0</v>
      </c>
      <c r="I236" s="9">
        <f t="shared" si="334"/>
        <v>0</v>
      </c>
      <c r="J236" s="9">
        <f t="shared" ca="1" si="334"/>
        <v>151.65137238335424</v>
      </c>
      <c r="K236" s="9">
        <f t="shared" ca="1" si="334"/>
        <v>153.47194450114247</v>
      </c>
      <c r="L236" s="9">
        <f t="shared" ca="1" si="334"/>
        <v>174.72872897165047</v>
      </c>
      <c r="M236" s="9">
        <f t="shared" ca="1" si="334"/>
        <v>176.82646558683558</v>
      </c>
      <c r="N236" s="9">
        <f t="shared" ca="1" si="334"/>
        <v>178.94944844159551</v>
      </c>
      <c r="O236" s="9">
        <f t="shared" ca="1" si="334"/>
        <v>181.0979822122041</v>
      </c>
      <c r="P236" s="9">
        <f t="shared" ca="1" si="334"/>
        <v>183.27237526321758</v>
      </c>
      <c r="Q236" s="9">
        <f t="shared" ca="1" si="334"/>
        <v>185.47293969227792</v>
      </c>
      <c r="R236" s="9">
        <f t="shared" ca="1" si="334"/>
        <v>208.55554597273616</v>
      </c>
      <c r="S236" s="9">
        <f t="shared" ca="1" si="334"/>
        <v>211.05983334798512</v>
      </c>
      <c r="T236" s="9">
        <f t="shared" ca="1" si="334"/>
        <v>213.59426575185077</v>
      </c>
      <c r="U236" s="9">
        <f t="shared" ca="1" si="334"/>
        <v>216.15920706104953</v>
      </c>
      <c r="V236" s="9">
        <f t="shared" ca="1" si="334"/>
        <v>218.75502555833387</v>
      </c>
      <c r="W236" s="9">
        <f t="shared" ca="1" si="334"/>
        <v>221.38209398602822</v>
      </c>
      <c r="X236" s="9">
        <f t="shared" ca="1" si="334"/>
        <v>246.44486856024173</v>
      </c>
      <c r="Y236" s="9">
        <f t="shared" ca="1" si="334"/>
        <v>249.40464364817058</v>
      </c>
      <c r="Z236" s="9">
        <f t="shared" ca="1" si="334"/>
        <v>252.40005374213544</v>
      </c>
      <c r="AA236" s="9">
        <f t="shared" ca="1" si="334"/>
        <v>255.43152908421845</v>
      </c>
      <c r="AB236" s="9">
        <f t="shared" ca="1" si="334"/>
        <v>258.49950512743794</v>
      </c>
      <c r="AC236" s="9">
        <f t="shared" ca="1" si="334"/>
        <v>261.60442259908268</v>
      </c>
      <c r="AD236" s="9">
        <f t="shared" ca="1" si="334"/>
        <v>288.81461188889392</v>
      </c>
      <c r="AE236" s="9">
        <f t="shared" ca="1" si="334"/>
        <v>292.28385981118169</v>
      </c>
      <c r="AF236" s="9">
        <f t="shared" ca="1" si="334"/>
        <v>295.79488507991908</v>
      </c>
      <c r="AG236" s="9">
        <f t="shared" ca="1" si="334"/>
        <v>299.34819221145273</v>
      </c>
      <c r="AH236" s="9">
        <f t="shared" ca="1" si="334"/>
        <v>302.9442918341968</v>
      </c>
      <c r="AI236" s="9">
        <f t="shared" ca="1" si="334"/>
        <v>306.58370076293909</v>
      </c>
      <c r="AJ236" s="9">
        <f t="shared" ca="1" si="334"/>
        <v>336.12252058023023</v>
      </c>
      <c r="AK236" s="9">
        <f t="shared" ca="1" si="334"/>
        <v>340.16075728012925</v>
      </c>
      <c r="AL236" s="9">
        <f t="shared" ca="1" si="334"/>
        <v>344.24763307417714</v>
      </c>
      <c r="AM236" s="9">
        <f t="shared" ca="1" si="334"/>
        <v>348.38373547752485</v>
      </c>
      <c r="AN236" s="9">
        <f t="shared" ca="1" si="334"/>
        <v>352.56965912471412</v>
      </c>
      <c r="AO236" s="9">
        <f t="shared" ca="1" si="334"/>
        <v>356.80600585625746</v>
      </c>
      <c r="AP236" s="9">
        <f t="shared" ca="1" si="334"/>
        <v>388.86979902214034</v>
      </c>
      <c r="AQ236" s="9">
        <f t="shared" ca="1" si="334"/>
        <v>393.54259806744022</v>
      </c>
      <c r="AR236" s="9">
        <f t="shared" ca="1" si="334"/>
        <v>398.27169081490649</v>
      </c>
      <c r="AS236" s="9">
        <f t="shared" ca="1" si="334"/>
        <v>403.05775739695105</v>
      </c>
      <c r="AT236" s="9">
        <f t="shared" ca="1" si="334"/>
        <v>270.38041370296418</v>
      </c>
      <c r="AU236" s="9">
        <f t="shared" si="334"/>
        <v>0</v>
      </c>
      <c r="AV236" s="9">
        <f t="shared" si="334"/>
        <v>0</v>
      </c>
      <c r="AW236" s="9">
        <f t="shared" si="334"/>
        <v>0</v>
      </c>
      <c r="AX236" s="9">
        <f t="shared" si="334"/>
        <v>0</v>
      </c>
      <c r="AY236" s="9">
        <f t="shared" si="334"/>
        <v>0</v>
      </c>
      <c r="AZ236" s="9">
        <f t="shared" si="334"/>
        <v>0</v>
      </c>
      <c r="BA236" s="9">
        <f t="shared" si="334"/>
        <v>0</v>
      </c>
      <c r="BB236" s="9">
        <f t="shared" si="334"/>
        <v>0</v>
      </c>
      <c r="BC236" s="9">
        <f t="shared" si="334"/>
        <v>0</v>
      </c>
      <c r="BD236" s="9">
        <f t="shared" si="334"/>
        <v>0</v>
      </c>
      <c r="BE236" s="9">
        <f t="shared" si="334"/>
        <v>0</v>
      </c>
      <c r="BF236" s="9">
        <f t="shared" si="334"/>
        <v>0</v>
      </c>
      <c r="BG236" s="9">
        <f t="shared" si="334"/>
        <v>0</v>
      </c>
      <c r="BH236" s="9">
        <f t="shared" si="334"/>
        <v>0</v>
      </c>
      <c r="BI236" s="9">
        <f t="shared" si="334"/>
        <v>0</v>
      </c>
    </row>
    <row r="237" spans="2:61" x14ac:dyDescent="0.35">
      <c r="E237" s="15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</row>
    <row r="238" spans="2:61" x14ac:dyDescent="0.35">
      <c r="B238" s="7" t="s">
        <v>304</v>
      </c>
      <c r="C238" s="7"/>
      <c r="E238" s="15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</row>
    <row r="239" spans="2:61" x14ac:dyDescent="0.35">
      <c r="C239" t="s">
        <v>111</v>
      </c>
      <c r="D239" t="s">
        <v>233</v>
      </c>
      <c r="E239" s="15">
        <f t="shared" ca="1" si="282"/>
        <v>80421.288473609544</v>
      </c>
      <c r="F239" s="9">
        <f t="shared" ref="F239:AK239" si="335">F118*F$128</f>
        <v>0</v>
      </c>
      <c r="G239" s="9">
        <f t="shared" si="335"/>
        <v>0</v>
      </c>
      <c r="H239" s="9">
        <f t="shared" si="335"/>
        <v>0</v>
      </c>
      <c r="I239" s="9">
        <f t="shared" si="335"/>
        <v>0</v>
      </c>
      <c r="J239" s="9">
        <f t="shared" ca="1" si="335"/>
        <v>1234.4787836339306</v>
      </c>
      <c r="K239" s="9">
        <f t="shared" ca="1" si="335"/>
        <v>1249.0773227858808</v>
      </c>
      <c r="L239" s="9">
        <f t="shared" ca="1" si="335"/>
        <v>1421.8294850475477</v>
      </c>
      <c r="M239" s="9">
        <f t="shared" ca="1" si="335"/>
        <v>1438.6434167397058</v>
      </c>
      <c r="N239" s="9">
        <f t="shared" ca="1" si="335"/>
        <v>1455.6561047343675</v>
      </c>
      <c r="O239" s="9">
        <f t="shared" ca="1" si="335"/>
        <v>1472.8698979882042</v>
      </c>
      <c r="P239" s="9">
        <f t="shared" ca="1" si="335"/>
        <v>1490.2871732149288</v>
      </c>
      <c r="Q239" s="9">
        <f t="shared" ca="1" si="335"/>
        <v>1507.9103352132688</v>
      </c>
      <c r="R239" s="9">
        <f t="shared" ca="1" si="335"/>
        <v>1695.2686857764629</v>
      </c>
      <c r="S239" s="9">
        <f t="shared" ca="1" si="335"/>
        <v>1715.3156457108862</v>
      </c>
      <c r="T239" s="9">
        <f t="shared" ca="1" si="335"/>
        <v>1735.5995756631171</v>
      </c>
      <c r="U239" s="9">
        <f t="shared" ca="1" si="335"/>
        <v>1756.1232761850654</v>
      </c>
      <c r="V239" s="9">
        <f t="shared" ca="1" si="335"/>
        <v>1776.8895809219009</v>
      </c>
      <c r="W239" s="9">
        <f t="shared" ca="1" si="335"/>
        <v>1797.9013570030775</v>
      </c>
      <c r="X239" s="9">
        <f t="shared" ca="1" si="335"/>
        <v>2001.0776559817773</v>
      </c>
      <c r="Y239" s="9">
        <f t="shared" ca="1" si="335"/>
        <v>2024.7402576678696</v>
      </c>
      <c r="Z239" s="9">
        <f t="shared" ca="1" si="335"/>
        <v>2048.6825647340902</v>
      </c>
      <c r="AA239" s="9">
        <f t="shared" ca="1" si="335"/>
        <v>2072.9078827575158</v>
      </c>
      <c r="AB239" s="9">
        <f t="shared" ca="1" si="335"/>
        <v>2097.4195563760186</v>
      </c>
      <c r="AC239" s="9">
        <f t="shared" ca="1" si="335"/>
        <v>2122.2209697498006</v>
      </c>
      <c r="AD239" s="9">
        <f t="shared" ca="1" si="335"/>
        <v>2342.5260513036883</v>
      </c>
      <c r="AE239" s="9">
        <f t="shared" ca="1" si="335"/>
        <v>2370.225548534288</v>
      </c>
      <c r="AF239" s="9">
        <f t="shared" ca="1" si="335"/>
        <v>2398.2524647474993</v>
      </c>
      <c r="AG239" s="9">
        <f t="shared" ca="1" si="335"/>
        <v>2426.6106693704824</v>
      </c>
      <c r="AH239" s="9">
        <f t="shared" ca="1" si="335"/>
        <v>2455.3040775537925</v>
      </c>
      <c r="AI239" s="9">
        <f t="shared" ca="1" si="335"/>
        <v>2484.3366507116179</v>
      </c>
      <c r="AJ239" s="9">
        <f t="shared" ca="1" si="335"/>
        <v>2723.1884301574673</v>
      </c>
      <c r="AK239" s="9">
        <f t="shared" ca="1" si="335"/>
        <v>2755.3883198964304</v>
      </c>
      <c r="AL239" s="9">
        <f t="shared" ref="AL239:BI239" ca="1" si="336">AL118*AL$128</f>
        <v>2787.9688196245847</v>
      </c>
      <c r="AM239" s="9">
        <f t="shared" ca="1" si="336"/>
        <v>2820.9344273420757</v>
      </c>
      <c r="AN239" s="9">
        <f t="shared" ca="1" si="336"/>
        <v>2854.2896941997619</v>
      </c>
      <c r="AO239" s="9">
        <f t="shared" ca="1" si="336"/>
        <v>2888.0392251272378</v>
      </c>
      <c r="AP239" s="9">
        <f t="shared" ca="1" si="336"/>
        <v>3146.9713471196669</v>
      </c>
      <c r="AQ239" s="9">
        <f t="shared" ca="1" si="336"/>
        <v>3184.1812925178428</v>
      </c>
      <c r="AR239" s="9">
        <f t="shared" ca="1" si="336"/>
        <v>3221.8310618330333</v>
      </c>
      <c r="AS239" s="9">
        <f t="shared" ca="1" si="336"/>
        <v>3259.9258528069008</v>
      </c>
      <c r="AT239" s="9">
        <f t="shared" ca="1" si="336"/>
        <v>2186.4150128777565</v>
      </c>
      <c r="AU239" s="9">
        <f t="shared" si="336"/>
        <v>0</v>
      </c>
      <c r="AV239" s="9">
        <f t="shared" si="336"/>
        <v>0</v>
      </c>
      <c r="AW239" s="9">
        <f t="shared" si="336"/>
        <v>0</v>
      </c>
      <c r="AX239" s="9">
        <f t="shared" si="336"/>
        <v>0</v>
      </c>
      <c r="AY239" s="9">
        <f t="shared" si="336"/>
        <v>0</v>
      </c>
      <c r="AZ239" s="9">
        <f t="shared" si="336"/>
        <v>0</v>
      </c>
      <c r="BA239" s="9">
        <f t="shared" si="336"/>
        <v>0</v>
      </c>
      <c r="BB239" s="9">
        <f t="shared" si="336"/>
        <v>0</v>
      </c>
      <c r="BC239" s="9">
        <f t="shared" si="336"/>
        <v>0</v>
      </c>
      <c r="BD239" s="9">
        <f t="shared" si="336"/>
        <v>0</v>
      </c>
      <c r="BE239" s="9">
        <f t="shared" si="336"/>
        <v>0</v>
      </c>
      <c r="BF239" s="9">
        <f t="shared" si="336"/>
        <v>0</v>
      </c>
      <c r="BG239" s="9">
        <f t="shared" si="336"/>
        <v>0</v>
      </c>
      <c r="BH239" s="9">
        <f t="shared" si="336"/>
        <v>0</v>
      </c>
      <c r="BI239" s="9">
        <f t="shared" si="336"/>
        <v>0</v>
      </c>
    </row>
    <row r="240" spans="2:61" x14ac:dyDescent="0.35">
      <c r="C240" t="s">
        <v>115</v>
      </c>
      <c r="D240" t="s">
        <v>233</v>
      </c>
      <c r="E240" s="15">
        <f t="shared" ca="1" si="282"/>
        <v>7894.6699083588492</v>
      </c>
      <c r="F240" s="9">
        <f t="shared" ref="F240" si="337">F119*F$128</f>
        <v>0</v>
      </c>
      <c r="G240" s="9">
        <f t="shared" ref="G240:V240" si="338">G119*G$128</f>
        <v>0</v>
      </c>
      <c r="H240" s="9">
        <f t="shared" si="338"/>
        <v>0</v>
      </c>
      <c r="I240" s="9">
        <f t="shared" si="338"/>
        <v>0</v>
      </c>
      <c r="J240" s="9">
        <f t="shared" ca="1" si="338"/>
        <v>116.20543245596166</v>
      </c>
      <c r="K240" s="9">
        <f t="shared" ca="1" si="338"/>
        <v>117.8138533782673</v>
      </c>
      <c r="L240" s="9">
        <f t="shared" ca="1" si="338"/>
        <v>134.39307405730682</v>
      </c>
      <c r="M240" s="9">
        <f t="shared" ca="1" si="338"/>
        <v>136.25333222634563</v>
      </c>
      <c r="N240" s="9">
        <f t="shared" ca="1" si="338"/>
        <v>138.13933449231126</v>
      </c>
      <c r="O240" s="9">
        <f t="shared" ca="1" si="338"/>
        <v>140.05143701853603</v>
      </c>
      <c r="P240" s="9">
        <f t="shared" ca="1" si="338"/>
        <v>141.99000089360365</v>
      </c>
      <c r="Q240" s="9">
        <f t="shared" ca="1" si="338"/>
        <v>143.95539219941554</v>
      </c>
      <c r="R240" s="9">
        <f t="shared" ca="1" si="338"/>
        <v>162.18241920957982</v>
      </c>
      <c r="S240" s="9">
        <f t="shared" ca="1" si="338"/>
        <v>164.42740658338386</v>
      </c>
      <c r="T240" s="9">
        <f t="shared" ca="1" si="338"/>
        <v>166.7034637452648</v>
      </c>
      <c r="U240" s="9">
        <f t="shared" ca="1" si="338"/>
        <v>169.0110205667583</v>
      </c>
      <c r="V240" s="9">
        <f t="shared" ca="1" si="338"/>
        <v>171.35051286450704</v>
      </c>
      <c r="W240" s="9">
        <f t="shared" ref="W240:BI240" ca="1" si="339">W119*W$128</f>
        <v>173.72238248243195</v>
      </c>
      <c r="X240" s="9">
        <f t="shared" ca="1" si="339"/>
        <v>193.75802354764377</v>
      </c>
      <c r="Y240" s="9">
        <f t="shared" ca="1" si="339"/>
        <v>196.44016006486495</v>
      </c>
      <c r="Z240" s="9">
        <f t="shared" ca="1" si="339"/>
        <v>199.15941771734424</v>
      </c>
      <c r="AA240" s="9">
        <f t="shared" ca="1" si="339"/>
        <v>201.91631012843715</v>
      </c>
      <c r="AB240" s="9">
        <f t="shared" ca="1" si="339"/>
        <v>204.71135802543876</v>
      </c>
      <c r="AC240" s="9">
        <f t="shared" ca="1" si="339"/>
        <v>207.54508933778186</v>
      </c>
      <c r="AD240" s="9">
        <f t="shared" ca="1" si="339"/>
        <v>229.5656241782811</v>
      </c>
      <c r="AE240" s="9">
        <f t="shared" ca="1" si="339"/>
        <v>232.7435007925007</v>
      </c>
      <c r="AF240" s="9">
        <f t="shared" ca="1" si="339"/>
        <v>235.96536096897586</v>
      </c>
      <c r="AG240" s="9">
        <f t="shared" ca="1" si="339"/>
        <v>239.2318133087806</v>
      </c>
      <c r="AH240" s="9">
        <f t="shared" ca="1" si="339"/>
        <v>242.54347483109487</v>
      </c>
      <c r="AI240" s="9">
        <f t="shared" ca="1" si="339"/>
        <v>245.90097108957994</v>
      </c>
      <c r="AJ240" s="9">
        <f t="shared" ca="1" si="339"/>
        <v>270.09962326927797</v>
      </c>
      <c r="AK240" s="9">
        <f t="shared" ca="1" si="339"/>
        <v>273.83867566309726</v>
      </c>
      <c r="AL240" s="9">
        <f t="shared" ca="1" si="339"/>
        <v>277.62947987522085</v>
      </c>
      <c r="AM240" s="9">
        <f t="shared" ca="1" si="339"/>
        <v>281.47275202167373</v>
      </c>
      <c r="AN240" s="9">
        <f t="shared" ca="1" si="339"/>
        <v>285.36921812423248</v>
      </c>
      <c r="AO240" s="9">
        <f t="shared" ca="1" si="339"/>
        <v>289.31961424737705</v>
      </c>
      <c r="AP240" s="9">
        <f t="shared" ca="1" si="339"/>
        <v>315.90816174498792</v>
      </c>
      <c r="AQ240" s="9">
        <f t="shared" ca="1" si="339"/>
        <v>320.28141427892882</v>
      </c>
      <c r="AR240" s="9">
        <f t="shared" ca="1" si="339"/>
        <v>324.71519776303887</v>
      </c>
      <c r="AS240" s="9">
        <f t="shared" ca="1" si="339"/>
        <v>329.21034981936532</v>
      </c>
      <c r="AT240" s="9">
        <f t="shared" ca="1" si="339"/>
        <v>221.14525538725221</v>
      </c>
      <c r="AU240" s="9">
        <f t="shared" si="339"/>
        <v>0</v>
      </c>
      <c r="AV240" s="9">
        <f t="shared" si="339"/>
        <v>0</v>
      </c>
      <c r="AW240" s="9">
        <f t="shared" si="339"/>
        <v>0</v>
      </c>
      <c r="AX240" s="9">
        <f t="shared" si="339"/>
        <v>0</v>
      </c>
      <c r="AY240" s="9">
        <f t="shared" si="339"/>
        <v>0</v>
      </c>
      <c r="AZ240" s="9">
        <f t="shared" si="339"/>
        <v>0</v>
      </c>
      <c r="BA240" s="9">
        <f t="shared" si="339"/>
        <v>0</v>
      </c>
      <c r="BB240" s="9">
        <f t="shared" si="339"/>
        <v>0</v>
      </c>
      <c r="BC240" s="9">
        <f t="shared" si="339"/>
        <v>0</v>
      </c>
      <c r="BD240" s="9">
        <f t="shared" si="339"/>
        <v>0</v>
      </c>
      <c r="BE240" s="9">
        <f t="shared" si="339"/>
        <v>0</v>
      </c>
      <c r="BF240" s="9">
        <f t="shared" si="339"/>
        <v>0</v>
      </c>
      <c r="BG240" s="9">
        <f t="shared" si="339"/>
        <v>0</v>
      </c>
      <c r="BH240" s="9">
        <f t="shared" si="339"/>
        <v>0</v>
      </c>
      <c r="BI240" s="9">
        <f t="shared" si="339"/>
        <v>0</v>
      </c>
    </row>
    <row r="241" spans="2:61" x14ac:dyDescent="0.35">
      <c r="C241" t="s">
        <v>116</v>
      </c>
      <c r="D241" t="s">
        <v>233</v>
      </c>
      <c r="E241" s="15">
        <f t="shared" ca="1" si="282"/>
        <v>899.32141745001832</v>
      </c>
      <c r="F241" s="9">
        <f t="shared" ref="F241:T241" ca="1" si="340">F120*F$128</f>
        <v>0</v>
      </c>
      <c r="G241" s="9">
        <f t="shared" ca="1" si="340"/>
        <v>0</v>
      </c>
      <c r="H241" s="9">
        <f t="shared" ca="1" si="340"/>
        <v>0</v>
      </c>
      <c r="I241" s="9">
        <f t="shared" ca="1" si="340"/>
        <v>0</v>
      </c>
      <c r="J241" s="9">
        <f t="shared" ca="1" si="340"/>
        <v>14.682251141398092</v>
      </c>
      <c r="K241" s="9">
        <f t="shared" ca="1" si="340"/>
        <v>14.811520727927508</v>
      </c>
      <c r="L241" s="9">
        <f t="shared" ca="1" si="340"/>
        <v>16.809669524189399</v>
      </c>
      <c r="M241" s="9">
        <f t="shared" ca="1" si="340"/>
        <v>16.957669923321728</v>
      </c>
      <c r="N241" s="9">
        <f t="shared" ca="1" si="340"/>
        <v>17.106973389008221</v>
      </c>
      <c r="O241" s="9">
        <f t="shared" ca="1" si="340"/>
        <v>17.257591394072268</v>
      </c>
      <c r="P241" s="9">
        <f t="shared" ca="1" si="340"/>
        <v>17.409535512349557</v>
      </c>
      <c r="Q241" s="9">
        <f t="shared" ca="1" si="340"/>
        <v>17.562817419577318</v>
      </c>
      <c r="R241" s="9">
        <f t="shared" ca="1" si="340"/>
        <v>19.686054326990714</v>
      </c>
      <c r="S241" s="9">
        <f t="shared" ca="1" si="340"/>
        <v>19.859379798591615</v>
      </c>
      <c r="T241" s="9">
        <f t="shared" ca="1" si="340"/>
        <v>20.034231310840728</v>
      </c>
      <c r="U241" s="9">
        <f t="shared" ref="U241:AJ241" ca="1" si="341">U120*U$128</f>
        <v>20.210622299732393</v>
      </c>
      <c r="V241" s="9">
        <f t="shared" ca="1" si="341"/>
        <v>20.388566319557938</v>
      </c>
      <c r="W241" s="9">
        <f t="shared" ca="1" si="341"/>
        <v>20.56807704394717</v>
      </c>
      <c r="X241" s="9">
        <f t="shared" ca="1" si="341"/>
        <v>22.824085093610964</v>
      </c>
      <c r="Y241" s="9">
        <f t="shared" ca="1" si="341"/>
        <v>23.025039294335958</v>
      </c>
      <c r="Z241" s="9">
        <f t="shared" ca="1" si="341"/>
        <v>23.227762792302151</v>
      </c>
      <c r="AA241" s="9">
        <f t="shared" ca="1" si="341"/>
        <v>23.43227116525172</v>
      </c>
      <c r="AB241" s="9">
        <f t="shared" ca="1" si="341"/>
        <v>23.638580128080747</v>
      </c>
      <c r="AC241" s="9">
        <f t="shared" ca="1" si="341"/>
        <v>23.846705534046837</v>
      </c>
      <c r="AD241" s="9">
        <f t="shared" ca="1" si="341"/>
        <v>26.243632773804261</v>
      </c>
      <c r="AE241" s="9">
        <f t="shared" ca="1" si="341"/>
        <v>26.474694313688563</v>
      </c>
      <c r="AF241" s="9">
        <f t="shared" ca="1" si="341"/>
        <v>26.707790230279556</v>
      </c>
      <c r="AG241" s="9">
        <f t="shared" ca="1" si="341"/>
        <v>26.942938435206244</v>
      </c>
      <c r="AH241" s="9">
        <f t="shared" ca="1" si="341"/>
        <v>27.18015699780025</v>
      </c>
      <c r="AI241" s="9">
        <f t="shared" ca="1" si="341"/>
        <v>27.419464146484238</v>
      </c>
      <c r="AJ241" s="9">
        <f t="shared" ca="1" si="341"/>
        <v>29.965951459353725</v>
      </c>
      <c r="AK241" s="9">
        <f t="shared" ref="AK241:BI241" ca="1" si="342">AK120*AK$128</f>
        <v>30.229786079658574</v>
      </c>
      <c r="AL241" s="9">
        <f t="shared" ca="1" si="342"/>
        <v>30.495943626601218</v>
      </c>
      <c r="AM241" s="9">
        <f t="shared" ca="1" si="342"/>
        <v>30.764444552342749</v>
      </c>
      <c r="AN241" s="9">
        <f t="shared" ca="1" si="342"/>
        <v>31.035309489114947</v>
      </c>
      <c r="AO241" s="9">
        <f t="shared" ca="1" si="342"/>
        <v>31.308559250805676</v>
      </c>
      <c r="AP241" s="9">
        <f t="shared" ca="1" si="342"/>
        <v>34.013769821831907</v>
      </c>
      <c r="AQ241" s="9">
        <f t="shared" ca="1" si="342"/>
        <v>34.313243377952844</v>
      </c>
      <c r="AR241" s="9">
        <f t="shared" ca="1" si="342"/>
        <v>34.615353643009158</v>
      </c>
      <c r="AS241" s="9">
        <f t="shared" ca="1" si="342"/>
        <v>34.920123831851953</v>
      </c>
      <c r="AT241" s="9">
        <f t="shared" ca="1" si="342"/>
        <v>23.350851281099096</v>
      </c>
      <c r="AU241" s="9">
        <f t="shared" ca="1" si="342"/>
        <v>0</v>
      </c>
      <c r="AV241" s="9">
        <f t="shared" ca="1" si="342"/>
        <v>0</v>
      </c>
      <c r="AW241" s="9">
        <f t="shared" ca="1" si="342"/>
        <v>0</v>
      </c>
      <c r="AX241" s="9">
        <f t="shared" ca="1" si="342"/>
        <v>0</v>
      </c>
      <c r="AY241" s="9">
        <f t="shared" ca="1" si="342"/>
        <v>0</v>
      </c>
      <c r="AZ241" s="9">
        <f t="shared" ca="1" si="342"/>
        <v>0</v>
      </c>
      <c r="BA241" s="9">
        <f t="shared" ca="1" si="342"/>
        <v>0</v>
      </c>
      <c r="BB241" s="9">
        <f t="shared" ca="1" si="342"/>
        <v>0</v>
      </c>
      <c r="BC241" s="9">
        <f t="shared" ca="1" si="342"/>
        <v>0</v>
      </c>
      <c r="BD241" s="9">
        <f t="shared" ca="1" si="342"/>
        <v>0</v>
      </c>
      <c r="BE241" s="9">
        <f t="shared" ca="1" si="342"/>
        <v>0</v>
      </c>
      <c r="BF241" s="9">
        <f t="shared" ca="1" si="342"/>
        <v>0</v>
      </c>
      <c r="BG241" s="9">
        <f t="shared" ca="1" si="342"/>
        <v>0</v>
      </c>
      <c r="BH241" s="9">
        <f t="shared" ca="1" si="342"/>
        <v>0</v>
      </c>
      <c r="BI241" s="9">
        <f t="shared" ca="1" si="342"/>
        <v>0</v>
      </c>
    </row>
    <row r="242" spans="2:61" x14ac:dyDescent="0.35">
      <c r="C242" t="s">
        <v>118</v>
      </c>
      <c r="D242" t="s">
        <v>233</v>
      </c>
      <c r="E242" s="15">
        <f t="shared" si="282"/>
        <v>2670.2074184781395</v>
      </c>
      <c r="F242" s="9">
        <f t="shared" ref="F242:T242" si="343">F121*F$128</f>
        <v>0</v>
      </c>
      <c r="G242" s="9">
        <f t="shared" si="343"/>
        <v>0</v>
      </c>
      <c r="H242" s="9">
        <f t="shared" si="343"/>
        <v>0</v>
      </c>
      <c r="I242" s="9">
        <f t="shared" si="343"/>
        <v>0</v>
      </c>
      <c r="J242" s="9">
        <f t="shared" si="343"/>
        <v>43.593597524768406</v>
      </c>
      <c r="K242" s="9">
        <f t="shared" si="343"/>
        <v>43.977416482303283</v>
      </c>
      <c r="L242" s="9">
        <f t="shared" si="343"/>
        <v>49.910191611945073</v>
      </c>
      <c r="M242" s="9">
        <f t="shared" si="343"/>
        <v>50.349624895788587</v>
      </c>
      <c r="N242" s="9">
        <f t="shared" si="343"/>
        <v>50.792927161191081</v>
      </c>
      <c r="O242" s="9">
        <f t="shared" si="343"/>
        <v>51.240132472523229</v>
      </c>
      <c r="P242" s="9">
        <f t="shared" si="343"/>
        <v>51.691275194074926</v>
      </c>
      <c r="Q242" s="9">
        <f t="shared" si="343"/>
        <v>52.146389992695624</v>
      </c>
      <c r="R242" s="9">
        <f t="shared" si="343"/>
        <v>58.450568711620591</v>
      </c>
      <c r="S242" s="9">
        <f t="shared" si="343"/>
        <v>58.965195574830673</v>
      </c>
      <c r="T242" s="9">
        <f t="shared" si="343"/>
        <v>59.484353459965384</v>
      </c>
      <c r="U242" s="9">
        <f t="shared" ref="U242:AJ242" si="344">U121*U$128</f>
        <v>60.008082260316534</v>
      </c>
      <c r="V242" s="9">
        <f t="shared" si="344"/>
        <v>60.536422220415879</v>
      </c>
      <c r="W242" s="9">
        <f t="shared" si="344"/>
        <v>61.069413939127074</v>
      </c>
      <c r="X242" s="9">
        <f t="shared" si="344"/>
        <v>67.767808210042418</v>
      </c>
      <c r="Y242" s="9">
        <f t="shared" si="344"/>
        <v>68.364468522071576</v>
      </c>
      <c r="Z242" s="9">
        <f t="shared" si="344"/>
        <v>68.966382117884791</v>
      </c>
      <c r="AA242" s="9">
        <f t="shared" si="344"/>
        <v>69.573595249914064</v>
      </c>
      <c r="AB242" s="9">
        <f t="shared" si="344"/>
        <v>70.186154577820005</v>
      </c>
      <c r="AC242" s="9">
        <f t="shared" si="344"/>
        <v>70.804107172077337</v>
      </c>
      <c r="AD242" s="9">
        <f t="shared" si="344"/>
        <v>77.920909655554638</v>
      </c>
      <c r="AE242" s="9">
        <f t="shared" si="344"/>
        <v>78.606962746198761</v>
      </c>
      <c r="AF242" s="9">
        <f t="shared" si="344"/>
        <v>79.299056177558427</v>
      </c>
      <c r="AG242" s="9">
        <f t="shared" si="344"/>
        <v>79.997243131692613</v>
      </c>
      <c r="AH242" s="9">
        <f t="shared" si="344"/>
        <v>80.701577258900755</v>
      </c>
      <c r="AI242" s="9">
        <f t="shared" si="344"/>
        <v>81.412112681845173</v>
      </c>
      <c r="AJ242" s="9">
        <f t="shared" si="344"/>
        <v>88.972979333019396</v>
      </c>
      <c r="AK242" s="9">
        <f t="shared" ref="AK242:BI242" si="345">AK121*AK$128</f>
        <v>89.756340150097358</v>
      </c>
      <c r="AL242" s="9">
        <f t="shared" si="345"/>
        <v>90.546598051822116</v>
      </c>
      <c r="AM242" s="9">
        <f t="shared" si="345"/>
        <v>91.343813763437453</v>
      </c>
      <c r="AN242" s="9">
        <f t="shared" si="345"/>
        <v>92.148048544841316</v>
      </c>
      <c r="AO242" s="9">
        <f t="shared" si="345"/>
        <v>92.959364195293432</v>
      </c>
      <c r="AP242" s="9">
        <f t="shared" si="345"/>
        <v>100.99150175494536</v>
      </c>
      <c r="AQ242" s="9">
        <f t="shared" si="345"/>
        <v>101.88067941231681</v>
      </c>
      <c r="AR242" s="9">
        <f t="shared" si="345"/>
        <v>102.77768581658894</v>
      </c>
      <c r="AS242" s="9">
        <f t="shared" si="345"/>
        <v>103.68258989580735</v>
      </c>
      <c r="AT242" s="9">
        <f t="shared" si="345"/>
        <v>69.33184855684361</v>
      </c>
      <c r="AU242" s="9">
        <f t="shared" si="345"/>
        <v>0</v>
      </c>
      <c r="AV242" s="9">
        <f t="shared" si="345"/>
        <v>0</v>
      </c>
      <c r="AW242" s="9">
        <f t="shared" si="345"/>
        <v>0</v>
      </c>
      <c r="AX242" s="9">
        <f t="shared" si="345"/>
        <v>0</v>
      </c>
      <c r="AY242" s="9">
        <f t="shared" si="345"/>
        <v>0</v>
      </c>
      <c r="AZ242" s="9">
        <f t="shared" si="345"/>
        <v>0</v>
      </c>
      <c r="BA242" s="9">
        <f t="shared" si="345"/>
        <v>0</v>
      </c>
      <c r="BB242" s="9">
        <f t="shared" si="345"/>
        <v>0</v>
      </c>
      <c r="BC242" s="9">
        <f t="shared" si="345"/>
        <v>0</v>
      </c>
      <c r="BD242" s="9">
        <f t="shared" si="345"/>
        <v>0</v>
      </c>
      <c r="BE242" s="9">
        <f t="shared" si="345"/>
        <v>0</v>
      </c>
      <c r="BF242" s="9">
        <f t="shared" si="345"/>
        <v>0</v>
      </c>
      <c r="BG242" s="9">
        <f t="shared" si="345"/>
        <v>0</v>
      </c>
      <c r="BH242" s="9">
        <f t="shared" si="345"/>
        <v>0</v>
      </c>
      <c r="BI242" s="9">
        <f t="shared" si="345"/>
        <v>0</v>
      </c>
    </row>
    <row r="243" spans="2:61" x14ac:dyDescent="0.35">
      <c r="C243" t="s">
        <v>122</v>
      </c>
      <c r="D243" t="s">
        <v>233</v>
      </c>
      <c r="E243" s="15">
        <f t="shared" si="282"/>
        <v>624.87291528658409</v>
      </c>
      <c r="F243" s="9">
        <f t="shared" ref="F243:AK243" si="346">F122*F$128</f>
        <v>0</v>
      </c>
      <c r="G243" s="9">
        <f t="shared" si="346"/>
        <v>0</v>
      </c>
      <c r="H243" s="9">
        <f t="shared" si="346"/>
        <v>0</v>
      </c>
      <c r="I243" s="9">
        <f t="shared" si="346"/>
        <v>0</v>
      </c>
      <c r="J243" s="9">
        <f t="shared" si="346"/>
        <v>9.5889429788673688</v>
      </c>
      <c r="K243" s="9">
        <f t="shared" si="346"/>
        <v>9.7024760637371621</v>
      </c>
      <c r="L243" s="9">
        <f t="shared" si="346"/>
        <v>11.044522552873284</v>
      </c>
      <c r="M243" s="9">
        <f t="shared" si="346"/>
        <v>11.175289699899301</v>
      </c>
      <c r="N243" s="9">
        <f t="shared" si="346"/>
        <v>11.307605129946108</v>
      </c>
      <c r="O243" s="9">
        <f t="shared" si="346"/>
        <v>11.441487174684672</v>
      </c>
      <c r="P243" s="9">
        <f t="shared" si="346"/>
        <v>11.576954382832941</v>
      </c>
      <c r="Q243" s="9">
        <f t="shared" si="346"/>
        <v>11.714025522725677</v>
      </c>
      <c r="R243" s="9">
        <f t="shared" si="346"/>
        <v>13.169688427683059</v>
      </c>
      <c r="S243" s="9">
        <f t="shared" si="346"/>
        <v>13.325617538666826</v>
      </c>
      <c r="T243" s="9">
        <f t="shared" si="346"/>
        <v>13.483392850324638</v>
      </c>
      <c r="U243" s="9">
        <f t="shared" si="346"/>
        <v>13.643036221672478</v>
      </c>
      <c r="V243" s="9">
        <f t="shared" si="346"/>
        <v>13.804569770537082</v>
      </c>
      <c r="W243" s="9">
        <f t="shared" si="346"/>
        <v>13.968015876620246</v>
      </c>
      <c r="X243" s="9">
        <f t="shared" si="346"/>
        <v>15.546736903059365</v>
      </c>
      <c r="Y243" s="9">
        <f t="shared" si="346"/>
        <v>15.730810267991592</v>
      </c>
      <c r="Z243" s="9">
        <f t="shared" si="346"/>
        <v>15.917063061564606</v>
      </c>
      <c r="AA243" s="9">
        <f t="shared" si="346"/>
        <v>16.105521088213536</v>
      </c>
      <c r="AB243" s="9">
        <f t="shared" si="346"/>
        <v>16.296210457897981</v>
      </c>
      <c r="AC243" s="9">
        <f t="shared" si="346"/>
        <v>16.489157589719493</v>
      </c>
      <c r="AD243" s="9">
        <f t="shared" si="346"/>
        <v>18.20115187154375</v>
      </c>
      <c r="AE243" s="9">
        <f t="shared" si="346"/>
        <v>18.416653509702826</v>
      </c>
      <c r="AF243" s="9">
        <f t="shared" si="346"/>
        <v>18.634706687257708</v>
      </c>
      <c r="AG243" s="9">
        <f t="shared" si="346"/>
        <v>18.855341614434842</v>
      </c>
      <c r="AH243" s="9">
        <f t="shared" si="346"/>
        <v>19.078588859149757</v>
      </c>
      <c r="AI243" s="9">
        <f t="shared" si="346"/>
        <v>19.30447935124208</v>
      </c>
      <c r="AJ243" s="9">
        <f t="shared" si="346"/>
        <v>21.160798085657515</v>
      </c>
      <c r="AK243" s="9">
        <f t="shared" si="346"/>
        <v>21.411341934991693</v>
      </c>
      <c r="AL243" s="9">
        <f t="shared" ref="AL243:BI243" si="347">AL122*AL$128</f>
        <v>21.66485222350201</v>
      </c>
      <c r="AM243" s="9">
        <f t="shared" si="347"/>
        <v>21.921364073828265</v>
      </c>
      <c r="AN243" s="9">
        <f t="shared" si="347"/>
        <v>22.180913024462392</v>
      </c>
      <c r="AO243" s="9">
        <f t="shared" si="347"/>
        <v>22.443535034672024</v>
      </c>
      <c r="AP243" s="9">
        <f t="shared" si="347"/>
        <v>24.456133142519654</v>
      </c>
      <c r="AQ243" s="9">
        <f t="shared" si="347"/>
        <v>24.745693758927093</v>
      </c>
      <c r="AR243" s="9">
        <f t="shared" si="347"/>
        <v>25.038682773032786</v>
      </c>
      <c r="AS243" s="9">
        <f t="shared" si="347"/>
        <v>25.33514077706549</v>
      </c>
      <c r="AT243" s="9">
        <f t="shared" si="347"/>
        <v>16.992415005076882</v>
      </c>
      <c r="AU243" s="9">
        <f t="shared" si="347"/>
        <v>0</v>
      </c>
      <c r="AV243" s="9">
        <f t="shared" si="347"/>
        <v>0</v>
      </c>
      <c r="AW243" s="9">
        <f t="shared" si="347"/>
        <v>0</v>
      </c>
      <c r="AX243" s="9">
        <f t="shared" si="347"/>
        <v>0</v>
      </c>
      <c r="AY243" s="9">
        <f t="shared" si="347"/>
        <v>0</v>
      </c>
      <c r="AZ243" s="9">
        <f t="shared" si="347"/>
        <v>0</v>
      </c>
      <c r="BA243" s="9">
        <f t="shared" si="347"/>
        <v>0</v>
      </c>
      <c r="BB243" s="9">
        <f t="shared" si="347"/>
        <v>0</v>
      </c>
      <c r="BC243" s="9">
        <f t="shared" si="347"/>
        <v>0</v>
      </c>
      <c r="BD243" s="9">
        <f t="shared" si="347"/>
        <v>0</v>
      </c>
      <c r="BE243" s="9">
        <f t="shared" si="347"/>
        <v>0</v>
      </c>
      <c r="BF243" s="9">
        <f t="shared" si="347"/>
        <v>0</v>
      </c>
      <c r="BG243" s="9">
        <f t="shared" si="347"/>
        <v>0</v>
      </c>
      <c r="BH243" s="9">
        <f t="shared" si="347"/>
        <v>0</v>
      </c>
      <c r="BI243" s="9">
        <f t="shared" si="347"/>
        <v>0</v>
      </c>
    </row>
    <row r="244" spans="2:61" x14ac:dyDescent="0.35">
      <c r="B244" s="7" t="s">
        <v>305</v>
      </c>
      <c r="D244" t="s">
        <v>233</v>
      </c>
      <c r="E244" s="15">
        <f t="shared" ca="1" si="282"/>
        <v>92510.360133183131</v>
      </c>
      <c r="F244" s="9">
        <f ca="1">SUM(F239:F243)</f>
        <v>0</v>
      </c>
      <c r="G244" s="9">
        <f t="shared" ref="G244:BI244" ca="1" si="348">SUM(G239:G243)</f>
        <v>0</v>
      </c>
      <c r="H244" s="9">
        <f t="shared" ca="1" si="348"/>
        <v>0</v>
      </c>
      <c r="I244" s="9">
        <f t="shared" ca="1" si="348"/>
        <v>0</v>
      </c>
      <c r="J244" s="9">
        <f t="shared" ca="1" si="348"/>
        <v>1418.5490077349264</v>
      </c>
      <c r="K244" s="9">
        <f t="shared" ca="1" si="348"/>
        <v>1435.3825894381159</v>
      </c>
      <c r="L244" s="9">
        <f t="shared" ca="1" si="348"/>
        <v>1633.9869427938622</v>
      </c>
      <c r="M244" s="9">
        <f t="shared" ca="1" si="348"/>
        <v>1653.3793334850611</v>
      </c>
      <c r="N244" s="9">
        <f t="shared" ca="1" si="348"/>
        <v>1673.0029449068243</v>
      </c>
      <c r="O244" s="9">
        <f t="shared" ca="1" si="348"/>
        <v>1692.8605460480205</v>
      </c>
      <c r="P244" s="9">
        <f t="shared" ca="1" si="348"/>
        <v>1712.9549391977898</v>
      </c>
      <c r="Q244" s="9">
        <f t="shared" ca="1" si="348"/>
        <v>1733.2889603476833</v>
      </c>
      <c r="R244" s="9">
        <f t="shared" ca="1" si="348"/>
        <v>1948.7574164523371</v>
      </c>
      <c r="S244" s="9">
        <f t="shared" ca="1" si="348"/>
        <v>1971.8932452063591</v>
      </c>
      <c r="T244" s="9">
        <f t="shared" ca="1" si="348"/>
        <v>1995.3050170295128</v>
      </c>
      <c r="U244" s="9">
        <f t="shared" ca="1" si="348"/>
        <v>2018.9960375335452</v>
      </c>
      <c r="V244" s="9">
        <f t="shared" ca="1" si="348"/>
        <v>2042.9696520969187</v>
      </c>
      <c r="W244" s="9">
        <f t="shared" ca="1" si="348"/>
        <v>2067.2292463452036</v>
      </c>
      <c r="X244" s="9">
        <f t="shared" ca="1" si="348"/>
        <v>2300.9743097361338</v>
      </c>
      <c r="Y244" s="9">
        <f t="shared" ca="1" si="348"/>
        <v>2328.3007358171335</v>
      </c>
      <c r="Z244" s="9">
        <f t="shared" ca="1" si="348"/>
        <v>2355.9531904231858</v>
      </c>
      <c r="AA244" s="9">
        <f t="shared" ca="1" si="348"/>
        <v>2383.9355803893322</v>
      </c>
      <c r="AB244" s="9">
        <f t="shared" ca="1" si="348"/>
        <v>2412.2518595652559</v>
      </c>
      <c r="AC244" s="9">
        <f t="shared" ca="1" si="348"/>
        <v>2440.9060293834264</v>
      </c>
      <c r="AD244" s="9">
        <f t="shared" ca="1" si="348"/>
        <v>2694.4573697828723</v>
      </c>
      <c r="AE244" s="9">
        <f t="shared" ca="1" si="348"/>
        <v>2726.4673598963786</v>
      </c>
      <c r="AF244" s="9">
        <f t="shared" ca="1" si="348"/>
        <v>2758.8593788115704</v>
      </c>
      <c r="AG244" s="9">
        <f t="shared" ca="1" si="348"/>
        <v>2791.6380058605969</v>
      </c>
      <c r="AH244" s="9">
        <f t="shared" ca="1" si="348"/>
        <v>2824.8078755007382</v>
      </c>
      <c r="AI244" s="9">
        <f t="shared" ca="1" si="348"/>
        <v>2858.3736779807691</v>
      </c>
      <c r="AJ244" s="9">
        <f t="shared" ca="1" si="348"/>
        <v>3133.3877823047756</v>
      </c>
      <c r="AK244" s="9">
        <f t="shared" ca="1" si="348"/>
        <v>3170.6244637242748</v>
      </c>
      <c r="AL244" s="9">
        <f t="shared" ca="1" si="348"/>
        <v>3208.3056934017309</v>
      </c>
      <c r="AM244" s="9">
        <f t="shared" ca="1" si="348"/>
        <v>3246.4368017533579</v>
      </c>
      <c r="AN244" s="9">
        <f t="shared" ca="1" si="348"/>
        <v>3285.0231833824132</v>
      </c>
      <c r="AO244" s="9">
        <f t="shared" ca="1" si="348"/>
        <v>3324.0702978553859</v>
      </c>
      <c r="AP244" s="9">
        <f t="shared" ca="1" si="348"/>
        <v>3622.3409135839515</v>
      </c>
      <c r="AQ244" s="9">
        <f t="shared" ca="1" si="348"/>
        <v>3665.4023233459689</v>
      </c>
      <c r="AR244" s="9">
        <f t="shared" ca="1" si="348"/>
        <v>3708.9779818287029</v>
      </c>
      <c r="AS244" s="9">
        <f t="shared" ca="1" si="348"/>
        <v>3753.0740571309907</v>
      </c>
      <c r="AT244" s="9">
        <f t="shared" ca="1" si="348"/>
        <v>2517.2353831080281</v>
      </c>
      <c r="AU244" s="9">
        <f t="shared" ca="1" si="348"/>
        <v>0</v>
      </c>
      <c r="AV244" s="9">
        <f t="shared" ca="1" si="348"/>
        <v>0</v>
      </c>
      <c r="AW244" s="9">
        <f t="shared" ca="1" si="348"/>
        <v>0</v>
      </c>
      <c r="AX244" s="9">
        <f t="shared" ca="1" si="348"/>
        <v>0</v>
      </c>
      <c r="AY244" s="9">
        <f t="shared" ca="1" si="348"/>
        <v>0</v>
      </c>
      <c r="AZ244" s="9">
        <f t="shared" ca="1" si="348"/>
        <v>0</v>
      </c>
      <c r="BA244" s="9">
        <f t="shared" ca="1" si="348"/>
        <v>0</v>
      </c>
      <c r="BB244" s="9">
        <f t="shared" ca="1" si="348"/>
        <v>0</v>
      </c>
      <c r="BC244" s="9">
        <f t="shared" ca="1" si="348"/>
        <v>0</v>
      </c>
      <c r="BD244" s="9">
        <f t="shared" ca="1" si="348"/>
        <v>0</v>
      </c>
      <c r="BE244" s="9">
        <f t="shared" ca="1" si="348"/>
        <v>0</v>
      </c>
      <c r="BF244" s="9">
        <f t="shared" ca="1" si="348"/>
        <v>0</v>
      </c>
      <c r="BG244" s="9">
        <f t="shared" ca="1" si="348"/>
        <v>0</v>
      </c>
      <c r="BH244" s="9">
        <f t="shared" ca="1" si="348"/>
        <v>0</v>
      </c>
      <c r="BI244" s="9">
        <f t="shared" ca="1" si="348"/>
        <v>0</v>
      </c>
    </row>
    <row r="246" spans="2:61" x14ac:dyDescent="0.35">
      <c r="E246" s="60"/>
    </row>
    <row r="247" spans="2:61" x14ac:dyDescent="0.35">
      <c r="E247" s="6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AA52-F11A-41EB-9AE5-F348A29FF324}">
  <dimension ref="A1:BW122"/>
  <sheetViews>
    <sheetView topLeftCell="A97" workbookViewId="0">
      <selection activeCell="C108" sqref="C108"/>
    </sheetView>
  </sheetViews>
  <sheetFormatPr defaultColWidth="0" defaultRowHeight="14.5" zeroHeight="1" x14ac:dyDescent="0.35"/>
  <cols>
    <col min="1" max="1" width="3.453125" style="7" customWidth="1"/>
    <col min="2" max="2" width="3.54296875" style="7" customWidth="1"/>
    <col min="3" max="3" width="28.54296875" customWidth="1"/>
    <col min="4" max="4" width="14" customWidth="1"/>
    <col min="5" max="5" width="15.7265625" style="1" customWidth="1"/>
    <col min="6" max="6" width="17.1796875" bestFit="1" customWidth="1"/>
    <col min="7" max="20" width="10.81640625" bestFit="1" customWidth="1"/>
    <col min="21" max="21" width="12.26953125" bestFit="1" customWidth="1"/>
    <col min="22" max="35" width="10.81640625" bestFit="1" customWidth="1"/>
    <col min="36" max="42" width="10.54296875" bestFit="1" customWidth="1"/>
    <col min="43" max="50" width="8.453125" bestFit="1" customWidth="1"/>
    <col min="51" max="61" width="9.453125" bestFit="1" customWidth="1"/>
    <col min="62" max="75" width="0" hidden="1" customWidth="1"/>
    <col min="76" max="16384" width="9.1796875" hidden="1"/>
  </cols>
  <sheetData>
    <row r="1" spans="1:75" s="16" customFormat="1" ht="43.5" customHeight="1" x14ac:dyDescent="0.6">
      <c r="A1" s="16" t="s">
        <v>319</v>
      </c>
      <c r="B1" s="17"/>
    </row>
    <row r="2" spans="1:75" x14ac:dyDescent="0.35">
      <c r="A2" s="1"/>
      <c r="E2" s="1" t="s">
        <v>5</v>
      </c>
      <c r="F2" s="1">
        <f t="shared" ref="F2:BQ2" si="0">IF(year_start+(COLUMN()-COLUMN($F$2))&lt;=year_end,year_start+(COLUMN()-COLUMN($F$2)),"")</f>
        <v>2025</v>
      </c>
      <c r="G2" s="1">
        <f t="shared" si="0"/>
        <v>2026</v>
      </c>
      <c r="H2" s="1">
        <f t="shared" si="0"/>
        <v>2027</v>
      </c>
      <c r="I2" s="1">
        <f t="shared" si="0"/>
        <v>2028</v>
      </c>
      <c r="J2" s="1">
        <f t="shared" si="0"/>
        <v>2029</v>
      </c>
      <c r="K2" s="1">
        <f t="shared" si="0"/>
        <v>2030</v>
      </c>
      <c r="L2" s="1">
        <f t="shared" si="0"/>
        <v>2031</v>
      </c>
      <c r="M2" s="1">
        <f t="shared" si="0"/>
        <v>2032</v>
      </c>
      <c r="N2" s="1">
        <f t="shared" si="0"/>
        <v>2033</v>
      </c>
      <c r="O2" s="1">
        <f t="shared" si="0"/>
        <v>2034</v>
      </c>
      <c r="P2" s="1">
        <f t="shared" si="0"/>
        <v>2035</v>
      </c>
      <c r="Q2" s="1">
        <f t="shared" si="0"/>
        <v>2036</v>
      </c>
      <c r="R2" s="1">
        <f t="shared" si="0"/>
        <v>2037</v>
      </c>
      <c r="S2" s="1">
        <f t="shared" si="0"/>
        <v>2038</v>
      </c>
      <c r="T2" s="1">
        <f t="shared" si="0"/>
        <v>2039</v>
      </c>
      <c r="U2" s="1">
        <f t="shared" si="0"/>
        <v>2040</v>
      </c>
      <c r="V2" s="1">
        <f t="shared" si="0"/>
        <v>2041</v>
      </c>
      <c r="W2" s="1">
        <f t="shared" si="0"/>
        <v>2042</v>
      </c>
      <c r="X2" s="1">
        <f t="shared" si="0"/>
        <v>2043</v>
      </c>
      <c r="Y2" s="1">
        <f t="shared" si="0"/>
        <v>2044</v>
      </c>
      <c r="Z2" s="1">
        <f t="shared" si="0"/>
        <v>2045</v>
      </c>
      <c r="AA2" s="1">
        <f t="shared" si="0"/>
        <v>2046</v>
      </c>
      <c r="AB2" s="1">
        <f t="shared" si="0"/>
        <v>2047</v>
      </c>
      <c r="AC2" s="1">
        <f t="shared" si="0"/>
        <v>2048</v>
      </c>
      <c r="AD2" s="1">
        <f t="shared" si="0"/>
        <v>2049</v>
      </c>
      <c r="AE2" s="1">
        <f t="shared" si="0"/>
        <v>2050</v>
      </c>
      <c r="AF2" s="1">
        <f t="shared" si="0"/>
        <v>2051</v>
      </c>
      <c r="AG2" s="1">
        <f t="shared" si="0"/>
        <v>2052</v>
      </c>
      <c r="AH2" s="1">
        <f t="shared" si="0"/>
        <v>2053</v>
      </c>
      <c r="AI2" s="1">
        <f t="shared" si="0"/>
        <v>2054</v>
      </c>
      <c r="AJ2" s="1">
        <f t="shared" si="0"/>
        <v>2055</v>
      </c>
      <c r="AK2" s="1">
        <f t="shared" si="0"/>
        <v>2056</v>
      </c>
      <c r="AL2" s="1">
        <f t="shared" si="0"/>
        <v>2057</v>
      </c>
      <c r="AM2" s="1">
        <f t="shared" si="0"/>
        <v>2058</v>
      </c>
      <c r="AN2" s="1">
        <f t="shared" si="0"/>
        <v>2059</v>
      </c>
      <c r="AO2" s="1">
        <f t="shared" si="0"/>
        <v>2060</v>
      </c>
      <c r="AP2" s="1">
        <f t="shared" si="0"/>
        <v>2061</v>
      </c>
      <c r="AQ2" s="1">
        <f t="shared" si="0"/>
        <v>2062</v>
      </c>
      <c r="AR2" s="1">
        <f t="shared" si="0"/>
        <v>2063</v>
      </c>
      <c r="AS2" s="1">
        <f t="shared" si="0"/>
        <v>2064</v>
      </c>
      <c r="AT2" s="1">
        <f t="shared" si="0"/>
        <v>2065</v>
      </c>
      <c r="AU2" s="1">
        <f t="shared" si="0"/>
        <v>2066</v>
      </c>
      <c r="AV2" s="1">
        <f t="shared" si="0"/>
        <v>2067</v>
      </c>
      <c r="AW2" s="1">
        <f t="shared" si="0"/>
        <v>2068</v>
      </c>
      <c r="AX2" s="1">
        <f t="shared" si="0"/>
        <v>2069</v>
      </c>
      <c r="AY2" s="1">
        <f t="shared" si="0"/>
        <v>2070</v>
      </c>
      <c r="AZ2" s="1">
        <f t="shared" si="0"/>
        <v>2071</v>
      </c>
      <c r="BA2" s="1">
        <f t="shared" si="0"/>
        <v>2072</v>
      </c>
      <c r="BB2" s="1">
        <f t="shared" si="0"/>
        <v>2073</v>
      </c>
      <c r="BC2" s="1">
        <f t="shared" si="0"/>
        <v>2074</v>
      </c>
      <c r="BD2" s="1">
        <f t="shared" si="0"/>
        <v>2075</v>
      </c>
      <c r="BE2" s="1">
        <f t="shared" si="0"/>
        <v>2076</v>
      </c>
      <c r="BF2" s="1">
        <f t="shared" si="0"/>
        <v>2077</v>
      </c>
      <c r="BG2" s="1">
        <f t="shared" si="0"/>
        <v>2078</v>
      </c>
      <c r="BH2" s="1">
        <f t="shared" si="0"/>
        <v>2079</v>
      </c>
      <c r="BI2" s="1">
        <f t="shared" si="0"/>
        <v>2080</v>
      </c>
      <c r="BJ2" t="str">
        <f t="shared" si="0"/>
        <v/>
      </c>
      <c r="BK2" t="str">
        <f t="shared" si="0"/>
        <v/>
      </c>
      <c r="BL2" t="str">
        <f t="shared" si="0"/>
        <v/>
      </c>
      <c r="BM2" t="str">
        <f t="shared" si="0"/>
        <v/>
      </c>
      <c r="BN2" t="str">
        <f t="shared" si="0"/>
        <v/>
      </c>
      <c r="BO2" t="str">
        <f t="shared" si="0"/>
        <v/>
      </c>
      <c r="BP2" t="str">
        <f t="shared" si="0"/>
        <v/>
      </c>
      <c r="BQ2" t="str">
        <f t="shared" si="0"/>
        <v/>
      </c>
      <c r="BR2" t="str">
        <f t="shared" ref="BR2:BW2" si="1">IF(year_start+(COLUMN()-COLUMN($F$2))&lt;=year_end,year_start+(COLUMN()-COLUMN($F$2)),"")</f>
        <v/>
      </c>
      <c r="BS2" t="str">
        <f t="shared" si="1"/>
        <v/>
      </c>
      <c r="BT2" t="str">
        <f t="shared" si="1"/>
        <v/>
      </c>
      <c r="BU2" t="str">
        <f t="shared" si="1"/>
        <v/>
      </c>
      <c r="BV2" t="str">
        <f t="shared" si="1"/>
        <v/>
      </c>
      <c r="BW2" t="str">
        <f t="shared" si="1"/>
        <v/>
      </c>
    </row>
    <row r="3" spans="1:75" x14ac:dyDescent="0.35">
      <c r="A3" s="1"/>
      <c r="E3" s="1" t="s">
        <v>4</v>
      </c>
      <c r="F3" s="1">
        <f t="shared" ref="F3:BQ3" si="2">IF(year_start+(COLUMN()-COLUMN($F$2))&lt;=year_end,F2-year_start,"")</f>
        <v>0</v>
      </c>
      <c r="G3" s="1">
        <f t="shared" si="2"/>
        <v>1</v>
      </c>
      <c r="H3" s="1">
        <f t="shared" si="2"/>
        <v>2</v>
      </c>
      <c r="I3" s="1">
        <f t="shared" si="2"/>
        <v>3</v>
      </c>
      <c r="J3" s="1">
        <f t="shared" si="2"/>
        <v>4</v>
      </c>
      <c r="K3" s="1">
        <f t="shared" si="2"/>
        <v>5</v>
      </c>
      <c r="L3" s="1">
        <f t="shared" si="2"/>
        <v>6</v>
      </c>
      <c r="M3" s="1">
        <f t="shared" si="2"/>
        <v>7</v>
      </c>
      <c r="N3" s="1">
        <f t="shared" si="2"/>
        <v>8</v>
      </c>
      <c r="O3" s="1">
        <f t="shared" si="2"/>
        <v>9</v>
      </c>
      <c r="P3" s="1">
        <f t="shared" si="2"/>
        <v>10</v>
      </c>
      <c r="Q3" s="1">
        <f t="shared" si="2"/>
        <v>11</v>
      </c>
      <c r="R3" s="1">
        <f t="shared" si="2"/>
        <v>12</v>
      </c>
      <c r="S3" s="1">
        <f t="shared" si="2"/>
        <v>13</v>
      </c>
      <c r="T3" s="1">
        <f t="shared" si="2"/>
        <v>14</v>
      </c>
      <c r="U3" s="1">
        <f t="shared" si="2"/>
        <v>15</v>
      </c>
      <c r="V3" s="1">
        <f t="shared" si="2"/>
        <v>16</v>
      </c>
      <c r="W3" s="1">
        <f t="shared" si="2"/>
        <v>17</v>
      </c>
      <c r="X3" s="1">
        <f t="shared" si="2"/>
        <v>18</v>
      </c>
      <c r="Y3" s="1">
        <f t="shared" si="2"/>
        <v>19</v>
      </c>
      <c r="Z3" s="1">
        <f t="shared" si="2"/>
        <v>20</v>
      </c>
      <c r="AA3" s="1">
        <f t="shared" si="2"/>
        <v>21</v>
      </c>
      <c r="AB3" s="1">
        <f t="shared" si="2"/>
        <v>22</v>
      </c>
      <c r="AC3" s="1">
        <f t="shared" si="2"/>
        <v>23</v>
      </c>
      <c r="AD3" s="1">
        <f t="shared" si="2"/>
        <v>24</v>
      </c>
      <c r="AE3" s="1">
        <f t="shared" si="2"/>
        <v>25</v>
      </c>
      <c r="AF3" s="1">
        <f t="shared" si="2"/>
        <v>26</v>
      </c>
      <c r="AG3" s="1">
        <f t="shared" si="2"/>
        <v>27</v>
      </c>
      <c r="AH3" s="1">
        <f t="shared" si="2"/>
        <v>28</v>
      </c>
      <c r="AI3" s="1">
        <f t="shared" si="2"/>
        <v>29</v>
      </c>
      <c r="AJ3" s="1">
        <f t="shared" si="2"/>
        <v>30</v>
      </c>
      <c r="AK3" s="1">
        <f t="shared" si="2"/>
        <v>31</v>
      </c>
      <c r="AL3" s="1">
        <f t="shared" si="2"/>
        <v>32</v>
      </c>
      <c r="AM3" s="1">
        <f t="shared" si="2"/>
        <v>33</v>
      </c>
      <c r="AN3" s="1">
        <f t="shared" si="2"/>
        <v>34</v>
      </c>
      <c r="AO3" s="1">
        <f t="shared" si="2"/>
        <v>35</v>
      </c>
      <c r="AP3" s="1">
        <f t="shared" si="2"/>
        <v>36</v>
      </c>
      <c r="AQ3" s="1">
        <f t="shared" si="2"/>
        <v>37</v>
      </c>
      <c r="AR3" s="1">
        <f t="shared" si="2"/>
        <v>38</v>
      </c>
      <c r="AS3" s="1">
        <f t="shared" si="2"/>
        <v>39</v>
      </c>
      <c r="AT3" s="1">
        <f t="shared" si="2"/>
        <v>40</v>
      </c>
      <c r="AU3" s="1">
        <f t="shared" si="2"/>
        <v>41</v>
      </c>
      <c r="AV3" s="1">
        <f t="shared" si="2"/>
        <v>42</v>
      </c>
      <c r="AW3" s="1">
        <f t="shared" si="2"/>
        <v>43</v>
      </c>
      <c r="AX3" s="1">
        <f t="shared" si="2"/>
        <v>44</v>
      </c>
      <c r="AY3" s="1">
        <f t="shared" si="2"/>
        <v>45</v>
      </c>
      <c r="AZ3" s="1">
        <f t="shared" si="2"/>
        <v>46</v>
      </c>
      <c r="BA3" s="1">
        <f t="shared" si="2"/>
        <v>47</v>
      </c>
      <c r="BB3" s="1">
        <f t="shared" si="2"/>
        <v>48</v>
      </c>
      <c r="BC3" s="1">
        <f t="shared" si="2"/>
        <v>49</v>
      </c>
      <c r="BD3" s="1">
        <f t="shared" si="2"/>
        <v>50</v>
      </c>
      <c r="BE3" s="1">
        <f t="shared" si="2"/>
        <v>51</v>
      </c>
      <c r="BF3" s="1">
        <f t="shared" si="2"/>
        <v>52</v>
      </c>
      <c r="BG3" s="1">
        <f t="shared" si="2"/>
        <v>53</v>
      </c>
      <c r="BH3" s="1">
        <f t="shared" si="2"/>
        <v>54</v>
      </c>
      <c r="BI3" s="1">
        <f t="shared" si="2"/>
        <v>55</v>
      </c>
      <c r="BJ3" t="str">
        <f t="shared" si="2"/>
        <v/>
      </c>
      <c r="BK3" t="str">
        <f t="shared" si="2"/>
        <v/>
      </c>
      <c r="BL3" t="str">
        <f t="shared" si="2"/>
        <v/>
      </c>
      <c r="BM3" t="str">
        <f t="shared" si="2"/>
        <v/>
      </c>
      <c r="BN3" t="str">
        <f t="shared" si="2"/>
        <v/>
      </c>
      <c r="BO3" t="str">
        <f t="shared" si="2"/>
        <v/>
      </c>
      <c r="BP3" t="str">
        <f t="shared" si="2"/>
        <v/>
      </c>
      <c r="BQ3" t="str">
        <f t="shared" si="2"/>
        <v/>
      </c>
      <c r="BR3" t="str">
        <f t="shared" ref="BR3:BW3" si="3">IF(year_start+(COLUMN()-COLUMN($F$2))&lt;=year_end,BR2-year_start,"")</f>
        <v/>
      </c>
      <c r="BS3" t="str">
        <f t="shared" si="3"/>
        <v/>
      </c>
      <c r="BT3" t="str">
        <f t="shared" si="3"/>
        <v/>
      </c>
      <c r="BU3" t="str">
        <f t="shared" si="3"/>
        <v/>
      </c>
      <c r="BV3" t="str">
        <f t="shared" si="3"/>
        <v/>
      </c>
      <c r="BW3" t="str">
        <f t="shared" si="3"/>
        <v/>
      </c>
    </row>
    <row r="4" spans="1:75" x14ac:dyDescent="0.35">
      <c r="A4" s="1"/>
      <c r="E4" s="1" t="s">
        <v>3</v>
      </c>
      <c r="F4" s="1">
        <f t="shared" ref="F4:BQ4" si="4">IF(year_start+(COLUMN()-COLUMN($F$2))&lt;=year_end,F3+1,"")</f>
        <v>1</v>
      </c>
      <c r="G4" s="1">
        <f t="shared" si="4"/>
        <v>2</v>
      </c>
      <c r="H4" s="1">
        <f t="shared" si="4"/>
        <v>3</v>
      </c>
      <c r="I4" s="1">
        <f t="shared" si="4"/>
        <v>4</v>
      </c>
      <c r="J4" s="1">
        <f t="shared" si="4"/>
        <v>5</v>
      </c>
      <c r="K4" s="1">
        <f t="shared" si="4"/>
        <v>6</v>
      </c>
      <c r="L4" s="1">
        <f t="shared" si="4"/>
        <v>7</v>
      </c>
      <c r="M4" s="1">
        <f t="shared" si="4"/>
        <v>8</v>
      </c>
      <c r="N4" s="1">
        <f t="shared" si="4"/>
        <v>9</v>
      </c>
      <c r="O4" s="1">
        <f t="shared" si="4"/>
        <v>10</v>
      </c>
      <c r="P4" s="1">
        <f t="shared" si="4"/>
        <v>11</v>
      </c>
      <c r="Q4" s="1">
        <f t="shared" si="4"/>
        <v>12</v>
      </c>
      <c r="R4" s="1">
        <f t="shared" si="4"/>
        <v>13</v>
      </c>
      <c r="S4" s="1">
        <f t="shared" si="4"/>
        <v>14</v>
      </c>
      <c r="T4" s="1">
        <f t="shared" si="4"/>
        <v>15</v>
      </c>
      <c r="U4" s="1">
        <f t="shared" si="4"/>
        <v>16</v>
      </c>
      <c r="V4" s="1">
        <f t="shared" si="4"/>
        <v>17</v>
      </c>
      <c r="W4" s="1">
        <f t="shared" si="4"/>
        <v>18</v>
      </c>
      <c r="X4" s="1">
        <f t="shared" si="4"/>
        <v>19</v>
      </c>
      <c r="Y4" s="1">
        <f t="shared" si="4"/>
        <v>20</v>
      </c>
      <c r="Z4" s="1">
        <f t="shared" si="4"/>
        <v>21</v>
      </c>
      <c r="AA4" s="1">
        <f t="shared" si="4"/>
        <v>22</v>
      </c>
      <c r="AB4" s="1">
        <f t="shared" si="4"/>
        <v>23</v>
      </c>
      <c r="AC4" s="1">
        <f t="shared" si="4"/>
        <v>24</v>
      </c>
      <c r="AD4" s="1">
        <f t="shared" si="4"/>
        <v>25</v>
      </c>
      <c r="AE4" s="1">
        <f t="shared" si="4"/>
        <v>26</v>
      </c>
      <c r="AF4" s="1">
        <f t="shared" si="4"/>
        <v>27</v>
      </c>
      <c r="AG4" s="1">
        <f t="shared" si="4"/>
        <v>28</v>
      </c>
      <c r="AH4" s="1">
        <f t="shared" si="4"/>
        <v>29</v>
      </c>
      <c r="AI4" s="1">
        <f t="shared" si="4"/>
        <v>30</v>
      </c>
      <c r="AJ4" s="1">
        <f t="shared" si="4"/>
        <v>31</v>
      </c>
      <c r="AK4" s="1">
        <f t="shared" si="4"/>
        <v>32</v>
      </c>
      <c r="AL4" s="1">
        <f t="shared" si="4"/>
        <v>33</v>
      </c>
      <c r="AM4" s="1">
        <f t="shared" si="4"/>
        <v>34</v>
      </c>
      <c r="AN4" s="1">
        <f t="shared" si="4"/>
        <v>35</v>
      </c>
      <c r="AO4" s="1">
        <f t="shared" si="4"/>
        <v>36</v>
      </c>
      <c r="AP4" s="1">
        <f t="shared" si="4"/>
        <v>37</v>
      </c>
      <c r="AQ4" s="1">
        <f t="shared" si="4"/>
        <v>38</v>
      </c>
      <c r="AR4" s="1">
        <f t="shared" si="4"/>
        <v>39</v>
      </c>
      <c r="AS4" s="1">
        <f t="shared" si="4"/>
        <v>40</v>
      </c>
      <c r="AT4" s="1">
        <f t="shared" si="4"/>
        <v>41</v>
      </c>
      <c r="AU4" s="1">
        <f t="shared" si="4"/>
        <v>42</v>
      </c>
      <c r="AV4" s="1">
        <f t="shared" si="4"/>
        <v>43</v>
      </c>
      <c r="AW4" s="1">
        <f t="shared" si="4"/>
        <v>44</v>
      </c>
      <c r="AX4" s="1">
        <f t="shared" si="4"/>
        <v>45</v>
      </c>
      <c r="AY4" s="1">
        <f t="shared" si="4"/>
        <v>46</v>
      </c>
      <c r="AZ4" s="1">
        <f t="shared" si="4"/>
        <v>47</v>
      </c>
      <c r="BA4" s="1">
        <f t="shared" si="4"/>
        <v>48</v>
      </c>
      <c r="BB4" s="1">
        <f t="shared" si="4"/>
        <v>49</v>
      </c>
      <c r="BC4" s="1">
        <f t="shared" si="4"/>
        <v>50</v>
      </c>
      <c r="BD4" s="1">
        <f t="shared" si="4"/>
        <v>51</v>
      </c>
      <c r="BE4" s="1">
        <f t="shared" si="4"/>
        <v>52</v>
      </c>
      <c r="BF4" s="1">
        <f t="shared" si="4"/>
        <v>53</v>
      </c>
      <c r="BG4" s="1">
        <f t="shared" si="4"/>
        <v>54</v>
      </c>
      <c r="BH4" s="1">
        <f t="shared" si="4"/>
        <v>55</v>
      </c>
      <c r="BI4" s="1">
        <f t="shared" si="4"/>
        <v>56</v>
      </c>
      <c r="BJ4" t="str">
        <f t="shared" si="4"/>
        <v/>
      </c>
      <c r="BK4" t="str">
        <f t="shared" si="4"/>
        <v/>
      </c>
      <c r="BL4" t="str">
        <f t="shared" si="4"/>
        <v/>
      </c>
      <c r="BM4" t="str">
        <f t="shared" si="4"/>
        <v/>
      </c>
      <c r="BN4" t="str">
        <f t="shared" si="4"/>
        <v/>
      </c>
      <c r="BO4" t="str">
        <f t="shared" si="4"/>
        <v/>
      </c>
      <c r="BP4" t="str">
        <f t="shared" si="4"/>
        <v/>
      </c>
      <c r="BQ4" t="str">
        <f t="shared" si="4"/>
        <v/>
      </c>
      <c r="BR4" t="str">
        <f t="shared" ref="BR4:BW4" si="5">IF(year_start+(COLUMN()-COLUMN($F$2))&lt;=year_end,BR3+1,"")</f>
        <v/>
      </c>
      <c r="BS4" t="str">
        <f t="shared" si="5"/>
        <v/>
      </c>
      <c r="BT4" t="str">
        <f t="shared" si="5"/>
        <v/>
      </c>
      <c r="BU4" t="str">
        <f t="shared" si="5"/>
        <v/>
      </c>
      <c r="BV4" t="str">
        <f t="shared" si="5"/>
        <v/>
      </c>
      <c r="BW4" t="str">
        <f t="shared" si="5"/>
        <v/>
      </c>
    </row>
    <row r="5" spans="1:75" ht="15" thickBot="1" x14ac:dyDescent="0.4">
      <c r="A5" s="66" t="s">
        <v>265</v>
      </c>
      <c r="B5" s="67"/>
      <c r="C5" s="66"/>
      <c r="D5" s="66" t="s">
        <v>90</v>
      </c>
      <c r="E5" s="66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</row>
    <row r="6" spans="1:75" ht="15" thickTop="1" x14ac:dyDescent="0.35">
      <c r="A6" s="1"/>
      <c r="C6" s="1"/>
      <c r="D6" s="1"/>
    </row>
    <row r="7" spans="1:75" s="53" customFormat="1" x14ac:dyDescent="0.35">
      <c r="A7" s="51" t="s">
        <v>320</v>
      </c>
      <c r="B7" s="52"/>
      <c r="C7" s="51"/>
      <c r="D7" s="51"/>
      <c r="E7" s="51"/>
    </row>
    <row r="8" spans="1:75" ht="15" thickBot="1" x14ac:dyDescent="0.4">
      <c r="A8" s="1"/>
      <c r="C8" s="1"/>
      <c r="D8" s="1"/>
    </row>
    <row r="9" spans="1:75" ht="15" thickBot="1" x14ac:dyDescent="0.4">
      <c r="A9" s="37" t="s">
        <v>321</v>
      </c>
      <c r="B9" s="26"/>
      <c r="C9" s="37"/>
      <c r="D9" s="37"/>
      <c r="E9" s="3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</row>
    <row r="10" spans="1:75" x14ac:dyDescent="0.35">
      <c r="A10" s="1"/>
      <c r="C10" s="1"/>
      <c r="D10" s="1"/>
    </row>
    <row r="11" spans="1:75" x14ac:dyDescent="0.35">
      <c r="A11" s="1"/>
      <c r="B11" s="7" t="s">
        <v>322</v>
      </c>
      <c r="C11" s="1"/>
      <c r="D11" s="1"/>
    </row>
    <row r="12" spans="1:75" x14ac:dyDescent="0.35">
      <c r="C12" t="s">
        <v>626</v>
      </c>
      <c r="D12" t="s">
        <v>212</v>
      </c>
      <c r="E12" s="36">
        <f>AVERAGE(F12:BI12)</f>
        <v>3.7479834777926091</v>
      </c>
      <c r="F12" s="35">
        <f>IF(F2&lt;=year_stop,assumptions!$E192*(1+assumptions!$E199)^F3,0)</f>
        <v>4.1664731894236251</v>
      </c>
      <c r="G12" s="35">
        <f>IF(G2&lt;=year_stop,assumptions!$E192*(1+assumptions!$E199)^G3,0)</f>
        <v>4.2081379213178618</v>
      </c>
      <c r="H12" s="35">
        <f>IF(H2&lt;=year_stop,assumptions!$E192*(1+assumptions!$E199)^H3,0)</f>
        <v>4.2502193005310396</v>
      </c>
      <c r="I12" s="35">
        <f>IF(I2&lt;=year_stop,assumptions!$E192*(1+assumptions!$E199)^I3,0)</f>
        <v>4.2927214935363498</v>
      </c>
      <c r="J12" s="35">
        <f>IF(J2&lt;=year_stop,assumptions!$E192*(1+assumptions!$E199)^J3,0)</f>
        <v>4.3356487084717141</v>
      </c>
      <c r="K12" s="35">
        <f>IF(K2&lt;=year_stop,assumptions!$E192*(1+assumptions!$E199)^K3,0)</f>
        <v>4.3790051955564309</v>
      </c>
      <c r="L12" s="35">
        <f>IF(L2&lt;=year_stop,assumptions!$E192*(1+assumptions!$E199)^L3,0)</f>
        <v>4.4227952475119956</v>
      </c>
      <c r="M12" s="35">
        <f>IF(M2&lt;=year_stop,assumptions!$E192*(1+assumptions!$E199)^M3,0)</f>
        <v>4.4670231999871142</v>
      </c>
      <c r="N12" s="35">
        <f>IF(N2&lt;=year_stop,assumptions!$E192*(1+assumptions!$E199)^N3,0)</f>
        <v>4.5116934319869868</v>
      </c>
      <c r="O12" s="35">
        <f>IF(O2&lt;=year_stop,assumptions!$E192*(1+assumptions!$E199)^O3,0)</f>
        <v>4.5568103663068573</v>
      </c>
      <c r="P12" s="35">
        <f>IF(P2&lt;=year_stop,assumptions!$E192*(1+assumptions!$E199)^P3,0)</f>
        <v>4.6023784699699259</v>
      </c>
      <c r="Q12" s="35">
        <f>IF(Q2&lt;=year_stop,assumptions!$E192*(1+assumptions!$E199)^Q3,0)</f>
        <v>4.648402254669624</v>
      </c>
      <c r="R12" s="35">
        <f>IF(R2&lt;=year_stop,assumptions!$E192*(1+assumptions!$E199)^R3,0)</f>
        <v>4.6948862772163205</v>
      </c>
      <c r="S12" s="35">
        <f>IF(S2&lt;=year_stop,assumptions!$E192*(1+assumptions!$E199)^S3,0)</f>
        <v>4.7418351399884839</v>
      </c>
      <c r="T12" s="35">
        <f>IF(T2&lt;=year_stop,assumptions!$E192*(1+assumptions!$E199)^T3,0)</f>
        <v>4.7892534913883695</v>
      </c>
      <c r="U12" s="35">
        <f>IF(U2&lt;=year_stop,assumptions!$E192*(1+assumptions!$E199)^U3,0)</f>
        <v>4.8371460263022517</v>
      </c>
      <c r="V12" s="35">
        <f>IF(V2&lt;=year_stop,assumptions!$E192*(1+assumptions!$E199)^V3,0)</f>
        <v>4.8855174865652753</v>
      </c>
      <c r="W12" s="35">
        <f>IF(W2&lt;=year_stop,assumptions!$E192*(1+assumptions!$E199)^W3,0)</f>
        <v>4.9343726614309285</v>
      </c>
      <c r="X12" s="35">
        <f>IF(X2&lt;=year_stop,assumptions!$E192*(1+assumptions!$E199)^X3,0)</f>
        <v>4.983716388045238</v>
      </c>
      <c r="Y12" s="35">
        <f>IF(Y2&lt;=year_stop,assumptions!$E192*(1+assumptions!$E199)^Y3,0)</f>
        <v>5.0335535519256895</v>
      </c>
      <c r="Z12" s="35">
        <f>IF(Z2&lt;=year_stop,assumptions!$E192*(1+assumptions!$E199)^Z3,0)</f>
        <v>5.0838890874449465</v>
      </c>
      <c r="AA12" s="35">
        <f>IF(AA2&lt;=year_stop,assumptions!$E192*(1+assumptions!$E199)^AA3,0)</f>
        <v>5.134727978319396</v>
      </c>
      <c r="AB12" s="35">
        <f>IF(AB2&lt;=year_stop,assumptions!$E192*(1+assumptions!$E199)^AB3,0)</f>
        <v>5.1860752581025906</v>
      </c>
      <c r="AC12" s="35">
        <f>IF(AC2&lt;=year_stop,assumptions!$E192*(1+assumptions!$E199)^AC3,0)</f>
        <v>5.2379360106836161</v>
      </c>
      <c r="AD12" s="35">
        <f>IF(AD2&lt;=year_stop,assumptions!$E192*(1+assumptions!$E199)^AD3,0)</f>
        <v>5.2903153707904531</v>
      </c>
      <c r="AE12" s="35">
        <f>IF(AE2&lt;=year_stop,assumptions!$E192*(1+assumptions!$E199)^AE3,0)</f>
        <v>5.3432185244983588</v>
      </c>
      <c r="AF12" s="35">
        <f>IF(AF2&lt;=year_stop,assumptions!$E192*(1+assumptions!$E199)^AF3,0)</f>
        <v>5.3966507097433416</v>
      </c>
      <c r="AG12" s="35">
        <f>IF(AG2&lt;=year_stop,assumptions!$E192*(1+assumptions!$E199)^AG3,0)</f>
        <v>5.4506172168407732</v>
      </c>
      <c r="AH12" s="35">
        <f>IF(AH2&lt;=year_stop,assumptions!$E192*(1+assumptions!$E199)^AH3,0)</f>
        <v>5.5051233890091815</v>
      </c>
      <c r="AI12" s="35">
        <f>IF(AI2&lt;=year_stop,assumptions!$E192*(1+assumptions!$E199)^AI3,0)</f>
        <v>5.5601746228992734</v>
      </c>
      <c r="AJ12" s="35">
        <f>IF(AJ2&lt;=year_stop,assumptions!$E192*(1+assumptions!$E199)^AJ3,0)</f>
        <v>5.6157763691282678</v>
      </c>
      <c r="AK12" s="35">
        <f>IF(AK2&lt;=year_stop,assumptions!$E192*(1+assumptions!$E199)^AK3,0)</f>
        <v>5.6719341328195485</v>
      </c>
      <c r="AL12" s="35">
        <f>IF(AL2&lt;=year_stop,assumptions!$E192*(1+assumptions!$E199)^AL3,0)</f>
        <v>5.7286534741477455</v>
      </c>
      <c r="AM12" s="35">
        <f>IF(AM2&lt;=year_stop,assumptions!$E192*(1+assumptions!$E199)^AM3,0)</f>
        <v>5.7859400088892228</v>
      </c>
      <c r="AN12" s="35">
        <f>IF(AN2&lt;=year_stop,assumptions!$E192*(1+assumptions!$E199)^AN3,0)</f>
        <v>5.8437994089781151</v>
      </c>
      <c r="AO12" s="35">
        <f>IF(AO2&lt;=year_stop,assumptions!$E192*(1+assumptions!$E199)^AO3,0)</f>
        <v>5.902237403067895</v>
      </c>
      <c r="AP12" s="35">
        <f>IF(AP2&lt;=year_stop,assumptions!$E192*(1+assumptions!$E199)^AP3,0)</f>
        <v>5.9612597770985749</v>
      </c>
      <c r="AQ12" s="35">
        <f>IF(AQ2&lt;=year_stop,assumptions!$E192*(1+assumptions!$E199)^AQ3,0)</f>
        <v>6.020872374869561</v>
      </c>
      <c r="AR12" s="35">
        <f>IF(AR2&lt;=year_stop,assumptions!$E192*(1+assumptions!$E199)^AR3,0)</f>
        <v>6.0810810986182569</v>
      </c>
      <c r="AS12" s="35">
        <f>IF(AS2&lt;=year_stop,assumptions!$E192*(1+assumptions!$E199)^AS3,0)</f>
        <v>6.1418919096044382</v>
      </c>
      <c r="AT12" s="35">
        <f>IF(AT2&lt;=year_stop,assumptions!$E192*(1+assumptions!$E199)^AT3,0)</f>
        <v>6.2033108287004843</v>
      </c>
      <c r="AU12" s="35">
        <f>IF(AU2&lt;=year_stop,assumptions!$E192*(1+assumptions!$E199)^AU3,0)</f>
        <v>0</v>
      </c>
      <c r="AV12" s="35">
        <f>IF(AV2&lt;=year_stop,assumptions!$E192*(1+assumptions!$E199)^AV3,0)</f>
        <v>0</v>
      </c>
      <c r="AW12" s="35">
        <f>IF(AW2&lt;=year_stop,assumptions!$E192*(1+assumptions!$E199)^AW3,0)</f>
        <v>0</v>
      </c>
      <c r="AX12" s="35">
        <f>IF(AX2&lt;=year_stop,assumptions!$E192*(1+assumptions!$E199)^AX3,0)</f>
        <v>0</v>
      </c>
      <c r="AY12" s="35">
        <f>IF(AY2&lt;=year_stop,assumptions!$E192*(1+assumptions!$E199)^AY3,0)</f>
        <v>0</v>
      </c>
      <c r="AZ12" s="35">
        <f>IF(AZ2&lt;=year_stop,assumptions!$E192*(1+assumptions!$E199)^AZ3,0)</f>
        <v>0</v>
      </c>
      <c r="BA12" s="35">
        <f>IF(BA2&lt;=year_stop,assumptions!$E192*(1+assumptions!$E199)^BA3,0)</f>
        <v>0</v>
      </c>
      <c r="BB12" s="35">
        <f>IF(BB2&lt;=year_stop,assumptions!$E192*(1+assumptions!$E199)^BB3,0)</f>
        <v>0</v>
      </c>
      <c r="BC12" s="35">
        <f>IF(BC2&lt;=year_stop,assumptions!$E192*(1+assumptions!$E199)^BC3,0)</f>
        <v>0</v>
      </c>
      <c r="BD12" s="35">
        <f>IF(BD2&lt;=year_stop,assumptions!$E192*(1+assumptions!$E199)^BD3,0)</f>
        <v>0</v>
      </c>
      <c r="BE12" s="35">
        <f>IF(BE2&lt;=year_stop,assumptions!$E192*(1+assumptions!$E199)^BE3,0)</f>
        <v>0</v>
      </c>
      <c r="BF12" s="35">
        <f>IF(BF2&lt;=year_stop,assumptions!$E192*(1+assumptions!$E199)^BF3,0)</f>
        <v>0</v>
      </c>
      <c r="BG12" s="35">
        <f>IF(BG2&lt;=year_stop,assumptions!$E192*(1+assumptions!$E199)^BG3,0)</f>
        <v>0</v>
      </c>
      <c r="BH12" s="35">
        <f>IF(BH2&lt;=year_stop,assumptions!$E192*(1+assumptions!$E199)^BH3,0)</f>
        <v>0</v>
      </c>
      <c r="BI12" s="35">
        <f>IF(BI2&lt;=year_stop,assumptions!$E192*(1+assumptions!$E199)^BI3,0)</f>
        <v>0</v>
      </c>
    </row>
    <row r="13" spans="1:75" x14ac:dyDescent="0.35">
      <c r="C13" t="s">
        <v>213</v>
      </c>
      <c r="D13" t="s">
        <v>113</v>
      </c>
      <c r="E13" s="36">
        <f t="shared" ref="E13:E17" si="6">AVERAGE(F13:BI13)</f>
        <v>2.7489508060653014</v>
      </c>
      <c r="F13" s="35">
        <f>IF(F2&lt;=year_stop,assumptions!$E193*(1+assumptions!$E199)^F3,0)</f>
        <v>3.0558912280107182</v>
      </c>
      <c r="G13" s="35">
        <f>IF(G2&lt;=year_stop,assumptions!$E193*(1+assumptions!$E199)^G3,0)</f>
        <v>3.0864501402908253</v>
      </c>
      <c r="H13" s="35">
        <f>IF(H2&lt;=year_stop,assumptions!$E193*(1+assumptions!$E199)^H3,0)</f>
        <v>3.1173146416937336</v>
      </c>
      <c r="I13" s="35">
        <f>IF(I2&lt;=year_stop,assumptions!$E193*(1+assumptions!$E199)^I3,0)</f>
        <v>3.1484877881106708</v>
      </c>
      <c r="J13" s="35">
        <f>IF(J2&lt;=year_stop,assumptions!$E193*(1+assumptions!$E199)^J3,0)</f>
        <v>3.179972665991778</v>
      </c>
      <c r="K13" s="35">
        <f>IF(K2&lt;=year_stop,assumptions!$E193*(1+assumptions!$E199)^K3,0)</f>
        <v>3.2117723926516955</v>
      </c>
      <c r="L13" s="35">
        <f>IF(L2&lt;=year_stop,assumptions!$E193*(1+assumptions!$E199)^L3,0)</f>
        <v>3.2438901165782128</v>
      </c>
      <c r="M13" s="35">
        <f>IF(M2&lt;=year_stop,assumptions!$E193*(1+assumptions!$E199)^M3,0)</f>
        <v>3.2763290177439939</v>
      </c>
      <c r="N13" s="35">
        <f>IF(N2&lt;=year_stop,assumptions!$E193*(1+assumptions!$E199)^N3,0)</f>
        <v>3.3090923079214347</v>
      </c>
      <c r="O13" s="35">
        <f>IF(O2&lt;=year_stop,assumptions!$E193*(1+assumptions!$E199)^O3,0)</f>
        <v>3.3421832310006496</v>
      </c>
      <c r="P13" s="35">
        <f>IF(P2&lt;=year_stop,assumptions!$E193*(1+assumptions!$E199)^P3,0)</f>
        <v>3.375605063310656</v>
      </c>
      <c r="Q13" s="35">
        <f>IF(Q2&lt;=year_stop,assumptions!$E193*(1+assumptions!$E199)^Q3,0)</f>
        <v>3.4093611139437621</v>
      </c>
      <c r="R13" s="35">
        <f>IF(R2&lt;=year_stop,assumptions!$E193*(1+assumptions!$E199)^R3,0)</f>
        <v>3.4434547250831997</v>
      </c>
      <c r="S13" s="35">
        <f>IF(S2&lt;=year_stop,assumptions!$E193*(1+assumptions!$E199)^S3,0)</f>
        <v>3.4778892723340316</v>
      </c>
      <c r="T13" s="35">
        <f>IF(T2&lt;=year_stop,assumptions!$E193*(1+assumptions!$E199)^T3,0)</f>
        <v>3.5126681650573728</v>
      </c>
      <c r="U13" s="35">
        <f>IF(U2&lt;=year_stop,assumptions!$E193*(1+assumptions!$E199)^U3,0)</f>
        <v>3.5477948467079452</v>
      </c>
      <c r="V13" s="35">
        <f>IF(V2&lt;=year_stop,assumptions!$E193*(1+assumptions!$E199)^V3,0)</f>
        <v>3.5832727951750258</v>
      </c>
      <c r="W13" s="35">
        <f>IF(W2&lt;=year_stop,assumptions!$E193*(1+assumptions!$E199)^W3,0)</f>
        <v>3.6191055231267764</v>
      </c>
      <c r="X13" s="35">
        <f>IF(X2&lt;=year_stop,assumptions!$E193*(1+assumptions!$E199)^X3,0)</f>
        <v>3.655296578358044</v>
      </c>
      <c r="Y13" s="35">
        <f>IF(Y2&lt;=year_stop,assumptions!$E193*(1+assumptions!$E199)^Y3,0)</f>
        <v>3.6918495441416237</v>
      </c>
      <c r="Z13" s="35">
        <f>IF(Z2&lt;=year_stop,assumptions!$E193*(1+assumptions!$E199)^Z3,0)</f>
        <v>3.7287680395830405</v>
      </c>
      <c r="AA13" s="35">
        <f>IF(AA2&lt;=year_stop,assumptions!$E193*(1+assumptions!$E199)^AA3,0)</f>
        <v>3.7660557199788705</v>
      </c>
      <c r="AB13" s="35">
        <f>IF(AB2&lt;=year_stop,assumptions!$E193*(1+assumptions!$E199)^AB3,0)</f>
        <v>3.8037162771786601</v>
      </c>
      <c r="AC13" s="35">
        <f>IF(AC2&lt;=year_stop,assumptions!$E193*(1+assumptions!$E199)^AC3,0)</f>
        <v>3.841753439950446</v>
      </c>
      <c r="AD13" s="35">
        <f>IF(AD2&lt;=year_stop,assumptions!$E193*(1+assumptions!$E199)^AD3,0)</f>
        <v>3.8801709743499515</v>
      </c>
      <c r="AE13" s="35">
        <f>IF(AE2&lt;=year_stop,assumptions!$E193*(1+assumptions!$E199)^AE3,0)</f>
        <v>3.9189726840934513</v>
      </c>
      <c r="AF13" s="35">
        <f>IF(AF2&lt;=year_stop,assumptions!$E193*(1+assumptions!$E199)^AF3,0)</f>
        <v>3.9581624109343858</v>
      </c>
      <c r="AG13" s="35">
        <f>IF(AG2&lt;=year_stop,assumptions!$E193*(1+assumptions!$E199)^AG3,0)</f>
        <v>3.9977440350437283</v>
      </c>
      <c r="AH13" s="35">
        <f>IF(AH2&lt;=year_stop,assumptions!$E193*(1+assumptions!$E199)^AH3,0)</f>
        <v>4.0377214753941661</v>
      </c>
      <c r="AI13" s="35">
        <f>IF(AI2&lt;=year_stop,assumptions!$E193*(1+assumptions!$E199)^AI3,0)</f>
        <v>4.0780986901481073</v>
      </c>
      <c r="AJ13" s="35">
        <f>IF(AJ2&lt;=year_stop,assumptions!$E193*(1+assumptions!$E199)^AJ3,0)</f>
        <v>4.1188796770495895</v>
      </c>
      <c r="AK13" s="35">
        <f>IF(AK2&lt;=year_stop,assumptions!$E193*(1+assumptions!$E199)^AK3,0)</f>
        <v>4.1600684738200844</v>
      </c>
      <c r="AL13" s="35">
        <f>IF(AL2&lt;=year_stop,assumptions!$E193*(1+assumptions!$E199)^AL3,0)</f>
        <v>4.2016691585582864</v>
      </c>
      <c r="AM13" s="35">
        <f>IF(AM2&lt;=year_stop,assumptions!$E193*(1+assumptions!$E199)^AM3,0)</f>
        <v>4.2436858501438692</v>
      </c>
      <c r="AN13" s="35">
        <f>IF(AN2&lt;=year_stop,assumptions!$E193*(1+assumptions!$E199)^AN3,0)</f>
        <v>4.2861227086453075</v>
      </c>
      <c r="AO13" s="35">
        <f>IF(AO2&lt;=year_stop,assumptions!$E193*(1+assumptions!$E199)^AO3,0)</f>
        <v>4.3289839357317597</v>
      </c>
      <c r="AP13" s="35">
        <f>IF(AP2&lt;=year_stop,assumptions!$E193*(1+assumptions!$E199)^AP3,0)</f>
        <v>4.3722737750890781</v>
      </c>
      <c r="AQ13" s="35">
        <f>IF(AQ2&lt;=year_stop,assumptions!$E193*(1+assumptions!$E199)^AQ3,0)</f>
        <v>4.4159965128399685</v>
      </c>
      <c r="AR13" s="35">
        <f>IF(AR2&lt;=year_stop,assumptions!$E193*(1+assumptions!$E199)^AR3,0)</f>
        <v>4.4601564779683693</v>
      </c>
      <c r="AS13" s="35">
        <f>IF(AS2&lt;=year_stop,assumptions!$E193*(1+assumptions!$E199)^AS3,0)</f>
        <v>4.5047580427480511</v>
      </c>
      <c r="AT13" s="35">
        <f>IF(AT2&lt;=year_stop,assumptions!$E193*(1+assumptions!$E199)^AT3,0)</f>
        <v>4.5498056231755335</v>
      </c>
      <c r="AU13" s="35">
        <f>IF(AU2&lt;=year_stop,assumptions!$E193*(1+assumptions!$E199)^AU3,0)</f>
        <v>0</v>
      </c>
      <c r="AV13" s="35">
        <f>IF(AV2&lt;=year_stop,assumptions!$E193*(1+assumptions!$E199)^AV3,0)</f>
        <v>0</v>
      </c>
      <c r="AW13" s="35">
        <f>IF(AW2&lt;=year_stop,assumptions!$E193*(1+assumptions!$E199)^AW3,0)</f>
        <v>0</v>
      </c>
      <c r="AX13" s="35">
        <f>IF(AX2&lt;=year_stop,assumptions!$E193*(1+assumptions!$E199)^AX3,0)</f>
        <v>0</v>
      </c>
      <c r="AY13" s="35">
        <f>IF(AY2&lt;=year_stop,assumptions!$E193*(1+assumptions!$E199)^AY3,0)</f>
        <v>0</v>
      </c>
      <c r="AZ13" s="35">
        <f>IF(AZ2&lt;=year_stop,assumptions!$E193*(1+assumptions!$E199)^AZ3,0)</f>
        <v>0</v>
      </c>
      <c r="BA13" s="35">
        <f>IF(BA2&lt;=year_stop,assumptions!$E193*(1+assumptions!$E199)^BA3,0)</f>
        <v>0</v>
      </c>
      <c r="BB13" s="35">
        <f>IF(BB2&lt;=year_stop,assumptions!$E193*(1+assumptions!$E199)^BB3,0)</f>
        <v>0</v>
      </c>
      <c r="BC13" s="35">
        <f>IF(BC2&lt;=year_stop,assumptions!$E193*(1+assumptions!$E199)^BC3,0)</f>
        <v>0</v>
      </c>
      <c r="BD13" s="35">
        <f>IF(BD2&lt;=year_stop,assumptions!$E193*(1+assumptions!$E199)^BD3,0)</f>
        <v>0</v>
      </c>
      <c r="BE13" s="35">
        <f>IF(BE2&lt;=year_stop,assumptions!$E193*(1+assumptions!$E199)^BE3,0)</f>
        <v>0</v>
      </c>
      <c r="BF13" s="35">
        <f>IF(BF2&lt;=year_stop,assumptions!$E193*(1+assumptions!$E199)^BF3,0)</f>
        <v>0</v>
      </c>
      <c r="BG13" s="35">
        <f>IF(BG2&lt;=year_stop,assumptions!$E193*(1+assumptions!$E199)^BG3,0)</f>
        <v>0</v>
      </c>
      <c r="BH13" s="35">
        <f>IF(BH2&lt;=year_stop,assumptions!$E193*(1+assumptions!$E199)^BH3,0)</f>
        <v>0</v>
      </c>
      <c r="BI13" s="35">
        <f>IF(BI2&lt;=year_stop,assumptions!$E193*(1+assumptions!$E199)^BI3,0)</f>
        <v>0</v>
      </c>
    </row>
    <row r="14" spans="1:75" x14ac:dyDescent="0.35">
      <c r="C14" t="s">
        <v>630</v>
      </c>
      <c r="D14" t="s">
        <v>113</v>
      </c>
      <c r="E14" s="36">
        <f t="shared" si="6"/>
        <v>2.3078599983380781</v>
      </c>
      <c r="F14" s="35">
        <f>IF(F2&lt;=year_stop,assumptions!$E194*(1+assumptions!$E199)^F3,0)</f>
        <v>2.5655494121020044</v>
      </c>
      <c r="G14" s="35">
        <f>IF(G2&lt;=year_stop,assumptions!$E194*(1+assumptions!$E199)^G3,0)</f>
        <v>2.5912049062230245</v>
      </c>
      <c r="H14" s="35">
        <f>IF(H2&lt;=year_stop,assumptions!$E194*(1+assumptions!$E199)^H3,0)</f>
        <v>2.6171169552852547</v>
      </c>
      <c r="I14" s="35">
        <f>IF(I2&lt;=year_stop,assumptions!$E194*(1+assumptions!$E199)^I3,0)</f>
        <v>2.643288124838107</v>
      </c>
      <c r="J14" s="35">
        <f>IF(J2&lt;=year_stop,assumptions!$E194*(1+assumptions!$E199)^J3,0)</f>
        <v>2.6697210060864882</v>
      </c>
      <c r="K14" s="35">
        <f>IF(K2&lt;=year_stop,assumptions!$E194*(1+assumptions!$E199)^K3,0)</f>
        <v>2.6964182161473529</v>
      </c>
      <c r="L14" s="35">
        <f>IF(L2&lt;=year_stop,assumptions!$E194*(1+assumptions!$E199)^L3,0)</f>
        <v>2.7233823983088272</v>
      </c>
      <c r="M14" s="35">
        <f>IF(M2&lt;=year_stop,assumptions!$E194*(1+assumptions!$E199)^M3,0)</f>
        <v>2.7506162222919146</v>
      </c>
      <c r="N14" s="35">
        <f>IF(N2&lt;=year_stop,assumptions!$E194*(1+assumptions!$E199)^N3,0)</f>
        <v>2.7781223845148344</v>
      </c>
      <c r="O14" s="35">
        <f>IF(O2&lt;=year_stop,assumptions!$E194*(1+assumptions!$E199)^O3,0)</f>
        <v>2.8059036083599831</v>
      </c>
      <c r="P14" s="35">
        <f>IF(P2&lt;=year_stop,assumptions!$E194*(1+assumptions!$E199)^P3,0)</f>
        <v>2.833962644443583</v>
      </c>
      <c r="Q14" s="35">
        <f>IF(Q2&lt;=year_stop,assumptions!$E194*(1+assumptions!$E199)^Q3,0)</f>
        <v>2.8623022708880179</v>
      </c>
      <c r="R14" s="35">
        <f>IF(R2&lt;=year_stop,assumptions!$E194*(1+assumptions!$E199)^R3,0)</f>
        <v>2.8909252935968985</v>
      </c>
      <c r="S14" s="35">
        <f>IF(S2&lt;=year_stop,assumptions!$E194*(1+assumptions!$E199)^S3,0)</f>
        <v>2.9198345465328677</v>
      </c>
      <c r="T14" s="35">
        <f>IF(T2&lt;=year_stop,assumptions!$E194*(1+assumptions!$E199)^T3,0)</f>
        <v>2.9490328919981965</v>
      </c>
      <c r="U14" s="35">
        <f>IF(U2&lt;=year_stop,assumptions!$E194*(1+assumptions!$E199)^U3,0)</f>
        <v>2.9785232209181776</v>
      </c>
      <c r="V14" s="35">
        <f>IF(V2&lt;=year_stop,assumptions!$E194*(1+assumptions!$E199)^V3,0)</f>
        <v>3.0083084531273605</v>
      </c>
      <c r="W14" s="35">
        <f>IF(W2&lt;=year_stop,assumptions!$E194*(1+assumptions!$E199)^W3,0)</f>
        <v>3.0383915376586343</v>
      </c>
      <c r="X14" s="35">
        <f>IF(X2&lt;=year_stop,assumptions!$E194*(1+assumptions!$E199)^X3,0)</f>
        <v>3.0687754530352205</v>
      </c>
      <c r="Y14" s="35">
        <f>IF(Y2&lt;=year_stop,assumptions!$E194*(1+assumptions!$E199)^Y3,0)</f>
        <v>3.0994632075655719</v>
      </c>
      <c r="Z14" s="35">
        <f>IF(Z2&lt;=year_stop,assumptions!$E194*(1+assumptions!$E199)^Z3,0)</f>
        <v>3.1304578396412279</v>
      </c>
      <c r="AA14" s="35">
        <f>IF(AA2&lt;=year_stop,assumptions!$E194*(1+assumptions!$E199)^AA3,0)</f>
        <v>3.16176241803764</v>
      </c>
      <c r="AB14" s="35">
        <f>IF(AB2&lt;=year_stop,assumptions!$E194*(1+assumptions!$E199)^AB3,0)</f>
        <v>3.1933800422180174</v>
      </c>
      <c r="AC14" s="35">
        <f>IF(AC2&lt;=year_stop,assumptions!$E194*(1+assumptions!$E199)^AC3,0)</f>
        <v>3.225313842640197</v>
      </c>
      <c r="AD14" s="35">
        <f>IF(AD2&lt;=year_stop,assumptions!$E194*(1+assumptions!$E199)^AD3,0)</f>
        <v>3.2575669810665997</v>
      </c>
      <c r="AE14" s="35">
        <f>IF(AE2&lt;=year_stop,assumptions!$E194*(1+assumptions!$E199)^AE3,0)</f>
        <v>3.2901426508772658</v>
      </c>
      <c r="AF14" s="35">
        <f>IF(AF2&lt;=year_stop,assumptions!$E194*(1+assumptions!$E199)^AF3,0)</f>
        <v>3.3230440773860384</v>
      </c>
      <c r="AG14" s="35">
        <f>IF(AG2&lt;=year_stop,assumptions!$E194*(1+assumptions!$E199)^AG3,0)</f>
        <v>3.3562745181598976</v>
      </c>
      <c r="AH14" s="35">
        <f>IF(AH2&lt;=year_stop,assumptions!$E194*(1+assumptions!$E199)^AH3,0)</f>
        <v>3.389837263341497</v>
      </c>
      <c r="AI14" s="35">
        <f>IF(AI2&lt;=year_stop,assumptions!$E194*(1+assumptions!$E199)^AI3,0)</f>
        <v>3.423735635974912</v>
      </c>
      <c r="AJ14" s="35">
        <f>IF(AJ2&lt;=year_stop,assumptions!$E194*(1+assumptions!$E199)^AJ3,0)</f>
        <v>3.4579729923346618</v>
      </c>
      <c r="AK14" s="35">
        <f>IF(AK2&lt;=year_stop,assumptions!$E194*(1+assumptions!$E199)^AK3,0)</f>
        <v>3.4925527222580075</v>
      </c>
      <c r="AL14" s="35">
        <f>IF(AL2&lt;=year_stop,assumptions!$E194*(1+assumptions!$E199)^AL3,0)</f>
        <v>3.5274782494805885</v>
      </c>
      <c r="AM14" s="35">
        <f>IF(AM2&lt;=year_stop,assumptions!$E194*(1+assumptions!$E199)^AM3,0)</f>
        <v>3.5627530319753942</v>
      </c>
      <c r="AN14" s="35">
        <f>IF(AN2&lt;=year_stop,assumptions!$E194*(1+assumptions!$E199)^AN3,0)</f>
        <v>3.5983805622951484</v>
      </c>
      <c r="AO14" s="35">
        <f>IF(AO2&lt;=year_stop,assumptions!$E194*(1+assumptions!$E199)^AO3,0)</f>
        <v>3.6343643679180992</v>
      </c>
      <c r="AP14" s="35">
        <f>IF(AP2&lt;=year_stop,assumptions!$E194*(1+assumptions!$E199)^AP3,0)</f>
        <v>3.6707080115972803</v>
      </c>
      <c r="AQ14" s="35">
        <f>IF(AQ2&lt;=year_stop,assumptions!$E194*(1+assumptions!$E199)^AQ3,0)</f>
        <v>3.7074150917132536</v>
      </c>
      <c r="AR14" s="35">
        <f>IF(AR2&lt;=year_stop,assumptions!$E194*(1+assumptions!$E199)^AR3,0)</f>
        <v>3.7444892426303862</v>
      </c>
      <c r="AS14" s="35">
        <f>IF(AS2&lt;=year_stop,assumptions!$E194*(1+assumptions!$E199)^AS3,0)</f>
        <v>3.7819341350566891</v>
      </c>
      <c r="AT14" s="35">
        <f>IF(AT2&lt;=year_stop,assumptions!$E194*(1+assumptions!$E199)^AT3,0)</f>
        <v>3.8197534764072572</v>
      </c>
      <c r="AU14" s="35">
        <f>IF(AU2&lt;=year_stop,assumptions!$E194*(1+assumptions!$E199)^AU3,0)</f>
        <v>0</v>
      </c>
      <c r="AV14" s="35">
        <f>IF(AV2&lt;=year_stop,assumptions!$E194*(1+assumptions!$E199)^AV3,0)</f>
        <v>0</v>
      </c>
      <c r="AW14" s="35">
        <f>IF(AW2&lt;=year_stop,assumptions!$E194*(1+assumptions!$E199)^AW3,0)</f>
        <v>0</v>
      </c>
      <c r="AX14" s="35">
        <f>IF(AX2&lt;=year_stop,assumptions!$E194*(1+assumptions!$E199)^AX3,0)</f>
        <v>0</v>
      </c>
      <c r="AY14" s="35">
        <f>IF(AY2&lt;=year_stop,assumptions!$E194*(1+assumptions!$E199)^AY3,0)</f>
        <v>0</v>
      </c>
      <c r="AZ14" s="35">
        <f>IF(AZ2&lt;=year_stop,assumptions!$E194*(1+assumptions!$E199)^AZ3,0)</f>
        <v>0</v>
      </c>
      <c r="BA14" s="35">
        <f>IF(BA2&lt;=year_stop,assumptions!$E194*(1+assumptions!$E199)^BA3,0)</f>
        <v>0</v>
      </c>
      <c r="BB14" s="35">
        <f>IF(BB2&lt;=year_stop,assumptions!$E194*(1+assumptions!$E199)^BB3,0)</f>
        <v>0</v>
      </c>
      <c r="BC14" s="35">
        <f>IF(BC2&lt;=year_stop,assumptions!$E194*(1+assumptions!$E199)^BC3,0)</f>
        <v>0</v>
      </c>
      <c r="BD14" s="35">
        <f>IF(BD2&lt;=year_stop,assumptions!$E194*(1+assumptions!$E199)^BD3,0)</f>
        <v>0</v>
      </c>
      <c r="BE14" s="35">
        <f>IF(BE2&lt;=year_stop,assumptions!$E194*(1+assumptions!$E199)^BE3,0)</f>
        <v>0</v>
      </c>
      <c r="BF14" s="35">
        <f>IF(BF2&lt;=year_stop,assumptions!$E194*(1+assumptions!$E199)^BF3,0)</f>
        <v>0</v>
      </c>
      <c r="BG14" s="35">
        <f>IF(BG2&lt;=year_stop,assumptions!$E194*(1+assumptions!$E199)^BG3,0)</f>
        <v>0</v>
      </c>
      <c r="BH14" s="35">
        <f>IF(BH2&lt;=year_stop,assumptions!$E194*(1+assumptions!$E199)^BH3,0)</f>
        <v>0</v>
      </c>
      <c r="BI14" s="35">
        <f>IF(BI2&lt;=year_stop,assumptions!$E194*(1+assumptions!$E199)^BI3,0)</f>
        <v>0</v>
      </c>
    </row>
    <row r="15" spans="1:75" x14ac:dyDescent="0.35">
      <c r="C15" t="s">
        <v>214</v>
      </c>
      <c r="D15" t="s">
        <v>113</v>
      </c>
      <c r="E15" s="36">
        <f t="shared" si="6"/>
        <v>2.7559241862311277</v>
      </c>
      <c r="F15" s="35">
        <f>IF(F2&lt;=year_stop,assumptions!$E195*(1+assumptions!$E199)^F3,0)</f>
        <v>3.0636432369703965</v>
      </c>
      <c r="G15" s="35">
        <f>IF(G2&lt;=year_stop,assumptions!$E195*(1+assumptions!$E199)^G3,0)</f>
        <v>3.0942796693401005</v>
      </c>
      <c r="H15" s="35">
        <f>IF(H2&lt;=year_stop,assumptions!$E195*(1+assumptions!$E199)^H3,0)</f>
        <v>3.1252224660335015</v>
      </c>
      <c r="I15" s="35">
        <f>IF(I2&lt;=year_stop,assumptions!$E195*(1+assumptions!$E199)^I3,0)</f>
        <v>3.1564746906938361</v>
      </c>
      <c r="J15" s="35">
        <f>IF(J2&lt;=year_stop,assumptions!$E195*(1+assumptions!$E199)^J3,0)</f>
        <v>3.188039437600775</v>
      </c>
      <c r="K15" s="35">
        <f>IF(K2&lt;=year_stop,assumptions!$E195*(1+assumptions!$E199)^K3,0)</f>
        <v>3.2199198319767826</v>
      </c>
      <c r="L15" s="35">
        <f>IF(L2&lt;=year_stop,assumptions!$E195*(1+assumptions!$E199)^L3,0)</f>
        <v>3.252119030296551</v>
      </c>
      <c r="M15" s="35">
        <f>IF(M2&lt;=year_stop,assumptions!$E195*(1+assumptions!$E199)^M3,0)</f>
        <v>3.2846402205995155</v>
      </c>
      <c r="N15" s="35">
        <f>IF(N2&lt;=year_stop,assumptions!$E195*(1+assumptions!$E199)^N3,0)</f>
        <v>3.3174866228055113</v>
      </c>
      <c r="O15" s="35">
        <f>IF(O2&lt;=year_stop,assumptions!$E195*(1+assumptions!$E199)^O3,0)</f>
        <v>3.3506614890335671</v>
      </c>
      <c r="P15" s="35">
        <f>IF(P2&lt;=year_stop,assumptions!$E195*(1+assumptions!$E199)^P3,0)</f>
        <v>3.3841681039239027</v>
      </c>
      <c r="Q15" s="35">
        <f>IF(Q2&lt;=year_stop,assumptions!$E195*(1+assumptions!$E199)^Q3,0)</f>
        <v>3.4180097849631408</v>
      </c>
      <c r="R15" s="35">
        <f>IF(R2&lt;=year_stop,assumptions!$E195*(1+assumptions!$E199)^R3,0)</f>
        <v>3.4521898828127724</v>
      </c>
      <c r="S15" s="35">
        <f>IF(S2&lt;=year_stop,assumptions!$E195*(1+assumptions!$E199)^S3,0)</f>
        <v>3.4867117816409001</v>
      </c>
      <c r="T15" s="35">
        <f>IF(T2&lt;=year_stop,assumptions!$E195*(1+assumptions!$E199)^T3,0)</f>
        <v>3.5215788994573098</v>
      </c>
      <c r="U15" s="35">
        <f>IF(U2&lt;=year_stop,assumptions!$E195*(1+assumptions!$E199)^U3,0)</f>
        <v>3.5567946884518817</v>
      </c>
      <c r="V15" s="35">
        <f>IF(V2&lt;=year_stop,assumptions!$E195*(1+assumptions!$E199)^V3,0)</f>
        <v>3.5923626353364018</v>
      </c>
      <c r="W15" s="35">
        <f>IF(W2&lt;=year_stop,assumptions!$E195*(1+assumptions!$E199)^W3,0)</f>
        <v>3.628286261689766</v>
      </c>
      <c r="X15" s="35">
        <f>IF(X2&lt;=year_stop,assumptions!$E195*(1+assumptions!$E199)^X3,0)</f>
        <v>3.6645691243066638</v>
      </c>
      <c r="Y15" s="35">
        <f>IF(Y2&lt;=year_stop,assumptions!$E195*(1+assumptions!$E199)^Y3,0)</f>
        <v>3.7012148155497298</v>
      </c>
      <c r="Z15" s="35">
        <f>IF(Z2&lt;=year_stop,assumptions!$E195*(1+assumptions!$E199)^Z3,0)</f>
        <v>3.7382269637052272</v>
      </c>
      <c r="AA15" s="35">
        <f>IF(AA2&lt;=year_stop,assumptions!$E195*(1+assumptions!$E199)^AA3,0)</f>
        <v>3.775609233342279</v>
      </c>
      <c r="AB15" s="35">
        <f>IF(AB2&lt;=year_stop,assumptions!$E195*(1+assumptions!$E199)^AB3,0)</f>
        <v>3.813365325675703</v>
      </c>
      <c r="AC15" s="35">
        <f>IF(AC2&lt;=year_stop,assumptions!$E195*(1+assumptions!$E199)^AC3,0)</f>
        <v>3.8514989789324594</v>
      </c>
      <c r="AD15" s="35">
        <f>IF(AD2&lt;=year_stop,assumptions!$E195*(1+assumptions!$E199)^AD3,0)</f>
        <v>3.8900139687217847</v>
      </c>
      <c r="AE15" s="35">
        <f>IF(AE2&lt;=year_stop,assumptions!$E195*(1+assumptions!$E199)^AE3,0)</f>
        <v>3.9289141084090029</v>
      </c>
      <c r="AF15" s="35">
        <f>IF(AF2&lt;=year_stop,assumptions!$E195*(1+assumptions!$E199)^AF3,0)</f>
        <v>3.9682032494930928</v>
      </c>
      <c r="AG15" s="35">
        <f>IF(AG2&lt;=year_stop,assumptions!$E195*(1+assumptions!$E199)^AG3,0)</f>
        <v>4.0078852819880222</v>
      </c>
      <c r="AH15" s="35">
        <f>IF(AH2&lt;=year_stop,assumptions!$E195*(1+assumptions!$E199)^AH3,0)</f>
        <v>4.047964134807903</v>
      </c>
      <c r="AI15" s="35">
        <f>IF(AI2&lt;=year_stop,assumptions!$E195*(1+assumptions!$E199)^AI3,0)</f>
        <v>4.088443776155982</v>
      </c>
      <c r="AJ15" s="35">
        <f>IF(AJ2&lt;=year_stop,assumptions!$E195*(1+assumptions!$E199)^AJ3,0)</f>
        <v>4.1293282139175433</v>
      </c>
      <c r="AK15" s="35">
        <f>IF(AK2&lt;=year_stop,assumptions!$E195*(1+assumptions!$E199)^AK3,0)</f>
        <v>4.1706214960567172</v>
      </c>
      <c r="AL15" s="35">
        <f>IF(AL2&lt;=year_stop,assumptions!$E195*(1+assumptions!$E199)^AL3,0)</f>
        <v>4.2123277110172852</v>
      </c>
      <c r="AM15" s="35">
        <f>IF(AM2&lt;=year_stop,assumptions!$E195*(1+assumptions!$E199)^AM3,0)</f>
        <v>4.2544509881274584</v>
      </c>
      <c r="AN15" s="35">
        <f>IF(AN2&lt;=year_stop,assumptions!$E195*(1+assumptions!$E199)^AN3,0)</f>
        <v>4.2969954980087328</v>
      </c>
      <c r="AO15" s="35">
        <f>IF(AO2&lt;=year_stop,assumptions!$E195*(1+assumptions!$E199)^AO3,0)</f>
        <v>4.3399654529888192</v>
      </c>
      <c r="AP15" s="35">
        <f>IF(AP2&lt;=year_stop,assumptions!$E195*(1+assumptions!$E199)^AP3,0)</f>
        <v>4.3833651075187081</v>
      </c>
      <c r="AQ15" s="35">
        <f>IF(AQ2&lt;=year_stop,assumptions!$E195*(1+assumptions!$E199)^AQ3,0)</f>
        <v>4.427198758593895</v>
      </c>
      <c r="AR15" s="35">
        <f>IF(AR2&lt;=year_stop,assumptions!$E195*(1+assumptions!$E199)^AR3,0)</f>
        <v>4.4714707461798344</v>
      </c>
      <c r="AS15" s="35">
        <f>IF(AS2&lt;=year_stop,assumptions!$E195*(1+assumptions!$E199)^AS3,0)</f>
        <v>4.5161854536416319</v>
      </c>
      <c r="AT15" s="35">
        <f>IF(AT2&lt;=year_stop,assumptions!$E195*(1+assumptions!$E199)^AT3,0)</f>
        <v>4.5613473081780489</v>
      </c>
      <c r="AU15" s="35">
        <f>IF(AU2&lt;=year_stop,assumptions!$E195*(1+assumptions!$E199)^AU3,0)</f>
        <v>0</v>
      </c>
      <c r="AV15" s="35">
        <f>IF(AV2&lt;=year_stop,assumptions!$E195*(1+assumptions!$E199)^AV3,0)</f>
        <v>0</v>
      </c>
      <c r="AW15" s="35">
        <f>IF(AW2&lt;=year_stop,assumptions!$E195*(1+assumptions!$E199)^AW3,0)</f>
        <v>0</v>
      </c>
      <c r="AX15" s="35">
        <f>IF(AX2&lt;=year_stop,assumptions!$E195*(1+assumptions!$E199)^AX3,0)</f>
        <v>0</v>
      </c>
      <c r="AY15" s="35">
        <f>IF(AY2&lt;=year_stop,assumptions!$E195*(1+assumptions!$E199)^AY3,0)</f>
        <v>0</v>
      </c>
      <c r="AZ15" s="35">
        <f>IF(AZ2&lt;=year_stop,assumptions!$E195*(1+assumptions!$E199)^AZ3,0)</f>
        <v>0</v>
      </c>
      <c r="BA15" s="35">
        <f>IF(BA2&lt;=year_stop,assumptions!$E195*(1+assumptions!$E199)^BA3,0)</f>
        <v>0</v>
      </c>
      <c r="BB15" s="35">
        <f>IF(BB2&lt;=year_stop,assumptions!$E195*(1+assumptions!$E199)^BB3,0)</f>
        <v>0</v>
      </c>
      <c r="BC15" s="35">
        <f>IF(BC2&lt;=year_stop,assumptions!$E195*(1+assumptions!$E199)^BC3,0)</f>
        <v>0</v>
      </c>
      <c r="BD15" s="35">
        <f>IF(BD2&lt;=year_stop,assumptions!$E195*(1+assumptions!$E199)^BD3,0)</f>
        <v>0</v>
      </c>
      <c r="BE15" s="35">
        <f>IF(BE2&lt;=year_stop,assumptions!$E195*(1+assumptions!$E199)^BE3,0)</f>
        <v>0</v>
      </c>
      <c r="BF15" s="35">
        <f>IF(BF2&lt;=year_stop,assumptions!$E195*(1+assumptions!$E199)^BF3,0)</f>
        <v>0</v>
      </c>
      <c r="BG15" s="35">
        <f>IF(BG2&lt;=year_stop,assumptions!$E195*(1+assumptions!$E199)^BG3,0)</f>
        <v>0</v>
      </c>
      <c r="BH15" s="35">
        <f>IF(BH2&lt;=year_stop,assumptions!$E195*(1+assumptions!$E199)^BH3,0)</f>
        <v>0</v>
      </c>
      <c r="BI15" s="35">
        <f>IF(BI2&lt;=year_stop,assumptions!$E195*(1+assumptions!$E199)^BI3,0)</f>
        <v>0</v>
      </c>
    </row>
    <row r="16" spans="1:75" x14ac:dyDescent="0.35">
      <c r="C16" t="s">
        <v>215</v>
      </c>
      <c r="D16" t="s">
        <v>113</v>
      </c>
      <c r="E16" s="36">
        <f t="shared" si="6"/>
        <v>1.0518714395495861</v>
      </c>
      <c r="F16" s="110">
        <f>IF(F2&lt;=year_stop,assumptions!$E196*(1+assumptions!$E199)^F3,0)</f>
        <v>1.1693205633299459</v>
      </c>
      <c r="G16" s="110">
        <f>IF(G2&lt;=year_stop,assumptions!$E196*(1+assumptions!$E199)^G3,0)</f>
        <v>1.1810137689632454</v>
      </c>
      <c r="H16" s="110">
        <f>IF(H2&lt;=year_stop,assumptions!$E196*(1+assumptions!$E199)^H3,0)</f>
        <v>1.1928239066528779</v>
      </c>
      <c r="I16" s="110">
        <f>IF(I2&lt;=year_stop,assumptions!$E196*(1+assumptions!$E199)^I3,0)</f>
        <v>1.2047521457194066</v>
      </c>
      <c r="J16" s="110">
        <f>IF(J2&lt;=year_stop,assumptions!$E196*(1+assumptions!$E199)^J3,0)</f>
        <v>1.2167996671766008</v>
      </c>
      <c r="K16" s="110">
        <f>IF(K2&lt;=year_stop,assumptions!$E196*(1+assumptions!$E199)^K3,0)</f>
        <v>1.2289676638483666</v>
      </c>
      <c r="L16" s="110">
        <f>IF(L2&lt;=year_stop,assumptions!$E196*(1+assumptions!$E199)^L3,0)</f>
        <v>1.2412573404868505</v>
      </c>
      <c r="M16" s="110">
        <f>IF(M2&lt;=year_stop,assumptions!$E196*(1+assumptions!$E199)^M3,0)</f>
        <v>1.2536699138917187</v>
      </c>
      <c r="N16" s="110">
        <f>IF(N2&lt;=year_stop,assumptions!$E196*(1+assumptions!$E199)^N3,0)</f>
        <v>1.2662066130306362</v>
      </c>
      <c r="O16" s="110">
        <f>IF(O2&lt;=year_stop,assumptions!$E196*(1+assumptions!$E199)^O3,0)</f>
        <v>1.2788686791609427</v>
      </c>
      <c r="P16" s="110">
        <f>IF(P2&lt;=year_stop,assumptions!$E196*(1+assumptions!$E199)^P3,0)</f>
        <v>1.2916573659525521</v>
      </c>
      <c r="Q16" s="110">
        <f>IF(Q2&lt;=year_stop,assumptions!$E196*(1+assumptions!$E199)^Q3,0)</f>
        <v>1.3045739396120775</v>
      </c>
      <c r="R16" s="110">
        <f>IF(R2&lt;=year_stop,assumptions!$E196*(1+assumptions!$E199)^R3,0)</f>
        <v>1.3176196790081982</v>
      </c>
      <c r="S16" s="110">
        <f>IF(S2&lt;=year_stop,assumptions!$E196*(1+assumptions!$E199)^S3,0)</f>
        <v>1.3307958757982803</v>
      </c>
      <c r="T16" s="110">
        <f>IF(T2&lt;=year_stop,assumptions!$E196*(1+assumptions!$E199)^T3,0)</f>
        <v>1.3441038345562633</v>
      </c>
      <c r="U16" s="110">
        <f>IF(U2&lt;=year_stop,assumptions!$E196*(1+assumptions!$E199)^U3,0)</f>
        <v>1.3575448729018254</v>
      </c>
      <c r="V16" s="110">
        <f>IF(V2&lt;=year_stop,assumptions!$E196*(1+assumptions!$E199)^V3,0)</f>
        <v>1.3711203216308441</v>
      </c>
      <c r="W16" s="110">
        <f>IF(W2&lt;=year_stop,assumptions!$E196*(1+assumptions!$E199)^W3,0)</f>
        <v>1.3848315248471526</v>
      </c>
      <c r="X16" s="110">
        <f>IF(X2&lt;=year_stop,assumptions!$E196*(1+assumptions!$E199)^X3,0)</f>
        <v>1.3986798400956242</v>
      </c>
      <c r="Y16" s="110">
        <f>IF(Y2&lt;=year_stop,assumptions!$E196*(1+assumptions!$E199)^Y3,0)</f>
        <v>1.41266663849658</v>
      </c>
      <c r="Z16" s="110">
        <f>IF(Z2&lt;=year_stop,assumptions!$E196*(1+assumptions!$E199)^Z3,0)</f>
        <v>1.426793304881546</v>
      </c>
      <c r="AA16" s="110">
        <f>IF(AA2&lt;=year_stop,assumptions!$E196*(1+assumptions!$E199)^AA3,0)</f>
        <v>1.4410612379303613</v>
      </c>
      <c r="AB16" s="110">
        <f>IF(AB2&lt;=year_stop,assumptions!$E196*(1+assumptions!$E199)^AB3,0)</f>
        <v>1.4554718503096653</v>
      </c>
      <c r="AC16" s="110">
        <f>IF(AC2&lt;=year_stop,assumptions!$E196*(1+assumptions!$E199)^AC3,0)</f>
        <v>1.4700265688127618</v>
      </c>
      <c r="AD16" s="110">
        <f>IF(AD2&lt;=year_stop,assumptions!$E196*(1+assumptions!$E199)^AD3,0)</f>
        <v>1.4847268345008897</v>
      </c>
      <c r="AE16" s="110">
        <f>IF(AE2&lt;=year_stop,assumptions!$E196*(1+assumptions!$E199)^AE3,0)</f>
        <v>1.4995741028458989</v>
      </c>
      <c r="AF16" s="110">
        <f>IF(AF2&lt;=year_stop,assumptions!$E196*(1+assumptions!$E199)^AF3,0)</f>
        <v>1.5145698438743578</v>
      </c>
      <c r="AG16" s="110">
        <f>IF(AG2&lt;=year_stop,assumptions!$E196*(1+assumptions!$E199)^AG3,0)</f>
        <v>1.5297155423131008</v>
      </c>
      <c r="AH16" s="110">
        <f>IF(AH2&lt;=year_stop,assumptions!$E196*(1+assumptions!$E199)^AH3,0)</f>
        <v>1.545012697736232</v>
      </c>
      <c r="AI16" s="110">
        <f>IF(AI2&lt;=year_stop,assumptions!$E196*(1+assumptions!$E199)^AI3,0)</f>
        <v>1.5604628247135943</v>
      </c>
      <c r="AJ16" s="110">
        <f>IF(AJ2&lt;=year_stop,assumptions!$E196*(1+assumptions!$E199)^AJ3,0)</f>
        <v>1.5760674529607306</v>
      </c>
      <c r="AK16" s="110">
        <f>IF(AK2&lt;=year_stop,assumptions!$E196*(1+assumptions!$E199)^AK3,0)</f>
        <v>1.5918281274903374</v>
      </c>
      <c r="AL16" s="110">
        <f>IF(AL2&lt;=year_stop,assumptions!$E196*(1+assumptions!$E199)^AL3,0)</f>
        <v>1.6077464087652411</v>
      </c>
      <c r="AM16" s="110">
        <f>IF(AM2&lt;=year_stop,assumptions!$E196*(1+assumptions!$E199)^AM3,0)</f>
        <v>1.6238238728528935</v>
      </c>
      <c r="AN16" s="110">
        <f>IF(AN2&lt;=year_stop,assumptions!$E196*(1+assumptions!$E199)^AN3,0)</f>
        <v>1.6400621115814225</v>
      </c>
      <c r="AO16" s="110">
        <f>IF(AO2&lt;=year_stop,assumptions!$E196*(1+assumptions!$E199)^AO3,0)</f>
        <v>1.6564627326972365</v>
      </c>
      <c r="AP16" s="110">
        <f>IF(AP2&lt;=year_stop,assumptions!$E196*(1+assumptions!$E199)^AP3,0)</f>
        <v>1.6730273600242089</v>
      </c>
      <c r="AQ16" s="110">
        <f>IF(AQ2&lt;=year_stop,assumptions!$E196*(1+assumptions!$E199)^AQ3,0)</f>
        <v>1.6897576336244511</v>
      </c>
      <c r="AR16" s="110">
        <f>IF(AR2&lt;=year_stop,assumptions!$E196*(1+assumptions!$E199)^AR3,0)</f>
        <v>1.7066552099606958</v>
      </c>
      <c r="AS16" s="110">
        <f>IF(AS2&lt;=year_stop,assumptions!$E196*(1+assumptions!$E199)^AS3,0)</f>
        <v>1.7237217620603023</v>
      </c>
      <c r="AT16" s="110">
        <f>IF(AT2&lt;=year_stop,assumptions!$E196*(1+assumptions!$E199)^AT3,0)</f>
        <v>1.7409589796809057</v>
      </c>
      <c r="AU16" s="110">
        <f>IF(AU2&lt;=year_stop,assumptions!$E196*(1+assumptions!$E199)^AU3,0)</f>
        <v>0</v>
      </c>
      <c r="AV16" s="110">
        <f>IF(AV2&lt;=year_stop,assumptions!$E196*(1+assumptions!$E199)^AV3,0)</f>
        <v>0</v>
      </c>
      <c r="AW16" s="110">
        <f>IF(AW2&lt;=year_stop,assumptions!$E196*(1+assumptions!$E199)^AW3,0)</f>
        <v>0</v>
      </c>
      <c r="AX16" s="110">
        <f>IF(AX2&lt;=year_stop,assumptions!$E196*(1+assumptions!$E199)^AX3,0)</f>
        <v>0</v>
      </c>
      <c r="AY16" s="110">
        <f>IF(AY2&lt;=year_stop,assumptions!$E196*(1+assumptions!$E199)^AY3,0)</f>
        <v>0</v>
      </c>
      <c r="AZ16" s="110">
        <f>IF(AZ2&lt;=year_stop,assumptions!$E196*(1+assumptions!$E199)^AZ3,0)</f>
        <v>0</v>
      </c>
      <c r="BA16" s="110">
        <f>IF(BA2&lt;=year_stop,assumptions!$E196*(1+assumptions!$E199)^BA3,0)</f>
        <v>0</v>
      </c>
      <c r="BB16" s="110">
        <f>IF(BB2&lt;=year_stop,assumptions!$E196*(1+assumptions!$E199)^BB3,0)</f>
        <v>0</v>
      </c>
      <c r="BC16" s="110">
        <f>IF(BC2&lt;=year_stop,assumptions!$E196*(1+assumptions!$E199)^BC3,0)</f>
        <v>0</v>
      </c>
      <c r="BD16" s="110">
        <f>IF(BD2&lt;=year_stop,assumptions!$E196*(1+assumptions!$E199)^BD3,0)</f>
        <v>0</v>
      </c>
      <c r="BE16" s="110">
        <f>IF(BE2&lt;=year_stop,assumptions!$E196*(1+assumptions!$E199)^BE3,0)</f>
        <v>0</v>
      </c>
      <c r="BF16" s="110">
        <f>IF(BF2&lt;=year_stop,assumptions!$E196*(1+assumptions!$E199)^BF3,0)</f>
        <v>0</v>
      </c>
      <c r="BG16" s="110">
        <f>IF(BG2&lt;=year_stop,assumptions!$E196*(1+assumptions!$E199)^BG3,0)</f>
        <v>0</v>
      </c>
      <c r="BH16" s="110">
        <f>IF(BH2&lt;=year_stop,assumptions!$E196*(1+assumptions!$E199)^BH3,0)</f>
        <v>0</v>
      </c>
      <c r="BI16" s="110">
        <f>IF(BI2&lt;=year_stop,assumptions!$E196*(1+assumptions!$E199)^BI3,0)</f>
        <v>0</v>
      </c>
    </row>
    <row r="17" spans="1:61" x14ac:dyDescent="0.35">
      <c r="B17" s="7" t="s">
        <v>323</v>
      </c>
      <c r="D17" t="s">
        <v>113</v>
      </c>
      <c r="E17" s="36">
        <f t="shared" si="6"/>
        <v>12.6125899079767</v>
      </c>
      <c r="F17" s="30">
        <f>SUM(F12:F16)</f>
        <v>14.02087762983669</v>
      </c>
      <c r="G17" s="30">
        <f t="shared" ref="G17:BI17" si="7">SUM(G12:G16)</f>
        <v>14.161086406135057</v>
      </c>
      <c r="H17" s="30">
        <f t="shared" si="7"/>
        <v>14.302697270196406</v>
      </c>
      <c r="I17" s="30">
        <f t="shared" si="7"/>
        <v>14.44572424289837</v>
      </c>
      <c r="J17" s="30">
        <f t="shared" si="7"/>
        <v>14.590181485327356</v>
      </c>
      <c r="K17" s="30">
        <f t="shared" si="7"/>
        <v>14.73608330018063</v>
      </c>
      <c r="L17" s="30">
        <f t="shared" si="7"/>
        <v>14.883444133182437</v>
      </c>
      <c r="M17" s="30">
        <f t="shared" si="7"/>
        <v>15.032278574514255</v>
      </c>
      <c r="N17" s="30">
        <f t="shared" si="7"/>
        <v>15.182601360259403</v>
      </c>
      <c r="O17" s="30">
        <f t="shared" si="7"/>
        <v>15.334427373862002</v>
      </c>
      <c r="P17" s="30">
        <f t="shared" si="7"/>
        <v>15.487771647600621</v>
      </c>
      <c r="Q17" s="30">
        <f t="shared" si="7"/>
        <v>15.642649364076622</v>
      </c>
      <c r="R17" s="30">
        <f t="shared" si="7"/>
        <v>15.799075857717389</v>
      </c>
      <c r="S17" s="30">
        <f t="shared" si="7"/>
        <v>15.957066616294561</v>
      </c>
      <c r="T17" s="30">
        <f t="shared" si="7"/>
        <v>16.116637282457514</v>
      </c>
      <c r="U17" s="30">
        <f t="shared" si="7"/>
        <v>16.277803655282082</v>
      </c>
      <c r="V17" s="30">
        <f t="shared" si="7"/>
        <v>16.440581691834907</v>
      </c>
      <c r="W17" s="30">
        <f t="shared" si="7"/>
        <v>16.604987508753258</v>
      </c>
      <c r="X17" s="30">
        <f t="shared" si="7"/>
        <v>16.771037383840792</v>
      </c>
      <c r="Y17" s="30">
        <f t="shared" si="7"/>
        <v>16.938747757679195</v>
      </c>
      <c r="Z17" s="30">
        <f t="shared" si="7"/>
        <v>17.108135235255986</v>
      </c>
      <c r="AA17" s="30">
        <f t="shared" si="7"/>
        <v>17.279216587608548</v>
      </c>
      <c r="AB17" s="30">
        <f t="shared" si="7"/>
        <v>17.452008753484634</v>
      </c>
      <c r="AC17" s="30">
        <f t="shared" si="7"/>
        <v>17.626528841019482</v>
      </c>
      <c r="AD17" s="30">
        <f t="shared" si="7"/>
        <v>17.802794129429678</v>
      </c>
      <c r="AE17" s="30">
        <f t="shared" si="7"/>
        <v>17.980822070723978</v>
      </c>
      <c r="AF17" s="30">
        <f t="shared" si="7"/>
        <v>18.160630291431218</v>
      </c>
      <c r="AG17" s="30">
        <f t="shared" si="7"/>
        <v>18.342236594345525</v>
      </c>
      <c r="AH17" s="30">
        <f t="shared" si="7"/>
        <v>18.525658960288979</v>
      </c>
      <c r="AI17" s="30">
        <f t="shared" si="7"/>
        <v>18.710915549891869</v>
      </c>
      <c r="AJ17" s="30">
        <f t="shared" si="7"/>
        <v>18.898024705390796</v>
      </c>
      <c r="AK17" s="30">
        <f t="shared" si="7"/>
        <v>19.087004952444698</v>
      </c>
      <c r="AL17" s="30">
        <f t="shared" si="7"/>
        <v>19.277875001969146</v>
      </c>
      <c r="AM17" s="30">
        <f t="shared" si="7"/>
        <v>19.470653751988838</v>
      </c>
      <c r="AN17" s="30">
        <f t="shared" si="7"/>
        <v>19.665360289508726</v>
      </c>
      <c r="AO17" s="30">
        <f t="shared" si="7"/>
        <v>19.862013892403809</v>
      </c>
      <c r="AP17" s="30">
        <f t="shared" si="7"/>
        <v>20.060634031327851</v>
      </c>
      <c r="AQ17" s="30">
        <f t="shared" si="7"/>
        <v>20.261240371641129</v>
      </c>
      <c r="AR17" s="30">
        <f t="shared" si="7"/>
        <v>20.463852775357545</v>
      </c>
      <c r="AS17" s="30">
        <f t="shared" si="7"/>
        <v>20.668491303111111</v>
      </c>
      <c r="AT17" s="30">
        <f t="shared" si="7"/>
        <v>20.875176216142229</v>
      </c>
      <c r="AU17" s="30">
        <f t="shared" si="7"/>
        <v>0</v>
      </c>
      <c r="AV17" s="30">
        <f t="shared" si="7"/>
        <v>0</v>
      </c>
      <c r="AW17" s="30">
        <f t="shared" si="7"/>
        <v>0</v>
      </c>
      <c r="AX17" s="30">
        <f t="shared" si="7"/>
        <v>0</v>
      </c>
      <c r="AY17" s="30">
        <f t="shared" si="7"/>
        <v>0</v>
      </c>
      <c r="AZ17" s="30">
        <f t="shared" si="7"/>
        <v>0</v>
      </c>
      <c r="BA17" s="30">
        <f t="shared" si="7"/>
        <v>0</v>
      </c>
      <c r="BB17" s="30">
        <f t="shared" si="7"/>
        <v>0</v>
      </c>
      <c r="BC17" s="30">
        <f t="shared" si="7"/>
        <v>0</v>
      </c>
      <c r="BD17" s="30">
        <f t="shared" si="7"/>
        <v>0</v>
      </c>
      <c r="BE17" s="30">
        <f t="shared" si="7"/>
        <v>0</v>
      </c>
      <c r="BF17" s="30">
        <f t="shared" si="7"/>
        <v>0</v>
      </c>
      <c r="BG17" s="30">
        <f t="shared" si="7"/>
        <v>0</v>
      </c>
      <c r="BH17" s="30">
        <f t="shared" si="7"/>
        <v>0</v>
      </c>
      <c r="BI17" s="30">
        <f t="shared" si="7"/>
        <v>0</v>
      </c>
    </row>
    <row r="18" spans="1:61" x14ac:dyDescent="0.35">
      <c r="E18" s="36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</row>
    <row r="19" spans="1:61" x14ac:dyDescent="0.35">
      <c r="B19" s="7" t="s">
        <v>127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</row>
    <row r="20" spans="1:61" x14ac:dyDescent="0.35">
      <c r="C20" t="s">
        <v>271</v>
      </c>
      <c r="D20" t="s">
        <v>129</v>
      </c>
      <c r="E20" s="36">
        <f>SUM(F20:BI20)</f>
        <v>2216.4</v>
      </c>
      <c r="F20" s="35">
        <f>production!F24</f>
        <v>40</v>
      </c>
      <c r="G20" s="35">
        <f>production!G24</f>
        <v>40</v>
      </c>
      <c r="H20" s="35">
        <f>production!H24</f>
        <v>40</v>
      </c>
      <c r="I20" s="35">
        <f>production!I24</f>
        <v>40</v>
      </c>
      <c r="J20" s="35">
        <f>production!J24</f>
        <v>40</v>
      </c>
      <c r="K20" s="35">
        <f>production!K24</f>
        <v>40</v>
      </c>
      <c r="L20" s="35">
        <f>production!L24</f>
        <v>45</v>
      </c>
      <c r="M20" s="35">
        <f>production!M24</f>
        <v>45</v>
      </c>
      <c r="N20" s="35">
        <f>production!N24</f>
        <v>45</v>
      </c>
      <c r="O20" s="35">
        <f>production!O24</f>
        <v>45</v>
      </c>
      <c r="P20" s="35">
        <f>production!P24</f>
        <v>45</v>
      </c>
      <c r="Q20" s="35">
        <f>production!Q24</f>
        <v>45</v>
      </c>
      <c r="R20" s="35">
        <f>production!R24</f>
        <v>50</v>
      </c>
      <c r="S20" s="35">
        <f>production!S24</f>
        <v>50</v>
      </c>
      <c r="T20" s="35">
        <f>production!T24</f>
        <v>50</v>
      </c>
      <c r="U20" s="35">
        <f>production!U24</f>
        <v>50</v>
      </c>
      <c r="V20" s="35">
        <f>production!V24</f>
        <v>50</v>
      </c>
      <c r="W20" s="35">
        <f>production!W24</f>
        <v>50</v>
      </c>
      <c r="X20" s="35">
        <f>production!X24</f>
        <v>55</v>
      </c>
      <c r="Y20" s="35">
        <f>production!Y24</f>
        <v>55</v>
      </c>
      <c r="Z20" s="35">
        <f>production!Z24</f>
        <v>55</v>
      </c>
      <c r="AA20" s="35">
        <f>production!AA24</f>
        <v>55</v>
      </c>
      <c r="AB20" s="35">
        <f>production!AB24</f>
        <v>55</v>
      </c>
      <c r="AC20" s="35">
        <f>production!AC24</f>
        <v>55</v>
      </c>
      <c r="AD20" s="35">
        <f>production!AD24</f>
        <v>60</v>
      </c>
      <c r="AE20" s="35">
        <f>production!AE24</f>
        <v>60</v>
      </c>
      <c r="AF20" s="35">
        <f>production!AF24</f>
        <v>60</v>
      </c>
      <c r="AG20" s="35">
        <f>production!AG24</f>
        <v>60</v>
      </c>
      <c r="AH20" s="35">
        <f>production!AH24</f>
        <v>60</v>
      </c>
      <c r="AI20" s="35">
        <f>production!AI24</f>
        <v>60</v>
      </c>
      <c r="AJ20" s="35">
        <f>production!AJ24</f>
        <v>65</v>
      </c>
      <c r="AK20" s="35">
        <f>production!AK24</f>
        <v>65</v>
      </c>
      <c r="AL20" s="35">
        <f>production!AL24</f>
        <v>65</v>
      </c>
      <c r="AM20" s="35">
        <f>production!AM24</f>
        <v>65</v>
      </c>
      <c r="AN20" s="35">
        <f>production!AN24</f>
        <v>65</v>
      </c>
      <c r="AO20" s="35">
        <f>production!AO24</f>
        <v>65</v>
      </c>
      <c r="AP20" s="35">
        <f>production!AP24</f>
        <v>70</v>
      </c>
      <c r="AQ20" s="35">
        <f>production!AQ24</f>
        <v>70</v>
      </c>
      <c r="AR20" s="35">
        <f>production!AR24</f>
        <v>70</v>
      </c>
      <c r="AS20" s="35">
        <f>production!AS24</f>
        <v>70</v>
      </c>
      <c r="AT20" s="35">
        <f>production!AT24</f>
        <v>46.400000000000091</v>
      </c>
      <c r="AU20" s="35">
        <f>production!AU24</f>
        <v>0</v>
      </c>
      <c r="AV20" s="35">
        <f>production!AV24</f>
        <v>0</v>
      </c>
      <c r="AW20" s="35">
        <f>production!AW24</f>
        <v>0</v>
      </c>
      <c r="AX20" s="35">
        <f>production!AX24</f>
        <v>0</v>
      </c>
      <c r="AY20" s="35">
        <f>production!AY24</f>
        <v>0</v>
      </c>
      <c r="AZ20" s="35">
        <f>production!AZ24</f>
        <v>0</v>
      </c>
      <c r="BA20" s="35">
        <f>production!BA24</f>
        <v>0</v>
      </c>
      <c r="BB20" s="35">
        <f>production!BB24</f>
        <v>0</v>
      </c>
      <c r="BC20" s="35">
        <f>production!BC24</f>
        <v>0</v>
      </c>
      <c r="BD20" s="35">
        <f>production!BD24</f>
        <v>0</v>
      </c>
      <c r="BE20" s="35">
        <f>production!BE24</f>
        <v>0</v>
      </c>
      <c r="BF20" s="35">
        <f>production!BF24</f>
        <v>0</v>
      </c>
      <c r="BG20" s="35">
        <f>production!BG24</f>
        <v>0</v>
      </c>
      <c r="BH20" s="35">
        <f>production!BH24</f>
        <v>0</v>
      </c>
      <c r="BI20" s="35">
        <f>production!BI24</f>
        <v>0</v>
      </c>
    </row>
    <row r="21" spans="1:61" x14ac:dyDescent="0.35">
      <c r="E21" s="15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</row>
    <row r="22" spans="1:61" x14ac:dyDescent="0.35">
      <c r="B22" s="7" t="s">
        <v>209</v>
      </c>
      <c r="E22" s="15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</row>
    <row r="23" spans="1:61" x14ac:dyDescent="0.35">
      <c r="C23" t="s">
        <v>626</v>
      </c>
      <c r="D23" t="s">
        <v>233</v>
      </c>
      <c r="E23" s="36">
        <f>SUM(F23:BI23)</f>
        <v>11560.741950765148</v>
      </c>
      <c r="F23" s="30">
        <f t="shared" ref="F23:AK23" si="8">F12*F$20</f>
        <v>166.65892757694502</v>
      </c>
      <c r="G23" s="30">
        <f t="shared" si="8"/>
        <v>168.32551685271449</v>
      </c>
      <c r="H23" s="30">
        <f t="shared" si="8"/>
        <v>170.00877202124158</v>
      </c>
      <c r="I23" s="30">
        <f t="shared" si="8"/>
        <v>171.70885974145398</v>
      </c>
      <c r="J23" s="30">
        <f t="shared" si="8"/>
        <v>173.42594833886858</v>
      </c>
      <c r="K23" s="30">
        <f t="shared" si="8"/>
        <v>175.16020782225723</v>
      </c>
      <c r="L23" s="30">
        <f t="shared" si="8"/>
        <v>199.02578613803979</v>
      </c>
      <c r="M23" s="30">
        <f t="shared" si="8"/>
        <v>201.01604399942013</v>
      </c>
      <c r="N23" s="30">
        <f t="shared" si="8"/>
        <v>203.02620443941441</v>
      </c>
      <c r="O23" s="30">
        <f t="shared" si="8"/>
        <v>205.05646648380858</v>
      </c>
      <c r="P23" s="30">
        <f t="shared" si="8"/>
        <v>207.10703114864666</v>
      </c>
      <c r="Q23" s="30">
        <f t="shared" si="8"/>
        <v>209.17810146013309</v>
      </c>
      <c r="R23" s="30">
        <f t="shared" si="8"/>
        <v>234.74431386081602</v>
      </c>
      <c r="S23" s="30">
        <f t="shared" si="8"/>
        <v>237.09175699942421</v>
      </c>
      <c r="T23" s="30">
        <f t="shared" si="8"/>
        <v>239.46267456941848</v>
      </c>
      <c r="U23" s="30">
        <f t="shared" si="8"/>
        <v>241.85730131511258</v>
      </c>
      <c r="V23" s="30">
        <f t="shared" si="8"/>
        <v>244.27587432826377</v>
      </c>
      <c r="W23" s="30">
        <f t="shared" si="8"/>
        <v>246.71863307154644</v>
      </c>
      <c r="X23" s="30">
        <f t="shared" si="8"/>
        <v>274.10440134248807</v>
      </c>
      <c r="Y23" s="30">
        <f t="shared" si="8"/>
        <v>276.84544535591294</v>
      </c>
      <c r="Z23" s="30">
        <f t="shared" si="8"/>
        <v>279.61389980947206</v>
      </c>
      <c r="AA23" s="30">
        <f t="shared" si="8"/>
        <v>282.41003880756676</v>
      </c>
      <c r="AB23" s="30">
        <f t="shared" si="8"/>
        <v>285.23413919564246</v>
      </c>
      <c r="AC23" s="30">
        <f t="shared" si="8"/>
        <v>288.08648058759888</v>
      </c>
      <c r="AD23" s="30">
        <f t="shared" si="8"/>
        <v>317.41892224742719</v>
      </c>
      <c r="AE23" s="30">
        <f t="shared" si="8"/>
        <v>320.59311146990154</v>
      </c>
      <c r="AF23" s="30">
        <f t="shared" si="8"/>
        <v>323.7990425846005</v>
      </c>
      <c r="AG23" s="30">
        <f t="shared" si="8"/>
        <v>327.03703301044641</v>
      </c>
      <c r="AH23" s="30">
        <f t="shared" si="8"/>
        <v>330.30740334055088</v>
      </c>
      <c r="AI23" s="30">
        <f t="shared" si="8"/>
        <v>333.61047737395643</v>
      </c>
      <c r="AJ23" s="30">
        <f t="shared" si="8"/>
        <v>365.02546399333738</v>
      </c>
      <c r="AK23" s="30">
        <f t="shared" si="8"/>
        <v>368.67571863327066</v>
      </c>
      <c r="AL23" s="30">
        <f t="shared" ref="AL23:BI23" si="9">AL12*AL$20</f>
        <v>372.36247581960345</v>
      </c>
      <c r="AM23" s="30">
        <f t="shared" si="9"/>
        <v>376.08610057779947</v>
      </c>
      <c r="AN23" s="30">
        <f t="shared" si="9"/>
        <v>379.84696158357747</v>
      </c>
      <c r="AO23" s="30">
        <f t="shared" si="9"/>
        <v>383.64543119941317</v>
      </c>
      <c r="AP23" s="30">
        <f t="shared" si="9"/>
        <v>417.28818439690025</v>
      </c>
      <c r="AQ23" s="30">
        <f t="shared" si="9"/>
        <v>421.46106624086929</v>
      </c>
      <c r="AR23" s="30">
        <f t="shared" si="9"/>
        <v>425.67567690327797</v>
      </c>
      <c r="AS23" s="30">
        <f t="shared" si="9"/>
        <v>429.93243367231065</v>
      </c>
      <c r="AT23" s="30">
        <f t="shared" si="9"/>
        <v>287.83362245170304</v>
      </c>
      <c r="AU23" s="30">
        <f t="shared" si="9"/>
        <v>0</v>
      </c>
      <c r="AV23" s="30">
        <f t="shared" si="9"/>
        <v>0</v>
      </c>
      <c r="AW23" s="30">
        <f t="shared" si="9"/>
        <v>0</v>
      </c>
      <c r="AX23" s="30">
        <f t="shared" si="9"/>
        <v>0</v>
      </c>
      <c r="AY23" s="30">
        <f t="shared" si="9"/>
        <v>0</v>
      </c>
      <c r="AZ23" s="30">
        <f t="shared" si="9"/>
        <v>0</v>
      </c>
      <c r="BA23" s="30">
        <f t="shared" si="9"/>
        <v>0</v>
      </c>
      <c r="BB23" s="30">
        <f t="shared" si="9"/>
        <v>0</v>
      </c>
      <c r="BC23" s="30">
        <f t="shared" si="9"/>
        <v>0</v>
      </c>
      <c r="BD23" s="30">
        <f t="shared" si="9"/>
        <v>0</v>
      </c>
      <c r="BE23" s="30">
        <f t="shared" si="9"/>
        <v>0</v>
      </c>
      <c r="BF23" s="30">
        <f t="shared" si="9"/>
        <v>0</v>
      </c>
      <c r="BG23" s="30">
        <f t="shared" si="9"/>
        <v>0</v>
      </c>
      <c r="BH23" s="30">
        <f t="shared" si="9"/>
        <v>0</v>
      </c>
      <c r="BI23" s="30">
        <f t="shared" si="9"/>
        <v>0</v>
      </c>
    </row>
    <row r="24" spans="1:61" x14ac:dyDescent="0.35">
      <c r="C24" t="s">
        <v>213</v>
      </c>
      <c r="D24" t="s">
        <v>233</v>
      </c>
      <c r="E24" s="36">
        <f t="shared" ref="E24:E28" si="10">SUM(F24:BI24)</f>
        <v>8479.2025078471579</v>
      </c>
      <c r="F24" s="30">
        <f t="shared" ref="F24:AK24" si="11">F13*F$20</f>
        <v>122.23564912042873</v>
      </c>
      <c r="G24" s="30">
        <f t="shared" si="11"/>
        <v>123.45800561163301</v>
      </c>
      <c r="H24" s="30">
        <f t="shared" si="11"/>
        <v>124.69258566774934</v>
      </c>
      <c r="I24" s="30">
        <f t="shared" si="11"/>
        <v>125.93951152442683</v>
      </c>
      <c r="J24" s="30">
        <f t="shared" si="11"/>
        <v>127.19890663967112</v>
      </c>
      <c r="K24" s="30">
        <f t="shared" si="11"/>
        <v>128.47089570606781</v>
      </c>
      <c r="L24" s="30">
        <f t="shared" si="11"/>
        <v>145.97505524601956</v>
      </c>
      <c r="M24" s="30">
        <f t="shared" si="11"/>
        <v>147.43480579847972</v>
      </c>
      <c r="N24" s="30">
        <f t="shared" si="11"/>
        <v>148.90915385646457</v>
      </c>
      <c r="O24" s="30">
        <f t="shared" si="11"/>
        <v>150.39824539502922</v>
      </c>
      <c r="P24" s="30">
        <f t="shared" si="11"/>
        <v>151.90222784897952</v>
      </c>
      <c r="Q24" s="30">
        <f t="shared" si="11"/>
        <v>153.42125012746931</v>
      </c>
      <c r="R24" s="30">
        <f t="shared" si="11"/>
        <v>172.17273625415999</v>
      </c>
      <c r="S24" s="30">
        <f t="shared" si="11"/>
        <v>173.89446361670159</v>
      </c>
      <c r="T24" s="30">
        <f t="shared" si="11"/>
        <v>175.63340825286863</v>
      </c>
      <c r="U24" s="30">
        <f t="shared" si="11"/>
        <v>177.38974233539727</v>
      </c>
      <c r="V24" s="30">
        <f t="shared" si="11"/>
        <v>179.16363975875129</v>
      </c>
      <c r="W24" s="30">
        <f t="shared" si="11"/>
        <v>180.95527615633881</v>
      </c>
      <c r="X24" s="30">
        <f t="shared" si="11"/>
        <v>201.04131180969242</v>
      </c>
      <c r="Y24" s="30">
        <f t="shared" si="11"/>
        <v>203.05172492778931</v>
      </c>
      <c r="Z24" s="30">
        <f t="shared" si="11"/>
        <v>205.08224217706723</v>
      </c>
      <c r="AA24" s="30">
        <f t="shared" si="11"/>
        <v>207.13306459883788</v>
      </c>
      <c r="AB24" s="30">
        <f t="shared" si="11"/>
        <v>209.20439524482632</v>
      </c>
      <c r="AC24" s="30">
        <f t="shared" si="11"/>
        <v>211.29643919727454</v>
      </c>
      <c r="AD24" s="30">
        <f t="shared" si="11"/>
        <v>232.81025846099709</v>
      </c>
      <c r="AE24" s="30">
        <f t="shared" si="11"/>
        <v>235.13836104560707</v>
      </c>
      <c r="AF24" s="30">
        <f t="shared" si="11"/>
        <v>237.48974465606315</v>
      </c>
      <c r="AG24" s="30">
        <f t="shared" si="11"/>
        <v>239.86464210262369</v>
      </c>
      <c r="AH24" s="30">
        <f t="shared" si="11"/>
        <v>242.26328852364998</v>
      </c>
      <c r="AI24" s="30">
        <f t="shared" si="11"/>
        <v>244.68592140888643</v>
      </c>
      <c r="AJ24" s="30">
        <f t="shared" si="11"/>
        <v>267.72717900822329</v>
      </c>
      <c r="AK24" s="30">
        <f t="shared" si="11"/>
        <v>270.4044507983055</v>
      </c>
      <c r="AL24" s="30">
        <f t="shared" ref="AL24:BI24" si="12">AL13*AL$20</f>
        <v>273.1084953062886</v>
      </c>
      <c r="AM24" s="30">
        <f t="shared" si="12"/>
        <v>275.83958025935152</v>
      </c>
      <c r="AN24" s="30">
        <f t="shared" si="12"/>
        <v>278.59797606194496</v>
      </c>
      <c r="AO24" s="30">
        <f t="shared" si="12"/>
        <v>281.38395582256436</v>
      </c>
      <c r="AP24" s="30">
        <f t="shared" si="12"/>
        <v>306.05916425623548</v>
      </c>
      <c r="AQ24" s="30">
        <f t="shared" si="12"/>
        <v>309.11975589879779</v>
      </c>
      <c r="AR24" s="30">
        <f t="shared" si="12"/>
        <v>312.21095345778588</v>
      </c>
      <c r="AS24" s="30">
        <f t="shared" si="12"/>
        <v>315.33306299236358</v>
      </c>
      <c r="AT24" s="30">
        <f t="shared" si="12"/>
        <v>211.11098091534518</v>
      </c>
      <c r="AU24" s="30">
        <f t="shared" si="12"/>
        <v>0</v>
      </c>
      <c r="AV24" s="30">
        <f t="shared" si="12"/>
        <v>0</v>
      </c>
      <c r="AW24" s="30">
        <f t="shared" si="12"/>
        <v>0</v>
      </c>
      <c r="AX24" s="30">
        <f t="shared" si="12"/>
        <v>0</v>
      </c>
      <c r="AY24" s="30">
        <f t="shared" si="12"/>
        <v>0</v>
      </c>
      <c r="AZ24" s="30">
        <f t="shared" si="12"/>
        <v>0</v>
      </c>
      <c r="BA24" s="30">
        <f t="shared" si="12"/>
        <v>0</v>
      </c>
      <c r="BB24" s="30">
        <f t="shared" si="12"/>
        <v>0</v>
      </c>
      <c r="BC24" s="30">
        <f t="shared" si="12"/>
        <v>0</v>
      </c>
      <c r="BD24" s="30">
        <f t="shared" si="12"/>
        <v>0</v>
      </c>
      <c r="BE24" s="30">
        <f t="shared" si="12"/>
        <v>0</v>
      </c>
      <c r="BF24" s="30">
        <f t="shared" si="12"/>
        <v>0</v>
      </c>
      <c r="BG24" s="30">
        <f t="shared" si="12"/>
        <v>0</v>
      </c>
      <c r="BH24" s="30">
        <f t="shared" si="12"/>
        <v>0</v>
      </c>
      <c r="BI24" s="30">
        <f t="shared" si="12"/>
        <v>0</v>
      </c>
    </row>
    <row r="25" spans="1:61" x14ac:dyDescent="0.35">
      <c r="C25" t="s">
        <v>630</v>
      </c>
      <c r="D25" t="s">
        <v>233</v>
      </c>
      <c r="E25" s="36">
        <f t="shared" si="10"/>
        <v>7118.6476827783254</v>
      </c>
      <c r="F25" s="30">
        <f t="shared" ref="F25:AK25" si="13">F14*F$20</f>
        <v>102.62197648408018</v>
      </c>
      <c r="G25" s="30">
        <f t="shared" si="13"/>
        <v>103.64819624892098</v>
      </c>
      <c r="H25" s="30">
        <f t="shared" si="13"/>
        <v>104.68467821141019</v>
      </c>
      <c r="I25" s="30">
        <f t="shared" si="13"/>
        <v>105.73152499352429</v>
      </c>
      <c r="J25" s="30">
        <f t="shared" si="13"/>
        <v>106.78884024345953</v>
      </c>
      <c r="K25" s="30">
        <f t="shared" si="13"/>
        <v>107.85672864589412</v>
      </c>
      <c r="L25" s="30">
        <f t="shared" si="13"/>
        <v>122.55220792389723</v>
      </c>
      <c r="M25" s="30">
        <f t="shared" si="13"/>
        <v>123.77773000313616</v>
      </c>
      <c r="N25" s="30">
        <f t="shared" si="13"/>
        <v>125.01550730316755</v>
      </c>
      <c r="O25" s="30">
        <f t="shared" si="13"/>
        <v>126.26566237619924</v>
      </c>
      <c r="P25" s="30">
        <f t="shared" si="13"/>
        <v>127.52831899996124</v>
      </c>
      <c r="Q25" s="30">
        <f t="shared" si="13"/>
        <v>128.8036021899608</v>
      </c>
      <c r="R25" s="30">
        <f t="shared" si="13"/>
        <v>144.54626467984494</v>
      </c>
      <c r="S25" s="30">
        <f t="shared" si="13"/>
        <v>145.99172732664337</v>
      </c>
      <c r="T25" s="30">
        <f t="shared" si="13"/>
        <v>147.45164459990983</v>
      </c>
      <c r="U25" s="30">
        <f t="shared" si="13"/>
        <v>148.92616104590888</v>
      </c>
      <c r="V25" s="30">
        <f t="shared" si="13"/>
        <v>150.41542265636804</v>
      </c>
      <c r="W25" s="30">
        <f t="shared" si="13"/>
        <v>151.91957688293172</v>
      </c>
      <c r="X25" s="30">
        <f t="shared" si="13"/>
        <v>168.78264991693712</v>
      </c>
      <c r="Y25" s="30">
        <f t="shared" si="13"/>
        <v>170.47047641610646</v>
      </c>
      <c r="Z25" s="30">
        <f t="shared" si="13"/>
        <v>172.17518118026754</v>
      </c>
      <c r="AA25" s="30">
        <f t="shared" si="13"/>
        <v>173.89693299207019</v>
      </c>
      <c r="AB25" s="30">
        <f t="shared" si="13"/>
        <v>175.63590232199095</v>
      </c>
      <c r="AC25" s="30">
        <f t="shared" si="13"/>
        <v>177.39226134521084</v>
      </c>
      <c r="AD25" s="30">
        <f t="shared" si="13"/>
        <v>195.45401886399597</v>
      </c>
      <c r="AE25" s="30">
        <f t="shared" si="13"/>
        <v>197.40855905263595</v>
      </c>
      <c r="AF25" s="30">
        <f t="shared" si="13"/>
        <v>199.38264464316231</v>
      </c>
      <c r="AG25" s="30">
        <f t="shared" si="13"/>
        <v>201.37647108959385</v>
      </c>
      <c r="AH25" s="30">
        <f t="shared" si="13"/>
        <v>203.39023580048982</v>
      </c>
      <c r="AI25" s="30">
        <f t="shared" si="13"/>
        <v>205.42413815849471</v>
      </c>
      <c r="AJ25" s="30">
        <f t="shared" si="13"/>
        <v>224.76824450175303</v>
      </c>
      <c r="AK25" s="30">
        <f t="shared" si="13"/>
        <v>227.01592694677049</v>
      </c>
      <c r="AL25" s="30">
        <f t="shared" ref="AL25:BI25" si="14">AL14*AL$20</f>
        <v>229.28608621623826</v>
      </c>
      <c r="AM25" s="30">
        <f t="shared" si="14"/>
        <v>231.57894707840063</v>
      </c>
      <c r="AN25" s="30">
        <f t="shared" si="14"/>
        <v>233.89473654918464</v>
      </c>
      <c r="AO25" s="30">
        <f t="shared" si="14"/>
        <v>236.23368391467645</v>
      </c>
      <c r="AP25" s="30">
        <f t="shared" si="14"/>
        <v>256.94956081180965</v>
      </c>
      <c r="AQ25" s="30">
        <f t="shared" si="14"/>
        <v>259.51905641992772</v>
      </c>
      <c r="AR25" s="30">
        <f t="shared" si="14"/>
        <v>262.11424698412702</v>
      </c>
      <c r="AS25" s="30">
        <f t="shared" si="14"/>
        <v>264.73538945396825</v>
      </c>
      <c r="AT25" s="30">
        <f t="shared" si="14"/>
        <v>177.23656130529707</v>
      </c>
      <c r="AU25" s="30">
        <f t="shared" si="14"/>
        <v>0</v>
      </c>
      <c r="AV25" s="30">
        <f t="shared" si="14"/>
        <v>0</v>
      </c>
      <c r="AW25" s="30">
        <f t="shared" si="14"/>
        <v>0</v>
      </c>
      <c r="AX25" s="30">
        <f t="shared" si="14"/>
        <v>0</v>
      </c>
      <c r="AY25" s="30">
        <f t="shared" si="14"/>
        <v>0</v>
      </c>
      <c r="AZ25" s="30">
        <f t="shared" si="14"/>
        <v>0</v>
      </c>
      <c r="BA25" s="30">
        <f t="shared" si="14"/>
        <v>0</v>
      </c>
      <c r="BB25" s="30">
        <f t="shared" si="14"/>
        <v>0</v>
      </c>
      <c r="BC25" s="30">
        <f t="shared" si="14"/>
        <v>0</v>
      </c>
      <c r="BD25" s="30">
        <f t="shared" si="14"/>
        <v>0</v>
      </c>
      <c r="BE25" s="30">
        <f t="shared" si="14"/>
        <v>0</v>
      </c>
      <c r="BF25" s="30">
        <f t="shared" si="14"/>
        <v>0</v>
      </c>
      <c r="BG25" s="30">
        <f t="shared" si="14"/>
        <v>0</v>
      </c>
      <c r="BH25" s="30">
        <f t="shared" si="14"/>
        <v>0</v>
      </c>
      <c r="BI25" s="30">
        <f t="shared" si="14"/>
        <v>0</v>
      </c>
    </row>
    <row r="26" spans="1:61" x14ac:dyDescent="0.35">
      <c r="C26" t="s">
        <v>214</v>
      </c>
      <c r="D26" t="s">
        <v>233</v>
      </c>
      <c r="E26" s="36">
        <f t="shared" si="10"/>
        <v>8500.7120606771987</v>
      </c>
      <c r="F26" s="30">
        <f t="shared" ref="F26:AK26" si="15">F15*F$20</f>
        <v>122.54572947881586</v>
      </c>
      <c r="G26" s="30">
        <f t="shared" si="15"/>
        <v>123.77118677360401</v>
      </c>
      <c r="H26" s="30">
        <f t="shared" si="15"/>
        <v>125.00889864134007</v>
      </c>
      <c r="I26" s="30">
        <f t="shared" si="15"/>
        <v>126.25898762775344</v>
      </c>
      <c r="J26" s="30">
        <f t="shared" si="15"/>
        <v>127.521577504031</v>
      </c>
      <c r="K26" s="30">
        <f t="shared" si="15"/>
        <v>128.7967932790713</v>
      </c>
      <c r="L26" s="30">
        <f t="shared" si="15"/>
        <v>146.34535636334479</v>
      </c>
      <c r="M26" s="30">
        <f t="shared" si="15"/>
        <v>147.8088099269782</v>
      </c>
      <c r="N26" s="30">
        <f t="shared" si="15"/>
        <v>149.286898026248</v>
      </c>
      <c r="O26" s="30">
        <f t="shared" si="15"/>
        <v>150.77976700651053</v>
      </c>
      <c r="P26" s="30">
        <f t="shared" si="15"/>
        <v>152.28756467657561</v>
      </c>
      <c r="Q26" s="30">
        <f t="shared" si="15"/>
        <v>153.81044032334134</v>
      </c>
      <c r="R26" s="30">
        <f t="shared" si="15"/>
        <v>172.60949414063862</v>
      </c>
      <c r="S26" s="30">
        <f t="shared" si="15"/>
        <v>174.335589082045</v>
      </c>
      <c r="T26" s="30">
        <f t="shared" si="15"/>
        <v>176.07894497286549</v>
      </c>
      <c r="U26" s="30">
        <f t="shared" si="15"/>
        <v>177.83973442259409</v>
      </c>
      <c r="V26" s="30">
        <f t="shared" si="15"/>
        <v>179.61813176682008</v>
      </c>
      <c r="W26" s="30">
        <f t="shared" si="15"/>
        <v>181.4143130844883</v>
      </c>
      <c r="X26" s="30">
        <f t="shared" si="15"/>
        <v>201.55130183686651</v>
      </c>
      <c r="Y26" s="30">
        <f t="shared" si="15"/>
        <v>203.56681485523512</v>
      </c>
      <c r="Z26" s="30">
        <f t="shared" si="15"/>
        <v>205.60248300378748</v>
      </c>
      <c r="AA26" s="30">
        <f t="shared" si="15"/>
        <v>207.65850783382535</v>
      </c>
      <c r="AB26" s="30">
        <f t="shared" si="15"/>
        <v>209.73509291216365</v>
      </c>
      <c r="AC26" s="30">
        <f t="shared" si="15"/>
        <v>211.83244384128525</v>
      </c>
      <c r="AD26" s="30">
        <f t="shared" si="15"/>
        <v>233.4008381233071</v>
      </c>
      <c r="AE26" s="30">
        <f t="shared" si="15"/>
        <v>235.73484650454017</v>
      </c>
      <c r="AF26" s="30">
        <f t="shared" si="15"/>
        <v>238.09219496958556</v>
      </c>
      <c r="AG26" s="30">
        <f t="shared" si="15"/>
        <v>240.47311691928132</v>
      </c>
      <c r="AH26" s="30">
        <f t="shared" si="15"/>
        <v>242.87784808847417</v>
      </c>
      <c r="AI26" s="30">
        <f t="shared" si="15"/>
        <v>245.30662656935891</v>
      </c>
      <c r="AJ26" s="30">
        <f t="shared" si="15"/>
        <v>268.40633390464029</v>
      </c>
      <c r="AK26" s="30">
        <f t="shared" si="15"/>
        <v>271.0903972436866</v>
      </c>
      <c r="AL26" s="30">
        <f t="shared" ref="AL26:BI26" si="16">AL15*AL$20</f>
        <v>273.80130121612353</v>
      </c>
      <c r="AM26" s="30">
        <f t="shared" si="16"/>
        <v>276.53931422828481</v>
      </c>
      <c r="AN26" s="30">
        <f t="shared" si="16"/>
        <v>279.30470737056766</v>
      </c>
      <c r="AO26" s="30">
        <f t="shared" si="16"/>
        <v>282.09775444427322</v>
      </c>
      <c r="AP26" s="30">
        <f t="shared" si="16"/>
        <v>306.83555752630957</v>
      </c>
      <c r="AQ26" s="30">
        <f t="shared" si="16"/>
        <v>309.90391310157264</v>
      </c>
      <c r="AR26" s="30">
        <f t="shared" si="16"/>
        <v>313.00295223258843</v>
      </c>
      <c r="AS26" s="30">
        <f t="shared" si="16"/>
        <v>316.13298175491423</v>
      </c>
      <c r="AT26" s="30">
        <f t="shared" si="16"/>
        <v>211.64651509946188</v>
      </c>
      <c r="AU26" s="30">
        <f t="shared" si="16"/>
        <v>0</v>
      </c>
      <c r="AV26" s="30">
        <f t="shared" si="16"/>
        <v>0</v>
      </c>
      <c r="AW26" s="30">
        <f t="shared" si="16"/>
        <v>0</v>
      </c>
      <c r="AX26" s="30">
        <f t="shared" si="16"/>
        <v>0</v>
      </c>
      <c r="AY26" s="30">
        <f t="shared" si="16"/>
        <v>0</v>
      </c>
      <c r="AZ26" s="30">
        <f t="shared" si="16"/>
        <v>0</v>
      </c>
      <c r="BA26" s="30">
        <f t="shared" si="16"/>
        <v>0</v>
      </c>
      <c r="BB26" s="30">
        <f t="shared" si="16"/>
        <v>0</v>
      </c>
      <c r="BC26" s="30">
        <f t="shared" si="16"/>
        <v>0</v>
      </c>
      <c r="BD26" s="30">
        <f t="shared" si="16"/>
        <v>0</v>
      </c>
      <c r="BE26" s="30">
        <f t="shared" si="16"/>
        <v>0</v>
      </c>
      <c r="BF26" s="30">
        <f t="shared" si="16"/>
        <v>0</v>
      </c>
      <c r="BG26" s="30">
        <f t="shared" si="16"/>
        <v>0</v>
      </c>
      <c r="BH26" s="30">
        <f t="shared" si="16"/>
        <v>0</v>
      </c>
      <c r="BI26" s="30">
        <f t="shared" si="16"/>
        <v>0</v>
      </c>
    </row>
    <row r="27" spans="1:61" x14ac:dyDescent="0.35">
      <c r="C27" t="s">
        <v>215</v>
      </c>
      <c r="D27" t="s">
        <v>233</v>
      </c>
      <c r="E27" s="36">
        <f t="shared" si="10"/>
        <v>3244.5218475654965</v>
      </c>
      <c r="F27" s="30">
        <f t="shared" ref="F27:AK27" si="17">F16*F$20</f>
        <v>46.772822533197839</v>
      </c>
      <c r="G27" s="30">
        <f t="shared" si="17"/>
        <v>47.240550758529814</v>
      </c>
      <c r="H27" s="30">
        <f t="shared" si="17"/>
        <v>47.712956266115114</v>
      </c>
      <c r="I27" s="30">
        <f t="shared" si="17"/>
        <v>48.190085828776262</v>
      </c>
      <c r="J27" s="30">
        <f t="shared" si="17"/>
        <v>48.671986687064035</v>
      </c>
      <c r="K27" s="30">
        <f t="shared" si="17"/>
        <v>49.158706553934664</v>
      </c>
      <c r="L27" s="30">
        <f t="shared" si="17"/>
        <v>55.856580321908275</v>
      </c>
      <c r="M27" s="30">
        <f t="shared" si="17"/>
        <v>56.415146125127343</v>
      </c>
      <c r="N27" s="30">
        <f t="shared" si="17"/>
        <v>56.979297586378628</v>
      </c>
      <c r="O27" s="30">
        <f t="shared" si="17"/>
        <v>57.549090562242419</v>
      </c>
      <c r="P27" s="30">
        <f t="shared" si="17"/>
        <v>58.124581467864843</v>
      </c>
      <c r="Q27" s="30">
        <f t="shared" si="17"/>
        <v>58.705827282543488</v>
      </c>
      <c r="R27" s="30">
        <f t="shared" si="17"/>
        <v>65.880983950409913</v>
      </c>
      <c r="S27" s="30">
        <f t="shared" si="17"/>
        <v>66.539793789914015</v>
      </c>
      <c r="T27" s="30">
        <f t="shared" si="17"/>
        <v>67.205191727813158</v>
      </c>
      <c r="U27" s="30">
        <f t="shared" si="17"/>
        <v>67.877243645091269</v>
      </c>
      <c r="V27" s="30">
        <f t="shared" si="17"/>
        <v>68.556016081542197</v>
      </c>
      <c r="W27" s="30">
        <f t="shared" si="17"/>
        <v>69.241576242357624</v>
      </c>
      <c r="X27" s="30">
        <f t="shared" si="17"/>
        <v>76.927391205259326</v>
      </c>
      <c r="Y27" s="30">
        <f t="shared" si="17"/>
        <v>77.696665117311895</v>
      </c>
      <c r="Z27" s="30">
        <f t="shared" si="17"/>
        <v>78.473631768485035</v>
      </c>
      <c r="AA27" s="30">
        <f t="shared" si="17"/>
        <v>79.258368086169867</v>
      </c>
      <c r="AB27" s="30">
        <f t="shared" si="17"/>
        <v>80.050951767031592</v>
      </c>
      <c r="AC27" s="30">
        <f t="shared" si="17"/>
        <v>80.851461284701898</v>
      </c>
      <c r="AD27" s="30">
        <f t="shared" si="17"/>
        <v>89.083610070053382</v>
      </c>
      <c r="AE27" s="30">
        <f t="shared" si="17"/>
        <v>89.974446170753936</v>
      </c>
      <c r="AF27" s="30">
        <f t="shared" si="17"/>
        <v>90.874190632461463</v>
      </c>
      <c r="AG27" s="30">
        <f t="shared" si="17"/>
        <v>91.782932538786042</v>
      </c>
      <c r="AH27" s="30">
        <f t="shared" si="17"/>
        <v>92.700761864173913</v>
      </c>
      <c r="AI27" s="30">
        <f t="shared" si="17"/>
        <v>93.627769482815665</v>
      </c>
      <c r="AJ27" s="30">
        <f t="shared" si="17"/>
        <v>102.44438444244749</v>
      </c>
      <c r="AK27" s="30">
        <f t="shared" si="17"/>
        <v>103.46882828687193</v>
      </c>
      <c r="AL27" s="30">
        <f t="shared" ref="AL27:BI27" si="18">AL16*AL$20</f>
        <v>104.50351656974067</v>
      </c>
      <c r="AM27" s="30">
        <f t="shared" si="18"/>
        <v>105.54855173543808</v>
      </c>
      <c r="AN27" s="30">
        <f t="shared" si="18"/>
        <v>106.60403725279247</v>
      </c>
      <c r="AO27" s="30">
        <f t="shared" si="18"/>
        <v>107.67007762532037</v>
      </c>
      <c r="AP27" s="30">
        <f t="shared" si="18"/>
        <v>117.11191520169463</v>
      </c>
      <c r="AQ27" s="30">
        <f t="shared" si="18"/>
        <v>118.28303435371157</v>
      </c>
      <c r="AR27" s="30">
        <f t="shared" si="18"/>
        <v>119.4658646972487</v>
      </c>
      <c r="AS27" s="30">
        <f t="shared" si="18"/>
        <v>120.66052334422116</v>
      </c>
      <c r="AT27" s="30">
        <f t="shared" si="18"/>
        <v>80.780496657194178</v>
      </c>
      <c r="AU27" s="30">
        <f t="shared" si="18"/>
        <v>0</v>
      </c>
      <c r="AV27" s="30">
        <f t="shared" si="18"/>
        <v>0</v>
      </c>
      <c r="AW27" s="30">
        <f t="shared" si="18"/>
        <v>0</v>
      </c>
      <c r="AX27" s="30">
        <f t="shared" si="18"/>
        <v>0</v>
      </c>
      <c r="AY27" s="30">
        <f t="shared" si="18"/>
        <v>0</v>
      </c>
      <c r="AZ27" s="30">
        <f t="shared" si="18"/>
        <v>0</v>
      </c>
      <c r="BA27" s="30">
        <f t="shared" si="18"/>
        <v>0</v>
      </c>
      <c r="BB27" s="30">
        <f t="shared" si="18"/>
        <v>0</v>
      </c>
      <c r="BC27" s="30">
        <f t="shared" si="18"/>
        <v>0</v>
      </c>
      <c r="BD27" s="30">
        <f t="shared" si="18"/>
        <v>0</v>
      </c>
      <c r="BE27" s="30">
        <f t="shared" si="18"/>
        <v>0</v>
      </c>
      <c r="BF27" s="30">
        <f t="shared" si="18"/>
        <v>0</v>
      </c>
      <c r="BG27" s="30">
        <f t="shared" si="18"/>
        <v>0</v>
      </c>
      <c r="BH27" s="30">
        <f t="shared" si="18"/>
        <v>0</v>
      </c>
      <c r="BI27" s="30">
        <f t="shared" si="18"/>
        <v>0</v>
      </c>
    </row>
    <row r="28" spans="1:61" x14ac:dyDescent="0.35">
      <c r="B28" s="7" t="s">
        <v>324</v>
      </c>
      <c r="D28" t="s">
        <v>233</v>
      </c>
      <c r="E28" s="36">
        <f t="shared" si="10"/>
        <v>38903.826049633346</v>
      </c>
      <c r="F28" s="30">
        <f>SUM(F23:F27)</f>
        <v>560.8351051934676</v>
      </c>
      <c r="G28" s="30">
        <f t="shared" ref="G28:BI28" si="19">SUM(G23:G27)</f>
        <v>566.44345624540222</v>
      </c>
      <c r="H28" s="30">
        <f t="shared" si="19"/>
        <v>572.10789080785628</v>
      </c>
      <c r="I28" s="30">
        <f t="shared" si="19"/>
        <v>577.82896971593482</v>
      </c>
      <c r="J28" s="30">
        <f t="shared" si="19"/>
        <v>583.60725941309431</v>
      </c>
      <c r="K28" s="30">
        <f t="shared" si="19"/>
        <v>589.44333200722508</v>
      </c>
      <c r="L28" s="30">
        <f t="shared" si="19"/>
        <v>669.75498599320963</v>
      </c>
      <c r="M28" s="30">
        <f t="shared" si="19"/>
        <v>676.45253585314151</v>
      </c>
      <c r="N28" s="30">
        <f t="shared" si="19"/>
        <v>683.21706121167313</v>
      </c>
      <c r="O28" s="30">
        <f t="shared" si="19"/>
        <v>690.04923182379002</v>
      </c>
      <c r="P28" s="30">
        <f t="shared" si="19"/>
        <v>696.94972414202778</v>
      </c>
      <c r="Q28" s="30">
        <f t="shared" si="19"/>
        <v>703.91922138344808</v>
      </c>
      <c r="R28" s="30">
        <f t="shared" si="19"/>
        <v>789.95379288586946</v>
      </c>
      <c r="S28" s="30">
        <f t="shared" si="19"/>
        <v>797.85333081472822</v>
      </c>
      <c r="T28" s="30">
        <f t="shared" si="19"/>
        <v>805.83186412287569</v>
      </c>
      <c r="U28" s="30">
        <f t="shared" si="19"/>
        <v>813.89018276410411</v>
      </c>
      <c r="V28" s="30">
        <f t="shared" si="19"/>
        <v>822.02908459174535</v>
      </c>
      <c r="W28" s="30">
        <f t="shared" si="19"/>
        <v>830.24937543766282</v>
      </c>
      <c r="X28" s="30">
        <f t="shared" si="19"/>
        <v>922.40705611124349</v>
      </c>
      <c r="Y28" s="30">
        <f t="shared" si="19"/>
        <v>931.63112667235589</v>
      </c>
      <c r="Z28" s="30">
        <f t="shared" si="19"/>
        <v>940.94743793907935</v>
      </c>
      <c r="AA28" s="30">
        <f t="shared" si="19"/>
        <v>950.35691231846999</v>
      </c>
      <c r="AB28" s="30">
        <f t="shared" si="19"/>
        <v>959.860481441655</v>
      </c>
      <c r="AC28" s="30">
        <f t="shared" si="19"/>
        <v>969.45908625607149</v>
      </c>
      <c r="AD28" s="30">
        <f t="shared" si="19"/>
        <v>1068.1676477657807</v>
      </c>
      <c r="AE28" s="30">
        <f t="shared" si="19"/>
        <v>1078.8493242434388</v>
      </c>
      <c r="AF28" s="30">
        <f t="shared" si="19"/>
        <v>1089.6378174858728</v>
      </c>
      <c r="AG28" s="30">
        <f t="shared" si="19"/>
        <v>1100.5341956607313</v>
      </c>
      <c r="AH28" s="30">
        <f t="shared" si="19"/>
        <v>1111.5395376173387</v>
      </c>
      <c r="AI28" s="30">
        <f t="shared" si="19"/>
        <v>1122.6549329935121</v>
      </c>
      <c r="AJ28" s="30">
        <f t="shared" si="19"/>
        <v>1228.3716058504017</v>
      </c>
      <c r="AK28" s="30">
        <f t="shared" si="19"/>
        <v>1240.6553219089053</v>
      </c>
      <c r="AL28" s="30">
        <f t="shared" si="19"/>
        <v>1253.0618751279944</v>
      </c>
      <c r="AM28" s="30">
        <f t="shared" si="19"/>
        <v>1265.5924938792746</v>
      </c>
      <c r="AN28" s="30">
        <f t="shared" si="19"/>
        <v>1278.2484188180674</v>
      </c>
      <c r="AO28" s="30">
        <f t="shared" si="19"/>
        <v>1291.0309030062476</v>
      </c>
      <c r="AP28" s="30">
        <f t="shared" si="19"/>
        <v>1404.2443821929496</v>
      </c>
      <c r="AQ28" s="30">
        <f t="shared" si="19"/>
        <v>1418.2868260148791</v>
      </c>
      <c r="AR28" s="30">
        <f t="shared" si="19"/>
        <v>1432.4696942750281</v>
      </c>
      <c r="AS28" s="30">
        <f t="shared" si="19"/>
        <v>1446.794391217778</v>
      </c>
      <c r="AT28" s="30">
        <f t="shared" si="19"/>
        <v>968.60817642900133</v>
      </c>
      <c r="AU28" s="30">
        <f t="shared" si="19"/>
        <v>0</v>
      </c>
      <c r="AV28" s="30">
        <f t="shared" si="19"/>
        <v>0</v>
      </c>
      <c r="AW28" s="30">
        <f t="shared" si="19"/>
        <v>0</v>
      </c>
      <c r="AX28" s="30">
        <f t="shared" si="19"/>
        <v>0</v>
      </c>
      <c r="AY28" s="30">
        <f t="shared" si="19"/>
        <v>0</v>
      </c>
      <c r="AZ28" s="30">
        <f t="shared" si="19"/>
        <v>0</v>
      </c>
      <c r="BA28" s="30">
        <f t="shared" si="19"/>
        <v>0</v>
      </c>
      <c r="BB28" s="30">
        <f t="shared" si="19"/>
        <v>0</v>
      </c>
      <c r="BC28" s="30">
        <f t="shared" si="19"/>
        <v>0</v>
      </c>
      <c r="BD28" s="30">
        <f t="shared" si="19"/>
        <v>0</v>
      </c>
      <c r="BE28" s="30">
        <f t="shared" si="19"/>
        <v>0</v>
      </c>
      <c r="BF28" s="30">
        <f t="shared" si="19"/>
        <v>0</v>
      </c>
      <c r="BG28" s="30">
        <f t="shared" si="19"/>
        <v>0</v>
      </c>
      <c r="BH28" s="30">
        <f t="shared" si="19"/>
        <v>0</v>
      </c>
      <c r="BI28" s="30">
        <f t="shared" si="19"/>
        <v>0</v>
      </c>
    </row>
    <row r="29" spans="1:61" ht="15" thickBot="1" x14ac:dyDescent="0.4">
      <c r="E29" s="3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</row>
    <row r="30" spans="1:61" ht="15" thickBot="1" x14ac:dyDescent="0.4">
      <c r="A30" s="37" t="s">
        <v>96</v>
      </c>
      <c r="B30" s="26"/>
      <c r="C30" s="37"/>
      <c r="D30" s="37"/>
      <c r="E30" s="3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</row>
    <row r="31" spans="1:61" x14ac:dyDescent="0.35">
      <c r="A31" s="1"/>
      <c r="C31" s="1"/>
      <c r="D31" s="1"/>
    </row>
    <row r="32" spans="1:61" x14ac:dyDescent="0.35">
      <c r="A32" s="1"/>
      <c r="B32" s="7" t="s">
        <v>96</v>
      </c>
      <c r="D32" s="1"/>
    </row>
    <row r="33" spans="1:61" x14ac:dyDescent="0.35">
      <c r="A33" s="1"/>
      <c r="C33" t="s">
        <v>626</v>
      </c>
      <c r="D33" t="s">
        <v>233</v>
      </c>
      <c r="E33" s="36">
        <f t="shared" ref="E33:E54" si="20">SUM(F33:BI33)</f>
        <v>555.77803310892398</v>
      </c>
      <c r="F33" s="9">
        <f>IF(AND(F2&gt;=smelter_start,production!F24&gt;0),assumptions!$E203*(1+assumptions!$E221)^F$3,0)</f>
        <v>0</v>
      </c>
      <c r="G33" s="9">
        <f>IF(AND(G2&gt;=smelter_start,production!G24&gt;0),assumptions!$E203*(1+assumptions!$E221)^G$3,0)</f>
        <v>0</v>
      </c>
      <c r="H33" s="9">
        <f>IF(AND(H2&gt;=smelter_start,production!H24&gt;0),assumptions!$E203*(1+assumptions!$E221)^H$3,0)</f>
        <v>0</v>
      </c>
      <c r="I33" s="9">
        <f>IF(AND(I2&gt;=smelter_start,production!I24&gt;0),assumptions!$E203*(1+assumptions!$E221)^I$3,0)</f>
        <v>0</v>
      </c>
      <c r="J33" s="9">
        <f>IF(AND(J2&gt;=smelter_start,production!J24&gt;0),assumptions!$E203*(1+assumptions!$E221)^J$3,0)</f>
        <v>12.48724812</v>
      </c>
      <c r="K33" s="9">
        <f>IF(AND(K2&gt;=smelter_start,production!K24&gt;0),assumptions!$E203*(1+assumptions!$E221)^K$3,0)</f>
        <v>12.612120601199999</v>
      </c>
      <c r="L33" s="9">
        <f>IF(AND(L2&gt;=smelter_start,production!L24&gt;0),assumptions!$E203*(1+assumptions!$E221)^L$3,0)</f>
        <v>12.738241807212002</v>
      </c>
      <c r="M33" s="9">
        <f>IF(AND(M2&gt;=smelter_start,production!M24&gt;0),assumptions!$E203*(1+assumptions!$E221)^M$3,0)</f>
        <v>12.865624225284119</v>
      </c>
      <c r="N33" s="9">
        <f>IF(AND(N2&gt;=smelter_start,production!N24&gt;0),assumptions!$E203*(1+assumptions!$E221)^N$3,0)</f>
        <v>12.994280467536964</v>
      </c>
      <c r="O33" s="9">
        <f>IF(AND(O2&gt;=smelter_start,production!O24&gt;0),assumptions!$E203*(1+assumptions!$E221)^O$3,0)</f>
        <v>13.124223272212333</v>
      </c>
      <c r="P33" s="9">
        <f>IF(AND(P2&gt;=smelter_start,production!P24&gt;0),assumptions!$E203*(1+assumptions!$E221)^P$3,0)</f>
        <v>13.255465504934456</v>
      </c>
      <c r="Q33" s="9">
        <f>IF(AND(Q2&gt;=smelter_start,production!Q24&gt;0),assumptions!$E203*(1+assumptions!$E221)^Q$3,0)</f>
        <v>13.3880201599838</v>
      </c>
      <c r="R33" s="9">
        <f>IF(AND(R2&gt;=smelter_start,production!R24&gt;0),assumptions!$E203*(1+assumptions!$E221)^R$3,0)</f>
        <v>13.521900361583636</v>
      </c>
      <c r="S33" s="9">
        <f>IF(AND(S2&gt;=smelter_start,production!S24&gt;0),assumptions!$E203*(1+assumptions!$E221)^S$3,0)</f>
        <v>13.657119365199474</v>
      </c>
      <c r="T33" s="9">
        <f>IF(AND(T2&gt;=smelter_start,production!T24&gt;0),assumptions!$E203*(1+assumptions!$E221)^T$3,0)</f>
        <v>13.79369055885147</v>
      </c>
      <c r="U33" s="9">
        <f>IF(AND(U2&gt;=smelter_start,production!U24&gt;0),assumptions!$E203*(1+assumptions!$E221)^U$3,0)</f>
        <v>13.93162746443998</v>
      </c>
      <c r="V33" s="9">
        <f>IF(AND(V2&gt;=smelter_start,production!V24&gt;0),assumptions!$E203*(1+assumptions!$E221)^V$3,0)</f>
        <v>14.070943739084385</v>
      </c>
      <c r="W33" s="9">
        <f>IF(AND(W2&gt;=smelter_start,production!W24&gt;0),assumptions!$E203*(1+assumptions!$E221)^W$3,0)</f>
        <v>14.211653176475231</v>
      </c>
      <c r="X33" s="9">
        <f>IF(AND(X2&gt;=smelter_start,production!X24&gt;0),assumptions!$E203*(1+assumptions!$E221)^X$3,0)</f>
        <v>14.353769708239984</v>
      </c>
      <c r="Y33" s="9">
        <f>IF(AND(Y2&gt;=smelter_start,production!Y24&gt;0),assumptions!$E203*(1+assumptions!$E221)^Y$3,0)</f>
        <v>14.497307405322379</v>
      </c>
      <c r="Z33" s="9">
        <f>IF(AND(Z2&gt;=smelter_start,production!Z24&gt;0),assumptions!$E203*(1+assumptions!$E221)^Z$3,0)</f>
        <v>14.642280479375604</v>
      </c>
      <c r="AA33" s="9">
        <f>IF(AND(AA2&gt;=smelter_start,production!AA24&gt;0),assumptions!$E203*(1+assumptions!$E221)^AA$3,0)</f>
        <v>14.788703284169358</v>
      </c>
      <c r="AB33" s="9">
        <f>IF(AND(AB2&gt;=smelter_start,production!AB24&gt;0),assumptions!$E203*(1+assumptions!$E221)^AB$3,0)</f>
        <v>14.936590317011056</v>
      </c>
      <c r="AC33" s="9">
        <f>IF(AND(AC2&gt;=smelter_start,production!AC24&gt;0),assumptions!$E203*(1+assumptions!$E221)^AC$3,0)</f>
        <v>15.085956220181163</v>
      </c>
      <c r="AD33" s="9">
        <f>IF(AND(AD2&gt;=smelter_start,production!AD24&gt;0),assumptions!$E203*(1+assumptions!$E221)^AD$3,0)</f>
        <v>15.23681578238298</v>
      </c>
      <c r="AE33" s="9">
        <f>IF(AND(AE2&gt;=smelter_start,production!AE24&gt;0),assumptions!$E203*(1+assumptions!$E221)^AE$3,0)</f>
        <v>15.389183940206811</v>
      </c>
      <c r="AF33" s="9">
        <f>IF(AND(AF2&gt;=smelter_start,production!AF24&gt;0),assumptions!$E203*(1+assumptions!$E221)^AF$3,0)</f>
        <v>15.543075779608879</v>
      </c>
      <c r="AG33" s="9">
        <f>IF(AND(AG2&gt;=smelter_start,production!AG24&gt;0),assumptions!$E203*(1+assumptions!$E221)^AG$3,0)</f>
        <v>15.698506537404963</v>
      </c>
      <c r="AH33" s="9">
        <f>IF(AND(AH2&gt;=smelter_start,production!AH24&gt;0),assumptions!$E203*(1+assumptions!$E221)^AH$3,0)</f>
        <v>15.855491602779013</v>
      </c>
      <c r="AI33" s="9">
        <f>IF(AND(AI2&gt;=smelter_start,production!AI24&gt;0),assumptions!$E203*(1+assumptions!$E221)^AI$3,0)</f>
        <v>16.014046518806804</v>
      </c>
      <c r="AJ33" s="9">
        <f>IF(AND(AJ2&gt;=smelter_start,production!AJ24&gt;0),assumptions!$E203*(1+assumptions!$E221)^AJ$3,0)</f>
        <v>16.174186983994876</v>
      </c>
      <c r="AK33" s="9">
        <f>IF(AND(AK2&gt;=smelter_start,production!AK24&gt;0),assumptions!$E203*(1+assumptions!$E221)^AK$3,0)</f>
        <v>16.335928853834819</v>
      </c>
      <c r="AL33" s="9">
        <f>IF(AND(AL2&gt;=smelter_start,production!AL24&gt;0),assumptions!$E203*(1+assumptions!$E221)^AL$3,0)</f>
        <v>16.499288142373171</v>
      </c>
      <c r="AM33" s="9">
        <f>IF(AND(AM2&gt;=smelter_start,production!AM24&gt;0),assumptions!$E203*(1+assumptions!$E221)^AM$3,0)</f>
        <v>16.664281023796903</v>
      </c>
      <c r="AN33" s="9">
        <f>IF(AND(AN2&gt;=smelter_start,production!AN24&gt;0),assumptions!$E203*(1+assumptions!$E221)^AN$3,0)</f>
        <v>16.830923834034873</v>
      </c>
      <c r="AO33" s="9">
        <f>IF(AND(AO2&gt;=smelter_start,production!AO24&gt;0),assumptions!$E203*(1+assumptions!$E221)^AO$3,0)</f>
        <v>16.999233072375219</v>
      </c>
      <c r="AP33" s="9">
        <f>IF(AND(AP2&gt;=smelter_start,production!AP24&gt;0),assumptions!$E203*(1+assumptions!$E221)^AP$3,0)</f>
        <v>17.16922540309897</v>
      </c>
      <c r="AQ33" s="9">
        <f>IF(AND(AQ2&gt;=smelter_start,production!AQ24&gt;0),assumptions!$E203*(1+assumptions!$E221)^AQ$3,0)</f>
        <v>17.340917657129964</v>
      </c>
      <c r="AR33" s="9">
        <f>IF(AND(AR2&gt;=smelter_start,production!AR24&gt;0),assumptions!$E203*(1+assumptions!$E221)^AR$3,0)</f>
        <v>17.514326833701261</v>
      </c>
      <c r="AS33" s="9">
        <f>IF(AND(AS2&gt;=smelter_start,production!AS24&gt;0),assumptions!$E203*(1+assumptions!$E221)^AS$3,0)</f>
        <v>17.689470102038271</v>
      </c>
      <c r="AT33" s="9">
        <f>IF(AND(AT2&gt;=smelter_start,production!AT24&gt;0),assumptions!$E203*(1+assumptions!$E221)^AT$3,0)</f>
        <v>17.866364803058659</v>
      </c>
      <c r="AU33" s="9">
        <f>IF(AND(AU2&gt;=smelter_start,production!AU24&gt;0),assumptions!$E203*(1+assumptions!$E221)^AU$3,0)</f>
        <v>0</v>
      </c>
      <c r="AV33" s="9">
        <f>IF(AND(AV2&gt;=smelter_start,production!AV24&gt;0),assumptions!$E203*(1+assumptions!$E221)^AV$3,0)</f>
        <v>0</v>
      </c>
      <c r="AW33" s="9">
        <f>IF(AND(AW2&gt;=smelter_start,production!AW24&gt;0),assumptions!$E203*(1+assumptions!$E221)^AW$3,0)</f>
        <v>0</v>
      </c>
      <c r="AX33" s="9">
        <f>IF(AND(AX2&gt;=smelter_start,production!AX24&gt;0),assumptions!$E203*(1+assumptions!$E221)^AX$3,0)</f>
        <v>0</v>
      </c>
      <c r="AY33" s="9">
        <f>IF(AND(AY2&gt;=smelter_start,production!AY24&gt;0),assumptions!$E203*(1+assumptions!$E221)^AY$3,0)</f>
        <v>0</v>
      </c>
      <c r="AZ33" s="9">
        <f>IF(AND(AZ2&gt;=smelter_start,production!AZ24&gt;0),assumptions!$E203*(1+assumptions!$E221)^AZ$3,0)</f>
        <v>0</v>
      </c>
      <c r="BA33" s="9">
        <f>IF(AND(BA2&gt;=smelter_start,production!BA24&gt;0),assumptions!$E203*(1+assumptions!$E221)^BA$3,0)</f>
        <v>0</v>
      </c>
      <c r="BB33" s="9">
        <f>IF(AND(BB2&gt;=smelter_start,production!BB24&gt;0),assumptions!$E203*(1+assumptions!$E221)^BB$3,0)</f>
        <v>0</v>
      </c>
      <c r="BC33" s="9">
        <f>IF(AND(BC2&gt;=smelter_start,production!BC24&gt;0),assumptions!$E203*(1+assumptions!$E221)^BC$3,0)</f>
        <v>0</v>
      </c>
      <c r="BD33" s="9">
        <f>IF(AND(BD2&gt;=smelter_start,production!BD24&gt;0),assumptions!$E203*(1+assumptions!$E221)^BD$3,0)</f>
        <v>0</v>
      </c>
      <c r="BE33" s="9">
        <f>IF(AND(BE2&gt;=smelter_start,production!BE24&gt;0),assumptions!$E203*(1+assumptions!$E221)^BE$3,0)</f>
        <v>0</v>
      </c>
      <c r="BF33" s="9">
        <f>IF(AND(BF2&gt;=smelter_start,production!BF24&gt;0),assumptions!$E203*(1+assumptions!$E221)^BF$3,0)</f>
        <v>0</v>
      </c>
      <c r="BG33" s="9">
        <f>IF(AND(BG2&gt;=smelter_start,production!BG24&gt;0),assumptions!$E203*(1+assumptions!$E221)^BG$3,0)</f>
        <v>0</v>
      </c>
      <c r="BH33" s="9">
        <f>IF(AND(BH2&gt;=smelter_start,production!BH24&gt;0),assumptions!$E203*(1+assumptions!$E221)^BH$3,0)</f>
        <v>0</v>
      </c>
      <c r="BI33" s="9">
        <f>IF(AND(BI2&gt;=smelter_start,production!BI24&gt;0),assumptions!$E203*(1+assumptions!$E221)^BI$3,0)</f>
        <v>0</v>
      </c>
    </row>
    <row r="34" spans="1:61" x14ac:dyDescent="0.35">
      <c r="A34" s="1"/>
      <c r="C34" t="s">
        <v>213</v>
      </c>
      <c r="D34" t="s">
        <v>233</v>
      </c>
      <c r="E34" s="36">
        <f t="shared" si="20"/>
        <v>1183.1258428077135</v>
      </c>
      <c r="F34" s="9">
        <f>IF(F2&gt;=smelter_start,assumptions!$E204*production!F$39*(1+assumptions!$E221)^F$3/1000,0)</f>
        <v>0</v>
      </c>
      <c r="G34" s="9">
        <f>IF(G2&gt;=smelter_start,assumptions!$E204*production!G$39*(1+assumptions!$E221)^G$3/1000,0)</f>
        <v>0</v>
      </c>
      <c r="H34" s="9">
        <f>IF(H2&gt;=smelter_start,assumptions!$E204*production!H$39*(1+assumptions!$E221)^H$3/1000,0)</f>
        <v>0</v>
      </c>
      <c r="I34" s="9">
        <f>IF(I2&gt;=smelter_start,assumptions!$E204*production!I$39*(1+assumptions!$E221)^I$3/1000,0)</f>
        <v>0</v>
      </c>
      <c r="J34" s="9">
        <f>IF(J2&gt;=smelter_start,assumptions!$E204*production!J$39*(1+assumptions!$E221)^J$3/1000,0)</f>
        <v>22.16386718684846</v>
      </c>
      <c r="K34" s="9">
        <f>IF(K2&gt;=smelter_start,assumptions!$E204*production!K$39*(1+assumptions!$E221)^K$3/1000,0)</f>
        <v>22.206421811847211</v>
      </c>
      <c r="L34" s="9">
        <f>IF(L2&gt;=smelter_start,assumptions!$E204*production!L$39*(1+assumptions!$E221)^L$3/1000,0)</f>
        <v>25.030190409441705</v>
      </c>
      <c r="M34" s="9">
        <f>IF(M2&gt;=smelter_start,assumptions!$E204*production!M$39*(1+assumptions!$E221)^M$3/1000,0)</f>
        <v>25.078248375027819</v>
      </c>
      <c r="N34" s="9">
        <f>IF(N2&gt;=smelter_start,assumptions!$E204*production!N$39*(1+assumptions!$E221)^N$3/1000,0)</f>
        <v>25.126398611907884</v>
      </c>
      <c r="O34" s="9">
        <f>IF(O2&gt;=smelter_start,assumptions!$E204*production!O$39*(1+assumptions!$E221)^O$3/1000,0)</f>
        <v>25.174641297242747</v>
      </c>
      <c r="P34" s="9">
        <f>IF(P2&gt;=smelter_start,assumptions!$E204*production!P$39*(1+assumptions!$E221)^P$3/1000,0)</f>
        <v>25.222976608533457</v>
      </c>
      <c r="Q34" s="9">
        <f>IF(Q2&gt;=smelter_start,assumptions!$E204*production!Q$39*(1+assumptions!$E221)^Q$3/1000,0)</f>
        <v>25.271404723621828</v>
      </c>
      <c r="R34" s="9">
        <f>IF(R2&gt;=smelter_start,assumptions!$E204*production!R$39*(1+assumptions!$E221)^R$3/1000,0)</f>
        <v>28.133250911879095</v>
      </c>
      <c r="S34" s="9">
        <f>IF(S2&gt;=smelter_start,assumptions!$E204*production!S$39*(1+assumptions!$E221)^S$3/1000,0)</f>
        <v>28.187266753629903</v>
      </c>
      <c r="T34" s="9">
        <f>IF(T2&gt;=smelter_start,assumptions!$E204*production!T$39*(1+assumptions!$E221)^T$3/1000,0)</f>
        <v>28.241386305796876</v>
      </c>
      <c r="U34" s="9">
        <f>IF(U2&gt;=smelter_start,assumptions!$E204*production!U$39*(1+assumptions!$E221)^U$3/1000,0)</f>
        <v>28.295609767504001</v>
      </c>
      <c r="V34" s="9">
        <f>IF(V2&gt;=smelter_start,assumptions!$E204*production!V$39*(1+assumptions!$E221)^V$3/1000,0)</f>
        <v>28.349937338257611</v>
      </c>
      <c r="W34" s="9">
        <f>IF(W2&gt;=smelter_start,assumptions!$E204*production!W$39*(1+assumptions!$E221)^W$3/1000,0)</f>
        <v>28.404369217947075</v>
      </c>
      <c r="X34" s="9">
        <f>IF(X2&gt;=smelter_start,assumptions!$E204*production!X$39*(1+assumptions!$E221)^X$3/1000,0)</f>
        <v>31.304796167530075</v>
      </c>
      <c r="Y34" s="9">
        <f>IF(Y2&gt;=smelter_start,assumptions!$E204*production!Y$39*(1+assumptions!$E221)^Y$3/1000,0)</f>
        <v>31.36490137617173</v>
      </c>
      <c r="Z34" s="9">
        <f>IF(Z2&gt;=smelter_start,assumptions!$E204*production!Z$39*(1+assumptions!$E221)^Z$3/1000,0)</f>
        <v>31.425121986813977</v>
      </c>
      <c r="AA34" s="9">
        <f>IF(AA2&gt;=smelter_start,assumptions!$E204*production!AA$39*(1+assumptions!$E221)^AA$3/1000,0)</f>
        <v>31.485458221028662</v>
      </c>
      <c r="AB34" s="9">
        <f>IF(AB2&gt;=smelter_start,assumptions!$E204*production!AB$39*(1+assumptions!$E221)^AB$3/1000,0)</f>
        <v>31.545910300813038</v>
      </c>
      <c r="AC34" s="9">
        <f>IF(AC2&gt;=smelter_start,assumptions!$E204*production!AC$39*(1+assumptions!$E221)^AC$3/1000,0)</f>
        <v>31.606478448590597</v>
      </c>
      <c r="AD34" s="9">
        <f>IF(AD2&gt;=smelter_start,assumptions!$E204*production!AD$39*(1+assumptions!$E221)^AD$3/1000,0)</f>
        <v>34.545995876958429</v>
      </c>
      <c r="AE34" s="9">
        <f>IF(AE2&gt;=smelter_start,assumptions!$E204*production!AE$39*(1+assumptions!$E221)^AE$3/1000,0)</f>
        <v>34.612324189042198</v>
      </c>
      <c r="AF34" s="9">
        <f>IF(AF2&gt;=smelter_start,assumptions!$E204*production!AF$39*(1+assumptions!$E221)^AF$3/1000,0)</f>
        <v>34.678779851485153</v>
      </c>
      <c r="AG34" s="9">
        <f>IF(AG2&gt;=smelter_start,assumptions!$E204*production!AG$39*(1+assumptions!$E221)^AG$3/1000,0)</f>
        <v>34.745363108799992</v>
      </c>
      <c r="AH34" s="9">
        <f>IF(AH2&gt;=smelter_start,assumptions!$E204*production!AH$39*(1+assumptions!$E221)^AH$3/1000,0)</f>
        <v>34.812074205968891</v>
      </c>
      <c r="AI34" s="9">
        <f>IF(AI2&gt;=smelter_start,assumptions!$E204*production!AI$39*(1+assumptions!$E221)^AI$3/1000,0)</f>
        <v>34.878913388444353</v>
      </c>
      <c r="AJ34" s="9">
        <f>IF(AJ2&gt;=smelter_start,assumptions!$E204*production!AJ$39*(1+assumptions!$E221)^AJ$3/1000,0)</f>
        <v>37.858037643996006</v>
      </c>
      <c r="AK34" s="9">
        <f>IF(AK2&gt;=smelter_start,assumptions!$E204*production!AK$39*(1+assumptions!$E221)^AK$3/1000,0)</f>
        <v>37.930725076272473</v>
      </c>
      <c r="AL34" s="9">
        <f>IF(AL2&gt;=smelter_start,assumptions!$E204*production!AL$39*(1+assumptions!$E221)^AL$3/1000,0)</f>
        <v>38.003552068418934</v>
      </c>
      <c r="AM34" s="9">
        <f>IF(AM2&gt;=smelter_start,assumptions!$E204*production!AM$39*(1+assumptions!$E221)^AM$3/1000,0)</f>
        <v>38.076518888390289</v>
      </c>
      <c r="AN34" s="9">
        <f>IF(AN2&gt;=smelter_start,assumptions!$E204*production!AN$39*(1+assumptions!$E221)^AN$3/1000,0)</f>
        <v>38.149625804655997</v>
      </c>
      <c r="AO34" s="9">
        <f>IF(AO2&gt;=smelter_start,assumptions!$E204*production!AO$39*(1+assumptions!$E221)^AO$3/1000,0)</f>
        <v>38.222873086200934</v>
      </c>
      <c r="AP34" s="9">
        <f>IF(AP2&gt;=smelter_start,assumptions!$E204*production!AP$39*(1+assumptions!$E221)^AP$3/1000,0)</f>
        <v>41.242127233489995</v>
      </c>
      <c r="AQ34" s="9">
        <f>IF(AQ2&gt;=smelter_start,assumptions!$E204*production!AQ$39*(1+assumptions!$E221)^AQ$3/1000,0)</f>
        <v>41.321312117778319</v>
      </c>
      <c r="AR34" s="9">
        <f>IF(AR2&gt;=smelter_start,assumptions!$E204*production!AR$39*(1+assumptions!$E221)^AR$3/1000,0)</f>
        <v>41.400649037044452</v>
      </c>
      <c r="AS34" s="9">
        <f>IF(AS2&gt;=smelter_start,assumptions!$E204*production!AS$39*(1+assumptions!$E221)^AS$3/1000,0)</f>
        <v>41.480138283195572</v>
      </c>
      <c r="AT34" s="9">
        <f>IF(AT2&gt;=smelter_start,assumptions!$E204*production!AT$39*(1+assumptions!$E221)^AT$3/1000,0)</f>
        <v>27.548197127137872</v>
      </c>
      <c r="AU34" s="9">
        <f>IF(AU2&gt;=smelter_start,assumptions!$E204*production!AU$39*(1+assumptions!$E221)^AU$3/1000,0)</f>
        <v>0</v>
      </c>
      <c r="AV34" s="9">
        <f>IF(AV2&gt;=smelter_start,assumptions!$E204*production!AV$39*(1+assumptions!$E221)^AV$3/1000,0)</f>
        <v>0</v>
      </c>
      <c r="AW34" s="9">
        <f>IF(AW2&gt;=smelter_start,assumptions!$E204*production!AW$39*(1+assumptions!$E221)^AW$3/1000,0)</f>
        <v>0</v>
      </c>
      <c r="AX34" s="9">
        <f>IF(AX2&gt;=smelter_start,assumptions!$E204*production!AX$39*(1+assumptions!$E221)^AX$3/1000,0)</f>
        <v>0</v>
      </c>
      <c r="AY34" s="9">
        <f>IF(AY2&gt;=smelter_start,assumptions!$E204*production!AY$39*(1+assumptions!$E221)^AY$3/1000,0)</f>
        <v>0</v>
      </c>
      <c r="AZ34" s="9">
        <f>IF(AZ2&gt;=smelter_start,assumptions!$E204*production!AZ$39*(1+assumptions!$E221)^AZ$3/1000,0)</f>
        <v>0</v>
      </c>
      <c r="BA34" s="9">
        <f>IF(BA2&gt;=smelter_start,assumptions!$E204*production!BA$39*(1+assumptions!$E221)^BA$3/1000,0)</f>
        <v>0</v>
      </c>
      <c r="BB34" s="9">
        <f>IF(BB2&gt;=smelter_start,assumptions!$E204*production!BB$39*(1+assumptions!$E221)^BB$3/1000,0)</f>
        <v>0</v>
      </c>
      <c r="BC34" s="9">
        <f>IF(BC2&gt;=smelter_start,assumptions!$E204*production!BC$39*(1+assumptions!$E221)^BC$3/1000,0)</f>
        <v>0</v>
      </c>
      <c r="BD34" s="9">
        <f>IF(BD2&gt;=smelter_start,assumptions!$E204*production!BD$39*(1+assumptions!$E221)^BD$3/1000,0)</f>
        <v>0</v>
      </c>
      <c r="BE34" s="9">
        <f>IF(BE2&gt;=smelter_start,assumptions!$E204*production!BE$39*(1+assumptions!$E221)^BE$3/1000,0)</f>
        <v>0</v>
      </c>
      <c r="BF34" s="9">
        <f>IF(BF2&gt;=smelter_start,assumptions!$E204*production!BF$39*(1+assumptions!$E221)^BF$3/1000,0)</f>
        <v>0</v>
      </c>
      <c r="BG34" s="9">
        <f>IF(BG2&gt;=smelter_start,assumptions!$E204*production!BG$39*(1+assumptions!$E221)^BG$3/1000,0)</f>
        <v>0</v>
      </c>
      <c r="BH34" s="9">
        <f>IF(BH2&gt;=smelter_start,assumptions!$E204*production!BH$39*(1+assumptions!$E221)^BH$3/1000,0)</f>
        <v>0</v>
      </c>
      <c r="BI34" s="9">
        <f>IF(BI2&gt;=smelter_start,assumptions!$E204*production!BI$39*(1+assumptions!$E221)^BI$3/1000,0)</f>
        <v>0</v>
      </c>
    </row>
    <row r="35" spans="1:61" x14ac:dyDescent="0.35">
      <c r="A35" s="1"/>
      <c r="C35" t="s">
        <v>124</v>
      </c>
      <c r="D35" t="s">
        <v>233</v>
      </c>
      <c r="E35" s="36">
        <f t="shared" si="20"/>
        <v>709.87550568462825</v>
      </c>
      <c r="F35" s="9">
        <f>IF(F2&gt;=smelter_start,assumptions!$E$51*assumptions!$E205*production!F$39*(1+assumptions!$E221)^F$3/1000,0)</f>
        <v>0</v>
      </c>
      <c r="G35" s="9">
        <f>IF(G2&gt;=smelter_start,assumptions!$E$51*assumptions!$E205*production!G$39*(1+assumptions!$E221)^G$3/1000,0)</f>
        <v>0</v>
      </c>
      <c r="H35" s="9">
        <f>IF(H2&gt;=smelter_start,assumptions!$E$51*assumptions!$E205*production!H$39*(1+assumptions!$E221)^H$3/1000,0)</f>
        <v>0</v>
      </c>
      <c r="I35" s="9">
        <f>IF(I2&gt;=smelter_start,assumptions!$E$51*assumptions!$E205*production!I$39*(1+assumptions!$E221)^I$3/1000,0)</f>
        <v>0</v>
      </c>
      <c r="J35" s="9">
        <f>IF(J2&gt;=smelter_start,assumptions!$E$51*assumptions!$E205*production!J$39*(1+assumptions!$E221)^J$3/1000,0)</f>
        <v>13.298320312109075</v>
      </c>
      <c r="K35" s="9">
        <f>IF(K2&gt;=smelter_start,assumptions!$E$51*assumptions!$E205*production!K$39*(1+assumptions!$E221)^K$3/1000,0)</f>
        <v>13.323853087108324</v>
      </c>
      <c r="L35" s="9">
        <f>IF(L2&gt;=smelter_start,assumptions!$E$51*assumptions!$E205*production!L$39*(1+assumptions!$E221)^L$3/1000,0)</f>
        <v>15.018114245665021</v>
      </c>
      <c r="M35" s="9">
        <f>IF(M2&gt;=smelter_start,assumptions!$E$51*assumptions!$E205*production!M$39*(1+assumptions!$E221)^M$3/1000,0)</f>
        <v>15.046949025016692</v>
      </c>
      <c r="N35" s="9">
        <f>IF(N2&gt;=smelter_start,assumptions!$E$51*assumptions!$E205*production!N$39*(1+assumptions!$E221)^N$3/1000,0)</f>
        <v>15.075839167144732</v>
      </c>
      <c r="O35" s="9">
        <f>IF(O2&gt;=smelter_start,assumptions!$E$51*assumptions!$E205*production!O$39*(1+assumptions!$E221)^O$3/1000,0)</f>
        <v>15.10478477834565</v>
      </c>
      <c r="P35" s="9">
        <f>IF(P2&gt;=smelter_start,assumptions!$E$51*assumptions!$E205*production!P$39*(1+assumptions!$E221)^P$3/1000,0)</f>
        <v>15.133785965120072</v>
      </c>
      <c r="Q35" s="9">
        <f>IF(Q2&gt;=smelter_start,assumptions!$E$51*assumptions!$E205*production!Q$39*(1+assumptions!$E221)^Q$3/1000,0)</f>
        <v>15.162842834173096</v>
      </c>
      <c r="R35" s="9">
        <f>IF(R2&gt;=smelter_start,assumptions!$E$51*assumptions!$E205*production!R$39*(1+assumptions!$E221)^R$3/1000,0)</f>
        <v>16.879950547127457</v>
      </c>
      <c r="S35" s="9">
        <f>IF(S2&gt;=smelter_start,assumptions!$E$51*assumptions!$E205*production!S$39*(1+assumptions!$E221)^S$3/1000,0)</f>
        <v>16.912360052177942</v>
      </c>
      <c r="T35" s="9">
        <f>IF(T2&gt;=smelter_start,assumptions!$E$51*assumptions!$E205*production!T$39*(1+assumptions!$E221)^T$3/1000,0)</f>
        <v>16.944831783478126</v>
      </c>
      <c r="U35" s="9">
        <f>IF(U2&gt;=smelter_start,assumptions!$E$51*assumptions!$E205*production!U$39*(1+assumptions!$E221)^U$3/1000,0)</f>
        <v>16.977365860502399</v>
      </c>
      <c r="V35" s="9">
        <f>IF(V2&gt;=smelter_start,assumptions!$E$51*assumptions!$E205*production!V$39*(1+assumptions!$E221)^V$3/1000,0)</f>
        <v>17.009962402954571</v>
      </c>
      <c r="W35" s="9">
        <f>IF(W2&gt;=smelter_start,assumptions!$E$51*assumptions!$E205*production!W$39*(1+assumptions!$E221)^W$3/1000,0)</f>
        <v>17.042621530768244</v>
      </c>
      <c r="X35" s="9">
        <f>IF(X2&gt;=smelter_start,assumptions!$E$51*assumptions!$E205*production!X$39*(1+assumptions!$E221)^X$3/1000,0)</f>
        <v>18.78287770051805</v>
      </c>
      <c r="Y35" s="9">
        <f>IF(Y2&gt;=smelter_start,assumptions!$E$51*assumptions!$E205*production!Y$39*(1+assumptions!$E221)^Y$3/1000,0)</f>
        <v>18.818940825703041</v>
      </c>
      <c r="Z35" s="9">
        <f>IF(Z2&gt;=smelter_start,assumptions!$E$51*assumptions!$E205*production!Z$39*(1+assumptions!$E221)^Z$3/1000,0)</f>
        <v>18.855073192088383</v>
      </c>
      <c r="AA35" s="9">
        <f>IF(AA2&gt;=smelter_start,assumptions!$E$51*assumptions!$E205*production!AA$39*(1+assumptions!$E221)^AA$3/1000,0)</f>
        <v>18.891274932617197</v>
      </c>
      <c r="AB35" s="9">
        <f>IF(AB2&gt;=smelter_start,assumptions!$E$51*assumptions!$E205*production!AB$39*(1+assumptions!$E221)^AB$3/1000,0)</f>
        <v>18.92754618048782</v>
      </c>
      <c r="AC35" s="9">
        <f>IF(AC2&gt;=smelter_start,assumptions!$E$51*assumptions!$E205*production!AC$39*(1+assumptions!$E221)^AC$3/1000,0)</f>
        <v>18.963887069154364</v>
      </c>
      <c r="AD35" s="9">
        <f>IF(AD2&gt;=smelter_start,assumptions!$E$51*assumptions!$E205*production!AD$39*(1+assumptions!$E221)^AD$3/1000,0)</f>
        <v>20.72759752617506</v>
      </c>
      <c r="AE35" s="9">
        <f>IF(AE2&gt;=smelter_start,assumptions!$E$51*assumptions!$E205*production!AE$39*(1+assumptions!$E221)^AE$3/1000,0)</f>
        <v>20.76739451342532</v>
      </c>
      <c r="AF35" s="9">
        <f>IF(AF2&gt;=smelter_start,assumptions!$E$51*assumptions!$E205*production!AF$39*(1+assumptions!$E221)^AF$3/1000,0)</f>
        <v>20.807267910891092</v>
      </c>
      <c r="AG35" s="9">
        <f>IF(AG2&gt;=smelter_start,assumptions!$E$51*assumptions!$E205*production!AG$39*(1+assumptions!$E221)^AG$3/1000,0)</f>
        <v>20.847217865279994</v>
      </c>
      <c r="AH35" s="9">
        <f>IF(AH2&gt;=smelter_start,assumptions!$E$51*assumptions!$E205*production!AH$39*(1+assumptions!$E221)^AH$3/1000,0)</f>
        <v>20.887244523581337</v>
      </c>
      <c r="AI35" s="9">
        <f>IF(AI2&gt;=smelter_start,assumptions!$E$51*assumptions!$E205*production!AI$39*(1+assumptions!$E221)^AI$3/1000,0)</f>
        <v>20.927348033066615</v>
      </c>
      <c r="AJ35" s="9">
        <f>IF(AJ2&gt;=smelter_start,assumptions!$E$51*assumptions!$E205*production!AJ$39*(1+assumptions!$E221)^AJ$3/1000,0)</f>
        <v>22.714822586397599</v>
      </c>
      <c r="AK35" s="9">
        <f>IF(AK2&gt;=smelter_start,assumptions!$E$51*assumptions!$E205*production!AK$39*(1+assumptions!$E221)^AK$3/1000,0)</f>
        <v>22.758435045763484</v>
      </c>
      <c r="AL35" s="9">
        <f>IF(AL2&gt;=smelter_start,assumptions!$E$51*assumptions!$E205*production!AL$39*(1+assumptions!$E221)^AL$3/1000,0)</f>
        <v>22.802131241051356</v>
      </c>
      <c r="AM35" s="9">
        <f>IF(AM2&gt;=smelter_start,assumptions!$E$51*assumptions!$E205*production!AM$39*(1+assumptions!$E221)^AM$3/1000,0)</f>
        <v>22.845911333034177</v>
      </c>
      <c r="AN35" s="9">
        <f>IF(AN2&gt;=smelter_start,assumptions!$E$51*assumptions!$E205*production!AN$39*(1+assumptions!$E221)^AN$3/1000,0)</f>
        <v>22.889775482793599</v>
      </c>
      <c r="AO35" s="9">
        <f>IF(AO2&gt;=smelter_start,assumptions!$E$51*assumptions!$E205*production!AO$39*(1+assumptions!$E221)^AO$3/1000,0)</f>
        <v>22.933723851720561</v>
      </c>
      <c r="AP35" s="9">
        <f>IF(AP2&gt;=smelter_start,assumptions!$E$51*assumptions!$E205*production!AP$39*(1+assumptions!$E221)^AP$3/1000,0)</f>
        <v>24.745276340094001</v>
      </c>
      <c r="AQ35" s="9">
        <f>IF(AQ2&gt;=smelter_start,assumptions!$E$51*assumptions!$E205*production!AQ$39*(1+assumptions!$E221)^AQ$3/1000,0)</f>
        <v>24.792787270666992</v>
      </c>
      <c r="AR35" s="9">
        <f>IF(AR2&gt;=smelter_start,assumptions!$E$51*assumptions!$E205*production!AR$39*(1+assumptions!$E221)^AR$3/1000,0)</f>
        <v>24.840389422226671</v>
      </c>
      <c r="AS35" s="9">
        <f>IF(AS2&gt;=smelter_start,assumptions!$E$51*assumptions!$E205*production!AS$39*(1+assumptions!$E221)^AS$3/1000,0)</f>
        <v>24.888082969917338</v>
      </c>
      <c r="AT35" s="9">
        <f>IF(AT2&gt;=smelter_start,assumptions!$E$51*assumptions!$E205*production!AT$39*(1+assumptions!$E221)^AT$3/1000,0)</f>
        <v>16.528918276282724</v>
      </c>
      <c r="AU35" s="9">
        <f>IF(AU2&gt;=smelter_start,assumptions!$E$51*assumptions!$E205*production!AU$39*(1+assumptions!$E221)^AU$3/1000,0)</f>
        <v>0</v>
      </c>
      <c r="AV35" s="9">
        <f>IF(AV2&gt;=smelter_start,assumptions!$E$51*assumptions!$E205*production!AV$39*(1+assumptions!$E221)^AV$3/1000,0)</f>
        <v>0</v>
      </c>
      <c r="AW35" s="9">
        <f>IF(AW2&gt;=smelter_start,assumptions!$E$51*assumptions!$E205*production!AW$39*(1+assumptions!$E221)^AW$3/1000,0)</f>
        <v>0</v>
      </c>
      <c r="AX35" s="9">
        <f>IF(AX2&gt;=smelter_start,assumptions!$E$51*assumptions!$E205*production!AX$39*(1+assumptions!$E221)^AX$3/1000,0)</f>
        <v>0</v>
      </c>
      <c r="AY35" s="9">
        <f>IF(AY2&gt;=smelter_start,assumptions!$E$51*assumptions!$E205*production!AY$39*(1+assumptions!$E221)^AY$3/1000,0)</f>
        <v>0</v>
      </c>
      <c r="AZ35" s="9">
        <f>IF(AZ2&gt;=smelter_start,assumptions!$E$51*assumptions!$E205*production!AZ$39*(1+assumptions!$E221)^AZ$3/1000,0)</f>
        <v>0</v>
      </c>
      <c r="BA35" s="9">
        <f>IF(BA2&gt;=smelter_start,assumptions!$E$51*assumptions!$E205*production!BA$39*(1+assumptions!$E221)^BA$3/1000,0)</f>
        <v>0</v>
      </c>
      <c r="BB35" s="9">
        <f>IF(BB2&gt;=smelter_start,assumptions!$E$51*assumptions!$E205*production!BB$39*(1+assumptions!$E221)^BB$3/1000,0)</f>
        <v>0</v>
      </c>
      <c r="BC35" s="9">
        <f>IF(BC2&gt;=smelter_start,assumptions!$E$51*assumptions!$E205*production!BC$39*(1+assumptions!$E221)^BC$3/1000,0)</f>
        <v>0</v>
      </c>
      <c r="BD35" s="9">
        <f>IF(BD2&gt;=smelter_start,assumptions!$E$51*assumptions!$E205*production!BD$39*(1+assumptions!$E221)^BD$3/1000,0)</f>
        <v>0</v>
      </c>
      <c r="BE35" s="9">
        <f>IF(BE2&gt;=smelter_start,assumptions!$E$51*assumptions!$E205*production!BE$39*(1+assumptions!$E221)^BE$3/1000,0)</f>
        <v>0</v>
      </c>
      <c r="BF35" s="9">
        <f>IF(BF2&gt;=smelter_start,assumptions!$E$51*assumptions!$E205*production!BF$39*(1+assumptions!$E221)^BF$3/1000,0)</f>
        <v>0</v>
      </c>
      <c r="BG35" s="9">
        <f>IF(BG2&gt;=smelter_start,assumptions!$E$51*assumptions!$E205*production!BG$39*(1+assumptions!$E221)^BG$3/1000,0)</f>
        <v>0</v>
      </c>
      <c r="BH35" s="9">
        <f>IF(BH2&gt;=smelter_start,assumptions!$E$51*assumptions!$E205*production!BH$39*(1+assumptions!$E221)^BH$3/1000,0)</f>
        <v>0</v>
      </c>
      <c r="BI35" s="9">
        <f>IF(BI2&gt;=smelter_start,assumptions!$E$51*assumptions!$E205*production!BI$39*(1+assumptions!$E221)^BI$3/1000,0)</f>
        <v>0</v>
      </c>
    </row>
    <row r="36" spans="1:61" x14ac:dyDescent="0.35">
      <c r="A36" s="1"/>
      <c r="C36" t="s">
        <v>214</v>
      </c>
      <c r="D36" t="s">
        <v>233</v>
      </c>
      <c r="E36" s="36">
        <f t="shared" si="20"/>
        <v>443.6721910528928</v>
      </c>
      <c r="F36" s="9">
        <f>IF(F2&gt;=smelter_start,assumptions!$E206*production!F$39*(1+assumptions!$E221)^F$3/1000,0)</f>
        <v>0</v>
      </c>
      <c r="G36" s="9">
        <f>IF(G2&gt;=smelter_start,assumptions!$E206*production!G$39*(1+assumptions!$E221)^G$3/1000,0)</f>
        <v>0</v>
      </c>
      <c r="H36" s="9">
        <f>IF(H2&gt;=smelter_start,assumptions!$E206*production!H$39*(1+assumptions!$E221)^H$3/1000,0)</f>
        <v>0</v>
      </c>
      <c r="I36" s="9">
        <f>IF(I2&gt;=smelter_start,assumptions!$E206*production!I$39*(1+assumptions!$E221)^I$3/1000,0)</f>
        <v>0</v>
      </c>
      <c r="J36" s="9">
        <f>IF(J2&gt;=smelter_start,assumptions!$E206*production!J$39*(1+assumptions!$E221)^J$3/1000,0)</f>
        <v>8.3114501950681738</v>
      </c>
      <c r="K36" s="9">
        <f>IF(K2&gt;=smelter_start,assumptions!$E206*production!K$39*(1+assumptions!$E221)^K$3/1000,0)</f>
        <v>8.3274081794427044</v>
      </c>
      <c r="L36" s="9">
        <f>IF(L2&gt;=smelter_start,assumptions!$E206*production!L$39*(1+assumptions!$E221)^L$3/1000,0)</f>
        <v>9.3863214035406397</v>
      </c>
      <c r="M36" s="9">
        <f>IF(M2&gt;=smelter_start,assumptions!$E206*production!M$39*(1+assumptions!$E221)^M$3/1000,0)</f>
        <v>9.4043431406354312</v>
      </c>
      <c r="N36" s="9">
        <f>IF(N2&gt;=smelter_start,assumptions!$E206*production!N$39*(1+assumptions!$E221)^N$3/1000,0)</f>
        <v>9.422399479465458</v>
      </c>
      <c r="O36" s="9">
        <f>IF(O2&gt;=smelter_start,assumptions!$E206*production!O$39*(1+assumptions!$E221)^O$3/1000,0)</f>
        <v>9.4404904864660288</v>
      </c>
      <c r="P36" s="9">
        <f>IF(P2&gt;=smelter_start,assumptions!$E206*production!P$39*(1+assumptions!$E221)^P$3/1000,0)</f>
        <v>9.4586162282000465</v>
      </c>
      <c r="Q36" s="9">
        <f>IF(Q2&gt;=smelter_start,assumptions!$E206*production!Q$39*(1+assumptions!$E221)^Q$3/1000,0)</f>
        <v>9.4767767713581854</v>
      </c>
      <c r="R36" s="9">
        <f>IF(R2&gt;=smelter_start,assumptions!$E206*production!R$39*(1+assumptions!$E221)^R$3/1000,0)</f>
        <v>10.549969091954662</v>
      </c>
      <c r="S36" s="9">
        <f>IF(S2&gt;=smelter_start,assumptions!$E206*production!S$39*(1+assumptions!$E221)^S$3/1000,0)</f>
        <v>10.570225032611214</v>
      </c>
      <c r="T36" s="9">
        <f>IF(T2&gt;=smelter_start,assumptions!$E206*production!T$39*(1+assumptions!$E221)^T$3/1000,0)</f>
        <v>10.590519864673828</v>
      </c>
      <c r="U36" s="9">
        <f>IF(U2&gt;=smelter_start,assumptions!$E206*production!U$39*(1+assumptions!$E221)^U$3/1000,0)</f>
        <v>10.610853662814002</v>
      </c>
      <c r="V36" s="9">
        <f>IF(V2&gt;=smelter_start,assumptions!$E206*production!V$39*(1+assumptions!$E221)^V$3/1000,0)</f>
        <v>10.631226501846607</v>
      </c>
      <c r="W36" s="9">
        <f>IF(W2&gt;=smelter_start,assumptions!$E206*production!W$39*(1+assumptions!$E221)^W$3/1000,0)</f>
        <v>10.651638456730153</v>
      </c>
      <c r="X36" s="9">
        <f>IF(X2&gt;=smelter_start,assumptions!$E206*production!X$39*(1+assumptions!$E221)^X$3/1000,0)</f>
        <v>11.739298562823778</v>
      </c>
      <c r="Y36" s="9">
        <f>IF(Y2&gt;=smelter_start,assumptions!$E206*production!Y$39*(1+assumptions!$E221)^Y$3/1000,0)</f>
        <v>11.761838016064399</v>
      </c>
      <c r="Z36" s="9">
        <f>IF(Z2&gt;=smelter_start,assumptions!$E206*production!Z$39*(1+assumptions!$E221)^Z$3/1000,0)</f>
        <v>11.78442074505524</v>
      </c>
      <c r="AA36" s="9">
        <f>IF(AA2&gt;=smelter_start,assumptions!$E206*production!AA$39*(1+assumptions!$E221)^AA$3/1000,0)</f>
        <v>11.807046832885748</v>
      </c>
      <c r="AB36" s="9">
        <f>IF(AB2&gt;=smelter_start,assumptions!$E206*production!AB$39*(1+assumptions!$E221)^AB$3/1000,0)</f>
        <v>11.82971636280489</v>
      </c>
      <c r="AC36" s="9">
        <f>IF(AC2&gt;=smelter_start,assumptions!$E206*production!AC$39*(1+assumptions!$E221)^AC$3/1000,0)</f>
        <v>11.852429418221476</v>
      </c>
      <c r="AD36" s="9">
        <f>IF(AD2&gt;=smelter_start,assumptions!$E206*production!AD$39*(1+assumptions!$E221)^AD$3/1000,0)</f>
        <v>12.954748453859413</v>
      </c>
      <c r="AE36" s="9">
        <f>IF(AE2&gt;=smelter_start,assumptions!$E206*production!AE$39*(1+assumptions!$E221)^AE$3/1000,0)</f>
        <v>12.979621570890822</v>
      </c>
      <c r="AF36" s="9">
        <f>IF(AF2&gt;=smelter_start,assumptions!$E206*production!AF$39*(1+assumptions!$E221)^AF$3/1000,0)</f>
        <v>13.004542444306933</v>
      </c>
      <c r="AG36" s="9">
        <f>IF(AG2&gt;=smelter_start,assumptions!$E206*production!AG$39*(1+assumptions!$E221)^AG$3/1000,0)</f>
        <v>13.029511165799997</v>
      </c>
      <c r="AH36" s="9">
        <f>IF(AH2&gt;=smelter_start,assumptions!$E206*production!AH$39*(1+assumptions!$E221)^AH$3/1000,0)</f>
        <v>13.054527827238335</v>
      </c>
      <c r="AI36" s="9">
        <f>IF(AI2&gt;=smelter_start,assumptions!$E206*production!AI$39*(1+assumptions!$E221)^AI$3/1000,0)</f>
        <v>13.079592520666633</v>
      </c>
      <c r="AJ36" s="9">
        <f>IF(AJ2&gt;=smelter_start,assumptions!$E206*production!AJ$39*(1+assumptions!$E221)^AJ$3/1000,0)</f>
        <v>14.196764116498503</v>
      </c>
      <c r="AK36" s="9">
        <f>IF(AK2&gt;=smelter_start,assumptions!$E206*production!AK$39*(1+assumptions!$E221)^AK$3/1000,0)</f>
        <v>14.224021903602177</v>
      </c>
      <c r="AL36" s="9">
        <f>IF(AL2&gt;=smelter_start,assumptions!$E206*production!AL$39*(1+assumptions!$E221)^AL$3/1000,0)</f>
        <v>14.251332025657097</v>
      </c>
      <c r="AM36" s="9">
        <f>IF(AM2&gt;=smelter_start,assumptions!$E206*production!AM$39*(1+assumptions!$E221)^AM$3/1000,0)</f>
        <v>14.278694583146359</v>
      </c>
      <c r="AN36" s="9">
        <f>IF(AN2&gt;=smelter_start,assumptions!$E206*production!AN$39*(1+assumptions!$E221)^AN$3/1000,0)</f>
        <v>14.306109676745999</v>
      </c>
      <c r="AO36" s="9">
        <f>IF(AO2&gt;=smelter_start,assumptions!$E206*production!AO$39*(1+assumptions!$E221)^AO$3/1000,0)</f>
        <v>14.33357740732535</v>
      </c>
      <c r="AP36" s="9">
        <f>IF(AP2&gt;=smelter_start,assumptions!$E206*production!AP$39*(1+assumptions!$E221)^AP$3/1000,0)</f>
        <v>15.465797712558752</v>
      </c>
      <c r="AQ36" s="9">
        <f>IF(AQ2&gt;=smelter_start,assumptions!$E206*production!AQ$39*(1+assumptions!$E221)^AQ$3/1000,0)</f>
        <v>15.495492044166868</v>
      </c>
      <c r="AR36" s="9">
        <f>IF(AR2&gt;=smelter_start,assumptions!$E206*production!AR$39*(1+assumptions!$E221)^AR$3/1000,0)</f>
        <v>15.525243388891669</v>
      </c>
      <c r="AS36" s="9">
        <f>IF(AS2&gt;=smelter_start,assumptions!$E206*production!AS$39*(1+assumptions!$E221)^AS$3/1000,0)</f>
        <v>15.555051856198338</v>
      </c>
      <c r="AT36" s="9">
        <f>IF(AT2&gt;=smelter_start,assumptions!$E206*production!AT$39*(1+assumptions!$E221)^AT$3/1000,0)</f>
        <v>10.330573922676702</v>
      </c>
      <c r="AU36" s="9">
        <f>IF(AU2&gt;=smelter_start,assumptions!$E206*production!AU$39*(1+assumptions!$E221)^AU$3/1000,0)</f>
        <v>0</v>
      </c>
      <c r="AV36" s="9">
        <f>IF(AV2&gt;=smelter_start,assumptions!$E206*production!AV$39*(1+assumptions!$E221)^AV$3/1000,0)</f>
        <v>0</v>
      </c>
      <c r="AW36" s="9">
        <f>IF(AW2&gt;=smelter_start,assumptions!$E206*production!AW$39*(1+assumptions!$E221)^AW$3/1000,0)</f>
        <v>0</v>
      </c>
      <c r="AX36" s="9">
        <f>IF(AX2&gt;=smelter_start,assumptions!$E206*production!AX$39*(1+assumptions!$E221)^AX$3/1000,0)</f>
        <v>0</v>
      </c>
      <c r="AY36" s="9">
        <f>IF(AY2&gt;=smelter_start,assumptions!$E206*production!AY$39*(1+assumptions!$E221)^AY$3/1000,0)</f>
        <v>0</v>
      </c>
      <c r="AZ36" s="9">
        <f>IF(AZ2&gt;=smelter_start,assumptions!$E206*production!AZ$39*(1+assumptions!$E221)^AZ$3/1000,0)</f>
        <v>0</v>
      </c>
      <c r="BA36" s="9">
        <f>IF(BA2&gt;=smelter_start,assumptions!$E206*production!BA$39*(1+assumptions!$E221)^BA$3/1000,0)</f>
        <v>0</v>
      </c>
      <c r="BB36" s="9">
        <f>IF(BB2&gt;=smelter_start,assumptions!$E206*production!BB$39*(1+assumptions!$E221)^BB$3/1000,0)</f>
        <v>0</v>
      </c>
      <c r="BC36" s="9">
        <f>IF(BC2&gt;=smelter_start,assumptions!$E206*production!BC$39*(1+assumptions!$E221)^BC$3/1000,0)</f>
        <v>0</v>
      </c>
      <c r="BD36" s="9">
        <f>IF(BD2&gt;=smelter_start,assumptions!$E206*production!BD$39*(1+assumptions!$E221)^BD$3/1000,0)</f>
        <v>0</v>
      </c>
      <c r="BE36" s="9">
        <f>IF(BE2&gt;=smelter_start,assumptions!$E206*production!BE$39*(1+assumptions!$E221)^BE$3/1000,0)</f>
        <v>0</v>
      </c>
      <c r="BF36" s="9">
        <f>IF(BF2&gt;=smelter_start,assumptions!$E206*production!BF$39*(1+assumptions!$E221)^BF$3/1000,0)</f>
        <v>0</v>
      </c>
      <c r="BG36" s="9">
        <f>IF(BG2&gt;=smelter_start,assumptions!$E206*production!BG$39*(1+assumptions!$E221)^BG$3/1000,0)</f>
        <v>0</v>
      </c>
      <c r="BH36" s="9">
        <f>IF(BH2&gt;=smelter_start,assumptions!$E206*production!BH$39*(1+assumptions!$E221)^BH$3/1000,0)</f>
        <v>0</v>
      </c>
      <c r="BI36" s="9">
        <f>IF(BI2&gt;=smelter_start,assumptions!$E206*production!BI$39*(1+assumptions!$E221)^BI$3/1000,0)</f>
        <v>0</v>
      </c>
    </row>
    <row r="37" spans="1:61" x14ac:dyDescent="0.35">
      <c r="A37" s="1"/>
      <c r="C37" t="s">
        <v>215</v>
      </c>
      <c r="D37" t="s">
        <v>233</v>
      </c>
      <c r="E37" s="36">
        <f t="shared" si="20"/>
        <v>739.45365175482084</v>
      </c>
      <c r="F37" s="9">
        <f>IF(F2&gt;=smelter_start,assumptions!$E207*production!F$39*(1+assumptions!$E221)^F$3/1000,0)</f>
        <v>0</v>
      </c>
      <c r="G37" s="9">
        <f>IF(G2&gt;=smelter_start,assumptions!$E207*production!G$39*(1+assumptions!$E221)^G$3/1000,0)</f>
        <v>0</v>
      </c>
      <c r="H37" s="9">
        <f>IF(H2&gt;=smelter_start,assumptions!$E207*production!H$39*(1+assumptions!$E221)^H$3/1000,0)</f>
        <v>0</v>
      </c>
      <c r="I37" s="9">
        <f>IF(I2&gt;=smelter_start,assumptions!$E207*production!I$39*(1+assumptions!$E221)^I$3/1000,0)</f>
        <v>0</v>
      </c>
      <c r="J37" s="9">
        <f>IF(J2&gt;=smelter_start,assumptions!$E207*production!J$39*(1+assumptions!$E221)^J$3/1000,0)</f>
        <v>13.852416991780288</v>
      </c>
      <c r="K37" s="9">
        <f>IF(K2&gt;=smelter_start,assumptions!$E207*production!K$39*(1+assumptions!$E221)^K$3/1000,0)</f>
        <v>13.879013632404506</v>
      </c>
      <c r="L37" s="9">
        <f>IF(L2&gt;=smelter_start,assumptions!$E207*production!L$39*(1+assumptions!$E221)^L$3/1000,0)</f>
        <v>15.643869005901065</v>
      </c>
      <c r="M37" s="9">
        <f>IF(M2&gt;=smelter_start,assumptions!$E207*production!M$39*(1+assumptions!$E221)^M$3/1000,0)</f>
        <v>15.673905234392389</v>
      </c>
      <c r="N37" s="9">
        <f>IF(N2&gt;=smelter_start,assumptions!$E207*production!N$39*(1+assumptions!$E221)^N$3/1000,0)</f>
        <v>15.703999132442428</v>
      </c>
      <c r="O37" s="9">
        <f>IF(O2&gt;=smelter_start,assumptions!$E207*production!O$39*(1+assumptions!$E221)^O$3/1000,0)</f>
        <v>15.734150810776717</v>
      </c>
      <c r="P37" s="9">
        <f>IF(P2&gt;=smelter_start,assumptions!$E207*production!P$39*(1+assumptions!$E221)^P$3/1000,0)</f>
        <v>15.764360380333407</v>
      </c>
      <c r="Q37" s="9">
        <f>IF(Q2&gt;=smelter_start,assumptions!$E207*production!Q$39*(1+assumptions!$E221)^Q$3/1000,0)</f>
        <v>15.794627952263641</v>
      </c>
      <c r="R37" s="9">
        <f>IF(R2&gt;=smelter_start,assumptions!$E207*production!R$39*(1+assumptions!$E221)^R$3/1000,0)</f>
        <v>17.583281819924437</v>
      </c>
      <c r="S37" s="9">
        <f>IF(S2&gt;=smelter_start,assumptions!$E207*production!S$39*(1+assumptions!$E221)^S$3/1000,0)</f>
        <v>17.61704172101869</v>
      </c>
      <c r="T37" s="9">
        <f>IF(T2&gt;=smelter_start,assumptions!$E207*production!T$39*(1+assumptions!$E221)^T$3/1000,0)</f>
        <v>17.650866441123046</v>
      </c>
      <c r="U37" s="9">
        <f>IF(U2&gt;=smelter_start,assumptions!$E207*production!U$39*(1+assumptions!$E221)^U$3/1000,0)</f>
        <v>17.684756104690003</v>
      </c>
      <c r="V37" s="9">
        <f>IF(V2&gt;=smelter_start,assumptions!$E207*production!V$39*(1+assumptions!$E221)^V$3/1000,0)</f>
        <v>17.71871083641101</v>
      </c>
      <c r="W37" s="9">
        <f>IF(W2&gt;=smelter_start,assumptions!$E207*production!W$39*(1+assumptions!$E221)^W$3/1000,0)</f>
        <v>17.75273076121692</v>
      </c>
      <c r="X37" s="9">
        <f>IF(X2&gt;=smelter_start,assumptions!$E207*production!X$39*(1+assumptions!$E221)^X$3/1000,0)</f>
        <v>19.565497604706298</v>
      </c>
      <c r="Y37" s="9">
        <f>IF(Y2&gt;=smelter_start,assumptions!$E207*production!Y$39*(1+assumptions!$E221)^Y$3/1000,0)</f>
        <v>19.603063360107331</v>
      </c>
      <c r="Z37" s="9">
        <f>IF(Z2&gt;=smelter_start,assumptions!$E207*production!Z$39*(1+assumptions!$E221)^Z$3/1000,0)</f>
        <v>19.640701241758737</v>
      </c>
      <c r="AA37" s="9">
        <f>IF(AA2&gt;=smelter_start,assumptions!$E207*production!AA$39*(1+assumptions!$E221)^AA$3/1000,0)</f>
        <v>19.678411388142912</v>
      </c>
      <c r="AB37" s="9">
        <f>IF(AB2&gt;=smelter_start,assumptions!$E207*production!AB$39*(1+assumptions!$E221)^AB$3/1000,0)</f>
        <v>19.716193938008146</v>
      </c>
      <c r="AC37" s="9">
        <f>IF(AC2&gt;=smelter_start,assumptions!$E207*production!AC$39*(1+assumptions!$E221)^AC$3/1000,0)</f>
        <v>19.754049030369124</v>
      </c>
      <c r="AD37" s="9">
        <f>IF(AD2&gt;=smelter_start,assumptions!$E207*production!AD$39*(1+assumptions!$E221)^AD$3/1000,0)</f>
        <v>21.591247423099016</v>
      </c>
      <c r="AE37" s="9">
        <f>IF(AE2&gt;=smelter_start,assumptions!$E207*production!AE$39*(1+assumptions!$E221)^AE$3/1000,0)</f>
        <v>21.632702618151377</v>
      </c>
      <c r="AF37" s="9">
        <f>IF(AF2&gt;=smelter_start,assumptions!$E207*production!AF$39*(1+assumptions!$E221)^AF$3/1000,0)</f>
        <v>21.674237407178222</v>
      </c>
      <c r="AG37" s="9">
        <f>IF(AG2&gt;=smelter_start,assumptions!$E207*production!AG$39*(1+assumptions!$E221)^AG$3/1000,0)</f>
        <v>21.715851942999993</v>
      </c>
      <c r="AH37" s="9">
        <f>IF(AH2&gt;=smelter_start,assumptions!$E207*production!AH$39*(1+assumptions!$E221)^AH$3/1000,0)</f>
        <v>21.757546378730559</v>
      </c>
      <c r="AI37" s="9">
        <f>IF(AI2&gt;=smelter_start,assumptions!$E207*production!AI$39*(1+assumptions!$E221)^AI$3/1000,0)</f>
        <v>21.799320867777723</v>
      </c>
      <c r="AJ37" s="9">
        <f>IF(AJ2&gt;=smelter_start,assumptions!$E207*production!AJ$39*(1+assumptions!$E221)^AJ$3/1000,0)</f>
        <v>23.661273527497507</v>
      </c>
      <c r="AK37" s="9">
        <f>IF(AK2&gt;=smelter_start,assumptions!$E207*production!AK$39*(1+assumptions!$E221)^AK$3/1000,0)</f>
        <v>23.706703172670295</v>
      </c>
      <c r="AL37" s="9">
        <f>IF(AL2&gt;=smelter_start,assumptions!$E207*production!AL$39*(1+assumptions!$E221)^AL$3/1000,0)</f>
        <v>23.752220042761834</v>
      </c>
      <c r="AM37" s="9">
        <f>IF(AM2&gt;=smelter_start,assumptions!$E207*production!AM$39*(1+assumptions!$E221)^AM$3/1000,0)</f>
        <v>23.797824305243935</v>
      </c>
      <c r="AN37" s="9">
        <f>IF(AN2&gt;=smelter_start,assumptions!$E207*production!AN$39*(1+assumptions!$E221)^AN$3/1000,0)</f>
        <v>23.84351612791</v>
      </c>
      <c r="AO37" s="9">
        <f>IF(AO2&gt;=smelter_start,assumptions!$E207*production!AO$39*(1+assumptions!$E221)^AO$3/1000,0)</f>
        <v>23.889295678875584</v>
      </c>
      <c r="AP37" s="9">
        <f>IF(AP2&gt;=smelter_start,assumptions!$E207*production!AP$39*(1+assumptions!$E221)^AP$3/1000,0)</f>
        <v>25.776329520931252</v>
      </c>
      <c r="AQ37" s="9">
        <f>IF(AQ2&gt;=smelter_start,assumptions!$E207*production!AQ$39*(1+assumptions!$E221)^AQ$3/1000,0)</f>
        <v>25.82582007361145</v>
      </c>
      <c r="AR37" s="9">
        <f>IF(AR2&gt;=smelter_start,assumptions!$E207*production!AR$39*(1+assumptions!$E221)^AR$3/1000,0)</f>
        <v>25.875405648152785</v>
      </c>
      <c r="AS37" s="9">
        <f>IF(AS2&gt;=smelter_start,assumptions!$E207*production!AS$39*(1+assumptions!$E221)^AS$3/1000,0)</f>
        <v>25.925086426997225</v>
      </c>
      <c r="AT37" s="9">
        <f>IF(AT2&gt;=smelter_start,assumptions!$E207*production!AT$39*(1+assumptions!$E221)^AT$3/1000,0)</f>
        <v>17.217623204461169</v>
      </c>
      <c r="AU37" s="9">
        <f>IF(AU2&gt;=smelter_start,assumptions!$E207*production!AU$39*(1+assumptions!$E221)^AU$3/1000,0)</f>
        <v>0</v>
      </c>
      <c r="AV37" s="9">
        <f>IF(AV2&gt;=smelter_start,assumptions!$E207*production!AV$39*(1+assumptions!$E221)^AV$3/1000,0)</f>
        <v>0</v>
      </c>
      <c r="AW37" s="9">
        <f>IF(AW2&gt;=smelter_start,assumptions!$E207*production!AW$39*(1+assumptions!$E221)^AW$3/1000,0)</f>
        <v>0</v>
      </c>
      <c r="AX37" s="9">
        <f>IF(AX2&gt;=smelter_start,assumptions!$E207*production!AX$39*(1+assumptions!$E221)^AX$3/1000,0)</f>
        <v>0</v>
      </c>
      <c r="AY37" s="9">
        <f>IF(AY2&gt;=smelter_start,assumptions!$E207*production!AY$39*(1+assumptions!$E221)^AY$3/1000,0)</f>
        <v>0</v>
      </c>
      <c r="AZ37" s="9">
        <f>IF(AZ2&gt;=smelter_start,assumptions!$E207*production!AZ$39*(1+assumptions!$E221)^AZ$3/1000,0)</f>
        <v>0</v>
      </c>
      <c r="BA37" s="9">
        <f>IF(BA2&gt;=smelter_start,assumptions!$E207*production!BA$39*(1+assumptions!$E221)^BA$3/1000,0)</f>
        <v>0</v>
      </c>
      <c r="BB37" s="9">
        <f>IF(BB2&gt;=smelter_start,assumptions!$E207*production!BB$39*(1+assumptions!$E221)^BB$3/1000,0)</f>
        <v>0</v>
      </c>
      <c r="BC37" s="9">
        <f>IF(BC2&gt;=smelter_start,assumptions!$E207*production!BC$39*(1+assumptions!$E221)^BC$3/1000,0)</f>
        <v>0</v>
      </c>
      <c r="BD37" s="9">
        <f>IF(BD2&gt;=smelter_start,assumptions!$E207*production!BD$39*(1+assumptions!$E221)^BD$3/1000,0)</f>
        <v>0</v>
      </c>
      <c r="BE37" s="9">
        <f>IF(BE2&gt;=smelter_start,assumptions!$E207*production!BE$39*(1+assumptions!$E221)^BE$3/1000,0)</f>
        <v>0</v>
      </c>
      <c r="BF37" s="9">
        <f>IF(BF2&gt;=smelter_start,assumptions!$E207*production!BF$39*(1+assumptions!$E221)^BF$3/1000,0)</f>
        <v>0</v>
      </c>
      <c r="BG37" s="9">
        <f>IF(BG2&gt;=smelter_start,assumptions!$E207*production!BG$39*(1+assumptions!$E221)^BG$3/1000,0)</f>
        <v>0</v>
      </c>
      <c r="BH37" s="9">
        <f>IF(BH2&gt;=smelter_start,assumptions!$E207*production!BH$39*(1+assumptions!$E221)^BH$3/1000,0)</f>
        <v>0</v>
      </c>
      <c r="BI37" s="9">
        <f>IF(BI2&gt;=smelter_start,assumptions!$E207*production!BI$39*(1+assumptions!$E221)^BI$3/1000,0)</f>
        <v>0</v>
      </c>
    </row>
    <row r="38" spans="1:61" x14ac:dyDescent="0.35">
      <c r="A38" s="1"/>
      <c r="B38" s="7" t="s">
        <v>325</v>
      </c>
      <c r="D38" t="s">
        <v>233</v>
      </c>
      <c r="E38" s="36">
        <f t="shared" si="20"/>
        <v>3631.9052244089798</v>
      </c>
      <c r="F38" s="9">
        <f>SUM(F33:F37)</f>
        <v>0</v>
      </c>
      <c r="G38" s="9">
        <f t="shared" ref="G38:L38" si="21">SUM(G33:G37)</f>
        <v>0</v>
      </c>
      <c r="H38" s="9">
        <f t="shared" si="21"/>
        <v>0</v>
      </c>
      <c r="I38" s="9">
        <f t="shared" si="21"/>
        <v>0</v>
      </c>
      <c r="J38" s="9">
        <f t="shared" si="21"/>
        <v>70.113302805806001</v>
      </c>
      <c r="K38" s="9">
        <f t="shared" si="21"/>
        <v>70.348817312002751</v>
      </c>
      <c r="L38" s="9">
        <f t="shared" si="21"/>
        <v>77.816736871760426</v>
      </c>
      <c r="M38" s="9">
        <f t="shared" ref="M38" si="22">SUM(M33:M37)</f>
        <v>78.069070000356447</v>
      </c>
      <c r="N38" s="9">
        <f t="shared" ref="N38" si="23">SUM(N33:N37)</f>
        <v>78.322916858497464</v>
      </c>
      <c r="O38" s="9">
        <f t="shared" ref="O38" si="24">SUM(O33:O37)</f>
        <v>78.578290645043467</v>
      </c>
      <c r="P38" s="9">
        <f t="shared" ref="P38" si="25">SUM(P33:P37)</f>
        <v>78.835204687121433</v>
      </c>
      <c r="Q38" s="9">
        <f t="shared" ref="Q38:R38" si="26">SUM(Q33:Q37)</f>
        <v>79.093672441400543</v>
      </c>
      <c r="R38" s="9">
        <f t="shared" si="26"/>
        <v>86.668352732469288</v>
      </c>
      <c r="S38" s="9">
        <f t="shared" ref="S38" si="27">SUM(S33:S37)</f>
        <v>86.944012924637235</v>
      </c>
      <c r="T38" s="9">
        <f t="shared" ref="T38" si="28">SUM(T33:T37)</f>
        <v>87.221294953923334</v>
      </c>
      <c r="U38" s="9">
        <f t="shared" ref="U38" si="29">SUM(U33:U37)</f>
        <v>87.500212859950381</v>
      </c>
      <c r="V38" s="9">
        <f t="shared" ref="V38" si="30">SUM(V33:V37)</f>
        <v>87.780780818554177</v>
      </c>
      <c r="W38" s="9">
        <f t="shared" ref="W38:X38" si="31">SUM(W33:W37)</f>
        <v>88.063013143137624</v>
      </c>
      <c r="X38" s="9">
        <f t="shared" si="31"/>
        <v>95.74623974381818</v>
      </c>
      <c r="Y38" s="9">
        <f t="shared" ref="Y38" si="32">SUM(Y33:Y37)</f>
        <v>96.046050983368886</v>
      </c>
      <c r="Z38" s="9">
        <f t="shared" ref="Z38" si="33">SUM(Z33:Z37)</f>
        <v>96.347597645091938</v>
      </c>
      <c r="AA38" s="9">
        <f t="shared" ref="AA38" si="34">SUM(AA33:AA37)</f>
        <v>96.650894658843868</v>
      </c>
      <c r="AB38" s="9">
        <f t="shared" ref="AB38" si="35">SUM(AB33:AB37)</f>
        <v>96.955957099124944</v>
      </c>
      <c r="AC38" s="9">
        <f t="shared" ref="AC38:AD38" si="36">SUM(AC33:AC37)</f>
        <v>97.262800186516728</v>
      </c>
      <c r="AD38" s="9">
        <f t="shared" si="36"/>
        <v>105.05640506247489</v>
      </c>
      <c r="AE38" s="9">
        <f t="shared" ref="AE38" si="37">SUM(AE33:AE37)</f>
        <v>105.38122683171653</v>
      </c>
      <c r="AF38" s="9">
        <f t="shared" ref="AF38" si="38">SUM(AF33:AF37)</f>
        <v>105.70790339347027</v>
      </c>
      <c r="AG38" s="9">
        <f t="shared" ref="AG38" si="39">SUM(AG33:AG37)</f>
        <v>106.03645062028495</v>
      </c>
      <c r="AH38" s="9">
        <f t="shared" ref="AH38" si="40">SUM(AH33:AH37)</f>
        <v>106.36688453829814</v>
      </c>
      <c r="AI38" s="9">
        <f t="shared" ref="AI38:AJ38" si="41">SUM(AI33:AI37)</f>
        <v>106.69922132876214</v>
      </c>
      <c r="AJ38" s="9">
        <f t="shared" si="41"/>
        <v>114.60508485838449</v>
      </c>
      <c r="AK38" s="9">
        <f t="shared" ref="AK38" si="42">SUM(AK33:AK37)</f>
        <v>114.95581405214324</v>
      </c>
      <c r="AL38" s="9">
        <f t="shared" ref="AL38" si="43">SUM(AL33:AL37)</f>
        <v>115.30852352026238</v>
      </c>
      <c r="AM38" s="9">
        <f t="shared" ref="AM38" si="44">SUM(AM33:AM37)</f>
        <v>115.66323013361166</v>
      </c>
      <c r="AN38" s="9">
        <f t="shared" ref="AN38" si="45">SUM(AN33:AN37)</f>
        <v>116.01995092614047</v>
      </c>
      <c r="AO38" s="9">
        <f t="shared" ref="AO38:AP38" si="46">SUM(AO33:AO37)</f>
        <v>116.37870309649765</v>
      </c>
      <c r="AP38" s="9">
        <f t="shared" si="46"/>
        <v>124.39875621017298</v>
      </c>
      <c r="AQ38" s="9">
        <f t="shared" ref="AQ38" si="47">SUM(AQ33:AQ37)</f>
        <v>124.77632916335359</v>
      </c>
      <c r="AR38" s="9">
        <f t="shared" ref="AR38" si="48">SUM(AR33:AR37)</f>
        <v>125.15601433001683</v>
      </c>
      <c r="AS38" s="9">
        <f t="shared" ref="AS38" si="49">SUM(AS33:AS37)</f>
        <v>125.53782963834674</v>
      </c>
      <c r="AT38" s="9">
        <f t="shared" ref="AT38" si="50">SUM(AT33:AT37)</f>
        <v>89.491677333617133</v>
      </c>
      <c r="AU38" s="9">
        <f t="shared" ref="AU38:AV38" si="51">SUM(AU33:AU37)</f>
        <v>0</v>
      </c>
      <c r="AV38" s="9">
        <f t="shared" si="51"/>
        <v>0</v>
      </c>
      <c r="AW38" s="9">
        <f t="shared" ref="AW38" si="52">SUM(AW33:AW37)</f>
        <v>0</v>
      </c>
      <c r="AX38" s="9">
        <f t="shared" ref="AX38" si="53">SUM(AX33:AX37)</f>
        <v>0</v>
      </c>
      <c r="AY38" s="9">
        <f t="shared" ref="AY38" si="54">SUM(AY33:AY37)</f>
        <v>0</v>
      </c>
      <c r="AZ38" s="9">
        <f t="shared" ref="AZ38" si="55">SUM(AZ33:AZ37)</f>
        <v>0</v>
      </c>
      <c r="BA38" s="9">
        <f t="shared" ref="BA38:BB38" si="56">SUM(BA33:BA37)</f>
        <v>0</v>
      </c>
      <c r="BB38" s="9">
        <f t="shared" si="56"/>
        <v>0</v>
      </c>
      <c r="BC38" s="9">
        <f t="shared" ref="BC38" si="57">SUM(BC33:BC37)</f>
        <v>0</v>
      </c>
      <c r="BD38" s="9">
        <f t="shared" ref="BD38" si="58">SUM(BD33:BD37)</f>
        <v>0</v>
      </c>
      <c r="BE38" s="9">
        <f t="shared" ref="BE38" si="59">SUM(BE33:BE37)</f>
        <v>0</v>
      </c>
      <c r="BF38" s="9">
        <f t="shared" ref="BF38" si="60">SUM(BF33:BF37)</f>
        <v>0</v>
      </c>
      <c r="BG38" s="9">
        <f t="shared" ref="BG38:BH38" si="61">SUM(BG33:BG37)</f>
        <v>0</v>
      </c>
      <c r="BH38" s="9">
        <f t="shared" si="61"/>
        <v>0</v>
      </c>
      <c r="BI38" s="9">
        <f t="shared" ref="BI38" si="62">SUM(BI33:BI37)</f>
        <v>0</v>
      </c>
    </row>
    <row r="39" spans="1:61" x14ac:dyDescent="0.35">
      <c r="A39" s="1"/>
      <c r="E39" s="36"/>
    </row>
    <row r="40" spans="1:61" x14ac:dyDescent="0.35">
      <c r="A40" s="1"/>
      <c r="B40" s="7" t="s">
        <v>218</v>
      </c>
      <c r="E40" s="36"/>
    </row>
    <row r="41" spans="1:61" x14ac:dyDescent="0.35">
      <c r="A41" s="1"/>
      <c r="C41" t="s">
        <v>626</v>
      </c>
      <c r="D41" t="s">
        <v>233</v>
      </c>
      <c r="E41" s="36">
        <f t="shared" si="20"/>
        <v>277.88901655446199</v>
      </c>
      <c r="F41" s="9">
        <f>IF(AND(F$2&gt;=smelter_start,production!F$58&gt;0),assumptions!$E209*(1+assumptions!$E221)^F$3,0)</f>
        <v>0</v>
      </c>
      <c r="G41" s="9">
        <f>IF(AND(G$2&gt;=smelter_start,production!G$58&gt;0),assumptions!$E209*(1+assumptions!$E221)^G$3,0)</f>
        <v>0</v>
      </c>
      <c r="H41" s="9">
        <f>IF(AND(H$2&gt;=smelter_start,production!H$58&gt;0),assumptions!$E209*(1+assumptions!$E221)^H$3,0)</f>
        <v>0</v>
      </c>
      <c r="I41" s="9">
        <f>IF(AND(I$2&gt;=smelter_start,production!I$58&gt;0),assumptions!$E209*(1+assumptions!$E221)^I$3,0)</f>
        <v>0</v>
      </c>
      <c r="J41" s="9">
        <f>IF(AND(J$2&gt;=smelter_start,production!J$58&gt;0),assumptions!$E209*(1+assumptions!$E221)^J$3,0)</f>
        <v>6.2436240600000001</v>
      </c>
      <c r="K41" s="9">
        <f>IF(AND(K$2&gt;=smelter_start,production!K$58&gt;0),assumptions!$E209*(1+assumptions!$E221)^K$3,0)</f>
        <v>6.3060603005999996</v>
      </c>
      <c r="L41" s="9">
        <f>IF(AND(L$2&gt;=smelter_start,production!L$58&gt;0),assumptions!$E209*(1+assumptions!$E221)^L$3,0)</f>
        <v>6.3691209036060012</v>
      </c>
      <c r="M41" s="9">
        <f>IF(AND(M$2&gt;=smelter_start,production!M$58&gt;0),assumptions!$E209*(1+assumptions!$E221)^M$3,0)</f>
        <v>6.4328121126420594</v>
      </c>
      <c r="N41" s="9">
        <f>IF(AND(N$2&gt;=smelter_start,production!N$58&gt;0),assumptions!$E209*(1+assumptions!$E221)^N$3,0)</f>
        <v>6.4971402337684818</v>
      </c>
      <c r="O41" s="9">
        <f>IF(AND(O$2&gt;=smelter_start,production!O$58&gt;0),assumptions!$E209*(1+assumptions!$E221)^O$3,0)</f>
        <v>6.5621116361061667</v>
      </c>
      <c r="P41" s="9">
        <f>IF(AND(P$2&gt;=smelter_start,production!P$58&gt;0),assumptions!$E209*(1+assumptions!$E221)^P$3,0)</f>
        <v>6.627732752467228</v>
      </c>
      <c r="Q41" s="9">
        <f>IF(AND(Q$2&gt;=smelter_start,production!Q$58&gt;0),assumptions!$E209*(1+assumptions!$E221)^Q$3,0)</f>
        <v>6.6940100799918998</v>
      </c>
      <c r="R41" s="9">
        <f>IF(AND(R$2&gt;=smelter_start,production!R$58&gt;0),assumptions!$E209*(1+assumptions!$E221)^R$3,0)</f>
        <v>6.7609501807918182</v>
      </c>
      <c r="S41" s="9">
        <f>IF(AND(S$2&gt;=smelter_start,production!S$58&gt;0),assumptions!$E209*(1+assumptions!$E221)^S$3,0)</f>
        <v>6.828559682599737</v>
      </c>
      <c r="T41" s="9">
        <f>IF(AND(T$2&gt;=smelter_start,production!T$58&gt;0),assumptions!$E209*(1+assumptions!$E221)^T$3,0)</f>
        <v>6.8968452794257349</v>
      </c>
      <c r="U41" s="9">
        <f>IF(AND(U$2&gt;=smelter_start,production!U$58&gt;0),assumptions!$E209*(1+assumptions!$E221)^U$3,0)</f>
        <v>6.9658137322199902</v>
      </c>
      <c r="V41" s="9">
        <f>IF(AND(V$2&gt;=smelter_start,production!V$58&gt;0),assumptions!$E209*(1+assumptions!$E221)^V$3,0)</f>
        <v>7.0354718695421923</v>
      </c>
      <c r="W41" s="9">
        <f>IF(AND(W$2&gt;=smelter_start,production!W$58&gt;0),assumptions!$E209*(1+assumptions!$E221)^W$3,0)</f>
        <v>7.1058265882376155</v>
      </c>
      <c r="X41" s="9">
        <f>IF(AND(X$2&gt;=smelter_start,production!X$58&gt;0),assumptions!$E209*(1+assumptions!$E221)^X$3,0)</f>
        <v>7.1768848541199919</v>
      </c>
      <c r="Y41" s="9">
        <f>IF(AND(Y$2&gt;=smelter_start,production!Y$58&gt;0),assumptions!$E209*(1+assumptions!$E221)^Y$3,0)</f>
        <v>7.2486537026611897</v>
      </c>
      <c r="Z41" s="9">
        <f>IF(AND(Z$2&gt;=smelter_start,production!Z$58&gt;0),assumptions!$E209*(1+assumptions!$E221)^Z$3,0)</f>
        <v>7.3211402396878018</v>
      </c>
      <c r="AA41" s="9">
        <f>IF(AND(AA$2&gt;=smelter_start,production!AA$58&gt;0),assumptions!$E209*(1+assumptions!$E221)^AA$3,0)</f>
        <v>7.3943516420846791</v>
      </c>
      <c r="AB41" s="9">
        <f>IF(AND(AB$2&gt;=smelter_start,production!AB$58&gt;0),assumptions!$E209*(1+assumptions!$E221)^AB$3,0)</f>
        <v>7.4682951585055282</v>
      </c>
      <c r="AC41" s="9">
        <f>IF(AND(AC$2&gt;=smelter_start,production!AC$58&gt;0),assumptions!$E209*(1+assumptions!$E221)^AC$3,0)</f>
        <v>7.5429781100905817</v>
      </c>
      <c r="AD41" s="9">
        <f>IF(AND(AD$2&gt;=smelter_start,production!AD$58&gt;0),assumptions!$E209*(1+assumptions!$E221)^AD$3,0)</f>
        <v>7.6184078911914899</v>
      </c>
      <c r="AE41" s="9">
        <f>IF(AND(AE$2&gt;=smelter_start,production!AE$58&gt;0),assumptions!$E209*(1+assumptions!$E221)^AE$3,0)</f>
        <v>7.6945919701034056</v>
      </c>
      <c r="AF41" s="9">
        <f>IF(AND(AF$2&gt;=smelter_start,production!AF$58&gt;0),assumptions!$E209*(1+assumptions!$E221)^AF$3,0)</f>
        <v>7.7715378898044394</v>
      </c>
      <c r="AG41" s="9">
        <f>IF(AND(AG$2&gt;=smelter_start,production!AG$58&gt;0),assumptions!$E209*(1+assumptions!$E221)^AG$3,0)</f>
        <v>7.8492532687024816</v>
      </c>
      <c r="AH41" s="9">
        <f>IF(AND(AH$2&gt;=smelter_start,production!AH$58&gt;0),assumptions!$E209*(1+assumptions!$E221)^AH$3,0)</f>
        <v>7.9277458013895066</v>
      </c>
      <c r="AI41" s="9">
        <f>IF(AND(AI$2&gt;=smelter_start,production!AI$58&gt;0),assumptions!$E209*(1+assumptions!$E221)^AI$3,0)</f>
        <v>8.0070232594034021</v>
      </c>
      <c r="AJ41" s="9">
        <f>IF(AND(AJ$2&gt;=smelter_start,production!AJ$58&gt;0),assumptions!$E209*(1+assumptions!$E221)^AJ$3,0)</f>
        <v>8.0870934919974378</v>
      </c>
      <c r="AK41" s="9">
        <f>IF(AND(AK$2&gt;=smelter_start,production!AK$58&gt;0),assumptions!$E209*(1+assumptions!$E221)^AK$3,0)</f>
        <v>8.1679644269174094</v>
      </c>
      <c r="AL41" s="9">
        <f>IF(AND(AL$2&gt;=smelter_start,production!AL$58&gt;0),assumptions!$E209*(1+assumptions!$E221)^AL$3,0)</f>
        <v>8.2496440711865855</v>
      </c>
      <c r="AM41" s="9">
        <f>IF(AND(AM$2&gt;=smelter_start,production!AM$58&gt;0),assumptions!$E209*(1+assumptions!$E221)^AM$3,0)</f>
        <v>8.3321405118984515</v>
      </c>
      <c r="AN41" s="9">
        <f>IF(AND(AN$2&gt;=smelter_start,production!AN$58&gt;0),assumptions!$E209*(1+assumptions!$E221)^AN$3,0)</f>
        <v>8.4154619170174367</v>
      </c>
      <c r="AO41" s="9">
        <f>IF(AND(AO$2&gt;=smelter_start,production!AO$58&gt;0),assumptions!$E209*(1+assumptions!$E221)^AO$3,0)</f>
        <v>8.4996165361876095</v>
      </c>
      <c r="AP41" s="9">
        <f>IF(AND(AP$2&gt;=smelter_start,production!AP$58&gt;0),assumptions!$E209*(1+assumptions!$E221)^AP$3,0)</f>
        <v>8.5846127015494851</v>
      </c>
      <c r="AQ41" s="9">
        <f>IF(AND(AQ$2&gt;=smelter_start,production!AQ$58&gt;0),assumptions!$E209*(1+assumptions!$E221)^AQ$3,0)</f>
        <v>8.670458828564982</v>
      </c>
      <c r="AR41" s="9">
        <f>IF(AND(AR$2&gt;=smelter_start,production!AR$58&gt;0),assumptions!$E209*(1+assumptions!$E221)^AR$3,0)</f>
        <v>8.7571634168506307</v>
      </c>
      <c r="AS41" s="9">
        <f>IF(AND(AS$2&gt;=smelter_start,production!AS$58&gt;0),assumptions!$E209*(1+assumptions!$E221)^AS$3,0)</f>
        <v>8.8447350510191356</v>
      </c>
      <c r="AT41" s="9">
        <f>IF(AND(AT$2&gt;=smelter_start,production!AT$58&gt;0),assumptions!$E209*(1+assumptions!$E221)^AT$3,0)</f>
        <v>8.9331824015293293</v>
      </c>
      <c r="AU41" s="9">
        <f>IF(AND(AU$2&gt;=smelter_start,production!AU$58&gt;0),assumptions!$E209*(1+assumptions!$E221)^AU$3,0)</f>
        <v>0</v>
      </c>
      <c r="AV41" s="9">
        <f>IF(AND(AV$2&gt;=smelter_start,production!AV$58&gt;0),assumptions!$E209*(1+assumptions!$E221)^AV$3,0)</f>
        <v>0</v>
      </c>
      <c r="AW41" s="9">
        <f>IF(AND(AW$2&gt;=smelter_start,production!AW$58&gt;0),assumptions!$E209*(1+assumptions!$E221)^AW$3,0)</f>
        <v>0</v>
      </c>
      <c r="AX41" s="9">
        <f>IF(AND(AX$2&gt;=smelter_start,production!AX$58&gt;0),assumptions!$E209*(1+assumptions!$E221)^AX$3,0)</f>
        <v>0</v>
      </c>
      <c r="AY41" s="9">
        <f>IF(AND(AY$2&gt;=smelter_start,production!AY$58&gt;0),assumptions!$E209*(1+assumptions!$E221)^AY$3,0)</f>
        <v>0</v>
      </c>
      <c r="AZ41" s="9">
        <f>IF(AND(AZ$2&gt;=smelter_start,production!AZ$58&gt;0),assumptions!$E209*(1+assumptions!$E221)^AZ$3,0)</f>
        <v>0</v>
      </c>
      <c r="BA41" s="9">
        <f>IF(AND(BA$2&gt;=smelter_start,production!BA$58&gt;0),assumptions!$E209*(1+assumptions!$E221)^BA$3,0)</f>
        <v>0</v>
      </c>
      <c r="BB41" s="9">
        <f>IF(AND(BB$2&gt;=smelter_start,production!BB$58&gt;0),assumptions!$E209*(1+assumptions!$E221)^BB$3,0)</f>
        <v>0</v>
      </c>
      <c r="BC41" s="9">
        <f>IF(AND(BC$2&gt;=smelter_start,production!BC$58&gt;0),assumptions!$E209*(1+assumptions!$E221)^BC$3,0)</f>
        <v>0</v>
      </c>
      <c r="BD41" s="9">
        <f>IF(AND(BD$2&gt;=smelter_start,production!BD$58&gt;0),assumptions!$E209*(1+assumptions!$E221)^BD$3,0)</f>
        <v>0</v>
      </c>
      <c r="BE41" s="9">
        <f>IF(AND(BE$2&gt;=smelter_start,production!BE$58&gt;0),assumptions!$E209*(1+assumptions!$E221)^BE$3,0)</f>
        <v>0</v>
      </c>
      <c r="BF41" s="9">
        <f>IF(AND(BF$2&gt;=smelter_start,production!BF$58&gt;0),assumptions!$E209*(1+assumptions!$E221)^BF$3,0)</f>
        <v>0</v>
      </c>
      <c r="BG41" s="9">
        <f>IF(AND(BG$2&gt;=smelter_start,production!BG$58&gt;0),assumptions!$E209*(1+assumptions!$E221)^BG$3,0)</f>
        <v>0</v>
      </c>
      <c r="BH41" s="9">
        <f>IF(AND(BH$2&gt;=smelter_start,production!BH$58&gt;0),assumptions!$E209*(1+assumptions!$E221)^BH$3,0)</f>
        <v>0</v>
      </c>
      <c r="BI41" s="9">
        <f>IF(AND(BI$2&gt;=smelter_start,production!BI$58&gt;0),assumptions!$E209*(1+assumptions!$E221)^BI$3,0)</f>
        <v>0</v>
      </c>
    </row>
    <row r="42" spans="1:61" x14ac:dyDescent="0.35">
      <c r="A42" s="1"/>
      <c r="C42" t="s">
        <v>213</v>
      </c>
      <c r="D42" t="s">
        <v>233</v>
      </c>
      <c r="E42" s="36">
        <f t="shared" si="20"/>
        <v>203.23767205962599</v>
      </c>
      <c r="F42" s="9">
        <f>production!F$58*assumptions!$E210/1000*(1+assumptions!$E221)^F$3</f>
        <v>0</v>
      </c>
      <c r="G42" s="9">
        <f>production!G$58*assumptions!$E210/1000*(1+assumptions!$E221)^G$3</f>
        <v>0</v>
      </c>
      <c r="H42" s="9">
        <f>production!H$58*assumptions!$E210/1000*(1+assumptions!$E221)^H$3</f>
        <v>0</v>
      </c>
      <c r="I42" s="9">
        <f>production!I$58*assumptions!$E210/1000*(1+assumptions!$E221)^I$3</f>
        <v>0</v>
      </c>
      <c r="J42" s="9">
        <f>production!J$58*assumptions!$E210/1000*(1+assumptions!$E221)^J$3</f>
        <v>4.1970581282069315</v>
      </c>
      <c r="K42" s="9">
        <f>production!K$58*assumptions!$E210/1000*(1+assumptions!$E221)^K$3</f>
        <v>4.1840908974140243</v>
      </c>
      <c r="L42" s="9">
        <f>production!L$58*assumptions!$E210/1000*(1+assumptions!$E221)^L$3</f>
        <v>4.6925591964495457</v>
      </c>
      <c r="M42" s="9">
        <f>production!M$58*assumptions!$E210/1000*(1+assumptions!$E221)^M$3</f>
        <v>4.6780610655561929</v>
      </c>
      <c r="N42" s="9">
        <f>production!N$58*assumptions!$E210/1000*(1+assumptions!$E221)^N$3</f>
        <v>4.6636077280880528</v>
      </c>
      <c r="O42" s="9">
        <f>production!O$58*assumptions!$E210/1000*(1+assumptions!$E221)^O$3</f>
        <v>4.6491990456513523</v>
      </c>
      <c r="P42" s="9">
        <f>production!P$58*assumptions!$E210/1000*(1+assumptions!$E221)^P$3</f>
        <v>4.6348348802799082</v>
      </c>
      <c r="Q42" s="9">
        <f>production!Q$58*assumptions!$E210/1000*(1+assumptions!$E221)^Q$3</f>
        <v>4.6205150944337925</v>
      </c>
      <c r="R42" s="9">
        <f>production!R$58*assumptions!$E210/1000*(1+assumptions!$E221)^R$3</f>
        <v>5.1180439455533682</v>
      </c>
      <c r="S42" s="9">
        <f>production!S$58*assumptions!$E210/1000*(1+assumptions!$E221)^S$3</f>
        <v>5.1022312369791871</v>
      </c>
      <c r="T42" s="9">
        <f>production!T$58*assumptions!$E210/1000*(1+assumptions!$E221)^T$3</f>
        <v>5.0864673833494161</v>
      </c>
      <c r="U42" s="9">
        <f>production!U$58*assumptions!$E210/1000*(1+assumptions!$E221)^U$3</f>
        <v>5.0707522337218185</v>
      </c>
      <c r="V42" s="9">
        <f>production!V$58*assumptions!$E210/1000*(1+assumptions!$E221)^V$3</f>
        <v>5.055085637620512</v>
      </c>
      <c r="W42" s="9">
        <f>production!W$58*assumptions!$E210/1000*(1+assumptions!$E221)^W$3</f>
        <v>5.0394674450345196</v>
      </c>
      <c r="X42" s="9">
        <f>production!X$58*assumptions!$E210/1000*(1+assumptions!$E221)^X$3</f>
        <v>5.5262872570579749</v>
      </c>
      <c r="Y42" s="9">
        <f>production!Y$58*assumptions!$E210/1000*(1+assumptions!$E221)^Y$3</f>
        <v>5.5092132399485685</v>
      </c>
      <c r="Z42" s="9">
        <f>production!Z$58*assumptions!$E210/1000*(1+assumptions!$E221)^Z$3</f>
        <v>5.4921919747224228</v>
      </c>
      <c r="AA42" s="9">
        <f>production!AA$58*assumptions!$E210/1000*(1+assumptions!$E221)^AA$3</f>
        <v>5.4752232983973208</v>
      </c>
      <c r="AB42" s="9">
        <f>production!AB$58*assumptions!$E210/1000*(1+assumptions!$E221)^AB$3</f>
        <v>5.4583070484945928</v>
      </c>
      <c r="AC42" s="9">
        <f>production!AC$58*assumptions!$E210/1000*(1+assumptions!$E221)^AC$3</f>
        <v>5.4414430630375632</v>
      </c>
      <c r="AD42" s="9">
        <f>production!AD$58*assumptions!$E210/1000*(1+assumptions!$E221)^AD$3</f>
        <v>5.9177794696909141</v>
      </c>
      <c r="AE42" s="9">
        <f>production!AE$58*assumptions!$E210/1000*(1+assumptions!$E221)^AE$3</f>
        <v>5.8994958982413568</v>
      </c>
      <c r="AF42" s="9">
        <f>production!AF$58*assumptions!$E210/1000*(1+assumptions!$E221)^AF$3</f>
        <v>5.8812688157141517</v>
      </c>
      <c r="AG42" s="9">
        <f>production!AG$58*assumptions!$E210/1000*(1+assumptions!$E221)^AG$3</f>
        <v>5.8630980475811167</v>
      </c>
      <c r="AH42" s="9">
        <f>production!AH$58*assumptions!$E210/1000*(1+assumptions!$E221)^AH$3</f>
        <v>5.8449834198533122</v>
      </c>
      <c r="AI42" s="9">
        <f>production!AI$58*assumptions!$E210/1000*(1+assumptions!$E221)^AI$3</f>
        <v>5.8269247590793336</v>
      </c>
      <c r="AJ42" s="9">
        <f>production!AJ$58*assumptions!$E210/1000*(1+assumptions!$E221)^AJ$3</f>
        <v>6.2929987167056538</v>
      </c>
      <c r="AK42" s="9">
        <f>production!AK$58*assumptions!$E210/1000*(1+assumptions!$E221)^AK$3</f>
        <v>6.2735558678705186</v>
      </c>
      <c r="AL42" s="9">
        <f>production!AL$58*assumptions!$E210/1000*(1+assumptions!$E221)^AL$3</f>
        <v>6.2541730896611476</v>
      </c>
      <c r="AM42" s="9">
        <f>production!AM$58*assumptions!$E210/1000*(1+assumptions!$E221)^AM$3</f>
        <v>6.2348501964833316</v>
      </c>
      <c r="AN42" s="9">
        <f>production!AN$58*assumptions!$E210/1000*(1+assumptions!$E221)^AN$3</f>
        <v>6.2155870033162754</v>
      </c>
      <c r="AO42" s="9">
        <f>production!AO$58*assumptions!$E210/1000*(1+assumptions!$E221)^AO$3</f>
        <v>6.1963833257108298</v>
      </c>
      <c r="AP42" s="9">
        <f>production!AP$58*assumptions!$E210/1000*(1+assumptions!$E221)^AP$3</f>
        <v>6.6524112090021497</v>
      </c>
      <c r="AQ42" s="9">
        <f>production!AQ$58*assumptions!$E210/1000*(1+assumptions!$E221)^AQ$3</f>
        <v>6.6318579193308214</v>
      </c>
      <c r="AR42" s="9">
        <f>production!AR$58*assumptions!$E210/1000*(1+assumptions!$E221)^AR$3</f>
        <v>6.6113681311032559</v>
      </c>
      <c r="AS42" s="9">
        <f>production!AS$58*assumptions!$E210/1000*(1+assumptions!$E221)^AS$3</f>
        <v>6.5909416481253968</v>
      </c>
      <c r="AT42" s="9">
        <f>production!AT$58*assumptions!$E210/1000*(1+assumptions!$E221)^AT$3</f>
        <v>4.3553547421593475</v>
      </c>
      <c r="AU42" s="9">
        <f>production!AU$58*assumptions!$E210/1000*(1+assumptions!$E221)^AU$3</f>
        <v>0</v>
      </c>
      <c r="AV42" s="9">
        <f>production!AV$58*assumptions!$E210/1000*(1+assumptions!$E221)^AV$3</f>
        <v>0</v>
      </c>
      <c r="AW42" s="9">
        <f>production!AW$58*assumptions!$E210/1000*(1+assumptions!$E221)^AW$3</f>
        <v>0</v>
      </c>
      <c r="AX42" s="9">
        <f>production!AX$58*assumptions!$E210/1000*(1+assumptions!$E221)^AX$3</f>
        <v>0</v>
      </c>
      <c r="AY42" s="9">
        <f>production!AY$58*assumptions!$E210/1000*(1+assumptions!$E221)^AY$3</f>
        <v>0</v>
      </c>
      <c r="AZ42" s="9">
        <f>production!AZ$58*assumptions!$E210/1000*(1+assumptions!$E221)^AZ$3</f>
        <v>0</v>
      </c>
      <c r="BA42" s="9">
        <f>production!BA$58*assumptions!$E210/1000*(1+assumptions!$E221)^BA$3</f>
        <v>0</v>
      </c>
      <c r="BB42" s="9">
        <f>production!BB$58*assumptions!$E210/1000*(1+assumptions!$E221)^BB$3</f>
        <v>0</v>
      </c>
      <c r="BC42" s="9">
        <f>production!BC$58*assumptions!$E210/1000*(1+assumptions!$E221)^BC$3</f>
        <v>0</v>
      </c>
      <c r="BD42" s="9">
        <f>production!BD$58*assumptions!$E210/1000*(1+assumptions!$E221)^BD$3</f>
        <v>0</v>
      </c>
      <c r="BE42" s="9">
        <f>production!BE$58*assumptions!$E210/1000*(1+assumptions!$E221)^BE$3</f>
        <v>0</v>
      </c>
      <c r="BF42" s="9">
        <f>production!BF$58*assumptions!$E210/1000*(1+assumptions!$E221)^BF$3</f>
        <v>0</v>
      </c>
      <c r="BG42" s="9">
        <f>production!BG$58*assumptions!$E210/1000*(1+assumptions!$E221)^BG$3</f>
        <v>0</v>
      </c>
      <c r="BH42" s="9">
        <f>production!BH$58*assumptions!$E210/1000*(1+assumptions!$E221)^BH$3</f>
        <v>0</v>
      </c>
      <c r="BI42" s="9">
        <f>production!BI$58*assumptions!$E210/1000*(1+assumptions!$E221)^BI$3</f>
        <v>0</v>
      </c>
    </row>
    <row r="43" spans="1:61" x14ac:dyDescent="0.35">
      <c r="A43" s="1"/>
      <c r="C43" t="s">
        <v>630</v>
      </c>
      <c r="D43" t="s">
        <v>233</v>
      </c>
      <c r="E43" s="36">
        <f t="shared" si="20"/>
        <v>162.59013764770077</v>
      </c>
      <c r="F43" s="9">
        <f>IF(F2&gt;=smelter_start,assumptions!$E$51*assumptions!$E211*production!F$58*(1+assumptions!$E221)^F$3/1000,0)</f>
        <v>0</v>
      </c>
      <c r="G43" s="9">
        <f>IF(G2&gt;=smelter_start,assumptions!$E$51*assumptions!$E211*production!G$58*(1+assumptions!$E221)^G$3/1000,0)</f>
        <v>0</v>
      </c>
      <c r="H43" s="9">
        <f>IF(H2&gt;=smelter_start,assumptions!$E$51*assumptions!$E211*production!H$58*(1+assumptions!$E221)^H$3/1000,0)</f>
        <v>0</v>
      </c>
      <c r="I43" s="9">
        <f>IF(I2&gt;=smelter_start,assumptions!$E$51*assumptions!$E211*production!I$58*(1+assumptions!$E221)^I$3/1000,0)</f>
        <v>0</v>
      </c>
      <c r="J43" s="9">
        <f>IF(J2&gt;=smelter_start,assumptions!$E$51*assumptions!$E211*production!J$58*(1+assumptions!$E221)^J$3/1000,0)</f>
        <v>3.3576465025655455</v>
      </c>
      <c r="K43" s="9">
        <f>IF(K2&gt;=smelter_start,assumptions!$E$51*assumptions!$E211*production!K$58*(1+assumptions!$E221)^K$3/1000,0)</f>
        <v>3.3472727179312196</v>
      </c>
      <c r="L43" s="9">
        <f>IF(L2&gt;=smelter_start,assumptions!$E$51*assumptions!$E211*production!L$58*(1+assumptions!$E221)^L$3/1000,0)</f>
        <v>3.7540473571596373</v>
      </c>
      <c r="M43" s="9">
        <f>IF(M2&gt;=smelter_start,assumptions!$E$51*assumptions!$E211*production!M$58*(1+assumptions!$E221)^M$3/1000,0)</f>
        <v>3.7424488524449542</v>
      </c>
      <c r="N43" s="9">
        <f>IF(N2&gt;=smelter_start,assumptions!$E$51*assumptions!$E211*production!N$58*(1+assumptions!$E221)^N$3/1000,0)</f>
        <v>3.7308861824704418</v>
      </c>
      <c r="O43" s="9">
        <f>IF(O2&gt;=smelter_start,assumptions!$E$51*assumptions!$E211*production!O$58*(1+assumptions!$E221)^O$3/1000,0)</f>
        <v>3.7193592365210817</v>
      </c>
      <c r="P43" s="9">
        <f>IF(P2&gt;=smelter_start,assumptions!$E$51*assumptions!$E211*production!P$58*(1+assumptions!$E221)^P$3/1000,0)</f>
        <v>3.7078679042239258</v>
      </c>
      <c r="Q43" s="9">
        <f>IF(Q2&gt;=smelter_start,assumptions!$E$51*assumptions!$E211*production!Q$58*(1+assumptions!$E221)^Q$3/1000,0)</f>
        <v>3.6964120755470344</v>
      </c>
      <c r="R43" s="9">
        <f>IF(R2&gt;=smelter_start,assumptions!$E$51*assumptions!$E211*production!R$58*(1+assumptions!$E221)^R$3/1000,0)</f>
        <v>4.0944351564426951</v>
      </c>
      <c r="S43" s="9">
        <f>IF(S2&gt;=smelter_start,assumptions!$E$51*assumptions!$E211*production!S$58*(1+assumptions!$E221)^S$3/1000,0)</f>
        <v>4.0817849895833493</v>
      </c>
      <c r="T43" s="9">
        <f>IF(T2&gt;=smelter_start,assumptions!$E$51*assumptions!$E211*production!T$58*(1+assumptions!$E221)^T$3/1000,0)</f>
        <v>4.0691739066795334</v>
      </c>
      <c r="U43" s="9">
        <f>IF(U2&gt;=smelter_start,assumptions!$E$51*assumptions!$E211*production!U$58*(1+assumptions!$E221)^U$3/1000,0)</f>
        <v>4.0566017869774553</v>
      </c>
      <c r="V43" s="9">
        <f>IF(V2&gt;=smelter_start,assumptions!$E$51*assumptions!$E211*production!V$58*(1+assumptions!$E221)^V$3/1000,0)</f>
        <v>4.0440685100964107</v>
      </c>
      <c r="W43" s="9">
        <f>IF(W2&gt;=smelter_start,assumptions!$E$51*assumptions!$E211*production!W$58*(1+assumptions!$E221)^W$3/1000,0)</f>
        <v>4.0315739560276169</v>
      </c>
      <c r="X43" s="9">
        <f>IF(X2&gt;=smelter_start,assumptions!$E$51*assumptions!$E211*production!X$58*(1+assumptions!$E221)^X$3/1000,0)</f>
        <v>4.4210298056463797</v>
      </c>
      <c r="Y43" s="9">
        <f>IF(Y2&gt;=smelter_start,assumptions!$E$51*assumptions!$E211*production!Y$58*(1+assumptions!$E221)^Y$3/1000,0)</f>
        <v>4.4073705919588546</v>
      </c>
      <c r="Z43" s="9">
        <f>IF(Z2&gt;=smelter_start,assumptions!$E$51*assumptions!$E211*production!Z$58*(1+assumptions!$E221)^Z$3/1000,0)</f>
        <v>4.3937535797779379</v>
      </c>
      <c r="AA43" s="9">
        <f>IF(AA2&gt;=smelter_start,assumptions!$E$51*assumptions!$E211*production!AA$58*(1+assumptions!$E221)^AA$3/1000,0)</f>
        <v>4.3801786387178563</v>
      </c>
      <c r="AB43" s="9">
        <f>IF(AB2&gt;=smelter_start,assumptions!$E$51*assumptions!$E211*production!AB$58*(1+assumptions!$E221)^AB$3/1000,0)</f>
        <v>4.3666456387956742</v>
      </c>
      <c r="AC43" s="9">
        <f>IF(AC2&gt;=smelter_start,assumptions!$E$51*assumptions!$E211*production!AC$58*(1+assumptions!$E221)^AC$3/1000,0)</f>
        <v>4.3531544504300506</v>
      </c>
      <c r="AD43" s="9">
        <f>IF(AD2&gt;=smelter_start,assumptions!$E$51*assumptions!$E211*production!AD$58*(1+assumptions!$E221)^AD$3/1000,0)</f>
        <v>4.7342235757527309</v>
      </c>
      <c r="AE43" s="9">
        <f>IF(AE2&gt;=smelter_start,assumptions!$E$51*assumptions!$E211*production!AE$58*(1+assumptions!$E221)^AE$3/1000,0)</f>
        <v>4.7195967185930847</v>
      </c>
      <c r="AF43" s="9">
        <f>IF(AF2&gt;=smelter_start,assumptions!$E$51*assumptions!$E211*production!AF$58*(1+assumptions!$E221)^AF$3/1000,0)</f>
        <v>4.705015052571321</v>
      </c>
      <c r="AG43" s="9">
        <f>IF(AG2&gt;=smelter_start,assumptions!$E$51*assumptions!$E211*production!AG$58*(1+assumptions!$E221)^AG$3/1000,0)</f>
        <v>4.6904784380648934</v>
      </c>
      <c r="AH43" s="9">
        <f>IF(AH2&gt;=smelter_start,assumptions!$E$51*assumptions!$E211*production!AH$58*(1+assumptions!$E221)^AH$3/1000,0)</f>
        <v>4.6759867358826499</v>
      </c>
      <c r="AI43" s="9">
        <f>IF(AI2&gt;=smelter_start,assumptions!$E$51*assumptions!$E211*production!AI$58*(1+assumptions!$E221)^AI$3/1000,0)</f>
        <v>4.6615398072634679</v>
      </c>
      <c r="AJ43" s="9">
        <f>IF(AJ2&gt;=smelter_start,assumptions!$E$51*assumptions!$E211*production!AJ$58*(1+assumptions!$E221)^AJ$3/1000,0)</f>
        <v>5.0343989733645236</v>
      </c>
      <c r="AK43" s="9">
        <f>IF(AK2&gt;=smelter_start,assumptions!$E$51*assumptions!$E211*production!AK$58*(1+assumptions!$E221)^AK$3/1000,0)</f>
        <v>5.0188446942964147</v>
      </c>
      <c r="AL43" s="9">
        <f>IF(AL2&gt;=smelter_start,assumptions!$E$51*assumptions!$E211*production!AL$58*(1+assumptions!$E221)^AL$3/1000,0)</f>
        <v>5.0033384717289184</v>
      </c>
      <c r="AM43" s="9">
        <f>IF(AM2&gt;=smelter_start,assumptions!$E$51*assumptions!$E211*production!AM$58*(1+assumptions!$E221)^AM$3/1000,0)</f>
        <v>4.9878801571866642</v>
      </c>
      <c r="AN43" s="9">
        <f>IF(AN2&gt;=smelter_start,assumptions!$E$51*assumptions!$E211*production!AN$58*(1+assumptions!$E221)^AN$3/1000,0)</f>
        <v>4.9724696026530202</v>
      </c>
      <c r="AO43" s="9">
        <f>IF(AO2&gt;=smelter_start,assumptions!$E$51*assumptions!$E211*production!AO$58*(1+assumptions!$E221)^AO$3/1000,0)</f>
        <v>4.9571066605686633</v>
      </c>
      <c r="AP43" s="9">
        <f>IF(AP2&gt;=smelter_start,assumptions!$E$51*assumptions!$E211*production!AP$58*(1+assumptions!$E221)^AP$3/1000,0)</f>
        <v>5.3219289672017203</v>
      </c>
      <c r="AQ43" s="9">
        <f>IF(AQ2&gt;=smelter_start,assumptions!$E$51*assumptions!$E211*production!AQ$58*(1+assumptions!$E221)^AQ$3/1000,0)</f>
        <v>5.3054863354646571</v>
      </c>
      <c r="AR43" s="9">
        <f>IF(AR2&gt;=smelter_start,assumptions!$E$51*assumptions!$E211*production!AR$58*(1+assumptions!$E221)^AR$3/1000,0)</f>
        <v>5.2890945048826046</v>
      </c>
      <c r="AS43" s="9">
        <f>IF(AS2&gt;=smelter_start,assumptions!$E$51*assumptions!$E211*production!AS$58*(1+assumptions!$E221)^AS$3/1000,0)</f>
        <v>5.2727533185003175</v>
      </c>
      <c r="AT43" s="9">
        <f>IF(AT2&gt;=smelter_start,assumptions!$E$51*assumptions!$E211*production!AT$58*(1+assumptions!$E221)^AT$3/1000,0)</f>
        <v>3.4842837937274784</v>
      </c>
      <c r="AU43" s="9">
        <f>IF(AU2&gt;=smelter_start,assumptions!$E$51*assumptions!$E211*production!AU$58*(1+assumptions!$E221)^AU$3/1000,0)</f>
        <v>0</v>
      </c>
      <c r="AV43" s="9">
        <f>IF(AV2&gt;=smelter_start,assumptions!$E$51*assumptions!$E211*production!AV$58*(1+assumptions!$E221)^AV$3/1000,0)</f>
        <v>0</v>
      </c>
      <c r="AW43" s="9">
        <f>IF(AW2&gt;=smelter_start,assumptions!$E$51*assumptions!$E211*production!AW$58*(1+assumptions!$E221)^AW$3/1000,0)</f>
        <v>0</v>
      </c>
      <c r="AX43" s="9">
        <f>IF(AX2&gt;=smelter_start,assumptions!$E$51*assumptions!$E211*production!AX$58*(1+assumptions!$E221)^AX$3/1000,0)</f>
        <v>0</v>
      </c>
      <c r="AY43" s="9">
        <f>IF(AY2&gt;=smelter_start,assumptions!$E$51*assumptions!$E211*production!AY$58*(1+assumptions!$E221)^AY$3/1000,0)</f>
        <v>0</v>
      </c>
      <c r="AZ43" s="9">
        <f>IF(AZ2&gt;=smelter_start,assumptions!$E$51*assumptions!$E211*production!AZ$58*(1+assumptions!$E221)^AZ$3/1000,0)</f>
        <v>0</v>
      </c>
      <c r="BA43" s="9">
        <f>IF(BA2&gt;=smelter_start,assumptions!$E$51*assumptions!$E211*production!BA$58*(1+assumptions!$E221)^BA$3/1000,0)</f>
        <v>0</v>
      </c>
      <c r="BB43" s="9">
        <f>IF(BB2&gt;=smelter_start,assumptions!$E$51*assumptions!$E211*production!BB$58*(1+assumptions!$E221)^BB$3/1000,0)</f>
        <v>0</v>
      </c>
      <c r="BC43" s="9">
        <f>IF(BC2&gt;=smelter_start,assumptions!$E$51*assumptions!$E211*production!BC$58*(1+assumptions!$E221)^BC$3/1000,0)</f>
        <v>0</v>
      </c>
      <c r="BD43" s="9">
        <f>IF(BD2&gt;=smelter_start,assumptions!$E$51*assumptions!$E211*production!BD$58*(1+assumptions!$E221)^BD$3/1000,0)</f>
        <v>0</v>
      </c>
      <c r="BE43" s="9">
        <f>IF(BE2&gt;=smelter_start,assumptions!$E$51*assumptions!$E211*production!BE$58*(1+assumptions!$E221)^BE$3/1000,0)</f>
        <v>0</v>
      </c>
      <c r="BF43" s="9">
        <f>IF(BF2&gt;=smelter_start,assumptions!$E$51*assumptions!$E211*production!BF$58*(1+assumptions!$E221)^BF$3/1000,0)</f>
        <v>0</v>
      </c>
      <c r="BG43" s="9">
        <f>IF(BG2&gt;=smelter_start,assumptions!$E$51*assumptions!$E211*production!BG$58*(1+assumptions!$E221)^BG$3/1000,0)</f>
        <v>0</v>
      </c>
      <c r="BH43" s="9">
        <f>IF(BH2&gt;=smelter_start,assumptions!$E$51*assumptions!$E211*production!BH$58*(1+assumptions!$E221)^BH$3/1000,0)</f>
        <v>0</v>
      </c>
      <c r="BI43" s="9">
        <f>IF(BI2&gt;=smelter_start,assumptions!$E$51*assumptions!$E211*production!BI$58*(1+assumptions!$E221)^BI$3/1000,0)</f>
        <v>0</v>
      </c>
    </row>
    <row r="44" spans="1:61" x14ac:dyDescent="0.35">
      <c r="A44" s="1"/>
      <c r="C44" t="s">
        <v>214</v>
      </c>
      <c r="D44" t="s">
        <v>233</v>
      </c>
      <c r="E44" s="36">
        <f t="shared" si="20"/>
        <v>58.067906302750281</v>
      </c>
      <c r="F44" s="9">
        <f>production!F$58*assumptions!$E212/1000*(1+assumptions!$E221)^F$3</f>
        <v>0</v>
      </c>
      <c r="G44" s="9">
        <f>production!G$58*assumptions!$E212/1000*(1+assumptions!$E221)^G$3</f>
        <v>0</v>
      </c>
      <c r="H44" s="9">
        <f>production!H$58*assumptions!$E212/1000*(1+assumptions!$E221)^H$3</f>
        <v>0</v>
      </c>
      <c r="I44" s="9">
        <f>production!I$58*assumptions!$E212/1000*(1+assumptions!$E221)^I$3</f>
        <v>0</v>
      </c>
      <c r="J44" s="9">
        <f>production!J$58*assumptions!$E212/1000*(1+assumptions!$E221)^J$3</f>
        <v>1.1991594652019806</v>
      </c>
      <c r="K44" s="9">
        <f>production!K$58*assumptions!$E212/1000*(1+assumptions!$E221)^K$3</f>
        <v>1.1954545421182929</v>
      </c>
      <c r="L44" s="9">
        <f>production!L$58*assumptions!$E212/1000*(1+assumptions!$E221)^L$3</f>
        <v>1.3407311989855846</v>
      </c>
      <c r="M44" s="9">
        <f>production!M$58*assumptions!$E212/1000*(1+assumptions!$E221)^M$3</f>
        <v>1.3365888758731981</v>
      </c>
      <c r="N44" s="9">
        <f>production!N$58*assumptions!$E212/1000*(1+assumptions!$E221)^N$3</f>
        <v>1.3324593508823006</v>
      </c>
      <c r="O44" s="9">
        <f>production!O$58*assumptions!$E212/1000*(1+assumptions!$E221)^O$3</f>
        <v>1.3283425844718149</v>
      </c>
      <c r="P44" s="9">
        <f>production!P$58*assumptions!$E212/1000*(1+assumptions!$E221)^P$3</f>
        <v>1.3242385372228311</v>
      </c>
      <c r="Q44" s="9">
        <f>production!Q$58*assumptions!$E212/1000*(1+assumptions!$E221)^Q$3</f>
        <v>1.3201471698382266</v>
      </c>
      <c r="R44" s="9">
        <f>production!R$58*assumptions!$E212/1000*(1+assumptions!$E221)^R$3</f>
        <v>1.4622982701581051</v>
      </c>
      <c r="S44" s="9">
        <f>production!S$58*assumptions!$E212/1000*(1+assumptions!$E221)^S$3</f>
        <v>1.4577803534226248</v>
      </c>
      <c r="T44" s="9">
        <f>production!T$58*assumptions!$E212/1000*(1+assumptions!$E221)^T$3</f>
        <v>1.4532763952426904</v>
      </c>
      <c r="U44" s="9">
        <f>production!U$58*assumptions!$E212/1000*(1+assumptions!$E221)^U$3</f>
        <v>1.4487863524919482</v>
      </c>
      <c r="V44" s="9">
        <f>production!V$58*assumptions!$E212/1000*(1+assumptions!$E221)^V$3</f>
        <v>1.4443101821772895</v>
      </c>
      <c r="W44" s="9">
        <f>production!W$58*assumptions!$E212/1000*(1+assumptions!$E221)^W$3</f>
        <v>1.4398478414384344</v>
      </c>
      <c r="X44" s="9">
        <f>production!X$58*assumptions!$E212/1000*(1+assumptions!$E221)^X$3</f>
        <v>1.5789392163022788</v>
      </c>
      <c r="Y44" s="9">
        <f>production!Y$58*assumptions!$E212/1000*(1+assumptions!$E221)^Y$3</f>
        <v>1.5740609256995908</v>
      </c>
      <c r="Z44" s="9">
        <f>production!Z$58*assumptions!$E212/1000*(1+assumptions!$E221)^Z$3</f>
        <v>1.5691977070635497</v>
      </c>
      <c r="AA44" s="9">
        <f>production!AA$58*assumptions!$E212/1000*(1+assumptions!$E221)^AA$3</f>
        <v>1.5643495138278061</v>
      </c>
      <c r="AB44" s="9">
        <f>production!AB$58*assumptions!$E212/1000*(1+assumptions!$E221)^AB$3</f>
        <v>1.5595162995698835</v>
      </c>
      <c r="AC44" s="9">
        <f>production!AC$58*assumptions!$E212/1000*(1+assumptions!$E221)^AC$3</f>
        <v>1.5546980180107324</v>
      </c>
      <c r="AD44" s="9">
        <f>production!AD$58*assumptions!$E212/1000*(1+assumptions!$E221)^AD$3</f>
        <v>1.6907941341974035</v>
      </c>
      <c r="AE44" s="9">
        <f>production!AE$58*assumptions!$E212/1000*(1+assumptions!$E221)^AE$3</f>
        <v>1.6855702566403874</v>
      </c>
      <c r="AF44" s="9">
        <f>production!AF$58*assumptions!$E212/1000*(1+assumptions!$E221)^AF$3</f>
        <v>1.6803625187754716</v>
      </c>
      <c r="AG44" s="9">
        <f>production!AG$58*assumptions!$E212/1000*(1+assumptions!$E221)^AG$3</f>
        <v>1.6751708707374617</v>
      </c>
      <c r="AH44" s="9">
        <f>production!AH$58*assumptions!$E212/1000*(1+assumptions!$E221)^AH$3</f>
        <v>1.6699952628152319</v>
      </c>
      <c r="AI44" s="9">
        <f>production!AI$58*assumptions!$E212/1000*(1+assumptions!$E221)^AI$3</f>
        <v>1.6648356454512383</v>
      </c>
      <c r="AJ44" s="9">
        <f>production!AJ$58*assumptions!$E212/1000*(1+assumptions!$E221)^AJ$3</f>
        <v>1.7979996333444723</v>
      </c>
      <c r="AK44" s="9">
        <f>production!AK$58*assumptions!$E212/1000*(1+assumptions!$E221)^AK$3</f>
        <v>1.7924445336772912</v>
      </c>
      <c r="AL44" s="9">
        <f>production!AL$58*assumptions!$E212/1000*(1+assumptions!$E221)^AL$3</f>
        <v>1.7869065970460423</v>
      </c>
      <c r="AM44" s="9">
        <f>production!AM$58*assumptions!$E212/1000*(1+assumptions!$E221)^AM$3</f>
        <v>1.781385770423809</v>
      </c>
      <c r="AN44" s="9">
        <f>production!AN$58*assumptions!$E212/1000*(1+assumptions!$E221)^AN$3</f>
        <v>1.7758820009475074</v>
      </c>
      <c r="AO44" s="9">
        <f>production!AO$58*assumptions!$E212/1000*(1+assumptions!$E221)^AO$3</f>
        <v>1.77039523591738</v>
      </c>
      <c r="AP44" s="9">
        <f>production!AP$58*assumptions!$E212/1000*(1+assumptions!$E221)^AP$3</f>
        <v>1.900688916857757</v>
      </c>
      <c r="AQ44" s="9">
        <f>production!AQ$58*assumptions!$E212/1000*(1+assumptions!$E221)^AQ$3</f>
        <v>1.8948165483802344</v>
      </c>
      <c r="AR44" s="9">
        <f>production!AR$58*assumptions!$E212/1000*(1+assumptions!$E221)^AR$3</f>
        <v>1.8889623231723587</v>
      </c>
      <c r="AS44" s="9">
        <f>production!AS$58*assumptions!$E212/1000*(1+assumptions!$E221)^AS$3</f>
        <v>1.8831261851786847</v>
      </c>
      <c r="AT44" s="9">
        <f>production!AT$58*assumptions!$E212/1000*(1+assumptions!$E221)^AT$3</f>
        <v>1.2443870691883852</v>
      </c>
      <c r="AU44" s="9">
        <f>production!AU$58*assumptions!$E212/1000*(1+assumptions!$E221)^AU$3</f>
        <v>0</v>
      </c>
      <c r="AV44" s="9">
        <f>production!AV$58*assumptions!$E212/1000*(1+assumptions!$E221)^AV$3</f>
        <v>0</v>
      </c>
      <c r="AW44" s="9">
        <f>production!AW$58*assumptions!$E212/1000*(1+assumptions!$E221)^AW$3</f>
        <v>0</v>
      </c>
      <c r="AX44" s="9">
        <f>production!AX$58*assumptions!$E212/1000*(1+assumptions!$E221)^AX$3</f>
        <v>0</v>
      </c>
      <c r="AY44" s="9">
        <f>production!AY$58*assumptions!$E212/1000*(1+assumptions!$E221)^AY$3</f>
        <v>0</v>
      </c>
      <c r="AZ44" s="9">
        <f>production!AZ$58*assumptions!$E212/1000*(1+assumptions!$E221)^AZ$3</f>
        <v>0</v>
      </c>
      <c r="BA44" s="9">
        <f>production!BA$58*assumptions!$E212/1000*(1+assumptions!$E221)^BA$3</f>
        <v>0</v>
      </c>
      <c r="BB44" s="9">
        <f>production!BB$58*assumptions!$E212/1000*(1+assumptions!$E221)^BB$3</f>
        <v>0</v>
      </c>
      <c r="BC44" s="9">
        <f>production!BC$58*assumptions!$E212/1000*(1+assumptions!$E221)^BC$3</f>
        <v>0</v>
      </c>
      <c r="BD44" s="9">
        <f>production!BD$58*assumptions!$E212/1000*(1+assumptions!$E221)^BD$3</f>
        <v>0</v>
      </c>
      <c r="BE44" s="9">
        <f>production!BE$58*assumptions!$E212/1000*(1+assumptions!$E221)^BE$3</f>
        <v>0</v>
      </c>
      <c r="BF44" s="9">
        <f>production!BF$58*assumptions!$E212/1000*(1+assumptions!$E221)^BF$3</f>
        <v>0</v>
      </c>
      <c r="BG44" s="9">
        <f>production!BG$58*assumptions!$E212/1000*(1+assumptions!$E221)^BG$3</f>
        <v>0</v>
      </c>
      <c r="BH44" s="9">
        <f>production!BH$58*assumptions!$E212/1000*(1+assumptions!$E221)^BH$3</f>
        <v>0</v>
      </c>
      <c r="BI44" s="9">
        <f>production!BI$58*assumptions!$E212/1000*(1+assumptions!$E221)^BI$3</f>
        <v>0</v>
      </c>
    </row>
    <row r="45" spans="1:61" x14ac:dyDescent="0.35">
      <c r="A45" s="1"/>
      <c r="C45" t="s">
        <v>215</v>
      </c>
      <c r="D45" t="s">
        <v>233</v>
      </c>
      <c r="E45" s="36">
        <f t="shared" si="20"/>
        <v>116.13581260550056</v>
      </c>
      <c r="F45" s="9">
        <f>assumptions!$E213*production!F$58*(1+assumptions!$E221)^F$3/1000</f>
        <v>0</v>
      </c>
      <c r="G45" s="9">
        <f>assumptions!$E213*production!G$58*(1+assumptions!$E221)^G$3/1000</f>
        <v>0</v>
      </c>
      <c r="H45" s="9">
        <f>assumptions!$E213*production!H$58*(1+assumptions!$E221)^H$3/1000</f>
        <v>0</v>
      </c>
      <c r="I45" s="9">
        <f>assumptions!$E213*production!I$58*(1+assumptions!$E221)^I$3/1000</f>
        <v>0</v>
      </c>
      <c r="J45" s="9">
        <f>assumptions!$E213*production!J$58*(1+assumptions!$E221)^J$3/1000</f>
        <v>2.3983189304039612</v>
      </c>
      <c r="K45" s="9">
        <f>assumptions!$E213*production!K$58*(1+assumptions!$E221)^K$3/1000</f>
        <v>2.3909090842365854</v>
      </c>
      <c r="L45" s="9">
        <f>assumptions!$E213*production!L$58*(1+assumptions!$E221)^L$3/1000</f>
        <v>2.6814623979711691</v>
      </c>
      <c r="M45" s="9">
        <f>assumptions!$E213*production!M$58*(1+assumptions!$E221)^M$3/1000</f>
        <v>2.6731777517463962</v>
      </c>
      <c r="N45" s="9">
        <f>assumptions!$E213*production!N$58*(1+assumptions!$E221)^N$3/1000</f>
        <v>2.6649187017646012</v>
      </c>
      <c r="O45" s="9">
        <f>assumptions!$E213*production!O$58*(1+assumptions!$E221)^O$3/1000</f>
        <v>2.6566851689436293</v>
      </c>
      <c r="P45" s="9">
        <f>assumptions!$E213*production!P$58*(1+assumptions!$E221)^P$3/1000</f>
        <v>2.6484770744456618</v>
      </c>
      <c r="Q45" s="9">
        <f>assumptions!$E213*production!Q$58*(1+assumptions!$E221)^Q$3/1000</f>
        <v>2.6402943396764531</v>
      </c>
      <c r="R45" s="9">
        <f>assumptions!$E213*production!R$58*(1+assumptions!$E221)^R$3/1000</f>
        <v>2.9245965403162097</v>
      </c>
      <c r="S45" s="9">
        <f>assumptions!$E213*production!S$58*(1+assumptions!$E221)^S$3/1000</f>
        <v>2.9155607068452496</v>
      </c>
      <c r="T45" s="9">
        <f>assumptions!$E213*production!T$58*(1+assumptions!$E221)^T$3/1000</f>
        <v>2.9065527904853807</v>
      </c>
      <c r="U45" s="9">
        <f>assumptions!$E213*production!U$58*(1+assumptions!$E221)^U$3/1000</f>
        <v>2.8975727049838964</v>
      </c>
      <c r="V45" s="9">
        <f>assumptions!$E213*production!V$58*(1+assumptions!$E221)^V$3/1000</f>
        <v>2.8886203643545785</v>
      </c>
      <c r="W45" s="9">
        <f>assumptions!$E213*production!W$58*(1+assumptions!$E221)^W$3/1000</f>
        <v>2.8796956828768687</v>
      </c>
      <c r="X45" s="9">
        <f>assumptions!$E213*production!X$58*(1+assumptions!$E221)^X$3/1000</f>
        <v>3.1578784326045577</v>
      </c>
      <c r="Y45" s="9">
        <f>assumptions!$E213*production!Y$58*(1+assumptions!$E221)^Y$3/1000</f>
        <v>3.1481218513991815</v>
      </c>
      <c r="Z45" s="9">
        <f>assumptions!$E213*production!Z$58*(1+assumptions!$E221)^Z$3/1000</f>
        <v>3.1383954141270993</v>
      </c>
      <c r="AA45" s="9">
        <f>assumptions!$E213*production!AA$58*(1+assumptions!$E221)^AA$3/1000</f>
        <v>3.1286990276556121</v>
      </c>
      <c r="AB45" s="9">
        <f>assumptions!$E213*production!AB$58*(1+assumptions!$E221)^AB$3/1000</f>
        <v>3.1190325991397674</v>
      </c>
      <c r="AC45" s="9">
        <f>assumptions!$E213*production!AC$58*(1+assumptions!$E221)^AC$3/1000</f>
        <v>3.1093960360214647</v>
      </c>
      <c r="AD45" s="9">
        <f>assumptions!$E213*production!AD$58*(1+assumptions!$E221)^AD$3/1000</f>
        <v>3.3815882683948075</v>
      </c>
      <c r="AE45" s="9">
        <f>assumptions!$E213*production!AE$58*(1+assumptions!$E221)^AE$3/1000</f>
        <v>3.3711405132807748</v>
      </c>
      <c r="AF45" s="9">
        <f>assumptions!$E213*production!AF$58*(1+assumptions!$E221)^AF$3/1000</f>
        <v>3.3607250375509428</v>
      </c>
      <c r="AG45" s="9">
        <f>assumptions!$E213*production!AG$58*(1+assumptions!$E221)^AG$3/1000</f>
        <v>3.3503417414749235</v>
      </c>
      <c r="AH45" s="9">
        <f>assumptions!$E213*production!AH$58*(1+assumptions!$E221)^AH$3/1000</f>
        <v>3.3399905256304638</v>
      </c>
      <c r="AI45" s="9">
        <f>assumptions!$E213*production!AI$58*(1+assumptions!$E221)^AI$3/1000</f>
        <v>3.3296712909024762</v>
      </c>
      <c r="AJ45" s="9">
        <f>assumptions!$E213*production!AJ$58*(1+assumptions!$E221)^AJ$3/1000</f>
        <v>3.5959992666889447</v>
      </c>
      <c r="AK45" s="9">
        <f>assumptions!$E213*production!AK$58*(1+assumptions!$E221)^AK$3/1000</f>
        <v>3.5848890673545823</v>
      </c>
      <c r="AL45" s="9">
        <f>assumptions!$E213*production!AL$58*(1+assumptions!$E221)^AL$3/1000</f>
        <v>3.573813194092085</v>
      </c>
      <c r="AM45" s="9">
        <f>assumptions!$E213*production!AM$58*(1+assumptions!$E221)^AM$3/1000</f>
        <v>3.5627715408476184</v>
      </c>
      <c r="AN45" s="9">
        <f>assumptions!$E213*production!AN$58*(1+assumptions!$E221)^AN$3/1000</f>
        <v>3.5517640018950147</v>
      </c>
      <c r="AO45" s="9">
        <f>assumptions!$E213*production!AO$58*(1+assumptions!$E221)^AO$3/1000</f>
        <v>3.5407904718347596</v>
      </c>
      <c r="AP45" s="9">
        <f>assumptions!$E213*production!AP$58*(1+assumptions!$E221)^AP$3/1000</f>
        <v>3.801377833715514</v>
      </c>
      <c r="AQ45" s="9">
        <f>assumptions!$E213*production!AQ$58*(1+assumptions!$E221)^AQ$3/1000</f>
        <v>3.7896330967604692</v>
      </c>
      <c r="AR45" s="9">
        <f>assumptions!$E213*production!AR$58*(1+assumptions!$E221)^AR$3/1000</f>
        <v>3.7779246463447169</v>
      </c>
      <c r="AS45" s="9">
        <f>assumptions!$E213*production!AS$58*(1+assumptions!$E221)^AS$3/1000</f>
        <v>3.7662523703573698</v>
      </c>
      <c r="AT45" s="9">
        <f>assumptions!$E213*production!AT$58*(1+assumptions!$E221)^AT$3/1000</f>
        <v>2.4887741383767703</v>
      </c>
      <c r="AU45" s="9">
        <f>assumptions!$E213*production!AU$58*(1+assumptions!$E221)^AU$3/1000</f>
        <v>0</v>
      </c>
      <c r="AV45" s="9">
        <f>assumptions!$E213*production!AV$58*(1+assumptions!$E221)^AV$3/1000</f>
        <v>0</v>
      </c>
      <c r="AW45" s="9">
        <f>assumptions!$E213*production!AW$58*(1+assumptions!$E221)^AW$3/1000</f>
        <v>0</v>
      </c>
      <c r="AX45" s="9">
        <f>assumptions!$E213*production!AX$58*(1+assumptions!$E221)^AX$3/1000</f>
        <v>0</v>
      </c>
      <c r="AY45" s="9">
        <f>assumptions!$E213*production!AY$58*(1+assumptions!$E221)^AY$3/1000</f>
        <v>0</v>
      </c>
      <c r="AZ45" s="9">
        <f>assumptions!$E213*production!AZ$58*(1+assumptions!$E221)^AZ$3/1000</f>
        <v>0</v>
      </c>
      <c r="BA45" s="9">
        <f>assumptions!$E213*production!BA$58*(1+assumptions!$E221)^BA$3/1000</f>
        <v>0</v>
      </c>
      <c r="BB45" s="9">
        <f>assumptions!$E213*production!BB$58*(1+assumptions!$E221)^BB$3/1000</f>
        <v>0</v>
      </c>
      <c r="BC45" s="9">
        <f>assumptions!$E213*production!BC$58*(1+assumptions!$E221)^BC$3/1000</f>
        <v>0</v>
      </c>
      <c r="BD45" s="9">
        <f>assumptions!$E213*production!BD$58*(1+assumptions!$E221)^BD$3/1000</f>
        <v>0</v>
      </c>
      <c r="BE45" s="9">
        <f>assumptions!$E213*production!BE$58*(1+assumptions!$E221)^BE$3/1000</f>
        <v>0</v>
      </c>
      <c r="BF45" s="9">
        <f>assumptions!$E213*production!BF$58*(1+assumptions!$E221)^BF$3/1000</f>
        <v>0</v>
      </c>
      <c r="BG45" s="9">
        <f>assumptions!$E213*production!BG$58*(1+assumptions!$E221)^BG$3/1000</f>
        <v>0</v>
      </c>
      <c r="BH45" s="9">
        <f>assumptions!$E213*production!BH$58*(1+assumptions!$E221)^BH$3/1000</f>
        <v>0</v>
      </c>
      <c r="BI45" s="9">
        <f>assumptions!$E213*production!BI$58*(1+assumptions!$E221)^BI$3/1000</f>
        <v>0</v>
      </c>
    </row>
    <row r="46" spans="1:61" x14ac:dyDescent="0.35">
      <c r="A46" s="1"/>
      <c r="B46" s="7" t="s">
        <v>326</v>
      </c>
      <c r="D46" t="s">
        <v>233</v>
      </c>
      <c r="E46" s="36">
        <f t="shared" si="20"/>
        <v>817.92054517003953</v>
      </c>
      <c r="F46" s="9">
        <f>SUM(F41:F45)</f>
        <v>0</v>
      </c>
      <c r="G46" s="9">
        <f t="shared" ref="G46:R46" si="63">SUM(G41:G45)</f>
        <v>0</v>
      </c>
      <c r="H46" s="9">
        <f t="shared" si="63"/>
        <v>0</v>
      </c>
      <c r="I46" s="9">
        <f t="shared" si="63"/>
        <v>0</v>
      </c>
      <c r="J46" s="9">
        <f t="shared" si="63"/>
        <v>17.395807086378419</v>
      </c>
      <c r="K46" s="9">
        <f t="shared" si="63"/>
        <v>17.423787542300122</v>
      </c>
      <c r="L46" s="9">
        <f t="shared" si="63"/>
        <v>18.83792105417194</v>
      </c>
      <c r="M46" s="9">
        <f t="shared" si="63"/>
        <v>18.8630886582628</v>
      </c>
      <c r="N46" s="9">
        <f t="shared" si="63"/>
        <v>18.88901219697388</v>
      </c>
      <c r="O46" s="9">
        <f t="shared" si="63"/>
        <v>18.915697671694044</v>
      </c>
      <c r="P46" s="9">
        <f t="shared" si="63"/>
        <v>18.943151148639554</v>
      </c>
      <c r="Q46" s="9">
        <f t="shared" si="63"/>
        <v>18.971378759487408</v>
      </c>
      <c r="R46" s="9">
        <f t="shared" si="63"/>
        <v>20.360324093262196</v>
      </c>
      <c r="S46" s="9">
        <f>SUM(S41:S45)</f>
        <v>20.385916969430145</v>
      </c>
      <c r="T46" s="9">
        <f t="shared" ref="T46" si="64">SUM(T41:T45)</f>
        <v>20.412315755182757</v>
      </c>
      <c r="U46" s="9">
        <f t="shared" ref="U46" si="65">SUM(U41:U45)</f>
        <v>20.439526810395108</v>
      </c>
      <c r="V46" s="9">
        <f t="shared" ref="V46" si="66">SUM(V41:V45)</f>
        <v>20.467556563790986</v>
      </c>
      <c r="W46" s="9">
        <f>SUM(W41:W45)</f>
        <v>20.496411513615055</v>
      </c>
      <c r="X46" s="9">
        <f t="shared" ref="X46" si="67">SUM(X41:X45)</f>
        <v>21.861019565731183</v>
      </c>
      <c r="Y46" s="9">
        <f t="shared" ref="Y46:Z46" si="68">SUM(Y41:Y45)</f>
        <v>21.887420311667388</v>
      </c>
      <c r="Z46" s="9">
        <f t="shared" si="68"/>
        <v>21.914678915378808</v>
      </c>
      <c r="AA46" s="9">
        <f t="shared" ref="AA46" si="69">SUM(AA41:AA45)</f>
        <v>21.942802120683275</v>
      </c>
      <c r="AB46" s="9">
        <f t="shared" ref="AB46" si="70">SUM(AB41:AB45)</f>
        <v>21.971796744505447</v>
      </c>
      <c r="AC46" s="9">
        <f t="shared" ref="AC46" si="71">SUM(AC41:AC45)</f>
        <v>22.001669677590392</v>
      </c>
      <c r="AD46" s="9">
        <f t="shared" ref="AD46" si="72">SUM(AD41:AD45)</f>
        <v>23.342793339227349</v>
      </c>
      <c r="AE46" s="9">
        <f t="shared" ref="AE46" si="73">SUM(AE41:AE45)</f>
        <v>23.37039535685901</v>
      </c>
      <c r="AF46" s="9">
        <f t="shared" ref="AF46" si="74">SUM(AF41:AF45)</f>
        <v>23.398909314416326</v>
      </c>
      <c r="AG46" s="9">
        <f t="shared" ref="AG46" si="75">SUM(AG41:AG45)</f>
        <v>23.428342366560877</v>
      </c>
      <c r="AH46" s="9">
        <f t="shared" ref="AH46" si="76">SUM(AH41:AH45)</f>
        <v>23.458701745571162</v>
      </c>
      <c r="AI46" s="9">
        <f t="shared" ref="AI46" si="77">SUM(AI41:AI45)</f>
        <v>23.489994762099915</v>
      </c>
      <c r="AJ46" s="9">
        <f t="shared" ref="AJ46" si="78">SUM(AJ41:AJ45)</f>
        <v>24.808490082101031</v>
      </c>
      <c r="AK46" s="9">
        <f t="shared" ref="AK46" si="79">SUM(AK41:AK45)</f>
        <v>24.837698590116215</v>
      </c>
      <c r="AL46" s="9">
        <f t="shared" ref="AL46:AM46" si="80">SUM(AL41:AL45)</f>
        <v>24.867875423714779</v>
      </c>
      <c r="AM46" s="9">
        <f t="shared" si="80"/>
        <v>24.899028176839874</v>
      </c>
      <c r="AN46" s="9">
        <f t="shared" ref="AN46" si="81">SUM(AN41:AN45)</f>
        <v>24.931164525829256</v>
      </c>
      <c r="AO46" s="9">
        <f t="shared" ref="AO46" si="82">SUM(AO41:AO45)</f>
        <v>24.964292230219243</v>
      </c>
      <c r="AP46" s="9">
        <f t="shared" ref="AP46:AQ46" si="83">SUM(AP41:AP45)</f>
        <v>26.261019628326626</v>
      </c>
      <c r="AQ46" s="9">
        <f t="shared" si="83"/>
        <v>26.292252728501161</v>
      </c>
      <c r="AR46" s="9">
        <f t="shared" ref="AR46" si="84">SUM(AR41:AR45)</f>
        <v>26.324513022353564</v>
      </c>
      <c r="AS46" s="9">
        <f t="shared" ref="AS46:AT46" si="85">SUM(AS41:AS45)</f>
        <v>26.357808573180908</v>
      </c>
      <c r="AT46" s="9">
        <f t="shared" si="85"/>
        <v>20.50598214498131</v>
      </c>
      <c r="AU46" s="9">
        <f t="shared" ref="AU46" si="86">SUM(AU41:AU45)</f>
        <v>0</v>
      </c>
      <c r="AV46" s="9">
        <f t="shared" ref="AV46" si="87">SUM(AV41:AV45)</f>
        <v>0</v>
      </c>
      <c r="AW46" s="9">
        <f t="shared" ref="AW46" si="88">SUM(AW41:AW45)</f>
        <v>0</v>
      </c>
      <c r="AX46" s="9">
        <f t="shared" ref="AX46" si="89">SUM(AX41:AX45)</f>
        <v>0</v>
      </c>
      <c r="AY46" s="9">
        <f t="shared" ref="AY46" si="90">SUM(AY41:AY45)</f>
        <v>0</v>
      </c>
      <c r="AZ46" s="9">
        <f t="shared" ref="AZ46" si="91">SUM(AZ41:AZ45)</f>
        <v>0</v>
      </c>
      <c r="BA46" s="9">
        <f t="shared" ref="BA46" si="92">SUM(BA41:BA45)</f>
        <v>0</v>
      </c>
      <c r="BB46" s="9">
        <f t="shared" ref="BB46" si="93">SUM(BB41:BB45)</f>
        <v>0</v>
      </c>
      <c r="BC46" s="9">
        <f t="shared" ref="BC46" si="94">SUM(BC41:BC45)</f>
        <v>0</v>
      </c>
      <c r="BD46" s="9">
        <f t="shared" ref="BD46" si="95">SUM(BD41:BD45)</f>
        <v>0</v>
      </c>
      <c r="BE46" s="9">
        <f t="shared" ref="BE46" si="96">SUM(BE41:BE45)</f>
        <v>0</v>
      </c>
      <c r="BF46" s="9">
        <f t="shared" ref="BF46:BG46" si="97">SUM(BF41:BF45)</f>
        <v>0</v>
      </c>
      <c r="BG46" s="9">
        <f t="shared" si="97"/>
        <v>0</v>
      </c>
      <c r="BH46" s="9">
        <f t="shared" ref="BH46" si="98">SUM(BH41:BH45)</f>
        <v>0</v>
      </c>
      <c r="BI46" s="9">
        <f t="shared" ref="BI46" si="99">SUM(BI41:BI45)</f>
        <v>0</v>
      </c>
    </row>
    <row r="47" spans="1:61" x14ac:dyDescent="0.35">
      <c r="A47" s="1"/>
      <c r="E47" s="36"/>
    </row>
    <row r="48" spans="1:61" x14ac:dyDescent="0.35">
      <c r="A48" s="1"/>
      <c r="B48" s="7" t="s">
        <v>219</v>
      </c>
      <c r="E48" s="36"/>
    </row>
    <row r="49" spans="1:61" x14ac:dyDescent="0.35">
      <c r="A49" s="1"/>
      <c r="C49" t="s">
        <v>626</v>
      </c>
      <c r="D49" t="s">
        <v>233</v>
      </c>
      <c r="E49" s="36">
        <f t="shared" si="20"/>
        <v>111.15560662178476</v>
      </c>
      <c r="F49" s="9">
        <f>IF(AND(F2&gt;=smelter_start,production!F24&gt;0),assumptions!$E215*(1+assumptions!$E221)^F$3,0)</f>
        <v>0</v>
      </c>
      <c r="G49" s="9">
        <f>IF(AND(G2&gt;=smelter_start,production!G24&gt;0),assumptions!$E215*(1+assumptions!$E221)^G$3,0)</f>
        <v>0</v>
      </c>
      <c r="H49" s="9">
        <f>IF(AND(H2&gt;=smelter_start,production!H24&gt;0),assumptions!$E215*(1+assumptions!$E221)^H$3,0)</f>
        <v>0</v>
      </c>
      <c r="I49" s="9">
        <f>IF(AND(I2&gt;=smelter_start,production!I24&gt;0),assumptions!$E215*(1+assumptions!$E221)^I$3,0)</f>
        <v>0</v>
      </c>
      <c r="J49" s="9">
        <f>IF(AND(J2&gt;=smelter_start,production!J24&gt;0),assumptions!$E215*(1+assumptions!$E221)^J$3,0)</f>
        <v>2.4974496240000001</v>
      </c>
      <c r="K49" s="9">
        <f>IF(AND(K2&gt;=smelter_start,production!K24&gt;0),assumptions!$E215*(1+assumptions!$E221)^K$3,0)</f>
        <v>2.5224241202399997</v>
      </c>
      <c r="L49" s="9">
        <f>IF(AND(L2&gt;=smelter_start,production!L24&gt;0),assumptions!$E215*(1+assumptions!$E221)^L$3,0)</f>
        <v>2.5476483614424001</v>
      </c>
      <c r="M49" s="9">
        <f>IF(AND(M2&gt;=smelter_start,production!M24&gt;0),assumptions!$E215*(1+assumptions!$E221)^M$3,0)</f>
        <v>2.5731248450568236</v>
      </c>
      <c r="N49" s="9">
        <f>IF(AND(N2&gt;=smelter_start,production!N24&gt;0),assumptions!$E215*(1+assumptions!$E221)^N$3,0)</f>
        <v>2.5988560935073926</v>
      </c>
      <c r="O49" s="9">
        <f>IF(AND(O2&gt;=smelter_start,production!O24&gt;0),assumptions!$E215*(1+assumptions!$E221)^O$3,0)</f>
        <v>2.6248446544424664</v>
      </c>
      <c r="P49" s="9">
        <f>IF(AND(P2&gt;=smelter_start,production!P24&gt;0),assumptions!$E215*(1+assumptions!$E221)^P$3,0)</f>
        <v>2.6510931009868912</v>
      </c>
      <c r="Q49" s="9">
        <f>IF(AND(Q2&gt;=smelter_start,production!Q24&gt;0),assumptions!$E215*(1+assumptions!$E221)^Q$3,0)</f>
        <v>2.6776040319967596</v>
      </c>
      <c r="R49" s="9">
        <f>IF(AND(R2&gt;=smelter_start,production!R24&gt;0),assumptions!$E215*(1+assumptions!$E221)^R$3,0)</f>
        <v>2.7043800723167273</v>
      </c>
      <c r="S49" s="9">
        <f>IF(AND(S2&gt;=smelter_start,production!S24&gt;0),assumptions!$E215*(1+assumptions!$E221)^S$3,0)</f>
        <v>2.7314238730398945</v>
      </c>
      <c r="T49" s="9">
        <f>IF(AND(T2&gt;=smelter_start,production!T24&gt;0),assumptions!$E215*(1+assumptions!$E221)^T$3,0)</f>
        <v>2.758738111770294</v>
      </c>
      <c r="U49" s="9">
        <f>IF(AND(U2&gt;=smelter_start,production!U24&gt;0),assumptions!$E215*(1+assumptions!$E221)^U$3,0)</f>
        <v>2.7863254928879964</v>
      </c>
      <c r="V49" s="9">
        <f>IF(AND(V2&gt;=smelter_start,production!V24&gt;0),assumptions!$E215*(1+assumptions!$E221)^V$3,0)</f>
        <v>2.814188747816877</v>
      </c>
      <c r="W49" s="9">
        <f>IF(AND(W2&gt;=smelter_start,production!W24&gt;0),assumptions!$E215*(1+assumptions!$E221)^W$3,0)</f>
        <v>2.8423306352950459</v>
      </c>
      <c r="X49" s="9">
        <f>IF(AND(X2&gt;=smelter_start,production!X24&gt;0),assumptions!$E215*(1+assumptions!$E221)^X$3,0)</f>
        <v>2.8707539416479966</v>
      </c>
      <c r="Y49" s="9">
        <f>IF(AND(Y2&gt;=smelter_start,production!Y24&gt;0),assumptions!$E215*(1+assumptions!$E221)^Y$3,0)</f>
        <v>2.8994614810644759</v>
      </c>
      <c r="Z49" s="9">
        <f>IF(AND(Z2&gt;=smelter_start,production!Z24&gt;0),assumptions!$E215*(1+assumptions!$E221)^Z$3,0)</f>
        <v>2.9284560958751209</v>
      </c>
      <c r="AA49" s="9">
        <f>IF(AND(AA2&gt;=smelter_start,production!AA24&gt;0),assumptions!$E215*(1+assumptions!$E221)^AA$3,0)</f>
        <v>2.9577406568338716</v>
      </c>
      <c r="AB49" s="9">
        <f>IF(AND(AB2&gt;=smelter_start,production!AB24&gt;0),assumptions!$E215*(1+assumptions!$E221)^AB$3,0)</f>
        <v>2.9873180634022112</v>
      </c>
      <c r="AC49" s="9">
        <f>IF(AND(AC2&gt;=smelter_start,production!AC24&gt;0),assumptions!$E215*(1+assumptions!$E221)^AC$3,0)</f>
        <v>3.017191244036233</v>
      </c>
      <c r="AD49" s="9">
        <f>IF(AND(AD2&gt;=smelter_start,production!AD24&gt;0),assumptions!$E215*(1+assumptions!$E221)^AD$3,0)</f>
        <v>3.0473631564765959</v>
      </c>
      <c r="AE49" s="9">
        <f>IF(AND(AE2&gt;=smelter_start,production!AE24&gt;0),assumptions!$E215*(1+assumptions!$E221)^AE$3,0)</f>
        <v>3.077836788041362</v>
      </c>
      <c r="AF49" s="9">
        <f>IF(AND(AF2&gt;=smelter_start,production!AF24&gt;0),assumptions!$E215*(1+assumptions!$E221)^AF$3,0)</f>
        <v>3.1086151559217758</v>
      </c>
      <c r="AG49" s="9">
        <f>IF(AND(AG2&gt;=smelter_start,production!AG24&gt;0),assumptions!$E215*(1+assumptions!$E221)^AG$3,0)</f>
        <v>3.1397013074809923</v>
      </c>
      <c r="AH49" s="9">
        <f>IF(AND(AH2&gt;=smelter_start,production!AH24&gt;0),assumptions!$E215*(1+assumptions!$E221)^AH$3,0)</f>
        <v>3.1710983205558025</v>
      </c>
      <c r="AI49" s="9">
        <f>IF(AND(AI2&gt;=smelter_start,production!AI24&gt;0),assumptions!$E215*(1+assumptions!$E221)^AI$3,0)</f>
        <v>3.2028093037613607</v>
      </c>
      <c r="AJ49" s="9">
        <f>IF(AND(AJ2&gt;=smelter_start,production!AJ24&gt;0),assumptions!$E215*(1+assumptions!$E221)^AJ$3,0)</f>
        <v>3.2348373967989752</v>
      </c>
      <c r="AK49" s="9">
        <f>IF(AND(AK2&gt;=smelter_start,production!AK24&gt;0),assumptions!$E215*(1+assumptions!$E221)^AK$3,0)</f>
        <v>3.2671857707669636</v>
      </c>
      <c r="AL49" s="9">
        <f>IF(AND(AL2&gt;=smelter_start,production!AL24&gt;0),assumptions!$E215*(1+assumptions!$E221)^AL$3,0)</f>
        <v>3.2998576284746339</v>
      </c>
      <c r="AM49" s="9">
        <f>IF(AND(AM2&gt;=smelter_start,production!AM24&gt;0),assumptions!$E215*(1+assumptions!$E221)^AM$3,0)</f>
        <v>3.3328562047593806</v>
      </c>
      <c r="AN49" s="9">
        <f>IF(AND(AN2&gt;=smelter_start,production!AN24&gt;0),assumptions!$E215*(1+assumptions!$E221)^AN$3,0)</f>
        <v>3.3661847668069744</v>
      </c>
      <c r="AO49" s="9">
        <f>IF(AND(AO2&gt;=smelter_start,production!AO24&gt;0),assumptions!$E215*(1+assumptions!$E221)^AO$3,0)</f>
        <v>3.3998466144750434</v>
      </c>
      <c r="AP49" s="9">
        <f>IF(AND(AP2&gt;=smelter_start,production!AP24&gt;0),assumptions!$E215*(1+assumptions!$E221)^AP$3,0)</f>
        <v>3.4338450806197942</v>
      </c>
      <c r="AQ49" s="9">
        <f>IF(AND(AQ2&gt;=smelter_start,production!AQ24&gt;0),assumptions!$E215*(1+assumptions!$E221)^AQ$3,0)</f>
        <v>3.4681835314259923</v>
      </c>
      <c r="AR49" s="9">
        <f>IF(AND(AR2&gt;=smelter_start,production!AR24&gt;0),assumptions!$E215*(1+assumptions!$E221)^AR$3,0)</f>
        <v>3.5028653667402527</v>
      </c>
      <c r="AS49" s="9">
        <f>IF(AND(AS2&gt;=smelter_start,production!AS24&gt;0),assumptions!$E215*(1+assumptions!$E221)^AS$3,0)</f>
        <v>3.5378940204076543</v>
      </c>
      <c r="AT49" s="9">
        <f>IF(AND(AT2&gt;=smelter_start,production!AT24&gt;0),assumptions!$E215*(1+assumptions!$E221)^AT$3,0)</f>
        <v>3.5732729606117317</v>
      </c>
      <c r="AU49" s="9">
        <f>IF(AND(AU2&gt;=smelter_start,production!AU24&gt;0),assumptions!$E215*(1+assumptions!$E221)^AU$3,0)</f>
        <v>0</v>
      </c>
      <c r="AV49" s="9">
        <f>IF(AND(AV2&gt;=smelter_start,production!AV24&gt;0),assumptions!$E215*(1+assumptions!$E221)^AV$3,0)</f>
        <v>0</v>
      </c>
      <c r="AW49" s="9">
        <f>IF(AND(AW2&gt;=smelter_start,production!AW24&gt;0),assumptions!$E215*(1+assumptions!$E221)^AW$3,0)</f>
        <v>0</v>
      </c>
      <c r="AX49" s="9">
        <f>IF(AND(AX2&gt;=smelter_start,production!AX24&gt;0),assumptions!$E215*(1+assumptions!$E221)^AX$3,0)</f>
        <v>0</v>
      </c>
      <c r="AY49" s="9">
        <f>IF(AND(AY2&gt;=smelter_start,production!AY24&gt;0),assumptions!$E215*(1+assumptions!$E221)^AY$3,0)</f>
        <v>0</v>
      </c>
      <c r="AZ49" s="9">
        <f>IF(AND(AZ2&gt;=smelter_start,production!AZ24&gt;0),assumptions!$E215*(1+assumptions!$E221)^AZ$3,0)</f>
        <v>0</v>
      </c>
      <c r="BA49" s="9">
        <f>IF(AND(BA2&gt;=smelter_start,production!BA24&gt;0),assumptions!$E215*(1+assumptions!$E221)^BA$3,0)</f>
        <v>0</v>
      </c>
      <c r="BB49" s="9">
        <f>IF(AND(BB2&gt;=smelter_start,production!BB24&gt;0),assumptions!$E215*(1+assumptions!$E221)^BB$3,0)</f>
        <v>0</v>
      </c>
      <c r="BC49" s="9">
        <f>IF(AND(BC2&gt;=smelter_start,production!BC24&gt;0),assumptions!$E215*(1+assumptions!$E221)^BC$3,0)</f>
        <v>0</v>
      </c>
      <c r="BD49" s="9">
        <f>IF(AND(BD2&gt;=smelter_start,production!BD24&gt;0),assumptions!$E215*(1+assumptions!$E221)^BD$3,0)</f>
        <v>0</v>
      </c>
      <c r="BE49" s="9">
        <f>IF(AND(BE2&gt;=smelter_start,production!BE24&gt;0),assumptions!$E215*(1+assumptions!$E221)^BE$3,0)</f>
        <v>0</v>
      </c>
      <c r="BF49" s="9">
        <f>IF(AND(BF2&gt;=smelter_start,production!BF24&gt;0),assumptions!$E215*(1+assumptions!$E221)^BF$3,0)</f>
        <v>0</v>
      </c>
      <c r="BG49" s="9">
        <f>IF(AND(BG2&gt;=smelter_start,production!BG24&gt;0),assumptions!$E215*(1+assumptions!$E221)^BG$3,0)</f>
        <v>0</v>
      </c>
      <c r="BH49" s="9">
        <f>IF(AND(BH2&gt;=smelter_start,production!BH24&gt;0),assumptions!$E215*(1+assumptions!$E221)^BH$3,0)</f>
        <v>0</v>
      </c>
      <c r="BI49" s="9">
        <f>IF(AND(BI2&gt;=smelter_start,production!BI24&gt;0),assumptions!$E215*(1+assumptions!$E221)^BI$3,0)</f>
        <v>0</v>
      </c>
    </row>
    <row r="50" spans="1:61" x14ac:dyDescent="0.35">
      <c r="A50" s="1"/>
      <c r="C50" t="s">
        <v>213</v>
      </c>
      <c r="D50" t="s">
        <v>233</v>
      </c>
      <c r="E50" s="36">
        <f t="shared" si="20"/>
        <v>87.872487129032535</v>
      </c>
      <c r="F50" s="9">
        <f>IF(F2&gt;=smelter_start,assumptions!$E216*production!F$71*(1+assumptions!$E221)^F$3/1000,0)</f>
        <v>0</v>
      </c>
      <c r="G50" s="9">
        <f>IF(G2&gt;=smelter_start,assumptions!$E216*production!G$71*(1+assumptions!$E221)^G$3/1000,0)</f>
        <v>0</v>
      </c>
      <c r="H50" s="9">
        <f>IF(H2&gt;=smelter_start,assumptions!$E216*production!H$71*(1+assumptions!$E221)^H$3/1000,0)</f>
        <v>0</v>
      </c>
      <c r="I50" s="9">
        <f>IF(I2&gt;=smelter_start,assumptions!$E216*production!I$71*(1+assumptions!$E221)^I$3/1000,0)</f>
        <v>0</v>
      </c>
      <c r="J50" s="9">
        <f>IF(J2&gt;=smelter_start,assumptions!$E216*production!J$71*(1+assumptions!$E221)^J$3/1000,0)</f>
        <v>1.6461428392807567</v>
      </c>
      <c r="K50" s="9">
        <f>IF(K2&gt;=smelter_start,assumptions!$E216*production!K$71*(1+assumptions!$E221)^K$3/1000,0)</f>
        <v>1.6493034335321759</v>
      </c>
      <c r="L50" s="9">
        <f>IF(L2&gt;=smelter_start,assumptions!$E216*production!L$71*(1+assumptions!$E221)^L$3/1000,0)</f>
        <v>1.8590288581401275</v>
      </c>
      <c r="M50" s="9">
        <f>IF(M2&gt;=smelter_start,assumptions!$E216*production!M$71*(1+assumptions!$E221)^M$3/1000,0)</f>
        <v>1.8625981935477556</v>
      </c>
      <c r="N50" s="9">
        <f>IF(N2&gt;=smelter_start,assumptions!$E216*production!N$71*(1+assumptions!$E221)^N$3/1000,0)</f>
        <v>1.8661743820793679</v>
      </c>
      <c r="O50" s="9">
        <f>IF(O2&gt;=smelter_start,assumptions!$E216*production!O$71*(1+assumptions!$E221)^O$3/1000,0)</f>
        <v>1.8697574368929604</v>
      </c>
      <c r="P50" s="9">
        <f>IF(P2&gt;=smelter_start,assumptions!$E216*production!P$71*(1+assumptions!$E221)^P$3/1000,0)</f>
        <v>1.8733473711717947</v>
      </c>
      <c r="Q50" s="9">
        <f>IF(Q2&gt;=smelter_start,assumptions!$E216*production!Q$71*(1+assumptions!$E221)^Q$3/1000,0)</f>
        <v>1.8769441981244441</v>
      </c>
      <c r="R50" s="9">
        <f>IF(R2&gt;=smelter_start,assumptions!$E216*production!R$71*(1+assumptions!$E221)^R$3/1000,0)</f>
        <v>2.0894977010942699</v>
      </c>
      <c r="S50" s="9">
        <f>IF(S2&gt;=smelter_start,assumptions!$E216*production!S$71*(1+assumptions!$E221)^S$3/1000,0)</f>
        <v>2.0935095366803718</v>
      </c>
      <c r="T50" s="9">
        <f>IF(T2&gt;=smelter_start,assumptions!$E216*production!T$71*(1+assumptions!$E221)^T$3/1000,0)</f>
        <v>2.0975290749907973</v>
      </c>
      <c r="U50" s="9">
        <f>IF(U2&gt;=smelter_start,assumptions!$E216*production!U$71*(1+assumptions!$E221)^U$3/1000,0)</f>
        <v>2.1015563308147795</v>
      </c>
      <c r="V50" s="9">
        <f>IF(V2&gt;=smelter_start,assumptions!$E216*production!V$71*(1+assumptions!$E221)^V$3/1000,0)</f>
        <v>2.1055913189699447</v>
      </c>
      <c r="W50" s="9">
        <f>IF(W2&gt;=smelter_start,assumptions!$E216*production!W$71*(1+assumptions!$E221)^W$3/1000,0)</f>
        <v>2.1096340543023673</v>
      </c>
      <c r="X50" s="9">
        <f>IF(X2&gt;=smelter_start,assumptions!$E216*production!X$71*(1+assumptions!$E221)^X$3/1000,0)</f>
        <v>2.3250530068552897</v>
      </c>
      <c r="Y50" s="9">
        <f>IF(Y2&gt;=smelter_start,assumptions!$E216*production!Y$71*(1+assumptions!$E221)^Y$3/1000,0)</f>
        <v>2.3295171086284516</v>
      </c>
      <c r="Z50" s="9">
        <f>IF(Z2&gt;=smelter_start,assumptions!$E216*production!Z$71*(1+assumptions!$E221)^Z$3/1000,0)</f>
        <v>2.3339897814770181</v>
      </c>
      <c r="AA50" s="9">
        <f>IF(AA2&gt;=smelter_start,assumptions!$E216*production!AA$71*(1+assumptions!$E221)^AA$3/1000,0)</f>
        <v>2.3384710418574541</v>
      </c>
      <c r="AB50" s="9">
        <f>IF(AB2&gt;=smelter_start,assumptions!$E216*production!AB$71*(1+assumptions!$E221)^AB$3/1000,0)</f>
        <v>2.3429609062578205</v>
      </c>
      <c r="AC50" s="9">
        <f>IF(AC2&gt;=smelter_start,assumptions!$E216*production!AC$71*(1+assumptions!$E221)^AC$3/1000,0)</f>
        <v>2.3474593911978361</v>
      </c>
      <c r="AD50" s="9">
        <f>IF(AD2&gt;=smelter_start,assumptions!$E216*production!AD$71*(1+assumptions!$E221)^AD$3/1000,0)</f>
        <v>2.5657816507952025</v>
      </c>
      <c r="AE50" s="9">
        <f>IF(AE2&gt;=smelter_start,assumptions!$E216*production!AE$71*(1+assumptions!$E221)^AE$3/1000,0)</f>
        <v>2.5707079515647298</v>
      </c>
      <c r="AF50" s="9">
        <f>IF(AF2&gt;=smelter_start,assumptions!$E216*production!AF$71*(1+assumptions!$E221)^AF$3/1000,0)</f>
        <v>2.5756437108317338</v>
      </c>
      <c r="AG50" s="9">
        <f>IF(AG2&gt;=smelter_start,assumptions!$E216*production!AG$71*(1+assumptions!$E221)^AG$3/1000,0)</f>
        <v>2.5805889467565297</v>
      </c>
      <c r="AH50" s="9">
        <f>IF(AH2&gt;=smelter_start,assumptions!$E216*production!AH$71*(1+assumptions!$E221)^AH$3/1000,0)</f>
        <v>2.5855436775343028</v>
      </c>
      <c r="AI50" s="9">
        <f>IF(AI2&gt;=smelter_start,assumptions!$E216*production!AI$71*(1+assumptions!$E221)^AI$3/1000,0)</f>
        <v>2.5905079213951687</v>
      </c>
      <c r="AJ50" s="9">
        <f>IF(AJ2&gt;=smelter_start,assumptions!$E216*production!AJ$71*(1+assumptions!$E221)^AJ$3/1000,0)</f>
        <v>2.811771837987934</v>
      </c>
      <c r="AK50" s="9">
        <f>IF(AK2&gt;=smelter_start,assumptions!$E216*production!AK$71*(1+assumptions!$E221)^AK$3/1000,0)</f>
        <v>2.8171704399168704</v>
      </c>
      <c r="AL50" s="9">
        <f>IF(AL2&gt;=smelter_start,assumptions!$E216*production!AL$71*(1+assumptions!$E221)^AL$3/1000,0)</f>
        <v>2.8225794071615109</v>
      </c>
      <c r="AM50" s="9">
        <f>IF(AM2&gt;=smelter_start,assumptions!$E216*production!AM$71*(1+assumptions!$E221)^AM$3/1000,0)</f>
        <v>2.8279987596232616</v>
      </c>
      <c r="AN50" s="9">
        <f>IF(AN2&gt;=smelter_start,assumptions!$E216*production!AN$71*(1+assumptions!$E221)^AN$3/1000,0)</f>
        <v>2.8334285172417375</v>
      </c>
      <c r="AO50" s="9">
        <f>IF(AO2&gt;=smelter_start,assumptions!$E216*production!AO$71*(1+assumptions!$E221)^AO$3/1000,0)</f>
        <v>2.8388686999948423</v>
      </c>
      <c r="AP50" s="9">
        <f>IF(AP2&gt;=smelter_start,assumptions!$E216*production!AP$71*(1+assumptions!$E221)^AP$3/1000,0)</f>
        <v>3.0631131223525876</v>
      </c>
      <c r="AQ50" s="9">
        <f>IF(AQ2&gt;=smelter_start,assumptions!$E216*production!AQ$71*(1+assumptions!$E221)^AQ$3/1000,0)</f>
        <v>3.0689942995475055</v>
      </c>
      <c r="AR50" s="9">
        <f>IF(AR2&gt;=smelter_start,assumptions!$E216*production!AR$71*(1+assumptions!$E221)^AR$3/1000,0)</f>
        <v>3.0748867686026369</v>
      </c>
      <c r="AS50" s="9">
        <f>IF(AS2&gt;=smelter_start,assumptions!$E216*production!AS$71*(1+assumptions!$E221)^AS$3/1000,0)</f>
        <v>3.0807905511983531</v>
      </c>
      <c r="AT50" s="9">
        <f>IF(AT2&gt;=smelter_start,assumptions!$E216*production!AT$71*(1+assumptions!$E221)^AT$3/1000,0)</f>
        <v>2.0460449006318431</v>
      </c>
      <c r="AU50" s="9">
        <f>IF(AU2&gt;=smelter_start,assumptions!$E216*production!AU$71*(1+assumptions!$E221)^AU$3/1000,0)</f>
        <v>0</v>
      </c>
      <c r="AV50" s="9">
        <f>IF(AV2&gt;=smelter_start,assumptions!$E216*production!AV$71*(1+assumptions!$E221)^AV$3/1000,0)</f>
        <v>0</v>
      </c>
      <c r="AW50" s="9">
        <f>IF(AW2&gt;=smelter_start,assumptions!$E216*production!AW$71*(1+assumptions!$E221)^AW$3/1000,0)</f>
        <v>0</v>
      </c>
      <c r="AX50" s="9">
        <f>IF(AX2&gt;=smelter_start,assumptions!$E216*production!AX$71*(1+assumptions!$E221)^AX$3/1000,0)</f>
        <v>0</v>
      </c>
      <c r="AY50" s="9">
        <f>IF(AY2&gt;=smelter_start,assumptions!$E216*production!AY$71*(1+assumptions!$E221)^AY$3/1000,0)</f>
        <v>0</v>
      </c>
      <c r="AZ50" s="9">
        <f>IF(AZ2&gt;=smelter_start,assumptions!$E216*production!AZ$71*(1+assumptions!$E221)^AZ$3/1000,0)</f>
        <v>0</v>
      </c>
      <c r="BA50" s="9">
        <f>IF(BA2&gt;=smelter_start,assumptions!$E216*production!BA$71*(1+assumptions!$E221)^BA$3/1000,0)</f>
        <v>0</v>
      </c>
      <c r="BB50" s="9">
        <f>IF(BB2&gt;=smelter_start,assumptions!$E216*production!BB$71*(1+assumptions!$E221)^BB$3/1000,0)</f>
        <v>0</v>
      </c>
      <c r="BC50" s="9">
        <f>IF(BC2&gt;=smelter_start,assumptions!$E216*production!BC$71*(1+assumptions!$E221)^BC$3/1000,0)</f>
        <v>0</v>
      </c>
      <c r="BD50" s="9">
        <f>IF(BD2&gt;=smelter_start,assumptions!$E216*production!BD$71*(1+assumptions!$E221)^BD$3/1000,0)</f>
        <v>0</v>
      </c>
      <c r="BE50" s="9">
        <f>IF(BE2&gt;=smelter_start,assumptions!$E216*production!BE$71*(1+assumptions!$E221)^BE$3/1000,0)</f>
        <v>0</v>
      </c>
      <c r="BF50" s="9">
        <f>IF(BF2&gt;=smelter_start,assumptions!$E216*production!BF$71*(1+assumptions!$E221)^BF$3/1000,0)</f>
        <v>0</v>
      </c>
      <c r="BG50" s="9">
        <f>IF(BG2&gt;=smelter_start,assumptions!$E216*production!BG$71*(1+assumptions!$E221)^BG$3/1000,0)</f>
        <v>0</v>
      </c>
      <c r="BH50" s="9">
        <f>IF(BH2&gt;=smelter_start,assumptions!$E216*production!BH$71*(1+assumptions!$E221)^BH$3/1000,0)</f>
        <v>0</v>
      </c>
      <c r="BI50" s="9">
        <f>IF(BI2&gt;=smelter_start,assumptions!$E216*production!BI$71*(1+assumptions!$E221)^BI$3/1000,0)</f>
        <v>0</v>
      </c>
    </row>
    <row r="51" spans="1:61" x14ac:dyDescent="0.35">
      <c r="A51" s="1"/>
      <c r="C51" t="s">
        <v>630</v>
      </c>
      <c r="D51" t="s">
        <v>233</v>
      </c>
      <c r="E51" s="36">
        <f t="shared" si="20"/>
        <v>58.58165808602169</v>
      </c>
      <c r="F51" s="9">
        <f>IF(F2&gt;=smelter_start,assumptions!$E$51*assumptions!$E217*production!F$71*(1+assumptions!$E221)^F$3/1000,0)</f>
        <v>0</v>
      </c>
      <c r="G51" s="9">
        <f>IF(G2&gt;=smelter_start,assumptions!$E$51*assumptions!$E217*production!G$71*(1+assumptions!$E221)^G$3/1000,0)</f>
        <v>0</v>
      </c>
      <c r="H51" s="9">
        <f>IF(H2&gt;=smelter_start,assumptions!$E$51*assumptions!$E217*production!H$71*(1+assumptions!$E221)^H$3/1000,0)</f>
        <v>0</v>
      </c>
      <c r="I51" s="9">
        <f>IF(I2&gt;=smelter_start,assumptions!$E$51*assumptions!$E217*production!I$71*(1+assumptions!$E221)^I$3/1000,0)</f>
        <v>0</v>
      </c>
      <c r="J51" s="9">
        <f>IF(J2&gt;=smelter_start,assumptions!$E$51*assumptions!$E217*production!J$71*(1+assumptions!$E221)^J$3/1000,0)</f>
        <v>1.0974285595205044</v>
      </c>
      <c r="K51" s="9">
        <f>IF(K2&gt;=smelter_start,assumptions!$E$51*assumptions!$E217*production!K$71*(1+assumptions!$E221)^K$3/1000,0)</f>
        <v>1.0995356223547839</v>
      </c>
      <c r="L51" s="9">
        <f>IF(L2&gt;=smelter_start,assumptions!$E$51*assumptions!$E217*production!L$71*(1+assumptions!$E221)^L$3/1000,0)</f>
        <v>1.2393525720934182</v>
      </c>
      <c r="M51" s="9">
        <f>IF(M2&gt;=smelter_start,assumptions!$E$51*assumptions!$E217*production!M$71*(1+assumptions!$E221)^M$3/1000,0)</f>
        <v>1.2417321290318371</v>
      </c>
      <c r="N51" s="9">
        <f>IF(N2&gt;=smelter_start,assumptions!$E$51*assumptions!$E217*production!N$71*(1+assumptions!$E221)^N$3/1000,0)</f>
        <v>1.2441162547195785</v>
      </c>
      <c r="O51" s="9">
        <f>IF(O2&gt;=smelter_start,assumptions!$E$51*assumptions!$E217*production!O$71*(1+assumptions!$E221)^O$3/1000,0)</f>
        <v>1.2465049579286402</v>
      </c>
      <c r="P51" s="9">
        <f>IF(P2&gt;=smelter_start,assumptions!$E$51*assumptions!$E217*production!P$71*(1+assumptions!$E221)^P$3/1000,0)</f>
        <v>1.2488982474478632</v>
      </c>
      <c r="Q51" s="9">
        <f>IF(Q2&gt;=smelter_start,assumptions!$E$51*assumptions!$E217*production!Q$71*(1+assumptions!$E221)^Q$3/1000,0)</f>
        <v>1.2512961320829628</v>
      </c>
      <c r="R51" s="9">
        <f>IF(R2&gt;=smelter_start,assumptions!$E$51*assumptions!$E217*production!R$71*(1+assumptions!$E221)^R$3/1000,0)</f>
        <v>1.3929984673961799</v>
      </c>
      <c r="S51" s="9">
        <f>IF(S2&gt;=smelter_start,assumptions!$E$51*assumptions!$E217*production!S$71*(1+assumptions!$E221)^S$3/1000,0)</f>
        <v>1.3956730244535811</v>
      </c>
      <c r="T51" s="9">
        <f>IF(T2&gt;=smelter_start,assumptions!$E$51*assumptions!$E217*production!T$71*(1+assumptions!$E221)^T$3/1000,0)</f>
        <v>1.3983527166605318</v>
      </c>
      <c r="U51" s="9">
        <f>IF(U2&gt;=smelter_start,assumptions!$E$51*assumptions!$E217*production!U$71*(1+assumptions!$E221)^U$3/1000,0)</f>
        <v>1.4010375538765196</v>
      </c>
      <c r="V51" s="9">
        <f>IF(V2&gt;=smelter_start,assumptions!$E$51*assumptions!$E217*production!V$71*(1+assumptions!$E221)^V$3/1000,0)</f>
        <v>1.403727545979963</v>
      </c>
      <c r="W51" s="9">
        <f>IF(W2&gt;=smelter_start,assumptions!$E$51*assumptions!$E217*production!W$71*(1+assumptions!$E221)^W$3/1000,0)</f>
        <v>1.4064227028682446</v>
      </c>
      <c r="X51" s="9">
        <f>IF(X2&gt;=smelter_start,assumptions!$E$51*assumptions!$E217*production!X$71*(1+assumptions!$E221)^X$3/1000,0)</f>
        <v>1.5500353379035265</v>
      </c>
      <c r="Y51" s="9">
        <f>IF(Y2&gt;=smelter_start,assumptions!$E$51*assumptions!$E217*production!Y$71*(1+assumptions!$E221)^Y$3/1000,0)</f>
        <v>1.5530114057523012</v>
      </c>
      <c r="Z51" s="9">
        <f>IF(Z2&gt;=smelter_start,assumptions!$E$51*assumptions!$E217*production!Z$71*(1+assumptions!$E221)^Z$3/1000,0)</f>
        <v>1.5559931876513453</v>
      </c>
      <c r="AA51" s="9">
        <f>IF(AA2&gt;=smelter_start,assumptions!$E$51*assumptions!$E217*production!AA$71*(1+assumptions!$E221)^AA$3/1000,0)</f>
        <v>1.5589806945716362</v>
      </c>
      <c r="AB51" s="9">
        <f>IF(AB2&gt;=smelter_start,assumptions!$E$51*assumptions!$E217*production!AB$71*(1+assumptions!$E221)^AB$3/1000,0)</f>
        <v>1.5619739375052135</v>
      </c>
      <c r="AC51" s="9">
        <f>IF(AC2&gt;=smelter_start,assumptions!$E$51*assumptions!$E217*production!AC$71*(1+assumptions!$E221)^AC$3/1000,0)</f>
        <v>1.5649729274652238</v>
      </c>
      <c r="AD51" s="9">
        <f>IF(AD2&gt;=smelter_start,assumptions!$E$51*assumptions!$E217*production!AD$71*(1+assumptions!$E221)^AD$3/1000,0)</f>
        <v>1.7105211005301348</v>
      </c>
      <c r="AE51" s="9">
        <f>IF(AE2&gt;=smelter_start,assumptions!$E$51*assumptions!$E217*production!AE$71*(1+assumptions!$E221)^AE$3/1000,0)</f>
        <v>1.7138053010431531</v>
      </c>
      <c r="AF51" s="9">
        <f>IF(AF2&gt;=smelter_start,assumptions!$E$51*assumptions!$E217*production!AF$71*(1+assumptions!$E221)^AF$3/1000,0)</f>
        <v>1.7170958072211557</v>
      </c>
      <c r="AG51" s="9">
        <f>IF(AG2&gt;=smelter_start,assumptions!$E$51*assumptions!$E217*production!AG$71*(1+assumptions!$E221)^AG$3/1000,0)</f>
        <v>1.72039263117102</v>
      </c>
      <c r="AH51" s="9">
        <f>IF(AH2&gt;=smelter_start,assumptions!$E$51*assumptions!$E217*production!AH$71*(1+assumptions!$E221)^AH$3/1000,0)</f>
        <v>1.7236957850228687</v>
      </c>
      <c r="AI51" s="9">
        <f>IF(AI2&gt;=smelter_start,assumptions!$E$51*assumptions!$E217*production!AI$71*(1+assumptions!$E221)^AI$3/1000,0)</f>
        <v>1.7270052809301122</v>
      </c>
      <c r="AJ51" s="9">
        <f>IF(AJ2&gt;=smelter_start,assumptions!$E$51*assumptions!$E217*production!AJ$71*(1+assumptions!$E221)^AJ$3/1000,0)</f>
        <v>1.8745145586586227</v>
      </c>
      <c r="AK51" s="9">
        <f>IF(AK2&gt;=smelter_start,assumptions!$E$51*assumptions!$E217*production!AK$71*(1+assumptions!$E221)^AK$3/1000,0)</f>
        <v>1.8781136266112466</v>
      </c>
      <c r="AL51" s="9">
        <f>IF(AL2&gt;=smelter_start,assumptions!$E$51*assumptions!$E217*production!AL$71*(1+assumptions!$E221)^AL$3/1000,0)</f>
        <v>1.881719604774341</v>
      </c>
      <c r="AM51" s="9">
        <f>IF(AM2&gt;=smelter_start,assumptions!$E$51*assumptions!$E217*production!AM$71*(1+assumptions!$E221)^AM$3/1000,0)</f>
        <v>1.8853325064155078</v>
      </c>
      <c r="AN51" s="9">
        <f>IF(AN2&gt;=smelter_start,assumptions!$E$51*assumptions!$E217*production!AN$71*(1+assumptions!$E221)^AN$3/1000,0)</f>
        <v>1.8889523448278251</v>
      </c>
      <c r="AO51" s="9">
        <f>IF(AO2&gt;=smelter_start,assumptions!$E$51*assumptions!$E217*production!AO$71*(1+assumptions!$E221)^AO$3/1000,0)</f>
        <v>1.8925791333298947</v>
      </c>
      <c r="AP51" s="9">
        <f>IF(AP2&gt;=smelter_start,assumptions!$E$51*assumptions!$E217*production!AP$71*(1+assumptions!$E221)^AP$3/1000,0)</f>
        <v>2.0420754149017251</v>
      </c>
      <c r="AQ51" s="9">
        <f>IF(AQ2&gt;=smelter_start,assumptions!$E$51*assumptions!$E217*production!AQ$71*(1+assumptions!$E221)^AQ$3/1000,0)</f>
        <v>2.0459961996983367</v>
      </c>
      <c r="AR51" s="9">
        <f>IF(AR2&gt;=smelter_start,assumptions!$E$51*assumptions!$E217*production!AR$71*(1+assumptions!$E221)^AR$3/1000,0)</f>
        <v>2.0499245124017573</v>
      </c>
      <c r="AS51" s="9">
        <f>IF(AS2&gt;=smelter_start,assumptions!$E$51*assumptions!$E217*production!AS$71*(1+assumptions!$E221)^AS$3/1000,0)</f>
        <v>2.0538603674655689</v>
      </c>
      <c r="AT51" s="9">
        <f>IF(AT2&gt;=smelter_start,assumptions!$E$51*assumptions!$E217*production!AT$71*(1+assumptions!$E221)^AT$3/1000,0)</f>
        <v>1.3640299337545618</v>
      </c>
      <c r="AU51" s="9">
        <f>IF(AU2&gt;=smelter_start,assumptions!$E$51*assumptions!$E217*production!AU$71*(1+assumptions!$E221)^AU$3/1000,0)</f>
        <v>0</v>
      </c>
      <c r="AV51" s="9">
        <f>IF(AV2&gt;=smelter_start,assumptions!$E$51*assumptions!$E217*production!AV$71*(1+assumptions!$E221)^AV$3/1000,0)</f>
        <v>0</v>
      </c>
      <c r="AW51" s="9">
        <f>IF(AW2&gt;=smelter_start,assumptions!$E$51*assumptions!$E217*production!AW$71*(1+assumptions!$E221)^AW$3/1000,0)</f>
        <v>0</v>
      </c>
      <c r="AX51" s="9">
        <f>IF(AX2&gt;=smelter_start,assumptions!$E$51*assumptions!$E217*production!AX$71*(1+assumptions!$E221)^AX$3/1000,0)</f>
        <v>0</v>
      </c>
      <c r="AY51" s="9">
        <f>IF(AY2&gt;=smelter_start,assumptions!$E$51*assumptions!$E217*production!AY$71*(1+assumptions!$E221)^AY$3/1000,0)</f>
        <v>0</v>
      </c>
      <c r="AZ51" s="9">
        <f>IF(AZ2&gt;=smelter_start,assumptions!$E$51*assumptions!$E217*production!AZ$71*(1+assumptions!$E221)^AZ$3/1000,0)</f>
        <v>0</v>
      </c>
      <c r="BA51" s="9">
        <f>IF(BA2&gt;=smelter_start,assumptions!$E$51*assumptions!$E217*production!BA$71*(1+assumptions!$E221)^BA$3/1000,0)</f>
        <v>0</v>
      </c>
      <c r="BB51" s="9">
        <f>IF(BB2&gt;=smelter_start,assumptions!$E$51*assumptions!$E217*production!BB$71*(1+assumptions!$E221)^BB$3/1000,0)</f>
        <v>0</v>
      </c>
      <c r="BC51" s="9">
        <f>IF(BC2&gt;=smelter_start,assumptions!$E$51*assumptions!$E217*production!BC$71*(1+assumptions!$E221)^BC$3/1000,0)</f>
        <v>0</v>
      </c>
      <c r="BD51" s="9">
        <f>IF(BD2&gt;=smelter_start,assumptions!$E$51*assumptions!$E217*production!BD$71*(1+assumptions!$E221)^BD$3/1000,0)</f>
        <v>0</v>
      </c>
      <c r="BE51" s="9">
        <f>IF(BE2&gt;=smelter_start,assumptions!$E$51*assumptions!$E217*production!BE$71*(1+assumptions!$E221)^BE$3/1000,0)</f>
        <v>0</v>
      </c>
      <c r="BF51" s="9">
        <f>IF(BF2&gt;=smelter_start,assumptions!$E$51*assumptions!$E217*production!BF$71*(1+assumptions!$E221)^BF$3/1000,0)</f>
        <v>0</v>
      </c>
      <c r="BG51" s="9">
        <f>IF(BG2&gt;=smelter_start,assumptions!$E$51*assumptions!$E217*production!BG$71*(1+assumptions!$E221)^BG$3/1000,0)</f>
        <v>0</v>
      </c>
      <c r="BH51" s="9">
        <f>IF(BH2&gt;=smelter_start,assumptions!$E$51*assumptions!$E217*production!BH$71*(1+assumptions!$E221)^BH$3/1000,0)</f>
        <v>0</v>
      </c>
      <c r="BI51" s="9">
        <f>IF(BI2&gt;=smelter_start,assumptions!$E$51*assumptions!$E217*production!BI$71*(1+assumptions!$E221)^BI$3/1000,0)</f>
        <v>0</v>
      </c>
    </row>
    <row r="52" spans="1:61" x14ac:dyDescent="0.35">
      <c r="A52" s="1"/>
      <c r="C52" t="s">
        <v>214</v>
      </c>
      <c r="D52" t="s">
        <v>233</v>
      </c>
      <c r="E52" s="36">
        <f t="shared" si="20"/>
        <v>29.290829043010845</v>
      </c>
      <c r="F52" s="9">
        <f>IF(F2&gt;=smelter_start,assumptions!$E218*production!F$71*(1+assumptions!$E221)^F$3/1000,0)</f>
        <v>0</v>
      </c>
      <c r="G52" s="9">
        <f>IF(G2&gt;=smelter_start,assumptions!$E218*production!G$71*(1+assumptions!$E221)^G$3/1000,0)</f>
        <v>0</v>
      </c>
      <c r="H52" s="9">
        <f>IF(H2&gt;=smelter_start,assumptions!$E218*production!H$71*(1+assumptions!$E221)^H$3/1000,0)</f>
        <v>0</v>
      </c>
      <c r="I52" s="9">
        <f>IF(I2&gt;=smelter_start,assumptions!$E218*production!I$71*(1+assumptions!$E221)^I$3/1000,0)</f>
        <v>0</v>
      </c>
      <c r="J52" s="9">
        <f>IF(J2&gt;=smelter_start,assumptions!$E218*production!J$71*(1+assumptions!$E221)^J$3/1000,0)</f>
        <v>0.54871427976025222</v>
      </c>
      <c r="K52" s="9">
        <f>IF(K2&gt;=smelter_start,assumptions!$E218*production!K$71*(1+assumptions!$E221)^K$3/1000,0)</f>
        <v>0.54976781117739193</v>
      </c>
      <c r="L52" s="9">
        <f>IF(L2&gt;=smelter_start,assumptions!$E218*production!L$71*(1+assumptions!$E221)^L$3/1000,0)</f>
        <v>0.6196762860467091</v>
      </c>
      <c r="M52" s="9">
        <f>IF(M2&gt;=smelter_start,assumptions!$E218*production!M$71*(1+assumptions!$E221)^M$3/1000,0)</f>
        <v>0.62086606451591853</v>
      </c>
      <c r="N52" s="9">
        <f>IF(N2&gt;=smelter_start,assumptions!$E218*production!N$71*(1+assumptions!$E221)^N$3/1000,0)</f>
        <v>0.62205812735978927</v>
      </c>
      <c r="O52" s="9">
        <f>IF(O2&gt;=smelter_start,assumptions!$E218*production!O$71*(1+assumptions!$E221)^O$3/1000,0)</f>
        <v>0.62325247896432012</v>
      </c>
      <c r="P52" s="9">
        <f>IF(P2&gt;=smelter_start,assumptions!$E218*production!P$71*(1+assumptions!$E221)^P$3/1000,0)</f>
        <v>0.62444912372393158</v>
      </c>
      <c r="Q52" s="9">
        <f>IF(Q2&gt;=smelter_start,assumptions!$E218*production!Q$71*(1+assumptions!$E221)^Q$3/1000,0)</f>
        <v>0.62564806604148138</v>
      </c>
      <c r="R52" s="9">
        <f>IF(R2&gt;=smelter_start,assumptions!$E218*production!R$71*(1+assumptions!$E221)^R$3/1000,0)</f>
        <v>0.69649923369808997</v>
      </c>
      <c r="S52" s="9">
        <f>IF(S2&gt;=smelter_start,assumptions!$E218*production!S$71*(1+assumptions!$E221)^S$3/1000,0)</f>
        <v>0.69783651222679055</v>
      </c>
      <c r="T52" s="9">
        <f>IF(T2&gt;=smelter_start,assumptions!$E218*production!T$71*(1+assumptions!$E221)^T$3/1000,0)</f>
        <v>0.69917635833026592</v>
      </c>
      <c r="U52" s="9">
        <f>IF(U2&gt;=smelter_start,assumptions!$E218*production!U$71*(1+assumptions!$E221)^U$3/1000,0)</f>
        <v>0.70051877693825981</v>
      </c>
      <c r="V52" s="9">
        <f>IF(V2&gt;=smelter_start,assumptions!$E218*production!V$71*(1+assumptions!$E221)^V$3/1000,0)</f>
        <v>0.70186377298998148</v>
      </c>
      <c r="W52" s="9">
        <f>IF(W2&gt;=smelter_start,assumptions!$E218*production!W$71*(1+assumptions!$E221)^W$3/1000,0)</f>
        <v>0.70321135143412228</v>
      </c>
      <c r="X52" s="9">
        <f>IF(X2&gt;=smelter_start,assumptions!$E218*production!X$71*(1+assumptions!$E221)^X$3/1000,0)</f>
        <v>0.77501766895176327</v>
      </c>
      <c r="Y52" s="9">
        <f>IF(Y2&gt;=smelter_start,assumptions!$E218*production!Y$71*(1+assumptions!$E221)^Y$3/1000,0)</f>
        <v>0.77650570287615062</v>
      </c>
      <c r="Z52" s="9">
        <f>IF(Z2&gt;=smelter_start,assumptions!$E218*production!Z$71*(1+assumptions!$E221)^Z$3/1000,0)</f>
        <v>0.77799659382567266</v>
      </c>
      <c r="AA52" s="9">
        <f>IF(AA2&gt;=smelter_start,assumptions!$E218*production!AA$71*(1+assumptions!$E221)^AA$3/1000,0)</f>
        <v>0.77949034728581812</v>
      </c>
      <c r="AB52" s="9">
        <f>IF(AB2&gt;=smelter_start,assumptions!$E218*production!AB$71*(1+assumptions!$E221)^AB$3/1000,0)</f>
        <v>0.78098696875260676</v>
      </c>
      <c r="AC52" s="9">
        <f>IF(AC2&gt;=smelter_start,assumptions!$E218*production!AC$71*(1+assumptions!$E221)^AC$3/1000,0)</f>
        <v>0.78248646373261188</v>
      </c>
      <c r="AD52" s="9">
        <f>IF(AD2&gt;=smelter_start,assumptions!$E218*production!AD$71*(1+assumptions!$E221)^AD$3/1000,0)</f>
        <v>0.85526055026506742</v>
      </c>
      <c r="AE52" s="9">
        <f>IF(AE2&gt;=smelter_start,assumptions!$E218*production!AE$71*(1+assumptions!$E221)^AE$3/1000,0)</f>
        <v>0.85690265052157655</v>
      </c>
      <c r="AF52" s="9">
        <f>IF(AF2&gt;=smelter_start,assumptions!$E218*production!AF$71*(1+assumptions!$E221)^AF$3/1000,0)</f>
        <v>0.85854790361057787</v>
      </c>
      <c r="AG52" s="9">
        <f>IF(AG2&gt;=smelter_start,assumptions!$E218*production!AG$71*(1+assumptions!$E221)^AG$3/1000,0)</f>
        <v>0.86019631558551002</v>
      </c>
      <c r="AH52" s="9">
        <f>IF(AH2&gt;=smelter_start,assumptions!$E218*production!AH$71*(1+assumptions!$E221)^AH$3/1000,0)</f>
        <v>0.86184789251143434</v>
      </c>
      <c r="AI52" s="9">
        <f>IF(AI2&gt;=smelter_start,assumptions!$E218*production!AI$71*(1+assumptions!$E221)^AI$3/1000,0)</f>
        <v>0.86350264046505609</v>
      </c>
      <c r="AJ52" s="9">
        <f>IF(AJ2&gt;=smelter_start,assumptions!$E218*production!AJ$71*(1+assumptions!$E221)^AJ$3/1000,0)</f>
        <v>0.93725727932931135</v>
      </c>
      <c r="AK52" s="9">
        <f>IF(AK2&gt;=smelter_start,assumptions!$E218*production!AK$71*(1+assumptions!$E221)^AK$3/1000,0)</f>
        <v>0.93905681330562329</v>
      </c>
      <c r="AL52" s="9">
        <f>IF(AL2&gt;=smelter_start,assumptions!$E218*production!AL$71*(1+assumptions!$E221)^AL$3/1000,0)</f>
        <v>0.94085980238717049</v>
      </c>
      <c r="AM52" s="9">
        <f>IF(AM2&gt;=smelter_start,assumptions!$E218*production!AM$71*(1+assumptions!$E221)^AM$3/1000,0)</f>
        <v>0.94266625320775388</v>
      </c>
      <c r="AN52" s="9">
        <f>IF(AN2&gt;=smelter_start,assumptions!$E218*production!AN$71*(1+assumptions!$E221)^AN$3/1000,0)</f>
        <v>0.94447617241391257</v>
      </c>
      <c r="AO52" s="9">
        <f>IF(AO2&gt;=smelter_start,assumptions!$E218*production!AO$71*(1+assumptions!$E221)^AO$3/1000,0)</f>
        <v>0.94628956666494735</v>
      </c>
      <c r="AP52" s="9">
        <f>IF(AP2&gt;=smelter_start,assumptions!$E218*production!AP$71*(1+assumptions!$E221)^AP$3/1000,0)</f>
        <v>1.0210377074508625</v>
      </c>
      <c r="AQ52" s="9">
        <f>IF(AQ2&gt;=smelter_start,assumptions!$E218*production!AQ$71*(1+assumptions!$E221)^AQ$3/1000,0)</f>
        <v>1.0229980998491683</v>
      </c>
      <c r="AR52" s="9">
        <f>IF(AR2&gt;=smelter_start,assumptions!$E218*production!AR$71*(1+assumptions!$E221)^AR$3/1000,0)</f>
        <v>1.0249622562008787</v>
      </c>
      <c r="AS52" s="9">
        <f>IF(AS2&gt;=smelter_start,assumptions!$E218*production!AS$71*(1+assumptions!$E221)^AS$3/1000,0)</f>
        <v>1.0269301837327844</v>
      </c>
      <c r="AT52" s="9">
        <f>IF(AT2&gt;=smelter_start,assumptions!$E218*production!AT$71*(1+assumptions!$E221)^AT$3/1000,0)</f>
        <v>0.68201496687728091</v>
      </c>
      <c r="AU52" s="9">
        <f>IF(AU2&gt;=smelter_start,assumptions!$E218*production!AU$71*(1+assumptions!$E221)^AU$3/1000,0)</f>
        <v>0</v>
      </c>
      <c r="AV52" s="9">
        <f>IF(AV2&gt;=smelter_start,assumptions!$E218*production!AV$71*(1+assumptions!$E221)^AV$3/1000,0)</f>
        <v>0</v>
      </c>
      <c r="AW52" s="9">
        <f>IF(AW2&gt;=smelter_start,assumptions!$E218*production!AW$71*(1+assumptions!$E221)^AW$3/1000,0)</f>
        <v>0</v>
      </c>
      <c r="AX52" s="9">
        <f>IF(AX2&gt;=smelter_start,assumptions!$E218*production!AX$71*(1+assumptions!$E221)^AX$3/1000,0)</f>
        <v>0</v>
      </c>
      <c r="AY52" s="9">
        <f>IF(AY2&gt;=smelter_start,assumptions!$E218*production!AY$71*(1+assumptions!$E221)^AY$3/1000,0)</f>
        <v>0</v>
      </c>
      <c r="AZ52" s="9">
        <f>IF(AZ2&gt;=smelter_start,assumptions!$E218*production!AZ$71*(1+assumptions!$E221)^AZ$3/1000,0)</f>
        <v>0</v>
      </c>
      <c r="BA52" s="9">
        <f>IF(BA2&gt;=smelter_start,assumptions!$E218*production!BA$71*(1+assumptions!$E221)^BA$3/1000,0)</f>
        <v>0</v>
      </c>
      <c r="BB52" s="9">
        <f>IF(BB2&gt;=smelter_start,assumptions!$E218*production!BB$71*(1+assumptions!$E221)^BB$3/1000,0)</f>
        <v>0</v>
      </c>
      <c r="BC52" s="9">
        <f>IF(BC2&gt;=smelter_start,assumptions!$E218*production!BC$71*(1+assumptions!$E221)^BC$3/1000,0)</f>
        <v>0</v>
      </c>
      <c r="BD52" s="9">
        <f>IF(BD2&gt;=smelter_start,assumptions!$E218*production!BD$71*(1+assumptions!$E221)^BD$3/1000,0)</f>
        <v>0</v>
      </c>
      <c r="BE52" s="9">
        <f>IF(BE2&gt;=smelter_start,assumptions!$E218*production!BE$71*(1+assumptions!$E221)^BE$3/1000,0)</f>
        <v>0</v>
      </c>
      <c r="BF52" s="9">
        <f>IF(BF2&gt;=smelter_start,assumptions!$E218*production!BF$71*(1+assumptions!$E221)^BF$3/1000,0)</f>
        <v>0</v>
      </c>
      <c r="BG52" s="9">
        <f>IF(BG2&gt;=smelter_start,assumptions!$E218*production!BG$71*(1+assumptions!$E221)^BG$3/1000,0)</f>
        <v>0</v>
      </c>
      <c r="BH52" s="9">
        <f>IF(BH2&gt;=smelter_start,assumptions!$E218*production!BH$71*(1+assumptions!$E221)^BH$3/1000,0)</f>
        <v>0</v>
      </c>
      <c r="BI52" s="9">
        <f>IF(BI2&gt;=smelter_start,assumptions!$E218*production!BI$71*(1+assumptions!$E221)^BI$3/1000,0)</f>
        <v>0</v>
      </c>
    </row>
    <row r="53" spans="1:61" x14ac:dyDescent="0.35">
      <c r="C53" t="s">
        <v>215</v>
      </c>
      <c r="D53" t="s">
        <v>233</v>
      </c>
      <c r="E53" s="36">
        <f t="shared" si="20"/>
        <v>18.146220719609463</v>
      </c>
      <c r="F53" s="9">
        <f>IF(F2&gt;=smelter_start,assumptions!$E219*production!F$45*(1+assumptions!$E221)^F$3/1000,0)</f>
        <v>0</v>
      </c>
      <c r="G53" s="9">
        <f>IF(G2&gt;=smelter_start,assumptions!$E219*production!G$45*(1+assumptions!$E221)^G$3/1000,0)</f>
        <v>0</v>
      </c>
      <c r="H53" s="9">
        <f>IF(H2&gt;=smelter_start,assumptions!$E219*production!H$45*(1+assumptions!$E221)^H$3/1000,0)</f>
        <v>0</v>
      </c>
      <c r="I53" s="9">
        <f>IF(I2&gt;=smelter_start,assumptions!$E219*production!I$45*(1+assumptions!$E221)^I$3/1000,0)</f>
        <v>0</v>
      </c>
      <c r="J53" s="9">
        <f>IF(J2&gt;=smelter_start,assumptions!$E219*production!J$45*(1+assumptions!$E221)^J$3/1000,0)</f>
        <v>0.37473733287561894</v>
      </c>
      <c r="K53" s="9">
        <f>IF(K2&gt;=smelter_start,assumptions!$E219*production!K$45*(1+assumptions!$E221)^K$3/1000,0)</f>
        <v>0.3735795444119665</v>
      </c>
      <c r="L53" s="9">
        <f>IF(L2&gt;=smelter_start,assumptions!$E219*production!L$45*(1+assumptions!$E221)^L$3/1000,0)</f>
        <v>0.41897849968299516</v>
      </c>
      <c r="M53" s="9">
        <f>IF(M2&gt;=smelter_start,assumptions!$E219*production!M$45*(1+assumptions!$E221)^M$3/1000,0)</f>
        <v>0.41768402371037433</v>
      </c>
      <c r="N53" s="9">
        <f>IF(N2&gt;=smelter_start,assumptions!$E219*production!N$45*(1+assumptions!$E221)^N$3/1000,0)</f>
        <v>0.41639354715071902</v>
      </c>
      <c r="O53" s="9">
        <f>IF(O2&gt;=smelter_start,assumptions!$E219*production!O$45*(1+assumptions!$E221)^O$3/1000,0)</f>
        <v>0.41510705764744216</v>
      </c>
      <c r="P53" s="9">
        <f>IF(P2&gt;=smelter_start,assumptions!$E219*production!P$45*(1+assumptions!$E221)^P$3/1000,0)</f>
        <v>0.41382454288213461</v>
      </c>
      <c r="Q53" s="9">
        <f>IF(Q2&gt;=smelter_start,assumptions!$E219*production!Q$45*(1+assumptions!$E221)^Q$3/1000,0)</f>
        <v>0.4125459905744458</v>
      </c>
      <c r="R53" s="9">
        <f>IF(R2&gt;=smelter_start,assumptions!$E219*production!R$45*(1+assumptions!$E221)^R$3/1000,0)</f>
        <v>0.45696820942440786</v>
      </c>
      <c r="S53" s="9">
        <f>IF(S2&gt;=smelter_start,assumptions!$E219*production!S$45*(1+assumptions!$E221)^S$3/1000,0)</f>
        <v>0.45555636044457026</v>
      </c>
      <c r="T53" s="9">
        <f>IF(T2&gt;=smelter_start,assumptions!$E219*production!T$45*(1+assumptions!$E221)^T$3/1000,0)</f>
        <v>0.45414887351334071</v>
      </c>
      <c r="U53" s="9">
        <f>IF(U2&gt;=smelter_start,assumptions!$E219*production!U$45*(1+assumptions!$E221)^U$3/1000,0)</f>
        <v>0.45274573515373384</v>
      </c>
      <c r="V53" s="9">
        <f>IF(V2&gt;=smelter_start,assumptions!$E219*production!V$45*(1+assumptions!$E221)^V$3/1000,0)</f>
        <v>0.45134693193040293</v>
      </c>
      <c r="W53" s="9">
        <f>IF(W2&gt;=smelter_start,assumptions!$E219*production!W$45*(1+assumptions!$E221)^W$3/1000,0)</f>
        <v>0.44995245044951082</v>
      </c>
      <c r="X53" s="9">
        <f>IF(X2&gt;=smelter_start,assumptions!$E219*production!X$45*(1+assumptions!$E221)^X$3/1000,0)</f>
        <v>0.49341850509446217</v>
      </c>
      <c r="Y53" s="9">
        <f>IF(Y2&gt;=smelter_start,assumptions!$E219*production!Y$45*(1+assumptions!$E221)^Y$3/1000,0)</f>
        <v>0.49189403928112219</v>
      </c>
      <c r="Z53" s="9">
        <f>IF(Z2&gt;=smelter_start,assumptions!$E219*production!Z$45*(1+assumptions!$E221)^Z$3/1000,0)</f>
        <v>0.49037428345735917</v>
      </c>
      <c r="AA53" s="9">
        <f>IF(AA2&gt;=smelter_start,assumptions!$E219*production!AA$45*(1+assumptions!$E221)^AA$3/1000,0)</f>
        <v>0.48885922307118934</v>
      </c>
      <c r="AB53" s="9">
        <f>IF(AB2&gt;=smelter_start,assumptions!$E219*production!AB$45*(1+assumptions!$E221)^AB$3/1000,0)</f>
        <v>0.48734884361558867</v>
      </c>
      <c r="AC53" s="9">
        <f>IF(AC2&gt;=smelter_start,assumptions!$E219*production!AC$45*(1+assumptions!$E221)^AC$3/1000,0)</f>
        <v>0.48584313062835388</v>
      </c>
      <c r="AD53" s="9">
        <f>IF(AD2&gt;=smelter_start,assumptions!$E219*production!AD$45*(1+assumptions!$E221)^AD$3/1000,0)</f>
        <v>0.52837316693668868</v>
      </c>
      <c r="AE53" s="9">
        <f>IF(AE2&gt;=smelter_start,assumptions!$E219*production!AE$45*(1+assumptions!$E221)^AE$3/1000,0)</f>
        <v>0.52674070520012117</v>
      </c>
      <c r="AF53" s="9">
        <f>IF(AF2&gt;=smelter_start,assumptions!$E219*production!AF$45*(1+assumptions!$E221)^AF$3/1000,0)</f>
        <v>0.52511328711733496</v>
      </c>
      <c r="AG53" s="9">
        <f>IF(AG2&gt;=smelter_start,assumptions!$E219*production!AG$45*(1+assumptions!$E221)^AG$3/1000,0)</f>
        <v>0.52349089710545682</v>
      </c>
      <c r="AH53" s="9">
        <f>IF(AH2&gt;=smelter_start,assumptions!$E219*production!AH$45*(1+assumptions!$E221)^AH$3/1000,0)</f>
        <v>0.52187351962976003</v>
      </c>
      <c r="AI53" s="9">
        <f>IF(AI2&gt;=smelter_start,assumptions!$E219*production!AI$45*(1+assumptions!$E221)^AI$3/1000,0)</f>
        <v>0.52026113920351191</v>
      </c>
      <c r="AJ53" s="9">
        <f>IF(AJ2&gt;=smelter_start,assumptions!$E219*production!AJ$45*(1+assumptions!$E221)^AJ$3/1000,0)</f>
        <v>0.56187488542014774</v>
      </c>
      <c r="AK53" s="9">
        <f>IF(AK2&gt;=smelter_start,assumptions!$E219*production!AK$45*(1+assumptions!$E221)^AK$3/1000,0)</f>
        <v>0.56013891677415351</v>
      </c>
      <c r="AL53" s="9">
        <f>IF(AL2&gt;=smelter_start,assumptions!$E219*production!AL$45*(1+assumptions!$E221)^AL$3/1000,0)</f>
        <v>0.55840831157688819</v>
      </c>
      <c r="AM53" s="9">
        <f>IF(AM2&gt;=smelter_start,assumptions!$E219*production!AM$45*(1+assumptions!$E221)^AM$3/1000,0)</f>
        <v>0.55668305325744039</v>
      </c>
      <c r="AN53" s="9">
        <f>IF(AN2&gt;=smelter_start,assumptions!$E219*production!AN$45*(1+assumptions!$E221)^AN$3/1000,0)</f>
        <v>0.55496312529609615</v>
      </c>
      <c r="AO53" s="9">
        <f>IF(AO2&gt;=smelter_start,assumptions!$E219*production!AO$45*(1+assumptions!$E221)^AO$3/1000,0)</f>
        <v>0.55324851122418128</v>
      </c>
      <c r="AP53" s="9">
        <f>IF(AP2&gt;=smelter_start,assumptions!$E219*production!AP$45*(1+assumptions!$E221)^AP$3/1000,0)</f>
        <v>0.59396528651804925</v>
      </c>
      <c r="AQ53" s="9">
        <f>IF(AQ2&gt;=smelter_start,assumptions!$E219*production!AQ$45*(1+assumptions!$E221)^AQ$3/1000,0)</f>
        <v>0.59213017136882318</v>
      </c>
      <c r="AR53" s="9">
        <f>IF(AR2&gt;=smelter_start,assumptions!$E219*production!AR$45*(1+assumptions!$E221)^AR$3/1000,0)</f>
        <v>0.59030072599136207</v>
      </c>
      <c r="AS53" s="9">
        <f>IF(AS2&gt;=smelter_start,assumptions!$E219*production!AS$45*(1+assumptions!$E221)^AS$3/1000,0)</f>
        <v>0.58847693286833924</v>
      </c>
      <c r="AT53" s="9">
        <f>IF(AT2&gt;=smelter_start,assumptions!$E219*production!AT$45*(1+assumptions!$E221)^AT$3/1000,0)</f>
        <v>0.38887095912137037</v>
      </c>
      <c r="AU53" s="9">
        <f>IF(AU2&gt;=smelter_start,assumptions!$E219*production!AU$45*(1+assumptions!$E221)^AU$3/1000,0)</f>
        <v>0</v>
      </c>
      <c r="AV53" s="9">
        <f>IF(AV2&gt;=smelter_start,assumptions!$E219*production!AV$45*(1+assumptions!$E221)^AV$3/1000,0)</f>
        <v>0</v>
      </c>
      <c r="AW53" s="9">
        <f>IF(AW2&gt;=smelter_start,assumptions!$E219*production!AW$45*(1+assumptions!$E221)^AW$3/1000,0)</f>
        <v>0</v>
      </c>
      <c r="AX53" s="9">
        <f>IF(AX2&gt;=smelter_start,assumptions!$E219*production!AX$45*(1+assumptions!$E221)^AX$3/1000,0)</f>
        <v>0</v>
      </c>
      <c r="AY53" s="9">
        <f>IF(AY2&gt;=smelter_start,assumptions!$E219*production!AY$45*(1+assumptions!$E221)^AY$3/1000,0)</f>
        <v>0</v>
      </c>
      <c r="AZ53" s="9">
        <f>IF(AZ2&gt;=smelter_start,assumptions!$E219*production!AZ$45*(1+assumptions!$E221)^AZ$3/1000,0)</f>
        <v>0</v>
      </c>
      <c r="BA53" s="9">
        <f>IF(BA2&gt;=smelter_start,assumptions!$E219*production!BA$45*(1+assumptions!$E221)^BA$3/1000,0)</f>
        <v>0</v>
      </c>
      <c r="BB53" s="9">
        <f>IF(BB2&gt;=smelter_start,assumptions!$E219*production!BB$45*(1+assumptions!$E221)^BB$3/1000,0)</f>
        <v>0</v>
      </c>
      <c r="BC53" s="9">
        <f>IF(BC2&gt;=smelter_start,assumptions!$E219*production!BC$45*(1+assumptions!$E221)^BC$3/1000,0)</f>
        <v>0</v>
      </c>
      <c r="BD53" s="9">
        <f>IF(BD2&gt;=smelter_start,assumptions!$E219*production!BD$45*(1+assumptions!$E221)^BD$3/1000,0)</f>
        <v>0</v>
      </c>
      <c r="BE53" s="9">
        <f>IF(BE2&gt;=smelter_start,assumptions!$E219*production!BE$45*(1+assumptions!$E221)^BE$3/1000,0)</f>
        <v>0</v>
      </c>
      <c r="BF53" s="9">
        <f>IF(BF2&gt;=smelter_start,assumptions!$E219*production!BF$45*(1+assumptions!$E221)^BF$3/1000,0)</f>
        <v>0</v>
      </c>
      <c r="BG53" s="9">
        <f>IF(BG2&gt;=smelter_start,assumptions!$E219*production!BG$45*(1+assumptions!$E221)^BG$3/1000,0)</f>
        <v>0</v>
      </c>
      <c r="BH53" s="9">
        <f>IF(BH2&gt;=smelter_start,assumptions!$E219*production!BH$45*(1+assumptions!$E221)^BH$3/1000,0)</f>
        <v>0</v>
      </c>
      <c r="BI53" s="9">
        <f>IF(BI2&gt;=smelter_start,assumptions!$E219*production!BI$45*(1+assumptions!$E221)^BI$3/1000,0)</f>
        <v>0</v>
      </c>
    </row>
    <row r="54" spans="1:61" x14ac:dyDescent="0.35">
      <c r="B54" s="7" t="s">
        <v>327</v>
      </c>
      <c r="D54" t="s">
        <v>233</v>
      </c>
      <c r="E54" s="36">
        <f t="shared" si="20"/>
        <v>305.04680159945929</v>
      </c>
      <c r="F54" s="9">
        <f>SUM(F49:F53)</f>
        <v>0</v>
      </c>
      <c r="G54" s="9">
        <f t="shared" ref="G54:L54" si="100">SUM(G49:G53)</f>
        <v>0</v>
      </c>
      <c r="H54" s="9">
        <f t="shared" si="100"/>
        <v>0</v>
      </c>
      <c r="I54" s="9">
        <f t="shared" si="100"/>
        <v>0</v>
      </c>
      <c r="J54" s="9">
        <f t="shared" si="100"/>
        <v>6.1644726354371331</v>
      </c>
      <c r="K54" s="9">
        <f t="shared" si="100"/>
        <v>6.194610531716318</v>
      </c>
      <c r="L54" s="9">
        <f t="shared" si="100"/>
        <v>6.6846845774056503</v>
      </c>
      <c r="M54" s="9">
        <f t="shared" ref="M54" si="101">SUM(M49:M53)</f>
        <v>6.7160052558627097</v>
      </c>
      <c r="N54" s="9">
        <f t="shared" ref="N54" si="102">SUM(N49:N53)</f>
        <v>6.7475984048168476</v>
      </c>
      <c r="O54" s="9">
        <f t="shared" ref="O54" si="103">SUM(O49:O53)</f>
        <v>6.7794665858758298</v>
      </c>
      <c r="P54" s="9">
        <f t="shared" ref="P54" si="104">SUM(P49:P53)</f>
        <v>6.8116123862126159</v>
      </c>
      <c r="Q54" s="9">
        <f t="shared" ref="Q54:R54" si="105">SUM(Q49:Q53)</f>
        <v>6.8440384188200936</v>
      </c>
      <c r="R54" s="9">
        <f t="shared" si="105"/>
        <v>7.3403436839296763</v>
      </c>
      <c r="S54" s="9">
        <f t="shared" ref="S54" si="106">SUM(S49:S53)</f>
        <v>7.3739993068452083</v>
      </c>
      <c r="T54" s="9">
        <f t="shared" ref="T54" si="107">SUM(T49:T53)</f>
        <v>7.407945135265229</v>
      </c>
      <c r="U54" s="9">
        <f t="shared" ref="U54" si="108">SUM(U49:U53)</f>
        <v>7.4421838896712886</v>
      </c>
      <c r="V54" s="9">
        <f t="shared" ref="V54" si="109">SUM(V49:V53)</f>
        <v>7.476718317687169</v>
      </c>
      <c r="W54" s="9">
        <f t="shared" ref="W54:X54" si="110">SUM(W49:W53)</f>
        <v>7.5115511943492912</v>
      </c>
      <c r="X54" s="9">
        <f t="shared" si="110"/>
        <v>8.0142784604530384</v>
      </c>
      <c r="Y54" s="9">
        <f t="shared" ref="Y54" si="111">SUM(Y49:Y53)</f>
        <v>8.0503897376025009</v>
      </c>
      <c r="Z54" s="9">
        <f t="shared" ref="Z54:AA54" si="112">SUM(Z49:Z53)</f>
        <v>8.0868099422865161</v>
      </c>
      <c r="AA54" s="9">
        <f t="shared" si="112"/>
        <v>8.1235419636199691</v>
      </c>
      <c r="AB54" s="9">
        <f t="shared" ref="AB54" si="113">SUM(AB49:AB53)</f>
        <v>8.1605887195334397</v>
      </c>
      <c r="AC54" s="9">
        <f t="shared" ref="AC54" si="114">SUM(AC49:AC53)</f>
        <v>8.1979531570602582</v>
      </c>
      <c r="AD54" s="9">
        <f t="shared" ref="AD54" si="115">SUM(AD49:AD53)</f>
        <v>8.7072996250036887</v>
      </c>
      <c r="AE54" s="9">
        <f t="shared" ref="AE54" si="116">SUM(AE49:AE53)</f>
        <v>8.7459933963709418</v>
      </c>
      <c r="AF54" s="9">
        <f t="shared" ref="AF54" si="117">SUM(AF49:AF53)</f>
        <v>8.7850158647025793</v>
      </c>
      <c r="AG54" s="9">
        <f t="shared" ref="AG54" si="118">SUM(AG49:AG53)</f>
        <v>8.824370098099509</v>
      </c>
      <c r="AH54" s="9">
        <f t="shared" ref="AH54" si="119">SUM(AH49:AH53)</f>
        <v>8.8640591952541694</v>
      </c>
      <c r="AI54" s="9">
        <f t="shared" ref="AI54" si="120">SUM(AI49:AI53)</f>
        <v>8.904086285755211</v>
      </c>
      <c r="AJ54" s="9">
        <f t="shared" ref="AJ54" si="121">SUM(AJ49:AJ53)</f>
        <v>9.420255958194991</v>
      </c>
      <c r="AK54" s="9">
        <f t="shared" ref="AK54" si="122">SUM(AK49:AK53)</f>
        <v>9.4616655673748582</v>
      </c>
      <c r="AL54" s="9">
        <f t="shared" ref="AL54" si="123">SUM(AL49:AL53)</f>
        <v>9.503424754374544</v>
      </c>
      <c r="AM54" s="9">
        <f t="shared" ref="AM54" si="124">SUM(AM49:AM53)</f>
        <v>9.5455367772633437</v>
      </c>
      <c r="AN54" s="9">
        <f t="shared" ref="AN54" si="125">SUM(AN49:AN53)</f>
        <v>9.5880049265865459</v>
      </c>
      <c r="AO54" s="9">
        <f t="shared" ref="AO54" si="126">SUM(AO49:AO53)</f>
        <v>9.6308325256889091</v>
      </c>
      <c r="AP54" s="9">
        <f t="shared" ref="AP54" si="127">SUM(AP49:AP53)</f>
        <v>10.154036611843019</v>
      </c>
      <c r="AQ54" s="9">
        <f t="shared" ref="AQ54" si="128">SUM(AQ49:AQ53)</f>
        <v>10.198302301889825</v>
      </c>
      <c r="AR54" s="9">
        <f t="shared" ref="AR54" si="129">SUM(AR49:AR53)</f>
        <v>10.242939629936888</v>
      </c>
      <c r="AS54" s="9">
        <f t="shared" ref="AS54" si="130">SUM(AS49:AS53)</f>
        <v>10.287952055672699</v>
      </c>
      <c r="AT54" s="9">
        <f t="shared" ref="AT54" si="131">SUM(AT49:AT53)</f>
        <v>8.0542337209967876</v>
      </c>
      <c r="AU54" s="9">
        <f t="shared" ref="AU54:AV54" si="132">SUM(AU49:AU53)</f>
        <v>0</v>
      </c>
      <c r="AV54" s="9">
        <f t="shared" si="132"/>
        <v>0</v>
      </c>
      <c r="AW54" s="9">
        <f t="shared" ref="AW54" si="133">SUM(AW49:AW53)</f>
        <v>0</v>
      </c>
      <c r="AX54" s="9">
        <f t="shared" ref="AX54" si="134">SUM(AX49:AX53)</f>
        <v>0</v>
      </c>
      <c r="AY54" s="9">
        <f t="shared" ref="AY54" si="135">SUM(AY49:AY53)</f>
        <v>0</v>
      </c>
      <c r="AZ54" s="9">
        <f t="shared" ref="AZ54" si="136">SUM(AZ49:AZ53)</f>
        <v>0</v>
      </c>
      <c r="BA54" s="9">
        <f t="shared" ref="BA54" si="137">SUM(BA49:BA53)</f>
        <v>0</v>
      </c>
      <c r="BB54" s="9">
        <f t="shared" ref="BB54" si="138">SUM(BB49:BB53)</f>
        <v>0</v>
      </c>
      <c r="BC54" s="9">
        <f t="shared" ref="BC54" si="139">SUM(BC49:BC53)</f>
        <v>0</v>
      </c>
      <c r="BD54" s="9">
        <f t="shared" ref="BD54" si="140">SUM(BD49:BD53)</f>
        <v>0</v>
      </c>
      <c r="BE54" s="9">
        <f t="shared" ref="BE54" si="141">SUM(BE49:BE53)</f>
        <v>0</v>
      </c>
      <c r="BF54" s="9">
        <f t="shared" ref="BF54" si="142">SUM(BF49:BF53)</f>
        <v>0</v>
      </c>
      <c r="BG54" s="9">
        <f t="shared" ref="BG54" si="143">SUM(BG49:BG53)</f>
        <v>0</v>
      </c>
      <c r="BH54" s="9">
        <f t="shared" ref="BH54" si="144">SUM(BH49:BH53)</f>
        <v>0</v>
      </c>
      <c r="BI54" s="9">
        <f t="shared" ref="BI54" si="145">SUM(BI49:BI53)</f>
        <v>0</v>
      </c>
    </row>
    <row r="55" spans="1:61" x14ac:dyDescent="0.35">
      <c r="E55" s="36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</row>
    <row r="56" spans="1:61" x14ac:dyDescent="0.35">
      <c r="B56" s="7" t="s">
        <v>221</v>
      </c>
      <c r="E56" s="36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</row>
    <row r="57" spans="1:61" x14ac:dyDescent="0.35">
      <c r="C57" t="s">
        <v>328</v>
      </c>
      <c r="D57" t="s">
        <v>233</v>
      </c>
      <c r="E57" s="36">
        <f t="shared" ref="E57:E60" si="146">SUM(F57:BI57)</f>
        <v>369.06444594193653</v>
      </c>
      <c r="F57" s="9">
        <f>production!F74*assumptions!$E$224*assumptions!$E$225/1000*(1+assumptions!$E$229)^F3</f>
        <v>0</v>
      </c>
      <c r="G57" s="9">
        <f>production!G74*assumptions!$E$224*assumptions!$E$225/1000*(1+assumptions!$E$229)^G3</f>
        <v>0</v>
      </c>
      <c r="H57" s="9">
        <f>production!H74*assumptions!$E$224*assumptions!$E$225/1000*(1+assumptions!$E$229)^H3</f>
        <v>0</v>
      </c>
      <c r="I57" s="9">
        <f>production!I74*assumptions!$E$224*assumptions!$E$225/1000*(1+assumptions!$E$229)^I3</f>
        <v>0</v>
      </c>
      <c r="J57" s="9">
        <f>production!J74*assumptions!$E$224*assumptions!$E$225/1000*(1+assumptions!$E$229)^J3</f>
        <v>6.9137999249791768</v>
      </c>
      <c r="K57" s="9">
        <f>production!K74*assumptions!$E$224*assumptions!$E$225/1000*(1+assumptions!$E$229)^K3</f>
        <v>6.9270744208351376</v>
      </c>
      <c r="L57" s="9">
        <f>production!L74*assumptions!$E$224*assumptions!$E$225/1000*(1+assumptions!$E$229)^L3</f>
        <v>7.807921204188534</v>
      </c>
      <c r="M57" s="9">
        <f>production!M74*assumptions!$E$224*assumptions!$E$225/1000*(1+assumptions!$E$229)^M3</f>
        <v>7.8229124129005729</v>
      </c>
      <c r="N57" s="9">
        <f>production!N74*assumptions!$E$224*assumptions!$E$225/1000*(1+assumptions!$E$229)^N3</f>
        <v>7.8379324047333441</v>
      </c>
      <c r="O57" s="9">
        <f>production!O74*assumptions!$E$224*assumptions!$E$225/1000*(1+assumptions!$E$229)^O3</f>
        <v>7.852981234950434</v>
      </c>
      <c r="P57" s="9">
        <f>production!P74*assumptions!$E$224*assumptions!$E$225/1000*(1+assumptions!$E$229)^P3</f>
        <v>7.8680589589215382</v>
      </c>
      <c r="Q57" s="9">
        <f>production!Q74*assumptions!$E$224*assumptions!$E$225/1000*(1+assumptions!$E$229)^Q3</f>
        <v>7.8831656321226635</v>
      </c>
      <c r="R57" s="9">
        <f>production!R74*assumptions!$E$224*assumptions!$E$225/1000*(1+assumptions!$E$229)^R3</f>
        <v>8.7758903445959344</v>
      </c>
      <c r="S57" s="9">
        <f>production!S74*assumptions!$E$224*assumptions!$E$225/1000*(1+assumptions!$E$229)^S3</f>
        <v>8.7927400540575587</v>
      </c>
      <c r="T57" s="9">
        <f>production!T74*assumptions!$E$224*assumptions!$E$225/1000*(1+assumptions!$E$229)^T3</f>
        <v>8.8096221149613481</v>
      </c>
      <c r="U57" s="9">
        <f>production!U74*assumptions!$E$224*assumptions!$E$225/1000*(1+assumptions!$E$229)^U3</f>
        <v>8.8265365894220729</v>
      </c>
      <c r="V57" s="9">
        <f>production!V74*assumptions!$E$224*assumptions!$E$225/1000*(1+assumptions!$E$229)^V3</f>
        <v>8.8434835396737643</v>
      </c>
      <c r="W57" s="9">
        <f>production!W74*assumptions!$E$224*assumptions!$E$225/1000*(1+assumptions!$E$229)^W3</f>
        <v>8.8604630280699403</v>
      </c>
      <c r="X57" s="9">
        <f>production!X74*assumptions!$E$224*assumptions!$E$225/1000*(1+assumptions!$E$229)^X3</f>
        <v>9.7652226287922161</v>
      </c>
      <c r="Y57" s="9">
        <f>production!Y74*assumptions!$E$224*assumptions!$E$225/1000*(1+assumptions!$E$229)^Y3</f>
        <v>9.7839718562394964</v>
      </c>
      <c r="Z57" s="9">
        <f>production!Z74*assumptions!$E$224*assumptions!$E$225/1000*(1+assumptions!$E$229)^Z3</f>
        <v>9.8027570822034757</v>
      </c>
      <c r="AA57" s="9">
        <f>production!AA74*assumptions!$E$224*assumptions!$E$225/1000*(1+assumptions!$E$229)^AA3</f>
        <v>9.8215783758013071</v>
      </c>
      <c r="AB57" s="9">
        <f>production!AB74*assumptions!$E$224*assumptions!$E$225/1000*(1+assumptions!$E$229)^AB3</f>
        <v>9.8404358062828461</v>
      </c>
      <c r="AC57" s="9">
        <f>production!AC74*assumptions!$E$224*assumptions!$E$225/1000*(1+assumptions!$E$229)^AC3</f>
        <v>9.8593294430309086</v>
      </c>
      <c r="AD57" s="9">
        <f>production!AD74*assumptions!$E$224*assumptions!$E$225/1000*(1+assumptions!$E$229)^AD3</f>
        <v>10.776282933339848</v>
      </c>
      <c r="AE57" s="9">
        <f>production!AE74*assumptions!$E$224*assumptions!$E$225/1000*(1+assumptions!$E$229)^AE3</f>
        <v>10.796973396571865</v>
      </c>
      <c r="AF57" s="9">
        <f>production!AF74*assumptions!$E$224*assumptions!$E$225/1000*(1+assumptions!$E$229)^AF3</f>
        <v>10.81770358549328</v>
      </c>
      <c r="AG57" s="9">
        <f>production!AG74*assumptions!$E$224*assumptions!$E$225/1000*(1+assumptions!$E$229)^AG3</f>
        <v>10.838473576377424</v>
      </c>
      <c r="AH57" s="9">
        <f>production!AH74*assumptions!$E$224*assumptions!$E$225/1000*(1+assumptions!$E$229)^AH3</f>
        <v>10.859283445644072</v>
      </c>
      <c r="AI57" s="9">
        <f>production!AI74*assumptions!$E$224*assumptions!$E$225/1000*(1+assumptions!$E$229)^AI3</f>
        <v>10.880133269859705</v>
      </c>
      <c r="AJ57" s="9">
        <f>production!AJ74*assumptions!$E$224*assumptions!$E$225/1000*(1+assumptions!$E$229)^AJ3</f>
        <v>11.809441719549321</v>
      </c>
      <c r="AK57" s="9">
        <f>production!AK74*assumptions!$E$224*assumptions!$E$225/1000*(1+assumptions!$E$229)^AK3</f>
        <v>11.832115847650854</v>
      </c>
      <c r="AL57" s="9">
        <f>production!AL74*assumptions!$E$224*assumptions!$E$225/1000*(1+assumptions!$E$229)^AL3</f>
        <v>11.854833510078345</v>
      </c>
      <c r="AM57" s="9">
        <f>production!AM74*assumptions!$E$224*assumptions!$E$225/1000*(1+assumptions!$E$229)^AM3</f>
        <v>11.877594790417696</v>
      </c>
      <c r="AN57" s="9">
        <f>production!AN74*assumptions!$E$224*assumptions!$E$225/1000*(1+assumptions!$E$229)^AN3</f>
        <v>11.900399772415296</v>
      </c>
      <c r="AO57" s="9">
        <f>production!AO74*assumptions!$E$224*assumptions!$E$225/1000*(1+assumptions!$E$229)^AO3</f>
        <v>11.923248539978337</v>
      </c>
      <c r="AP57" s="9">
        <f>production!AP74*assumptions!$E$224*assumptions!$E$225/1000*(1+assumptions!$E$229)^AP3</f>
        <v>12.865075113880867</v>
      </c>
      <c r="AQ57" s="9">
        <f>production!AQ74*assumptions!$E$224*assumptions!$E$225/1000*(1+assumptions!$E$229)^AQ3</f>
        <v>12.889776058099519</v>
      </c>
      <c r="AR57" s="9">
        <f>production!AR74*assumptions!$E$224*assumptions!$E$225/1000*(1+assumptions!$E$229)^AR3</f>
        <v>12.914524428131074</v>
      </c>
      <c r="AS57" s="9">
        <f>production!AS74*assumptions!$E$224*assumptions!$E$225/1000*(1+assumptions!$E$229)^AS3</f>
        <v>12.939320315033083</v>
      </c>
      <c r="AT57" s="9">
        <f>production!AT74*assumptions!$E$224*assumptions!$E$225/1000*(1+assumptions!$E$229)^AT3</f>
        <v>8.5933885826537377</v>
      </c>
      <c r="AU57" s="9">
        <f>production!AU74*assumptions!$E$224*assumptions!$E$225/1000*(1+assumptions!$E$229)^AU3</f>
        <v>0</v>
      </c>
      <c r="AV57" s="9">
        <f>production!AV74*assumptions!$E$224*assumptions!$E$225/1000*(1+assumptions!$E$229)^AV3</f>
        <v>0</v>
      </c>
      <c r="AW57" s="9">
        <f>production!AW74*assumptions!$E$224*assumptions!$E$225/1000*(1+assumptions!$E$229)^AW3</f>
        <v>0</v>
      </c>
      <c r="AX57" s="9">
        <f>production!AX74*assumptions!$E$224*assumptions!$E$225/1000*(1+assumptions!$E$229)^AX3</f>
        <v>0</v>
      </c>
      <c r="AY57" s="9">
        <f>production!AY74*assumptions!$E$224*assumptions!$E$225/1000*(1+assumptions!$E$229)^AY3</f>
        <v>0</v>
      </c>
      <c r="AZ57" s="9">
        <f>production!AZ74*assumptions!$E$224*assumptions!$E$225/1000*(1+assumptions!$E$229)^AZ3</f>
        <v>0</v>
      </c>
      <c r="BA57" s="9">
        <f>production!BA74*assumptions!$E$224*assumptions!$E$225/1000*(1+assumptions!$E$229)^BA3</f>
        <v>0</v>
      </c>
      <c r="BB57" s="9">
        <f>production!BB74*assumptions!$E$224*assumptions!$E$225/1000*(1+assumptions!$E$229)^BB3</f>
        <v>0</v>
      </c>
      <c r="BC57" s="9">
        <f>production!BC74*assumptions!$E$224*assumptions!$E$225/1000*(1+assumptions!$E$229)^BC3</f>
        <v>0</v>
      </c>
      <c r="BD57" s="9">
        <f>production!BD74*assumptions!$E$224*assumptions!$E$225/1000*(1+assumptions!$E$229)^BD3</f>
        <v>0</v>
      </c>
      <c r="BE57" s="9">
        <f>production!BE74*assumptions!$E$224*assumptions!$E$225/1000*(1+assumptions!$E$229)^BE3</f>
        <v>0</v>
      </c>
      <c r="BF57" s="9">
        <f>production!BF74*assumptions!$E$224*assumptions!$E$225/1000*(1+assumptions!$E$229)^BF3</f>
        <v>0</v>
      </c>
      <c r="BG57" s="9">
        <f>production!BG74*assumptions!$E$224*assumptions!$E$225/1000*(1+assumptions!$E$229)^BG3</f>
        <v>0</v>
      </c>
      <c r="BH57" s="9">
        <f>production!BH74*assumptions!$E$224*assumptions!$E$225/1000*(1+assumptions!$E$229)^BH3</f>
        <v>0</v>
      </c>
      <c r="BI57" s="9">
        <f>production!BI74*assumptions!$E$224*assumptions!$E$225/1000*(1+assumptions!$E$229)^BI3</f>
        <v>0</v>
      </c>
    </row>
    <row r="58" spans="1:61" x14ac:dyDescent="0.35">
      <c r="C58" t="s">
        <v>224</v>
      </c>
      <c r="D58" t="s">
        <v>233</v>
      </c>
      <c r="E58" s="36">
        <f t="shared" si="146"/>
        <v>360.86301380989346</v>
      </c>
      <c r="F58" s="9">
        <f>assumptions!$E$226*production!F75/1000*(1+assumptions!$E$229)^F3</f>
        <v>0</v>
      </c>
      <c r="G58" s="9">
        <f>assumptions!$E$226*production!G75/1000*(1+assumptions!$E$229)^G3</f>
        <v>0</v>
      </c>
      <c r="H58" s="9">
        <f>assumptions!$E$226*production!H75/1000*(1+assumptions!$E$229)^H3</f>
        <v>0</v>
      </c>
      <c r="I58" s="9">
        <f>assumptions!$E$226*production!I75/1000*(1+assumptions!$E$229)^I3</f>
        <v>0</v>
      </c>
      <c r="J58" s="9">
        <f>assumptions!$E$226*production!J75/1000*(1+assumptions!$E$229)^J3</f>
        <v>6.7601599266463062</v>
      </c>
      <c r="K58" s="9">
        <f>assumptions!$E$226*production!K75/1000*(1+assumptions!$E$229)^K3</f>
        <v>6.7731394337054684</v>
      </c>
      <c r="L58" s="9">
        <f>assumptions!$E$226*production!L75/1000*(1+assumptions!$E$229)^L3</f>
        <v>7.6344118440954567</v>
      </c>
      <c r="M58" s="9">
        <f>assumptions!$E$226*production!M75/1000*(1+assumptions!$E$229)^M3</f>
        <v>7.6490699148361152</v>
      </c>
      <c r="N58" s="9">
        <f>assumptions!$E$226*production!N75/1000*(1+assumptions!$E$229)^N3</f>
        <v>7.6637561290726044</v>
      </c>
      <c r="O58" s="9">
        <f>assumptions!$E$226*production!O75/1000*(1+assumptions!$E$229)^O3</f>
        <v>7.6784705408404248</v>
      </c>
      <c r="P58" s="9">
        <f>assumptions!$E$226*production!P75/1000*(1+assumptions!$E$229)^P3</f>
        <v>7.6932132042788366</v>
      </c>
      <c r="Q58" s="9">
        <f>assumptions!$E$226*production!Q75/1000*(1+assumptions!$E$229)^Q3</f>
        <v>7.7079841736310497</v>
      </c>
      <c r="R58" s="9">
        <f>assumptions!$E$226*production!R75/1000*(1+assumptions!$E$229)^R3</f>
        <v>8.5808705591604681</v>
      </c>
      <c r="S58" s="9">
        <f>assumptions!$E$226*production!S75/1000*(1+assumptions!$E$229)^S3</f>
        <v>8.5973458306340582</v>
      </c>
      <c r="T58" s="9">
        <f>assumptions!$E$226*production!T75/1000*(1+assumptions!$E$229)^T3</f>
        <v>8.6138527346288747</v>
      </c>
      <c r="U58" s="9">
        <f>assumptions!$E$226*production!U75/1000*(1+assumptions!$E$229)^U3</f>
        <v>8.6303913318793608</v>
      </c>
      <c r="V58" s="9">
        <f>assumptions!$E$226*production!V75/1000*(1+assumptions!$E$229)^V3</f>
        <v>8.6469616832365706</v>
      </c>
      <c r="W58" s="9">
        <f>assumptions!$E$226*production!W75/1000*(1+assumptions!$E$229)^W3</f>
        <v>8.6635638496683871</v>
      </c>
      <c r="X58" s="9">
        <f>assumptions!$E$226*production!X75/1000*(1+assumptions!$E$229)^X3</f>
        <v>9.5482176814857223</v>
      </c>
      <c r="Y58" s="9">
        <f>assumptions!$E$226*production!Y75/1000*(1+assumptions!$E$229)^Y3</f>
        <v>9.5665502594341749</v>
      </c>
      <c r="Z58" s="9">
        <f>assumptions!$E$226*production!Z75/1000*(1+assumptions!$E$229)^Z3</f>
        <v>9.5849180359322865</v>
      </c>
      <c r="AA58" s="9">
        <f>assumptions!$E$226*production!AA75/1000*(1+assumptions!$E$229)^AA3</f>
        <v>9.6033210785612777</v>
      </c>
      <c r="AB58" s="9">
        <f>assumptions!$E$226*production!AB75/1000*(1+assumptions!$E$229)^AB3</f>
        <v>9.6217594550321142</v>
      </c>
      <c r="AC58" s="9">
        <f>assumptions!$E$226*production!AC75/1000*(1+assumptions!$E$229)^AC3</f>
        <v>9.6402332331857785</v>
      </c>
      <c r="AD58" s="9">
        <f>assumptions!$E$226*production!AD75/1000*(1+assumptions!$E$229)^AD3</f>
        <v>10.53680997926563</v>
      </c>
      <c r="AE58" s="9">
        <f>assumptions!$E$226*production!AE75/1000*(1+assumptions!$E$229)^AE3</f>
        <v>10.557040654425821</v>
      </c>
      <c r="AF58" s="9">
        <f>assumptions!$E$226*production!AF75/1000*(1+assumptions!$E$229)^AF3</f>
        <v>10.577310172482319</v>
      </c>
      <c r="AG58" s="9">
        <f>assumptions!$E$226*production!AG75/1000*(1+assumptions!$E$229)^AG3</f>
        <v>10.59761860801348</v>
      </c>
      <c r="AH58" s="9">
        <f>assumptions!$E$226*production!AH75/1000*(1+assumptions!$E$229)^AH3</f>
        <v>10.617966035740871</v>
      </c>
      <c r="AI58" s="9">
        <f>assumptions!$E$226*production!AI75/1000*(1+assumptions!$E$229)^AI3</f>
        <v>10.63835253052949</v>
      </c>
      <c r="AJ58" s="9">
        <f>assumptions!$E$226*production!AJ75/1000*(1+assumptions!$E$229)^AJ3</f>
        <v>11.547009681337116</v>
      </c>
      <c r="AK58" s="9">
        <f>assumptions!$E$226*production!AK75/1000*(1+assumptions!$E$229)^AK3</f>
        <v>11.569179939925277</v>
      </c>
      <c r="AL58" s="9">
        <f>assumptions!$E$226*production!AL75/1000*(1+assumptions!$E$229)^AL3</f>
        <v>11.591392765409941</v>
      </c>
      <c r="AM58" s="9">
        <f>assumptions!$E$226*production!AM75/1000*(1+assumptions!$E$229)^AM3</f>
        <v>11.613648239519529</v>
      </c>
      <c r="AN58" s="9">
        <f>assumptions!$E$226*production!AN75/1000*(1+assumptions!$E$229)^AN3</f>
        <v>11.635946444139401</v>
      </c>
      <c r="AO58" s="9">
        <f>assumptions!$E$226*production!AO75/1000*(1+assumptions!$E$229)^AO3</f>
        <v>11.658287461312149</v>
      </c>
      <c r="AP58" s="9">
        <f>assumptions!$E$226*production!AP75/1000*(1+assumptions!$E$229)^AP3</f>
        <v>12.579184555794624</v>
      </c>
      <c r="AQ58" s="9">
        <f>assumptions!$E$226*production!AQ75/1000*(1+assumptions!$E$229)^AQ3</f>
        <v>12.603336590141756</v>
      </c>
      <c r="AR58" s="9">
        <f>assumptions!$E$226*production!AR75/1000*(1+assumptions!$E$229)^AR3</f>
        <v>12.627534996394827</v>
      </c>
      <c r="AS58" s="9">
        <f>assumptions!$E$226*production!AS75/1000*(1+assumptions!$E$229)^AS3</f>
        <v>12.651779863587903</v>
      </c>
      <c r="AT58" s="9">
        <f>assumptions!$E$226*production!AT75/1000*(1+assumptions!$E$229)^AT3</f>
        <v>8.4024243919281005</v>
      </c>
      <c r="AU58" s="9">
        <f>assumptions!$E$226*production!AU75/1000*(1+assumptions!$E$229)^AU3</f>
        <v>0</v>
      </c>
      <c r="AV58" s="9">
        <f>assumptions!$E$226*production!AV75/1000*(1+assumptions!$E$229)^AV3</f>
        <v>0</v>
      </c>
      <c r="AW58" s="9">
        <f>assumptions!$E$226*production!AW75/1000*(1+assumptions!$E$229)^AW3</f>
        <v>0</v>
      </c>
      <c r="AX58" s="9">
        <f>assumptions!$E$226*production!AX75/1000*(1+assumptions!$E$229)^AX3</f>
        <v>0</v>
      </c>
      <c r="AY58" s="9">
        <f>assumptions!$E$226*production!AY75/1000*(1+assumptions!$E$229)^AY3</f>
        <v>0</v>
      </c>
      <c r="AZ58" s="9">
        <f>assumptions!$E$226*production!AZ75/1000*(1+assumptions!$E$229)^AZ3</f>
        <v>0</v>
      </c>
      <c r="BA58" s="9">
        <f>assumptions!$E$226*production!BA75/1000*(1+assumptions!$E$229)^BA3</f>
        <v>0</v>
      </c>
      <c r="BB58" s="9">
        <f>assumptions!$E$226*production!BB75/1000*(1+assumptions!$E$229)^BB3</f>
        <v>0</v>
      </c>
      <c r="BC58" s="9">
        <f>assumptions!$E$226*production!BC75/1000*(1+assumptions!$E$229)^BC3</f>
        <v>0</v>
      </c>
      <c r="BD58" s="9">
        <f>assumptions!$E$226*production!BD75/1000*(1+assumptions!$E$229)^BD3</f>
        <v>0</v>
      </c>
      <c r="BE58" s="9">
        <f>assumptions!$E$226*production!BE75/1000*(1+assumptions!$E$229)^BE3</f>
        <v>0</v>
      </c>
      <c r="BF58" s="9">
        <f>assumptions!$E$226*production!BF75/1000*(1+assumptions!$E$229)^BF3</f>
        <v>0</v>
      </c>
      <c r="BG58" s="9">
        <f>assumptions!$E$226*production!BG75/1000*(1+assumptions!$E$229)^BG3</f>
        <v>0</v>
      </c>
      <c r="BH58" s="9">
        <f>assumptions!$E$226*production!BH75/1000*(1+assumptions!$E$229)^BH3</f>
        <v>0</v>
      </c>
      <c r="BI58" s="9">
        <f>assumptions!$E$226*production!BI75/1000*(1+assumptions!$E$229)^BI3</f>
        <v>0</v>
      </c>
    </row>
    <row r="59" spans="1:61" x14ac:dyDescent="0.35">
      <c r="C59" t="s">
        <v>225</v>
      </c>
      <c r="D59" t="s">
        <v>233</v>
      </c>
      <c r="E59" s="36">
        <f t="shared" si="146"/>
        <v>41.007160660215185</v>
      </c>
      <c r="F59" s="9">
        <f>assumptions!$E$227*production!F74/1000*(1+assumptions!$E$229)^F3</f>
        <v>0</v>
      </c>
      <c r="G59" s="9">
        <f>assumptions!$E$227*production!G74/1000*(1+assumptions!$E$229)^G3</f>
        <v>0</v>
      </c>
      <c r="H59" s="9">
        <f>assumptions!$E$227*production!H74/1000*(1+assumptions!$E$229)^H3</f>
        <v>0</v>
      </c>
      <c r="I59" s="9">
        <f>assumptions!$E$227*production!I74/1000*(1+assumptions!$E$229)^I3</f>
        <v>0</v>
      </c>
      <c r="J59" s="9">
        <f>assumptions!$E$227*production!J74/1000*(1+assumptions!$E$229)^J3</f>
        <v>0.76819999166435304</v>
      </c>
      <c r="K59" s="9">
        <f>assumptions!$E$227*production!K74/1000*(1+assumptions!$E$229)^K3</f>
        <v>0.76967493564834855</v>
      </c>
      <c r="L59" s="9">
        <f>assumptions!$E$227*production!L74/1000*(1+assumptions!$E$229)^L3</f>
        <v>0.86754680046539268</v>
      </c>
      <c r="M59" s="9">
        <f>assumptions!$E$227*production!M74/1000*(1+assumptions!$E$229)^M3</f>
        <v>0.86921249032228587</v>
      </c>
      <c r="N59" s="9">
        <f>assumptions!$E$227*production!N74/1000*(1+assumptions!$E$229)^N3</f>
        <v>0.87088137830370493</v>
      </c>
      <c r="O59" s="9">
        <f>assumptions!$E$227*production!O74/1000*(1+assumptions!$E$229)^O3</f>
        <v>0.87255347055004828</v>
      </c>
      <c r="P59" s="9">
        <f>assumptions!$E$227*production!P74/1000*(1+assumptions!$E$229)^P3</f>
        <v>0.87422877321350423</v>
      </c>
      <c r="Q59" s="9">
        <f>assumptions!$E$227*production!Q74/1000*(1+assumptions!$E$229)^Q3</f>
        <v>0.87590729245807386</v>
      </c>
      <c r="R59" s="9">
        <f>assumptions!$E$227*production!R74/1000*(1+assumptions!$E$229)^R3</f>
        <v>0.97509892717732594</v>
      </c>
      <c r="S59" s="9">
        <f>assumptions!$E$227*production!S74/1000*(1+assumptions!$E$229)^S3</f>
        <v>0.97697111711750673</v>
      </c>
      <c r="T59" s="9">
        <f>assumptions!$E$227*production!T74/1000*(1+assumptions!$E$229)^T3</f>
        <v>0.97884690166237209</v>
      </c>
      <c r="U59" s="9">
        <f>assumptions!$E$227*production!U74/1000*(1+assumptions!$E$229)^U3</f>
        <v>0.98072628771356363</v>
      </c>
      <c r="V59" s="9">
        <f>assumptions!$E$227*production!V74/1000*(1+assumptions!$E$229)^V3</f>
        <v>0.98260928218597399</v>
      </c>
      <c r="W59" s="9">
        <f>assumptions!$E$227*production!W74/1000*(1+assumptions!$E$229)^W3</f>
        <v>0.98449589200777121</v>
      </c>
      <c r="X59" s="9">
        <f>assumptions!$E$227*production!X74/1000*(1+assumptions!$E$229)^X3</f>
        <v>1.0850247365324686</v>
      </c>
      <c r="Y59" s="9">
        <f>assumptions!$E$227*production!Y74/1000*(1+assumptions!$E$229)^Y3</f>
        <v>1.0871079840266109</v>
      </c>
      <c r="Z59" s="9">
        <f>assumptions!$E$227*production!Z74/1000*(1+assumptions!$E$229)^Z3</f>
        <v>1.0891952313559417</v>
      </c>
      <c r="AA59" s="9">
        <f>assumptions!$E$227*production!AA74/1000*(1+assumptions!$E$229)^AA3</f>
        <v>1.0912864862001452</v>
      </c>
      <c r="AB59" s="9">
        <f>assumptions!$E$227*production!AB74/1000*(1+assumptions!$E$229)^AB3</f>
        <v>1.0933817562536496</v>
      </c>
      <c r="AC59" s="9">
        <f>assumptions!$E$227*production!AC74/1000*(1+assumptions!$E$229)^AC3</f>
        <v>1.0954810492256566</v>
      </c>
      <c r="AD59" s="9">
        <f>assumptions!$E$227*production!AD74/1000*(1+assumptions!$E$229)^AD3</f>
        <v>1.1973647703710943</v>
      </c>
      <c r="AE59" s="9">
        <f>assumptions!$E$227*production!AE74/1000*(1+assumptions!$E$229)^AE3</f>
        <v>1.1996637107302071</v>
      </c>
      <c r="AF59" s="9">
        <f>assumptions!$E$227*production!AF74/1000*(1+assumptions!$E$229)^AF3</f>
        <v>1.2019670650548089</v>
      </c>
      <c r="AG59" s="9">
        <f>assumptions!$E$227*production!AG74/1000*(1+assumptions!$E$229)^AG3</f>
        <v>1.2042748418197138</v>
      </c>
      <c r="AH59" s="9">
        <f>assumptions!$E$227*production!AH74/1000*(1+assumptions!$E$229)^AH3</f>
        <v>1.206587049516008</v>
      </c>
      <c r="AI59" s="9">
        <f>assumptions!$E$227*production!AI74/1000*(1+assumptions!$E$229)^AI3</f>
        <v>1.2089036966510784</v>
      </c>
      <c r="AJ59" s="9">
        <f>assumptions!$E$227*production!AJ74/1000*(1+assumptions!$E$229)^AJ3</f>
        <v>1.3121601910610359</v>
      </c>
      <c r="AK59" s="9">
        <f>assumptions!$E$227*production!AK74/1000*(1+assumptions!$E$229)^AK3</f>
        <v>1.3146795386278725</v>
      </c>
      <c r="AL59" s="9">
        <f>assumptions!$E$227*production!AL74/1000*(1+assumptions!$E$229)^AL3</f>
        <v>1.3172037233420386</v>
      </c>
      <c r="AM59" s="9">
        <f>assumptions!$E$227*production!AM74/1000*(1+assumptions!$E$229)^AM3</f>
        <v>1.3197327544908555</v>
      </c>
      <c r="AN59" s="9">
        <f>assumptions!$E$227*production!AN74/1000*(1+assumptions!$E$229)^AN3</f>
        <v>1.3222666413794775</v>
      </c>
      <c r="AO59" s="9">
        <f>assumptions!$E$227*production!AO74/1000*(1+assumptions!$E$229)^AO3</f>
        <v>1.3248053933309263</v>
      </c>
      <c r="AP59" s="9">
        <f>assumptions!$E$227*production!AP74/1000*(1+assumptions!$E$229)^AP3</f>
        <v>1.4294527904312075</v>
      </c>
      <c r="AQ59" s="9">
        <f>assumptions!$E$227*production!AQ74/1000*(1+assumptions!$E$229)^AQ3</f>
        <v>1.4321973397888357</v>
      </c>
      <c r="AR59" s="9">
        <f>assumptions!$E$227*production!AR74/1000*(1+assumptions!$E$229)^AR3</f>
        <v>1.4349471586812304</v>
      </c>
      <c r="AS59" s="9">
        <f>assumptions!$E$227*production!AS74/1000*(1+assumptions!$E$229)^AS3</f>
        <v>1.437702257225898</v>
      </c>
      <c r="AT59" s="9">
        <f>assumptions!$E$227*production!AT74/1000*(1+assumptions!$E$229)^AT3</f>
        <v>0.95482095362819308</v>
      </c>
      <c r="AU59" s="9">
        <f>assumptions!$E$227*production!AU74/1000*(1+assumptions!$E$229)^AU3</f>
        <v>0</v>
      </c>
      <c r="AV59" s="9">
        <f>assumptions!$E$227*production!AV74/1000*(1+assumptions!$E$229)^AV3</f>
        <v>0</v>
      </c>
      <c r="AW59" s="9">
        <f>assumptions!$E$227*production!AW74/1000*(1+assumptions!$E$229)^AW3</f>
        <v>0</v>
      </c>
      <c r="AX59" s="9">
        <f>assumptions!$E$227*production!AX74/1000*(1+assumptions!$E$229)^AX3</f>
        <v>0</v>
      </c>
      <c r="AY59" s="9">
        <f>assumptions!$E$227*production!AY74/1000*(1+assumptions!$E$229)^AY3</f>
        <v>0</v>
      </c>
      <c r="AZ59" s="9">
        <f>assumptions!$E$227*production!AZ74/1000*(1+assumptions!$E$229)^AZ3</f>
        <v>0</v>
      </c>
      <c r="BA59" s="9">
        <f>assumptions!$E$227*production!BA74/1000*(1+assumptions!$E$229)^BA3</f>
        <v>0</v>
      </c>
      <c r="BB59" s="9">
        <f>assumptions!$E$227*production!BB74/1000*(1+assumptions!$E$229)^BB3</f>
        <v>0</v>
      </c>
      <c r="BC59" s="9">
        <f>assumptions!$E$227*production!BC74/1000*(1+assumptions!$E$229)^BC3</f>
        <v>0</v>
      </c>
      <c r="BD59" s="9">
        <f>assumptions!$E$227*production!BD74/1000*(1+assumptions!$E$229)^BD3</f>
        <v>0</v>
      </c>
      <c r="BE59" s="9">
        <f>assumptions!$E$227*production!BE74/1000*(1+assumptions!$E$229)^BE3</f>
        <v>0</v>
      </c>
      <c r="BF59" s="9">
        <f>assumptions!$E$227*production!BF74/1000*(1+assumptions!$E$229)^BF3</f>
        <v>0</v>
      </c>
      <c r="BG59" s="9">
        <f>assumptions!$E$227*production!BG74/1000*(1+assumptions!$E$229)^BG3</f>
        <v>0</v>
      </c>
      <c r="BH59" s="9">
        <f>assumptions!$E$227*production!BH74/1000*(1+assumptions!$E$229)^BH3</f>
        <v>0</v>
      </c>
      <c r="BI59" s="9">
        <f>assumptions!$E$227*production!BI74/1000*(1+assumptions!$E$229)^BI3</f>
        <v>0</v>
      </c>
    </row>
    <row r="60" spans="1:61" x14ac:dyDescent="0.35">
      <c r="B60" s="7" t="s">
        <v>329</v>
      </c>
      <c r="D60" t="s">
        <v>233</v>
      </c>
      <c r="E60" s="36">
        <f t="shared" si="146"/>
        <v>770.93462041204543</v>
      </c>
      <c r="F60" s="9">
        <f>SUM(F57:F59)</f>
        <v>0</v>
      </c>
      <c r="G60" s="9">
        <f t="shared" ref="G60:BI60" si="147">SUM(G57:G59)</f>
        <v>0</v>
      </c>
      <c r="H60" s="9">
        <f t="shared" si="147"/>
        <v>0</v>
      </c>
      <c r="I60" s="9">
        <f t="shared" si="147"/>
        <v>0</v>
      </c>
      <c r="J60" s="9">
        <f t="shared" si="147"/>
        <v>14.442159843289836</v>
      </c>
      <c r="K60" s="9">
        <f t="shared" si="147"/>
        <v>14.469888790188955</v>
      </c>
      <c r="L60" s="9">
        <f t="shared" si="147"/>
        <v>16.309879848749386</v>
      </c>
      <c r="M60" s="9">
        <f t="shared" si="147"/>
        <v>16.341194818058973</v>
      </c>
      <c r="N60" s="9">
        <f t="shared" si="147"/>
        <v>16.372569912109654</v>
      </c>
      <c r="O60" s="9">
        <f t="shared" si="147"/>
        <v>16.404005246340908</v>
      </c>
      <c r="P60" s="9">
        <f t="shared" si="147"/>
        <v>16.435500936413877</v>
      </c>
      <c r="Q60" s="9">
        <f t="shared" si="147"/>
        <v>16.467057098211786</v>
      </c>
      <c r="R60" s="9">
        <f t="shared" si="147"/>
        <v>18.331859830933727</v>
      </c>
      <c r="S60" s="9">
        <f t="shared" si="147"/>
        <v>18.367057001809123</v>
      </c>
      <c r="T60" s="9">
        <f t="shared" si="147"/>
        <v>18.402321751252593</v>
      </c>
      <c r="U60" s="9">
        <f t="shared" si="147"/>
        <v>18.437654209014998</v>
      </c>
      <c r="V60" s="9">
        <f t="shared" si="147"/>
        <v>18.473054505096307</v>
      </c>
      <c r="W60" s="9">
        <f t="shared" si="147"/>
        <v>18.508522769746101</v>
      </c>
      <c r="X60" s="9">
        <f t="shared" si="147"/>
        <v>20.398465046810408</v>
      </c>
      <c r="Y60" s="9">
        <f t="shared" si="147"/>
        <v>20.437630099700279</v>
      </c>
      <c r="Z60" s="9">
        <f t="shared" si="147"/>
        <v>20.476870349491701</v>
      </c>
      <c r="AA60" s="9">
        <f t="shared" si="147"/>
        <v>20.516185940562728</v>
      </c>
      <c r="AB60" s="9">
        <f t="shared" si="147"/>
        <v>20.555577017568609</v>
      </c>
      <c r="AC60" s="9">
        <f t="shared" si="147"/>
        <v>20.595043725442345</v>
      </c>
      <c r="AD60" s="9">
        <f t="shared" si="147"/>
        <v>22.510457682976572</v>
      </c>
      <c r="AE60" s="9">
        <f t="shared" si="147"/>
        <v>22.55367776172789</v>
      </c>
      <c r="AF60" s="9">
        <f t="shared" si="147"/>
        <v>22.596980823030407</v>
      </c>
      <c r="AG60" s="9">
        <f t="shared" si="147"/>
        <v>22.640367026210619</v>
      </c>
      <c r="AH60" s="9">
        <f t="shared" si="147"/>
        <v>22.683836530900955</v>
      </c>
      <c r="AI60" s="9">
        <f t="shared" si="147"/>
        <v>22.727389497040271</v>
      </c>
      <c r="AJ60" s="9">
        <f t="shared" si="147"/>
        <v>24.668611591947471</v>
      </c>
      <c r="AK60" s="9">
        <f t="shared" si="147"/>
        <v>24.715975326204003</v>
      </c>
      <c r="AL60" s="9">
        <f t="shared" si="147"/>
        <v>24.763429998830325</v>
      </c>
      <c r="AM60" s="9">
        <f t="shared" si="147"/>
        <v>24.810975784428077</v>
      </c>
      <c r="AN60" s="9">
        <f t="shared" si="147"/>
        <v>24.858612857934176</v>
      </c>
      <c r="AO60" s="9">
        <f t="shared" si="147"/>
        <v>24.906341394621414</v>
      </c>
      <c r="AP60" s="9">
        <f t="shared" si="147"/>
        <v>26.873712460106695</v>
      </c>
      <c r="AQ60" s="9">
        <f t="shared" si="147"/>
        <v>26.925309988030111</v>
      </c>
      <c r="AR60" s="9">
        <f t="shared" si="147"/>
        <v>26.977006583207132</v>
      </c>
      <c r="AS60" s="9">
        <f t="shared" si="147"/>
        <v>27.028802435846881</v>
      </c>
      <c r="AT60" s="9">
        <f t="shared" si="147"/>
        <v>17.950633928210031</v>
      </c>
      <c r="AU60" s="9">
        <f t="shared" si="147"/>
        <v>0</v>
      </c>
      <c r="AV60" s="9">
        <f t="shared" si="147"/>
        <v>0</v>
      </c>
      <c r="AW60" s="9">
        <f t="shared" si="147"/>
        <v>0</v>
      </c>
      <c r="AX60" s="9">
        <f t="shared" si="147"/>
        <v>0</v>
      </c>
      <c r="AY60" s="9">
        <f t="shared" si="147"/>
        <v>0</v>
      </c>
      <c r="AZ60" s="9">
        <f t="shared" si="147"/>
        <v>0</v>
      </c>
      <c r="BA60" s="9">
        <f t="shared" si="147"/>
        <v>0</v>
      </c>
      <c r="BB60" s="9">
        <f t="shared" si="147"/>
        <v>0</v>
      </c>
      <c r="BC60" s="9">
        <f t="shared" si="147"/>
        <v>0</v>
      </c>
      <c r="BD60" s="9">
        <f t="shared" si="147"/>
        <v>0</v>
      </c>
      <c r="BE60" s="9">
        <f t="shared" si="147"/>
        <v>0</v>
      </c>
      <c r="BF60" s="9">
        <f t="shared" si="147"/>
        <v>0</v>
      </c>
      <c r="BG60" s="9">
        <f t="shared" si="147"/>
        <v>0</v>
      </c>
      <c r="BH60" s="9">
        <f t="shared" si="147"/>
        <v>0</v>
      </c>
      <c r="BI60" s="9">
        <f t="shared" si="147"/>
        <v>0</v>
      </c>
    </row>
    <row r="61" spans="1:61" x14ac:dyDescent="0.35"/>
    <row r="62" spans="1:61" s="53" customFormat="1" x14ac:dyDescent="0.35">
      <c r="A62" s="51" t="s">
        <v>312</v>
      </c>
      <c r="B62" s="52"/>
      <c r="C62" s="51"/>
      <c r="D62" s="51"/>
      <c r="E62" s="51"/>
    </row>
    <row r="63" spans="1:61" x14ac:dyDescent="0.35">
      <c r="E63" s="1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</row>
    <row r="64" spans="1:61" x14ac:dyDescent="0.35">
      <c r="A64" s="7" t="s">
        <v>313</v>
      </c>
      <c r="E64" s="1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1:61" x14ac:dyDescent="0.35">
      <c r="C65" t="s">
        <v>314</v>
      </c>
      <c r="E65" s="15"/>
      <c r="F65" s="5">
        <f t="shared" ref="F65:AK65" si="148">IF(F20&gt;0,(1+inflation)^F$3,0)</f>
        <v>1</v>
      </c>
      <c r="G65" s="5">
        <f t="shared" si="148"/>
        <v>1.02</v>
      </c>
      <c r="H65" s="5">
        <f t="shared" si="148"/>
        <v>1.0404</v>
      </c>
      <c r="I65" s="5">
        <f t="shared" si="148"/>
        <v>1.0612079999999999</v>
      </c>
      <c r="J65" s="5">
        <f t="shared" si="148"/>
        <v>1.08243216</v>
      </c>
      <c r="K65" s="5">
        <f t="shared" si="148"/>
        <v>1.1040808032</v>
      </c>
      <c r="L65" s="5">
        <f t="shared" si="148"/>
        <v>1.1261624192640001</v>
      </c>
      <c r="M65" s="5">
        <f t="shared" si="148"/>
        <v>1.1486856676492798</v>
      </c>
      <c r="N65" s="5">
        <f t="shared" si="148"/>
        <v>1.1716593810022655</v>
      </c>
      <c r="O65" s="5">
        <f t="shared" si="148"/>
        <v>1.1950925686223108</v>
      </c>
      <c r="P65" s="5">
        <f t="shared" si="148"/>
        <v>1.2189944199947571</v>
      </c>
      <c r="Q65" s="5">
        <f t="shared" si="148"/>
        <v>1.243374308394652</v>
      </c>
      <c r="R65" s="5">
        <f t="shared" si="148"/>
        <v>1.2682417945625453</v>
      </c>
      <c r="S65" s="5">
        <f t="shared" si="148"/>
        <v>1.2936066304537961</v>
      </c>
      <c r="T65" s="5">
        <f t="shared" si="148"/>
        <v>1.3194787630628722</v>
      </c>
      <c r="U65" s="5">
        <f t="shared" si="148"/>
        <v>1.3458683383241292</v>
      </c>
      <c r="V65" s="5">
        <f t="shared" si="148"/>
        <v>1.372785705090612</v>
      </c>
      <c r="W65" s="5">
        <f t="shared" si="148"/>
        <v>1.4002414191924244</v>
      </c>
      <c r="X65" s="5">
        <f t="shared" si="148"/>
        <v>1.4282462475762727</v>
      </c>
      <c r="Y65" s="5">
        <f t="shared" si="148"/>
        <v>1.4568111725277981</v>
      </c>
      <c r="Z65" s="5">
        <f t="shared" si="148"/>
        <v>1.4859473959783542</v>
      </c>
      <c r="AA65" s="5">
        <f t="shared" si="148"/>
        <v>1.5156663438979212</v>
      </c>
      <c r="AB65" s="5">
        <f t="shared" si="148"/>
        <v>1.5459796707758797</v>
      </c>
      <c r="AC65" s="5">
        <f t="shared" si="148"/>
        <v>1.576899264191397</v>
      </c>
      <c r="AD65" s="5">
        <f t="shared" si="148"/>
        <v>1.608437249475225</v>
      </c>
      <c r="AE65" s="5">
        <f t="shared" si="148"/>
        <v>1.6406059944647295</v>
      </c>
      <c r="AF65" s="5">
        <f t="shared" si="148"/>
        <v>1.6734181143540243</v>
      </c>
      <c r="AG65" s="5">
        <f t="shared" si="148"/>
        <v>1.7068864766411045</v>
      </c>
      <c r="AH65" s="5">
        <f t="shared" si="148"/>
        <v>1.7410242061739269</v>
      </c>
      <c r="AI65" s="5">
        <f t="shared" si="148"/>
        <v>1.7758446902974052</v>
      </c>
      <c r="AJ65" s="5">
        <f t="shared" si="148"/>
        <v>1.8113615841033535</v>
      </c>
      <c r="AK65" s="5">
        <f t="shared" si="148"/>
        <v>1.8475888157854201</v>
      </c>
      <c r="AL65" s="5">
        <f t="shared" ref="AL65:BI65" si="149">IF(AL20&gt;0,(1+inflation)^AL$3,0)</f>
        <v>1.8845405921011289</v>
      </c>
      <c r="AM65" s="5">
        <f t="shared" si="149"/>
        <v>1.9222314039431516</v>
      </c>
      <c r="AN65" s="5">
        <f t="shared" si="149"/>
        <v>1.9606760320220145</v>
      </c>
      <c r="AO65" s="5">
        <f t="shared" si="149"/>
        <v>1.9998895526624547</v>
      </c>
      <c r="AP65" s="5">
        <f t="shared" si="149"/>
        <v>2.0398873437157037</v>
      </c>
      <c r="AQ65" s="5">
        <f t="shared" si="149"/>
        <v>2.080685090590018</v>
      </c>
      <c r="AR65" s="5">
        <f t="shared" si="149"/>
        <v>2.1222987924018186</v>
      </c>
      <c r="AS65" s="5">
        <f t="shared" si="149"/>
        <v>2.1647447682498542</v>
      </c>
      <c r="AT65" s="5">
        <f t="shared" si="149"/>
        <v>2.2080396636148518</v>
      </c>
      <c r="AU65" s="5">
        <f t="shared" si="149"/>
        <v>0</v>
      </c>
      <c r="AV65" s="5">
        <f t="shared" si="149"/>
        <v>0</v>
      </c>
      <c r="AW65" s="5">
        <f t="shared" si="149"/>
        <v>0</v>
      </c>
      <c r="AX65" s="5">
        <f t="shared" si="149"/>
        <v>0</v>
      </c>
      <c r="AY65" s="5">
        <f t="shared" si="149"/>
        <v>0</v>
      </c>
      <c r="AZ65" s="5">
        <f t="shared" si="149"/>
        <v>0</v>
      </c>
      <c r="BA65" s="5">
        <f t="shared" si="149"/>
        <v>0</v>
      </c>
      <c r="BB65" s="5">
        <f t="shared" si="149"/>
        <v>0</v>
      </c>
      <c r="BC65" s="5">
        <f t="shared" si="149"/>
        <v>0</v>
      </c>
      <c r="BD65" s="5">
        <f t="shared" si="149"/>
        <v>0</v>
      </c>
      <c r="BE65" s="5">
        <f t="shared" si="149"/>
        <v>0</v>
      </c>
      <c r="BF65" s="5">
        <f t="shared" si="149"/>
        <v>0</v>
      </c>
      <c r="BG65" s="5">
        <f t="shared" si="149"/>
        <v>0</v>
      </c>
      <c r="BH65" s="5">
        <f t="shared" si="149"/>
        <v>0</v>
      </c>
      <c r="BI65" s="5">
        <f t="shared" si="149"/>
        <v>0</v>
      </c>
    </row>
    <row r="66" spans="1:61" ht="15" thickBot="1" x14ac:dyDescent="0.4">
      <c r="E66" s="1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1:61" ht="15" thickBot="1" x14ac:dyDescent="0.4">
      <c r="A67" s="37" t="s">
        <v>321</v>
      </c>
      <c r="B67" s="26"/>
      <c r="C67" s="37"/>
      <c r="D67" s="37"/>
      <c r="E67" s="3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</row>
    <row r="68" spans="1:61" x14ac:dyDescent="0.35">
      <c r="A68" s="1"/>
      <c r="C68" s="1"/>
      <c r="D68" s="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</row>
    <row r="69" spans="1:61" x14ac:dyDescent="0.35">
      <c r="A69" s="1"/>
      <c r="B69" s="7" t="s">
        <v>322</v>
      </c>
      <c r="C69" s="1"/>
      <c r="D69" s="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</row>
    <row r="70" spans="1:61" x14ac:dyDescent="0.35">
      <c r="C70" t="s">
        <v>626</v>
      </c>
      <c r="D70" t="s">
        <v>212</v>
      </c>
      <c r="E70" s="36">
        <f>AVERAGE(F70:BI70)</f>
        <v>5.880048065287796</v>
      </c>
      <c r="F70" s="9">
        <f t="shared" ref="F70:AK70" si="150">F12*F$65</f>
        <v>4.1664731894236251</v>
      </c>
      <c r="G70" s="9">
        <f t="shared" si="150"/>
        <v>4.2923006797442191</v>
      </c>
      <c r="H70" s="9">
        <f t="shared" si="150"/>
        <v>4.4219281602724934</v>
      </c>
      <c r="I70" s="9">
        <f t="shared" si="150"/>
        <v>4.5554703907127223</v>
      </c>
      <c r="J70" s="9">
        <f t="shared" si="150"/>
        <v>4.6930455965122473</v>
      </c>
      <c r="K70" s="9">
        <f t="shared" si="150"/>
        <v>4.8347755735269171</v>
      </c>
      <c r="L70" s="9">
        <f t="shared" si="150"/>
        <v>4.9807857958474306</v>
      </c>
      <c r="M70" s="9">
        <f t="shared" si="150"/>
        <v>5.1312055268820203</v>
      </c>
      <c r="N70" s="9">
        <f t="shared" si="150"/>
        <v>5.2861679337938599</v>
      </c>
      <c r="O70" s="9">
        <f t="shared" si="150"/>
        <v>5.4458102053944355</v>
      </c>
      <c r="P70" s="9">
        <f t="shared" si="150"/>
        <v>5.6102736735973471</v>
      </c>
      <c r="Q70" s="9">
        <f t="shared" si="150"/>
        <v>5.7797039385399849</v>
      </c>
      <c r="R70" s="9">
        <f t="shared" si="150"/>
        <v>5.9542509974838937</v>
      </c>
      <c r="S70" s="9">
        <f t="shared" si="150"/>
        <v>6.1340693776079069</v>
      </c>
      <c r="T70" s="9">
        <f t="shared" si="150"/>
        <v>6.3193182728116675</v>
      </c>
      <c r="U70" s="9">
        <f t="shared" si="150"/>
        <v>6.5101616846505763</v>
      </c>
      <c r="V70" s="9">
        <f t="shared" si="150"/>
        <v>6.7067685675270265</v>
      </c>
      <c r="W70" s="9">
        <f t="shared" si="150"/>
        <v>6.9093129782663434</v>
      </c>
      <c r="X70" s="9">
        <f t="shared" si="150"/>
        <v>7.1179742302099864</v>
      </c>
      <c r="Y70" s="9">
        <f t="shared" si="150"/>
        <v>7.3329370519623271</v>
      </c>
      <c r="Z70" s="9">
        <f t="shared" si="150"/>
        <v>7.5543917509315897</v>
      </c>
      <c r="AA70" s="9">
        <f t="shared" si="150"/>
        <v>7.7825343818097235</v>
      </c>
      <c r="AB70" s="9">
        <f t="shared" si="150"/>
        <v>8.0175669201403785</v>
      </c>
      <c r="AC70" s="9">
        <f t="shared" si="150"/>
        <v>8.2596974411286155</v>
      </c>
      <c r="AD70" s="9">
        <f t="shared" si="150"/>
        <v>8.5091403038507014</v>
      </c>
      <c r="AE70" s="9">
        <f t="shared" si="150"/>
        <v>8.7661163410269953</v>
      </c>
      <c r="AF70" s="9">
        <f t="shared" si="150"/>
        <v>9.0308530545260091</v>
      </c>
      <c r="AG70" s="9">
        <f t="shared" si="150"/>
        <v>9.3035848167726911</v>
      </c>
      <c r="AH70" s="9">
        <f t="shared" si="150"/>
        <v>9.5845530782392281</v>
      </c>
      <c r="AI70" s="9">
        <f t="shared" si="150"/>
        <v>9.8740065812020514</v>
      </c>
      <c r="AJ70" s="9">
        <f t="shared" si="150"/>
        <v>10.172201579954358</v>
      </c>
      <c r="AK70" s="9">
        <f t="shared" si="150"/>
        <v>10.479402067668973</v>
      </c>
      <c r="AL70" s="9">
        <f t="shared" ref="AL70:BI70" si="151">AL12*AL$65</f>
        <v>10.795880010112581</v>
      </c>
      <c r="AM70" s="9">
        <f t="shared" si="151"/>
        <v>11.121915586417982</v>
      </c>
      <c r="AN70" s="9">
        <f t="shared" si="151"/>
        <v>11.457797437127804</v>
      </c>
      <c r="AO70" s="9">
        <f t="shared" si="151"/>
        <v>11.803822919729061</v>
      </c>
      <c r="AP70" s="9">
        <f t="shared" si="151"/>
        <v>12.160298371904879</v>
      </c>
      <c r="AQ70" s="9">
        <f t="shared" si="151"/>
        <v>12.527539382736409</v>
      </c>
      <c r="AR70" s="9">
        <f t="shared" si="151"/>
        <v>12.905871072095051</v>
      </c>
      <c r="AS70" s="9">
        <f t="shared" si="151"/>
        <v>13.295628378472314</v>
      </c>
      <c r="AT70" s="9">
        <f t="shared" si="151"/>
        <v>13.697156355502186</v>
      </c>
      <c r="AU70" s="9">
        <f t="shared" si="151"/>
        <v>0</v>
      </c>
      <c r="AV70" s="9">
        <f t="shared" si="151"/>
        <v>0</v>
      </c>
      <c r="AW70" s="9">
        <f t="shared" si="151"/>
        <v>0</v>
      </c>
      <c r="AX70" s="9">
        <f t="shared" si="151"/>
        <v>0</v>
      </c>
      <c r="AY70" s="9">
        <f t="shared" si="151"/>
        <v>0</v>
      </c>
      <c r="AZ70" s="9">
        <f t="shared" si="151"/>
        <v>0</v>
      </c>
      <c r="BA70" s="9">
        <f t="shared" si="151"/>
        <v>0</v>
      </c>
      <c r="BB70" s="9">
        <f t="shared" si="151"/>
        <v>0</v>
      </c>
      <c r="BC70" s="9">
        <f t="shared" si="151"/>
        <v>0</v>
      </c>
      <c r="BD70" s="9">
        <f t="shared" si="151"/>
        <v>0</v>
      </c>
      <c r="BE70" s="9">
        <f t="shared" si="151"/>
        <v>0</v>
      </c>
      <c r="BF70" s="9">
        <f t="shared" si="151"/>
        <v>0</v>
      </c>
      <c r="BG70" s="9">
        <f t="shared" si="151"/>
        <v>0</v>
      </c>
      <c r="BH70" s="9">
        <f t="shared" si="151"/>
        <v>0</v>
      </c>
      <c r="BI70" s="9">
        <f t="shared" si="151"/>
        <v>0</v>
      </c>
    </row>
    <row r="71" spans="1:61" x14ac:dyDescent="0.35">
      <c r="C71" t="s">
        <v>213</v>
      </c>
      <c r="D71" t="s">
        <v>113</v>
      </c>
      <c r="E71" s="36">
        <f t="shared" ref="E71:E75" si="152">AVERAGE(F71:BI71)</f>
        <v>4.3127092113798318</v>
      </c>
      <c r="F71" s="5">
        <f t="shared" ref="F71:AK71" si="153">F13*F$65</f>
        <v>3.0558912280107182</v>
      </c>
      <c r="G71" s="5">
        <f t="shared" si="153"/>
        <v>3.1481791430966419</v>
      </c>
      <c r="H71" s="5">
        <f t="shared" si="153"/>
        <v>3.2432541532181602</v>
      </c>
      <c r="I71" s="5">
        <f t="shared" si="153"/>
        <v>3.3412004286453483</v>
      </c>
      <c r="J71" s="5">
        <f t="shared" si="153"/>
        <v>3.4421046815904388</v>
      </c>
      <c r="K71" s="5">
        <f t="shared" si="153"/>
        <v>3.5460562429744695</v>
      </c>
      <c r="L71" s="5">
        <f t="shared" si="153"/>
        <v>3.6531471415122994</v>
      </c>
      <c r="M71" s="5">
        <f t="shared" si="153"/>
        <v>3.7634721851859689</v>
      </c>
      <c r="N71" s="5">
        <f t="shared" si="153"/>
        <v>3.8771290451785863</v>
      </c>
      <c r="O71" s="5">
        <f t="shared" si="153"/>
        <v>3.9942183423429802</v>
      </c>
      <c r="P71" s="5">
        <f t="shared" si="153"/>
        <v>4.1148437362817383</v>
      </c>
      <c r="Q71" s="5">
        <f t="shared" si="153"/>
        <v>4.2391120171174457</v>
      </c>
      <c r="R71" s="5">
        <f t="shared" si="153"/>
        <v>4.3671332000343934</v>
      </c>
      <c r="S71" s="5">
        <f t="shared" si="153"/>
        <v>4.499020622675431</v>
      </c>
      <c r="T71" s="5">
        <f t="shared" si="153"/>
        <v>4.6348910454802308</v>
      </c>
      <c r="U71" s="5">
        <f t="shared" si="153"/>
        <v>4.7748647550537306</v>
      </c>
      <c r="V71" s="5">
        <f t="shared" si="153"/>
        <v>4.919065670656356</v>
      </c>
      <c r="W71" s="5">
        <f t="shared" si="153"/>
        <v>5.0676214539101787</v>
      </c>
      <c r="X71" s="5">
        <f t="shared" si="153"/>
        <v>5.2206636218182654</v>
      </c>
      <c r="Y71" s="5">
        <f t="shared" si="153"/>
        <v>5.3783276631971759</v>
      </c>
      <c r="Z71" s="5">
        <f t="shared" si="153"/>
        <v>5.5407531586257317</v>
      </c>
      <c r="AA71" s="5">
        <f t="shared" si="153"/>
        <v>5.7080839040162283</v>
      </c>
      <c r="AB71" s="5">
        <f t="shared" si="153"/>
        <v>5.8804680379175203</v>
      </c>
      <c r="AC71" s="5">
        <f t="shared" si="153"/>
        <v>6.0580581726626264</v>
      </c>
      <c r="AD71" s="5">
        <f t="shared" si="153"/>
        <v>6.2410115294770403</v>
      </c>
      <c r="AE71" s="5">
        <f t="shared" si="153"/>
        <v>6.4294900776672472</v>
      </c>
      <c r="AF71" s="5">
        <f t="shared" si="153"/>
        <v>6.6236606780127989</v>
      </c>
      <c r="AG71" s="5">
        <f t="shared" si="153"/>
        <v>6.8236952304887817</v>
      </c>
      <c r="AH71" s="5">
        <f t="shared" si="153"/>
        <v>7.0297708264495453</v>
      </c>
      <c r="AI71" s="5">
        <f t="shared" si="153"/>
        <v>7.2420699054083197</v>
      </c>
      <c r="AJ71" s="5">
        <f t="shared" si="153"/>
        <v>7.4607804165516534</v>
      </c>
      <c r="AK71" s="5">
        <f t="shared" si="153"/>
        <v>7.6860959851315096</v>
      </c>
      <c r="AL71" s="5">
        <f t="shared" ref="AL71:BI71" si="154">AL13*AL$65</f>
        <v>7.9182160838824851</v>
      </c>
      <c r="AM71" s="5">
        <f t="shared" si="154"/>
        <v>8.1573462096157368</v>
      </c>
      <c r="AN71" s="5">
        <f t="shared" si="154"/>
        <v>8.4036980651461306</v>
      </c>
      <c r="AO71" s="5">
        <f t="shared" si="154"/>
        <v>8.6574897467135408</v>
      </c>
      <c r="AP71" s="5">
        <f t="shared" si="154"/>
        <v>8.9189459370642918</v>
      </c>
      <c r="AQ71" s="5">
        <f t="shared" si="154"/>
        <v>9.1882981043636338</v>
      </c>
      <c r="AR71" s="5">
        <f t="shared" si="154"/>
        <v>9.465784707115418</v>
      </c>
      <c r="AS71" s="5">
        <f t="shared" si="154"/>
        <v>9.7516514052702963</v>
      </c>
      <c r="AT71" s="5">
        <f t="shared" si="154"/>
        <v>10.046151277709466</v>
      </c>
      <c r="AU71" s="5">
        <f t="shared" si="154"/>
        <v>0</v>
      </c>
      <c r="AV71" s="5">
        <f t="shared" si="154"/>
        <v>0</v>
      </c>
      <c r="AW71" s="5">
        <f t="shared" si="154"/>
        <v>0</v>
      </c>
      <c r="AX71" s="5">
        <f t="shared" si="154"/>
        <v>0</v>
      </c>
      <c r="AY71" s="5">
        <f t="shared" si="154"/>
        <v>0</v>
      </c>
      <c r="AZ71" s="5">
        <f t="shared" si="154"/>
        <v>0</v>
      </c>
      <c r="BA71" s="5">
        <f t="shared" si="154"/>
        <v>0</v>
      </c>
      <c r="BB71" s="5">
        <f t="shared" si="154"/>
        <v>0</v>
      </c>
      <c r="BC71" s="5">
        <f t="shared" si="154"/>
        <v>0</v>
      </c>
      <c r="BD71" s="5">
        <f t="shared" si="154"/>
        <v>0</v>
      </c>
      <c r="BE71" s="5">
        <f t="shared" si="154"/>
        <v>0</v>
      </c>
      <c r="BF71" s="5">
        <f t="shared" si="154"/>
        <v>0</v>
      </c>
      <c r="BG71" s="5">
        <f t="shared" si="154"/>
        <v>0</v>
      </c>
      <c r="BH71" s="5">
        <f t="shared" si="154"/>
        <v>0</v>
      </c>
      <c r="BI71" s="5">
        <f t="shared" si="154"/>
        <v>0</v>
      </c>
    </row>
    <row r="72" spans="1:61" x14ac:dyDescent="0.35">
      <c r="C72" t="s">
        <v>630</v>
      </c>
      <c r="D72" t="s">
        <v>113</v>
      </c>
      <c r="E72" s="36">
        <f t="shared" si="152"/>
        <v>3.6207010512690987</v>
      </c>
      <c r="F72" s="5">
        <f t="shared" ref="F72:AK72" si="155">F14*F$65</f>
        <v>2.5655494121020044</v>
      </c>
      <c r="G72" s="5">
        <f t="shared" si="155"/>
        <v>2.6430290043474849</v>
      </c>
      <c r="H72" s="5">
        <f t="shared" si="155"/>
        <v>2.7228484802787789</v>
      </c>
      <c r="I72" s="5">
        <f t="shared" si="155"/>
        <v>2.8050785043831978</v>
      </c>
      <c r="J72" s="5">
        <f t="shared" si="155"/>
        <v>2.8897918752155705</v>
      </c>
      <c r="K72" s="5">
        <f t="shared" si="155"/>
        <v>2.9770635898470807</v>
      </c>
      <c r="L72" s="5">
        <f t="shared" si="155"/>
        <v>3.0669709102604634</v>
      </c>
      <c r="M72" s="5">
        <f t="shared" si="155"/>
        <v>3.1595934317503276</v>
      </c>
      <c r="N72" s="5">
        <f t="shared" si="155"/>
        <v>3.2550131533891888</v>
      </c>
      <c r="O72" s="5">
        <f t="shared" si="155"/>
        <v>3.3533145506215427</v>
      </c>
      <c r="P72" s="5">
        <f t="shared" si="155"/>
        <v>3.4545846500503137</v>
      </c>
      <c r="Q72" s="5">
        <f t="shared" si="155"/>
        <v>3.5589131064818313</v>
      </c>
      <c r="R72" s="5">
        <f t="shared" si="155"/>
        <v>3.6663922822975836</v>
      </c>
      <c r="S72" s="5">
        <f t="shared" si="155"/>
        <v>3.7771173292229707</v>
      </c>
      <c r="T72" s="5">
        <f t="shared" si="155"/>
        <v>3.8911862725655051</v>
      </c>
      <c r="U72" s="5">
        <f t="shared" si="155"/>
        <v>4.0087000979969805</v>
      </c>
      <c r="V72" s="5">
        <f t="shared" si="155"/>
        <v>4.1297628409564924</v>
      </c>
      <c r="W72" s="5">
        <f t="shared" si="155"/>
        <v>4.254481678753379</v>
      </c>
      <c r="X72" s="5">
        <f t="shared" si="155"/>
        <v>4.3829670254517303</v>
      </c>
      <c r="Y72" s="5">
        <f t="shared" si="155"/>
        <v>4.5153326296203709</v>
      </c>
      <c r="Z72" s="5">
        <f t="shared" si="155"/>
        <v>4.6516956750349072</v>
      </c>
      <c r="AA72" s="5">
        <f t="shared" si="155"/>
        <v>4.7921768844209609</v>
      </c>
      <c r="AB72" s="5">
        <f t="shared" si="155"/>
        <v>4.9369006263304751</v>
      </c>
      <c r="AC72" s="5">
        <f t="shared" si="155"/>
        <v>5.0859950252456541</v>
      </c>
      <c r="AD72" s="5">
        <f t="shared" si="155"/>
        <v>5.2395920750080744</v>
      </c>
      <c r="AE72" s="5">
        <f t="shared" si="155"/>
        <v>5.3978277556733181</v>
      </c>
      <c r="AF72" s="5">
        <f t="shared" si="155"/>
        <v>5.5608421538946526</v>
      </c>
      <c r="AG72" s="5">
        <f t="shared" si="155"/>
        <v>5.7287795869422684</v>
      </c>
      <c r="AH72" s="5">
        <f t="shared" si="155"/>
        <v>5.9017887304679268</v>
      </c>
      <c r="AI72" s="5">
        <f t="shared" si="155"/>
        <v>6.080022750128057</v>
      </c>
      <c r="AJ72" s="5">
        <f t="shared" si="155"/>
        <v>6.2636394371819266</v>
      </c>
      <c r="AK72" s="5">
        <f t="shared" si="155"/>
        <v>6.452801348184817</v>
      </c>
      <c r="AL72" s="5">
        <f t="shared" ref="AL72:BI72" si="156">AL14*AL$65</f>
        <v>6.6476759489000017</v>
      </c>
      <c r="AM72" s="5">
        <f t="shared" si="156"/>
        <v>6.8484357625567824</v>
      </c>
      <c r="AN72" s="5">
        <f t="shared" si="156"/>
        <v>7.0552585225859969</v>
      </c>
      <c r="AO72" s="5">
        <f t="shared" si="156"/>
        <v>7.2683273299680922</v>
      </c>
      <c r="AP72" s="5">
        <f t="shared" si="156"/>
        <v>7.4878308153331288</v>
      </c>
      <c r="AQ72" s="5">
        <f t="shared" si="156"/>
        <v>7.7139633059561907</v>
      </c>
      <c r="AR72" s="5">
        <f t="shared" si="156"/>
        <v>7.946924997796069</v>
      </c>
      <c r="AS72" s="5">
        <f t="shared" si="156"/>
        <v>8.1869221327295048</v>
      </c>
      <c r="AT72" s="5">
        <f t="shared" si="156"/>
        <v>8.4341671811379406</v>
      </c>
      <c r="AU72" s="5">
        <f t="shared" si="156"/>
        <v>0</v>
      </c>
      <c r="AV72" s="5">
        <f t="shared" si="156"/>
        <v>0</v>
      </c>
      <c r="AW72" s="5">
        <f t="shared" si="156"/>
        <v>0</v>
      </c>
      <c r="AX72" s="5">
        <f t="shared" si="156"/>
        <v>0</v>
      </c>
      <c r="AY72" s="5">
        <f t="shared" si="156"/>
        <v>0</v>
      </c>
      <c r="AZ72" s="5">
        <f t="shared" si="156"/>
        <v>0</v>
      </c>
      <c r="BA72" s="5">
        <f t="shared" si="156"/>
        <v>0</v>
      </c>
      <c r="BB72" s="5">
        <f t="shared" si="156"/>
        <v>0</v>
      </c>
      <c r="BC72" s="5">
        <f t="shared" si="156"/>
        <v>0</v>
      </c>
      <c r="BD72" s="5">
        <f t="shared" si="156"/>
        <v>0</v>
      </c>
      <c r="BE72" s="5">
        <f t="shared" si="156"/>
        <v>0</v>
      </c>
      <c r="BF72" s="5">
        <f t="shared" si="156"/>
        <v>0</v>
      </c>
      <c r="BG72" s="5">
        <f t="shared" si="156"/>
        <v>0</v>
      </c>
      <c r="BH72" s="5">
        <f t="shared" si="156"/>
        <v>0</v>
      </c>
      <c r="BI72" s="5">
        <f t="shared" si="156"/>
        <v>0</v>
      </c>
    </row>
    <row r="73" spans="1:61" x14ac:dyDescent="0.35">
      <c r="C73" t="s">
        <v>214</v>
      </c>
      <c r="D73" t="s">
        <v>113</v>
      </c>
      <c r="E73" s="36">
        <f t="shared" si="152"/>
        <v>4.3236494438529833</v>
      </c>
      <c r="F73" s="5">
        <f t="shared" ref="F73:AK73" si="157">F15*F$65</f>
        <v>3.0636432369703965</v>
      </c>
      <c r="G73" s="5">
        <f t="shared" si="157"/>
        <v>3.1561652627269026</v>
      </c>
      <c r="H73" s="5">
        <f t="shared" si="157"/>
        <v>3.2514814536612549</v>
      </c>
      <c r="I73" s="5">
        <f t="shared" si="157"/>
        <v>3.3496761935618244</v>
      </c>
      <c r="J73" s="5">
        <f t="shared" si="157"/>
        <v>3.4508364146073922</v>
      </c>
      <c r="K73" s="5">
        <f t="shared" si="157"/>
        <v>3.555051674328535</v>
      </c>
      <c r="L73" s="5">
        <f t="shared" si="157"/>
        <v>3.6624142348932578</v>
      </c>
      <c r="M73" s="5">
        <f t="shared" si="157"/>
        <v>3.7730191447870323</v>
      </c>
      <c r="N73" s="5">
        <f t="shared" si="157"/>
        <v>3.8869643229596016</v>
      </c>
      <c r="O73" s="5">
        <f t="shared" si="157"/>
        <v>4.0043506455129823</v>
      </c>
      <c r="P73" s="5">
        <f t="shared" si="157"/>
        <v>4.1252820350074746</v>
      </c>
      <c r="Q73" s="5">
        <f t="shared" si="157"/>
        <v>4.2498655524646987</v>
      </c>
      <c r="R73" s="5">
        <f t="shared" si="157"/>
        <v>4.3782114921491333</v>
      </c>
      <c r="S73" s="5">
        <f t="shared" si="157"/>
        <v>4.5104334792120371</v>
      </c>
      <c r="T73" s="5">
        <f t="shared" si="157"/>
        <v>4.6466485702842419</v>
      </c>
      <c r="U73" s="5">
        <f t="shared" si="157"/>
        <v>4.7869773571068226</v>
      </c>
      <c r="V73" s="5">
        <f t="shared" si="157"/>
        <v>4.9315440732914517</v>
      </c>
      <c r="W73" s="5">
        <f t="shared" si="157"/>
        <v>5.0804767043048544</v>
      </c>
      <c r="X73" s="5">
        <f t="shared" si="157"/>
        <v>5.2339071007748599</v>
      </c>
      <c r="Y73" s="5">
        <f t="shared" si="157"/>
        <v>5.3919710952182598</v>
      </c>
      <c r="Z73" s="5">
        <f t="shared" si="157"/>
        <v>5.5548086222938524</v>
      </c>
      <c r="AA73" s="5">
        <f t="shared" si="157"/>
        <v>5.7225638426871255</v>
      </c>
      <c r="AB73" s="5">
        <f t="shared" si="157"/>
        <v>5.8953852707362788</v>
      </c>
      <c r="AC73" s="5">
        <f t="shared" si="157"/>
        <v>6.0734259059125124</v>
      </c>
      <c r="AD73" s="5">
        <f t="shared" si="157"/>
        <v>6.2568433682710713</v>
      </c>
      <c r="AE73" s="5">
        <f t="shared" si="157"/>
        <v>6.4458000379928588</v>
      </c>
      <c r="AF73" s="5">
        <f t="shared" si="157"/>
        <v>6.6404631991402434</v>
      </c>
      <c r="AG73" s="5">
        <f t="shared" si="157"/>
        <v>6.8410051877542744</v>
      </c>
      <c r="AH73" s="5">
        <f t="shared" si="157"/>
        <v>7.0476035444244562</v>
      </c>
      <c r="AI73" s="5">
        <f t="shared" si="157"/>
        <v>7.2604411714660735</v>
      </c>
      <c r="AJ73" s="5">
        <f t="shared" si="157"/>
        <v>7.4797064948443523</v>
      </c>
      <c r="AK73" s="5">
        <f t="shared" si="157"/>
        <v>7.7055936309886475</v>
      </c>
      <c r="AL73" s="5">
        <f t="shared" ref="AL73:BI73" si="158">AL15*AL$65</f>
        <v>7.9383025586445077</v>
      </c>
      <c r="AM73" s="5">
        <f t="shared" si="158"/>
        <v>8.178039295915573</v>
      </c>
      <c r="AN73" s="5">
        <f t="shared" si="158"/>
        <v>8.4250160826522222</v>
      </c>
      <c r="AO73" s="5">
        <f t="shared" si="158"/>
        <v>8.679451568348318</v>
      </c>
      <c r="AP73" s="5">
        <f t="shared" si="158"/>
        <v>8.9415710057124382</v>
      </c>
      <c r="AQ73" s="5">
        <f t="shared" si="158"/>
        <v>9.2116064500849539</v>
      </c>
      <c r="AR73" s="5">
        <f t="shared" si="158"/>
        <v>9.489796964877522</v>
      </c>
      <c r="AS73" s="5">
        <f t="shared" si="158"/>
        <v>9.7763888332168172</v>
      </c>
      <c r="AT73" s="5">
        <f t="shared" si="158"/>
        <v>10.071635775979969</v>
      </c>
      <c r="AU73" s="5">
        <f t="shared" si="158"/>
        <v>0</v>
      </c>
      <c r="AV73" s="5">
        <f t="shared" si="158"/>
        <v>0</v>
      </c>
      <c r="AW73" s="5">
        <f t="shared" si="158"/>
        <v>0</v>
      </c>
      <c r="AX73" s="5">
        <f t="shared" si="158"/>
        <v>0</v>
      </c>
      <c r="AY73" s="5">
        <f t="shared" si="158"/>
        <v>0</v>
      </c>
      <c r="AZ73" s="5">
        <f t="shared" si="158"/>
        <v>0</v>
      </c>
      <c r="BA73" s="5">
        <f t="shared" si="158"/>
        <v>0</v>
      </c>
      <c r="BB73" s="5">
        <f t="shared" si="158"/>
        <v>0</v>
      </c>
      <c r="BC73" s="5">
        <f t="shared" si="158"/>
        <v>0</v>
      </c>
      <c r="BD73" s="5">
        <f t="shared" si="158"/>
        <v>0</v>
      </c>
      <c r="BE73" s="5">
        <f t="shared" si="158"/>
        <v>0</v>
      </c>
      <c r="BF73" s="5">
        <f t="shared" si="158"/>
        <v>0</v>
      </c>
      <c r="BG73" s="5">
        <f t="shared" si="158"/>
        <v>0</v>
      </c>
      <c r="BH73" s="5">
        <f t="shared" si="158"/>
        <v>0</v>
      </c>
      <c r="BI73" s="5">
        <f t="shared" si="158"/>
        <v>0</v>
      </c>
    </row>
    <row r="74" spans="1:61" x14ac:dyDescent="0.35">
      <c r="C74" t="s">
        <v>215</v>
      </c>
      <c r="D74" t="s">
        <v>113</v>
      </c>
      <c r="E74" s="36">
        <f t="shared" si="152"/>
        <v>1.6502352957803716</v>
      </c>
      <c r="F74" s="5">
        <f t="shared" ref="F74:AK74" si="159">F16*F$65</f>
        <v>1.1693205633299459</v>
      </c>
      <c r="G74" s="5">
        <f t="shared" si="159"/>
        <v>1.2046340443425103</v>
      </c>
      <c r="H74" s="5">
        <f t="shared" si="159"/>
        <v>1.2410139924816541</v>
      </c>
      <c r="I74" s="5">
        <f t="shared" si="159"/>
        <v>1.2784926150545999</v>
      </c>
      <c r="J74" s="5">
        <f t="shared" si="159"/>
        <v>1.317103092029249</v>
      </c>
      <c r="K74" s="5">
        <f t="shared" si="159"/>
        <v>1.3568796054085324</v>
      </c>
      <c r="L74" s="5">
        <f t="shared" si="159"/>
        <v>1.3978573694918703</v>
      </c>
      <c r="M74" s="5">
        <f t="shared" si="159"/>
        <v>1.440072662050524</v>
      </c>
      <c r="N74" s="5">
        <f t="shared" si="159"/>
        <v>1.4835628564444503</v>
      </c>
      <c r="O74" s="5">
        <f t="shared" si="159"/>
        <v>1.528366454709073</v>
      </c>
      <c r="P74" s="5">
        <f t="shared" si="159"/>
        <v>1.5745231216412869</v>
      </c>
      <c r="Q74" s="5">
        <f t="shared" si="159"/>
        <v>1.6220737199148534</v>
      </c>
      <c r="R74" s="5">
        <f t="shared" si="159"/>
        <v>1.6710603462562821</v>
      </c>
      <c r="S74" s="5">
        <f t="shared" si="159"/>
        <v>1.7215263687132218</v>
      </c>
      <c r="T74" s="5">
        <f t="shared" si="159"/>
        <v>1.7735164650483617</v>
      </c>
      <c r="U74" s="5">
        <f t="shared" si="159"/>
        <v>1.827076662292821</v>
      </c>
      <c r="V74" s="5">
        <f t="shared" si="159"/>
        <v>1.882254377494065</v>
      </c>
      <c r="W74" s="5">
        <f t="shared" si="159"/>
        <v>1.9390984596943861</v>
      </c>
      <c r="X74" s="5">
        <f t="shared" si="159"/>
        <v>1.9976592331771563</v>
      </c>
      <c r="Y74" s="5">
        <f t="shared" si="159"/>
        <v>2.057988542019106</v>
      </c>
      <c r="Z74" s="5">
        <f t="shared" si="159"/>
        <v>2.1201397959880834</v>
      </c>
      <c r="AA74" s="5">
        <f t="shared" si="159"/>
        <v>2.1841680178269232</v>
      </c>
      <c r="AB74" s="5">
        <f t="shared" si="159"/>
        <v>2.250129891965297</v>
      </c>
      <c r="AC74" s="5">
        <f t="shared" si="159"/>
        <v>2.3180838147026481</v>
      </c>
      <c r="AD74" s="5">
        <f t="shared" si="159"/>
        <v>2.3880899459066689</v>
      </c>
      <c r="AE74" s="5">
        <f t="shared" si="159"/>
        <v>2.4602102622730504</v>
      </c>
      <c r="AF74" s="5">
        <f t="shared" si="159"/>
        <v>2.5345086121936968</v>
      </c>
      <c r="AG74" s="5">
        <f t="shared" si="159"/>
        <v>2.6110507722819452</v>
      </c>
      <c r="AH74" s="5">
        <f t="shared" si="159"/>
        <v>2.6899045056048605</v>
      </c>
      <c r="AI74" s="5">
        <f t="shared" si="159"/>
        <v>2.7711396216741271</v>
      </c>
      <c r="AJ74" s="5">
        <f t="shared" si="159"/>
        <v>2.8548280382486864</v>
      </c>
      <c r="AK74" s="5">
        <f t="shared" si="159"/>
        <v>2.9410438450037955</v>
      </c>
      <c r="AL74" s="5">
        <f t="shared" ref="AL74:BI74" si="160">AL16*AL$65</f>
        <v>3.0298633691229111</v>
      </c>
      <c r="AM74" s="5">
        <f t="shared" si="160"/>
        <v>3.1213652428704233</v>
      </c>
      <c r="AN74" s="5">
        <f t="shared" si="160"/>
        <v>3.2156304732051098</v>
      </c>
      <c r="AO74" s="5">
        <f t="shared" si="160"/>
        <v>3.3127425134959037</v>
      </c>
      <c r="AP74" s="5">
        <f t="shared" si="160"/>
        <v>3.4127873374034796</v>
      </c>
      <c r="AQ74" s="5">
        <f t="shared" si="160"/>
        <v>3.5158535149930654</v>
      </c>
      <c r="AR74" s="5">
        <f t="shared" si="160"/>
        <v>3.6220322911458567</v>
      </c>
      <c r="AS74" s="5">
        <f t="shared" si="160"/>
        <v>3.7314176663384595</v>
      </c>
      <c r="AT74" s="5">
        <f t="shared" si="160"/>
        <v>3.8441064798618827</v>
      </c>
      <c r="AU74" s="5">
        <f t="shared" si="160"/>
        <v>0</v>
      </c>
      <c r="AV74" s="5">
        <f t="shared" si="160"/>
        <v>0</v>
      </c>
      <c r="AW74" s="5">
        <f t="shared" si="160"/>
        <v>0</v>
      </c>
      <c r="AX74" s="5">
        <f t="shared" si="160"/>
        <v>0</v>
      </c>
      <c r="AY74" s="5">
        <f t="shared" si="160"/>
        <v>0</v>
      </c>
      <c r="AZ74" s="5">
        <f t="shared" si="160"/>
        <v>0</v>
      </c>
      <c r="BA74" s="5">
        <f t="shared" si="160"/>
        <v>0</v>
      </c>
      <c r="BB74" s="5">
        <f t="shared" si="160"/>
        <v>0</v>
      </c>
      <c r="BC74" s="5">
        <f t="shared" si="160"/>
        <v>0</v>
      </c>
      <c r="BD74" s="5">
        <f t="shared" si="160"/>
        <v>0</v>
      </c>
      <c r="BE74" s="5">
        <f t="shared" si="160"/>
        <v>0</v>
      </c>
      <c r="BF74" s="5">
        <f t="shared" si="160"/>
        <v>0</v>
      </c>
      <c r="BG74" s="5">
        <f t="shared" si="160"/>
        <v>0</v>
      </c>
      <c r="BH74" s="5">
        <f t="shared" si="160"/>
        <v>0</v>
      </c>
      <c r="BI74" s="5">
        <f t="shared" si="160"/>
        <v>0</v>
      </c>
    </row>
    <row r="75" spans="1:61" x14ac:dyDescent="0.35">
      <c r="B75" s="7" t="s">
        <v>323</v>
      </c>
      <c r="D75" t="s">
        <v>113</v>
      </c>
      <c r="E75" s="36">
        <f t="shared" si="152"/>
        <v>19.787343067570085</v>
      </c>
      <c r="F75" s="5">
        <f t="shared" ref="F75:AK75" si="161">SUM(F70:F74)</f>
        <v>14.02087762983669</v>
      </c>
      <c r="G75" s="5">
        <f t="shared" si="161"/>
        <v>14.44430813425776</v>
      </c>
      <c r="H75" s="5">
        <f t="shared" si="161"/>
        <v>14.880526239912342</v>
      </c>
      <c r="I75" s="5">
        <f t="shared" si="161"/>
        <v>15.329918132357692</v>
      </c>
      <c r="J75" s="5">
        <f t="shared" si="161"/>
        <v>15.792881659954897</v>
      </c>
      <c r="K75" s="5">
        <f t="shared" si="161"/>
        <v>16.269826686085533</v>
      </c>
      <c r="L75" s="5">
        <f t="shared" si="161"/>
        <v>16.761175452005322</v>
      </c>
      <c r="M75" s="5">
        <f t="shared" si="161"/>
        <v>17.267362950655873</v>
      </c>
      <c r="N75" s="5">
        <f t="shared" si="161"/>
        <v>17.78883731176569</v>
      </c>
      <c r="O75" s="5">
        <f t="shared" si="161"/>
        <v>18.326060198581011</v>
      </c>
      <c r="P75" s="5">
        <f t="shared" si="161"/>
        <v>18.879507216578165</v>
      </c>
      <c r="Q75" s="5">
        <f t="shared" si="161"/>
        <v>19.449668334518812</v>
      </c>
      <c r="R75" s="5">
        <f t="shared" si="161"/>
        <v>20.037048318221288</v>
      </c>
      <c r="S75" s="5">
        <f t="shared" si="161"/>
        <v>20.642167177431567</v>
      </c>
      <c r="T75" s="5">
        <f t="shared" si="161"/>
        <v>21.265560626190009</v>
      </c>
      <c r="U75" s="5">
        <f t="shared" si="161"/>
        <v>21.907780557100931</v>
      </c>
      <c r="V75" s="5">
        <f t="shared" si="161"/>
        <v>22.569395529925391</v>
      </c>
      <c r="W75" s="5">
        <f t="shared" si="161"/>
        <v>23.250991274929138</v>
      </c>
      <c r="X75" s="5">
        <f t="shared" si="161"/>
        <v>23.953171211432</v>
      </c>
      <c r="Y75" s="5">
        <f t="shared" si="161"/>
        <v>24.676556982017242</v>
      </c>
      <c r="Z75" s="5">
        <f t="shared" si="161"/>
        <v>25.421789002874164</v>
      </c>
      <c r="AA75" s="5">
        <f t="shared" si="161"/>
        <v>26.189527030760964</v>
      </c>
      <c r="AB75" s="5">
        <f t="shared" si="161"/>
        <v>26.98045074708995</v>
      </c>
      <c r="AC75" s="5">
        <f t="shared" si="161"/>
        <v>27.795260359652055</v>
      </c>
      <c r="AD75" s="5">
        <f t="shared" si="161"/>
        <v>28.634677222513556</v>
      </c>
      <c r="AE75" s="5">
        <f t="shared" si="161"/>
        <v>29.499444474633471</v>
      </c>
      <c r="AF75" s="5">
        <f t="shared" si="161"/>
        <v>30.3903276977674</v>
      </c>
      <c r="AG75" s="5">
        <f t="shared" si="161"/>
        <v>31.308115594239958</v>
      </c>
      <c r="AH75" s="5">
        <f t="shared" si="161"/>
        <v>32.253620685186014</v>
      </c>
      <c r="AI75" s="5">
        <f t="shared" si="161"/>
        <v>33.227680029878627</v>
      </c>
      <c r="AJ75" s="5">
        <f t="shared" si="161"/>
        <v>34.231155966780975</v>
      </c>
      <c r="AK75" s="5">
        <f t="shared" si="161"/>
        <v>35.264936876977742</v>
      </c>
      <c r="AL75" s="5">
        <f t="shared" ref="AL75:BI75" si="162">SUM(AL70:AL74)</f>
        <v>36.329937970662492</v>
      </c>
      <c r="AM75" s="5">
        <f t="shared" si="162"/>
        <v>37.427102097376498</v>
      </c>
      <c r="AN75" s="5">
        <f t="shared" si="162"/>
        <v>38.557400580717264</v>
      </c>
      <c r="AO75" s="5">
        <f t="shared" si="162"/>
        <v>39.721834078254915</v>
      </c>
      <c r="AP75" s="5">
        <f t="shared" si="162"/>
        <v>40.921433467418218</v>
      </c>
      <c r="AQ75" s="5">
        <f t="shared" si="162"/>
        <v>42.157260758134257</v>
      </c>
      <c r="AR75" s="5">
        <f t="shared" si="162"/>
        <v>43.430410033029915</v>
      </c>
      <c r="AS75" s="5">
        <f t="shared" si="162"/>
        <v>44.742008416027389</v>
      </c>
      <c r="AT75" s="5">
        <f t="shared" si="162"/>
        <v>46.09321707019145</v>
      </c>
      <c r="AU75" s="5">
        <f t="shared" si="162"/>
        <v>0</v>
      </c>
      <c r="AV75" s="5">
        <f t="shared" si="162"/>
        <v>0</v>
      </c>
      <c r="AW75" s="5">
        <f t="shared" si="162"/>
        <v>0</v>
      </c>
      <c r="AX75" s="5">
        <f t="shared" si="162"/>
        <v>0</v>
      </c>
      <c r="AY75" s="5">
        <f t="shared" si="162"/>
        <v>0</v>
      </c>
      <c r="AZ75" s="5">
        <f t="shared" si="162"/>
        <v>0</v>
      </c>
      <c r="BA75" s="5">
        <f t="shared" si="162"/>
        <v>0</v>
      </c>
      <c r="BB75" s="5">
        <f t="shared" si="162"/>
        <v>0</v>
      </c>
      <c r="BC75" s="5">
        <f t="shared" si="162"/>
        <v>0</v>
      </c>
      <c r="BD75" s="5">
        <f t="shared" si="162"/>
        <v>0</v>
      </c>
      <c r="BE75" s="5">
        <f t="shared" si="162"/>
        <v>0</v>
      </c>
      <c r="BF75" s="5">
        <f t="shared" si="162"/>
        <v>0</v>
      </c>
      <c r="BG75" s="5">
        <f t="shared" si="162"/>
        <v>0</v>
      </c>
      <c r="BH75" s="5">
        <f t="shared" si="162"/>
        <v>0</v>
      </c>
      <c r="BI75" s="5">
        <f t="shared" si="162"/>
        <v>0</v>
      </c>
    </row>
    <row r="76" spans="1:61" x14ac:dyDescent="0.35">
      <c r="E76" s="36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</row>
    <row r="77" spans="1:61" x14ac:dyDescent="0.35">
      <c r="B77" s="7" t="s">
        <v>127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</row>
    <row r="78" spans="1:61" x14ac:dyDescent="0.35">
      <c r="C78" t="s">
        <v>271</v>
      </c>
      <c r="D78" t="s">
        <v>129</v>
      </c>
      <c r="E78" s="36">
        <f t="shared" ref="E78" si="163">SUM(F78:BI78)</f>
        <v>3510.0077033694365</v>
      </c>
      <c r="F78" s="5">
        <f t="shared" ref="F78:AK78" si="164">F20*(1+inflation)^F$3</f>
        <v>40</v>
      </c>
      <c r="G78" s="5">
        <f t="shared" si="164"/>
        <v>40.799999999999997</v>
      </c>
      <c r="H78" s="5">
        <f t="shared" si="164"/>
        <v>41.616</v>
      </c>
      <c r="I78" s="5">
        <f t="shared" si="164"/>
        <v>42.448319999999995</v>
      </c>
      <c r="J78" s="5">
        <f t="shared" si="164"/>
        <v>43.297286399999997</v>
      </c>
      <c r="K78" s="5">
        <f t="shared" si="164"/>
        <v>44.163232128000004</v>
      </c>
      <c r="L78" s="5">
        <f t="shared" si="164"/>
        <v>50.677308866880004</v>
      </c>
      <c r="M78" s="5">
        <f t="shared" si="164"/>
        <v>51.690855044217592</v>
      </c>
      <c r="N78" s="5">
        <f t="shared" si="164"/>
        <v>52.724672145101948</v>
      </c>
      <c r="O78" s="5">
        <f t="shared" si="164"/>
        <v>53.779165588003991</v>
      </c>
      <c r="P78" s="5">
        <f t="shared" si="164"/>
        <v>54.854748899764068</v>
      </c>
      <c r="Q78" s="5">
        <f t="shared" si="164"/>
        <v>55.951843877759337</v>
      </c>
      <c r="R78" s="5">
        <f t="shared" si="164"/>
        <v>63.412089728127263</v>
      </c>
      <c r="S78" s="5">
        <f t="shared" si="164"/>
        <v>64.680331522689798</v>
      </c>
      <c r="T78" s="5">
        <f t="shared" si="164"/>
        <v>65.973938153143607</v>
      </c>
      <c r="U78" s="5">
        <f t="shared" si="164"/>
        <v>67.293416916206468</v>
      </c>
      <c r="V78" s="5">
        <f t="shared" si="164"/>
        <v>68.639285254530606</v>
      </c>
      <c r="W78" s="5">
        <f t="shared" si="164"/>
        <v>70.012070959621227</v>
      </c>
      <c r="X78" s="5">
        <f t="shared" si="164"/>
        <v>78.553543616694995</v>
      </c>
      <c r="Y78" s="5">
        <f t="shared" si="164"/>
        <v>80.1246144890289</v>
      </c>
      <c r="Z78" s="5">
        <f t="shared" si="164"/>
        <v>81.727106778809485</v>
      </c>
      <c r="AA78" s="5">
        <f t="shared" si="164"/>
        <v>83.361648914385668</v>
      </c>
      <c r="AB78" s="5">
        <f t="shared" si="164"/>
        <v>85.028881892673382</v>
      </c>
      <c r="AC78" s="5">
        <f t="shared" si="164"/>
        <v>86.729459530526839</v>
      </c>
      <c r="AD78" s="5">
        <f t="shared" si="164"/>
        <v>96.506234968513496</v>
      </c>
      <c r="AE78" s="5">
        <f t="shared" si="164"/>
        <v>98.436359667883778</v>
      </c>
      <c r="AF78" s="5">
        <f t="shared" si="164"/>
        <v>100.40508686124146</v>
      </c>
      <c r="AG78" s="5">
        <f t="shared" si="164"/>
        <v>102.41318859846626</v>
      </c>
      <c r="AH78" s="5">
        <f t="shared" si="164"/>
        <v>104.46145237043562</v>
      </c>
      <c r="AI78" s="5">
        <f t="shared" si="164"/>
        <v>106.55068141784432</v>
      </c>
      <c r="AJ78" s="5">
        <f t="shared" si="164"/>
        <v>117.73850296671797</v>
      </c>
      <c r="AK78" s="5">
        <f t="shared" si="164"/>
        <v>120.0932730260523</v>
      </c>
      <c r="AL78" s="5">
        <f t="shared" ref="AL78:BI78" si="165">AL20*(1+inflation)^AL$3</f>
        <v>122.49513848657338</v>
      </c>
      <c r="AM78" s="5">
        <f t="shared" si="165"/>
        <v>124.94504125630486</v>
      </c>
      <c r="AN78" s="5">
        <f t="shared" si="165"/>
        <v>127.44394208143093</v>
      </c>
      <c r="AO78" s="5">
        <f t="shared" si="165"/>
        <v>129.99282092305955</v>
      </c>
      <c r="AP78" s="5">
        <f t="shared" si="165"/>
        <v>142.79211406009927</v>
      </c>
      <c r="AQ78" s="5">
        <f t="shared" si="165"/>
        <v>145.64795634130127</v>
      </c>
      <c r="AR78" s="5">
        <f t="shared" si="165"/>
        <v>148.56091546812729</v>
      </c>
      <c r="AS78" s="5">
        <f t="shared" si="165"/>
        <v>151.5321337774898</v>
      </c>
      <c r="AT78" s="5">
        <f t="shared" si="165"/>
        <v>102.45304039172933</v>
      </c>
      <c r="AU78" s="5">
        <f t="shared" si="165"/>
        <v>0</v>
      </c>
      <c r="AV78" s="5">
        <f t="shared" si="165"/>
        <v>0</v>
      </c>
      <c r="AW78" s="5">
        <f t="shared" si="165"/>
        <v>0</v>
      </c>
      <c r="AX78" s="5">
        <f t="shared" si="165"/>
        <v>0</v>
      </c>
      <c r="AY78" s="5">
        <f t="shared" si="165"/>
        <v>0</v>
      </c>
      <c r="AZ78" s="5">
        <f t="shared" si="165"/>
        <v>0</v>
      </c>
      <c r="BA78" s="5">
        <f t="shared" si="165"/>
        <v>0</v>
      </c>
      <c r="BB78" s="5">
        <f t="shared" si="165"/>
        <v>0</v>
      </c>
      <c r="BC78" s="5">
        <f t="shared" si="165"/>
        <v>0</v>
      </c>
      <c r="BD78" s="5">
        <f t="shared" si="165"/>
        <v>0</v>
      </c>
      <c r="BE78" s="5">
        <f t="shared" si="165"/>
        <v>0</v>
      </c>
      <c r="BF78" s="5">
        <f t="shared" si="165"/>
        <v>0</v>
      </c>
      <c r="BG78" s="5">
        <f t="shared" si="165"/>
        <v>0</v>
      </c>
      <c r="BH78" s="5">
        <f t="shared" si="165"/>
        <v>0</v>
      </c>
      <c r="BI78" s="5">
        <f t="shared" si="165"/>
        <v>0</v>
      </c>
    </row>
    <row r="79" spans="1:61" x14ac:dyDescent="0.35">
      <c r="B79" s="7" t="s">
        <v>209</v>
      </c>
      <c r="E79" s="36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</row>
    <row r="80" spans="1:61" x14ac:dyDescent="0.35">
      <c r="C80" t="s">
        <v>626</v>
      </c>
      <c r="D80" t="s">
        <v>233</v>
      </c>
      <c r="E80" s="36">
        <f>SUM(F80:BI80)</f>
        <v>18770.275237410249</v>
      </c>
      <c r="F80" s="5">
        <f>F23*F$65</f>
        <v>166.65892757694502</v>
      </c>
      <c r="G80" s="5">
        <f t="shared" ref="G80:J80" si="166">G23*G$65</f>
        <v>171.69202718976877</v>
      </c>
      <c r="H80" s="5">
        <f t="shared" si="166"/>
        <v>176.87712641089973</v>
      </c>
      <c r="I80" s="5">
        <f t="shared" si="166"/>
        <v>182.21881562850888</v>
      </c>
      <c r="J80" s="5">
        <f t="shared" si="166"/>
        <v>187.72182386048993</v>
      </c>
      <c r="K80" s="5">
        <f t="shared" ref="K80:BI80" si="167">K23*K$65</f>
        <v>193.3910229410767</v>
      </c>
      <c r="L80" s="5">
        <f t="shared" si="167"/>
        <v>224.13536081313438</v>
      </c>
      <c r="M80" s="5">
        <f t="shared" si="167"/>
        <v>230.90424870969093</v>
      </c>
      <c r="N80" s="5">
        <f t="shared" si="167"/>
        <v>237.87755702072371</v>
      </c>
      <c r="O80" s="5">
        <f t="shared" si="167"/>
        <v>245.06145924274958</v>
      </c>
      <c r="P80" s="5">
        <f t="shared" si="167"/>
        <v>252.46231531188062</v>
      </c>
      <c r="Q80" s="5">
        <f t="shared" si="167"/>
        <v>260.08667723429932</v>
      </c>
      <c r="R80" s="5">
        <f t="shared" si="167"/>
        <v>297.71254987419468</v>
      </c>
      <c r="S80" s="5">
        <f t="shared" si="167"/>
        <v>306.70346888039535</v>
      </c>
      <c r="T80" s="5">
        <f t="shared" si="167"/>
        <v>315.96591364058338</v>
      </c>
      <c r="U80" s="5">
        <f t="shared" si="167"/>
        <v>325.5080842325288</v>
      </c>
      <c r="V80" s="5">
        <f t="shared" si="167"/>
        <v>335.33842837635132</v>
      </c>
      <c r="W80" s="5">
        <f t="shared" si="167"/>
        <v>345.46564891331718</v>
      </c>
      <c r="X80" s="5">
        <f t="shared" si="167"/>
        <v>391.48858266154923</v>
      </c>
      <c r="Y80" s="5">
        <f t="shared" si="167"/>
        <v>403.31153785792799</v>
      </c>
      <c r="Z80" s="5">
        <f t="shared" si="167"/>
        <v>415.49154630123746</v>
      </c>
      <c r="AA80" s="5">
        <f t="shared" si="167"/>
        <v>428.03939099953476</v>
      </c>
      <c r="AB80" s="5">
        <f t="shared" si="167"/>
        <v>440.96618060772079</v>
      </c>
      <c r="AC80" s="5">
        <f t="shared" si="167"/>
        <v>454.28335926207387</v>
      </c>
      <c r="AD80" s="5">
        <f t="shared" si="167"/>
        <v>510.54841823104209</v>
      </c>
      <c r="AE80" s="5">
        <f t="shared" si="167"/>
        <v>525.96698046161976</v>
      </c>
      <c r="AF80" s="5">
        <f t="shared" si="167"/>
        <v>541.85118327156056</v>
      </c>
      <c r="AG80" s="5">
        <f t="shared" si="167"/>
        <v>558.2150890063615</v>
      </c>
      <c r="AH80" s="5">
        <f t="shared" si="167"/>
        <v>575.0731846943537</v>
      </c>
      <c r="AI80" s="5">
        <f t="shared" si="167"/>
        <v>592.44039487212319</v>
      </c>
      <c r="AJ80" s="5">
        <f t="shared" si="167"/>
        <v>661.19310269703317</v>
      </c>
      <c r="AK80" s="5">
        <f t="shared" si="167"/>
        <v>681.16113439848334</v>
      </c>
      <c r="AL80" s="5">
        <f t="shared" si="167"/>
        <v>701.73220065731778</v>
      </c>
      <c r="AM80" s="5">
        <f t="shared" si="167"/>
        <v>722.92451311716877</v>
      </c>
      <c r="AN80" s="5">
        <f t="shared" si="167"/>
        <v>744.75683341330728</v>
      </c>
      <c r="AO80" s="5">
        <f t="shared" si="167"/>
        <v>767.2484897823889</v>
      </c>
      <c r="AP80" s="5">
        <f t="shared" si="167"/>
        <v>851.22088603334157</v>
      </c>
      <c r="AQ80" s="5">
        <f t="shared" si="167"/>
        <v>876.92775679154875</v>
      </c>
      <c r="AR80" s="5">
        <f t="shared" si="167"/>
        <v>903.41097504665356</v>
      </c>
      <c r="AS80" s="5">
        <f t="shared" si="167"/>
        <v>930.69398649306197</v>
      </c>
      <c r="AT80" s="5">
        <f t="shared" si="167"/>
        <v>635.54805489530258</v>
      </c>
      <c r="AU80" s="5">
        <f t="shared" si="167"/>
        <v>0</v>
      </c>
      <c r="AV80" s="5">
        <f t="shared" si="167"/>
        <v>0</v>
      </c>
      <c r="AW80" s="5">
        <f t="shared" si="167"/>
        <v>0</v>
      </c>
      <c r="AX80" s="5">
        <f t="shared" si="167"/>
        <v>0</v>
      </c>
      <c r="AY80" s="5">
        <f t="shared" si="167"/>
        <v>0</v>
      </c>
      <c r="AZ80" s="5">
        <f t="shared" si="167"/>
        <v>0</v>
      </c>
      <c r="BA80" s="5">
        <f t="shared" si="167"/>
        <v>0</v>
      </c>
      <c r="BB80" s="5">
        <f t="shared" si="167"/>
        <v>0</v>
      </c>
      <c r="BC80" s="5">
        <f t="shared" si="167"/>
        <v>0</v>
      </c>
      <c r="BD80" s="5">
        <f t="shared" si="167"/>
        <v>0</v>
      </c>
      <c r="BE80" s="5">
        <f t="shared" si="167"/>
        <v>0</v>
      </c>
      <c r="BF80" s="5">
        <f t="shared" si="167"/>
        <v>0</v>
      </c>
      <c r="BG80" s="5">
        <f t="shared" si="167"/>
        <v>0</v>
      </c>
      <c r="BH80" s="5">
        <f t="shared" si="167"/>
        <v>0</v>
      </c>
      <c r="BI80" s="5">
        <f t="shared" si="167"/>
        <v>0</v>
      </c>
    </row>
    <row r="81" spans="1:61" x14ac:dyDescent="0.35">
      <c r="C81" t="s">
        <v>213</v>
      </c>
      <c r="D81" t="s">
        <v>233</v>
      </c>
      <c r="E81" s="36">
        <f t="shared" ref="E81:E119" si="168">SUM(F81:BI81)</f>
        <v>13767.019932098437</v>
      </c>
      <c r="F81" s="5">
        <f t="shared" ref="F81:I84" si="169">F24*F$65</f>
        <v>122.23564912042873</v>
      </c>
      <c r="G81" s="5">
        <f t="shared" si="169"/>
        <v>125.92716572386567</v>
      </c>
      <c r="H81" s="5">
        <f t="shared" si="169"/>
        <v>129.73016612872641</v>
      </c>
      <c r="I81" s="5">
        <f t="shared" si="169"/>
        <v>133.64801714581395</v>
      </c>
      <c r="J81" s="5">
        <f t="shared" ref="J81:BI81" si="170">J24*J$65</f>
        <v>137.68418726361756</v>
      </c>
      <c r="K81" s="5">
        <f t="shared" si="170"/>
        <v>141.84224971897879</v>
      </c>
      <c r="L81" s="5">
        <f t="shared" si="170"/>
        <v>164.39162136805345</v>
      </c>
      <c r="M81" s="5">
        <f t="shared" si="170"/>
        <v>169.35624833336857</v>
      </c>
      <c r="N81" s="5">
        <f t="shared" si="170"/>
        <v>174.47080703303641</v>
      </c>
      <c r="O81" s="5">
        <f t="shared" si="170"/>
        <v>179.73982540543412</v>
      </c>
      <c r="P81" s="5">
        <f t="shared" si="170"/>
        <v>185.16796813267823</v>
      </c>
      <c r="Q81" s="5">
        <f t="shared" si="170"/>
        <v>190.76004077028506</v>
      </c>
      <c r="R81" s="5">
        <f t="shared" si="170"/>
        <v>218.35666000171966</v>
      </c>
      <c r="S81" s="5">
        <f t="shared" si="170"/>
        <v>224.95103113377158</v>
      </c>
      <c r="T81" s="5">
        <f t="shared" si="170"/>
        <v>231.74455227401154</v>
      </c>
      <c r="U81" s="5">
        <f t="shared" si="170"/>
        <v>238.74323775268655</v>
      </c>
      <c r="V81" s="5">
        <f t="shared" si="170"/>
        <v>245.95328353281781</v>
      </c>
      <c r="W81" s="5">
        <f t="shared" si="170"/>
        <v>253.38107269550892</v>
      </c>
      <c r="X81" s="5">
        <f t="shared" si="170"/>
        <v>287.13649920000461</v>
      </c>
      <c r="Y81" s="5">
        <f t="shared" si="170"/>
        <v>295.80802147584467</v>
      </c>
      <c r="Z81" s="5">
        <f t="shared" si="170"/>
        <v>304.74142372441526</v>
      </c>
      <c r="AA81" s="5">
        <f t="shared" si="170"/>
        <v>313.94461472089256</v>
      </c>
      <c r="AB81" s="5">
        <f t="shared" si="170"/>
        <v>323.42574208546358</v>
      </c>
      <c r="AC81" s="5">
        <f t="shared" si="170"/>
        <v>333.19319949644449</v>
      </c>
      <c r="AD81" s="5">
        <f t="shared" si="170"/>
        <v>374.46069176862238</v>
      </c>
      <c r="AE81" s="5">
        <f t="shared" si="170"/>
        <v>385.76940466003481</v>
      </c>
      <c r="AF81" s="5">
        <f t="shared" si="170"/>
        <v>397.41964068076794</v>
      </c>
      <c r="AG81" s="5">
        <f t="shared" si="170"/>
        <v>409.4217138293269</v>
      </c>
      <c r="AH81" s="5">
        <f t="shared" si="170"/>
        <v>421.7862495869727</v>
      </c>
      <c r="AI81" s="5">
        <f t="shared" si="170"/>
        <v>434.52419432449915</v>
      </c>
      <c r="AJ81" s="5">
        <f t="shared" si="170"/>
        <v>484.9507270758574</v>
      </c>
      <c r="AK81" s="5">
        <f t="shared" si="170"/>
        <v>499.59623903354816</v>
      </c>
      <c r="AL81" s="5">
        <f t="shared" si="170"/>
        <v>514.68404545236149</v>
      </c>
      <c r="AM81" s="5">
        <f t="shared" si="170"/>
        <v>530.2275036250229</v>
      </c>
      <c r="AN81" s="5">
        <f t="shared" si="170"/>
        <v>546.2403742344984</v>
      </c>
      <c r="AO81" s="5">
        <f t="shared" si="170"/>
        <v>562.73683353638012</v>
      </c>
      <c r="AP81" s="5">
        <f t="shared" si="170"/>
        <v>624.32621559450047</v>
      </c>
      <c r="AQ81" s="5">
        <f t="shared" si="170"/>
        <v>643.1808673054544</v>
      </c>
      <c r="AR81" s="5">
        <f t="shared" si="170"/>
        <v>662.6049294980794</v>
      </c>
      <c r="AS81" s="5">
        <f t="shared" si="170"/>
        <v>682.61559836892081</v>
      </c>
      <c r="AT81" s="5">
        <f t="shared" si="170"/>
        <v>466.14141928572019</v>
      </c>
      <c r="AU81" s="5">
        <f t="shared" si="170"/>
        <v>0</v>
      </c>
      <c r="AV81" s="5">
        <f t="shared" si="170"/>
        <v>0</v>
      </c>
      <c r="AW81" s="5">
        <f t="shared" si="170"/>
        <v>0</v>
      </c>
      <c r="AX81" s="5">
        <f t="shared" si="170"/>
        <v>0</v>
      </c>
      <c r="AY81" s="5">
        <f t="shared" si="170"/>
        <v>0</v>
      </c>
      <c r="AZ81" s="5">
        <f t="shared" si="170"/>
        <v>0</v>
      </c>
      <c r="BA81" s="5">
        <f t="shared" si="170"/>
        <v>0</v>
      </c>
      <c r="BB81" s="5">
        <f t="shared" si="170"/>
        <v>0</v>
      </c>
      <c r="BC81" s="5">
        <f t="shared" si="170"/>
        <v>0</v>
      </c>
      <c r="BD81" s="5">
        <f t="shared" si="170"/>
        <v>0</v>
      </c>
      <c r="BE81" s="5">
        <f t="shared" si="170"/>
        <v>0</v>
      </c>
      <c r="BF81" s="5">
        <f t="shared" si="170"/>
        <v>0</v>
      </c>
      <c r="BG81" s="5">
        <f t="shared" si="170"/>
        <v>0</v>
      </c>
      <c r="BH81" s="5">
        <f t="shared" si="170"/>
        <v>0</v>
      </c>
      <c r="BI81" s="5">
        <f t="shared" si="170"/>
        <v>0</v>
      </c>
    </row>
    <row r="82" spans="1:61" x14ac:dyDescent="0.35">
      <c r="C82" t="s">
        <v>630</v>
      </c>
      <c r="D82" t="s">
        <v>233</v>
      </c>
      <c r="E82" s="36">
        <f t="shared" si="168"/>
        <v>11557.993154155498</v>
      </c>
      <c r="F82" s="5">
        <f t="shared" si="169"/>
        <v>102.62197648408018</v>
      </c>
      <c r="G82" s="5">
        <f t="shared" si="169"/>
        <v>105.72116017389941</v>
      </c>
      <c r="H82" s="5">
        <f t="shared" si="169"/>
        <v>108.91393921115116</v>
      </c>
      <c r="I82" s="5">
        <f t="shared" si="169"/>
        <v>112.20314017532792</v>
      </c>
      <c r="J82" s="5">
        <f t="shared" ref="J82:BI82" si="171">J25*J$65</f>
        <v>115.59167500862283</v>
      </c>
      <c r="K82" s="5">
        <f t="shared" si="171"/>
        <v>119.08254359388323</v>
      </c>
      <c r="L82" s="5">
        <f t="shared" si="171"/>
        <v>138.01369096172087</v>
      </c>
      <c r="M82" s="5">
        <f t="shared" si="171"/>
        <v>142.18170442876476</v>
      </c>
      <c r="N82" s="5">
        <f t="shared" si="171"/>
        <v>146.47559190251349</v>
      </c>
      <c r="O82" s="5">
        <f t="shared" si="171"/>
        <v>150.89915477796941</v>
      </c>
      <c r="P82" s="5">
        <f t="shared" si="171"/>
        <v>155.45630925226411</v>
      </c>
      <c r="Q82" s="5">
        <f t="shared" si="171"/>
        <v>160.15108979168238</v>
      </c>
      <c r="R82" s="5">
        <f t="shared" si="171"/>
        <v>183.31961411487919</v>
      </c>
      <c r="S82" s="5">
        <f t="shared" si="171"/>
        <v>188.85586646114851</v>
      </c>
      <c r="T82" s="5">
        <f t="shared" si="171"/>
        <v>194.55931362827525</v>
      </c>
      <c r="U82" s="5">
        <f t="shared" si="171"/>
        <v>200.43500489984905</v>
      </c>
      <c r="V82" s="5">
        <f t="shared" si="171"/>
        <v>206.48814204782462</v>
      </c>
      <c r="W82" s="5">
        <f t="shared" si="171"/>
        <v>212.72408393766895</v>
      </c>
      <c r="X82" s="5">
        <f t="shared" si="171"/>
        <v>241.06318639984514</v>
      </c>
      <c r="Y82" s="5">
        <f t="shared" si="171"/>
        <v>248.34329462912041</v>
      </c>
      <c r="Z82" s="5">
        <f t="shared" si="171"/>
        <v>255.84326212691991</v>
      </c>
      <c r="AA82" s="5">
        <f t="shared" si="171"/>
        <v>263.56972864315281</v>
      </c>
      <c r="AB82" s="5">
        <f t="shared" si="171"/>
        <v>271.52953444817615</v>
      </c>
      <c r="AC82" s="5">
        <f t="shared" si="171"/>
        <v>279.72972638851098</v>
      </c>
      <c r="AD82" s="5">
        <f t="shared" si="171"/>
        <v>314.3755245004844</v>
      </c>
      <c r="AE82" s="5">
        <f t="shared" si="171"/>
        <v>323.86966534039908</v>
      </c>
      <c r="AF82" s="5">
        <f t="shared" si="171"/>
        <v>333.65052923367915</v>
      </c>
      <c r="AG82" s="5">
        <f t="shared" si="171"/>
        <v>343.72677521653611</v>
      </c>
      <c r="AH82" s="5">
        <f t="shared" si="171"/>
        <v>354.10732382807561</v>
      </c>
      <c r="AI82" s="5">
        <f t="shared" si="171"/>
        <v>364.80136500768344</v>
      </c>
      <c r="AJ82" s="5">
        <f t="shared" si="171"/>
        <v>407.13656341682525</v>
      </c>
      <c r="AK82" s="5">
        <f t="shared" si="171"/>
        <v>419.43208763201312</v>
      </c>
      <c r="AL82" s="5">
        <f t="shared" si="171"/>
        <v>432.09893667850014</v>
      </c>
      <c r="AM82" s="5">
        <f t="shared" si="171"/>
        <v>445.14832456619087</v>
      </c>
      <c r="AN82" s="5">
        <f t="shared" si="171"/>
        <v>458.59180396808978</v>
      </c>
      <c r="AO82" s="5">
        <f t="shared" si="171"/>
        <v>472.44127644792599</v>
      </c>
      <c r="AP82" s="5">
        <f t="shared" si="171"/>
        <v>524.148157073319</v>
      </c>
      <c r="AQ82" s="5">
        <f t="shared" si="171"/>
        <v>539.97743141693331</v>
      </c>
      <c r="AR82" s="5">
        <f t="shared" si="171"/>
        <v>556.28474984572483</v>
      </c>
      <c r="AS82" s="5">
        <f t="shared" si="171"/>
        <v>573.0845492910654</v>
      </c>
      <c r="AT82" s="5">
        <f t="shared" si="171"/>
        <v>391.34535720480119</v>
      </c>
      <c r="AU82" s="5">
        <f t="shared" si="171"/>
        <v>0</v>
      </c>
      <c r="AV82" s="5">
        <f t="shared" si="171"/>
        <v>0</v>
      </c>
      <c r="AW82" s="5">
        <f t="shared" si="171"/>
        <v>0</v>
      </c>
      <c r="AX82" s="5">
        <f t="shared" si="171"/>
        <v>0</v>
      </c>
      <c r="AY82" s="5">
        <f t="shared" si="171"/>
        <v>0</v>
      </c>
      <c r="AZ82" s="5">
        <f t="shared" si="171"/>
        <v>0</v>
      </c>
      <c r="BA82" s="5">
        <f t="shared" si="171"/>
        <v>0</v>
      </c>
      <c r="BB82" s="5">
        <f t="shared" si="171"/>
        <v>0</v>
      </c>
      <c r="BC82" s="5">
        <f t="shared" si="171"/>
        <v>0</v>
      </c>
      <c r="BD82" s="5">
        <f t="shared" si="171"/>
        <v>0</v>
      </c>
      <c r="BE82" s="5">
        <f t="shared" si="171"/>
        <v>0</v>
      </c>
      <c r="BF82" s="5">
        <f t="shared" si="171"/>
        <v>0</v>
      </c>
      <c r="BG82" s="5">
        <f t="shared" si="171"/>
        <v>0</v>
      </c>
      <c r="BH82" s="5">
        <f t="shared" si="171"/>
        <v>0</v>
      </c>
      <c r="BI82" s="5">
        <f t="shared" si="171"/>
        <v>0</v>
      </c>
    </row>
    <row r="83" spans="1:61" x14ac:dyDescent="0.35">
      <c r="C83" t="s">
        <v>214</v>
      </c>
      <c r="D83" t="s">
        <v>233</v>
      </c>
      <c r="E83" s="36">
        <f t="shared" si="168"/>
        <v>13801.94331578548</v>
      </c>
      <c r="F83" s="5">
        <f t="shared" si="169"/>
        <v>122.54572947881586</v>
      </c>
      <c r="G83" s="5">
        <f t="shared" si="169"/>
        <v>126.24661050907609</v>
      </c>
      <c r="H83" s="5">
        <f t="shared" si="169"/>
        <v>130.05925814645022</v>
      </c>
      <c r="I83" s="5">
        <f t="shared" si="169"/>
        <v>133.98704774247295</v>
      </c>
      <c r="J83" s="5">
        <f t="shared" ref="J83:BI83" si="172">J26*J$65</f>
        <v>138.03345658429569</v>
      </c>
      <c r="K83" s="5">
        <f t="shared" si="172"/>
        <v>142.2020669731414</v>
      </c>
      <c r="L83" s="5">
        <f t="shared" si="172"/>
        <v>164.80864057019659</v>
      </c>
      <c r="M83" s="5">
        <f t="shared" si="172"/>
        <v>169.78586151541646</v>
      </c>
      <c r="N83" s="5">
        <f t="shared" si="172"/>
        <v>174.91339453318207</v>
      </c>
      <c r="O83" s="5">
        <f t="shared" si="172"/>
        <v>180.1957790480842</v>
      </c>
      <c r="P83" s="5">
        <f t="shared" si="172"/>
        <v>185.63769157533636</v>
      </c>
      <c r="Q83" s="5">
        <f t="shared" si="172"/>
        <v>191.24394986091144</v>
      </c>
      <c r="R83" s="5">
        <f t="shared" si="172"/>
        <v>218.91057460745665</v>
      </c>
      <c r="S83" s="5">
        <f t="shared" si="172"/>
        <v>225.52167396060185</v>
      </c>
      <c r="T83" s="5">
        <f t="shared" si="172"/>
        <v>232.33242851421207</v>
      </c>
      <c r="U83" s="5">
        <f t="shared" si="172"/>
        <v>239.34886785534115</v>
      </c>
      <c r="V83" s="5">
        <f t="shared" si="172"/>
        <v>246.57720366457258</v>
      </c>
      <c r="W83" s="5">
        <f t="shared" si="172"/>
        <v>254.02383521524271</v>
      </c>
      <c r="X83" s="5">
        <f t="shared" si="172"/>
        <v>287.86489054261733</v>
      </c>
      <c r="Y83" s="5">
        <f t="shared" si="172"/>
        <v>296.5584102370043</v>
      </c>
      <c r="Z83" s="5">
        <f t="shared" si="172"/>
        <v>305.51447422616184</v>
      </c>
      <c r="AA83" s="5">
        <f t="shared" si="172"/>
        <v>314.74101134779193</v>
      </c>
      <c r="AB83" s="5">
        <f t="shared" si="172"/>
        <v>324.24618989049532</v>
      </c>
      <c r="AC83" s="5">
        <f t="shared" si="172"/>
        <v>334.03842482518814</v>
      </c>
      <c r="AD83" s="5">
        <f t="shared" si="172"/>
        <v>375.41060209626431</v>
      </c>
      <c r="AE83" s="5">
        <f t="shared" si="172"/>
        <v>386.74800227957149</v>
      </c>
      <c r="AF83" s="5">
        <f t="shared" si="172"/>
        <v>398.42779194841461</v>
      </c>
      <c r="AG83" s="5">
        <f t="shared" si="172"/>
        <v>410.46031126525645</v>
      </c>
      <c r="AH83" s="5">
        <f t="shared" si="172"/>
        <v>422.85621266546735</v>
      </c>
      <c r="AI83" s="5">
        <f t="shared" si="172"/>
        <v>435.62647028796442</v>
      </c>
      <c r="AJ83" s="5">
        <f t="shared" si="172"/>
        <v>486.18092216488287</v>
      </c>
      <c r="AK83" s="5">
        <f t="shared" si="172"/>
        <v>500.86358601426201</v>
      </c>
      <c r="AL83" s="5">
        <f t="shared" si="172"/>
        <v>515.98966631189296</v>
      </c>
      <c r="AM83" s="5">
        <f t="shared" si="172"/>
        <v>531.57255423451227</v>
      </c>
      <c r="AN83" s="5">
        <f t="shared" si="172"/>
        <v>547.62604537239451</v>
      </c>
      <c r="AO83" s="5">
        <f t="shared" si="172"/>
        <v>564.16435194264056</v>
      </c>
      <c r="AP83" s="5">
        <f t="shared" si="172"/>
        <v>625.90997039987064</v>
      </c>
      <c r="AQ83" s="5">
        <f t="shared" si="172"/>
        <v>644.8124515059468</v>
      </c>
      <c r="AR83" s="5">
        <f t="shared" si="172"/>
        <v>664.28578754142654</v>
      </c>
      <c r="AS83" s="5">
        <f t="shared" si="172"/>
        <v>684.34721832517721</v>
      </c>
      <c r="AT83" s="5">
        <f t="shared" si="172"/>
        <v>467.32390000547144</v>
      </c>
      <c r="AU83" s="5">
        <f t="shared" si="172"/>
        <v>0</v>
      </c>
      <c r="AV83" s="5">
        <f t="shared" si="172"/>
        <v>0</v>
      </c>
      <c r="AW83" s="5">
        <f t="shared" si="172"/>
        <v>0</v>
      </c>
      <c r="AX83" s="5">
        <f t="shared" si="172"/>
        <v>0</v>
      </c>
      <c r="AY83" s="5">
        <f t="shared" si="172"/>
        <v>0</v>
      </c>
      <c r="AZ83" s="5">
        <f t="shared" si="172"/>
        <v>0</v>
      </c>
      <c r="BA83" s="5">
        <f t="shared" si="172"/>
        <v>0</v>
      </c>
      <c r="BB83" s="5">
        <f t="shared" si="172"/>
        <v>0</v>
      </c>
      <c r="BC83" s="5">
        <f t="shared" si="172"/>
        <v>0</v>
      </c>
      <c r="BD83" s="5">
        <f t="shared" si="172"/>
        <v>0</v>
      </c>
      <c r="BE83" s="5">
        <f t="shared" si="172"/>
        <v>0</v>
      </c>
      <c r="BF83" s="5">
        <f t="shared" si="172"/>
        <v>0</v>
      </c>
      <c r="BG83" s="5">
        <f t="shared" si="172"/>
        <v>0</v>
      </c>
      <c r="BH83" s="5">
        <f t="shared" si="172"/>
        <v>0</v>
      </c>
      <c r="BI83" s="5">
        <f t="shared" si="172"/>
        <v>0</v>
      </c>
    </row>
    <row r="84" spans="1:61" x14ac:dyDescent="0.35">
      <c r="C84" t="s">
        <v>215</v>
      </c>
      <c r="D84" t="s">
        <v>233</v>
      </c>
      <c r="E84" s="36">
        <f t="shared" si="168"/>
        <v>5267.8771269143735</v>
      </c>
      <c r="F84" s="5">
        <f t="shared" si="169"/>
        <v>46.772822533197839</v>
      </c>
      <c r="G84" s="5">
        <f t="shared" si="169"/>
        <v>48.185361773700414</v>
      </c>
      <c r="H84" s="5">
        <f t="shared" si="169"/>
        <v>49.640559699266163</v>
      </c>
      <c r="I84" s="5">
        <f t="shared" si="169"/>
        <v>51.139704602183997</v>
      </c>
      <c r="J84" s="5">
        <f t="shared" ref="J84:BI84" si="173">J27*J$65</f>
        <v>52.684123681169964</v>
      </c>
      <c r="K84" s="5">
        <f t="shared" si="173"/>
        <v>54.275184216341287</v>
      </c>
      <c r="L84" s="5">
        <f t="shared" si="173"/>
        <v>62.903581627134166</v>
      </c>
      <c r="M84" s="5">
        <f t="shared" si="173"/>
        <v>64.803269792273582</v>
      </c>
      <c r="N84" s="5">
        <f t="shared" si="173"/>
        <v>66.760328540000259</v>
      </c>
      <c r="O84" s="5">
        <f t="shared" si="173"/>
        <v>68.776490461908281</v>
      </c>
      <c r="P84" s="5">
        <f t="shared" si="173"/>
        <v>70.853540473857919</v>
      </c>
      <c r="Q84" s="5">
        <f t="shared" si="173"/>
        <v>72.993317396168408</v>
      </c>
      <c r="R84" s="5">
        <f t="shared" si="173"/>
        <v>83.553017312814106</v>
      </c>
      <c r="S84" s="5">
        <f t="shared" si="173"/>
        <v>86.076318435661094</v>
      </c>
      <c r="T84" s="5">
        <f t="shared" si="173"/>
        <v>88.67582325241807</v>
      </c>
      <c r="U84" s="5">
        <f t="shared" si="173"/>
        <v>91.353833114641048</v>
      </c>
      <c r="V84" s="5">
        <f t="shared" si="173"/>
        <v>94.112718874703248</v>
      </c>
      <c r="W84" s="5">
        <f t="shared" si="173"/>
        <v>96.954922984719289</v>
      </c>
      <c r="X84" s="5">
        <f t="shared" si="173"/>
        <v>109.87125782474359</v>
      </c>
      <c r="Y84" s="5">
        <f t="shared" si="173"/>
        <v>113.18936981105081</v>
      </c>
      <c r="Z84" s="5">
        <f t="shared" si="173"/>
        <v>116.60768877934458</v>
      </c>
      <c r="AA84" s="5">
        <f t="shared" si="173"/>
        <v>120.12924098048076</v>
      </c>
      <c r="AB84" s="5">
        <f t="shared" si="173"/>
        <v>123.75714405809133</v>
      </c>
      <c r="AC84" s="5">
        <f t="shared" si="173"/>
        <v>127.49460980864565</v>
      </c>
      <c r="AD84" s="5">
        <f t="shared" si="173"/>
        <v>143.28539675440013</v>
      </c>
      <c r="AE84" s="5">
        <f t="shared" si="173"/>
        <v>147.61261573638305</v>
      </c>
      <c r="AF84" s="5">
        <f t="shared" si="173"/>
        <v>152.07051673162181</v>
      </c>
      <c r="AG84" s="5">
        <f t="shared" si="173"/>
        <v>156.66304633691669</v>
      </c>
      <c r="AH84" s="5">
        <f t="shared" si="173"/>
        <v>161.39427033629164</v>
      </c>
      <c r="AI84" s="5">
        <f t="shared" si="173"/>
        <v>166.26837730044764</v>
      </c>
      <c r="AJ84" s="5">
        <f t="shared" si="173"/>
        <v>185.56382248616461</v>
      </c>
      <c r="AK84" s="5">
        <f t="shared" si="173"/>
        <v>191.16784992524668</v>
      </c>
      <c r="AL84" s="5">
        <f t="shared" si="173"/>
        <v>196.9411189929892</v>
      </c>
      <c r="AM84" s="5">
        <f t="shared" si="173"/>
        <v>202.88874078657753</v>
      </c>
      <c r="AN84" s="5">
        <f t="shared" si="173"/>
        <v>209.01598075833215</v>
      </c>
      <c r="AO84" s="5">
        <f t="shared" si="173"/>
        <v>215.32826337723372</v>
      </c>
      <c r="AP84" s="5">
        <f t="shared" si="173"/>
        <v>238.89511361824358</v>
      </c>
      <c r="AQ84" s="5">
        <f t="shared" si="173"/>
        <v>246.10974604951457</v>
      </c>
      <c r="AR84" s="5">
        <f t="shared" si="173"/>
        <v>253.54226038020997</v>
      </c>
      <c r="AS84" s="5">
        <f t="shared" si="173"/>
        <v>261.19923664369213</v>
      </c>
      <c r="AT84" s="5">
        <f t="shared" si="173"/>
        <v>178.36654066559169</v>
      </c>
      <c r="AU84" s="5">
        <f t="shared" si="173"/>
        <v>0</v>
      </c>
      <c r="AV84" s="5">
        <f t="shared" si="173"/>
        <v>0</v>
      </c>
      <c r="AW84" s="5">
        <f t="shared" si="173"/>
        <v>0</v>
      </c>
      <c r="AX84" s="5">
        <f t="shared" si="173"/>
        <v>0</v>
      </c>
      <c r="AY84" s="5">
        <f t="shared" si="173"/>
        <v>0</v>
      </c>
      <c r="AZ84" s="5">
        <f t="shared" si="173"/>
        <v>0</v>
      </c>
      <c r="BA84" s="5">
        <f t="shared" si="173"/>
        <v>0</v>
      </c>
      <c r="BB84" s="5">
        <f t="shared" si="173"/>
        <v>0</v>
      </c>
      <c r="BC84" s="5">
        <f t="shared" si="173"/>
        <v>0</v>
      </c>
      <c r="BD84" s="5">
        <f t="shared" si="173"/>
        <v>0</v>
      </c>
      <c r="BE84" s="5">
        <f t="shared" si="173"/>
        <v>0</v>
      </c>
      <c r="BF84" s="5">
        <f t="shared" si="173"/>
        <v>0</v>
      </c>
      <c r="BG84" s="5">
        <f t="shared" si="173"/>
        <v>0</v>
      </c>
      <c r="BH84" s="5">
        <f t="shared" si="173"/>
        <v>0</v>
      </c>
      <c r="BI84" s="5">
        <f t="shared" si="173"/>
        <v>0</v>
      </c>
    </row>
    <row r="85" spans="1:61" x14ac:dyDescent="0.35">
      <c r="B85" s="7" t="s">
        <v>330</v>
      </c>
      <c r="D85" t="s">
        <v>233</v>
      </c>
      <c r="E85" s="36">
        <f t="shared" si="168"/>
        <v>63165.108766364043</v>
      </c>
      <c r="F85" s="5">
        <f t="shared" ref="F85:AK85" si="174">SUM(F80:F84)</f>
        <v>560.8351051934676</v>
      </c>
      <c r="G85" s="5">
        <f t="shared" si="174"/>
        <v>577.77232537031034</v>
      </c>
      <c r="H85" s="5">
        <f t="shared" si="174"/>
        <v>595.22104959649369</v>
      </c>
      <c r="I85" s="5">
        <f t="shared" si="174"/>
        <v>613.19672529430761</v>
      </c>
      <c r="J85" s="5">
        <f t="shared" si="174"/>
        <v>631.71526639819592</v>
      </c>
      <c r="K85" s="5">
        <f t="shared" si="174"/>
        <v>650.79306744342136</v>
      </c>
      <c r="L85" s="5">
        <f t="shared" si="174"/>
        <v>754.25289534023932</v>
      </c>
      <c r="M85" s="5">
        <f t="shared" si="174"/>
        <v>777.03133277951429</v>
      </c>
      <c r="N85" s="5">
        <f t="shared" si="174"/>
        <v>800.49767902945598</v>
      </c>
      <c r="O85" s="5">
        <f t="shared" si="174"/>
        <v>824.67270893614568</v>
      </c>
      <c r="P85" s="5">
        <f t="shared" si="174"/>
        <v>849.5778247460172</v>
      </c>
      <c r="Q85" s="5">
        <f t="shared" si="174"/>
        <v>875.23507505334669</v>
      </c>
      <c r="R85" s="5">
        <f t="shared" si="174"/>
        <v>1001.8524159110642</v>
      </c>
      <c r="S85" s="5">
        <f t="shared" si="174"/>
        <v>1032.1083588715783</v>
      </c>
      <c r="T85" s="5">
        <f t="shared" si="174"/>
        <v>1063.2780313095004</v>
      </c>
      <c r="U85" s="5">
        <f t="shared" si="174"/>
        <v>1095.3890278550466</v>
      </c>
      <c r="V85" s="5">
        <f t="shared" si="174"/>
        <v>1128.4697764962696</v>
      </c>
      <c r="W85" s="5">
        <f t="shared" si="174"/>
        <v>1162.5495637464571</v>
      </c>
      <c r="X85" s="5">
        <f t="shared" si="174"/>
        <v>1317.4244166287599</v>
      </c>
      <c r="Y85" s="5">
        <f t="shared" si="174"/>
        <v>1357.2106340109481</v>
      </c>
      <c r="Z85" s="5">
        <f t="shared" si="174"/>
        <v>1398.1983951580792</v>
      </c>
      <c r="AA85" s="5">
        <f t="shared" si="174"/>
        <v>1440.4239866918529</v>
      </c>
      <c r="AB85" s="5">
        <f t="shared" si="174"/>
        <v>1483.9247910899471</v>
      </c>
      <c r="AC85" s="5">
        <f t="shared" si="174"/>
        <v>1528.7393197808633</v>
      </c>
      <c r="AD85" s="5">
        <f t="shared" si="174"/>
        <v>1718.0806333508133</v>
      </c>
      <c r="AE85" s="5">
        <f t="shared" si="174"/>
        <v>1769.9666684780082</v>
      </c>
      <c r="AF85" s="5">
        <f t="shared" si="174"/>
        <v>1823.4196618660442</v>
      </c>
      <c r="AG85" s="5">
        <f t="shared" si="174"/>
        <v>1878.4869356543977</v>
      </c>
      <c r="AH85" s="5">
        <f t="shared" si="174"/>
        <v>1935.217241111161</v>
      </c>
      <c r="AI85" s="5">
        <f t="shared" si="174"/>
        <v>1993.6608017927178</v>
      </c>
      <c r="AJ85" s="5">
        <f t="shared" si="174"/>
        <v>2225.0251378407634</v>
      </c>
      <c r="AK85" s="5">
        <f t="shared" si="174"/>
        <v>2292.2208970035535</v>
      </c>
      <c r="AL85" s="5">
        <f t="shared" ref="AL85:BI85" si="175">SUM(AL80:AL84)</f>
        <v>2361.4459680930618</v>
      </c>
      <c r="AM85" s="5">
        <f t="shared" si="175"/>
        <v>2432.7616363294728</v>
      </c>
      <c r="AN85" s="5">
        <f t="shared" si="175"/>
        <v>2506.2310377466224</v>
      </c>
      <c r="AO85" s="5">
        <f t="shared" si="175"/>
        <v>2581.9192150865692</v>
      </c>
      <c r="AP85" s="5">
        <f t="shared" si="175"/>
        <v>2864.5003427192755</v>
      </c>
      <c r="AQ85" s="5">
        <f t="shared" si="175"/>
        <v>2951.0082530693971</v>
      </c>
      <c r="AR85" s="5">
        <f t="shared" si="175"/>
        <v>3040.1287023120944</v>
      </c>
      <c r="AS85" s="5">
        <f t="shared" si="175"/>
        <v>3131.9405891219171</v>
      </c>
      <c r="AT85" s="5">
        <f t="shared" si="175"/>
        <v>2138.7252720568872</v>
      </c>
      <c r="AU85" s="5">
        <f t="shared" si="175"/>
        <v>0</v>
      </c>
      <c r="AV85" s="5">
        <f t="shared" si="175"/>
        <v>0</v>
      </c>
      <c r="AW85" s="5">
        <f t="shared" si="175"/>
        <v>0</v>
      </c>
      <c r="AX85" s="5">
        <f t="shared" si="175"/>
        <v>0</v>
      </c>
      <c r="AY85" s="5">
        <f t="shared" si="175"/>
        <v>0</v>
      </c>
      <c r="AZ85" s="5">
        <f t="shared" si="175"/>
        <v>0</v>
      </c>
      <c r="BA85" s="5">
        <f t="shared" si="175"/>
        <v>0</v>
      </c>
      <c r="BB85" s="5">
        <f t="shared" si="175"/>
        <v>0</v>
      </c>
      <c r="BC85" s="5">
        <f t="shared" si="175"/>
        <v>0</v>
      </c>
      <c r="BD85" s="5">
        <f t="shared" si="175"/>
        <v>0</v>
      </c>
      <c r="BE85" s="5">
        <f t="shared" si="175"/>
        <v>0</v>
      </c>
      <c r="BF85" s="5">
        <f t="shared" si="175"/>
        <v>0</v>
      </c>
      <c r="BG85" s="5">
        <f t="shared" si="175"/>
        <v>0</v>
      </c>
      <c r="BH85" s="5">
        <f t="shared" si="175"/>
        <v>0</v>
      </c>
      <c r="BI85" s="5">
        <f t="shared" si="175"/>
        <v>0</v>
      </c>
    </row>
    <row r="86" spans="1:61" ht="15" thickBot="1" x14ac:dyDescent="0.4"/>
    <row r="87" spans="1:61" ht="15" thickBot="1" x14ac:dyDescent="0.4">
      <c r="A87" s="37" t="s">
        <v>96</v>
      </c>
      <c r="B87" s="26"/>
      <c r="C87" s="37"/>
      <c r="D87" s="37"/>
      <c r="E87" s="3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</row>
    <row r="88" spans="1:61" x14ac:dyDescent="0.35"/>
    <row r="89" spans="1:61" x14ac:dyDescent="0.35">
      <c r="A89" s="1"/>
      <c r="B89" s="7" t="s">
        <v>96</v>
      </c>
      <c r="D89" s="1"/>
    </row>
    <row r="90" spans="1:61" x14ac:dyDescent="0.35">
      <c r="A90" s="1"/>
      <c r="C90" t="s">
        <v>626</v>
      </c>
      <c r="D90" t="s">
        <v>233</v>
      </c>
      <c r="E90" s="36">
        <f t="shared" si="168"/>
        <v>898.15968102971021</v>
      </c>
      <c r="F90" s="5">
        <f>F33*F$65</f>
        <v>0</v>
      </c>
      <c r="G90" s="5">
        <f t="shared" ref="G90:P90" si="176">G33*G$65</f>
        <v>0</v>
      </c>
      <c r="H90" s="5">
        <f t="shared" si="176"/>
        <v>0</v>
      </c>
      <c r="I90" s="5">
        <f t="shared" si="176"/>
        <v>0</v>
      </c>
      <c r="J90" s="5">
        <f t="shared" si="176"/>
        <v>13.51659895498754</v>
      </c>
      <c r="K90" s="5">
        <f t="shared" si="176"/>
        <v>13.924800243428162</v>
      </c>
      <c r="L90" s="5">
        <f t="shared" si="176"/>
        <v>14.345329210779697</v>
      </c>
      <c r="M90" s="5">
        <f t="shared" si="176"/>
        <v>14.778558152945237</v>
      </c>
      <c r="N90" s="5">
        <f t="shared" si="176"/>
        <v>15.224870609164189</v>
      </c>
      <c r="O90" s="5">
        <f t="shared" si="176"/>
        <v>15.684661701560946</v>
      </c>
      <c r="P90" s="5">
        <f t="shared" si="176"/>
        <v>16.158338484948086</v>
      </c>
      <c r="Q90" s="5">
        <f t="shared" ref="Q90:BI90" si="177">Q33*Q$65</f>
        <v>16.646320307193516</v>
      </c>
      <c r="R90" s="5">
        <f t="shared" si="177"/>
        <v>17.149039180470762</v>
      </c>
      <c r="S90" s="5">
        <f t="shared" si="177"/>
        <v>17.666940163720977</v>
      </c>
      <c r="T90" s="5">
        <f t="shared" si="177"/>
        <v>18.200481756665354</v>
      </c>
      <c r="U90" s="5">
        <f t="shared" si="177"/>
        <v>18.750136305716637</v>
      </c>
      <c r="V90" s="5">
        <f t="shared" si="177"/>
        <v>19.31639042214929</v>
      </c>
      <c r="W90" s="5">
        <f t="shared" si="177"/>
        <v>19.899745412898202</v>
      </c>
      <c r="X90" s="5">
        <f t="shared" si="177"/>
        <v>20.500717724367728</v>
      </c>
      <c r="Y90" s="5">
        <f t="shared" si="177"/>
        <v>21.119839399643627</v>
      </c>
      <c r="Z90" s="5">
        <f t="shared" si="177"/>
        <v>21.757658549512868</v>
      </c>
      <c r="AA90" s="5">
        <f t="shared" si="177"/>
        <v>22.414739837708151</v>
      </c>
      <c r="AB90" s="5">
        <f t="shared" si="177"/>
        <v>23.091664980806947</v>
      </c>
      <c r="AC90" s="5">
        <f t="shared" si="177"/>
        <v>23.789033263227306</v>
      </c>
      <c r="AD90" s="5">
        <f t="shared" si="177"/>
        <v>24.507462067776778</v>
      </c>
      <c r="AE90" s="5">
        <f t="shared" si="177"/>
        <v>25.247587422223642</v>
      </c>
      <c r="AF90" s="5">
        <f t="shared" si="177"/>
        <v>26.010064562374797</v>
      </c>
      <c r="AG90" s="5">
        <f t="shared" si="177"/>
        <v>26.795568512158503</v>
      </c>
      <c r="AH90" s="5">
        <f t="shared" si="177"/>
        <v>27.604794681225695</v>
      </c>
      <c r="AI90" s="5">
        <f t="shared" si="177"/>
        <v>28.438459480598709</v>
      </c>
      <c r="AJ90" s="5">
        <f t="shared" si="177"/>
        <v>29.2973009569128</v>
      </c>
      <c r="AK90" s="5">
        <f t="shared" si="177"/>
        <v>30.182079445811549</v>
      </c>
      <c r="AL90" s="5">
        <f t="shared" si="177"/>
        <v>31.093578245075072</v>
      </c>
      <c r="AM90" s="5">
        <f t="shared" si="177"/>
        <v>32.032604308076344</v>
      </c>
      <c r="AN90" s="5">
        <f t="shared" si="177"/>
        <v>32.999988958180246</v>
      </c>
      <c r="AO90" s="5">
        <f t="shared" si="177"/>
        <v>33.996588624717283</v>
      </c>
      <c r="AP90" s="5">
        <f t="shared" si="177"/>
        <v>35.023285601183737</v>
      </c>
      <c r="AQ90" s="5">
        <f t="shared" si="177"/>
        <v>36.0809888263395</v>
      </c>
      <c r="AR90" s="5">
        <f t="shared" si="177"/>
        <v>37.170634688894957</v>
      </c>
      <c r="AS90" s="5">
        <f t="shared" si="177"/>
        <v>38.293187856499564</v>
      </c>
      <c r="AT90" s="5">
        <f t="shared" si="177"/>
        <v>39.44964212976587</v>
      </c>
      <c r="AU90" s="5">
        <f t="shared" si="177"/>
        <v>0</v>
      </c>
      <c r="AV90" s="5">
        <f t="shared" si="177"/>
        <v>0</v>
      </c>
      <c r="AW90" s="5">
        <f t="shared" si="177"/>
        <v>0</v>
      </c>
      <c r="AX90" s="5">
        <f t="shared" si="177"/>
        <v>0</v>
      </c>
      <c r="AY90" s="5">
        <f t="shared" si="177"/>
        <v>0</v>
      </c>
      <c r="AZ90" s="5">
        <f t="shared" si="177"/>
        <v>0</v>
      </c>
      <c r="BA90" s="5">
        <f t="shared" si="177"/>
        <v>0</v>
      </c>
      <c r="BB90" s="5">
        <f t="shared" si="177"/>
        <v>0</v>
      </c>
      <c r="BC90" s="5">
        <f t="shared" si="177"/>
        <v>0</v>
      </c>
      <c r="BD90" s="5">
        <f t="shared" si="177"/>
        <v>0</v>
      </c>
      <c r="BE90" s="5">
        <f t="shared" si="177"/>
        <v>0</v>
      </c>
      <c r="BF90" s="5">
        <f t="shared" si="177"/>
        <v>0</v>
      </c>
      <c r="BG90" s="5">
        <f t="shared" si="177"/>
        <v>0</v>
      </c>
      <c r="BH90" s="5">
        <f t="shared" si="177"/>
        <v>0</v>
      </c>
      <c r="BI90" s="5">
        <f t="shared" si="177"/>
        <v>0</v>
      </c>
    </row>
    <row r="91" spans="1:61" x14ac:dyDescent="0.35">
      <c r="A91" s="1"/>
      <c r="C91" t="s">
        <v>213</v>
      </c>
      <c r="D91" t="s">
        <v>233</v>
      </c>
      <c r="E91" s="36">
        <f t="shared" si="168"/>
        <v>1932.3444904436358</v>
      </c>
      <c r="F91" s="5">
        <f t="shared" ref="F91:O94" si="178">F34*F$65</f>
        <v>0</v>
      </c>
      <c r="G91" s="5">
        <f t="shared" si="178"/>
        <v>0</v>
      </c>
      <c r="H91" s="5">
        <f t="shared" si="178"/>
        <v>0</v>
      </c>
      <c r="I91" s="5">
        <f t="shared" si="178"/>
        <v>0</v>
      </c>
      <c r="J91" s="5">
        <f t="shared" si="178"/>
        <v>23.990882633013502</v>
      </c>
      <c r="K91" s="5">
        <f t="shared" si="178"/>
        <v>24.517684030222267</v>
      </c>
      <c r="L91" s="5">
        <f t="shared" si="178"/>
        <v>28.188059786135444</v>
      </c>
      <c r="M91" s="5">
        <f t="shared" si="178"/>
        <v>28.807024478143298</v>
      </c>
      <c r="N91" s="5">
        <f t="shared" si="178"/>
        <v>29.439580644444174</v>
      </c>
      <c r="O91" s="5">
        <f t="shared" si="178"/>
        <v>30.08602673206714</v>
      </c>
      <c r="P91" s="5">
        <f t="shared" ref="P91:BI91" si="179">P34*P$65</f>
        <v>30.746667741460566</v>
      </c>
      <c r="Q91" s="5">
        <f t="shared" si="179"/>
        <v>31.421815370394633</v>
      </c>
      <c r="R91" s="5">
        <f t="shared" si="179"/>
        <v>35.679764623359908</v>
      </c>
      <c r="S91" s="5">
        <f t="shared" si="179"/>
        <v>36.463235166865488</v>
      </c>
      <c r="T91" s="5">
        <f t="shared" si="179"/>
        <v>37.263909469953596</v>
      </c>
      <c r="U91" s="5">
        <f t="shared" si="179"/>
        <v>38.082165299658612</v>
      </c>
      <c r="V91" s="5">
        <f t="shared" si="179"/>
        <v>38.918388718174647</v>
      </c>
      <c r="W91" s="5">
        <f t="shared" si="179"/>
        <v>39.772974265003825</v>
      </c>
      <c r="X91" s="5">
        <f t="shared" si="179"/>
        <v>44.710957657414916</v>
      </c>
      <c r="Y91" s="5">
        <f t="shared" si="179"/>
        <v>45.692738750039489</v>
      </c>
      <c r="Z91" s="5">
        <f t="shared" si="179"/>
        <v>46.696078184608353</v>
      </c>
      <c r="AA91" s="5">
        <f t="shared" si="179"/>
        <v>47.721449347817256</v>
      </c>
      <c r="AB91" s="5">
        <f t="shared" si="179"/>
        <v>48.769336021176372</v>
      </c>
      <c r="AC91" s="5">
        <f t="shared" si="179"/>
        <v>49.840232609263758</v>
      </c>
      <c r="AD91" s="5">
        <f t="shared" si="179"/>
        <v>55.565066588717478</v>
      </c>
      <c r="AE91" s="5">
        <f t="shared" si="179"/>
        <v>56.78518654689919</v>
      </c>
      <c r="AF91" s="5">
        <f t="shared" si="179"/>
        <v>58.032098387170613</v>
      </c>
      <c r="AG91" s="5">
        <f t="shared" si="179"/>
        <v>59.306390416395431</v>
      </c>
      <c r="AH91" s="5">
        <f t="shared" si="179"/>
        <v>60.608663859714824</v>
      </c>
      <c r="AI91" s="5">
        <f t="shared" si="179"/>
        <v>61.939533144211985</v>
      </c>
      <c r="AJ91" s="5">
        <f t="shared" si="179"/>
        <v>68.574595037872996</v>
      </c>
      <c r="AK91" s="5">
        <f t="shared" si="179"/>
        <v>70.080383425552597</v>
      </c>
      <c r="AL91" s="5">
        <f t="shared" si="179"/>
        <v>71.619236516964293</v>
      </c>
      <c r="AM91" s="5">
        <f t="shared" si="179"/>
        <v>73.191880360098395</v>
      </c>
      <c r="AN91" s="5">
        <f t="shared" si="179"/>
        <v>74.799056945797574</v>
      </c>
      <c r="AO91" s="5">
        <f t="shared" si="179"/>
        <v>76.441524557836161</v>
      </c>
      <c r="AP91" s="5">
        <f t="shared" si="179"/>
        <v>84.129293371508993</v>
      </c>
      <c r="AQ91" s="5">
        <f t="shared" si="179"/>
        <v>85.976638047077998</v>
      </c>
      <c r="AR91" s="5">
        <f t="shared" si="179"/>
        <v>87.86454745597095</v>
      </c>
      <c r="AS91" s="5">
        <f t="shared" si="179"/>
        <v>89.793912334828107</v>
      </c>
      <c r="AT91" s="5">
        <f t="shared" si="179"/>
        <v>60.827511917801132</v>
      </c>
      <c r="AU91" s="5">
        <f t="shared" si="179"/>
        <v>0</v>
      </c>
      <c r="AV91" s="5">
        <f t="shared" si="179"/>
        <v>0</v>
      </c>
      <c r="AW91" s="5">
        <f t="shared" si="179"/>
        <v>0</v>
      </c>
      <c r="AX91" s="5">
        <f t="shared" si="179"/>
        <v>0</v>
      </c>
      <c r="AY91" s="5">
        <f t="shared" si="179"/>
        <v>0</v>
      </c>
      <c r="AZ91" s="5">
        <f t="shared" si="179"/>
        <v>0</v>
      </c>
      <c r="BA91" s="5">
        <f t="shared" si="179"/>
        <v>0</v>
      </c>
      <c r="BB91" s="5">
        <f t="shared" si="179"/>
        <v>0</v>
      </c>
      <c r="BC91" s="5">
        <f t="shared" si="179"/>
        <v>0</v>
      </c>
      <c r="BD91" s="5">
        <f t="shared" si="179"/>
        <v>0</v>
      </c>
      <c r="BE91" s="5">
        <f t="shared" si="179"/>
        <v>0</v>
      </c>
      <c r="BF91" s="5">
        <f t="shared" si="179"/>
        <v>0</v>
      </c>
      <c r="BG91" s="5">
        <f t="shared" si="179"/>
        <v>0</v>
      </c>
      <c r="BH91" s="5">
        <f t="shared" si="179"/>
        <v>0</v>
      </c>
      <c r="BI91" s="5">
        <f t="shared" si="179"/>
        <v>0</v>
      </c>
    </row>
    <row r="92" spans="1:61" x14ac:dyDescent="0.35">
      <c r="A92" s="1"/>
      <c r="C92" t="s">
        <v>630</v>
      </c>
      <c r="D92" t="s">
        <v>233</v>
      </c>
      <c r="E92" s="36">
        <f t="shared" si="168"/>
        <v>1159.4066942661814</v>
      </c>
      <c r="F92" s="5">
        <f t="shared" si="178"/>
        <v>0</v>
      </c>
      <c r="G92" s="5">
        <f t="shared" si="178"/>
        <v>0</v>
      </c>
      <c r="H92" s="5">
        <f t="shared" si="178"/>
        <v>0</v>
      </c>
      <c r="I92" s="5">
        <f t="shared" si="178"/>
        <v>0</v>
      </c>
      <c r="J92" s="5">
        <f t="shared" si="178"/>
        <v>14.394529579808101</v>
      </c>
      <c r="K92" s="5">
        <f t="shared" si="178"/>
        <v>14.710610418133358</v>
      </c>
      <c r="L92" s="5">
        <f t="shared" si="178"/>
        <v>16.912835871681263</v>
      </c>
      <c r="M92" s="5">
        <f t="shared" si="178"/>
        <v>17.284214686885978</v>
      </c>
      <c r="N92" s="5">
        <f t="shared" si="178"/>
        <v>17.663748386666509</v>
      </c>
      <c r="O92" s="5">
        <f t="shared" si="178"/>
        <v>18.051616039240283</v>
      </c>
      <c r="P92" s="5">
        <f t="shared" ref="P92:BI92" si="180">P35*P$65</f>
        <v>18.448000644876338</v>
      </c>
      <c r="Q92" s="5">
        <f t="shared" si="180"/>
        <v>18.853089222236779</v>
      </c>
      <c r="R92" s="5">
        <f t="shared" si="180"/>
        <v>21.407858774015946</v>
      </c>
      <c r="S92" s="5">
        <f t="shared" si="180"/>
        <v>21.877941100119294</v>
      </c>
      <c r="T92" s="5">
        <f t="shared" si="180"/>
        <v>22.35834568197216</v>
      </c>
      <c r="U92" s="5">
        <f t="shared" si="180"/>
        <v>22.849299179795164</v>
      </c>
      <c r="V92" s="5">
        <f t="shared" si="180"/>
        <v>23.351033230904793</v>
      </c>
      <c r="W92" s="5">
        <f t="shared" si="180"/>
        <v>23.863784559002294</v>
      </c>
      <c r="X92" s="5">
        <f t="shared" si="180"/>
        <v>26.826574594448953</v>
      </c>
      <c r="Y92" s="5">
        <f t="shared" si="180"/>
        <v>27.415643250023699</v>
      </c>
      <c r="Z92" s="5">
        <f t="shared" si="180"/>
        <v>28.017646910765009</v>
      </c>
      <c r="AA92" s="5">
        <f t="shared" si="180"/>
        <v>28.632869608690356</v>
      </c>
      <c r="AB92" s="5">
        <f t="shared" si="180"/>
        <v>29.261601612705821</v>
      </c>
      <c r="AC92" s="5">
        <f t="shared" si="180"/>
        <v>29.904139565558264</v>
      </c>
      <c r="AD92" s="5">
        <f t="shared" si="180"/>
        <v>33.33903995323049</v>
      </c>
      <c r="AE92" s="5">
        <f t="shared" si="180"/>
        <v>34.071111928139516</v>
      </c>
      <c r="AF92" s="5">
        <f t="shared" si="180"/>
        <v>34.819259032302369</v>
      </c>
      <c r="AG92" s="5">
        <f t="shared" si="180"/>
        <v>35.58383424983726</v>
      </c>
      <c r="AH92" s="5">
        <f t="shared" si="180"/>
        <v>36.365198315828899</v>
      </c>
      <c r="AI92" s="5">
        <f t="shared" si="180"/>
        <v>37.163719886527197</v>
      </c>
      <c r="AJ92" s="5">
        <f t="shared" si="180"/>
        <v>41.144757022723788</v>
      </c>
      <c r="AK92" s="5">
        <f t="shared" si="180"/>
        <v>42.048230055331558</v>
      </c>
      <c r="AL92" s="5">
        <f t="shared" si="180"/>
        <v>42.971541910178573</v>
      </c>
      <c r="AM92" s="5">
        <f t="shared" si="180"/>
        <v>43.915128216059045</v>
      </c>
      <c r="AN92" s="5">
        <f t="shared" si="180"/>
        <v>44.879434167478543</v>
      </c>
      <c r="AO92" s="5">
        <f t="shared" si="180"/>
        <v>45.864914734701699</v>
      </c>
      <c r="AP92" s="5">
        <f t="shared" si="180"/>
        <v>50.477576022905403</v>
      </c>
      <c r="AQ92" s="5">
        <f t="shared" si="180"/>
        <v>51.585982828246799</v>
      </c>
      <c r="AR92" s="5">
        <f t="shared" si="180"/>
        <v>52.718728473582573</v>
      </c>
      <c r="AS92" s="5">
        <f t="shared" si="180"/>
        <v>53.876347400896854</v>
      </c>
      <c r="AT92" s="5">
        <f t="shared" si="180"/>
        <v>36.496507150680685</v>
      </c>
      <c r="AU92" s="5">
        <f t="shared" si="180"/>
        <v>0</v>
      </c>
      <c r="AV92" s="5">
        <f t="shared" si="180"/>
        <v>0</v>
      </c>
      <c r="AW92" s="5">
        <f t="shared" si="180"/>
        <v>0</v>
      </c>
      <c r="AX92" s="5">
        <f t="shared" si="180"/>
        <v>0</v>
      </c>
      <c r="AY92" s="5">
        <f t="shared" si="180"/>
        <v>0</v>
      </c>
      <c r="AZ92" s="5">
        <f t="shared" si="180"/>
        <v>0</v>
      </c>
      <c r="BA92" s="5">
        <f t="shared" si="180"/>
        <v>0</v>
      </c>
      <c r="BB92" s="5">
        <f t="shared" si="180"/>
        <v>0</v>
      </c>
      <c r="BC92" s="5">
        <f t="shared" si="180"/>
        <v>0</v>
      </c>
      <c r="BD92" s="5">
        <f t="shared" si="180"/>
        <v>0</v>
      </c>
      <c r="BE92" s="5">
        <f t="shared" si="180"/>
        <v>0</v>
      </c>
      <c r="BF92" s="5">
        <f t="shared" si="180"/>
        <v>0</v>
      </c>
      <c r="BG92" s="5">
        <f t="shared" si="180"/>
        <v>0</v>
      </c>
      <c r="BH92" s="5">
        <f t="shared" si="180"/>
        <v>0</v>
      </c>
      <c r="BI92" s="5">
        <f t="shared" si="180"/>
        <v>0</v>
      </c>
    </row>
    <row r="93" spans="1:61" x14ac:dyDescent="0.35">
      <c r="A93" s="1"/>
      <c r="C93" t="s">
        <v>214</v>
      </c>
      <c r="D93" t="s">
        <v>233</v>
      </c>
      <c r="E93" s="36">
        <f t="shared" si="168"/>
        <v>724.62918391636379</v>
      </c>
      <c r="F93" s="5">
        <f t="shared" si="178"/>
        <v>0</v>
      </c>
      <c r="G93" s="5">
        <f t="shared" si="178"/>
        <v>0</v>
      </c>
      <c r="H93" s="5">
        <f t="shared" si="178"/>
        <v>0</v>
      </c>
      <c r="I93" s="5">
        <f t="shared" si="178"/>
        <v>0</v>
      </c>
      <c r="J93" s="5">
        <f t="shared" si="178"/>
        <v>8.9965809873800637</v>
      </c>
      <c r="K93" s="5">
        <f t="shared" si="178"/>
        <v>9.1941315113333513</v>
      </c>
      <c r="L93" s="5">
        <f t="shared" si="178"/>
        <v>10.570522419800792</v>
      </c>
      <c r="M93" s="5">
        <f t="shared" si="178"/>
        <v>10.802634179303736</v>
      </c>
      <c r="N93" s="5">
        <f t="shared" si="178"/>
        <v>11.039842741666567</v>
      </c>
      <c r="O93" s="5">
        <f t="shared" si="178"/>
        <v>11.282260024525176</v>
      </c>
      <c r="P93" s="5">
        <f t="shared" ref="P93:BI93" si="181">P36*P$65</f>
        <v>11.530000403047714</v>
      </c>
      <c r="Q93" s="5">
        <f t="shared" si="181"/>
        <v>11.783180763897986</v>
      </c>
      <c r="R93" s="5">
        <f t="shared" si="181"/>
        <v>13.379911733759966</v>
      </c>
      <c r="S93" s="5">
        <f t="shared" si="181"/>
        <v>13.67371318757456</v>
      </c>
      <c r="T93" s="5">
        <f t="shared" si="181"/>
        <v>13.973966051232599</v>
      </c>
      <c r="U93" s="5">
        <f t="shared" si="181"/>
        <v>14.28081198737198</v>
      </c>
      <c r="V93" s="5">
        <f t="shared" si="181"/>
        <v>14.594395769315495</v>
      </c>
      <c r="W93" s="5">
        <f t="shared" si="181"/>
        <v>14.914865349376434</v>
      </c>
      <c r="X93" s="5">
        <f t="shared" si="181"/>
        <v>16.766609121530593</v>
      </c>
      <c r="Y93" s="5">
        <f t="shared" si="181"/>
        <v>17.134777031264807</v>
      </c>
      <c r="Z93" s="5">
        <f t="shared" si="181"/>
        <v>17.511029319228129</v>
      </c>
      <c r="AA93" s="5">
        <f t="shared" si="181"/>
        <v>17.895543505431473</v>
      </c>
      <c r="AB93" s="5">
        <f t="shared" si="181"/>
        <v>18.288501007941139</v>
      </c>
      <c r="AC93" s="5">
        <f t="shared" si="181"/>
        <v>18.690087228473914</v>
      </c>
      <c r="AD93" s="5">
        <f t="shared" si="181"/>
        <v>20.836899970769057</v>
      </c>
      <c r="AE93" s="5">
        <f t="shared" si="181"/>
        <v>21.294444955087194</v>
      </c>
      <c r="AF93" s="5">
        <f t="shared" si="181"/>
        <v>21.762036895188984</v>
      </c>
      <c r="AG93" s="5">
        <f t="shared" si="181"/>
        <v>22.239896406148286</v>
      </c>
      <c r="AH93" s="5">
        <f t="shared" si="181"/>
        <v>22.728248947393062</v>
      </c>
      <c r="AI93" s="5">
        <f t="shared" si="181"/>
        <v>23.227324929079494</v>
      </c>
      <c r="AJ93" s="5">
        <f t="shared" si="181"/>
        <v>25.715473139202373</v>
      </c>
      <c r="AK93" s="5">
        <f t="shared" si="181"/>
        <v>26.280143784582222</v>
      </c>
      <c r="AL93" s="5">
        <f t="shared" si="181"/>
        <v>26.857213693861606</v>
      </c>
      <c r="AM93" s="5">
        <f t="shared" si="181"/>
        <v>27.446955135036902</v>
      </c>
      <c r="AN93" s="5">
        <f t="shared" si="181"/>
        <v>28.049646354674088</v>
      </c>
      <c r="AO93" s="5">
        <f t="shared" si="181"/>
        <v>28.665571709188562</v>
      </c>
      <c r="AP93" s="5">
        <f t="shared" si="181"/>
        <v>31.548485014315879</v>
      </c>
      <c r="AQ93" s="5">
        <f t="shared" si="181"/>
        <v>32.241239267654244</v>
      </c>
      <c r="AR93" s="5">
        <f t="shared" si="181"/>
        <v>32.94920529598911</v>
      </c>
      <c r="AS93" s="5">
        <f t="shared" si="181"/>
        <v>33.672717125560531</v>
      </c>
      <c r="AT93" s="5">
        <f t="shared" si="181"/>
        <v>22.810316969175425</v>
      </c>
      <c r="AU93" s="5">
        <f t="shared" si="181"/>
        <v>0</v>
      </c>
      <c r="AV93" s="5">
        <f t="shared" si="181"/>
        <v>0</v>
      </c>
      <c r="AW93" s="5">
        <f t="shared" si="181"/>
        <v>0</v>
      </c>
      <c r="AX93" s="5">
        <f t="shared" si="181"/>
        <v>0</v>
      </c>
      <c r="AY93" s="5">
        <f t="shared" si="181"/>
        <v>0</v>
      </c>
      <c r="AZ93" s="5">
        <f t="shared" si="181"/>
        <v>0</v>
      </c>
      <c r="BA93" s="5">
        <f t="shared" si="181"/>
        <v>0</v>
      </c>
      <c r="BB93" s="5">
        <f t="shared" si="181"/>
        <v>0</v>
      </c>
      <c r="BC93" s="5">
        <f t="shared" si="181"/>
        <v>0</v>
      </c>
      <c r="BD93" s="5">
        <f t="shared" si="181"/>
        <v>0</v>
      </c>
      <c r="BE93" s="5">
        <f t="shared" si="181"/>
        <v>0</v>
      </c>
      <c r="BF93" s="5">
        <f t="shared" si="181"/>
        <v>0</v>
      </c>
      <c r="BG93" s="5">
        <f t="shared" si="181"/>
        <v>0</v>
      </c>
      <c r="BH93" s="5">
        <f t="shared" si="181"/>
        <v>0</v>
      </c>
      <c r="BI93" s="5">
        <f t="shared" si="181"/>
        <v>0</v>
      </c>
    </row>
    <row r="94" spans="1:61" x14ac:dyDescent="0.35">
      <c r="A94" s="1"/>
      <c r="C94" t="s">
        <v>215</v>
      </c>
      <c r="D94" t="s">
        <v>233</v>
      </c>
      <c r="E94" s="36">
        <f t="shared" si="168"/>
        <v>1207.7153065272728</v>
      </c>
      <c r="F94" s="5">
        <f t="shared" si="178"/>
        <v>0</v>
      </c>
      <c r="G94" s="5">
        <f t="shared" si="178"/>
        <v>0</v>
      </c>
      <c r="H94" s="5">
        <f t="shared" si="178"/>
        <v>0</v>
      </c>
      <c r="I94" s="5">
        <f t="shared" si="178"/>
        <v>0</v>
      </c>
      <c r="J94" s="5">
        <f t="shared" si="178"/>
        <v>14.994301645633438</v>
      </c>
      <c r="K94" s="5">
        <f t="shared" si="178"/>
        <v>15.323552518888917</v>
      </c>
      <c r="L94" s="5">
        <f t="shared" si="178"/>
        <v>17.617537366334652</v>
      </c>
      <c r="M94" s="5">
        <f t="shared" si="178"/>
        <v>18.004390298839564</v>
      </c>
      <c r="N94" s="5">
        <f t="shared" si="178"/>
        <v>18.399737902777609</v>
      </c>
      <c r="O94" s="5">
        <f t="shared" si="178"/>
        <v>18.803766707541961</v>
      </c>
      <c r="P94" s="5">
        <f t="shared" ref="P94:BI94" si="182">P37*P$65</f>
        <v>19.216667338412851</v>
      </c>
      <c r="Q94" s="5">
        <f t="shared" si="182"/>
        <v>19.638634606496645</v>
      </c>
      <c r="R94" s="5">
        <f t="shared" si="182"/>
        <v>22.299852889599943</v>
      </c>
      <c r="S94" s="5">
        <f t="shared" si="182"/>
        <v>22.789521979290932</v>
      </c>
      <c r="T94" s="5">
        <f t="shared" si="182"/>
        <v>23.289943418720998</v>
      </c>
      <c r="U94" s="5">
        <f t="shared" si="182"/>
        <v>23.801353312286633</v>
      </c>
      <c r="V94" s="5">
        <f t="shared" si="182"/>
        <v>24.323992948859157</v>
      </c>
      <c r="W94" s="5">
        <f t="shared" si="182"/>
        <v>24.85810891562739</v>
      </c>
      <c r="X94" s="5">
        <f t="shared" si="182"/>
        <v>27.944348535884323</v>
      </c>
      <c r="Y94" s="5">
        <f t="shared" si="182"/>
        <v>28.557961718774678</v>
      </c>
      <c r="Z94" s="5">
        <f t="shared" si="182"/>
        <v>29.185048865380224</v>
      </c>
      <c r="AA94" s="5">
        <f t="shared" si="182"/>
        <v>29.825905842385783</v>
      </c>
      <c r="AB94" s="5">
        <f t="shared" si="182"/>
        <v>30.480835013235229</v>
      </c>
      <c r="AC94" s="5">
        <f t="shared" si="182"/>
        <v>31.150145380789851</v>
      </c>
      <c r="AD94" s="5">
        <f t="shared" si="182"/>
        <v>34.728166617948425</v>
      </c>
      <c r="AE94" s="5">
        <f t="shared" si="182"/>
        <v>35.490741591811997</v>
      </c>
      <c r="AF94" s="5">
        <f t="shared" si="182"/>
        <v>36.270061491981636</v>
      </c>
      <c r="AG94" s="5">
        <f t="shared" si="182"/>
        <v>37.066494010247141</v>
      </c>
      <c r="AH94" s="5">
        <f t="shared" si="182"/>
        <v>37.880414912321768</v>
      </c>
      <c r="AI94" s="5">
        <f t="shared" si="182"/>
        <v>38.712208215132492</v>
      </c>
      <c r="AJ94" s="5">
        <f t="shared" si="182"/>
        <v>42.859121898670622</v>
      </c>
      <c r="AK94" s="5">
        <f t="shared" si="182"/>
        <v>43.800239640970375</v>
      </c>
      <c r="AL94" s="5">
        <f t="shared" si="182"/>
        <v>44.76202282310269</v>
      </c>
      <c r="AM94" s="5">
        <f t="shared" si="182"/>
        <v>45.744925225061507</v>
      </c>
      <c r="AN94" s="5">
        <f t="shared" si="182"/>
        <v>46.749410591123485</v>
      </c>
      <c r="AO94" s="5">
        <f t="shared" si="182"/>
        <v>47.775952848647606</v>
      </c>
      <c r="AP94" s="5">
        <f t="shared" si="182"/>
        <v>52.580808357193128</v>
      </c>
      <c r="AQ94" s="5">
        <f t="shared" si="182"/>
        <v>53.735398779423747</v>
      </c>
      <c r="AR94" s="5">
        <f t="shared" si="182"/>
        <v>54.915342159981854</v>
      </c>
      <c r="AS94" s="5">
        <f t="shared" si="182"/>
        <v>56.121195209267547</v>
      </c>
      <c r="AT94" s="5">
        <f t="shared" si="182"/>
        <v>38.017194948625708</v>
      </c>
      <c r="AU94" s="5">
        <f t="shared" si="182"/>
        <v>0</v>
      </c>
      <c r="AV94" s="5">
        <f t="shared" si="182"/>
        <v>0</v>
      </c>
      <c r="AW94" s="5">
        <f t="shared" si="182"/>
        <v>0</v>
      </c>
      <c r="AX94" s="5">
        <f t="shared" si="182"/>
        <v>0</v>
      </c>
      <c r="AY94" s="5">
        <f t="shared" si="182"/>
        <v>0</v>
      </c>
      <c r="AZ94" s="5">
        <f t="shared" si="182"/>
        <v>0</v>
      </c>
      <c r="BA94" s="5">
        <f t="shared" si="182"/>
        <v>0</v>
      </c>
      <c r="BB94" s="5">
        <f t="shared" si="182"/>
        <v>0</v>
      </c>
      <c r="BC94" s="5">
        <f t="shared" si="182"/>
        <v>0</v>
      </c>
      <c r="BD94" s="5">
        <f t="shared" si="182"/>
        <v>0</v>
      </c>
      <c r="BE94" s="5">
        <f t="shared" si="182"/>
        <v>0</v>
      </c>
      <c r="BF94" s="5">
        <f t="shared" si="182"/>
        <v>0</v>
      </c>
      <c r="BG94" s="5">
        <f t="shared" si="182"/>
        <v>0</v>
      </c>
      <c r="BH94" s="5">
        <f t="shared" si="182"/>
        <v>0</v>
      </c>
      <c r="BI94" s="5">
        <f t="shared" si="182"/>
        <v>0</v>
      </c>
    </row>
    <row r="95" spans="1:61" x14ac:dyDescent="0.35">
      <c r="A95" s="1"/>
      <c r="B95" s="7" t="s">
        <v>325</v>
      </c>
      <c r="D95" t="s">
        <v>233</v>
      </c>
      <c r="E95" s="36">
        <f t="shared" si="168"/>
        <v>5922.2553561831637</v>
      </c>
      <c r="F95" s="5">
        <f t="shared" ref="F95:AK95" si="183">SUM(F90:F94)</f>
        <v>0</v>
      </c>
      <c r="G95" s="5">
        <f t="shared" si="183"/>
        <v>0</v>
      </c>
      <c r="H95" s="5">
        <f t="shared" si="183"/>
        <v>0</v>
      </c>
      <c r="I95" s="5">
        <f t="shared" si="183"/>
        <v>0</v>
      </c>
      <c r="J95" s="5">
        <f t="shared" si="183"/>
        <v>75.892893800822648</v>
      </c>
      <c r="K95" s="5">
        <f t="shared" si="183"/>
        <v>77.670778722006048</v>
      </c>
      <c r="L95" s="5">
        <f t="shared" si="183"/>
        <v>87.634284654731857</v>
      </c>
      <c r="M95" s="5">
        <f t="shared" si="183"/>
        <v>89.676821796117821</v>
      </c>
      <c r="N95" s="5">
        <f t="shared" si="183"/>
        <v>91.767780284719038</v>
      </c>
      <c r="O95" s="5">
        <f t="shared" si="183"/>
        <v>93.908331204935507</v>
      </c>
      <c r="P95" s="5">
        <f t="shared" si="183"/>
        <v>96.099674612745545</v>
      </c>
      <c r="Q95" s="5">
        <f t="shared" si="183"/>
        <v>98.343040270219547</v>
      </c>
      <c r="R95" s="5">
        <f t="shared" si="183"/>
        <v>109.91642720120653</v>
      </c>
      <c r="S95" s="5">
        <f t="shared" si="183"/>
        <v>112.47135159757127</v>
      </c>
      <c r="T95" s="5">
        <f t="shared" si="183"/>
        <v>115.0866463785447</v>
      </c>
      <c r="U95" s="5">
        <f t="shared" si="183"/>
        <v>117.76376608482903</v>
      </c>
      <c r="V95" s="5">
        <f t="shared" si="183"/>
        <v>120.50420108940338</v>
      </c>
      <c r="W95" s="5">
        <f t="shared" si="183"/>
        <v>123.30947850190813</v>
      </c>
      <c r="X95" s="5">
        <f t="shared" si="183"/>
        <v>136.74920763364651</v>
      </c>
      <c r="Y95" s="5">
        <f t="shared" si="183"/>
        <v>139.92096014974629</v>
      </c>
      <c r="Z95" s="5">
        <f t="shared" si="183"/>
        <v>143.16746182949458</v>
      </c>
      <c r="AA95" s="5">
        <f t="shared" si="183"/>
        <v>146.49050814203304</v>
      </c>
      <c r="AB95" s="5">
        <f t="shared" si="183"/>
        <v>149.8919386358655</v>
      </c>
      <c r="AC95" s="5">
        <f t="shared" si="183"/>
        <v>153.37363804731308</v>
      </c>
      <c r="AD95" s="5">
        <f t="shared" si="183"/>
        <v>168.97663519844224</v>
      </c>
      <c r="AE95" s="5">
        <f t="shared" si="183"/>
        <v>172.88907244416154</v>
      </c>
      <c r="AF95" s="5">
        <f t="shared" si="183"/>
        <v>176.8935203690184</v>
      </c>
      <c r="AG95" s="5">
        <f t="shared" si="183"/>
        <v>180.99218359478661</v>
      </c>
      <c r="AH95" s="5">
        <f t="shared" si="183"/>
        <v>185.18732071648424</v>
      </c>
      <c r="AI95" s="5">
        <f t="shared" si="183"/>
        <v>189.48124565554986</v>
      </c>
      <c r="AJ95" s="5">
        <f t="shared" si="183"/>
        <v>207.59124805538258</v>
      </c>
      <c r="AK95" s="5">
        <f t="shared" si="183"/>
        <v>212.39107635224829</v>
      </c>
      <c r="AL95" s="5">
        <f t="shared" ref="AL95:BI95" si="184">SUM(AL90:AL94)</f>
        <v>217.30359318918221</v>
      </c>
      <c r="AM95" s="5">
        <f t="shared" si="184"/>
        <v>222.33149324433217</v>
      </c>
      <c r="AN95" s="5">
        <f t="shared" si="184"/>
        <v>227.47753701725392</v>
      </c>
      <c r="AO95" s="5">
        <f t="shared" si="184"/>
        <v>232.74455247509133</v>
      </c>
      <c r="AP95" s="5">
        <f t="shared" si="184"/>
        <v>253.75944836710713</v>
      </c>
      <c r="AQ95" s="5">
        <f t="shared" si="184"/>
        <v>259.62024774874226</v>
      </c>
      <c r="AR95" s="5">
        <f t="shared" si="184"/>
        <v>265.61845807441944</v>
      </c>
      <c r="AS95" s="5">
        <f t="shared" si="184"/>
        <v>271.75735992705262</v>
      </c>
      <c r="AT95" s="5">
        <f t="shared" si="184"/>
        <v>197.60117311604881</v>
      </c>
      <c r="AU95" s="5">
        <f t="shared" si="184"/>
        <v>0</v>
      </c>
      <c r="AV95" s="5">
        <f t="shared" si="184"/>
        <v>0</v>
      </c>
      <c r="AW95" s="5">
        <f t="shared" si="184"/>
        <v>0</v>
      </c>
      <c r="AX95" s="5">
        <f t="shared" si="184"/>
        <v>0</v>
      </c>
      <c r="AY95" s="5">
        <f t="shared" si="184"/>
        <v>0</v>
      </c>
      <c r="AZ95" s="5">
        <f t="shared" si="184"/>
        <v>0</v>
      </c>
      <c r="BA95" s="5">
        <f t="shared" si="184"/>
        <v>0</v>
      </c>
      <c r="BB95" s="5">
        <f t="shared" si="184"/>
        <v>0</v>
      </c>
      <c r="BC95" s="5">
        <f t="shared" si="184"/>
        <v>0</v>
      </c>
      <c r="BD95" s="5">
        <f t="shared" si="184"/>
        <v>0</v>
      </c>
      <c r="BE95" s="5">
        <f t="shared" si="184"/>
        <v>0</v>
      </c>
      <c r="BF95" s="5">
        <f t="shared" si="184"/>
        <v>0</v>
      </c>
      <c r="BG95" s="5">
        <f t="shared" si="184"/>
        <v>0</v>
      </c>
      <c r="BH95" s="5">
        <f t="shared" si="184"/>
        <v>0</v>
      </c>
      <c r="BI95" s="5">
        <f t="shared" si="184"/>
        <v>0</v>
      </c>
    </row>
    <row r="96" spans="1:61" x14ac:dyDescent="0.35">
      <c r="A96" s="1"/>
      <c r="E96" s="3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</row>
    <row r="97" spans="1:61" x14ac:dyDescent="0.35">
      <c r="A97" s="1"/>
      <c r="B97" s="7" t="s">
        <v>218</v>
      </c>
      <c r="E97" s="3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</row>
    <row r="98" spans="1:61" x14ac:dyDescent="0.35">
      <c r="A98" s="1"/>
      <c r="C98" t="s">
        <v>626</v>
      </c>
      <c r="D98" t="s">
        <v>233</v>
      </c>
      <c r="E98" s="36">
        <f t="shared" si="168"/>
        <v>449.07984051485511</v>
      </c>
      <c r="F98" s="5">
        <f>F41*F$65</f>
        <v>0</v>
      </c>
      <c r="G98" s="5">
        <f t="shared" ref="G98:BI102" si="185">G41*G$65</f>
        <v>0</v>
      </c>
      <c r="H98" s="5">
        <f t="shared" si="185"/>
        <v>0</v>
      </c>
      <c r="I98" s="5">
        <f t="shared" si="185"/>
        <v>0</v>
      </c>
      <c r="J98" s="5">
        <f t="shared" si="185"/>
        <v>6.7582994774937699</v>
      </c>
      <c r="K98" s="5">
        <f t="shared" si="185"/>
        <v>6.9624001217140812</v>
      </c>
      <c r="L98" s="5">
        <f t="shared" si="185"/>
        <v>7.1726646053898486</v>
      </c>
      <c r="M98" s="5">
        <f t="shared" si="185"/>
        <v>7.3892790764726186</v>
      </c>
      <c r="N98" s="5">
        <f t="shared" si="185"/>
        <v>7.6124353045820943</v>
      </c>
      <c r="O98" s="5">
        <f t="shared" si="185"/>
        <v>7.8423308507804732</v>
      </c>
      <c r="P98" s="5">
        <f t="shared" si="185"/>
        <v>8.0791692424740429</v>
      </c>
      <c r="Q98" s="5">
        <f t="shared" si="185"/>
        <v>8.3231601535967581</v>
      </c>
      <c r="R98" s="5">
        <f t="shared" si="185"/>
        <v>8.574519590235381</v>
      </c>
      <c r="S98" s="5">
        <f t="shared" si="185"/>
        <v>8.8334700818604883</v>
      </c>
      <c r="T98" s="5">
        <f t="shared" si="185"/>
        <v>9.1002408783326771</v>
      </c>
      <c r="U98" s="5">
        <f t="shared" si="185"/>
        <v>9.3750681528583186</v>
      </c>
      <c r="V98" s="5">
        <f t="shared" si="185"/>
        <v>9.658195211074645</v>
      </c>
      <c r="W98" s="5">
        <f t="shared" si="185"/>
        <v>9.949872706449101</v>
      </c>
      <c r="X98" s="5">
        <f t="shared" si="185"/>
        <v>10.250358862183864</v>
      </c>
      <c r="Y98" s="5">
        <f t="shared" si="185"/>
        <v>10.559919699821814</v>
      </c>
      <c r="Z98" s="5">
        <f t="shared" si="185"/>
        <v>10.878829274756434</v>
      </c>
      <c r="AA98" s="5">
        <f t="shared" si="185"/>
        <v>11.207369918854075</v>
      </c>
      <c r="AB98" s="5">
        <f t="shared" si="185"/>
        <v>11.545832490403473</v>
      </c>
      <c r="AC98" s="5">
        <f t="shared" si="185"/>
        <v>11.894516631613653</v>
      </c>
      <c r="AD98" s="5">
        <f t="shared" si="185"/>
        <v>12.253731033888389</v>
      </c>
      <c r="AE98" s="5">
        <f t="shared" si="185"/>
        <v>12.623793711111821</v>
      </c>
      <c r="AF98" s="5">
        <f t="shared" si="185"/>
        <v>13.005032281187399</v>
      </c>
      <c r="AG98" s="5">
        <f t="shared" si="185"/>
        <v>13.397784256079252</v>
      </c>
      <c r="AH98" s="5">
        <f t="shared" si="185"/>
        <v>13.802397340612847</v>
      </c>
      <c r="AI98" s="5">
        <f t="shared" si="185"/>
        <v>14.219229740299355</v>
      </c>
      <c r="AJ98" s="5">
        <f t="shared" si="185"/>
        <v>14.6486504784564</v>
      </c>
      <c r="AK98" s="5">
        <f t="shared" si="185"/>
        <v>15.091039722905775</v>
      </c>
      <c r="AL98" s="5">
        <f t="shared" si="185"/>
        <v>15.546789122537536</v>
      </c>
      <c r="AM98" s="5">
        <f t="shared" si="185"/>
        <v>16.016302154038172</v>
      </c>
      <c r="AN98" s="5">
        <f t="shared" si="185"/>
        <v>16.499994479090123</v>
      </c>
      <c r="AO98" s="5">
        <f t="shared" si="185"/>
        <v>16.998294312358642</v>
      </c>
      <c r="AP98" s="5">
        <f t="shared" si="185"/>
        <v>17.511642800591869</v>
      </c>
      <c r="AQ98" s="5">
        <f t="shared" si="185"/>
        <v>18.04049441316975</v>
      </c>
      <c r="AR98" s="5">
        <f t="shared" si="185"/>
        <v>18.585317344447478</v>
      </c>
      <c r="AS98" s="5">
        <f t="shared" si="185"/>
        <v>19.146593928249782</v>
      </c>
      <c r="AT98" s="5">
        <f t="shared" si="185"/>
        <v>19.724821064882935</v>
      </c>
      <c r="AU98" s="5">
        <f t="shared" si="185"/>
        <v>0</v>
      </c>
      <c r="AV98" s="5">
        <f t="shared" si="185"/>
        <v>0</v>
      </c>
      <c r="AW98" s="5">
        <f t="shared" si="185"/>
        <v>0</v>
      </c>
      <c r="AX98" s="5">
        <f t="shared" si="185"/>
        <v>0</v>
      </c>
      <c r="AY98" s="5">
        <f t="shared" si="185"/>
        <v>0</v>
      </c>
      <c r="AZ98" s="5">
        <f t="shared" si="185"/>
        <v>0</v>
      </c>
      <c r="BA98" s="5">
        <f t="shared" si="185"/>
        <v>0</v>
      </c>
      <c r="BB98" s="5">
        <f t="shared" si="185"/>
        <v>0</v>
      </c>
      <c r="BC98" s="5">
        <f t="shared" si="185"/>
        <v>0</v>
      </c>
      <c r="BD98" s="5">
        <f t="shared" si="185"/>
        <v>0</v>
      </c>
      <c r="BE98" s="5">
        <f t="shared" si="185"/>
        <v>0</v>
      </c>
      <c r="BF98" s="5">
        <f t="shared" si="185"/>
        <v>0</v>
      </c>
      <c r="BG98" s="5">
        <f t="shared" si="185"/>
        <v>0</v>
      </c>
      <c r="BH98" s="5">
        <f t="shared" si="185"/>
        <v>0</v>
      </c>
      <c r="BI98" s="5">
        <f t="shared" si="185"/>
        <v>0</v>
      </c>
    </row>
    <row r="99" spans="1:61" x14ac:dyDescent="0.35">
      <c r="A99" s="1"/>
      <c r="C99" t="s">
        <v>213</v>
      </c>
      <c r="D99" t="s">
        <v>233</v>
      </c>
      <c r="E99" s="36">
        <f t="shared" si="168"/>
        <v>328.4519609776807</v>
      </c>
      <c r="F99" s="5">
        <f t="shared" ref="F99:U102" si="186">F42*F$65</f>
        <v>0</v>
      </c>
      <c r="G99" s="5">
        <f t="shared" si="186"/>
        <v>0</v>
      </c>
      <c r="H99" s="5">
        <f t="shared" si="186"/>
        <v>0</v>
      </c>
      <c r="I99" s="5">
        <f t="shared" si="186"/>
        <v>0</v>
      </c>
      <c r="J99" s="5">
        <f t="shared" si="186"/>
        <v>4.5430306953605859</v>
      </c>
      <c r="K99" s="5">
        <f t="shared" si="186"/>
        <v>4.6195744386786846</v>
      </c>
      <c r="L99" s="5">
        <f t="shared" si="186"/>
        <v>5.2845838172131527</v>
      </c>
      <c r="M99" s="5">
        <f t="shared" si="186"/>
        <v>5.3736216983925171</v>
      </c>
      <c r="N99" s="5">
        <f t="shared" si="186"/>
        <v>5.4641597439290299</v>
      </c>
      <c r="O99" s="5">
        <f t="shared" si="186"/>
        <v>5.5562232295038712</v>
      </c>
      <c r="P99" s="5">
        <f t="shared" si="186"/>
        <v>5.6498378566582765</v>
      </c>
      <c r="Q99" s="5">
        <f t="shared" si="186"/>
        <v>5.7450297599686673</v>
      </c>
      <c r="R99" s="5">
        <f t="shared" si="186"/>
        <v>6.4909172381585734</v>
      </c>
      <c r="S99" s="5">
        <f t="shared" si="186"/>
        <v>6.6002801582647503</v>
      </c>
      <c r="T99" s="5">
        <f t="shared" si="186"/>
        <v>6.7114856913415313</v>
      </c>
      <c r="U99" s="5">
        <f t="shared" si="186"/>
        <v>6.8245648828525507</v>
      </c>
      <c r="V99" s="5">
        <f t="shared" si="185"/>
        <v>6.939549301334301</v>
      </c>
      <c r="W99" s="5">
        <f t="shared" si="185"/>
        <v>7.0564710472091567</v>
      </c>
      <c r="X99" s="5">
        <f t="shared" si="185"/>
        <v>7.8928990379216257</v>
      </c>
      <c r="Y99" s="5">
        <f t="shared" si="185"/>
        <v>8.0258833997951431</v>
      </c>
      <c r="Z99" s="5">
        <f t="shared" si="185"/>
        <v>8.1611083630519996</v>
      </c>
      <c r="AA99" s="5">
        <f t="shared" si="185"/>
        <v>8.2986116787065836</v>
      </c>
      <c r="AB99" s="5">
        <f t="shared" si="185"/>
        <v>8.4384317338253343</v>
      </c>
      <c r="AC99" s="5">
        <f t="shared" si="185"/>
        <v>8.5806075622433156</v>
      </c>
      <c r="AD99" s="5">
        <f t="shared" si="185"/>
        <v>9.5183769332306092</v>
      </c>
      <c r="AE99" s="5">
        <f t="shared" si="185"/>
        <v>9.6787483349748538</v>
      </c>
      <c r="AF99" s="5">
        <f t="shared" si="185"/>
        <v>9.8418217716015022</v>
      </c>
      <c r="AG99" s="5">
        <f t="shared" si="185"/>
        <v>10.007642768637071</v>
      </c>
      <c r="AH99" s="5">
        <f t="shared" si="185"/>
        <v>10.176257618649878</v>
      </c>
      <c r="AI99" s="5">
        <f t="shared" si="185"/>
        <v>10.347713394173521</v>
      </c>
      <c r="AJ99" s="5">
        <f t="shared" si="185"/>
        <v>11.398896124252323</v>
      </c>
      <c r="AK99" s="5">
        <f t="shared" si="185"/>
        <v>11.590951656682565</v>
      </c>
      <c r="AL99" s="5">
        <f t="shared" si="185"/>
        <v>11.786243057492966</v>
      </c>
      <c r="AM99" s="5">
        <f t="shared" si="185"/>
        <v>11.98482484656139</v>
      </c>
      <c r="AN99" s="5">
        <f t="shared" si="185"/>
        <v>12.186752462349759</v>
      </c>
      <c r="AO99" s="5">
        <f t="shared" si="185"/>
        <v>12.392082277380926</v>
      </c>
      <c r="AP99" s="5">
        <f t="shared" si="185"/>
        <v>13.570169430435968</v>
      </c>
      <c r="AQ99" s="5">
        <f t="shared" si="185"/>
        <v>13.798807895662978</v>
      </c>
      <c r="AR99" s="5">
        <f t="shared" si="185"/>
        <v>14.031298600764309</v>
      </c>
      <c r="AS99" s="5">
        <f t="shared" si="185"/>
        <v>14.267706450619524</v>
      </c>
      <c r="AT99" s="5">
        <f t="shared" si="185"/>
        <v>9.6167960198008746</v>
      </c>
      <c r="AU99" s="5">
        <f t="shared" si="185"/>
        <v>0</v>
      </c>
      <c r="AV99" s="5">
        <f t="shared" si="185"/>
        <v>0</v>
      </c>
      <c r="AW99" s="5">
        <f t="shared" si="185"/>
        <v>0</v>
      </c>
      <c r="AX99" s="5">
        <f t="shared" si="185"/>
        <v>0</v>
      </c>
      <c r="AY99" s="5">
        <f t="shared" si="185"/>
        <v>0</v>
      </c>
      <c r="AZ99" s="5">
        <f t="shared" si="185"/>
        <v>0</v>
      </c>
      <c r="BA99" s="5">
        <f t="shared" si="185"/>
        <v>0</v>
      </c>
      <c r="BB99" s="5">
        <f t="shared" si="185"/>
        <v>0</v>
      </c>
      <c r="BC99" s="5">
        <f t="shared" si="185"/>
        <v>0</v>
      </c>
      <c r="BD99" s="5">
        <f t="shared" si="185"/>
        <v>0</v>
      </c>
      <c r="BE99" s="5">
        <f t="shared" si="185"/>
        <v>0</v>
      </c>
      <c r="BF99" s="5">
        <f t="shared" si="185"/>
        <v>0</v>
      </c>
      <c r="BG99" s="5">
        <f t="shared" si="185"/>
        <v>0</v>
      </c>
      <c r="BH99" s="5">
        <f t="shared" si="185"/>
        <v>0</v>
      </c>
      <c r="BI99" s="5">
        <f t="shared" si="185"/>
        <v>0</v>
      </c>
    </row>
    <row r="100" spans="1:61" x14ac:dyDescent="0.35">
      <c r="A100" s="1"/>
      <c r="C100" t="s">
        <v>630</v>
      </c>
      <c r="D100" t="s">
        <v>233</v>
      </c>
      <c r="E100" s="36">
        <f t="shared" si="168"/>
        <v>262.76156878214454</v>
      </c>
      <c r="F100" s="5">
        <f t="shared" si="186"/>
        <v>0</v>
      </c>
      <c r="G100" s="5">
        <f t="shared" si="185"/>
        <v>0</v>
      </c>
      <c r="H100" s="5">
        <f t="shared" si="185"/>
        <v>0</v>
      </c>
      <c r="I100" s="5">
        <f t="shared" si="185"/>
        <v>0</v>
      </c>
      <c r="J100" s="5">
        <f t="shared" si="185"/>
        <v>3.6344245562884687</v>
      </c>
      <c r="K100" s="5">
        <f t="shared" si="185"/>
        <v>3.6956595509429482</v>
      </c>
      <c r="L100" s="5">
        <f t="shared" si="185"/>
        <v>4.2276670537705225</v>
      </c>
      <c r="M100" s="5">
        <f t="shared" si="185"/>
        <v>4.2988973587140134</v>
      </c>
      <c r="N100" s="5">
        <f t="shared" si="185"/>
        <v>4.3713277951432232</v>
      </c>
      <c r="O100" s="5">
        <f t="shared" si="185"/>
        <v>4.4449785836030964</v>
      </c>
      <c r="P100" s="5">
        <f t="shared" si="185"/>
        <v>4.5198702853266202</v>
      </c>
      <c r="Q100" s="5">
        <f t="shared" si="185"/>
        <v>4.5960238079749338</v>
      </c>
      <c r="R100" s="5">
        <f t="shared" si="185"/>
        <v>5.1927337905268596</v>
      </c>
      <c r="S100" s="5">
        <f t="shared" si="185"/>
        <v>5.2802241266117997</v>
      </c>
      <c r="T100" s="5">
        <f t="shared" si="185"/>
        <v>5.3691885530732257</v>
      </c>
      <c r="U100" s="5">
        <f t="shared" si="185"/>
        <v>5.4596519062820414</v>
      </c>
      <c r="V100" s="5">
        <f t="shared" si="185"/>
        <v>5.5516394410674419</v>
      </c>
      <c r="W100" s="5">
        <f t="shared" si="185"/>
        <v>5.6451768377673268</v>
      </c>
      <c r="X100" s="5">
        <f t="shared" si="185"/>
        <v>6.3143192303372997</v>
      </c>
      <c r="Y100" s="5">
        <f t="shared" si="185"/>
        <v>6.4207067198361143</v>
      </c>
      <c r="Z100" s="5">
        <f t="shared" si="185"/>
        <v>6.528886690441599</v>
      </c>
      <c r="AA100" s="5">
        <f t="shared" si="185"/>
        <v>6.6388893429652667</v>
      </c>
      <c r="AB100" s="5">
        <f t="shared" si="185"/>
        <v>6.7507453870602676</v>
      </c>
      <c r="AC100" s="5">
        <f t="shared" si="185"/>
        <v>6.8644860497946523</v>
      </c>
      <c r="AD100" s="5">
        <f t="shared" si="185"/>
        <v>7.6147015465844872</v>
      </c>
      <c r="AE100" s="5">
        <f t="shared" si="185"/>
        <v>7.7429986679798821</v>
      </c>
      <c r="AF100" s="5">
        <f t="shared" si="185"/>
        <v>7.8734574172812009</v>
      </c>
      <c r="AG100" s="5">
        <f t="shared" si="185"/>
        <v>8.0061142149096565</v>
      </c>
      <c r="AH100" s="5">
        <f t="shared" si="185"/>
        <v>8.1410060949199021</v>
      </c>
      <c r="AI100" s="5">
        <f t="shared" si="185"/>
        <v>8.2781707153388187</v>
      </c>
      <c r="AJ100" s="5">
        <f t="shared" si="185"/>
        <v>9.1191168994018597</v>
      </c>
      <c r="AK100" s="5">
        <f t="shared" si="185"/>
        <v>9.2727613253460515</v>
      </c>
      <c r="AL100" s="5">
        <f t="shared" si="185"/>
        <v>9.4289944459943733</v>
      </c>
      <c r="AM100" s="5">
        <f t="shared" si="185"/>
        <v>9.5878598772491088</v>
      </c>
      <c r="AN100" s="5">
        <f t="shared" si="185"/>
        <v>9.7494019698798073</v>
      </c>
      <c r="AO100" s="5">
        <f t="shared" si="185"/>
        <v>9.913665821904738</v>
      </c>
      <c r="AP100" s="5">
        <f t="shared" si="185"/>
        <v>10.856135544348776</v>
      </c>
      <c r="AQ100" s="5">
        <f t="shared" si="185"/>
        <v>11.039046316530383</v>
      </c>
      <c r="AR100" s="5">
        <f t="shared" si="185"/>
        <v>11.225038880611447</v>
      </c>
      <c r="AS100" s="5">
        <f t="shared" si="185"/>
        <v>11.414165160495619</v>
      </c>
      <c r="AT100" s="5">
        <f t="shared" si="185"/>
        <v>7.6934368158407009</v>
      </c>
      <c r="AU100" s="5">
        <f t="shared" si="185"/>
        <v>0</v>
      </c>
      <c r="AV100" s="5">
        <f t="shared" si="185"/>
        <v>0</v>
      </c>
      <c r="AW100" s="5">
        <f t="shared" si="185"/>
        <v>0</v>
      </c>
      <c r="AX100" s="5">
        <f t="shared" si="185"/>
        <v>0</v>
      </c>
      <c r="AY100" s="5">
        <f t="shared" si="185"/>
        <v>0</v>
      </c>
      <c r="AZ100" s="5">
        <f t="shared" si="185"/>
        <v>0</v>
      </c>
      <c r="BA100" s="5">
        <f t="shared" si="185"/>
        <v>0</v>
      </c>
      <c r="BB100" s="5">
        <f t="shared" si="185"/>
        <v>0</v>
      </c>
      <c r="BC100" s="5">
        <f t="shared" si="185"/>
        <v>0</v>
      </c>
      <c r="BD100" s="5">
        <f t="shared" si="185"/>
        <v>0</v>
      </c>
      <c r="BE100" s="5">
        <f t="shared" si="185"/>
        <v>0</v>
      </c>
      <c r="BF100" s="5">
        <f t="shared" si="185"/>
        <v>0</v>
      </c>
      <c r="BG100" s="5">
        <f t="shared" si="185"/>
        <v>0</v>
      </c>
      <c r="BH100" s="5">
        <f t="shared" si="185"/>
        <v>0</v>
      </c>
      <c r="BI100" s="5">
        <f t="shared" si="185"/>
        <v>0</v>
      </c>
    </row>
    <row r="101" spans="1:61" x14ac:dyDescent="0.35">
      <c r="A101" s="1"/>
      <c r="C101" t="s">
        <v>214</v>
      </c>
      <c r="D101" t="s">
        <v>233</v>
      </c>
      <c r="E101" s="36">
        <f t="shared" si="168"/>
        <v>93.843417422194463</v>
      </c>
      <c r="F101" s="5">
        <f t="shared" si="186"/>
        <v>0</v>
      </c>
      <c r="G101" s="5">
        <f t="shared" si="185"/>
        <v>0</v>
      </c>
      <c r="H101" s="5">
        <f t="shared" si="185"/>
        <v>0</v>
      </c>
      <c r="I101" s="5">
        <f t="shared" si="185"/>
        <v>0</v>
      </c>
      <c r="J101" s="5">
        <f t="shared" si="185"/>
        <v>1.2980087701030247</v>
      </c>
      <c r="K101" s="5">
        <f t="shared" si="185"/>
        <v>1.3198784110510531</v>
      </c>
      <c r="L101" s="5">
        <f t="shared" si="185"/>
        <v>1.5098810906323294</v>
      </c>
      <c r="M101" s="5">
        <f t="shared" si="185"/>
        <v>1.5353204852550049</v>
      </c>
      <c r="N101" s="5">
        <f t="shared" si="185"/>
        <v>1.5611884982654369</v>
      </c>
      <c r="O101" s="5">
        <f t="shared" si="185"/>
        <v>1.5874923512868202</v>
      </c>
      <c r="P101" s="5">
        <f t="shared" si="185"/>
        <v>1.6142393876166505</v>
      </c>
      <c r="Q101" s="5">
        <f t="shared" si="185"/>
        <v>1.6414370742767621</v>
      </c>
      <c r="R101" s="5">
        <f t="shared" si="185"/>
        <v>1.8545477823310208</v>
      </c>
      <c r="S101" s="5">
        <f t="shared" si="185"/>
        <v>1.8857943309327856</v>
      </c>
      <c r="T101" s="5">
        <f t="shared" si="185"/>
        <v>1.9175673403832947</v>
      </c>
      <c r="U101" s="5">
        <f t="shared" si="185"/>
        <v>1.9498756808150144</v>
      </c>
      <c r="V101" s="5">
        <f t="shared" si="185"/>
        <v>1.9827283718098005</v>
      </c>
      <c r="W101" s="5">
        <f t="shared" si="185"/>
        <v>2.0161345849169021</v>
      </c>
      <c r="X101" s="5">
        <f t="shared" si="185"/>
        <v>2.2551140108347507</v>
      </c>
      <c r="Y101" s="5">
        <f t="shared" si="185"/>
        <v>2.2931095427986121</v>
      </c>
      <c r="Z101" s="5">
        <f t="shared" si="185"/>
        <v>2.3317452465862858</v>
      </c>
      <c r="AA101" s="5">
        <f t="shared" si="185"/>
        <v>2.3710319082018811</v>
      </c>
      <c r="AB101" s="5">
        <f t="shared" si="185"/>
        <v>2.4109804953786669</v>
      </c>
      <c r="AC101" s="5">
        <f t="shared" si="185"/>
        <v>2.451602160640947</v>
      </c>
      <c r="AD101" s="5">
        <f t="shared" si="185"/>
        <v>2.7195362666373164</v>
      </c>
      <c r="AE101" s="5">
        <f t="shared" si="185"/>
        <v>2.7653566671356722</v>
      </c>
      <c r="AF101" s="5">
        <f t="shared" si="185"/>
        <v>2.8119490776004286</v>
      </c>
      <c r="AG101" s="5">
        <f t="shared" si="185"/>
        <v>2.8593265053248773</v>
      </c>
      <c r="AH101" s="5">
        <f t="shared" si="185"/>
        <v>2.9075021767571076</v>
      </c>
      <c r="AI101" s="5">
        <f t="shared" si="185"/>
        <v>2.9564895411924348</v>
      </c>
      <c r="AJ101" s="5">
        <f t="shared" si="185"/>
        <v>3.2568274640720922</v>
      </c>
      <c r="AK101" s="5">
        <f t="shared" si="185"/>
        <v>3.3117004733378761</v>
      </c>
      <c r="AL101" s="5">
        <f t="shared" si="185"/>
        <v>3.3674980164265618</v>
      </c>
      <c r="AM101" s="5">
        <f t="shared" si="185"/>
        <v>3.424235670446111</v>
      </c>
      <c r="AN101" s="5">
        <f t="shared" si="185"/>
        <v>3.481929274957074</v>
      </c>
      <c r="AO101" s="5">
        <f t="shared" si="185"/>
        <v>3.5405949363945499</v>
      </c>
      <c r="AP101" s="5">
        <f t="shared" si="185"/>
        <v>3.8771912658388477</v>
      </c>
      <c r="AQ101" s="5">
        <f t="shared" si="185"/>
        <v>3.9425165416179935</v>
      </c>
      <c r="AR101" s="5">
        <f t="shared" si="185"/>
        <v>4.0089424573612309</v>
      </c>
      <c r="AS101" s="5">
        <f t="shared" si="185"/>
        <v>4.0764875573198633</v>
      </c>
      <c r="AT101" s="5">
        <f t="shared" si="185"/>
        <v>2.7476560056573933</v>
      </c>
      <c r="AU101" s="5">
        <f t="shared" si="185"/>
        <v>0</v>
      </c>
      <c r="AV101" s="5">
        <f t="shared" si="185"/>
        <v>0</v>
      </c>
      <c r="AW101" s="5">
        <f t="shared" si="185"/>
        <v>0</v>
      </c>
      <c r="AX101" s="5">
        <f t="shared" si="185"/>
        <v>0</v>
      </c>
      <c r="AY101" s="5">
        <f t="shared" si="185"/>
        <v>0</v>
      </c>
      <c r="AZ101" s="5">
        <f t="shared" si="185"/>
        <v>0</v>
      </c>
      <c r="BA101" s="5">
        <f t="shared" si="185"/>
        <v>0</v>
      </c>
      <c r="BB101" s="5">
        <f t="shared" si="185"/>
        <v>0</v>
      </c>
      <c r="BC101" s="5">
        <f t="shared" si="185"/>
        <v>0</v>
      </c>
      <c r="BD101" s="5">
        <f t="shared" si="185"/>
        <v>0</v>
      </c>
      <c r="BE101" s="5">
        <f t="shared" si="185"/>
        <v>0</v>
      </c>
      <c r="BF101" s="5">
        <f t="shared" si="185"/>
        <v>0</v>
      </c>
      <c r="BG101" s="5">
        <f t="shared" si="185"/>
        <v>0</v>
      </c>
      <c r="BH101" s="5">
        <f t="shared" si="185"/>
        <v>0</v>
      </c>
      <c r="BI101" s="5">
        <f t="shared" si="185"/>
        <v>0</v>
      </c>
    </row>
    <row r="102" spans="1:61" x14ac:dyDescent="0.35">
      <c r="A102" s="1"/>
      <c r="C102" t="s">
        <v>215</v>
      </c>
      <c r="D102" t="s">
        <v>233</v>
      </c>
      <c r="E102" s="36">
        <f t="shared" si="168"/>
        <v>187.68683484438893</v>
      </c>
      <c r="F102" s="5">
        <f t="shared" si="186"/>
        <v>0</v>
      </c>
      <c r="G102" s="5">
        <f t="shared" si="185"/>
        <v>0</v>
      </c>
      <c r="H102" s="5">
        <f t="shared" si="185"/>
        <v>0</v>
      </c>
      <c r="I102" s="5">
        <f t="shared" si="185"/>
        <v>0</v>
      </c>
      <c r="J102" s="5">
        <f t="shared" si="185"/>
        <v>2.5960175402060495</v>
      </c>
      <c r="K102" s="5">
        <f t="shared" si="185"/>
        <v>2.6397568221021057</v>
      </c>
      <c r="L102" s="5">
        <f t="shared" si="185"/>
        <v>3.0197621812646589</v>
      </c>
      <c r="M102" s="5">
        <f t="shared" si="185"/>
        <v>3.0706409705100097</v>
      </c>
      <c r="N102" s="5">
        <f t="shared" si="185"/>
        <v>3.1223769965308739</v>
      </c>
      <c r="O102" s="5">
        <f t="shared" si="185"/>
        <v>3.1749847025736395</v>
      </c>
      <c r="P102" s="5">
        <f t="shared" si="185"/>
        <v>3.2284787752333006</v>
      </c>
      <c r="Q102" s="5">
        <f t="shared" si="185"/>
        <v>3.2828741485535242</v>
      </c>
      <c r="R102" s="5">
        <f t="shared" si="185"/>
        <v>3.7090955646620412</v>
      </c>
      <c r="S102" s="5">
        <f t="shared" si="185"/>
        <v>3.7715886618655712</v>
      </c>
      <c r="T102" s="5">
        <f t="shared" si="185"/>
        <v>3.8351346807665894</v>
      </c>
      <c r="U102" s="5">
        <f t="shared" si="185"/>
        <v>3.8997513616300288</v>
      </c>
      <c r="V102" s="5">
        <f t="shared" si="185"/>
        <v>3.9654567436196007</v>
      </c>
      <c r="W102" s="5">
        <f t="shared" si="185"/>
        <v>4.0322691698338042</v>
      </c>
      <c r="X102" s="5">
        <f t="shared" si="185"/>
        <v>4.5102280216695014</v>
      </c>
      <c r="Y102" s="5">
        <f t="shared" si="185"/>
        <v>4.5862190855972242</v>
      </c>
      <c r="Z102" s="5">
        <f t="shared" si="185"/>
        <v>4.6634904931725716</v>
      </c>
      <c r="AA102" s="5">
        <f t="shared" si="185"/>
        <v>4.7420638164037623</v>
      </c>
      <c r="AB102" s="5">
        <f t="shared" si="185"/>
        <v>4.8219609907573338</v>
      </c>
      <c r="AC102" s="5">
        <f t="shared" si="185"/>
        <v>4.9032043212818941</v>
      </c>
      <c r="AD102" s="5">
        <f t="shared" si="185"/>
        <v>5.4390725332746337</v>
      </c>
      <c r="AE102" s="5">
        <f t="shared" si="185"/>
        <v>5.5307133342713444</v>
      </c>
      <c r="AF102" s="5">
        <f t="shared" si="185"/>
        <v>5.6238981552008562</v>
      </c>
      <c r="AG102" s="5">
        <f t="shared" si="185"/>
        <v>5.7186530106497546</v>
      </c>
      <c r="AH102" s="5">
        <f t="shared" si="185"/>
        <v>5.8150043535142153</v>
      </c>
      <c r="AI102" s="5">
        <f t="shared" si="185"/>
        <v>5.9129790823848696</v>
      </c>
      <c r="AJ102" s="5">
        <f t="shared" si="185"/>
        <v>6.5136549281441845</v>
      </c>
      <c r="AK102" s="5">
        <f t="shared" si="185"/>
        <v>6.6234009466757522</v>
      </c>
      <c r="AL102" s="5">
        <f t="shared" si="185"/>
        <v>6.7349960328531244</v>
      </c>
      <c r="AM102" s="5">
        <f t="shared" si="185"/>
        <v>6.8484713408922229</v>
      </c>
      <c r="AN102" s="5">
        <f t="shared" si="185"/>
        <v>6.9638585499141481</v>
      </c>
      <c r="AO102" s="5">
        <f t="shared" si="185"/>
        <v>7.0811898727890989</v>
      </c>
      <c r="AP102" s="5">
        <f t="shared" si="185"/>
        <v>7.7543825316776953</v>
      </c>
      <c r="AQ102" s="5">
        <f t="shared" si="185"/>
        <v>7.8850330832359878</v>
      </c>
      <c r="AR102" s="5">
        <f t="shared" si="185"/>
        <v>8.01788491472246</v>
      </c>
      <c r="AS102" s="5">
        <f t="shared" si="185"/>
        <v>8.1529751146397285</v>
      </c>
      <c r="AT102" s="5">
        <f t="shared" si="185"/>
        <v>5.4953120113147866</v>
      </c>
      <c r="AU102" s="5">
        <f t="shared" si="185"/>
        <v>0</v>
      </c>
      <c r="AV102" s="5">
        <f t="shared" si="185"/>
        <v>0</v>
      </c>
      <c r="AW102" s="5">
        <f t="shared" si="185"/>
        <v>0</v>
      </c>
      <c r="AX102" s="5">
        <f t="shared" si="185"/>
        <v>0</v>
      </c>
      <c r="AY102" s="5">
        <f t="shared" si="185"/>
        <v>0</v>
      </c>
      <c r="AZ102" s="5">
        <f t="shared" si="185"/>
        <v>0</v>
      </c>
      <c r="BA102" s="5">
        <f t="shared" si="185"/>
        <v>0</v>
      </c>
      <c r="BB102" s="5">
        <f t="shared" si="185"/>
        <v>0</v>
      </c>
      <c r="BC102" s="5">
        <f t="shared" si="185"/>
        <v>0</v>
      </c>
      <c r="BD102" s="5">
        <f t="shared" si="185"/>
        <v>0</v>
      </c>
      <c r="BE102" s="5">
        <f t="shared" ref="BE102:BI102" si="187">BE45*BE$65</f>
        <v>0</v>
      </c>
      <c r="BF102" s="5">
        <f t="shared" si="187"/>
        <v>0</v>
      </c>
      <c r="BG102" s="5">
        <f t="shared" si="187"/>
        <v>0</v>
      </c>
      <c r="BH102" s="5">
        <f t="shared" si="187"/>
        <v>0</v>
      </c>
      <c r="BI102" s="5">
        <f t="shared" si="187"/>
        <v>0</v>
      </c>
    </row>
    <row r="103" spans="1:61" x14ac:dyDescent="0.35">
      <c r="A103" s="1"/>
      <c r="B103" s="7" t="s">
        <v>326</v>
      </c>
      <c r="D103" t="s">
        <v>233</v>
      </c>
      <c r="E103" s="36">
        <f t="shared" si="168"/>
        <v>1321.8236225412636</v>
      </c>
      <c r="F103" s="5">
        <f t="shared" ref="F103:AK103" si="188">SUM(F98:F102)</f>
        <v>0</v>
      </c>
      <c r="G103" s="5">
        <f t="shared" si="188"/>
        <v>0</v>
      </c>
      <c r="H103" s="5">
        <f t="shared" si="188"/>
        <v>0</v>
      </c>
      <c r="I103" s="5">
        <f t="shared" si="188"/>
        <v>0</v>
      </c>
      <c r="J103" s="5">
        <f t="shared" si="188"/>
        <v>18.829781039451898</v>
      </c>
      <c r="K103" s="5">
        <f t="shared" si="188"/>
        <v>19.237269344488872</v>
      </c>
      <c r="L103" s="5">
        <f t="shared" si="188"/>
        <v>21.214558748270516</v>
      </c>
      <c r="M103" s="5">
        <f t="shared" si="188"/>
        <v>21.667759589344165</v>
      </c>
      <c r="N103" s="5">
        <f t="shared" si="188"/>
        <v>22.131488338450659</v>
      </c>
      <c r="O103" s="5">
        <f t="shared" si="188"/>
        <v>22.606009717747899</v>
      </c>
      <c r="P103" s="5">
        <f t="shared" si="188"/>
        <v>23.091595547308891</v>
      </c>
      <c r="Q103" s="5">
        <f t="shared" si="188"/>
        <v>23.588524944370647</v>
      </c>
      <c r="R103" s="5">
        <f t="shared" si="188"/>
        <v>25.821813965913876</v>
      </c>
      <c r="S103" s="5">
        <f t="shared" si="188"/>
        <v>26.371357359535395</v>
      </c>
      <c r="T103" s="5">
        <f t="shared" si="188"/>
        <v>26.933617143897319</v>
      </c>
      <c r="U103" s="5">
        <f t="shared" si="188"/>
        <v>27.508911984437951</v>
      </c>
      <c r="V103" s="5">
        <f t="shared" si="188"/>
        <v>28.097569068905788</v>
      </c>
      <c r="W103" s="5">
        <f t="shared" si="188"/>
        <v>28.699924346176289</v>
      </c>
      <c r="X103" s="5">
        <f t="shared" si="188"/>
        <v>31.22291916294704</v>
      </c>
      <c r="Y103" s="5">
        <f t="shared" si="188"/>
        <v>31.885838447848908</v>
      </c>
      <c r="Z103" s="5">
        <f t="shared" si="188"/>
        <v>32.564060068008892</v>
      </c>
      <c r="AA103" s="5">
        <f t="shared" si="188"/>
        <v>33.257966665131569</v>
      </c>
      <c r="AB103" s="5">
        <f t="shared" si="188"/>
        <v>33.967951097425079</v>
      </c>
      <c r="AC103" s="5">
        <f t="shared" si="188"/>
        <v>34.69441672557447</v>
      </c>
      <c r="AD103" s="5">
        <f t="shared" si="188"/>
        <v>37.545418313615436</v>
      </c>
      <c r="AE103" s="5">
        <f t="shared" si="188"/>
        <v>38.341610715473578</v>
      </c>
      <c r="AF103" s="5">
        <f t="shared" si="188"/>
        <v>39.156158702871387</v>
      </c>
      <c r="AG103" s="5">
        <f t="shared" si="188"/>
        <v>39.989520755600616</v>
      </c>
      <c r="AH103" s="5">
        <f t="shared" si="188"/>
        <v>40.842167584453946</v>
      </c>
      <c r="AI103" s="5">
        <f t="shared" si="188"/>
        <v>41.714582473389001</v>
      </c>
      <c r="AJ103" s="5">
        <f t="shared" si="188"/>
        <v>44.937145894326854</v>
      </c>
      <c r="AK103" s="5">
        <f t="shared" si="188"/>
        <v>45.889854124948023</v>
      </c>
      <c r="AL103" s="5">
        <f t="shared" ref="AL103:BI103" si="189">SUM(AL98:AL102)</f>
        <v>46.864520675304561</v>
      </c>
      <c r="AM103" s="5">
        <f t="shared" si="189"/>
        <v>47.861693889187002</v>
      </c>
      <c r="AN103" s="5">
        <f t="shared" si="189"/>
        <v>48.881936736190916</v>
      </c>
      <c r="AO103" s="5">
        <f t="shared" si="189"/>
        <v>49.925827220827948</v>
      </c>
      <c r="AP103" s="5">
        <f t="shared" si="189"/>
        <v>53.569521572893152</v>
      </c>
      <c r="AQ103" s="5">
        <f t="shared" si="189"/>
        <v>54.705898250217089</v>
      </c>
      <c r="AR103" s="5">
        <f t="shared" si="189"/>
        <v>55.868482197906928</v>
      </c>
      <c r="AS103" s="5">
        <f t="shared" si="189"/>
        <v>57.057928211324523</v>
      </c>
      <c r="AT103" s="5">
        <f t="shared" si="189"/>
        <v>45.278021917496687</v>
      </c>
      <c r="AU103" s="5">
        <f t="shared" si="189"/>
        <v>0</v>
      </c>
      <c r="AV103" s="5">
        <f t="shared" si="189"/>
        <v>0</v>
      </c>
      <c r="AW103" s="5">
        <f t="shared" si="189"/>
        <v>0</v>
      </c>
      <c r="AX103" s="5">
        <f t="shared" si="189"/>
        <v>0</v>
      </c>
      <c r="AY103" s="5">
        <f t="shared" si="189"/>
        <v>0</v>
      </c>
      <c r="AZ103" s="5">
        <f t="shared" si="189"/>
        <v>0</v>
      </c>
      <c r="BA103" s="5">
        <f t="shared" si="189"/>
        <v>0</v>
      </c>
      <c r="BB103" s="5">
        <f t="shared" si="189"/>
        <v>0</v>
      </c>
      <c r="BC103" s="5">
        <f t="shared" si="189"/>
        <v>0</v>
      </c>
      <c r="BD103" s="5">
        <f t="shared" si="189"/>
        <v>0</v>
      </c>
      <c r="BE103" s="5">
        <f t="shared" si="189"/>
        <v>0</v>
      </c>
      <c r="BF103" s="5">
        <f t="shared" si="189"/>
        <v>0</v>
      </c>
      <c r="BG103" s="5">
        <f t="shared" si="189"/>
        <v>0</v>
      </c>
      <c r="BH103" s="5">
        <f t="shared" si="189"/>
        <v>0</v>
      </c>
      <c r="BI103" s="5">
        <f t="shared" si="189"/>
        <v>0</v>
      </c>
    </row>
    <row r="104" spans="1:61" x14ac:dyDescent="0.35">
      <c r="A104" s="1"/>
      <c r="E104" s="3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</row>
    <row r="105" spans="1:61" x14ac:dyDescent="0.35">
      <c r="A105" s="1"/>
      <c r="B105" s="7" t="s">
        <v>219</v>
      </c>
      <c r="E105" s="3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</row>
    <row r="106" spans="1:61" x14ac:dyDescent="0.35">
      <c r="A106" s="1"/>
      <c r="C106" t="s">
        <v>626</v>
      </c>
      <c r="D106" t="s">
        <v>233</v>
      </c>
      <c r="E106" s="36">
        <f t="shared" si="168"/>
        <v>179.63193620594203</v>
      </c>
      <c r="F106" s="5">
        <f>F49*F$65</f>
        <v>0</v>
      </c>
      <c r="G106" s="5">
        <f t="shared" ref="G106:BI110" si="190">G49*G$65</f>
        <v>0</v>
      </c>
      <c r="H106" s="5">
        <f t="shared" si="190"/>
        <v>0</v>
      </c>
      <c r="I106" s="5">
        <f t="shared" si="190"/>
        <v>0</v>
      </c>
      <c r="J106" s="5">
        <f t="shared" si="190"/>
        <v>2.703319790997508</v>
      </c>
      <c r="K106" s="5">
        <f t="shared" si="190"/>
        <v>2.7849600486856323</v>
      </c>
      <c r="L106" s="5">
        <f t="shared" si="190"/>
        <v>2.8690658421559392</v>
      </c>
      <c r="M106" s="5">
        <f t="shared" si="190"/>
        <v>2.9557116305890472</v>
      </c>
      <c r="N106" s="5">
        <f t="shared" si="190"/>
        <v>3.0449741218328374</v>
      </c>
      <c r="O106" s="5">
        <f t="shared" si="190"/>
        <v>3.1369323403121889</v>
      </c>
      <c r="P106" s="5">
        <f t="shared" si="190"/>
        <v>3.2316676969896174</v>
      </c>
      <c r="Q106" s="5">
        <f t="shared" si="190"/>
        <v>3.3292640614387028</v>
      </c>
      <c r="R106" s="5">
        <f t="shared" si="190"/>
        <v>3.429807836094152</v>
      </c>
      <c r="S106" s="5">
        <f t="shared" si="190"/>
        <v>3.5333880327441953</v>
      </c>
      <c r="T106" s="5">
        <f t="shared" si="190"/>
        <v>3.6400963513330713</v>
      </c>
      <c r="U106" s="5">
        <f t="shared" si="190"/>
        <v>3.7500272611433281</v>
      </c>
      <c r="V106" s="5">
        <f t="shared" si="190"/>
        <v>3.863278084429858</v>
      </c>
      <c r="W106" s="5">
        <f t="shared" si="190"/>
        <v>3.9799490825796404</v>
      </c>
      <c r="X106" s="5">
        <f t="shared" si="190"/>
        <v>4.1001435448735455</v>
      </c>
      <c r="Y106" s="5">
        <f t="shared" si="190"/>
        <v>4.2239678799287255</v>
      </c>
      <c r="Z106" s="5">
        <f t="shared" si="190"/>
        <v>4.3515317099025737</v>
      </c>
      <c r="AA106" s="5">
        <f t="shared" si="190"/>
        <v>4.4829479675416302</v>
      </c>
      <c r="AB106" s="5">
        <f t="shared" si="190"/>
        <v>4.6183329961613886</v>
      </c>
      <c r="AC106" s="5">
        <f t="shared" si="190"/>
        <v>4.7578066526454617</v>
      </c>
      <c r="AD106" s="5">
        <f t="shared" si="190"/>
        <v>4.9014924135553555</v>
      </c>
      <c r="AE106" s="5">
        <f t="shared" si="190"/>
        <v>5.0495174844447277</v>
      </c>
      <c r="AF106" s="5">
        <f t="shared" si="190"/>
        <v>5.2020129124749594</v>
      </c>
      <c r="AG106" s="5">
        <f t="shared" si="190"/>
        <v>5.3591137024317002</v>
      </c>
      <c r="AH106" s="5">
        <f t="shared" si="190"/>
        <v>5.5209589362451394</v>
      </c>
      <c r="AI106" s="5">
        <f t="shared" si="190"/>
        <v>5.687691896119742</v>
      </c>
      <c r="AJ106" s="5">
        <f t="shared" si="190"/>
        <v>5.8594601913825599</v>
      </c>
      <c r="AK106" s="5">
        <f t="shared" si="190"/>
        <v>6.036415889162309</v>
      </c>
      <c r="AL106" s="5">
        <f t="shared" si="190"/>
        <v>6.2187156490150137</v>
      </c>
      <c r="AM106" s="5">
        <f t="shared" si="190"/>
        <v>6.4065208616152685</v>
      </c>
      <c r="AN106" s="5">
        <f t="shared" si="190"/>
        <v>6.5999977916360484</v>
      </c>
      <c r="AO106" s="5">
        <f t="shared" si="190"/>
        <v>6.7993177249434558</v>
      </c>
      <c r="AP106" s="5">
        <f t="shared" si="190"/>
        <v>7.0046571202367485</v>
      </c>
      <c r="AQ106" s="5">
        <f t="shared" si="190"/>
        <v>7.2161977652678999</v>
      </c>
      <c r="AR106" s="5">
        <f t="shared" si="190"/>
        <v>7.4341269377789923</v>
      </c>
      <c r="AS106" s="5">
        <f t="shared" si="190"/>
        <v>7.6586375712999128</v>
      </c>
      <c r="AT106" s="5">
        <f t="shared" si="190"/>
        <v>7.8899284259531735</v>
      </c>
      <c r="AU106" s="5">
        <f t="shared" si="190"/>
        <v>0</v>
      </c>
      <c r="AV106" s="5">
        <f t="shared" si="190"/>
        <v>0</v>
      </c>
      <c r="AW106" s="5">
        <f t="shared" si="190"/>
        <v>0</v>
      </c>
      <c r="AX106" s="5">
        <f t="shared" si="190"/>
        <v>0</v>
      </c>
      <c r="AY106" s="5">
        <f t="shared" si="190"/>
        <v>0</v>
      </c>
      <c r="AZ106" s="5">
        <f t="shared" si="190"/>
        <v>0</v>
      </c>
      <c r="BA106" s="5">
        <f t="shared" si="190"/>
        <v>0</v>
      </c>
      <c r="BB106" s="5">
        <f t="shared" si="190"/>
        <v>0</v>
      </c>
      <c r="BC106" s="5">
        <f t="shared" si="190"/>
        <v>0</v>
      </c>
      <c r="BD106" s="5">
        <f t="shared" si="190"/>
        <v>0</v>
      </c>
      <c r="BE106" s="5">
        <f t="shared" si="190"/>
        <v>0</v>
      </c>
      <c r="BF106" s="5">
        <f t="shared" si="190"/>
        <v>0</v>
      </c>
      <c r="BG106" s="5">
        <f t="shared" si="190"/>
        <v>0</v>
      </c>
      <c r="BH106" s="5">
        <f t="shared" si="190"/>
        <v>0</v>
      </c>
      <c r="BI106" s="5">
        <f t="shared" si="190"/>
        <v>0</v>
      </c>
    </row>
    <row r="107" spans="1:61" x14ac:dyDescent="0.35">
      <c r="A107" s="1"/>
      <c r="C107" t="s">
        <v>213</v>
      </c>
      <c r="D107" t="s">
        <v>233</v>
      </c>
      <c r="E107" s="36">
        <f t="shared" si="168"/>
        <v>143.51805211388822</v>
      </c>
      <c r="F107" s="5">
        <f t="shared" ref="F107:U110" si="191">F50*F$65</f>
        <v>0</v>
      </c>
      <c r="G107" s="5">
        <f t="shared" si="191"/>
        <v>0</v>
      </c>
      <c r="H107" s="5">
        <f t="shared" si="191"/>
        <v>0</v>
      </c>
      <c r="I107" s="5">
        <f t="shared" si="191"/>
        <v>0</v>
      </c>
      <c r="J107" s="5">
        <f t="shared" si="191"/>
        <v>1.7818379491912022</v>
      </c>
      <c r="K107" s="5">
        <f t="shared" si="191"/>
        <v>1.8209642596147226</v>
      </c>
      <c r="L107" s="5">
        <f t="shared" si="191"/>
        <v>2.0935684363646776</v>
      </c>
      <c r="M107" s="5">
        <f t="shared" si="191"/>
        <v>2.139539849517746</v>
      </c>
      <c r="N107" s="5">
        <f t="shared" si="191"/>
        <v>2.1865207213493978</v>
      </c>
      <c r="O107" s="5">
        <f t="shared" si="191"/>
        <v>2.2345332179570763</v>
      </c>
      <c r="P107" s="5">
        <f t="shared" si="191"/>
        <v>2.2835999921702648</v>
      </c>
      <c r="Q107" s="5">
        <f t="shared" si="191"/>
        <v>2.3337441942383355</v>
      </c>
      <c r="R107" s="5">
        <f t="shared" si="191"/>
        <v>2.6499883141701095</v>
      </c>
      <c r="S107" s="5">
        <f t="shared" si="191"/>
        <v>2.7081778175679836</v>
      </c>
      <c r="T107" s="5">
        <f t="shared" si="191"/>
        <v>2.7676450693572678</v>
      </c>
      <c r="U107" s="5">
        <f t="shared" si="191"/>
        <v>2.8284181268482413</v>
      </c>
      <c r="V107" s="5">
        <f t="shared" si="190"/>
        <v>2.8905256634448273</v>
      </c>
      <c r="W107" s="5">
        <f t="shared" si="190"/>
        <v>2.953996982173015</v>
      </c>
      <c r="X107" s="5">
        <f t="shared" si="190"/>
        <v>3.3207482324569972</v>
      </c>
      <c r="Y107" s="5">
        <f t="shared" si="190"/>
        <v>3.3936665504445807</v>
      </c>
      <c r="Z107" s="5">
        <f t="shared" si="190"/>
        <v>3.4681860380258631</v>
      </c>
      <c r="AA107" s="5">
        <f t="shared" si="190"/>
        <v>3.5443418543232501</v>
      </c>
      <c r="AB107" s="5">
        <f t="shared" si="190"/>
        <v>3.6221699304972219</v>
      </c>
      <c r="AC107" s="5">
        <f t="shared" si="190"/>
        <v>3.7017069866990524</v>
      </c>
      <c r="AD107" s="5">
        <f t="shared" si="190"/>
        <v>4.1268987811590376</v>
      </c>
      <c r="AE107" s="5">
        <f t="shared" si="190"/>
        <v>4.2175188753552408</v>
      </c>
      <c r="AF107" s="5">
        <f t="shared" si="190"/>
        <v>4.3101288418278418</v>
      </c>
      <c r="AG107" s="5">
        <f t="shared" si="190"/>
        <v>4.4047723749882319</v>
      </c>
      <c r="AH107" s="5">
        <f t="shared" si="190"/>
        <v>4.5014941287071757</v>
      </c>
      <c r="AI107" s="5">
        <f t="shared" si="190"/>
        <v>4.6003397373829786</v>
      </c>
      <c r="AJ107" s="5">
        <f t="shared" si="190"/>
        <v>5.0931354905950217</v>
      </c>
      <c r="AK107" s="5">
        <f t="shared" si="190"/>
        <v>5.204972596951702</v>
      </c>
      <c r="AL107" s="5">
        <f t="shared" si="190"/>
        <v>5.3192654672246071</v>
      </c>
      <c r="AM107" s="5">
        <f t="shared" si="190"/>
        <v>5.4360680260601137</v>
      </c>
      <c r="AN107" s="5">
        <f t="shared" si="190"/>
        <v>5.5554353822035498</v>
      </c>
      <c r="AO107" s="5">
        <f t="shared" si="190"/>
        <v>5.6774238545001294</v>
      </c>
      <c r="AP107" s="5">
        <f t="shared" si="190"/>
        <v>6.2484056906565355</v>
      </c>
      <c r="AQ107" s="5">
        <f t="shared" si="190"/>
        <v>6.3856106821742502</v>
      </c>
      <c r="AR107" s="5">
        <f t="shared" si="190"/>
        <v>6.5258284757777067</v>
      </c>
      <c r="AS107" s="5">
        <f t="shared" si="190"/>
        <v>6.6691252277802198</v>
      </c>
      <c r="AT107" s="5">
        <f t="shared" si="190"/>
        <v>4.5177482941320175</v>
      </c>
      <c r="AU107" s="5">
        <f t="shared" si="190"/>
        <v>0</v>
      </c>
      <c r="AV107" s="5">
        <f t="shared" si="190"/>
        <v>0</v>
      </c>
      <c r="AW107" s="5">
        <f t="shared" si="190"/>
        <v>0</v>
      </c>
      <c r="AX107" s="5">
        <f t="shared" si="190"/>
        <v>0</v>
      </c>
      <c r="AY107" s="5">
        <f t="shared" si="190"/>
        <v>0</v>
      </c>
      <c r="AZ107" s="5">
        <f t="shared" si="190"/>
        <v>0</v>
      </c>
      <c r="BA107" s="5">
        <f t="shared" si="190"/>
        <v>0</v>
      </c>
      <c r="BB107" s="5">
        <f t="shared" si="190"/>
        <v>0</v>
      </c>
      <c r="BC107" s="5">
        <f t="shared" si="190"/>
        <v>0</v>
      </c>
      <c r="BD107" s="5">
        <f t="shared" si="190"/>
        <v>0</v>
      </c>
      <c r="BE107" s="5">
        <f t="shared" si="190"/>
        <v>0</v>
      </c>
      <c r="BF107" s="5">
        <f t="shared" si="190"/>
        <v>0</v>
      </c>
      <c r="BG107" s="5">
        <f t="shared" si="190"/>
        <v>0</v>
      </c>
      <c r="BH107" s="5">
        <f t="shared" si="190"/>
        <v>0</v>
      </c>
      <c r="BI107" s="5">
        <f t="shared" si="190"/>
        <v>0</v>
      </c>
    </row>
    <row r="108" spans="1:61" x14ac:dyDescent="0.35">
      <c r="A108" s="1"/>
      <c r="C108" t="s">
        <v>630</v>
      </c>
      <c r="D108" t="s">
        <v>233</v>
      </c>
      <c r="E108" s="36">
        <f t="shared" si="168"/>
        <v>95.678701409258778</v>
      </c>
      <c r="F108" s="5">
        <f t="shared" si="191"/>
        <v>0</v>
      </c>
      <c r="G108" s="5">
        <f t="shared" si="190"/>
        <v>0</v>
      </c>
      <c r="H108" s="5">
        <f t="shared" si="190"/>
        <v>0</v>
      </c>
      <c r="I108" s="5">
        <f t="shared" si="190"/>
        <v>0</v>
      </c>
      <c r="J108" s="5">
        <f t="shared" si="190"/>
        <v>1.1878919661274681</v>
      </c>
      <c r="K108" s="5">
        <f t="shared" si="190"/>
        <v>1.2139761730764818</v>
      </c>
      <c r="L108" s="5">
        <f t="shared" si="190"/>
        <v>1.395712290909785</v>
      </c>
      <c r="M108" s="5">
        <f t="shared" si="190"/>
        <v>1.4263598996784974</v>
      </c>
      <c r="N108" s="5">
        <f t="shared" si="190"/>
        <v>1.4576804808995982</v>
      </c>
      <c r="O108" s="5">
        <f t="shared" si="190"/>
        <v>1.4896888119713843</v>
      </c>
      <c r="P108" s="5">
        <f t="shared" si="190"/>
        <v>1.5223999947801765</v>
      </c>
      <c r="Q108" s="5">
        <f t="shared" si="190"/>
        <v>1.5558294628255569</v>
      </c>
      <c r="R108" s="5">
        <f t="shared" si="190"/>
        <v>1.7666588761134066</v>
      </c>
      <c r="S108" s="5">
        <f t="shared" si="190"/>
        <v>1.8054518783786555</v>
      </c>
      <c r="T108" s="5">
        <f t="shared" si="190"/>
        <v>1.8450967129048454</v>
      </c>
      <c r="U108" s="5">
        <f t="shared" si="190"/>
        <v>1.8856120845654942</v>
      </c>
      <c r="V108" s="5">
        <f t="shared" si="190"/>
        <v>1.927017108963218</v>
      </c>
      <c r="W108" s="5">
        <f t="shared" si="190"/>
        <v>1.9693313214486761</v>
      </c>
      <c r="X108" s="5">
        <f t="shared" si="190"/>
        <v>2.2138321549713318</v>
      </c>
      <c r="Y108" s="5">
        <f t="shared" si="190"/>
        <v>2.2624443669630541</v>
      </c>
      <c r="Z108" s="5">
        <f t="shared" si="190"/>
        <v>2.3121240253505753</v>
      </c>
      <c r="AA108" s="5">
        <f t="shared" si="190"/>
        <v>2.3628945695488337</v>
      </c>
      <c r="AB108" s="5">
        <f t="shared" si="190"/>
        <v>2.4147799536648145</v>
      </c>
      <c r="AC108" s="5">
        <f t="shared" si="190"/>
        <v>2.467804657799368</v>
      </c>
      <c r="AD108" s="5">
        <f t="shared" si="190"/>
        <v>2.7512658541060251</v>
      </c>
      <c r="AE108" s="5">
        <f t="shared" si="190"/>
        <v>2.8116792502368275</v>
      </c>
      <c r="AF108" s="5">
        <f t="shared" si="190"/>
        <v>2.8734192278852277</v>
      </c>
      <c r="AG108" s="5">
        <f t="shared" si="190"/>
        <v>2.9365149166588216</v>
      </c>
      <c r="AH108" s="5">
        <f t="shared" si="190"/>
        <v>3.0009960858047839</v>
      </c>
      <c r="AI108" s="5">
        <f t="shared" si="190"/>
        <v>3.0668931582553185</v>
      </c>
      <c r="AJ108" s="5">
        <f t="shared" si="190"/>
        <v>3.3954236603966814</v>
      </c>
      <c r="AK108" s="5">
        <f t="shared" si="190"/>
        <v>3.4699817313011336</v>
      </c>
      <c r="AL108" s="5">
        <f t="shared" si="190"/>
        <v>3.546176978149739</v>
      </c>
      <c r="AM108" s="5">
        <f t="shared" si="190"/>
        <v>3.6240453507067425</v>
      </c>
      <c r="AN108" s="5">
        <f t="shared" si="190"/>
        <v>3.7036235881357</v>
      </c>
      <c r="AO108" s="5">
        <f t="shared" si="190"/>
        <v>3.7849492363334192</v>
      </c>
      <c r="AP108" s="5">
        <f t="shared" si="190"/>
        <v>4.1656037937710231</v>
      </c>
      <c r="AQ108" s="5">
        <f t="shared" si="190"/>
        <v>4.2570737881161662</v>
      </c>
      <c r="AR108" s="5">
        <f t="shared" si="190"/>
        <v>4.3505523171851364</v>
      </c>
      <c r="AS108" s="5">
        <f t="shared" si="190"/>
        <v>4.4460834851868132</v>
      </c>
      <c r="AT108" s="5">
        <f t="shared" si="190"/>
        <v>3.0118321960880112</v>
      </c>
      <c r="AU108" s="5">
        <f t="shared" si="190"/>
        <v>0</v>
      </c>
      <c r="AV108" s="5">
        <f t="shared" si="190"/>
        <v>0</v>
      </c>
      <c r="AW108" s="5">
        <f t="shared" si="190"/>
        <v>0</v>
      </c>
      <c r="AX108" s="5">
        <f t="shared" si="190"/>
        <v>0</v>
      </c>
      <c r="AY108" s="5">
        <f t="shared" si="190"/>
        <v>0</v>
      </c>
      <c r="AZ108" s="5">
        <f t="shared" si="190"/>
        <v>0</v>
      </c>
      <c r="BA108" s="5">
        <f t="shared" si="190"/>
        <v>0</v>
      </c>
      <c r="BB108" s="5">
        <f t="shared" si="190"/>
        <v>0</v>
      </c>
      <c r="BC108" s="5">
        <f t="shared" si="190"/>
        <v>0</v>
      </c>
      <c r="BD108" s="5">
        <f t="shared" si="190"/>
        <v>0</v>
      </c>
      <c r="BE108" s="5">
        <f t="shared" si="190"/>
        <v>0</v>
      </c>
      <c r="BF108" s="5">
        <f t="shared" si="190"/>
        <v>0</v>
      </c>
      <c r="BG108" s="5">
        <f t="shared" si="190"/>
        <v>0</v>
      </c>
      <c r="BH108" s="5">
        <f t="shared" si="190"/>
        <v>0</v>
      </c>
      <c r="BI108" s="5">
        <f t="shared" si="190"/>
        <v>0</v>
      </c>
    </row>
    <row r="109" spans="1:61" x14ac:dyDescent="0.35">
      <c r="A109" s="1"/>
      <c r="C109" t="s">
        <v>214</v>
      </c>
      <c r="D109" t="s">
        <v>233</v>
      </c>
      <c r="E109" s="36">
        <f t="shared" si="168"/>
        <v>47.839350704629389</v>
      </c>
      <c r="F109" s="5">
        <f t="shared" si="191"/>
        <v>0</v>
      </c>
      <c r="G109" s="5">
        <f t="shared" si="190"/>
        <v>0</v>
      </c>
      <c r="H109" s="5">
        <f t="shared" si="190"/>
        <v>0</v>
      </c>
      <c r="I109" s="5">
        <f t="shared" si="190"/>
        <v>0</v>
      </c>
      <c r="J109" s="5">
        <f t="shared" si="190"/>
        <v>0.59394598306373403</v>
      </c>
      <c r="K109" s="5">
        <f t="shared" si="190"/>
        <v>0.60698808653824088</v>
      </c>
      <c r="L109" s="5">
        <f t="shared" si="190"/>
        <v>0.6978561454548925</v>
      </c>
      <c r="M109" s="5">
        <f t="shared" si="190"/>
        <v>0.71317994983924871</v>
      </c>
      <c r="N109" s="5">
        <f t="shared" si="190"/>
        <v>0.72884024044979911</v>
      </c>
      <c r="O109" s="5">
        <f t="shared" si="190"/>
        <v>0.74484440598569213</v>
      </c>
      <c r="P109" s="5">
        <f t="shared" si="190"/>
        <v>0.76119999739008826</v>
      </c>
      <c r="Q109" s="5">
        <f t="shared" si="190"/>
        <v>0.77791473141277845</v>
      </c>
      <c r="R109" s="5">
        <f t="shared" si="190"/>
        <v>0.88332943805670328</v>
      </c>
      <c r="S109" s="5">
        <f t="shared" si="190"/>
        <v>0.90272593918932775</v>
      </c>
      <c r="T109" s="5">
        <f t="shared" si="190"/>
        <v>0.92254835645242272</v>
      </c>
      <c r="U109" s="5">
        <f t="shared" si="190"/>
        <v>0.94280604228274711</v>
      </c>
      <c r="V109" s="5">
        <f t="shared" si="190"/>
        <v>0.96350855448160899</v>
      </c>
      <c r="W109" s="5">
        <f t="shared" si="190"/>
        <v>0.98466566072433803</v>
      </c>
      <c r="X109" s="5">
        <f t="shared" si="190"/>
        <v>1.1069160774856659</v>
      </c>
      <c r="Y109" s="5">
        <f t="shared" si="190"/>
        <v>1.131222183481527</v>
      </c>
      <c r="Z109" s="5">
        <f t="shared" si="190"/>
        <v>1.1560620126752876</v>
      </c>
      <c r="AA109" s="5">
        <f t="shared" si="190"/>
        <v>1.1814472847744169</v>
      </c>
      <c r="AB109" s="5">
        <f t="shared" si="190"/>
        <v>1.2073899768324072</v>
      </c>
      <c r="AC109" s="5">
        <f t="shared" si="190"/>
        <v>1.233902328899684</v>
      </c>
      <c r="AD109" s="5">
        <f t="shared" si="190"/>
        <v>1.3756329270530125</v>
      </c>
      <c r="AE109" s="5">
        <f t="shared" si="190"/>
        <v>1.4058396251184138</v>
      </c>
      <c r="AF109" s="5">
        <f t="shared" si="190"/>
        <v>1.4367096139426139</v>
      </c>
      <c r="AG109" s="5">
        <f t="shared" si="190"/>
        <v>1.4682574583294108</v>
      </c>
      <c r="AH109" s="5">
        <f t="shared" si="190"/>
        <v>1.500498042902392</v>
      </c>
      <c r="AI109" s="5">
        <f t="shared" si="190"/>
        <v>1.5334465791276592</v>
      </c>
      <c r="AJ109" s="5">
        <f t="shared" si="190"/>
        <v>1.6977118301983407</v>
      </c>
      <c r="AK109" s="5">
        <f t="shared" si="190"/>
        <v>1.7349908656505668</v>
      </c>
      <c r="AL109" s="5">
        <f t="shared" si="190"/>
        <v>1.7730884890748695</v>
      </c>
      <c r="AM109" s="5">
        <f t="shared" si="190"/>
        <v>1.8120226753533712</v>
      </c>
      <c r="AN109" s="5">
        <f t="shared" si="190"/>
        <v>1.85181179406785</v>
      </c>
      <c r="AO109" s="5">
        <f t="shared" si="190"/>
        <v>1.8924746181667096</v>
      </c>
      <c r="AP109" s="5">
        <f t="shared" si="190"/>
        <v>2.0828018968855115</v>
      </c>
      <c r="AQ109" s="5">
        <f t="shared" si="190"/>
        <v>2.1285368940580831</v>
      </c>
      <c r="AR109" s="5">
        <f t="shared" si="190"/>
        <v>2.1752761585925682</v>
      </c>
      <c r="AS109" s="5">
        <f t="shared" si="190"/>
        <v>2.2230417425934066</v>
      </c>
      <c r="AT109" s="5">
        <f t="shared" si="190"/>
        <v>1.5059160980440056</v>
      </c>
      <c r="AU109" s="5">
        <f t="shared" si="190"/>
        <v>0</v>
      </c>
      <c r="AV109" s="5">
        <f t="shared" si="190"/>
        <v>0</v>
      </c>
      <c r="AW109" s="5">
        <f t="shared" si="190"/>
        <v>0</v>
      </c>
      <c r="AX109" s="5">
        <f t="shared" si="190"/>
        <v>0</v>
      </c>
      <c r="AY109" s="5">
        <f t="shared" si="190"/>
        <v>0</v>
      </c>
      <c r="AZ109" s="5">
        <f t="shared" si="190"/>
        <v>0</v>
      </c>
      <c r="BA109" s="5">
        <f t="shared" si="190"/>
        <v>0</v>
      </c>
      <c r="BB109" s="5">
        <f t="shared" si="190"/>
        <v>0</v>
      </c>
      <c r="BC109" s="5">
        <f t="shared" si="190"/>
        <v>0</v>
      </c>
      <c r="BD109" s="5">
        <f t="shared" si="190"/>
        <v>0</v>
      </c>
      <c r="BE109" s="5">
        <f t="shared" si="190"/>
        <v>0</v>
      </c>
      <c r="BF109" s="5">
        <f t="shared" si="190"/>
        <v>0</v>
      </c>
      <c r="BG109" s="5">
        <f t="shared" si="190"/>
        <v>0</v>
      </c>
      <c r="BH109" s="5">
        <f t="shared" si="190"/>
        <v>0</v>
      </c>
      <c r="BI109" s="5">
        <f t="shared" si="190"/>
        <v>0</v>
      </c>
    </row>
    <row r="110" spans="1:61" x14ac:dyDescent="0.35">
      <c r="C110" t="s">
        <v>215</v>
      </c>
      <c r="D110" t="s">
        <v>233</v>
      </c>
      <c r="E110" s="36">
        <f t="shared" si="168"/>
        <v>29.326067944435778</v>
      </c>
      <c r="F110" s="5">
        <f t="shared" si="191"/>
        <v>0</v>
      </c>
      <c r="G110" s="5">
        <f t="shared" si="190"/>
        <v>0</v>
      </c>
      <c r="H110" s="5">
        <f t="shared" si="190"/>
        <v>0</v>
      </c>
      <c r="I110" s="5">
        <f t="shared" si="190"/>
        <v>0</v>
      </c>
      <c r="J110" s="5">
        <f t="shared" si="190"/>
        <v>0.4056277406571952</v>
      </c>
      <c r="K110" s="5">
        <f t="shared" si="190"/>
        <v>0.41246200345345407</v>
      </c>
      <c r="L110" s="5">
        <f t="shared" si="190"/>
        <v>0.47183784082260294</v>
      </c>
      <c r="M110" s="5">
        <f t="shared" si="190"/>
        <v>0.47978765164218895</v>
      </c>
      <c r="N110" s="5">
        <f t="shared" si="190"/>
        <v>0.48787140570794912</v>
      </c>
      <c r="O110" s="5">
        <f t="shared" si="190"/>
        <v>0.49609135977713131</v>
      </c>
      <c r="P110" s="5">
        <f t="shared" si="190"/>
        <v>0.50444980863020317</v>
      </c>
      <c r="Q110" s="5">
        <f t="shared" si="190"/>
        <v>0.51294908571148823</v>
      </c>
      <c r="R110" s="5">
        <f t="shared" si="190"/>
        <v>0.57954618197844399</v>
      </c>
      <c r="S110" s="5">
        <f t="shared" si="190"/>
        <v>0.58931072841649557</v>
      </c>
      <c r="T110" s="5">
        <f t="shared" si="190"/>
        <v>0.59923979386977955</v>
      </c>
      <c r="U110" s="5">
        <f t="shared" si="190"/>
        <v>0.60933615025469201</v>
      </c>
      <c r="V110" s="5">
        <f t="shared" si="190"/>
        <v>0.61960261619056267</v>
      </c>
      <c r="W110" s="5">
        <f t="shared" si="190"/>
        <v>0.63004205778653199</v>
      </c>
      <c r="X110" s="5">
        <f t="shared" si="190"/>
        <v>0.7047231283858596</v>
      </c>
      <c r="Y110" s="5">
        <f t="shared" si="190"/>
        <v>0.71659673212456643</v>
      </c>
      <c r="Z110" s="5">
        <f t="shared" si="190"/>
        <v>0.72867038955821417</v>
      </c>
      <c r="AA110" s="5">
        <f t="shared" si="190"/>
        <v>0.7409474713130878</v>
      </c>
      <c r="AB110" s="5">
        <f t="shared" si="190"/>
        <v>0.75343140480583348</v>
      </c>
      <c r="AC110" s="5">
        <f t="shared" si="190"/>
        <v>0.76612567520029606</v>
      </c>
      <c r="AD110" s="5">
        <f t="shared" si="190"/>
        <v>0.84985508332416149</v>
      </c>
      <c r="AE110" s="5">
        <f t="shared" si="190"/>
        <v>0.86417395847989775</v>
      </c>
      <c r="AF110" s="5">
        <f t="shared" si="190"/>
        <v>0.87873408675013409</v>
      </c>
      <c r="AG110" s="5">
        <f t="shared" si="190"/>
        <v>0.8935395329140241</v>
      </c>
      <c r="AH110" s="5">
        <f t="shared" si="190"/>
        <v>0.90859443023659625</v>
      </c>
      <c r="AI110" s="5">
        <f t="shared" si="190"/>
        <v>0.92390298162263584</v>
      </c>
      <c r="AJ110" s="5">
        <f t="shared" si="190"/>
        <v>1.017758582522529</v>
      </c>
      <c r="AK110" s="5">
        <f t="shared" si="190"/>
        <v>1.0349063979180864</v>
      </c>
      <c r="AL110" s="5">
        <f t="shared" si="190"/>
        <v>1.0523431301333006</v>
      </c>
      <c r="AM110" s="5">
        <f t="shared" si="190"/>
        <v>1.0700736470144099</v>
      </c>
      <c r="AN110" s="5">
        <f t="shared" si="190"/>
        <v>1.0881028984240859</v>
      </c>
      <c r="AO110" s="5">
        <f t="shared" si="190"/>
        <v>1.106435917623297</v>
      </c>
      <c r="AP110" s="5">
        <f t="shared" si="190"/>
        <v>1.2116222705746404</v>
      </c>
      <c r="AQ110" s="5">
        <f t="shared" si="190"/>
        <v>1.2320364192556228</v>
      </c>
      <c r="AR110" s="5">
        <f t="shared" si="190"/>
        <v>1.2527945179253845</v>
      </c>
      <c r="AS110" s="5">
        <f t="shared" si="190"/>
        <v>1.2739023616624581</v>
      </c>
      <c r="AT110" s="5">
        <f t="shared" si="190"/>
        <v>0.85864250176793544</v>
      </c>
      <c r="AU110" s="5">
        <f t="shared" si="190"/>
        <v>0</v>
      </c>
      <c r="AV110" s="5">
        <f t="shared" si="190"/>
        <v>0</v>
      </c>
      <c r="AW110" s="5">
        <f t="shared" si="190"/>
        <v>0</v>
      </c>
      <c r="AX110" s="5">
        <f t="shared" si="190"/>
        <v>0</v>
      </c>
      <c r="AY110" s="5">
        <f t="shared" si="190"/>
        <v>0</v>
      </c>
      <c r="AZ110" s="5">
        <f t="shared" si="190"/>
        <v>0</v>
      </c>
      <c r="BA110" s="5">
        <f t="shared" si="190"/>
        <v>0</v>
      </c>
      <c r="BB110" s="5">
        <f t="shared" si="190"/>
        <v>0</v>
      </c>
      <c r="BC110" s="5">
        <f t="shared" si="190"/>
        <v>0</v>
      </c>
      <c r="BD110" s="5">
        <f t="shared" si="190"/>
        <v>0</v>
      </c>
      <c r="BE110" s="5">
        <f t="shared" ref="BE110:BI110" si="192">BE53*BE$65</f>
        <v>0</v>
      </c>
      <c r="BF110" s="5">
        <f t="shared" si="192"/>
        <v>0</v>
      </c>
      <c r="BG110" s="5">
        <f t="shared" si="192"/>
        <v>0</v>
      </c>
      <c r="BH110" s="5">
        <f t="shared" si="192"/>
        <v>0</v>
      </c>
      <c r="BI110" s="5">
        <f t="shared" si="192"/>
        <v>0</v>
      </c>
    </row>
    <row r="111" spans="1:61" x14ac:dyDescent="0.35">
      <c r="B111" s="7" t="s">
        <v>327</v>
      </c>
      <c r="D111" t="s">
        <v>233</v>
      </c>
      <c r="E111" s="36">
        <f t="shared" si="168"/>
        <v>495.99410837815424</v>
      </c>
      <c r="F111" s="5">
        <f t="shared" ref="F111:AK111" si="193">SUM(F106:F110)</f>
        <v>0</v>
      </c>
      <c r="G111" s="5">
        <f t="shared" si="193"/>
        <v>0</v>
      </c>
      <c r="H111" s="5">
        <f t="shared" si="193"/>
        <v>0</v>
      </c>
      <c r="I111" s="5">
        <f t="shared" si="193"/>
        <v>0</v>
      </c>
      <c r="J111" s="5">
        <f t="shared" si="193"/>
        <v>6.6726234300371079</v>
      </c>
      <c r="K111" s="5">
        <f t="shared" si="193"/>
        <v>6.8393505713685316</v>
      </c>
      <c r="L111" s="5">
        <f t="shared" si="193"/>
        <v>7.5280405557078964</v>
      </c>
      <c r="M111" s="5">
        <f t="shared" si="193"/>
        <v>7.7145789812667278</v>
      </c>
      <c r="N111" s="5">
        <f t="shared" si="193"/>
        <v>7.9058869702395818</v>
      </c>
      <c r="O111" s="5">
        <f t="shared" si="193"/>
        <v>8.1020901360034721</v>
      </c>
      <c r="P111" s="5">
        <f t="shared" si="193"/>
        <v>8.3033174899603512</v>
      </c>
      <c r="Q111" s="5">
        <f t="shared" si="193"/>
        <v>8.5097015356268617</v>
      </c>
      <c r="R111" s="5">
        <f t="shared" si="193"/>
        <v>9.309330646412814</v>
      </c>
      <c r="S111" s="5">
        <f t="shared" si="193"/>
        <v>9.5390543962966579</v>
      </c>
      <c r="T111" s="5">
        <f t="shared" si="193"/>
        <v>9.774626283917387</v>
      </c>
      <c r="U111" s="5">
        <f t="shared" si="193"/>
        <v>10.016199665094502</v>
      </c>
      <c r="V111" s="5">
        <f t="shared" si="193"/>
        <v>10.263932027510073</v>
      </c>
      <c r="W111" s="5">
        <f t="shared" si="193"/>
        <v>10.517985104712203</v>
      </c>
      <c r="X111" s="5">
        <f t="shared" si="193"/>
        <v>11.4463631381734</v>
      </c>
      <c r="Y111" s="5">
        <f t="shared" si="193"/>
        <v>11.727897712942452</v>
      </c>
      <c r="Z111" s="5">
        <f t="shared" si="193"/>
        <v>12.016574175512513</v>
      </c>
      <c r="AA111" s="5">
        <f t="shared" si="193"/>
        <v>12.312579147501218</v>
      </c>
      <c r="AB111" s="5">
        <f t="shared" si="193"/>
        <v>12.616104261961667</v>
      </c>
      <c r="AC111" s="5">
        <f t="shared" si="193"/>
        <v>12.927346301243862</v>
      </c>
      <c r="AD111" s="5">
        <f t="shared" si="193"/>
        <v>14.005145059197591</v>
      </c>
      <c r="AE111" s="5">
        <f t="shared" si="193"/>
        <v>14.348729193635107</v>
      </c>
      <c r="AF111" s="5">
        <f t="shared" si="193"/>
        <v>14.701004682880777</v>
      </c>
      <c r="AG111" s="5">
        <f t="shared" si="193"/>
        <v>15.062197985322191</v>
      </c>
      <c r="AH111" s="5">
        <f t="shared" si="193"/>
        <v>15.432541623896087</v>
      </c>
      <c r="AI111" s="5">
        <f t="shared" si="193"/>
        <v>15.812274352508334</v>
      </c>
      <c r="AJ111" s="5">
        <f t="shared" si="193"/>
        <v>17.06348975509513</v>
      </c>
      <c r="AK111" s="5">
        <f t="shared" si="193"/>
        <v>17.481267480983799</v>
      </c>
      <c r="AL111" s="5">
        <f t="shared" ref="AL111:BI111" si="194">SUM(AL106:AL110)</f>
        <v>17.90958971359753</v>
      </c>
      <c r="AM111" s="5">
        <f t="shared" si="194"/>
        <v>18.348730560749907</v>
      </c>
      <c r="AN111" s="5">
        <f t="shared" si="194"/>
        <v>18.798971454467235</v>
      </c>
      <c r="AO111" s="5">
        <f t="shared" si="194"/>
        <v>19.260601351567011</v>
      </c>
      <c r="AP111" s="5">
        <f t="shared" si="194"/>
        <v>20.713090772124456</v>
      </c>
      <c r="AQ111" s="5">
        <f t="shared" si="194"/>
        <v>21.21945554887202</v>
      </c>
      <c r="AR111" s="5">
        <f t="shared" si="194"/>
        <v>21.738578407259787</v>
      </c>
      <c r="AS111" s="5">
        <f t="shared" si="194"/>
        <v>22.270790388522808</v>
      </c>
      <c r="AT111" s="5">
        <f t="shared" si="194"/>
        <v>17.784067515985143</v>
      </c>
      <c r="AU111" s="5">
        <f t="shared" si="194"/>
        <v>0</v>
      </c>
      <c r="AV111" s="5">
        <f t="shared" si="194"/>
        <v>0</v>
      </c>
      <c r="AW111" s="5">
        <f t="shared" si="194"/>
        <v>0</v>
      </c>
      <c r="AX111" s="5">
        <f t="shared" si="194"/>
        <v>0</v>
      </c>
      <c r="AY111" s="5">
        <f t="shared" si="194"/>
        <v>0</v>
      </c>
      <c r="AZ111" s="5">
        <f t="shared" si="194"/>
        <v>0</v>
      </c>
      <c r="BA111" s="5">
        <f t="shared" si="194"/>
        <v>0</v>
      </c>
      <c r="BB111" s="5">
        <f t="shared" si="194"/>
        <v>0</v>
      </c>
      <c r="BC111" s="5">
        <f t="shared" si="194"/>
        <v>0</v>
      </c>
      <c r="BD111" s="5">
        <f t="shared" si="194"/>
        <v>0</v>
      </c>
      <c r="BE111" s="5">
        <f t="shared" si="194"/>
        <v>0</v>
      </c>
      <c r="BF111" s="5">
        <f t="shared" si="194"/>
        <v>0</v>
      </c>
      <c r="BG111" s="5">
        <f t="shared" si="194"/>
        <v>0</v>
      </c>
      <c r="BH111" s="5">
        <f t="shared" si="194"/>
        <v>0</v>
      </c>
      <c r="BI111" s="5">
        <f t="shared" si="194"/>
        <v>0</v>
      </c>
    </row>
    <row r="112" spans="1:61" x14ac:dyDescent="0.35">
      <c r="E112" s="36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</row>
    <row r="113" spans="1:61" x14ac:dyDescent="0.35">
      <c r="B113" s="7" t="s">
        <v>221</v>
      </c>
      <c r="E113" s="36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</row>
    <row r="114" spans="1:61" x14ac:dyDescent="0.35">
      <c r="C114" t="s">
        <v>328</v>
      </c>
      <c r="D114" t="s">
        <v>233</v>
      </c>
      <c r="E114" s="36">
        <f t="shared" ref="E114:E117" si="195">SUM(F114:BI114)</f>
        <v>602.77581887833026</v>
      </c>
      <c r="F114" s="5">
        <f>F57*F$65</f>
        <v>0</v>
      </c>
      <c r="G114" s="5">
        <f t="shared" ref="G114:BI116" si="196">G57*G$65</f>
        <v>0</v>
      </c>
      <c r="H114" s="5">
        <f t="shared" si="196"/>
        <v>0</v>
      </c>
      <c r="I114" s="5">
        <f t="shared" si="196"/>
        <v>0</v>
      </c>
      <c r="J114" s="5">
        <f t="shared" si="196"/>
        <v>7.483719386603048</v>
      </c>
      <c r="K114" s="5">
        <f t="shared" si="196"/>
        <v>7.6480498903818335</v>
      </c>
      <c r="L114" s="5">
        <f t="shared" si="196"/>
        <v>8.7929874327316444</v>
      </c>
      <c r="M114" s="5">
        <f t="shared" si="196"/>
        <v>8.9860673679745329</v>
      </c>
      <c r="N114" s="5">
        <f t="shared" si="196"/>
        <v>9.1833870296674682</v>
      </c>
      <c r="O114" s="5">
        <f t="shared" si="196"/>
        <v>9.3850395154197201</v>
      </c>
      <c r="P114" s="5">
        <f t="shared" si="196"/>
        <v>9.5911199671151124</v>
      </c>
      <c r="Q114" s="5">
        <f t="shared" si="196"/>
        <v>9.801725615801006</v>
      </c>
      <c r="R114" s="5">
        <f t="shared" si="196"/>
        <v>11.129950919514462</v>
      </c>
      <c r="S114" s="5">
        <f t="shared" si="196"/>
        <v>11.374346833785527</v>
      </c>
      <c r="T114" s="5">
        <f t="shared" si="196"/>
        <v>11.624109291300524</v>
      </c>
      <c r="U114" s="5">
        <f t="shared" si="196"/>
        <v>11.879356132762611</v>
      </c>
      <c r="V114" s="5">
        <f t="shared" si="196"/>
        <v>12.14020778646827</v>
      </c>
      <c r="W114" s="5">
        <f t="shared" si="196"/>
        <v>12.406787325126659</v>
      </c>
      <c r="X114" s="5">
        <f t="shared" si="196"/>
        <v>13.947142576319388</v>
      </c>
      <c r="Y114" s="5">
        <f t="shared" si="196"/>
        <v>14.253399511867238</v>
      </c>
      <c r="Z114" s="5">
        <f t="shared" si="196"/>
        <v>14.566381359708625</v>
      </c>
      <c r="AA114" s="5">
        <f t="shared" si="196"/>
        <v>14.88623578815765</v>
      </c>
      <c r="AB114" s="5">
        <f t="shared" si="196"/>
        <v>15.213113708088333</v>
      </c>
      <c r="AC114" s="5">
        <f t="shared" si="196"/>
        <v>15.547169344136016</v>
      </c>
      <c r="AD114" s="5">
        <f t="shared" si="196"/>
        <v>17.332974880867955</v>
      </c>
      <c r="AE114" s="5">
        <f t="shared" si="196"/>
        <v>17.713579276492013</v>
      </c>
      <c r="AF114" s="5">
        <f t="shared" si="196"/>
        <v>18.102541135676933</v>
      </c>
      <c r="AG114" s="5">
        <f t="shared" si="196"/>
        <v>18.500043974950572</v>
      </c>
      <c r="AH114" s="5">
        <f t="shared" si="196"/>
        <v>18.906275340570136</v>
      </c>
      <c r="AI114" s="5">
        <f t="shared" si="196"/>
        <v>19.321426897008504</v>
      </c>
      <c r="AJ114" s="5">
        <f t="shared" si="196"/>
        <v>21.391169060499088</v>
      </c>
      <c r="AK114" s="5">
        <f t="shared" si="196"/>
        <v>21.860884907197143</v>
      </c>
      <c r="AL114" s="5">
        <f t="shared" si="196"/>
        <v>22.340914962343348</v>
      </c>
      <c r="AM114" s="5">
        <f t="shared" si="196"/>
        <v>22.831485709452473</v>
      </c>
      <c r="AN114" s="5">
        <f t="shared" si="196"/>
        <v>23.332828605254907</v>
      </c>
      <c r="AO114" s="5">
        <f t="shared" si="196"/>
        <v>23.845180188900542</v>
      </c>
      <c r="AP114" s="5">
        <f t="shared" si="196"/>
        <v>26.243303900757446</v>
      </c>
      <c r="AQ114" s="5">
        <f t="shared" si="196"/>
        <v>26.819564865131845</v>
      </c>
      <c r="AR114" s="5">
        <f t="shared" si="196"/>
        <v>27.408479598266364</v>
      </c>
      <c r="AS114" s="5">
        <f t="shared" si="196"/>
        <v>28.010325956676919</v>
      </c>
      <c r="AT114" s="5">
        <f t="shared" si="196"/>
        <v>18.974542835354466</v>
      </c>
      <c r="AU114" s="5">
        <f t="shared" si="196"/>
        <v>0</v>
      </c>
      <c r="AV114" s="5">
        <f t="shared" si="196"/>
        <v>0</v>
      </c>
      <c r="AW114" s="5">
        <f t="shared" si="196"/>
        <v>0</v>
      </c>
      <c r="AX114" s="5">
        <f t="shared" si="196"/>
        <v>0</v>
      </c>
      <c r="AY114" s="5">
        <f t="shared" si="196"/>
        <v>0</v>
      </c>
      <c r="AZ114" s="5">
        <f t="shared" si="196"/>
        <v>0</v>
      </c>
      <c r="BA114" s="5">
        <f t="shared" si="196"/>
        <v>0</v>
      </c>
      <c r="BB114" s="5">
        <f t="shared" si="196"/>
        <v>0</v>
      </c>
      <c r="BC114" s="5">
        <f t="shared" si="196"/>
        <v>0</v>
      </c>
      <c r="BD114" s="5">
        <f t="shared" si="196"/>
        <v>0</v>
      </c>
      <c r="BE114" s="5">
        <f t="shared" si="196"/>
        <v>0</v>
      </c>
      <c r="BF114" s="5">
        <f t="shared" si="196"/>
        <v>0</v>
      </c>
      <c r="BG114" s="5">
        <f t="shared" si="196"/>
        <v>0</v>
      </c>
      <c r="BH114" s="5">
        <f t="shared" si="196"/>
        <v>0</v>
      </c>
      <c r="BI114" s="5">
        <f t="shared" si="196"/>
        <v>0</v>
      </c>
    </row>
    <row r="115" spans="1:61" x14ac:dyDescent="0.35">
      <c r="C115" t="s">
        <v>224</v>
      </c>
      <c r="D115" t="s">
        <v>233</v>
      </c>
      <c r="E115" s="36">
        <f t="shared" si="195"/>
        <v>589.38080068103409</v>
      </c>
      <c r="F115" s="5">
        <f t="shared" ref="F115:U116" si="197">F58*F$65</f>
        <v>0</v>
      </c>
      <c r="G115" s="5">
        <f t="shared" si="197"/>
        <v>0</v>
      </c>
      <c r="H115" s="5">
        <f t="shared" si="197"/>
        <v>0</v>
      </c>
      <c r="I115" s="5">
        <f t="shared" si="197"/>
        <v>0</v>
      </c>
      <c r="J115" s="5">
        <f t="shared" si="197"/>
        <v>7.3174145113452029</v>
      </c>
      <c r="K115" s="5">
        <f t="shared" si="197"/>
        <v>7.4780932261511266</v>
      </c>
      <c r="L115" s="5">
        <f t="shared" si="197"/>
        <v>8.597587712004275</v>
      </c>
      <c r="M115" s="5">
        <f t="shared" si="197"/>
        <v>8.7863769820195436</v>
      </c>
      <c r="N115" s="5">
        <f t="shared" si="197"/>
        <v>8.9793117623415259</v>
      </c>
      <c r="O115" s="5">
        <f t="shared" si="197"/>
        <v>9.1764830817437275</v>
      </c>
      <c r="P115" s="5">
        <f t="shared" si="197"/>
        <v>9.3779839678458874</v>
      </c>
      <c r="Q115" s="5">
        <f t="shared" si="197"/>
        <v>9.5839094910054303</v>
      </c>
      <c r="R115" s="5">
        <f t="shared" si="197"/>
        <v>10.882618676858584</v>
      </c>
      <c r="S115" s="5">
        <f t="shared" si="197"/>
        <v>11.121583570812517</v>
      </c>
      <c r="T115" s="5">
        <f t="shared" si="197"/>
        <v>11.365795751493847</v>
      </c>
      <c r="U115" s="5">
        <f t="shared" si="197"/>
        <v>11.615370440923444</v>
      </c>
      <c r="V115" s="5">
        <f t="shared" si="196"/>
        <v>11.870425391213422</v>
      </c>
      <c r="W115" s="5">
        <f t="shared" si="196"/>
        <v>12.131080940123846</v>
      </c>
      <c r="X115" s="5">
        <f t="shared" si="196"/>
        <v>13.637206074623402</v>
      </c>
      <c r="Y115" s="5">
        <f t="shared" si="196"/>
        <v>13.936657300492412</v>
      </c>
      <c r="Z115" s="5">
        <f t="shared" si="196"/>
        <v>14.242683996159542</v>
      </c>
      <c r="AA115" s="5">
        <f t="shared" si="196"/>
        <v>14.555430548420814</v>
      </c>
      <c r="AB115" s="5">
        <f t="shared" si="196"/>
        <v>14.875044514575256</v>
      </c>
      <c r="AC115" s="5">
        <f t="shared" si="196"/>
        <v>15.201676692044106</v>
      </c>
      <c r="AD115" s="5">
        <f t="shared" si="196"/>
        <v>16.947797661293112</v>
      </c>
      <c r="AE115" s="5">
        <f t="shared" si="196"/>
        <v>17.319944181458855</v>
      </c>
      <c r="AF115" s="5">
        <f t="shared" si="196"/>
        <v>17.700262443773003</v>
      </c>
      <c r="AG115" s="5">
        <f t="shared" si="196"/>
        <v>18.088931886618337</v>
      </c>
      <c r="AH115" s="5">
        <f t="shared" si="196"/>
        <v>18.486135888557467</v>
      </c>
      <c r="AI115" s="5">
        <f t="shared" si="196"/>
        <v>18.892061854852759</v>
      </c>
      <c r="AJ115" s="5">
        <f t="shared" si="196"/>
        <v>20.915809748043557</v>
      </c>
      <c r="AK115" s="5">
        <f t="shared" si="196"/>
        <v>21.375087464814982</v>
      </c>
      <c r="AL115" s="5">
        <f t="shared" si="196"/>
        <v>21.84445018540239</v>
      </c>
      <c r="AM115" s="5">
        <f t="shared" si="196"/>
        <v>22.324119360353535</v>
      </c>
      <c r="AN115" s="5">
        <f t="shared" si="196"/>
        <v>22.814321302915911</v>
      </c>
      <c r="AO115" s="5">
        <f t="shared" si="196"/>
        <v>23.31528729581386</v>
      </c>
      <c r="AP115" s="5">
        <f t="shared" si="196"/>
        <v>25.660119369629498</v>
      </c>
      <c r="AQ115" s="5">
        <f t="shared" si="196"/>
        <v>26.223574534795588</v>
      </c>
      <c r="AR115" s="5">
        <f t="shared" si="196"/>
        <v>26.799402273860444</v>
      </c>
      <c r="AS115" s="5">
        <f t="shared" si="196"/>
        <v>27.387874268750767</v>
      </c>
      <c r="AT115" s="5">
        <f t="shared" si="196"/>
        <v>18.552886327902147</v>
      </c>
      <c r="AU115" s="5">
        <f t="shared" si="196"/>
        <v>0</v>
      </c>
      <c r="AV115" s="5">
        <f t="shared" si="196"/>
        <v>0</v>
      </c>
      <c r="AW115" s="5">
        <f t="shared" si="196"/>
        <v>0</v>
      </c>
      <c r="AX115" s="5">
        <f t="shared" si="196"/>
        <v>0</v>
      </c>
      <c r="AY115" s="5">
        <f t="shared" si="196"/>
        <v>0</v>
      </c>
      <c r="AZ115" s="5">
        <f t="shared" si="196"/>
        <v>0</v>
      </c>
      <c r="BA115" s="5">
        <f t="shared" si="196"/>
        <v>0</v>
      </c>
      <c r="BB115" s="5">
        <f t="shared" si="196"/>
        <v>0</v>
      </c>
      <c r="BC115" s="5">
        <f t="shared" si="196"/>
        <v>0</v>
      </c>
      <c r="BD115" s="5">
        <f t="shared" si="196"/>
        <v>0</v>
      </c>
      <c r="BE115" s="5">
        <f t="shared" si="196"/>
        <v>0</v>
      </c>
      <c r="BF115" s="5">
        <f t="shared" si="196"/>
        <v>0</v>
      </c>
      <c r="BG115" s="5">
        <f t="shared" si="196"/>
        <v>0</v>
      </c>
      <c r="BH115" s="5">
        <f t="shared" si="196"/>
        <v>0</v>
      </c>
      <c r="BI115" s="5">
        <f t="shared" si="196"/>
        <v>0</v>
      </c>
    </row>
    <row r="116" spans="1:61" x14ac:dyDescent="0.35">
      <c r="C116" t="s">
        <v>225</v>
      </c>
      <c r="D116" t="s">
        <v>233</v>
      </c>
      <c r="E116" s="36">
        <f t="shared" si="195"/>
        <v>66.975090986481135</v>
      </c>
      <c r="F116" s="5">
        <f t="shared" si="197"/>
        <v>0</v>
      </c>
      <c r="G116" s="5">
        <f t="shared" si="196"/>
        <v>0</v>
      </c>
      <c r="H116" s="5">
        <f t="shared" si="196"/>
        <v>0</v>
      </c>
      <c r="I116" s="5">
        <f t="shared" si="196"/>
        <v>0</v>
      </c>
      <c r="J116" s="5">
        <f t="shared" si="196"/>
        <v>0.8315243762892276</v>
      </c>
      <c r="K116" s="5">
        <f t="shared" si="196"/>
        <v>0.84978332115353694</v>
      </c>
      <c r="L116" s="5">
        <f t="shared" si="196"/>
        <v>0.97699860363684932</v>
      </c>
      <c r="M116" s="5">
        <f t="shared" si="196"/>
        <v>0.99845192977494812</v>
      </c>
      <c r="N116" s="5">
        <f t="shared" si="196"/>
        <v>1.0203763366297187</v>
      </c>
      <c r="O116" s="5">
        <f t="shared" si="196"/>
        <v>1.042782168379969</v>
      </c>
      <c r="P116" s="5">
        <f t="shared" si="196"/>
        <v>1.0656799963461236</v>
      </c>
      <c r="Q116" s="5">
        <f t="shared" si="196"/>
        <v>1.0890806239778899</v>
      </c>
      <c r="R116" s="5">
        <f t="shared" si="196"/>
        <v>1.2366612132793844</v>
      </c>
      <c r="S116" s="5">
        <f t="shared" si="196"/>
        <v>1.263816314865059</v>
      </c>
      <c r="T116" s="5">
        <f t="shared" si="196"/>
        <v>1.2915676990333915</v>
      </c>
      <c r="U116" s="5">
        <f t="shared" si="196"/>
        <v>1.3199284591958458</v>
      </c>
      <c r="V116" s="5">
        <f t="shared" si="196"/>
        <v>1.3489119762742525</v>
      </c>
      <c r="W116" s="5">
        <f t="shared" si="196"/>
        <v>1.3785319250140733</v>
      </c>
      <c r="X116" s="5">
        <f t="shared" si="196"/>
        <v>1.5496825084799322</v>
      </c>
      <c r="Y116" s="5">
        <f t="shared" si="196"/>
        <v>1.5837110568741379</v>
      </c>
      <c r="Z116" s="5">
        <f t="shared" si="196"/>
        <v>1.6184868177454026</v>
      </c>
      <c r="AA116" s="5">
        <f t="shared" si="196"/>
        <v>1.6540261986841833</v>
      </c>
      <c r="AB116" s="5">
        <f t="shared" si="196"/>
        <v>1.6903459675653705</v>
      </c>
      <c r="AC116" s="5">
        <f t="shared" si="196"/>
        <v>1.7274632604595574</v>
      </c>
      <c r="AD116" s="5">
        <f t="shared" si="196"/>
        <v>1.9258860978742174</v>
      </c>
      <c r="AE116" s="5">
        <f t="shared" si="196"/>
        <v>1.968175475165779</v>
      </c>
      <c r="AF116" s="5">
        <f t="shared" si="196"/>
        <v>2.0113934595196592</v>
      </c>
      <c r="AG116" s="5">
        <f t="shared" si="196"/>
        <v>2.0555604416611746</v>
      </c>
      <c r="AH116" s="5">
        <f t="shared" si="196"/>
        <v>2.1006972600633484</v>
      </c>
      <c r="AI116" s="5">
        <f t="shared" si="196"/>
        <v>2.1468252107787227</v>
      </c>
      <c r="AJ116" s="5">
        <f t="shared" si="196"/>
        <v>2.376796562277677</v>
      </c>
      <c r="AK116" s="5">
        <f t="shared" si="196"/>
        <v>2.4289872119107931</v>
      </c>
      <c r="AL116" s="5">
        <f t="shared" si="196"/>
        <v>2.482323884704817</v>
      </c>
      <c r="AM116" s="5">
        <f t="shared" si="196"/>
        <v>2.5368317454947196</v>
      </c>
      <c r="AN116" s="5">
        <f t="shared" si="196"/>
        <v>2.5925365116949899</v>
      </c>
      <c r="AO116" s="5">
        <f t="shared" si="196"/>
        <v>2.6494644654333936</v>
      </c>
      <c r="AP116" s="5">
        <f t="shared" si="196"/>
        <v>2.9159226556397164</v>
      </c>
      <c r="AQ116" s="5">
        <f t="shared" si="196"/>
        <v>2.9799516516813163</v>
      </c>
      <c r="AR116" s="5">
        <f t="shared" si="196"/>
        <v>3.045386622029596</v>
      </c>
      <c r="AS116" s="5">
        <f t="shared" si="196"/>
        <v>3.1122584396307689</v>
      </c>
      <c r="AT116" s="5">
        <f t="shared" si="196"/>
        <v>2.1082825372616076</v>
      </c>
      <c r="AU116" s="5">
        <f t="shared" si="196"/>
        <v>0</v>
      </c>
      <c r="AV116" s="5">
        <f t="shared" si="196"/>
        <v>0</v>
      </c>
      <c r="AW116" s="5">
        <f t="shared" si="196"/>
        <v>0</v>
      </c>
      <c r="AX116" s="5">
        <f t="shared" si="196"/>
        <v>0</v>
      </c>
      <c r="AY116" s="5">
        <f t="shared" si="196"/>
        <v>0</v>
      </c>
      <c r="AZ116" s="5">
        <f t="shared" si="196"/>
        <v>0</v>
      </c>
      <c r="BA116" s="5">
        <f t="shared" si="196"/>
        <v>0</v>
      </c>
      <c r="BB116" s="5">
        <f t="shared" si="196"/>
        <v>0</v>
      </c>
      <c r="BC116" s="5">
        <f t="shared" si="196"/>
        <v>0</v>
      </c>
      <c r="BD116" s="5">
        <f t="shared" si="196"/>
        <v>0</v>
      </c>
      <c r="BE116" s="5">
        <f t="shared" si="196"/>
        <v>0</v>
      </c>
      <c r="BF116" s="5">
        <f t="shared" si="196"/>
        <v>0</v>
      </c>
      <c r="BG116" s="5">
        <f t="shared" si="196"/>
        <v>0</v>
      </c>
      <c r="BH116" s="5">
        <f t="shared" si="196"/>
        <v>0</v>
      </c>
      <c r="BI116" s="5">
        <f t="shared" si="196"/>
        <v>0</v>
      </c>
    </row>
    <row r="117" spans="1:61" x14ac:dyDescent="0.35">
      <c r="A117" s="1"/>
      <c r="B117" s="7" t="s">
        <v>329</v>
      </c>
      <c r="D117" t="s">
        <v>233</v>
      </c>
      <c r="E117" s="36">
        <f t="shared" si="195"/>
        <v>1259.1317105458456</v>
      </c>
      <c r="F117" s="5">
        <f>SUM(F114:F116)</f>
        <v>0</v>
      </c>
      <c r="G117" s="5">
        <f t="shared" ref="G117:BI117" si="198">SUM(G114:G116)</f>
        <v>0</v>
      </c>
      <c r="H117" s="5">
        <f t="shared" si="198"/>
        <v>0</v>
      </c>
      <c r="I117" s="5">
        <f t="shared" si="198"/>
        <v>0</v>
      </c>
      <c r="J117" s="5">
        <f t="shared" si="198"/>
        <v>15.632658274237478</v>
      </c>
      <c r="K117" s="5">
        <f t="shared" si="198"/>
        <v>15.975926437686496</v>
      </c>
      <c r="L117" s="5">
        <f t="shared" si="198"/>
        <v>18.36757374837277</v>
      </c>
      <c r="M117" s="5">
        <f t="shared" si="198"/>
        <v>18.770896279769023</v>
      </c>
      <c r="N117" s="5">
        <f t="shared" si="198"/>
        <v>19.183075128638716</v>
      </c>
      <c r="O117" s="5">
        <f t="shared" si="198"/>
        <v>19.604304765543414</v>
      </c>
      <c r="P117" s="5">
        <f t="shared" si="198"/>
        <v>20.034783931307121</v>
      </c>
      <c r="Q117" s="5">
        <f t="shared" si="198"/>
        <v>20.474715730784325</v>
      </c>
      <c r="R117" s="5">
        <f t="shared" si="198"/>
        <v>23.249230809652431</v>
      </c>
      <c r="S117" s="5">
        <f t="shared" si="198"/>
        <v>23.759746719463102</v>
      </c>
      <c r="T117" s="5">
        <f t="shared" si="198"/>
        <v>24.281472741827759</v>
      </c>
      <c r="U117" s="5">
        <f t="shared" si="198"/>
        <v>24.814655032881902</v>
      </c>
      <c r="V117" s="5">
        <f t="shared" si="198"/>
        <v>25.359545153955942</v>
      </c>
      <c r="W117" s="5">
        <f t="shared" si="198"/>
        <v>25.916400190264579</v>
      </c>
      <c r="X117" s="5">
        <f t="shared" si="198"/>
        <v>29.134031159422722</v>
      </c>
      <c r="Y117" s="5">
        <f t="shared" si="198"/>
        <v>29.773767869233787</v>
      </c>
      <c r="Z117" s="5">
        <f t="shared" si="198"/>
        <v>30.42755217361357</v>
      </c>
      <c r="AA117" s="5">
        <f t="shared" si="198"/>
        <v>31.095692535262646</v>
      </c>
      <c r="AB117" s="5">
        <f t="shared" si="198"/>
        <v>31.778504190228958</v>
      </c>
      <c r="AC117" s="5">
        <f t="shared" si="198"/>
        <v>32.476309296639677</v>
      </c>
      <c r="AD117" s="5">
        <f t="shared" si="198"/>
        <v>36.206658640035286</v>
      </c>
      <c r="AE117" s="5">
        <f t="shared" si="198"/>
        <v>37.001698933116643</v>
      </c>
      <c r="AF117" s="5">
        <f t="shared" si="198"/>
        <v>37.814197038969596</v>
      </c>
      <c r="AG117" s="5">
        <f t="shared" si="198"/>
        <v>38.644536303230083</v>
      </c>
      <c r="AH117" s="5">
        <f t="shared" si="198"/>
        <v>39.493108489190952</v>
      </c>
      <c r="AI117" s="5">
        <f t="shared" si="198"/>
        <v>40.360313962639985</v>
      </c>
      <c r="AJ117" s="5">
        <f t="shared" si="198"/>
        <v>44.683775370820321</v>
      </c>
      <c r="AK117" s="5">
        <f t="shared" si="198"/>
        <v>45.664959583922922</v>
      </c>
      <c r="AL117" s="5">
        <f t="shared" si="198"/>
        <v>46.667689032450561</v>
      </c>
      <c r="AM117" s="5">
        <f t="shared" si="198"/>
        <v>47.692436815300724</v>
      </c>
      <c r="AN117" s="5">
        <f t="shared" si="198"/>
        <v>48.739686419865805</v>
      </c>
      <c r="AO117" s="5">
        <f t="shared" si="198"/>
        <v>49.809931950147799</v>
      </c>
      <c r="AP117" s="5">
        <f t="shared" si="198"/>
        <v>54.819345926026664</v>
      </c>
      <c r="AQ117" s="5">
        <f t="shared" si="198"/>
        <v>56.023091051608752</v>
      </c>
      <c r="AR117" s="5">
        <f t="shared" si="198"/>
        <v>57.253268494156401</v>
      </c>
      <c r="AS117" s="5">
        <f t="shared" si="198"/>
        <v>58.510458665058458</v>
      </c>
      <c r="AT117" s="5">
        <f t="shared" si="198"/>
        <v>39.635711700518222</v>
      </c>
      <c r="AU117" s="5">
        <f t="shared" si="198"/>
        <v>0</v>
      </c>
      <c r="AV117" s="5">
        <f t="shared" si="198"/>
        <v>0</v>
      </c>
      <c r="AW117" s="5">
        <f t="shared" si="198"/>
        <v>0</v>
      </c>
      <c r="AX117" s="5">
        <f t="shared" si="198"/>
        <v>0</v>
      </c>
      <c r="AY117" s="5">
        <f t="shared" si="198"/>
        <v>0</v>
      </c>
      <c r="AZ117" s="5">
        <f t="shared" si="198"/>
        <v>0</v>
      </c>
      <c r="BA117" s="5">
        <f t="shared" si="198"/>
        <v>0</v>
      </c>
      <c r="BB117" s="5">
        <f t="shared" si="198"/>
        <v>0</v>
      </c>
      <c r="BC117" s="5">
        <f t="shared" si="198"/>
        <v>0</v>
      </c>
      <c r="BD117" s="5">
        <f t="shared" si="198"/>
        <v>0</v>
      </c>
      <c r="BE117" s="5">
        <f t="shared" si="198"/>
        <v>0</v>
      </c>
      <c r="BF117" s="5">
        <f t="shared" si="198"/>
        <v>0</v>
      </c>
      <c r="BG117" s="5">
        <f t="shared" si="198"/>
        <v>0</v>
      </c>
      <c r="BH117" s="5">
        <f t="shared" si="198"/>
        <v>0</v>
      </c>
      <c r="BI117" s="5">
        <f t="shared" si="198"/>
        <v>0</v>
      </c>
    </row>
    <row r="118" spans="1:61" x14ac:dyDescent="0.35">
      <c r="A118" s="1"/>
      <c r="E118" s="36"/>
    </row>
    <row r="119" spans="1:61" x14ac:dyDescent="0.35">
      <c r="B119" s="7" t="s">
        <v>331</v>
      </c>
      <c r="D119" t="s">
        <v>233</v>
      </c>
      <c r="E119" s="36">
        <f t="shared" si="168"/>
        <v>8999.20479764843</v>
      </c>
      <c r="F119" s="5">
        <f>F95+F103+F111+F117</f>
        <v>0</v>
      </c>
      <c r="G119" s="5">
        <f t="shared" ref="G119:BI119" si="199">G95+G103+G111+G117</f>
        <v>0</v>
      </c>
      <c r="H119" s="5">
        <f t="shared" si="199"/>
        <v>0</v>
      </c>
      <c r="I119" s="5">
        <f t="shared" si="199"/>
        <v>0</v>
      </c>
      <c r="J119" s="5">
        <f t="shared" si="199"/>
        <v>117.02795654454914</v>
      </c>
      <c r="K119" s="5">
        <f t="shared" si="199"/>
        <v>119.72332507554995</v>
      </c>
      <c r="L119" s="5">
        <f t="shared" si="199"/>
        <v>134.74445770708303</v>
      </c>
      <c r="M119" s="5">
        <f t="shared" si="199"/>
        <v>137.83005664649775</v>
      </c>
      <c r="N119" s="5">
        <f t="shared" si="199"/>
        <v>140.98823072204797</v>
      </c>
      <c r="O119" s="5">
        <f t="shared" si="199"/>
        <v>144.22073582423027</v>
      </c>
      <c r="P119" s="5">
        <f t="shared" si="199"/>
        <v>147.52937158132193</v>
      </c>
      <c r="Q119" s="5">
        <f t="shared" si="199"/>
        <v>150.91598248100138</v>
      </c>
      <c r="R119" s="5">
        <f t="shared" si="199"/>
        <v>168.29680262318564</v>
      </c>
      <c r="S119" s="5">
        <f t="shared" si="199"/>
        <v>172.1415100728664</v>
      </c>
      <c r="T119" s="5">
        <f t="shared" si="199"/>
        <v>176.07636254818718</v>
      </c>
      <c r="U119" s="5">
        <f t="shared" si="199"/>
        <v>180.10353276724339</v>
      </c>
      <c r="V119" s="5">
        <f t="shared" si="199"/>
        <v>184.22524733977517</v>
      </c>
      <c r="W119" s="5">
        <f t="shared" si="199"/>
        <v>188.4437881430612</v>
      </c>
      <c r="X119" s="5">
        <f t="shared" si="199"/>
        <v>208.5525210941897</v>
      </c>
      <c r="Y119" s="5">
        <f t="shared" si="199"/>
        <v>213.30846417977142</v>
      </c>
      <c r="Z119" s="5">
        <f t="shared" si="199"/>
        <v>218.17564824662958</v>
      </c>
      <c r="AA119" s="5">
        <f t="shared" si="199"/>
        <v>223.15674648992848</v>
      </c>
      <c r="AB119" s="5">
        <f t="shared" si="199"/>
        <v>228.25449818548117</v>
      </c>
      <c r="AC119" s="5">
        <f t="shared" si="199"/>
        <v>233.47171037077106</v>
      </c>
      <c r="AD119" s="5">
        <f t="shared" si="199"/>
        <v>256.73385721129057</v>
      </c>
      <c r="AE119" s="5">
        <f t="shared" si="199"/>
        <v>262.58111128638689</v>
      </c>
      <c r="AF119" s="5">
        <f t="shared" si="199"/>
        <v>268.56488079374014</v>
      </c>
      <c r="AG119" s="5">
        <f t="shared" si="199"/>
        <v>274.68843863893949</v>
      </c>
      <c r="AH119" s="5">
        <f t="shared" si="199"/>
        <v>280.95513841402521</v>
      </c>
      <c r="AI119" s="5">
        <f t="shared" si="199"/>
        <v>287.36841644408713</v>
      </c>
      <c r="AJ119" s="5">
        <f t="shared" si="199"/>
        <v>314.2756590756249</v>
      </c>
      <c r="AK119" s="5">
        <f t="shared" si="199"/>
        <v>321.42715754210303</v>
      </c>
      <c r="AL119" s="5">
        <f t="shared" si="199"/>
        <v>328.74539261053485</v>
      </c>
      <c r="AM119" s="5">
        <f t="shared" si="199"/>
        <v>336.23435450956981</v>
      </c>
      <c r="AN119" s="5">
        <f t="shared" si="199"/>
        <v>343.89813162777784</v>
      </c>
      <c r="AO119" s="5">
        <f t="shared" si="199"/>
        <v>351.7409129976341</v>
      </c>
      <c r="AP119" s="5">
        <f t="shared" si="199"/>
        <v>382.86140663815138</v>
      </c>
      <c r="AQ119" s="5">
        <f t="shared" si="199"/>
        <v>391.56869259944011</v>
      </c>
      <c r="AR119" s="5">
        <f t="shared" si="199"/>
        <v>400.4787871737426</v>
      </c>
      <c r="AS119" s="5">
        <f t="shared" si="199"/>
        <v>409.59653719195842</v>
      </c>
      <c r="AT119" s="5">
        <f t="shared" si="199"/>
        <v>300.2989742500489</v>
      </c>
      <c r="AU119" s="5">
        <f t="shared" si="199"/>
        <v>0</v>
      </c>
      <c r="AV119" s="5">
        <f t="shared" si="199"/>
        <v>0</v>
      </c>
      <c r="AW119" s="5">
        <f t="shared" si="199"/>
        <v>0</v>
      </c>
      <c r="AX119" s="5">
        <f t="shared" si="199"/>
        <v>0</v>
      </c>
      <c r="AY119" s="5">
        <f t="shared" si="199"/>
        <v>0</v>
      </c>
      <c r="AZ119" s="5">
        <f t="shared" si="199"/>
        <v>0</v>
      </c>
      <c r="BA119" s="5">
        <f t="shared" si="199"/>
        <v>0</v>
      </c>
      <c r="BB119" s="5">
        <f t="shared" si="199"/>
        <v>0</v>
      </c>
      <c r="BC119" s="5">
        <f t="shared" si="199"/>
        <v>0</v>
      </c>
      <c r="BD119" s="5">
        <f t="shared" si="199"/>
        <v>0</v>
      </c>
      <c r="BE119" s="5">
        <f t="shared" si="199"/>
        <v>0</v>
      </c>
      <c r="BF119" s="5">
        <f t="shared" si="199"/>
        <v>0</v>
      </c>
      <c r="BG119" s="5">
        <f t="shared" si="199"/>
        <v>0</v>
      </c>
      <c r="BH119" s="5">
        <f t="shared" si="199"/>
        <v>0</v>
      </c>
      <c r="BI119" s="5">
        <f t="shared" si="199"/>
        <v>0</v>
      </c>
    </row>
    <row r="120" spans="1:61" x14ac:dyDescent="0.35"/>
    <row r="121" spans="1:61" x14ac:dyDescent="0.35"/>
    <row r="122" spans="1:61" x14ac:dyDescent="0.35"/>
  </sheetData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0D98-FD33-4A92-AEB4-DE889002AB51}">
  <dimension ref="A1:BW101"/>
  <sheetViews>
    <sheetView topLeftCell="A64" workbookViewId="0">
      <selection activeCell="K12" sqref="K12"/>
    </sheetView>
  </sheetViews>
  <sheetFormatPr defaultColWidth="0" defaultRowHeight="14.5" zeroHeight="1" x14ac:dyDescent="0.35"/>
  <cols>
    <col min="1" max="1" width="3.81640625" style="7" customWidth="1"/>
    <col min="2" max="2" width="4.7265625" style="7" customWidth="1"/>
    <col min="3" max="3" width="28.54296875" customWidth="1"/>
    <col min="4" max="4" width="11.81640625" customWidth="1"/>
    <col min="5" max="5" width="15.7265625" style="1" customWidth="1"/>
    <col min="6" max="6" width="17.1796875" bestFit="1" customWidth="1"/>
    <col min="7" max="10" width="10.81640625" bestFit="1" customWidth="1"/>
    <col min="11" max="16" width="13.26953125" bestFit="1" customWidth="1"/>
    <col min="17" max="20" width="14.26953125" bestFit="1" customWidth="1"/>
    <col min="21" max="22" width="13.26953125" bestFit="1" customWidth="1"/>
    <col min="23" max="42" width="14.26953125" bestFit="1" customWidth="1"/>
    <col min="43" max="50" width="8.1796875" bestFit="1" customWidth="1"/>
    <col min="51" max="61" width="9.1796875" customWidth="1"/>
    <col min="62" max="75" width="0" hidden="1" customWidth="1"/>
    <col min="76" max="16384" width="9.1796875" hidden="1"/>
  </cols>
  <sheetData>
    <row r="1" spans="1:75" s="16" customFormat="1" ht="43.5" customHeight="1" x14ac:dyDescent="0.6">
      <c r="A1" s="16" t="s">
        <v>332</v>
      </c>
      <c r="B1" s="17"/>
    </row>
    <row r="2" spans="1:75" x14ac:dyDescent="0.35">
      <c r="A2" s="1"/>
      <c r="E2" s="1" t="s">
        <v>5</v>
      </c>
      <c r="F2" s="1">
        <f t="shared" ref="F2:BQ2" si="0">IF(year_start+(COLUMN()-COLUMN($F$2))&lt;=year_end,year_start+(COLUMN()-COLUMN($F$2)),"")</f>
        <v>2025</v>
      </c>
      <c r="G2" s="1">
        <f t="shared" si="0"/>
        <v>2026</v>
      </c>
      <c r="H2" s="1">
        <f t="shared" si="0"/>
        <v>2027</v>
      </c>
      <c r="I2" s="1">
        <f t="shared" si="0"/>
        <v>2028</v>
      </c>
      <c r="J2" s="1">
        <f t="shared" si="0"/>
        <v>2029</v>
      </c>
      <c r="K2" s="1">
        <f t="shared" si="0"/>
        <v>2030</v>
      </c>
      <c r="L2" s="1">
        <f t="shared" si="0"/>
        <v>2031</v>
      </c>
      <c r="M2" s="1">
        <f t="shared" si="0"/>
        <v>2032</v>
      </c>
      <c r="N2" s="1">
        <f t="shared" si="0"/>
        <v>2033</v>
      </c>
      <c r="O2" s="1">
        <f t="shared" si="0"/>
        <v>2034</v>
      </c>
      <c r="P2" s="1">
        <f t="shared" si="0"/>
        <v>2035</v>
      </c>
      <c r="Q2" s="1">
        <f t="shared" si="0"/>
        <v>2036</v>
      </c>
      <c r="R2" s="1">
        <f t="shared" si="0"/>
        <v>2037</v>
      </c>
      <c r="S2" s="1">
        <f t="shared" si="0"/>
        <v>2038</v>
      </c>
      <c r="T2" s="1">
        <f t="shared" si="0"/>
        <v>2039</v>
      </c>
      <c r="U2" s="1">
        <f t="shared" si="0"/>
        <v>2040</v>
      </c>
      <c r="V2" s="1">
        <f t="shared" si="0"/>
        <v>2041</v>
      </c>
      <c r="W2" s="1">
        <f t="shared" si="0"/>
        <v>2042</v>
      </c>
      <c r="X2" s="1">
        <f t="shared" si="0"/>
        <v>2043</v>
      </c>
      <c r="Y2" s="1">
        <f t="shared" si="0"/>
        <v>2044</v>
      </c>
      <c r="Z2" s="1">
        <f t="shared" si="0"/>
        <v>2045</v>
      </c>
      <c r="AA2" s="1">
        <f t="shared" si="0"/>
        <v>2046</v>
      </c>
      <c r="AB2" s="1">
        <f t="shared" si="0"/>
        <v>2047</v>
      </c>
      <c r="AC2" s="1">
        <f t="shared" si="0"/>
        <v>2048</v>
      </c>
      <c r="AD2" s="1">
        <f t="shared" si="0"/>
        <v>2049</v>
      </c>
      <c r="AE2" s="1">
        <f t="shared" si="0"/>
        <v>2050</v>
      </c>
      <c r="AF2" s="1">
        <f t="shared" si="0"/>
        <v>2051</v>
      </c>
      <c r="AG2" s="1">
        <f t="shared" si="0"/>
        <v>2052</v>
      </c>
      <c r="AH2" s="1">
        <f t="shared" si="0"/>
        <v>2053</v>
      </c>
      <c r="AI2" s="1">
        <f t="shared" si="0"/>
        <v>2054</v>
      </c>
      <c r="AJ2" s="1">
        <f t="shared" si="0"/>
        <v>2055</v>
      </c>
      <c r="AK2" s="1">
        <f t="shared" si="0"/>
        <v>2056</v>
      </c>
      <c r="AL2" s="1">
        <f t="shared" si="0"/>
        <v>2057</v>
      </c>
      <c r="AM2" s="1">
        <f t="shared" si="0"/>
        <v>2058</v>
      </c>
      <c r="AN2" s="1">
        <f t="shared" si="0"/>
        <v>2059</v>
      </c>
      <c r="AO2" s="1">
        <f t="shared" si="0"/>
        <v>2060</v>
      </c>
      <c r="AP2" s="1">
        <f t="shared" si="0"/>
        <v>2061</v>
      </c>
      <c r="AQ2" s="1">
        <f t="shared" si="0"/>
        <v>2062</v>
      </c>
      <c r="AR2" s="1">
        <f t="shared" si="0"/>
        <v>2063</v>
      </c>
      <c r="AS2" s="1">
        <f t="shared" si="0"/>
        <v>2064</v>
      </c>
      <c r="AT2" s="1">
        <f t="shared" si="0"/>
        <v>2065</v>
      </c>
      <c r="AU2" s="1">
        <f t="shared" si="0"/>
        <v>2066</v>
      </c>
      <c r="AV2" s="1">
        <f t="shared" si="0"/>
        <v>2067</v>
      </c>
      <c r="AW2" s="1">
        <f t="shared" si="0"/>
        <v>2068</v>
      </c>
      <c r="AX2" s="1">
        <f t="shared" si="0"/>
        <v>2069</v>
      </c>
      <c r="AY2" s="1">
        <f t="shared" si="0"/>
        <v>2070</v>
      </c>
      <c r="AZ2" s="1">
        <f t="shared" si="0"/>
        <v>2071</v>
      </c>
      <c r="BA2" s="1">
        <f t="shared" si="0"/>
        <v>2072</v>
      </c>
      <c r="BB2" s="1">
        <f t="shared" si="0"/>
        <v>2073</v>
      </c>
      <c r="BC2" s="1">
        <f t="shared" si="0"/>
        <v>2074</v>
      </c>
      <c r="BD2" s="1">
        <f t="shared" si="0"/>
        <v>2075</v>
      </c>
      <c r="BE2" s="1">
        <f t="shared" si="0"/>
        <v>2076</v>
      </c>
      <c r="BF2" s="1">
        <f t="shared" si="0"/>
        <v>2077</v>
      </c>
      <c r="BG2" s="1">
        <f t="shared" si="0"/>
        <v>2078</v>
      </c>
      <c r="BH2" s="1">
        <f t="shared" si="0"/>
        <v>2079</v>
      </c>
      <c r="BI2" s="1">
        <f t="shared" si="0"/>
        <v>2080</v>
      </c>
      <c r="BJ2" t="str">
        <f t="shared" si="0"/>
        <v/>
      </c>
      <c r="BK2" t="str">
        <f t="shared" si="0"/>
        <v/>
      </c>
      <c r="BL2" t="str">
        <f t="shared" si="0"/>
        <v/>
      </c>
      <c r="BM2" t="str">
        <f t="shared" si="0"/>
        <v/>
      </c>
      <c r="BN2" t="str">
        <f t="shared" si="0"/>
        <v/>
      </c>
      <c r="BO2" t="str">
        <f t="shared" si="0"/>
        <v/>
      </c>
      <c r="BP2" t="str">
        <f t="shared" si="0"/>
        <v/>
      </c>
      <c r="BQ2" t="str">
        <f t="shared" si="0"/>
        <v/>
      </c>
      <c r="BR2" t="str">
        <f t="shared" ref="BR2:BW2" si="1">IF(year_start+(COLUMN()-COLUMN($F$2))&lt;=year_end,year_start+(COLUMN()-COLUMN($F$2)),"")</f>
        <v/>
      </c>
      <c r="BS2" t="str">
        <f t="shared" si="1"/>
        <v/>
      </c>
      <c r="BT2" t="str">
        <f t="shared" si="1"/>
        <v/>
      </c>
      <c r="BU2" t="str">
        <f t="shared" si="1"/>
        <v/>
      </c>
      <c r="BV2" t="str">
        <f t="shared" si="1"/>
        <v/>
      </c>
      <c r="BW2" t="str">
        <f t="shared" si="1"/>
        <v/>
      </c>
    </row>
    <row r="3" spans="1:75" x14ac:dyDescent="0.35">
      <c r="A3" s="1"/>
      <c r="E3" s="1" t="s">
        <v>4</v>
      </c>
      <c r="F3" s="1">
        <f t="shared" ref="F3:BQ3" si="2">IF(year_start+(COLUMN()-COLUMN($F$2))&lt;=year_end,F2-year_start,"")</f>
        <v>0</v>
      </c>
      <c r="G3" s="1">
        <f t="shared" si="2"/>
        <v>1</v>
      </c>
      <c r="H3" s="1">
        <f t="shared" si="2"/>
        <v>2</v>
      </c>
      <c r="I3" s="1">
        <f t="shared" si="2"/>
        <v>3</v>
      </c>
      <c r="J3" s="1">
        <f t="shared" si="2"/>
        <v>4</v>
      </c>
      <c r="K3" s="1">
        <f t="shared" si="2"/>
        <v>5</v>
      </c>
      <c r="L3" s="1">
        <f t="shared" si="2"/>
        <v>6</v>
      </c>
      <c r="M3" s="1">
        <f t="shared" si="2"/>
        <v>7</v>
      </c>
      <c r="N3" s="1">
        <f t="shared" si="2"/>
        <v>8</v>
      </c>
      <c r="O3" s="1">
        <f t="shared" si="2"/>
        <v>9</v>
      </c>
      <c r="P3" s="1">
        <f t="shared" si="2"/>
        <v>10</v>
      </c>
      <c r="Q3" s="1">
        <f t="shared" si="2"/>
        <v>11</v>
      </c>
      <c r="R3" s="1">
        <f t="shared" si="2"/>
        <v>12</v>
      </c>
      <c r="S3" s="1">
        <f t="shared" si="2"/>
        <v>13</v>
      </c>
      <c r="T3" s="1">
        <f t="shared" si="2"/>
        <v>14</v>
      </c>
      <c r="U3" s="1">
        <f t="shared" si="2"/>
        <v>15</v>
      </c>
      <c r="V3" s="1">
        <f t="shared" si="2"/>
        <v>16</v>
      </c>
      <c r="W3" s="1">
        <f t="shared" si="2"/>
        <v>17</v>
      </c>
      <c r="X3" s="1">
        <f t="shared" si="2"/>
        <v>18</v>
      </c>
      <c r="Y3" s="1">
        <f t="shared" si="2"/>
        <v>19</v>
      </c>
      <c r="Z3" s="1">
        <f t="shared" si="2"/>
        <v>20</v>
      </c>
      <c r="AA3" s="1">
        <f t="shared" si="2"/>
        <v>21</v>
      </c>
      <c r="AB3" s="1">
        <f t="shared" si="2"/>
        <v>22</v>
      </c>
      <c r="AC3" s="1">
        <f t="shared" si="2"/>
        <v>23</v>
      </c>
      <c r="AD3" s="1">
        <f t="shared" si="2"/>
        <v>24</v>
      </c>
      <c r="AE3" s="1">
        <f t="shared" si="2"/>
        <v>25</v>
      </c>
      <c r="AF3" s="1">
        <f t="shared" si="2"/>
        <v>26</v>
      </c>
      <c r="AG3" s="1">
        <f t="shared" si="2"/>
        <v>27</v>
      </c>
      <c r="AH3" s="1">
        <f t="shared" si="2"/>
        <v>28</v>
      </c>
      <c r="AI3" s="1">
        <f t="shared" si="2"/>
        <v>29</v>
      </c>
      <c r="AJ3" s="1">
        <f t="shared" si="2"/>
        <v>30</v>
      </c>
      <c r="AK3" s="1">
        <f t="shared" si="2"/>
        <v>31</v>
      </c>
      <c r="AL3" s="1">
        <f t="shared" si="2"/>
        <v>32</v>
      </c>
      <c r="AM3" s="1">
        <f t="shared" si="2"/>
        <v>33</v>
      </c>
      <c r="AN3" s="1">
        <f t="shared" si="2"/>
        <v>34</v>
      </c>
      <c r="AO3" s="1">
        <f t="shared" si="2"/>
        <v>35</v>
      </c>
      <c r="AP3" s="1">
        <f t="shared" si="2"/>
        <v>36</v>
      </c>
      <c r="AQ3" s="1">
        <f t="shared" si="2"/>
        <v>37</v>
      </c>
      <c r="AR3" s="1">
        <f t="shared" si="2"/>
        <v>38</v>
      </c>
      <c r="AS3" s="1">
        <f t="shared" si="2"/>
        <v>39</v>
      </c>
      <c r="AT3" s="1">
        <f t="shared" si="2"/>
        <v>40</v>
      </c>
      <c r="AU3" s="1">
        <f t="shared" si="2"/>
        <v>41</v>
      </c>
      <c r="AV3" s="1">
        <f t="shared" si="2"/>
        <v>42</v>
      </c>
      <c r="AW3" s="1">
        <f t="shared" si="2"/>
        <v>43</v>
      </c>
      <c r="AX3" s="1">
        <f t="shared" si="2"/>
        <v>44</v>
      </c>
      <c r="AY3" s="1">
        <f t="shared" si="2"/>
        <v>45</v>
      </c>
      <c r="AZ3" s="1">
        <f t="shared" si="2"/>
        <v>46</v>
      </c>
      <c r="BA3" s="1">
        <f t="shared" si="2"/>
        <v>47</v>
      </c>
      <c r="BB3" s="1">
        <f t="shared" si="2"/>
        <v>48</v>
      </c>
      <c r="BC3" s="1">
        <f t="shared" si="2"/>
        <v>49</v>
      </c>
      <c r="BD3" s="1">
        <f t="shared" si="2"/>
        <v>50</v>
      </c>
      <c r="BE3" s="1">
        <f t="shared" si="2"/>
        <v>51</v>
      </c>
      <c r="BF3" s="1">
        <f t="shared" si="2"/>
        <v>52</v>
      </c>
      <c r="BG3" s="1">
        <f t="shared" si="2"/>
        <v>53</v>
      </c>
      <c r="BH3" s="1">
        <f t="shared" si="2"/>
        <v>54</v>
      </c>
      <c r="BI3" s="1">
        <f t="shared" si="2"/>
        <v>55</v>
      </c>
      <c r="BJ3" t="str">
        <f t="shared" si="2"/>
        <v/>
      </c>
      <c r="BK3" t="str">
        <f t="shared" si="2"/>
        <v/>
      </c>
      <c r="BL3" t="str">
        <f t="shared" si="2"/>
        <v/>
      </c>
      <c r="BM3" t="str">
        <f t="shared" si="2"/>
        <v/>
      </c>
      <c r="BN3" t="str">
        <f t="shared" si="2"/>
        <v/>
      </c>
      <c r="BO3" t="str">
        <f t="shared" si="2"/>
        <v/>
      </c>
      <c r="BP3" t="str">
        <f t="shared" si="2"/>
        <v/>
      </c>
      <c r="BQ3" t="str">
        <f t="shared" si="2"/>
        <v/>
      </c>
      <c r="BR3" t="str">
        <f t="shared" ref="BR3:BW3" si="3">IF(year_start+(COLUMN()-COLUMN($F$2))&lt;=year_end,BR2-year_start,"")</f>
        <v/>
      </c>
      <c r="BS3" t="str">
        <f t="shared" si="3"/>
        <v/>
      </c>
      <c r="BT3" t="str">
        <f t="shared" si="3"/>
        <v/>
      </c>
      <c r="BU3" t="str">
        <f t="shared" si="3"/>
        <v/>
      </c>
      <c r="BV3" t="str">
        <f t="shared" si="3"/>
        <v/>
      </c>
      <c r="BW3" t="str">
        <f t="shared" si="3"/>
        <v/>
      </c>
    </row>
    <row r="4" spans="1:75" x14ac:dyDescent="0.35">
      <c r="A4" s="1"/>
      <c r="E4" s="1" t="s">
        <v>3</v>
      </c>
      <c r="F4" s="1">
        <f t="shared" ref="F4:BQ4" si="4">IF(year_start+(COLUMN()-COLUMN($F$2))&lt;=year_end,F3+1,"")</f>
        <v>1</v>
      </c>
      <c r="G4" s="1">
        <f t="shared" si="4"/>
        <v>2</v>
      </c>
      <c r="H4" s="1">
        <f t="shared" si="4"/>
        <v>3</v>
      </c>
      <c r="I4" s="1">
        <f t="shared" si="4"/>
        <v>4</v>
      </c>
      <c r="J4" s="1">
        <f t="shared" si="4"/>
        <v>5</v>
      </c>
      <c r="K4" s="1">
        <f t="shared" si="4"/>
        <v>6</v>
      </c>
      <c r="L4" s="1">
        <f t="shared" si="4"/>
        <v>7</v>
      </c>
      <c r="M4" s="1">
        <f t="shared" si="4"/>
        <v>8</v>
      </c>
      <c r="N4" s="1">
        <f t="shared" si="4"/>
        <v>9</v>
      </c>
      <c r="O4" s="1">
        <f t="shared" si="4"/>
        <v>10</v>
      </c>
      <c r="P4" s="1">
        <f t="shared" si="4"/>
        <v>11</v>
      </c>
      <c r="Q4" s="1">
        <f t="shared" si="4"/>
        <v>12</v>
      </c>
      <c r="R4" s="1">
        <f t="shared" si="4"/>
        <v>13</v>
      </c>
      <c r="S4" s="1">
        <f t="shared" si="4"/>
        <v>14</v>
      </c>
      <c r="T4" s="1">
        <f t="shared" si="4"/>
        <v>15</v>
      </c>
      <c r="U4" s="1">
        <f t="shared" si="4"/>
        <v>16</v>
      </c>
      <c r="V4" s="1">
        <f t="shared" si="4"/>
        <v>17</v>
      </c>
      <c r="W4" s="1">
        <f t="shared" si="4"/>
        <v>18</v>
      </c>
      <c r="X4" s="1">
        <f t="shared" si="4"/>
        <v>19</v>
      </c>
      <c r="Y4" s="1">
        <f t="shared" si="4"/>
        <v>20</v>
      </c>
      <c r="Z4" s="1">
        <f t="shared" si="4"/>
        <v>21</v>
      </c>
      <c r="AA4" s="1">
        <f t="shared" si="4"/>
        <v>22</v>
      </c>
      <c r="AB4" s="1">
        <f t="shared" si="4"/>
        <v>23</v>
      </c>
      <c r="AC4" s="1">
        <f t="shared" si="4"/>
        <v>24</v>
      </c>
      <c r="AD4" s="1">
        <f t="shared" si="4"/>
        <v>25</v>
      </c>
      <c r="AE4" s="1">
        <f t="shared" si="4"/>
        <v>26</v>
      </c>
      <c r="AF4" s="1">
        <f t="shared" si="4"/>
        <v>27</v>
      </c>
      <c r="AG4" s="1">
        <f t="shared" si="4"/>
        <v>28</v>
      </c>
      <c r="AH4" s="1">
        <f t="shared" si="4"/>
        <v>29</v>
      </c>
      <c r="AI4" s="1">
        <f t="shared" si="4"/>
        <v>30</v>
      </c>
      <c r="AJ4" s="1">
        <f t="shared" si="4"/>
        <v>31</v>
      </c>
      <c r="AK4" s="1">
        <f t="shared" si="4"/>
        <v>32</v>
      </c>
      <c r="AL4" s="1">
        <f t="shared" si="4"/>
        <v>33</v>
      </c>
      <c r="AM4" s="1">
        <f t="shared" si="4"/>
        <v>34</v>
      </c>
      <c r="AN4" s="1">
        <f t="shared" si="4"/>
        <v>35</v>
      </c>
      <c r="AO4" s="1">
        <f t="shared" si="4"/>
        <v>36</v>
      </c>
      <c r="AP4" s="1">
        <f t="shared" si="4"/>
        <v>37</v>
      </c>
      <c r="AQ4" s="1">
        <f t="shared" si="4"/>
        <v>38</v>
      </c>
      <c r="AR4" s="1">
        <f t="shared" si="4"/>
        <v>39</v>
      </c>
      <c r="AS4" s="1">
        <f t="shared" si="4"/>
        <v>40</v>
      </c>
      <c r="AT4" s="1">
        <f t="shared" si="4"/>
        <v>41</v>
      </c>
      <c r="AU4" s="1">
        <f t="shared" si="4"/>
        <v>42</v>
      </c>
      <c r="AV4" s="1">
        <f t="shared" si="4"/>
        <v>43</v>
      </c>
      <c r="AW4" s="1">
        <f t="shared" si="4"/>
        <v>44</v>
      </c>
      <c r="AX4" s="1">
        <f t="shared" si="4"/>
        <v>45</v>
      </c>
      <c r="AY4" s="1">
        <f t="shared" si="4"/>
        <v>46</v>
      </c>
      <c r="AZ4" s="1">
        <f t="shared" si="4"/>
        <v>47</v>
      </c>
      <c r="BA4" s="1">
        <f t="shared" si="4"/>
        <v>48</v>
      </c>
      <c r="BB4" s="1">
        <f t="shared" si="4"/>
        <v>49</v>
      </c>
      <c r="BC4" s="1">
        <f t="shared" si="4"/>
        <v>50</v>
      </c>
      <c r="BD4" s="1">
        <f t="shared" si="4"/>
        <v>51</v>
      </c>
      <c r="BE4" s="1">
        <f t="shared" si="4"/>
        <v>52</v>
      </c>
      <c r="BF4" s="1">
        <f t="shared" si="4"/>
        <v>53</v>
      </c>
      <c r="BG4" s="1">
        <f t="shared" si="4"/>
        <v>54</v>
      </c>
      <c r="BH4" s="1">
        <f t="shared" si="4"/>
        <v>55</v>
      </c>
      <c r="BI4" s="1">
        <f t="shared" si="4"/>
        <v>56</v>
      </c>
      <c r="BJ4" t="str">
        <f t="shared" si="4"/>
        <v/>
      </c>
      <c r="BK4" t="str">
        <f t="shared" si="4"/>
        <v/>
      </c>
      <c r="BL4" t="str">
        <f t="shared" si="4"/>
        <v/>
      </c>
      <c r="BM4" t="str">
        <f t="shared" si="4"/>
        <v/>
      </c>
      <c r="BN4" t="str">
        <f t="shared" si="4"/>
        <v/>
      </c>
      <c r="BO4" t="str">
        <f t="shared" si="4"/>
        <v/>
      </c>
      <c r="BP4" t="str">
        <f t="shared" si="4"/>
        <v/>
      </c>
      <c r="BQ4" t="str">
        <f t="shared" si="4"/>
        <v/>
      </c>
      <c r="BR4" t="str">
        <f t="shared" ref="BR4:BW4" si="5">IF(year_start+(COLUMN()-COLUMN($F$2))&lt;=year_end,BR3+1,"")</f>
        <v/>
      </c>
      <c r="BS4" t="str">
        <f t="shared" si="5"/>
        <v/>
      </c>
      <c r="BT4" t="str">
        <f t="shared" si="5"/>
        <v/>
      </c>
      <c r="BU4" t="str">
        <f t="shared" si="5"/>
        <v/>
      </c>
      <c r="BV4" t="str">
        <f t="shared" si="5"/>
        <v/>
      </c>
      <c r="BW4" t="str">
        <f t="shared" si="5"/>
        <v/>
      </c>
    </row>
    <row r="5" spans="1:75" ht="15" thickBot="1" x14ac:dyDescent="0.4">
      <c r="A5" s="66" t="s">
        <v>265</v>
      </c>
      <c r="B5" s="67"/>
      <c r="C5" s="66"/>
      <c r="D5" s="66" t="s">
        <v>90</v>
      </c>
      <c r="E5" s="66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</row>
    <row r="6" spans="1:75" ht="15" thickTop="1" x14ac:dyDescent="0.35">
      <c r="A6" s="1"/>
      <c r="C6" s="1"/>
      <c r="D6" s="1"/>
    </row>
    <row r="7" spans="1:75" s="48" customFormat="1" x14ac:dyDescent="0.35">
      <c r="A7" s="49" t="s">
        <v>289</v>
      </c>
      <c r="B7" s="50"/>
      <c r="C7" s="49"/>
      <c r="D7" s="49"/>
      <c r="E7" s="49"/>
    </row>
    <row r="8" spans="1:75" x14ac:dyDescent="0.35">
      <c r="A8" s="1"/>
      <c r="C8" s="1"/>
      <c r="D8" s="1"/>
    </row>
    <row r="9" spans="1:75" x14ac:dyDescent="0.35">
      <c r="A9" s="1" t="s">
        <v>226</v>
      </c>
      <c r="C9" s="1"/>
      <c r="D9" s="1"/>
    </row>
    <row r="10" spans="1:75" x14ac:dyDescent="0.35">
      <c r="B10" s="7" t="s">
        <v>321</v>
      </c>
      <c r="C10" s="7"/>
    </row>
    <row r="11" spans="1:75" x14ac:dyDescent="0.35">
      <c r="C11" t="s">
        <v>227</v>
      </c>
      <c r="D11" t="s">
        <v>233</v>
      </c>
      <c r="E11" s="13">
        <f>SUM(F11:BI11)</f>
        <v>4883.2977241277513</v>
      </c>
      <c r="F11" s="9">
        <f>IF(production!F24&gt;0,assumptions!$E$234*(1+assumptions!$E$235)^F3*production!F21,0)</f>
        <v>77.965908352030851</v>
      </c>
      <c r="G11" s="9">
        <f>IF(production!G24&gt;0,assumptions!$E$234*(1+assumptions!$E$235)^G3*production!G21,0)</f>
        <v>78.355737893790987</v>
      </c>
      <c r="H11" s="9">
        <f>IF(production!H24&gt;0,assumptions!$E$234*(1+assumptions!$E$235)^H3*production!H21,0)</f>
        <v>78.747516583259937</v>
      </c>
      <c r="I11" s="9">
        <f>IF(production!I24&gt;0,assumptions!$E$234*(1+assumptions!$E$235)^I3*production!I21,0)</f>
        <v>79.141254166176225</v>
      </c>
      <c r="J11" s="9">
        <f>IF(production!J24&gt;0,assumptions!$E$234*(1+assumptions!$E$235)^J3*production!J21,0)</f>
        <v>79.536960437007082</v>
      </c>
      <c r="K11" s="9">
        <f>IF(production!K24&gt;0,assumptions!$E$234*(1+assumptions!$E$235)^K3*production!K21,0)</f>
        <v>79.934645239192108</v>
      </c>
      <c r="L11" s="9">
        <f>IF(production!L24&gt;0,assumptions!$E$234*(1+assumptions!$E$235)^L3*production!L21,0)</f>
        <v>90.376108273561556</v>
      </c>
      <c r="M11" s="9">
        <f>IF(production!M24&gt;0,assumptions!$E$234*(1+assumptions!$E$235)^M3*production!M21,0)</f>
        <v>90.827988814929355</v>
      </c>
      <c r="N11" s="9">
        <f>IF(production!N24&gt;0,assumptions!$E$234*(1+assumptions!$E$235)^N3*production!N21,0)</f>
        <v>91.28212875900401</v>
      </c>
      <c r="O11" s="9">
        <f>IF(production!O24&gt;0,assumptions!$E$234*(1+assumptions!$E$235)^O3*production!O21,0)</f>
        <v>91.73853940279902</v>
      </c>
      <c r="P11" s="9">
        <f>IF(production!P24&gt;0,assumptions!$E$234*(1+assumptions!$E$235)^P3*production!P21,0)</f>
        <v>92.197232099812993</v>
      </c>
      <c r="Q11" s="9">
        <f>IF(production!Q24&gt;0,assumptions!$E$234*(1+assumptions!$E$235)^Q3*production!Q21,0)</f>
        <v>92.658218260312054</v>
      </c>
      <c r="R11" s="9">
        <f>IF(production!R24&gt;0,assumptions!$E$234*(1+assumptions!$E$235)^R3*production!R21,0)</f>
        <v>103.46834372401507</v>
      </c>
      <c r="S11" s="9">
        <f>IF(production!S24&gt;0,assumptions!$E$234*(1+assumptions!$E$235)^S3*production!S21,0)</f>
        <v>103.98568544263516</v>
      </c>
      <c r="T11" s="9">
        <f>IF(production!T24&gt;0,assumptions!$E$234*(1+assumptions!$E$235)^T3*production!T21,0)</f>
        <v>104.50561386984832</v>
      </c>
      <c r="U11" s="9">
        <f>IF(production!U24&gt;0,assumptions!$E$234*(1+assumptions!$E$235)^U3*production!U21,0)</f>
        <v>105.02814193919751</v>
      </c>
      <c r="V11" s="9">
        <f>IF(production!V24&gt;0,assumptions!$E$234*(1+assumptions!$E$235)^V3*production!V21,0)</f>
        <v>105.5532826488935</v>
      </c>
      <c r="W11" s="9">
        <f>IF(production!W24&gt;0,assumptions!$E$234*(1+assumptions!$E$235)^W3*production!W21,0)</f>
        <v>106.08104906213798</v>
      </c>
      <c r="X11" s="9">
        <f>IF(production!X24&gt;0,assumptions!$E$234*(1+assumptions!$E$235)^X3*production!X21,0)</f>
        <v>117.27259973819349</v>
      </c>
      <c r="Y11" s="9">
        <f>IF(production!Y24&gt;0,assumptions!$E$234*(1+assumptions!$E$235)^Y3*production!Y21,0)</f>
        <v>117.85896273688444</v>
      </c>
      <c r="Z11" s="9">
        <f>IF(production!Z24&gt;0,assumptions!$E$234*(1+assumptions!$E$235)^Z3*production!Z21,0)</f>
        <v>118.44825755056885</v>
      </c>
      <c r="AA11" s="9">
        <f>IF(production!AA24&gt;0,assumptions!$E$234*(1+assumptions!$E$235)^AA3*production!AA21,0)</f>
        <v>119.04049883832167</v>
      </c>
      <c r="AB11" s="9">
        <f>IF(production!AB24&gt;0,assumptions!$E$234*(1+assumptions!$E$235)^AB3*production!AB21,0)</f>
        <v>119.63570133251325</v>
      </c>
      <c r="AC11" s="9">
        <f>IF(production!AC24&gt;0,assumptions!$E$234*(1+assumptions!$E$235)^AC3*production!AC21,0)</f>
        <v>120.2338798391758</v>
      </c>
      <c r="AD11" s="9">
        <f>IF(production!AD24&gt;0,assumptions!$E$234*(1+assumptions!$E$235)^AD3*production!AD21,0)</f>
        <v>131.82005371458729</v>
      </c>
      <c r="AE11" s="9">
        <f>IF(production!AE24&gt;0,assumptions!$E$234*(1+assumptions!$E$235)^AE3*production!AE21,0)</f>
        <v>132.47915398316019</v>
      </c>
      <c r="AF11" s="9">
        <f>IF(production!AF24&gt;0,assumptions!$E$234*(1+assumptions!$E$235)^AF3*production!AF21,0)</f>
        <v>133.14154975307599</v>
      </c>
      <c r="AG11" s="9">
        <f>IF(production!AG24&gt;0,assumptions!$E$234*(1+assumptions!$E$235)^AG3*production!AG21,0)</f>
        <v>133.80725750184132</v>
      </c>
      <c r="AH11" s="9">
        <f>IF(production!AH24&gt;0,assumptions!$E$234*(1+assumptions!$E$235)^AH3*production!AH21,0)</f>
        <v>134.47629378935054</v>
      </c>
      <c r="AI11" s="9">
        <f>IF(production!AI24&gt;0,assumptions!$E$234*(1+assumptions!$E$235)^AI3*production!AI21,0)</f>
        <v>135.14867525829726</v>
      </c>
      <c r="AJ11" s="9">
        <f>IF(production!AJ24&gt;0,assumptions!$E$234*(1+assumptions!$E$235)^AJ3*production!AJ21,0)</f>
        <v>147.14312018747111</v>
      </c>
      <c r="AK11" s="9">
        <f>IF(production!AK24&gt;0,assumptions!$E$234*(1+assumptions!$E$235)^AK3*production!AK21,0)</f>
        <v>147.87883578840842</v>
      </c>
      <c r="AL11" s="9">
        <f>IF(production!AL24&gt;0,assumptions!$E$234*(1+assumptions!$E$235)^AL3*production!AL21,0)</f>
        <v>148.61822996735046</v>
      </c>
      <c r="AM11" s="9">
        <f>IF(production!AM24&gt;0,assumptions!$E$234*(1+assumptions!$E$235)^AM3*production!AM21,0)</f>
        <v>149.36132111718717</v>
      </c>
      <c r="AN11" s="9">
        <f>IF(production!AN24&gt;0,assumptions!$E$234*(1+assumptions!$E$235)^AN3*production!AN21,0)</f>
        <v>150.10812772277311</v>
      </c>
      <c r="AO11" s="9">
        <f>IF(production!AO24&gt;0,assumptions!$E$234*(1+assumptions!$E$235)^AO3*production!AO21,0)</f>
        <v>150.85866836138698</v>
      </c>
      <c r="AP11" s="9">
        <f>IF(production!AP24&gt;0,assumptions!$E$234*(1+assumptions!$E$235)^AP3*production!AP21,0)</f>
        <v>163.27549721882414</v>
      </c>
      <c r="AQ11" s="9">
        <f>IF(production!AQ24&gt;0,assumptions!$E$234*(1+assumptions!$E$235)^AQ3*production!AQ21,0)</f>
        <v>164.09187470491821</v>
      </c>
      <c r="AR11" s="9">
        <f>IF(production!AR24&gt;0,assumptions!$E$234*(1+assumptions!$E$235)^AR3*production!AR21,0)</f>
        <v>164.91233407844283</v>
      </c>
      <c r="AS11" s="9">
        <f>IF(production!AS24&gt;0,assumptions!$E$234*(1+assumptions!$E$235)^AS3*production!AS21,0)</f>
        <v>165.73689574883502</v>
      </c>
      <c r="AT11" s="9">
        <f>IF(production!AT24&gt;0,assumptions!$E$234*(1+assumptions!$E$235)^AT3*production!AT21,0)</f>
        <v>166.56558022757918</v>
      </c>
      <c r="AU11" s="9">
        <f>IF(production!AU24&gt;0,assumptions!$E$234*(1+assumptions!$E$235)^AU3*production!AU21,0)</f>
        <v>0</v>
      </c>
      <c r="AV11" s="9">
        <f>IF(production!AV24&gt;0,assumptions!$E$234*(1+assumptions!$E$235)^AV3*production!AV21,0)</f>
        <v>0</v>
      </c>
      <c r="AW11" s="9">
        <f>IF(production!AW24&gt;0,assumptions!$E$234*(1+assumptions!$E$235)^AW3*production!AW21,0)</f>
        <v>0</v>
      </c>
      <c r="AX11" s="9">
        <f>IF(production!AX24&gt;0,assumptions!$E$234*(1+assumptions!$E$235)^AX3*production!AX21,0)</f>
        <v>0</v>
      </c>
      <c r="AY11" s="9">
        <f>IF(production!AY24&gt;0,assumptions!$E$234*(1+assumptions!$E$235)^AY3*production!AY21,0)</f>
        <v>0</v>
      </c>
      <c r="AZ11" s="9">
        <f>IF(production!AZ24&gt;0,assumptions!$E$234*(1+assumptions!$E$235)^AZ3*production!AZ21,0)</f>
        <v>0</v>
      </c>
      <c r="BA11" s="9">
        <f>IF(production!BA24&gt;0,assumptions!$E$234*(1+assumptions!$E$235)^BA3*production!BA21,0)</f>
        <v>0</v>
      </c>
      <c r="BB11" s="9">
        <f>IF(production!BB24&gt;0,assumptions!$E$234*(1+assumptions!$E$235)^BB3*production!BB21,0)</f>
        <v>0</v>
      </c>
      <c r="BC11" s="9">
        <f>IF(production!BC24&gt;0,assumptions!$E$234*(1+assumptions!$E$235)^BC3*production!BC21,0)</f>
        <v>0</v>
      </c>
      <c r="BD11" s="9">
        <f>IF(production!BD24&gt;0,assumptions!$E$234*(1+assumptions!$E$235)^BD3*production!BD21,0)</f>
        <v>0</v>
      </c>
      <c r="BE11" s="9">
        <f>IF(production!BE24&gt;0,assumptions!$E$234*(1+assumptions!$E$235)^BE3*production!BE21,0)</f>
        <v>0</v>
      </c>
      <c r="BF11" s="9">
        <f>IF(production!BF24&gt;0,assumptions!$E$234*(1+assumptions!$E$235)^BF3*production!BF21,0)</f>
        <v>0</v>
      </c>
      <c r="BG11" s="9">
        <f>IF(production!BG24&gt;0,assumptions!$E$234*(1+assumptions!$E$235)^BG3*production!BG21,0)</f>
        <v>0</v>
      </c>
      <c r="BH11" s="9">
        <f>IF(production!BH24&gt;0,assumptions!$E$234*(1+assumptions!$E$235)^BH3*production!BH21,0)</f>
        <v>0</v>
      </c>
      <c r="BI11" s="9">
        <f>IF(production!BI24&gt;0,assumptions!$E$234*(1+assumptions!$E$235)^BI3*production!BI21,0)</f>
        <v>0</v>
      </c>
    </row>
    <row r="12" spans="1:75" x14ac:dyDescent="0.35">
      <c r="C12" t="s">
        <v>229</v>
      </c>
      <c r="D12" t="s">
        <v>233</v>
      </c>
      <c r="E12" s="13">
        <f t="shared" ref="E12:E22" si="6">SUM(F12:BI12)</f>
        <v>1180.0006258484254</v>
      </c>
      <c r="F12" s="9">
        <f>IF(production!F24&gt;0,assumptions!$E$236*(1+assumptions!$E$237)^F3*production!F22,0)</f>
        <v>0</v>
      </c>
      <c r="G12" s="9">
        <f>IF(production!G24&gt;0,assumptions!$E$236*(1+assumptions!$E$237)^G3*production!G22,0)</f>
        <v>0</v>
      </c>
      <c r="H12" s="9">
        <f>IF(production!H24&gt;0,assumptions!$E$236*(1+assumptions!$E$237)^H3*production!H22,0)</f>
        <v>0</v>
      </c>
      <c r="I12" s="9">
        <f>IF(production!I24&gt;0,assumptions!$E$236*(1+assumptions!$E$237)^I3*production!I22,0)</f>
        <v>0</v>
      </c>
      <c r="J12" s="9">
        <f>IF(production!J24&gt;0,assumptions!$E$236*(1+assumptions!$E$237)^J3*production!J22,0)</f>
        <v>0</v>
      </c>
      <c r="K12" s="9">
        <f>IF(production!K24&gt;0,assumptions!$E$236*(1+assumptions!$E$237)^K3*production!K22,0)</f>
        <v>168.52153400302296</v>
      </c>
      <c r="L12" s="9">
        <f>IF(production!L24&gt;0,assumptions!$E$236*(1+assumptions!$E$237)^L3*production!L22,0)</f>
        <v>0</v>
      </c>
      <c r="M12" s="9">
        <f>IF(production!M24&gt;0,assumptions!$E$236*(1+assumptions!$E$237)^M3*production!M22,0)</f>
        <v>0</v>
      </c>
      <c r="N12" s="9">
        <f>IF(production!N24&gt;0,assumptions!$E$236*(1+assumptions!$E$237)^N3*production!N22,0)</f>
        <v>0</v>
      </c>
      <c r="O12" s="9">
        <f>IF(production!O24&gt;0,assumptions!$E$236*(1+assumptions!$E$237)^O3*production!O22,0)</f>
        <v>0</v>
      </c>
      <c r="P12" s="9">
        <f>IF(production!P24&gt;0,assumptions!$E$236*(1+assumptions!$E$237)^P3*production!P22,0)</f>
        <v>0</v>
      </c>
      <c r="Q12" s="9">
        <f>IF(production!Q24&gt;0,assumptions!$E$236*(1+assumptions!$E$237)^Q3*production!Q22,0)</f>
        <v>178.88900415440048</v>
      </c>
      <c r="R12" s="9">
        <f>IF(production!R24&gt;0,assumptions!$E$236*(1+assumptions!$E$237)^R3*production!R22,0)</f>
        <v>0</v>
      </c>
      <c r="S12" s="9">
        <f>IF(production!S24&gt;0,assumptions!$E$236*(1+assumptions!$E$237)^S3*production!S22,0)</f>
        <v>0</v>
      </c>
      <c r="T12" s="9">
        <f>IF(production!T24&gt;0,assumptions!$E$236*(1+assumptions!$E$237)^T3*production!T22,0)</f>
        <v>0</v>
      </c>
      <c r="U12" s="9">
        <f>IF(production!U24&gt;0,assumptions!$E$236*(1+assumptions!$E$237)^U3*production!U22,0)</f>
        <v>0</v>
      </c>
      <c r="V12" s="9">
        <f>IF(production!V24&gt;0,assumptions!$E$236*(1+assumptions!$E$237)^V3*production!V22,0)</f>
        <v>0</v>
      </c>
      <c r="W12" s="9">
        <f>IF(production!W24&gt;0,assumptions!$E$236*(1+assumptions!$E$237)^W3*production!W22,0)</f>
        <v>189.89428263084218</v>
      </c>
      <c r="X12" s="9">
        <f>IF(production!X24&gt;0,assumptions!$E$236*(1+assumptions!$E$237)^X3*production!X22,0)</f>
        <v>0</v>
      </c>
      <c r="Y12" s="9">
        <f>IF(production!Y24&gt;0,assumptions!$E$236*(1+assumptions!$E$237)^Y3*production!Y22,0)</f>
        <v>0</v>
      </c>
      <c r="Z12" s="9">
        <f>IF(production!Z24&gt;0,assumptions!$E$236*(1+assumptions!$E$237)^Z3*production!Z22,0)</f>
        <v>0</v>
      </c>
      <c r="AA12" s="9">
        <f>IF(production!AA24&gt;0,assumptions!$E$236*(1+assumptions!$E$237)^AA3*production!AA22,0)</f>
        <v>0</v>
      </c>
      <c r="AB12" s="9">
        <f>IF(production!AB24&gt;0,assumptions!$E$236*(1+assumptions!$E$237)^AB3*production!AB22,0)</f>
        <v>0</v>
      </c>
      <c r="AC12" s="9">
        <f>IF(production!AC24&gt;0,assumptions!$E$236*(1+assumptions!$E$237)^AC3*production!AC22,0)</f>
        <v>201.57660749656043</v>
      </c>
      <c r="AD12" s="9">
        <f>IF(production!AD24&gt;0,assumptions!$E$236*(1+assumptions!$E$237)^AD3*production!AD22,0)</f>
        <v>0</v>
      </c>
      <c r="AE12" s="9">
        <f>IF(production!AE24&gt;0,assumptions!$E$236*(1+assumptions!$E$237)^AE3*production!AE22,0)</f>
        <v>0</v>
      </c>
      <c r="AF12" s="9">
        <f>IF(production!AF24&gt;0,assumptions!$E$236*(1+assumptions!$E$237)^AF3*production!AF22,0)</f>
        <v>0</v>
      </c>
      <c r="AG12" s="9">
        <f>IF(production!AG24&gt;0,assumptions!$E$236*(1+assumptions!$E$237)^AG3*production!AG22,0)</f>
        <v>0</v>
      </c>
      <c r="AH12" s="9">
        <f>IF(production!AH24&gt;0,assumptions!$E$236*(1+assumptions!$E$237)^AH3*production!AH22,0)</f>
        <v>0</v>
      </c>
      <c r="AI12" s="9">
        <f>IF(production!AI24&gt;0,assumptions!$E$236*(1+assumptions!$E$237)^AI3*production!AI22,0)</f>
        <v>213.97763074738751</v>
      </c>
      <c r="AJ12" s="9">
        <f>IF(production!AJ24&gt;0,assumptions!$E$236*(1+assumptions!$E$237)^AJ3*production!AJ22,0)</f>
        <v>0</v>
      </c>
      <c r="AK12" s="9">
        <f>IF(production!AK24&gt;0,assumptions!$E$236*(1+assumptions!$E$237)^AK3*production!AK22,0)</f>
        <v>0</v>
      </c>
      <c r="AL12" s="9">
        <f>IF(production!AL24&gt;0,assumptions!$E$236*(1+assumptions!$E$237)^AL3*production!AL22,0)</f>
        <v>0</v>
      </c>
      <c r="AM12" s="9">
        <f>IF(production!AM24&gt;0,assumptions!$E$236*(1+assumptions!$E$237)^AM3*production!AM22,0)</f>
        <v>0</v>
      </c>
      <c r="AN12" s="9">
        <f>IF(production!AN24&gt;0,assumptions!$E$236*(1+assumptions!$E$237)^AN3*production!AN22,0)</f>
        <v>0</v>
      </c>
      <c r="AO12" s="9">
        <f>IF(production!AO24&gt;0,assumptions!$E$236*(1+assumptions!$E$237)^AO3*production!AO22,0)</f>
        <v>227.14156681621193</v>
      </c>
      <c r="AP12" s="9">
        <f>IF(production!AP24&gt;0,assumptions!$E$236*(1+assumptions!$E$237)^AP3*production!AP22,0)</f>
        <v>0</v>
      </c>
      <c r="AQ12" s="9">
        <f>IF(production!AQ24&gt;0,assumptions!$E$236*(1+assumptions!$E$237)^AQ3*production!AQ22,0)</f>
        <v>0</v>
      </c>
      <c r="AR12" s="9">
        <f>IF(production!AR24&gt;0,assumptions!$E$236*(1+assumptions!$E$237)^AR3*production!AR22,0)</f>
        <v>0</v>
      </c>
      <c r="AS12" s="9">
        <f>IF(production!AS24&gt;0,assumptions!$E$236*(1+assumptions!$E$237)^AS3*production!AS22,0)</f>
        <v>0</v>
      </c>
      <c r="AT12" s="9">
        <f>IF(production!AT24&gt;0,assumptions!$E$236*(1+assumptions!$E$237)^AT3*production!AT22,0)</f>
        <v>0</v>
      </c>
      <c r="AU12" s="9">
        <f>IF(production!AU24&gt;0,assumptions!$E$236*(1+assumptions!$E$237)^AU3*production!AU22,0)</f>
        <v>0</v>
      </c>
      <c r="AV12" s="9">
        <f>IF(production!AV24&gt;0,assumptions!$E$236*(1+assumptions!$E$237)^AV3*production!AV22,0)</f>
        <v>0</v>
      </c>
      <c r="AW12" s="9">
        <f>IF(production!AW24&gt;0,assumptions!$E$236*(1+assumptions!$E$237)^AW3*production!AW22,0)</f>
        <v>0</v>
      </c>
      <c r="AX12" s="9">
        <f>IF(production!AX24&gt;0,assumptions!$E$236*(1+assumptions!$E$237)^AX3*production!AX22,0)</f>
        <v>0</v>
      </c>
      <c r="AY12" s="9">
        <f>IF(production!AY24&gt;0,assumptions!$E$236*(1+assumptions!$E$237)^AY3*production!AY22,0)</f>
        <v>0</v>
      </c>
      <c r="AZ12" s="9">
        <f>IF(production!AZ24&gt;0,assumptions!$E$236*(1+assumptions!$E$237)^AZ3*production!AZ22,0)</f>
        <v>0</v>
      </c>
      <c r="BA12" s="9">
        <f>IF(production!BA24&gt;0,assumptions!$E$236*(1+assumptions!$E$237)^BA3*production!BA22,0)</f>
        <v>0</v>
      </c>
      <c r="BB12" s="9">
        <f>IF(production!BB24&gt;0,assumptions!$E$236*(1+assumptions!$E$237)^BB3*production!BB22,0)</f>
        <v>0</v>
      </c>
      <c r="BC12" s="9">
        <f>IF(production!BC24&gt;0,assumptions!$E$236*(1+assumptions!$E$237)^BC3*production!BC22,0)</f>
        <v>0</v>
      </c>
      <c r="BD12" s="9">
        <f>IF(production!BD24&gt;0,assumptions!$E$236*(1+assumptions!$E$237)^BD3*production!BD22,0)</f>
        <v>0</v>
      </c>
      <c r="BE12" s="9">
        <f>IF(production!BE24&gt;0,assumptions!$E$236*(1+assumptions!$E$237)^BE3*production!BE22,0)</f>
        <v>0</v>
      </c>
      <c r="BF12" s="9">
        <f>IF(production!BF24&gt;0,assumptions!$E$236*(1+assumptions!$E$237)^BF3*production!BF22,0)</f>
        <v>0</v>
      </c>
      <c r="BG12" s="9">
        <f>IF(production!BG24&gt;0,assumptions!$E$236*(1+assumptions!$E$237)^BG3*production!BG22,0)</f>
        <v>0</v>
      </c>
      <c r="BH12" s="9">
        <f>IF(production!BH24&gt;0,assumptions!$E$236*(1+assumptions!$E$237)^BH3*production!BH22,0)</f>
        <v>0</v>
      </c>
      <c r="BI12" s="9">
        <f>IF(production!BI24&gt;0,assumptions!$E$236*(1+assumptions!$E$237)^BI3*production!BI22,0)</f>
        <v>0</v>
      </c>
    </row>
    <row r="13" spans="1:75" x14ac:dyDescent="0.35">
      <c r="E13" s="13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</row>
    <row r="14" spans="1:75" x14ac:dyDescent="0.35">
      <c r="B14" s="7" t="s">
        <v>333</v>
      </c>
      <c r="D14" t="s">
        <v>233</v>
      </c>
      <c r="E14" s="13">
        <f t="shared" si="6"/>
        <v>6063.2983499761758</v>
      </c>
      <c r="F14" s="9">
        <f>F11+F12</f>
        <v>77.965908352030851</v>
      </c>
      <c r="G14" s="9">
        <f t="shared" ref="G14:BI14" si="7">G11+G12</f>
        <v>78.355737893790987</v>
      </c>
      <c r="H14" s="9">
        <f t="shared" si="7"/>
        <v>78.747516583259937</v>
      </c>
      <c r="I14" s="9">
        <f t="shared" si="7"/>
        <v>79.141254166176225</v>
      </c>
      <c r="J14" s="9">
        <f t="shared" si="7"/>
        <v>79.536960437007082</v>
      </c>
      <c r="K14" s="9">
        <f t="shared" si="7"/>
        <v>248.45617924221506</v>
      </c>
      <c r="L14" s="9">
        <f t="shared" si="7"/>
        <v>90.376108273561556</v>
      </c>
      <c r="M14" s="9">
        <f t="shared" si="7"/>
        <v>90.827988814929355</v>
      </c>
      <c r="N14" s="9">
        <f t="shared" si="7"/>
        <v>91.28212875900401</v>
      </c>
      <c r="O14" s="9">
        <f t="shared" si="7"/>
        <v>91.73853940279902</v>
      </c>
      <c r="P14" s="9">
        <f t="shared" si="7"/>
        <v>92.197232099812993</v>
      </c>
      <c r="Q14" s="9">
        <f t="shared" si="7"/>
        <v>271.54722241471256</v>
      </c>
      <c r="R14" s="9">
        <f t="shared" si="7"/>
        <v>103.46834372401507</v>
      </c>
      <c r="S14" s="9">
        <f t="shared" si="7"/>
        <v>103.98568544263516</v>
      </c>
      <c r="T14" s="9">
        <f t="shared" si="7"/>
        <v>104.50561386984832</v>
      </c>
      <c r="U14" s="9">
        <f t="shared" si="7"/>
        <v>105.02814193919751</v>
      </c>
      <c r="V14" s="9">
        <f t="shared" si="7"/>
        <v>105.5532826488935</v>
      </c>
      <c r="W14" s="9">
        <f t="shared" si="7"/>
        <v>295.97533169298015</v>
      </c>
      <c r="X14" s="9">
        <f t="shared" si="7"/>
        <v>117.27259973819349</v>
      </c>
      <c r="Y14" s="9">
        <f t="shared" si="7"/>
        <v>117.85896273688444</v>
      </c>
      <c r="Z14" s="9">
        <f t="shared" si="7"/>
        <v>118.44825755056885</v>
      </c>
      <c r="AA14" s="9">
        <f t="shared" si="7"/>
        <v>119.04049883832167</v>
      </c>
      <c r="AB14" s="9">
        <f t="shared" si="7"/>
        <v>119.63570133251325</v>
      </c>
      <c r="AC14" s="9">
        <f t="shared" si="7"/>
        <v>321.81048733573624</v>
      </c>
      <c r="AD14" s="9">
        <f t="shared" si="7"/>
        <v>131.82005371458729</v>
      </c>
      <c r="AE14" s="9">
        <f t="shared" si="7"/>
        <v>132.47915398316019</v>
      </c>
      <c r="AF14" s="9">
        <f t="shared" si="7"/>
        <v>133.14154975307599</v>
      </c>
      <c r="AG14" s="9">
        <f t="shared" si="7"/>
        <v>133.80725750184132</v>
      </c>
      <c r="AH14" s="9">
        <f t="shared" si="7"/>
        <v>134.47629378935054</v>
      </c>
      <c r="AI14" s="9">
        <f t="shared" si="7"/>
        <v>349.1263060056848</v>
      </c>
      <c r="AJ14" s="9">
        <f t="shared" si="7"/>
        <v>147.14312018747111</v>
      </c>
      <c r="AK14" s="9">
        <f t="shared" si="7"/>
        <v>147.87883578840842</v>
      </c>
      <c r="AL14" s="9">
        <f t="shared" si="7"/>
        <v>148.61822996735046</v>
      </c>
      <c r="AM14" s="9">
        <f t="shared" si="7"/>
        <v>149.36132111718717</v>
      </c>
      <c r="AN14" s="9">
        <f t="shared" si="7"/>
        <v>150.10812772277311</v>
      </c>
      <c r="AO14" s="9">
        <f t="shared" si="7"/>
        <v>378.00023517759894</v>
      </c>
      <c r="AP14" s="9">
        <f t="shared" si="7"/>
        <v>163.27549721882414</v>
      </c>
      <c r="AQ14" s="9">
        <f t="shared" si="7"/>
        <v>164.09187470491821</v>
      </c>
      <c r="AR14" s="9">
        <f t="shared" si="7"/>
        <v>164.91233407844283</v>
      </c>
      <c r="AS14" s="9">
        <f t="shared" si="7"/>
        <v>165.73689574883502</v>
      </c>
      <c r="AT14" s="9">
        <f t="shared" si="7"/>
        <v>166.56558022757918</v>
      </c>
      <c r="AU14" s="9">
        <f t="shared" si="7"/>
        <v>0</v>
      </c>
      <c r="AV14" s="9">
        <f t="shared" si="7"/>
        <v>0</v>
      </c>
      <c r="AW14" s="9">
        <f t="shared" si="7"/>
        <v>0</v>
      </c>
      <c r="AX14" s="9">
        <f t="shared" si="7"/>
        <v>0</v>
      </c>
      <c r="AY14" s="9">
        <f t="shared" si="7"/>
        <v>0</v>
      </c>
      <c r="AZ14" s="9">
        <f t="shared" si="7"/>
        <v>0</v>
      </c>
      <c r="BA14" s="9">
        <f t="shared" si="7"/>
        <v>0</v>
      </c>
      <c r="BB14" s="9">
        <f t="shared" si="7"/>
        <v>0</v>
      </c>
      <c r="BC14" s="9">
        <f t="shared" si="7"/>
        <v>0</v>
      </c>
      <c r="BD14" s="9">
        <f t="shared" si="7"/>
        <v>0</v>
      </c>
      <c r="BE14" s="9">
        <f t="shared" si="7"/>
        <v>0</v>
      </c>
      <c r="BF14" s="9">
        <f t="shared" si="7"/>
        <v>0</v>
      </c>
      <c r="BG14" s="9">
        <f t="shared" si="7"/>
        <v>0</v>
      </c>
      <c r="BH14" s="9">
        <f t="shared" si="7"/>
        <v>0</v>
      </c>
      <c r="BI14" s="9">
        <f t="shared" si="7"/>
        <v>0</v>
      </c>
    </row>
    <row r="15" spans="1:75" x14ac:dyDescent="0.35">
      <c r="E15" s="13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75" x14ac:dyDescent="0.35">
      <c r="B16" s="7" t="s">
        <v>96</v>
      </c>
      <c r="C16" s="7"/>
      <c r="E16" s="13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x14ac:dyDescent="0.35">
      <c r="C17" t="s">
        <v>227</v>
      </c>
      <c r="D17" t="s">
        <v>233</v>
      </c>
      <c r="E17" s="13">
        <f t="shared" si="6"/>
        <v>708.90075220155188</v>
      </c>
      <c r="F17" s="9">
        <f>IF(AND(F2&gt;smelter_start,production!F24&gt;0),assumptions!$E$259*assumptions!$E$260,0)</f>
        <v>0</v>
      </c>
      <c r="G17" s="9">
        <f>IF(AND(G2&gt;smelter_start,production!G24&gt;0),assumptions!$E$259*assumptions!$E$260,0)</f>
        <v>0</v>
      </c>
      <c r="H17" s="9">
        <f>IF(AND(H2&gt;smelter_start,production!H24&gt;0),assumptions!$E$259*assumptions!$E$260,0)</f>
        <v>0</v>
      </c>
      <c r="I17" s="9">
        <f>IF(AND(I2&gt;smelter_start,production!I24&gt;0),assumptions!$E$259*assumptions!$E$260,0)</f>
        <v>0</v>
      </c>
      <c r="J17" s="9">
        <f>IF(AND(J2&gt;smelter_start,production!J24&gt;0),assumptions!$E$259*assumptions!$E$260,0)</f>
        <v>0</v>
      </c>
      <c r="K17" s="9">
        <f>IF(AND(K2&gt;smelter_start,production!K24&gt;0),assumptions!$E$259*assumptions!$E$260,0)</f>
        <v>19.691687561154215</v>
      </c>
      <c r="L17" s="9">
        <f>IF(AND(L2&gt;smelter_start,production!L24&gt;0),assumptions!$E$259*assumptions!$E$260,0)</f>
        <v>19.691687561154215</v>
      </c>
      <c r="M17" s="9">
        <f>IF(AND(M2&gt;smelter_start,production!M24&gt;0),assumptions!$E$259*assumptions!$E$260,0)</f>
        <v>19.691687561154215</v>
      </c>
      <c r="N17" s="9">
        <f>IF(AND(N2&gt;smelter_start,production!N24&gt;0),assumptions!$E$259*assumptions!$E$260,0)</f>
        <v>19.691687561154215</v>
      </c>
      <c r="O17" s="9">
        <f>IF(AND(O2&gt;smelter_start,production!O24&gt;0),assumptions!$E$259*assumptions!$E$260,0)</f>
        <v>19.691687561154215</v>
      </c>
      <c r="P17" s="9">
        <f>IF(AND(P2&gt;smelter_start,production!P24&gt;0),assumptions!$E$259*assumptions!$E$260,0)</f>
        <v>19.691687561154215</v>
      </c>
      <c r="Q17" s="9">
        <f>IF(AND(Q2&gt;smelter_start,production!Q24&gt;0),assumptions!$E$259*assumptions!$E$260,0)</f>
        <v>19.691687561154215</v>
      </c>
      <c r="R17" s="9">
        <f>IF(AND(R2&gt;smelter_start,production!R24&gt;0),assumptions!$E$259*assumptions!$E$260,0)</f>
        <v>19.691687561154215</v>
      </c>
      <c r="S17" s="9">
        <f>IF(AND(S2&gt;smelter_start,production!S24&gt;0),assumptions!$E$259*assumptions!$E$260,0)</f>
        <v>19.691687561154215</v>
      </c>
      <c r="T17" s="9">
        <f>IF(AND(T2&gt;smelter_start,production!T24&gt;0),assumptions!$E$259*assumptions!$E$260,0)</f>
        <v>19.691687561154215</v>
      </c>
      <c r="U17" s="9">
        <f>IF(AND(U2&gt;smelter_start,production!U24&gt;0),assumptions!$E$259*assumptions!$E$260,0)</f>
        <v>19.691687561154215</v>
      </c>
      <c r="V17" s="9">
        <f>IF(AND(V2&gt;smelter_start,production!V24&gt;0),assumptions!$E$259*assumptions!$E$260,0)</f>
        <v>19.691687561154215</v>
      </c>
      <c r="W17" s="9">
        <f>IF(AND(W2&gt;smelter_start,production!W24&gt;0),assumptions!$E$259*assumptions!$E$260,0)</f>
        <v>19.691687561154215</v>
      </c>
      <c r="X17" s="9">
        <f>IF(AND(X2&gt;smelter_start,production!X24&gt;0),assumptions!$E$259*assumptions!$E$260,0)</f>
        <v>19.691687561154215</v>
      </c>
      <c r="Y17" s="9">
        <f>IF(AND(Y2&gt;smelter_start,production!Y24&gt;0),assumptions!$E$259*assumptions!$E$260,0)</f>
        <v>19.691687561154215</v>
      </c>
      <c r="Z17" s="9">
        <f>IF(AND(Z2&gt;smelter_start,production!Z24&gt;0),assumptions!$E$259*assumptions!$E$260,0)</f>
        <v>19.691687561154215</v>
      </c>
      <c r="AA17" s="9">
        <f>IF(AND(AA2&gt;smelter_start,production!AA24&gt;0),assumptions!$E$259*assumptions!$E$260,0)</f>
        <v>19.691687561154215</v>
      </c>
      <c r="AB17" s="9">
        <f>IF(AND(AB2&gt;smelter_start,production!AB24&gt;0),assumptions!$E$259*assumptions!$E$260,0)</f>
        <v>19.691687561154215</v>
      </c>
      <c r="AC17" s="9">
        <f>IF(AND(AC2&gt;smelter_start,production!AC24&gt;0),assumptions!$E$259*assumptions!$E$260,0)</f>
        <v>19.691687561154215</v>
      </c>
      <c r="AD17" s="9">
        <f>IF(AND(AD2&gt;smelter_start,production!AD24&gt;0),assumptions!$E$259*assumptions!$E$260,0)</f>
        <v>19.691687561154215</v>
      </c>
      <c r="AE17" s="9">
        <f>IF(AND(AE2&gt;smelter_start,production!AE24&gt;0),assumptions!$E$259*assumptions!$E$260,0)</f>
        <v>19.691687561154215</v>
      </c>
      <c r="AF17" s="9">
        <f>IF(AND(AF2&gt;smelter_start,production!AF24&gt;0),assumptions!$E$259*assumptions!$E$260,0)</f>
        <v>19.691687561154215</v>
      </c>
      <c r="AG17" s="9">
        <f>IF(AND(AG2&gt;smelter_start,production!AG24&gt;0),assumptions!$E$259*assumptions!$E$260,0)</f>
        <v>19.691687561154215</v>
      </c>
      <c r="AH17" s="9">
        <f>IF(AND(AH2&gt;smelter_start,production!AH24&gt;0),assumptions!$E$259*assumptions!$E$260,0)</f>
        <v>19.691687561154215</v>
      </c>
      <c r="AI17" s="9">
        <f>IF(AND(AI2&gt;smelter_start,production!AI24&gt;0),assumptions!$E$259*assumptions!$E$260,0)</f>
        <v>19.691687561154215</v>
      </c>
      <c r="AJ17" s="9">
        <f>IF(AND(AJ2&gt;smelter_start,production!AJ24&gt;0),assumptions!$E$259*assumptions!$E$260,0)</f>
        <v>19.691687561154215</v>
      </c>
      <c r="AK17" s="9">
        <f>IF(AND(AK2&gt;smelter_start,production!AK24&gt;0),assumptions!$E$259*assumptions!$E$260,0)</f>
        <v>19.691687561154215</v>
      </c>
      <c r="AL17" s="9">
        <f>IF(AND(AL2&gt;smelter_start,production!AL24&gt;0),assumptions!$E$259*assumptions!$E$260,0)</f>
        <v>19.691687561154215</v>
      </c>
      <c r="AM17" s="9">
        <f>IF(AND(AM2&gt;smelter_start,production!AM24&gt;0),assumptions!$E$259*assumptions!$E$260,0)</f>
        <v>19.691687561154215</v>
      </c>
      <c r="AN17" s="9">
        <f>IF(AND(AN2&gt;smelter_start,production!AN24&gt;0),assumptions!$E$259*assumptions!$E$260,0)</f>
        <v>19.691687561154215</v>
      </c>
      <c r="AO17" s="9">
        <f>IF(AND(AO2&gt;smelter_start,production!AO24&gt;0),assumptions!$E$259*assumptions!$E$260,0)</f>
        <v>19.691687561154215</v>
      </c>
      <c r="AP17" s="9">
        <f>IF(AND(AP2&gt;smelter_start,production!AP24&gt;0),assumptions!$E$259*assumptions!$E$260,0)</f>
        <v>19.691687561154215</v>
      </c>
      <c r="AQ17" s="9">
        <f>IF(AND(AQ2&gt;smelter_start,production!AQ24&gt;0),assumptions!$E$259*assumptions!$E$260,0)</f>
        <v>19.691687561154215</v>
      </c>
      <c r="AR17" s="9">
        <f>IF(AND(AR2&gt;smelter_start,production!AR24&gt;0),assumptions!$E$259*assumptions!$E$260,0)</f>
        <v>19.691687561154215</v>
      </c>
      <c r="AS17" s="9">
        <f>IF(AND(AS2&gt;smelter_start,production!AS24&gt;0),assumptions!$E$259*assumptions!$E$260,0)</f>
        <v>19.691687561154215</v>
      </c>
      <c r="AT17" s="9">
        <f>IF(AND(AT2&gt;smelter_start,production!AT24&gt;0),assumptions!$E$259*assumptions!$E$260,0)</f>
        <v>19.691687561154215</v>
      </c>
      <c r="AU17" s="9">
        <f>IF(AND(AU2&gt;smelter_start,production!AU24&gt;0),assumptions!$E$259*assumptions!$E$260,0)</f>
        <v>0</v>
      </c>
      <c r="AV17" s="9">
        <f>IF(AND(AV2&gt;smelter_start,production!AV24&gt;0),assumptions!$E$259*assumptions!$E$260,0)</f>
        <v>0</v>
      </c>
      <c r="AW17" s="9">
        <f>IF(AND(AW2&gt;smelter_start,production!AW24&gt;0),assumptions!$E$259*assumptions!$E$260,0)</f>
        <v>0</v>
      </c>
      <c r="AX17" s="9">
        <f>IF(AND(AX2&gt;smelter_start,production!AX24&gt;0),assumptions!$E$259*assumptions!$E$260,0)</f>
        <v>0</v>
      </c>
      <c r="AY17" s="9">
        <f>IF(AND(AY2&gt;smelter_start,production!AY24&gt;0),assumptions!$E$259*assumptions!$E$260,0)</f>
        <v>0</v>
      </c>
      <c r="AZ17" s="9">
        <f>IF(AND(AZ2&gt;smelter_start,production!AZ24&gt;0),assumptions!$E$259*assumptions!$E$260,0)</f>
        <v>0</v>
      </c>
      <c r="BA17" s="9">
        <f>IF(AND(BA2&gt;smelter_start,production!BA24&gt;0),assumptions!$E$259*assumptions!$E$260,0)</f>
        <v>0</v>
      </c>
      <c r="BB17" s="9">
        <f>IF(AND(BB2&gt;smelter_start,production!BB24&gt;0),assumptions!$E$259*assumptions!$E$260,0)</f>
        <v>0</v>
      </c>
      <c r="BC17" s="9">
        <f>IF(AND(BC2&gt;smelter_start,production!BC24&gt;0),assumptions!$E$259*assumptions!$E$260,0)</f>
        <v>0</v>
      </c>
      <c r="BD17" s="9">
        <f>IF(AND(BD2&gt;smelter_start,production!BD24&gt;0),assumptions!$E$259*assumptions!$E$260,0)</f>
        <v>0</v>
      </c>
      <c r="BE17" s="9">
        <f>IF(AND(BE2&gt;smelter_start,production!BE24&gt;0),assumptions!$E$259*assumptions!$E$260,0)</f>
        <v>0</v>
      </c>
      <c r="BF17" s="9">
        <f>IF(AND(BF2&gt;smelter_start,production!BF24&gt;0),assumptions!$E$259*assumptions!$E$260,0)</f>
        <v>0</v>
      </c>
      <c r="BG17" s="9">
        <f>IF(AND(BG2&gt;smelter_start,production!BG24&gt;0),assumptions!$E$259*assumptions!$E$260,0)</f>
        <v>0</v>
      </c>
      <c r="BH17" s="9">
        <f>IF(AND(BH2&gt;smelter_start,production!BH24&gt;0),assumptions!$E$259*assumptions!$E$260,0)</f>
        <v>0</v>
      </c>
      <c r="BI17" s="9">
        <f>IF(AND(BI2&gt;smelter_start,production!BI24&gt;0),assumptions!$E$259*assumptions!$E$260,0)</f>
        <v>0</v>
      </c>
    </row>
    <row r="18" spans="1:61" x14ac:dyDescent="0.35">
      <c r="C18" t="s">
        <v>238</v>
      </c>
      <c r="D18" t="s">
        <v>233</v>
      </c>
      <c r="E18" s="13">
        <f t="shared" si="6"/>
        <v>984.58437805771064</v>
      </c>
      <c r="F18" s="9">
        <f>IF(AND(F2&gt;=assumptions!$E$13,F2&lt;assumptions!$E$15),assumptions!$E$259/assumptions!$E$14,0)</f>
        <v>0</v>
      </c>
      <c r="G18" s="9">
        <f>IF(AND(G2&gt;=assumptions!$E$13,G2&lt;assumptions!$E$15),assumptions!$E$259/assumptions!$E$14,0)</f>
        <v>328.19479268590356</v>
      </c>
      <c r="H18" s="9">
        <f>IF(AND(H2&gt;=assumptions!$E$13,H2&lt;assumptions!$E$15),assumptions!$E$259/assumptions!$E$14,0)</f>
        <v>328.19479268590356</v>
      </c>
      <c r="I18" s="9">
        <f>IF(AND(I2&gt;=assumptions!$E$13,I2&lt;assumptions!$E$15),assumptions!$E$259/assumptions!$E$14,0)</f>
        <v>328.19479268590356</v>
      </c>
      <c r="J18" s="9">
        <f>IF(AND(J2&gt;=assumptions!$E$13,J2&lt;assumptions!$E$15),assumptions!$E$259/assumptions!$E$14,0)</f>
        <v>0</v>
      </c>
      <c r="K18" s="9">
        <f>IF(AND(K2&gt;=assumptions!$E$13,K2&lt;assumptions!$E$15),assumptions!$E$259/assumptions!$E$14,0)</f>
        <v>0</v>
      </c>
      <c r="L18" s="9">
        <f>IF(AND(L2&gt;=assumptions!$E$13,L2&lt;assumptions!$E$15),assumptions!$E$259/assumptions!$E$14,0)</f>
        <v>0</v>
      </c>
      <c r="M18" s="9">
        <f>IF(AND(M2&gt;=assumptions!$E$13,M2&lt;assumptions!$E$15),assumptions!$E$259/assumptions!$E$14,0)</f>
        <v>0</v>
      </c>
      <c r="N18" s="9">
        <f>IF(AND(N2&gt;=assumptions!$E$13,N2&lt;assumptions!$E$15),assumptions!$E$259/assumptions!$E$14,0)</f>
        <v>0</v>
      </c>
      <c r="O18" s="9">
        <f>IF(AND(O2&gt;=assumptions!$E$13,O2&lt;assumptions!$E$15),assumptions!$E$259/assumptions!$E$14,0)</f>
        <v>0</v>
      </c>
      <c r="P18" s="9">
        <f>IF(AND(P2&gt;=assumptions!$E$13,P2&lt;assumptions!$E$15),assumptions!$E$259/assumptions!$E$14,0)</f>
        <v>0</v>
      </c>
      <c r="Q18" s="9">
        <f>IF(AND(Q2&gt;=assumptions!$E$13,Q2&lt;assumptions!$E$15),assumptions!$E$259/assumptions!$E$14,0)</f>
        <v>0</v>
      </c>
      <c r="R18" s="9">
        <f>IF(AND(R2&gt;=assumptions!$E$13,R2&lt;assumptions!$E$15),assumptions!$E$259/assumptions!$E$14,0)</f>
        <v>0</v>
      </c>
      <c r="S18" s="9">
        <f>IF(AND(S2&gt;=assumptions!$E$13,S2&lt;assumptions!$E$15),assumptions!$E$259/assumptions!$E$14,0)</f>
        <v>0</v>
      </c>
      <c r="T18" s="9">
        <f>IF(AND(T2&gt;=assumptions!$E$13,T2&lt;assumptions!$E$15),assumptions!$E$259/assumptions!$E$14,0)</f>
        <v>0</v>
      </c>
      <c r="U18" s="9">
        <f>IF(AND(U2&gt;=assumptions!$E$13,U2&lt;assumptions!$E$15),assumptions!$E$259/assumptions!$E$14,0)</f>
        <v>0</v>
      </c>
      <c r="V18" s="9">
        <f>IF(AND(V2&gt;=assumptions!$E$13,V2&lt;assumptions!$E$15),assumptions!$E$259/assumptions!$E$14,0)</f>
        <v>0</v>
      </c>
      <c r="W18" s="9">
        <f>IF(AND(W2&gt;=assumptions!$E$13,W2&lt;assumptions!$E$15),assumptions!$E$259/assumptions!$E$14,0)</f>
        <v>0</v>
      </c>
      <c r="X18" s="9">
        <f>IF(AND(X2&gt;=assumptions!$E$13,X2&lt;assumptions!$E$15),assumptions!$E$259/assumptions!$E$14,0)</f>
        <v>0</v>
      </c>
      <c r="Y18" s="9">
        <f>IF(AND(Y2&gt;=assumptions!$E$13,Y2&lt;assumptions!$E$15),assumptions!$E$259/assumptions!$E$14,0)</f>
        <v>0</v>
      </c>
      <c r="Z18" s="9">
        <f>IF(AND(Z2&gt;=assumptions!$E$13,Z2&lt;assumptions!$E$15),assumptions!$E$259/assumptions!$E$14,0)</f>
        <v>0</v>
      </c>
      <c r="AA18" s="9">
        <f>IF(AND(AA2&gt;=assumptions!$E$13,AA2&lt;assumptions!$E$15),assumptions!$E$259/assumptions!$E$14,0)</f>
        <v>0</v>
      </c>
      <c r="AB18" s="9">
        <f>IF(AND(AB2&gt;=assumptions!$E$13,AB2&lt;assumptions!$E$15),assumptions!$E$259/assumptions!$E$14,0)</f>
        <v>0</v>
      </c>
      <c r="AC18" s="9">
        <f>IF(AND(AC2&gt;=assumptions!$E$13,AC2&lt;assumptions!$E$15),assumptions!$E$259/assumptions!$E$14,0)</f>
        <v>0</v>
      </c>
      <c r="AD18" s="9">
        <f>IF(AND(AD2&gt;=assumptions!$E$13,AD2&lt;assumptions!$E$15),assumptions!$E$259/assumptions!$E$14,0)</f>
        <v>0</v>
      </c>
      <c r="AE18" s="9">
        <f>IF(AND(AE2&gt;=assumptions!$E$13,AE2&lt;assumptions!$E$15),assumptions!$E$259/assumptions!$E$14,0)</f>
        <v>0</v>
      </c>
      <c r="AF18" s="9">
        <f>IF(AND(AF2&gt;=assumptions!$E$13,AF2&lt;assumptions!$E$15),assumptions!$E$259/assumptions!$E$14,0)</f>
        <v>0</v>
      </c>
      <c r="AG18" s="9">
        <f>IF(AND(AG2&gt;=assumptions!$E$13,AG2&lt;assumptions!$E$15),assumptions!$E$259/assumptions!$E$14,0)</f>
        <v>0</v>
      </c>
      <c r="AH18" s="9">
        <f>IF(AND(AH2&gt;=assumptions!$E$13,AH2&lt;assumptions!$E$15),assumptions!$E$259/assumptions!$E$14,0)</f>
        <v>0</v>
      </c>
      <c r="AI18" s="9">
        <f>IF(AND(AI2&gt;=assumptions!$E$13,AI2&lt;assumptions!$E$15),assumptions!$E$259/assumptions!$E$14,0)</f>
        <v>0</v>
      </c>
      <c r="AJ18" s="9">
        <f>IF(AND(AJ2&gt;=assumptions!$E$13,AJ2&lt;assumptions!$E$15),assumptions!$E$259/assumptions!$E$14,0)</f>
        <v>0</v>
      </c>
      <c r="AK18" s="9">
        <f>IF(AND(AK2&gt;=assumptions!$E$13,AK2&lt;assumptions!$E$15),assumptions!$E$259/assumptions!$E$14,0)</f>
        <v>0</v>
      </c>
      <c r="AL18" s="9">
        <f>IF(AND(AL2&gt;=assumptions!$E$13,AL2&lt;assumptions!$E$15),assumptions!$E$259/assumptions!$E$14,0)</f>
        <v>0</v>
      </c>
      <c r="AM18" s="9">
        <f>IF(AND(AM2&gt;=assumptions!$E$13,AM2&lt;assumptions!$E$15),assumptions!$E$259/assumptions!$E$14,0)</f>
        <v>0</v>
      </c>
      <c r="AN18" s="9">
        <f>IF(AND(AN2&gt;=assumptions!$E$13,AN2&lt;assumptions!$E$15),assumptions!$E$259/assumptions!$E$14,0)</f>
        <v>0</v>
      </c>
      <c r="AO18" s="9">
        <f>IF(AND(AO2&gt;=assumptions!$E$13,AO2&lt;assumptions!$E$15),assumptions!$E$259/assumptions!$E$14,0)</f>
        <v>0</v>
      </c>
      <c r="AP18" s="9">
        <f>IF(AND(AP2&gt;=assumptions!$E$13,AP2&lt;assumptions!$E$15),assumptions!$E$259/assumptions!$E$14,0)</f>
        <v>0</v>
      </c>
      <c r="AQ18" s="9">
        <f>IF(AND(AQ2&gt;=assumptions!$E$13,AQ2&lt;assumptions!$E$15),assumptions!$E$259/assumptions!$E$14,0)</f>
        <v>0</v>
      </c>
      <c r="AR18" s="9">
        <f>IF(AND(AR2&gt;=assumptions!$E$13,AR2&lt;assumptions!$E$15),assumptions!$E$259/assumptions!$E$14,0)</f>
        <v>0</v>
      </c>
      <c r="AS18" s="9">
        <f>IF(AND(AS2&gt;=assumptions!$E$13,AS2&lt;assumptions!$E$15),assumptions!$E$259/assumptions!$E$14,0)</f>
        <v>0</v>
      </c>
      <c r="AT18" s="9">
        <f>IF(AND(AT2&gt;=assumptions!$E$13,AT2&lt;assumptions!$E$15),assumptions!$E$259/assumptions!$E$14,0)</f>
        <v>0</v>
      </c>
      <c r="AU18" s="9">
        <f>IF(AND(AU2&gt;=assumptions!$E$13,AU2&lt;assumptions!$E$15),assumptions!$E$259/assumptions!$E$14,0)</f>
        <v>0</v>
      </c>
      <c r="AV18" s="9">
        <f>IF(AND(AV2&gt;=assumptions!$E$13,AV2&lt;assumptions!$E$15),assumptions!$E$259/assumptions!$E$14,0)</f>
        <v>0</v>
      </c>
      <c r="AW18" s="9">
        <f>IF(AND(AW2&gt;=assumptions!$E$13,AW2&lt;assumptions!$E$15),assumptions!$E$259/assumptions!$E$14,0)</f>
        <v>0</v>
      </c>
      <c r="AX18" s="9">
        <f>IF(AND(AX2&gt;=assumptions!$E$13,AX2&lt;assumptions!$E$15),assumptions!$E$259/assumptions!$E$14,0)</f>
        <v>0</v>
      </c>
      <c r="AY18" s="9">
        <f>IF(AND(AY2&gt;=assumptions!$E$13,AY2&lt;assumptions!$E$15),assumptions!$E$259/assumptions!$E$14,0)</f>
        <v>0</v>
      </c>
      <c r="AZ18" s="9">
        <f>IF(AND(AZ2&gt;=assumptions!$E$13,AZ2&lt;assumptions!$E$15),assumptions!$E$259/assumptions!$E$14,0)</f>
        <v>0</v>
      </c>
      <c r="BA18" s="9">
        <f>IF(AND(BA2&gt;=assumptions!$E$13,BA2&lt;assumptions!$E$15),assumptions!$E$259/assumptions!$E$14,0)</f>
        <v>0</v>
      </c>
      <c r="BB18" s="9">
        <f>IF(AND(BB2&gt;=assumptions!$E$13,BB2&lt;assumptions!$E$15),assumptions!$E$259/assumptions!$E$14,0)</f>
        <v>0</v>
      </c>
      <c r="BC18" s="9">
        <f>IF(AND(BC2&gt;=assumptions!$E$13,BC2&lt;assumptions!$E$15),assumptions!$E$259/assumptions!$E$14,0)</f>
        <v>0</v>
      </c>
      <c r="BD18" s="9">
        <f>IF(AND(BD2&gt;=assumptions!$E$13,BD2&lt;assumptions!$E$15),assumptions!$E$259/assumptions!$E$14,0)</f>
        <v>0</v>
      </c>
      <c r="BE18" s="9">
        <f>IF(AND(BE2&gt;=assumptions!$E$13,BE2&lt;assumptions!$E$15),assumptions!$E$259/assumptions!$E$14,0)</f>
        <v>0</v>
      </c>
      <c r="BF18" s="9">
        <f>IF(AND(BF2&gt;=assumptions!$E$13,BF2&lt;assumptions!$E$15),assumptions!$E$259/assumptions!$E$14,0)</f>
        <v>0</v>
      </c>
      <c r="BG18" s="9">
        <f>IF(AND(BG2&gt;=assumptions!$E$13,BG2&lt;assumptions!$E$15),assumptions!$E$259/assumptions!$E$14,0)</f>
        <v>0</v>
      </c>
      <c r="BH18" s="9">
        <f>IF(AND(BH2&gt;=assumptions!$E$13,BH2&lt;assumptions!$E$15),assumptions!$E$259/assumptions!$E$14,0)</f>
        <v>0</v>
      </c>
      <c r="BI18" s="9">
        <f>IF(AND(BI2&gt;=assumptions!$E$13,BI2&lt;assumptions!$E$15),assumptions!$E$259/assumptions!$E$14,0)</f>
        <v>0</v>
      </c>
    </row>
    <row r="19" spans="1:61" x14ac:dyDescent="0.35">
      <c r="C19" t="s">
        <v>334</v>
      </c>
      <c r="D19" t="s">
        <v>233</v>
      </c>
      <c r="E19" s="13">
        <f t="shared" si="6"/>
        <v>72</v>
      </c>
      <c r="F19" s="9">
        <f>IF(assumptions!E18=1,0,IF(AND(F2&gt;smelter_start,production!F24&gt;0),assumptions!$E$269*assumptions!$E$270,0))</f>
        <v>0</v>
      </c>
      <c r="G19" s="9">
        <f>IF(assumptions!F18=1,0,IF(AND(G2&gt;smelter_start,production!G24&gt;0),assumptions!$E$269*assumptions!$E$270,0))</f>
        <v>0</v>
      </c>
      <c r="H19" s="9">
        <f>IF(assumptions!G18=1,0,IF(AND(H2&gt;smelter_start,production!H24&gt;0),assumptions!$E$269*assumptions!$E$270,0))</f>
        <v>0</v>
      </c>
      <c r="I19" s="9">
        <f>IF(assumptions!H18=1,0,IF(AND(I2&gt;smelter_start,production!I24&gt;0),assumptions!$E$269*assumptions!$E$270,0))</f>
        <v>0</v>
      </c>
      <c r="J19" s="9">
        <f>IF(assumptions!I18=1,0,IF(AND(J2&gt;smelter_start,production!J24&gt;0),assumptions!$E$269*assumptions!$E$270,0))</f>
        <v>0</v>
      </c>
      <c r="K19" s="9">
        <f>IF(assumptions!J18=1,0,IF(AND(K2&gt;smelter_start,production!K24&gt;0),assumptions!$E$269*assumptions!$E$270,0))</f>
        <v>2</v>
      </c>
      <c r="L19" s="9">
        <f>IF(assumptions!K18=1,0,IF(AND(L2&gt;smelter_start,production!L24&gt;0),assumptions!$E$269*assumptions!$E$270,0))</f>
        <v>2</v>
      </c>
      <c r="M19" s="9">
        <f>IF(assumptions!L18=1,0,IF(AND(M2&gt;smelter_start,production!M24&gt;0),assumptions!$E$269*assumptions!$E$270,0))</f>
        <v>2</v>
      </c>
      <c r="N19" s="9">
        <f>IF(assumptions!M18=1,0,IF(AND(N2&gt;smelter_start,production!N24&gt;0),assumptions!$E$269*assumptions!$E$270,0))</f>
        <v>2</v>
      </c>
      <c r="O19" s="9">
        <f>IF(assumptions!N18=1,0,IF(AND(O2&gt;smelter_start,production!O24&gt;0),assumptions!$E$269*assumptions!$E$270,0))</f>
        <v>2</v>
      </c>
      <c r="P19" s="9">
        <f>IF(assumptions!O18=1,0,IF(AND(P2&gt;smelter_start,production!P24&gt;0),assumptions!$E$269*assumptions!$E$270,0))</f>
        <v>2</v>
      </c>
      <c r="Q19" s="9">
        <f>IF(assumptions!P18=1,0,IF(AND(Q2&gt;smelter_start,production!Q24&gt;0),assumptions!$E$269*assumptions!$E$270,0))</f>
        <v>2</v>
      </c>
      <c r="R19" s="9">
        <f>IF(assumptions!Q18=1,0,IF(AND(R2&gt;smelter_start,production!R24&gt;0),assumptions!$E$269*assumptions!$E$270,0))</f>
        <v>2</v>
      </c>
      <c r="S19" s="9">
        <f>IF(assumptions!R18=1,0,IF(AND(S2&gt;smelter_start,production!S24&gt;0),assumptions!$E$269*assumptions!$E$270,0))</f>
        <v>2</v>
      </c>
      <c r="T19" s="9">
        <f>IF(assumptions!S18=1,0,IF(AND(T2&gt;smelter_start,production!T24&gt;0),assumptions!$E$269*assumptions!$E$270,0))</f>
        <v>2</v>
      </c>
      <c r="U19" s="9">
        <f>IF(assumptions!T18=1,0,IF(AND(U2&gt;smelter_start,production!U24&gt;0),assumptions!$E$269*assumptions!$E$270,0))</f>
        <v>2</v>
      </c>
      <c r="V19" s="9">
        <f>IF(assumptions!U18=1,0,IF(AND(V2&gt;smelter_start,production!V24&gt;0),assumptions!$E$269*assumptions!$E$270,0))</f>
        <v>2</v>
      </c>
      <c r="W19" s="9">
        <f>IF(assumptions!V18=1,0,IF(AND(W2&gt;smelter_start,production!W24&gt;0),assumptions!$E$269*assumptions!$E$270,0))</f>
        <v>2</v>
      </c>
      <c r="X19" s="9">
        <f>IF(assumptions!W18=1,0,IF(AND(X2&gt;smelter_start,production!X24&gt;0),assumptions!$E$269*assumptions!$E$270,0))</f>
        <v>2</v>
      </c>
      <c r="Y19" s="9">
        <f>IF(assumptions!X18=1,0,IF(AND(Y2&gt;smelter_start,production!Y24&gt;0),assumptions!$E$269*assumptions!$E$270,0))</f>
        <v>2</v>
      </c>
      <c r="Z19" s="9">
        <f>IF(assumptions!Y18=1,0,IF(AND(Z2&gt;smelter_start,production!Z24&gt;0),assumptions!$E$269*assumptions!$E$270,0))</f>
        <v>2</v>
      </c>
      <c r="AA19" s="9">
        <f>IF(assumptions!Z18=1,0,IF(AND(AA2&gt;smelter_start,production!AA24&gt;0),assumptions!$E$269*assumptions!$E$270,0))</f>
        <v>2</v>
      </c>
      <c r="AB19" s="9">
        <f>IF(assumptions!AA18=1,0,IF(AND(AB2&gt;smelter_start,production!AB24&gt;0),assumptions!$E$269*assumptions!$E$270,0))</f>
        <v>2</v>
      </c>
      <c r="AC19" s="9">
        <f>IF(assumptions!AB18=1,0,IF(AND(AC2&gt;smelter_start,production!AC24&gt;0),assumptions!$E$269*assumptions!$E$270,0))</f>
        <v>2</v>
      </c>
      <c r="AD19" s="9">
        <f>IF(assumptions!AC18=1,0,IF(AND(AD2&gt;smelter_start,production!AD24&gt;0),assumptions!$E$269*assumptions!$E$270,0))</f>
        <v>2</v>
      </c>
      <c r="AE19" s="9">
        <f>IF(assumptions!AD18=1,0,IF(AND(AE2&gt;smelter_start,production!AE24&gt;0),assumptions!$E$269*assumptions!$E$270,0))</f>
        <v>2</v>
      </c>
      <c r="AF19" s="9">
        <f>IF(assumptions!AE18=1,0,IF(AND(AF2&gt;smelter_start,production!AF24&gt;0),assumptions!$E$269*assumptions!$E$270,0))</f>
        <v>2</v>
      </c>
      <c r="AG19" s="9">
        <f>IF(assumptions!AF18=1,0,IF(AND(AG2&gt;smelter_start,production!AG24&gt;0),assumptions!$E$269*assumptions!$E$270,0))</f>
        <v>2</v>
      </c>
      <c r="AH19" s="9">
        <f>IF(assumptions!AG18=1,0,IF(AND(AH2&gt;smelter_start,production!AH24&gt;0),assumptions!$E$269*assumptions!$E$270,0))</f>
        <v>2</v>
      </c>
      <c r="AI19" s="9">
        <f>IF(assumptions!AH18=1,0,IF(AND(AI2&gt;smelter_start,production!AI24&gt;0),assumptions!$E$269*assumptions!$E$270,0))</f>
        <v>2</v>
      </c>
      <c r="AJ19" s="9">
        <f>IF(assumptions!AI18=1,0,IF(AND(AJ2&gt;smelter_start,production!AJ24&gt;0),assumptions!$E$269*assumptions!$E$270,0))</f>
        <v>2</v>
      </c>
      <c r="AK19" s="9">
        <f>IF(assumptions!AJ18=1,0,IF(AND(AK2&gt;smelter_start,production!AK24&gt;0),assumptions!$E$269*assumptions!$E$270,0))</f>
        <v>2</v>
      </c>
      <c r="AL19" s="9">
        <f>IF(assumptions!AK18=1,0,IF(AND(AL2&gt;smelter_start,production!AL24&gt;0),assumptions!$E$269*assumptions!$E$270,0))</f>
        <v>2</v>
      </c>
      <c r="AM19" s="9">
        <f>IF(assumptions!AL18=1,0,IF(AND(AM2&gt;smelter_start,production!AM24&gt;0),assumptions!$E$269*assumptions!$E$270,0))</f>
        <v>2</v>
      </c>
      <c r="AN19" s="9">
        <f>IF(assumptions!AM18=1,0,IF(AND(AN2&gt;smelter_start,production!AN24&gt;0),assumptions!$E$269*assumptions!$E$270,0))</f>
        <v>2</v>
      </c>
      <c r="AO19" s="9">
        <f>IF(assumptions!AN18=1,0,IF(AND(AO2&gt;smelter_start,production!AO24&gt;0),assumptions!$E$269*assumptions!$E$270,0))</f>
        <v>2</v>
      </c>
      <c r="AP19" s="9">
        <f>IF(assumptions!AO18=1,0,IF(AND(AP2&gt;smelter_start,production!AP24&gt;0),assumptions!$E$269*assumptions!$E$270,0))</f>
        <v>2</v>
      </c>
      <c r="AQ19" s="9">
        <f>IF(assumptions!AP18=1,0,IF(AND(AQ2&gt;smelter_start,production!AQ24&gt;0),assumptions!$E$269*assumptions!$E$270,0))</f>
        <v>2</v>
      </c>
      <c r="AR19" s="9">
        <f>IF(assumptions!AQ18=1,0,IF(AND(AR2&gt;smelter_start,production!AR24&gt;0),assumptions!$E$269*assumptions!$E$270,0))</f>
        <v>2</v>
      </c>
      <c r="AS19" s="9">
        <f>IF(assumptions!AR18=1,0,IF(AND(AS2&gt;smelter_start,production!AS24&gt;0),assumptions!$E$269*assumptions!$E$270,0))</f>
        <v>2</v>
      </c>
      <c r="AT19" s="9">
        <f>IF(assumptions!AS18=1,0,IF(AND(AT2&gt;smelter_start,production!AT24&gt;0),assumptions!$E$269*assumptions!$E$270,0))</f>
        <v>2</v>
      </c>
      <c r="AU19" s="9">
        <f>IF(assumptions!AT18=1,0,IF(AND(AU2&gt;smelter_start,production!AU24&gt;0),assumptions!$E$269*assumptions!$E$270,0))</f>
        <v>0</v>
      </c>
      <c r="AV19" s="9">
        <f>IF(assumptions!AU18=1,0,IF(AND(AV2&gt;smelter_start,production!AV24&gt;0),assumptions!$E$269*assumptions!$E$270,0))</f>
        <v>0</v>
      </c>
      <c r="AW19" s="9">
        <f>IF(assumptions!AV18=1,0,IF(AND(AW2&gt;smelter_start,production!AW24&gt;0),assumptions!$E$269*assumptions!$E$270,0))</f>
        <v>0</v>
      </c>
      <c r="AX19" s="9">
        <f>IF(assumptions!AW18=1,0,IF(AND(AX2&gt;smelter_start,production!AX24&gt;0),assumptions!$E$269*assumptions!$E$270,0))</f>
        <v>0</v>
      </c>
      <c r="AY19" s="9">
        <f>IF(assumptions!AX18=1,0,IF(AND(AY2&gt;smelter_start,production!AY24&gt;0),assumptions!$E$269*assumptions!$E$270,0))</f>
        <v>0</v>
      </c>
      <c r="AZ19" s="9">
        <f>IF(assumptions!AY18=1,0,IF(AND(AZ2&gt;smelter_start,production!AZ24&gt;0),assumptions!$E$269*assumptions!$E$270,0))</f>
        <v>0</v>
      </c>
      <c r="BA19" s="9">
        <f>IF(assumptions!AZ18=1,0,IF(AND(BA2&gt;smelter_start,production!BA24&gt;0),assumptions!$E$269*assumptions!$E$270,0))</f>
        <v>0</v>
      </c>
      <c r="BB19" s="9">
        <f>IF(assumptions!BA18=1,0,IF(AND(BB2&gt;smelter_start,production!BB24&gt;0),assumptions!$E$269*assumptions!$E$270,0))</f>
        <v>0</v>
      </c>
      <c r="BC19" s="9">
        <f>IF(assumptions!BB18=1,0,IF(AND(BC2&gt;smelter_start,production!BC24&gt;0),assumptions!$E$269*assumptions!$E$270,0))</f>
        <v>0</v>
      </c>
      <c r="BD19" s="9">
        <f>IF(assumptions!BC18=1,0,IF(AND(BD2&gt;smelter_start,production!BD24&gt;0),assumptions!$E$269*assumptions!$E$270,0))</f>
        <v>0</v>
      </c>
      <c r="BE19" s="9">
        <f>IF(assumptions!BD18=1,0,IF(AND(BE2&gt;smelter_start,production!BE24&gt;0),assumptions!$E$269*assumptions!$E$270,0))</f>
        <v>0</v>
      </c>
      <c r="BF19" s="9">
        <f>IF(assumptions!BE18=1,0,IF(AND(BF2&gt;smelter_start,production!BF24&gt;0),assumptions!$E$269*assumptions!$E$270,0))</f>
        <v>0</v>
      </c>
      <c r="BG19" s="9">
        <f>IF(assumptions!BF18=1,0,IF(AND(BG2&gt;smelter_start,production!BG24&gt;0),assumptions!$E$269*assumptions!$E$270,0))</f>
        <v>0</v>
      </c>
      <c r="BH19" s="9">
        <f>IF(assumptions!BG18=1,0,IF(AND(BH2&gt;smelter_start,production!BH24&gt;0),assumptions!$E$269*assumptions!$E$270,0))</f>
        <v>0</v>
      </c>
      <c r="BI19" s="9">
        <f>IF(assumptions!BH18=1,0,IF(AND(BI2&gt;smelter_start,production!BI24&gt;0),assumptions!$E$269*assumptions!$E$270,0))</f>
        <v>0</v>
      </c>
    </row>
    <row r="20" spans="1:61" x14ac:dyDescent="0.35">
      <c r="C20" t="s">
        <v>335</v>
      </c>
      <c r="D20" t="s">
        <v>233</v>
      </c>
      <c r="E20" s="13">
        <f t="shared" si="6"/>
        <v>100</v>
      </c>
      <c r="F20" s="9">
        <f>IF(assumptions!$E$18=1,0,IF(AND(F2&gt;=assumptions!$E$13,F2&lt;assumptions!$E$15),assumptions!$E$269/assumptions!$E$14,0))</f>
        <v>0</v>
      </c>
      <c r="G20" s="9">
        <f>IF(assumptions!$E$18=1,0,IF(AND(G2&gt;=assumptions!$E$13,G2&lt;assumptions!$E$15),assumptions!$E$269/assumptions!$E$14,0))</f>
        <v>33.333333333333336</v>
      </c>
      <c r="H20" s="9">
        <f>IF(assumptions!$E$18=1,0,IF(AND(H2&gt;=assumptions!$E$13,H2&lt;assumptions!$E$15),assumptions!$E$269/assumptions!$E$14,0))</f>
        <v>33.333333333333336</v>
      </c>
      <c r="I20" s="9">
        <f>IF(assumptions!$E$18=1,0,IF(AND(I2&gt;=assumptions!$E$13,I2&lt;assumptions!$E$15),assumptions!$E$269/assumptions!$E$14,0))</f>
        <v>33.333333333333336</v>
      </c>
      <c r="J20" s="9">
        <f>IF(assumptions!$E$18=1,0,IF(AND(J2&gt;=assumptions!$E$13,J2&lt;assumptions!$E$15),assumptions!$E$269/assumptions!$E$14,0))</f>
        <v>0</v>
      </c>
      <c r="K20" s="9">
        <f>IF(assumptions!$E$18=1,0,IF(AND(K2&gt;=assumptions!$E$13,K2&lt;assumptions!$E$15),assumptions!$E$269/assumptions!$E$14,0))</f>
        <v>0</v>
      </c>
      <c r="L20" s="9">
        <f>IF(assumptions!$E$18=1,0,IF(AND(L2&gt;=assumptions!$E$13,L2&lt;assumptions!$E$15),assumptions!$E$269/assumptions!$E$14,0))</f>
        <v>0</v>
      </c>
      <c r="M20" s="9">
        <f>IF(assumptions!$E$18=1,0,IF(AND(M2&gt;=assumptions!$E$13,M2&lt;assumptions!$E$15),assumptions!$E$269/assumptions!$E$14,0))</f>
        <v>0</v>
      </c>
      <c r="N20" s="9">
        <f>IF(assumptions!$E$18=1,0,IF(AND(N2&gt;=assumptions!$E$13,N2&lt;assumptions!$E$15),assumptions!$E$269/assumptions!$E$14,0))</f>
        <v>0</v>
      </c>
      <c r="O20" s="9">
        <f>IF(assumptions!$E$18=1,0,IF(AND(O2&gt;=assumptions!$E$13,O2&lt;assumptions!$E$15),assumptions!$E$269/assumptions!$E$14,0))</f>
        <v>0</v>
      </c>
      <c r="P20" s="9">
        <f>IF(assumptions!$E$18=1,0,IF(AND(P2&gt;=assumptions!$E$13,P2&lt;assumptions!$E$15),assumptions!$E$269/assumptions!$E$14,0))</f>
        <v>0</v>
      </c>
      <c r="Q20" s="9">
        <f>IF(assumptions!$E$18=1,0,IF(AND(Q2&gt;=assumptions!$E$13,Q2&lt;assumptions!$E$15),assumptions!$E$269/assumptions!$E$14,0))</f>
        <v>0</v>
      </c>
      <c r="R20" s="9">
        <f>IF(assumptions!$E$18=1,0,IF(AND(R2&gt;=assumptions!$E$13,R2&lt;assumptions!$E$15),assumptions!$E$269/assumptions!$E$14,0))</f>
        <v>0</v>
      </c>
      <c r="S20" s="9">
        <f>IF(assumptions!$E$18=1,0,IF(AND(S2&gt;=assumptions!$E$13,S2&lt;assumptions!$E$15),assumptions!$E$269/assumptions!$E$14,0))</f>
        <v>0</v>
      </c>
      <c r="T20" s="9">
        <f>IF(assumptions!$E$18=1,0,IF(AND(T2&gt;=assumptions!$E$13,T2&lt;assumptions!$E$15),assumptions!$E$269/assumptions!$E$14,0))</f>
        <v>0</v>
      </c>
      <c r="U20" s="9">
        <f>IF(assumptions!$E$18=1,0,IF(AND(U2&gt;=assumptions!$E$13,U2&lt;assumptions!$E$15),assumptions!$E$269/assumptions!$E$14,0))</f>
        <v>0</v>
      </c>
      <c r="V20" s="9">
        <f>IF(assumptions!$E$18=1,0,IF(AND(V2&gt;=assumptions!$E$13,V2&lt;assumptions!$E$15),assumptions!$E$269/assumptions!$E$14,0))</f>
        <v>0</v>
      </c>
      <c r="W20" s="9">
        <f>IF(assumptions!$E$18=1,0,IF(AND(W2&gt;=assumptions!$E$13,W2&lt;assumptions!$E$15),assumptions!$E$269/assumptions!$E$14,0))</f>
        <v>0</v>
      </c>
      <c r="X20" s="9">
        <f>IF(assumptions!$E$18=1,0,IF(AND(X2&gt;=assumptions!$E$13,X2&lt;assumptions!$E$15),assumptions!$E$269/assumptions!$E$14,0))</f>
        <v>0</v>
      </c>
      <c r="Y20" s="9">
        <f>IF(assumptions!$E$18=1,0,IF(AND(Y2&gt;=assumptions!$E$13,Y2&lt;assumptions!$E$15),assumptions!$E$269/assumptions!$E$14,0))</f>
        <v>0</v>
      </c>
      <c r="Z20" s="9">
        <f>IF(assumptions!$E$18=1,0,IF(AND(Z2&gt;=assumptions!$E$13,Z2&lt;assumptions!$E$15),assumptions!$E$269/assumptions!$E$14,0))</f>
        <v>0</v>
      </c>
      <c r="AA20" s="9">
        <f>IF(assumptions!$E$18=1,0,IF(AND(AA2&gt;=assumptions!$E$13,AA2&lt;assumptions!$E$15),assumptions!$E$269/assumptions!$E$14,0))</f>
        <v>0</v>
      </c>
      <c r="AB20" s="9">
        <f>IF(assumptions!$E$18=1,0,IF(AND(AB2&gt;=assumptions!$E$13,AB2&lt;assumptions!$E$15),assumptions!$E$269/assumptions!$E$14,0))</f>
        <v>0</v>
      </c>
      <c r="AC20" s="9">
        <f>IF(assumptions!$E$18=1,0,IF(AND(AC2&gt;=assumptions!$E$13,AC2&lt;assumptions!$E$15),assumptions!$E$269/assumptions!$E$14,0))</f>
        <v>0</v>
      </c>
      <c r="AD20" s="9">
        <f>IF(assumptions!$E$18=1,0,IF(AND(AD2&gt;=assumptions!$E$13,AD2&lt;assumptions!$E$15),assumptions!$E$269/assumptions!$E$14,0))</f>
        <v>0</v>
      </c>
      <c r="AE20" s="9">
        <f>IF(assumptions!$E$18=1,0,IF(AND(AE2&gt;=assumptions!$E$13,AE2&lt;assumptions!$E$15),assumptions!$E$269/assumptions!$E$14,0))</f>
        <v>0</v>
      </c>
      <c r="AF20" s="9">
        <f>IF(assumptions!$E$18=1,0,IF(AND(AF2&gt;=assumptions!$E$13,AF2&lt;assumptions!$E$15),assumptions!$E$269/assumptions!$E$14,0))</f>
        <v>0</v>
      </c>
      <c r="AG20" s="9">
        <f>IF(assumptions!$E$18=1,0,IF(AND(AG2&gt;=assumptions!$E$13,AG2&lt;assumptions!$E$15),assumptions!$E$269/assumptions!$E$14,0))</f>
        <v>0</v>
      </c>
      <c r="AH20" s="9">
        <f>IF(assumptions!$E$18=1,0,IF(AND(AH2&gt;=assumptions!$E$13,AH2&lt;assumptions!$E$15),assumptions!$E$269/assumptions!$E$14,0))</f>
        <v>0</v>
      </c>
      <c r="AI20" s="9">
        <f>IF(assumptions!$E$18=1,0,IF(AND(AI2&gt;=assumptions!$E$13,AI2&lt;assumptions!$E$15),assumptions!$E$269/assumptions!$E$14,0))</f>
        <v>0</v>
      </c>
      <c r="AJ20" s="9">
        <f>IF(assumptions!$E$18=1,0,IF(AND(AJ2&gt;=assumptions!$E$13,AJ2&lt;assumptions!$E$15),assumptions!$E$269/assumptions!$E$14,0))</f>
        <v>0</v>
      </c>
      <c r="AK20" s="9">
        <f>IF(assumptions!$E$18=1,0,IF(AND(AK2&gt;=assumptions!$E$13,AK2&lt;assumptions!$E$15),assumptions!$E$269/assumptions!$E$14,0))</f>
        <v>0</v>
      </c>
      <c r="AL20" s="9">
        <f>IF(assumptions!$E$18=1,0,IF(AND(AL2&gt;=assumptions!$E$13,AL2&lt;assumptions!$E$15),assumptions!$E$269/assumptions!$E$14,0))</f>
        <v>0</v>
      </c>
      <c r="AM20" s="9">
        <f>IF(assumptions!$E$18=1,0,IF(AND(AM2&gt;=assumptions!$E$13,AM2&lt;assumptions!$E$15),assumptions!$E$269/assumptions!$E$14,0))</f>
        <v>0</v>
      </c>
      <c r="AN20" s="9">
        <f>IF(assumptions!$E$18=1,0,IF(AND(AN2&gt;=assumptions!$E$13,AN2&lt;assumptions!$E$15),assumptions!$E$269/assumptions!$E$14,0))</f>
        <v>0</v>
      </c>
      <c r="AO20" s="9">
        <f>IF(assumptions!$E$18=1,0,IF(AND(AO2&gt;=assumptions!$E$13,AO2&lt;assumptions!$E$15),assumptions!$E$269/assumptions!$E$14,0))</f>
        <v>0</v>
      </c>
      <c r="AP20" s="9">
        <f>IF(assumptions!$E$18=1,0,IF(AND(AP2&gt;=assumptions!$E$13,AP2&lt;assumptions!$E$15),assumptions!$E$269/assumptions!$E$14,0))</f>
        <v>0</v>
      </c>
      <c r="AQ20" s="9">
        <f>IF(assumptions!$E$18=1,0,IF(AND(AQ2&gt;=assumptions!$E$13,AQ2&lt;assumptions!$E$15),assumptions!$E$269/assumptions!$E$14,0))</f>
        <v>0</v>
      </c>
      <c r="AR20" s="9">
        <f>IF(assumptions!$E$18=1,0,IF(AND(AR2&gt;=assumptions!$E$13,AR2&lt;assumptions!$E$15),assumptions!$E$269/assumptions!$E$14,0))</f>
        <v>0</v>
      </c>
      <c r="AS20" s="9">
        <f>IF(assumptions!$E$18=1,0,IF(AND(AS2&gt;=assumptions!$E$13,AS2&lt;assumptions!$E$15),assumptions!$E$269/assumptions!$E$14,0))</f>
        <v>0</v>
      </c>
      <c r="AT20" s="9">
        <f>IF(assumptions!$E$18=1,0,IF(AND(AT2&gt;=assumptions!$E$13,AT2&lt;assumptions!$E$15),assumptions!$E$269/assumptions!$E$14,0))</f>
        <v>0</v>
      </c>
      <c r="AU20" s="9">
        <f>IF(assumptions!$E$18=1,0,IF(AND(AU2&gt;=assumptions!$E$13,AU2&lt;assumptions!$E$15),assumptions!$E$269/assumptions!$E$14,0))</f>
        <v>0</v>
      </c>
      <c r="AV20" s="9">
        <f>IF(assumptions!$E$18=1,0,IF(AND(AV2&gt;=assumptions!$E$13,AV2&lt;assumptions!$E$15),assumptions!$E$269/assumptions!$E$14,0))</f>
        <v>0</v>
      </c>
      <c r="AW20" s="9">
        <f>IF(assumptions!$E$18=1,0,IF(AND(AW2&gt;=assumptions!$E$13,AW2&lt;assumptions!$E$15),assumptions!$E$269/assumptions!$E$14,0))</f>
        <v>0</v>
      </c>
      <c r="AX20" s="9">
        <f>IF(assumptions!$E$18=1,0,IF(AND(AX2&gt;=assumptions!$E$13,AX2&lt;assumptions!$E$15),assumptions!$E$269/assumptions!$E$14,0))</f>
        <v>0</v>
      </c>
      <c r="AY20" s="9">
        <f>IF(assumptions!$E$18=1,0,IF(AND(AY2&gt;=assumptions!$E$13,AY2&lt;assumptions!$E$15),assumptions!$E$269/assumptions!$E$14,0))</f>
        <v>0</v>
      </c>
      <c r="AZ20" s="9">
        <f>IF(assumptions!$E$18=1,0,IF(AND(AZ2&gt;=assumptions!$E$13,AZ2&lt;assumptions!$E$15),assumptions!$E$269/assumptions!$E$14,0))</f>
        <v>0</v>
      </c>
      <c r="BA20" s="9">
        <f>IF(assumptions!$E$18=1,0,IF(AND(BA2&gt;=assumptions!$E$13,BA2&lt;assumptions!$E$15),assumptions!$E$269/assumptions!$E$14,0))</f>
        <v>0</v>
      </c>
      <c r="BB20" s="9">
        <f>IF(assumptions!$E$18=1,0,IF(AND(BB2&gt;=assumptions!$E$13,BB2&lt;assumptions!$E$15),assumptions!$E$269/assumptions!$E$14,0))</f>
        <v>0</v>
      </c>
      <c r="BC20" s="9">
        <f>IF(assumptions!$E$18=1,0,IF(AND(BC2&gt;=assumptions!$E$13,BC2&lt;assumptions!$E$15),assumptions!$E$269/assumptions!$E$14,0))</f>
        <v>0</v>
      </c>
      <c r="BD20" s="9">
        <f>IF(assumptions!$E$18=1,0,IF(AND(BD2&gt;=assumptions!$E$13,BD2&lt;assumptions!$E$15),assumptions!$E$269/assumptions!$E$14,0))</f>
        <v>0</v>
      </c>
      <c r="BE20" s="9">
        <f>IF(assumptions!$E$18=1,0,IF(AND(BE2&gt;=assumptions!$E$13,BE2&lt;assumptions!$E$15),assumptions!$E$269/assumptions!$E$14,0))</f>
        <v>0</v>
      </c>
      <c r="BF20" s="9">
        <f>IF(assumptions!$E$18=1,0,IF(AND(BF2&gt;=assumptions!$E$13,BF2&lt;assumptions!$E$15),assumptions!$E$269/assumptions!$E$14,0))</f>
        <v>0</v>
      </c>
      <c r="BG20" s="9">
        <f>IF(assumptions!$E$18=1,0,IF(AND(BG2&gt;=assumptions!$E$13,BG2&lt;assumptions!$E$15),assumptions!$E$269/assumptions!$E$14,0))</f>
        <v>0</v>
      </c>
      <c r="BH20" s="9">
        <f>IF(assumptions!$E$18=1,0,IF(AND(BH2&gt;=assumptions!$E$13,BH2&lt;assumptions!$E$15),assumptions!$E$269/assumptions!$E$14,0))</f>
        <v>0</v>
      </c>
      <c r="BI20" s="9">
        <f>IF(assumptions!$E$18=1,0,IF(AND(BI2&gt;=assumptions!$E$13,BI2&lt;assumptions!$E$15),assumptions!$E$269/assumptions!$E$14,0))</f>
        <v>0</v>
      </c>
    </row>
    <row r="21" spans="1:61" x14ac:dyDescent="0.35">
      <c r="E21" s="13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</row>
    <row r="22" spans="1:61" x14ac:dyDescent="0.35">
      <c r="B22" s="7" t="s">
        <v>336</v>
      </c>
      <c r="D22" t="s">
        <v>233</v>
      </c>
      <c r="E22" s="13">
        <f t="shared" si="6"/>
        <v>1865.4851302592597</v>
      </c>
      <c r="F22" s="9">
        <f>SUM(F17:F20)</f>
        <v>0</v>
      </c>
      <c r="G22" s="9">
        <f t="shared" ref="G22:BI22" si="8">SUM(G17:G20)</f>
        <v>361.52812601923688</v>
      </c>
      <c r="H22" s="9">
        <f t="shared" si="8"/>
        <v>361.52812601923688</v>
      </c>
      <c r="I22" s="9">
        <f t="shared" si="8"/>
        <v>361.52812601923688</v>
      </c>
      <c r="J22" s="9">
        <f t="shared" si="8"/>
        <v>0</v>
      </c>
      <c r="K22" s="9">
        <f t="shared" si="8"/>
        <v>21.691687561154215</v>
      </c>
      <c r="L22" s="9">
        <f t="shared" si="8"/>
        <v>21.691687561154215</v>
      </c>
      <c r="M22" s="9">
        <f t="shared" si="8"/>
        <v>21.691687561154215</v>
      </c>
      <c r="N22" s="9">
        <f t="shared" si="8"/>
        <v>21.691687561154215</v>
      </c>
      <c r="O22" s="9">
        <f t="shared" si="8"/>
        <v>21.691687561154215</v>
      </c>
      <c r="P22" s="9">
        <f t="shared" si="8"/>
        <v>21.691687561154215</v>
      </c>
      <c r="Q22" s="9">
        <f t="shared" si="8"/>
        <v>21.691687561154215</v>
      </c>
      <c r="R22" s="9">
        <f t="shared" si="8"/>
        <v>21.691687561154215</v>
      </c>
      <c r="S22" s="9">
        <f t="shared" si="8"/>
        <v>21.691687561154215</v>
      </c>
      <c r="T22" s="9">
        <f t="shared" si="8"/>
        <v>21.691687561154215</v>
      </c>
      <c r="U22" s="9">
        <f t="shared" si="8"/>
        <v>21.691687561154215</v>
      </c>
      <c r="V22" s="9">
        <f t="shared" si="8"/>
        <v>21.691687561154215</v>
      </c>
      <c r="W22" s="9">
        <f t="shared" si="8"/>
        <v>21.691687561154215</v>
      </c>
      <c r="X22" s="9">
        <f t="shared" si="8"/>
        <v>21.691687561154215</v>
      </c>
      <c r="Y22" s="9">
        <f t="shared" si="8"/>
        <v>21.691687561154215</v>
      </c>
      <c r="Z22" s="9">
        <f t="shared" si="8"/>
        <v>21.691687561154215</v>
      </c>
      <c r="AA22" s="9">
        <f t="shared" si="8"/>
        <v>21.691687561154215</v>
      </c>
      <c r="AB22" s="9">
        <f t="shared" si="8"/>
        <v>21.691687561154215</v>
      </c>
      <c r="AC22" s="9">
        <f t="shared" si="8"/>
        <v>21.691687561154215</v>
      </c>
      <c r="AD22" s="9">
        <f t="shared" si="8"/>
        <v>21.691687561154215</v>
      </c>
      <c r="AE22" s="9">
        <f t="shared" si="8"/>
        <v>21.691687561154215</v>
      </c>
      <c r="AF22" s="9">
        <f t="shared" si="8"/>
        <v>21.691687561154215</v>
      </c>
      <c r="AG22" s="9">
        <f t="shared" si="8"/>
        <v>21.691687561154215</v>
      </c>
      <c r="AH22" s="9">
        <f t="shared" si="8"/>
        <v>21.691687561154215</v>
      </c>
      <c r="AI22" s="9">
        <f t="shared" si="8"/>
        <v>21.691687561154215</v>
      </c>
      <c r="AJ22" s="9">
        <f t="shared" si="8"/>
        <v>21.691687561154215</v>
      </c>
      <c r="AK22" s="9">
        <f t="shared" si="8"/>
        <v>21.691687561154215</v>
      </c>
      <c r="AL22" s="9">
        <f t="shared" si="8"/>
        <v>21.691687561154215</v>
      </c>
      <c r="AM22" s="9">
        <f t="shared" si="8"/>
        <v>21.691687561154215</v>
      </c>
      <c r="AN22" s="9">
        <f t="shared" si="8"/>
        <v>21.691687561154215</v>
      </c>
      <c r="AO22" s="9">
        <f t="shared" si="8"/>
        <v>21.691687561154215</v>
      </c>
      <c r="AP22" s="9">
        <f t="shared" si="8"/>
        <v>21.691687561154215</v>
      </c>
      <c r="AQ22" s="9">
        <f t="shared" si="8"/>
        <v>21.691687561154215</v>
      </c>
      <c r="AR22" s="9">
        <f t="shared" si="8"/>
        <v>21.691687561154215</v>
      </c>
      <c r="AS22" s="9">
        <f t="shared" si="8"/>
        <v>21.691687561154215</v>
      </c>
      <c r="AT22" s="9">
        <f t="shared" si="8"/>
        <v>21.691687561154215</v>
      </c>
      <c r="AU22" s="9">
        <f t="shared" si="8"/>
        <v>0</v>
      </c>
      <c r="AV22" s="9">
        <f t="shared" si="8"/>
        <v>0</v>
      </c>
      <c r="AW22" s="9">
        <f t="shared" si="8"/>
        <v>0</v>
      </c>
      <c r="AX22" s="9">
        <f t="shared" si="8"/>
        <v>0</v>
      </c>
      <c r="AY22" s="9">
        <f t="shared" si="8"/>
        <v>0</v>
      </c>
      <c r="AZ22" s="9">
        <f t="shared" si="8"/>
        <v>0</v>
      </c>
      <c r="BA22" s="9">
        <f t="shared" si="8"/>
        <v>0</v>
      </c>
      <c r="BB22" s="9">
        <f t="shared" si="8"/>
        <v>0</v>
      </c>
      <c r="BC22" s="9">
        <f t="shared" si="8"/>
        <v>0</v>
      </c>
      <c r="BD22" s="9">
        <f t="shared" si="8"/>
        <v>0</v>
      </c>
      <c r="BE22" s="9">
        <f t="shared" si="8"/>
        <v>0</v>
      </c>
      <c r="BF22" s="9">
        <f t="shared" si="8"/>
        <v>0</v>
      </c>
      <c r="BG22" s="9">
        <f t="shared" si="8"/>
        <v>0</v>
      </c>
      <c r="BH22" s="9">
        <f t="shared" si="8"/>
        <v>0</v>
      </c>
      <c r="BI22" s="9">
        <f t="shared" si="8"/>
        <v>0</v>
      </c>
    </row>
    <row r="23" spans="1:61" x14ac:dyDescent="0.35">
      <c r="E23" s="61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</row>
    <row r="24" spans="1:61" x14ac:dyDescent="0.35">
      <c r="E24" s="6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</row>
    <row r="25" spans="1:61" s="48" customFormat="1" x14ac:dyDescent="0.35">
      <c r="A25" s="49" t="s">
        <v>312</v>
      </c>
      <c r="B25" s="50"/>
      <c r="C25" s="49"/>
      <c r="D25" s="49"/>
      <c r="E25" s="49"/>
    </row>
    <row r="26" spans="1:61" x14ac:dyDescent="0.35">
      <c r="A26" s="1"/>
      <c r="C26" s="1"/>
      <c r="D26" s="1"/>
    </row>
    <row r="27" spans="1:61" x14ac:dyDescent="0.35">
      <c r="A27" s="7" t="s">
        <v>313</v>
      </c>
      <c r="D27" s="1"/>
    </row>
    <row r="28" spans="1:61" x14ac:dyDescent="0.35">
      <c r="C28" t="s">
        <v>314</v>
      </c>
      <c r="D28" s="1"/>
      <c r="F28" s="9">
        <f>IF(production!F24&gt;0,(1+inflation)^F3,0)</f>
        <v>1</v>
      </c>
      <c r="G28" s="9">
        <f>IF(production!G24&gt;0,(1+inflation)^G3,0)</f>
        <v>1.02</v>
      </c>
      <c r="H28" s="9">
        <f>IF(production!H24&gt;0,(1+inflation)^H3,0)</f>
        <v>1.0404</v>
      </c>
      <c r="I28" s="9">
        <f>IF(production!I24&gt;0,(1+inflation)^I3,0)</f>
        <v>1.0612079999999999</v>
      </c>
      <c r="J28" s="9">
        <f>IF(production!J24&gt;0,(1+inflation)^J3,0)</f>
        <v>1.08243216</v>
      </c>
      <c r="K28" s="9">
        <f>IF(production!K24&gt;0,(1+inflation)^K3,0)</f>
        <v>1.1040808032</v>
      </c>
      <c r="L28" s="9">
        <f>IF(production!L24&gt;0,(1+inflation)^L3,0)</f>
        <v>1.1261624192640001</v>
      </c>
      <c r="M28" s="9">
        <f>IF(production!M24&gt;0,(1+inflation)^M3,0)</f>
        <v>1.1486856676492798</v>
      </c>
      <c r="N28" s="9">
        <f>IF(production!N24&gt;0,(1+inflation)^N3,0)</f>
        <v>1.1716593810022655</v>
      </c>
      <c r="O28" s="9">
        <f>IF(production!O24&gt;0,(1+inflation)^O3,0)</f>
        <v>1.1950925686223108</v>
      </c>
      <c r="P28" s="9">
        <f>IF(production!P24&gt;0,(1+inflation)^P3,0)</f>
        <v>1.2189944199947571</v>
      </c>
      <c r="Q28" s="9">
        <f>IF(production!Q24&gt;0,(1+inflation)^Q3,0)</f>
        <v>1.243374308394652</v>
      </c>
      <c r="R28" s="9">
        <f>IF(production!R24&gt;0,(1+inflation)^R3,0)</f>
        <v>1.2682417945625453</v>
      </c>
      <c r="S28" s="9">
        <f>IF(production!S24&gt;0,(1+inflation)^S3,0)</f>
        <v>1.2936066304537961</v>
      </c>
      <c r="T28" s="9">
        <f>IF(production!T24&gt;0,(1+inflation)^T3,0)</f>
        <v>1.3194787630628722</v>
      </c>
      <c r="U28" s="9">
        <f>IF(production!U24&gt;0,(1+inflation)^U3,0)</f>
        <v>1.3458683383241292</v>
      </c>
      <c r="V28" s="9">
        <f>IF(production!V24&gt;0,(1+inflation)^V3,0)</f>
        <v>1.372785705090612</v>
      </c>
      <c r="W28" s="9">
        <f>IF(production!W24&gt;0,(1+inflation)^W3,0)</f>
        <v>1.4002414191924244</v>
      </c>
      <c r="X28" s="9">
        <f>IF(production!X24&gt;0,(1+inflation)^X3,0)</f>
        <v>1.4282462475762727</v>
      </c>
      <c r="Y28" s="9">
        <f>IF(production!Y24&gt;0,(1+inflation)^Y3,0)</f>
        <v>1.4568111725277981</v>
      </c>
      <c r="Z28" s="9">
        <f>IF(production!Z24&gt;0,(1+inflation)^Z3,0)</f>
        <v>1.4859473959783542</v>
      </c>
      <c r="AA28" s="9">
        <f>IF(production!AA24&gt;0,(1+inflation)^AA3,0)</f>
        <v>1.5156663438979212</v>
      </c>
      <c r="AB28" s="9">
        <f>IF(production!AB24&gt;0,(1+inflation)^AB3,0)</f>
        <v>1.5459796707758797</v>
      </c>
      <c r="AC28" s="9">
        <f>IF(production!AC24&gt;0,(1+inflation)^AC3,0)</f>
        <v>1.576899264191397</v>
      </c>
      <c r="AD28" s="9">
        <f>IF(production!AD24&gt;0,(1+inflation)^AD3,0)</f>
        <v>1.608437249475225</v>
      </c>
      <c r="AE28" s="9">
        <f>IF(production!AE24&gt;0,(1+inflation)^AE3,0)</f>
        <v>1.6406059944647295</v>
      </c>
      <c r="AF28" s="9">
        <f>IF(production!AF24&gt;0,(1+inflation)^AF3,0)</f>
        <v>1.6734181143540243</v>
      </c>
      <c r="AG28" s="9">
        <f>IF(production!AG24&gt;0,(1+inflation)^AG3,0)</f>
        <v>1.7068864766411045</v>
      </c>
      <c r="AH28" s="9">
        <f>IF(production!AH24&gt;0,(1+inflation)^AH3,0)</f>
        <v>1.7410242061739269</v>
      </c>
      <c r="AI28" s="9">
        <f>IF(production!AI24&gt;0,(1+inflation)^AI3,0)</f>
        <v>1.7758446902974052</v>
      </c>
      <c r="AJ28" s="9">
        <f>IF(production!AJ24&gt;0,(1+inflation)^AJ3,0)</f>
        <v>1.8113615841033535</v>
      </c>
      <c r="AK28" s="9">
        <f>IF(production!AK24&gt;0,(1+inflation)^AK3,0)</f>
        <v>1.8475888157854201</v>
      </c>
      <c r="AL28" s="9">
        <f>IF(production!AL24&gt;0,(1+inflation)^AL3,0)</f>
        <v>1.8845405921011289</v>
      </c>
      <c r="AM28" s="9">
        <f>IF(production!AM24&gt;0,(1+inflation)^AM3,0)</f>
        <v>1.9222314039431516</v>
      </c>
      <c r="AN28" s="9">
        <f>IF(production!AN24&gt;0,(1+inflation)^AN3,0)</f>
        <v>1.9606760320220145</v>
      </c>
      <c r="AO28" s="9">
        <f>IF(production!AO24&gt;0,(1+inflation)^AO3,0)</f>
        <v>1.9998895526624547</v>
      </c>
      <c r="AP28" s="9">
        <f>IF(production!AP24&gt;0,(1+inflation)^AP3,0)</f>
        <v>2.0398873437157037</v>
      </c>
      <c r="AQ28" s="9">
        <f>IF(production!AQ24&gt;0,(1+inflation)^AQ3,0)</f>
        <v>2.080685090590018</v>
      </c>
      <c r="AR28" s="9">
        <f>IF(production!AR24&gt;0,(1+inflation)^AR3,0)</f>
        <v>2.1222987924018186</v>
      </c>
      <c r="AS28" s="9">
        <f>IF(production!AS24&gt;0,(1+inflation)^AS3,0)</f>
        <v>2.1647447682498542</v>
      </c>
      <c r="AT28" s="9">
        <f>IF(production!AT24&gt;0,(1+inflation)^AT3,0)</f>
        <v>2.2080396636148518</v>
      </c>
      <c r="AU28" s="9">
        <f>IF(production!AU24&gt;0,(1+inflation)^AU3,0)</f>
        <v>0</v>
      </c>
      <c r="AV28" s="9">
        <f>IF(production!AV24&gt;0,(1+inflation)^AV3,0)</f>
        <v>0</v>
      </c>
      <c r="AW28" s="9">
        <f>IF(production!AW24&gt;0,(1+inflation)^AW3,0)</f>
        <v>0</v>
      </c>
      <c r="AX28" s="9">
        <f>IF(production!AX24&gt;0,(1+inflation)^AX3,0)</f>
        <v>0</v>
      </c>
      <c r="AY28" s="9">
        <f>IF(production!AY24&gt;0,(1+inflation)^AY3,0)</f>
        <v>0</v>
      </c>
      <c r="AZ28" s="9">
        <f>IF(production!AZ24&gt;0,(1+inflation)^AZ3,0)</f>
        <v>0</v>
      </c>
      <c r="BA28" s="9">
        <f>IF(production!BA24&gt;0,(1+inflation)^BA3,0)</f>
        <v>0</v>
      </c>
      <c r="BB28" s="9">
        <f>IF(production!BB24&gt;0,(1+inflation)^BB3,0)</f>
        <v>0</v>
      </c>
      <c r="BC28" s="9">
        <f>IF(production!BC24&gt;0,(1+inflation)^BC3,0)</f>
        <v>0</v>
      </c>
      <c r="BD28" s="9">
        <f>IF(production!BD24&gt;0,(1+inflation)^BD3,0)</f>
        <v>0</v>
      </c>
      <c r="BE28" s="9">
        <f>IF(production!BE24&gt;0,(1+inflation)^BE3,0)</f>
        <v>0</v>
      </c>
      <c r="BF28" s="9">
        <f>IF(production!BF24&gt;0,(1+inflation)^BF3,0)</f>
        <v>0</v>
      </c>
      <c r="BG28" s="9">
        <f>IF(production!BG24&gt;0,(1+inflation)^BG3,0)</f>
        <v>0</v>
      </c>
      <c r="BH28" s="9">
        <f>IF(production!BH24&gt;0,(1+inflation)^BH3,0)</f>
        <v>0</v>
      </c>
      <c r="BI28" s="9">
        <f>IF(production!BI24&gt;0,(1+inflation)^BI3,0)</f>
        <v>0</v>
      </c>
    </row>
    <row r="29" spans="1:61" x14ac:dyDescent="0.35">
      <c r="A29" s="1"/>
      <c r="C29" s="1"/>
      <c r="D29" s="1"/>
    </row>
    <row r="30" spans="1:61" x14ac:dyDescent="0.35">
      <c r="A30" s="1" t="s">
        <v>226</v>
      </c>
      <c r="C30" s="1"/>
      <c r="D30" s="1"/>
    </row>
    <row r="31" spans="1:61" x14ac:dyDescent="0.35">
      <c r="B31" s="7" t="s">
        <v>321</v>
      </c>
      <c r="C31" s="7"/>
    </row>
    <row r="32" spans="1:61" x14ac:dyDescent="0.35">
      <c r="C32" t="s">
        <v>227</v>
      </c>
      <c r="D32" t="s">
        <v>233</v>
      </c>
      <c r="E32" s="13">
        <f t="shared" ref="E32:E43" si="9">SUM(F32:BI32)</f>
        <v>7865.73457014838</v>
      </c>
      <c r="F32" s="9">
        <f>F11*F$28</f>
        <v>77.965908352030851</v>
      </c>
      <c r="G32" s="9">
        <f t="shared" ref="G32:T32" si="10">G11*G$28</f>
        <v>79.922852651666815</v>
      </c>
      <c r="H32" s="9">
        <f t="shared" si="10"/>
        <v>81.928916253223633</v>
      </c>
      <c r="I32" s="9">
        <f t="shared" si="10"/>
        <v>83.98533205117954</v>
      </c>
      <c r="J32" s="9">
        <f t="shared" si="10"/>
        <v>86.093363885664118</v>
      </c>
      <c r="K32" s="9">
        <f t="shared" si="10"/>
        <v>88.254307319194282</v>
      </c>
      <c r="L32" s="9">
        <f t="shared" si="10"/>
        <v>101.77817673701929</v>
      </c>
      <c r="M32" s="9">
        <f t="shared" si="10"/>
        <v>104.33280897311845</v>
      </c>
      <c r="N32" s="9">
        <f t="shared" si="10"/>
        <v>106.95156247834373</v>
      </c>
      <c r="O32" s="9">
        <f t="shared" si="10"/>
        <v>109.63604669655015</v>
      </c>
      <c r="P32" s="9">
        <f t="shared" si="10"/>
        <v>112.38791146863355</v>
      </c>
      <c r="Q32" s="9">
        <f t="shared" si="10"/>
        <v>115.20884804649621</v>
      </c>
      <c r="R32" s="9">
        <f t="shared" si="10"/>
        <v>131.22287792495914</v>
      </c>
      <c r="S32" s="9">
        <f t="shared" si="10"/>
        <v>134.51657216087563</v>
      </c>
      <c r="T32" s="9">
        <f t="shared" si="10"/>
        <v>137.89293812211361</v>
      </c>
      <c r="U32" s="9">
        <f t="shared" ref="U32:BI32" si="11">U11*U$28</f>
        <v>141.35405086897853</v>
      </c>
      <c r="V32" s="9">
        <f t="shared" si="11"/>
        <v>144.90203754578994</v>
      </c>
      <c r="W32" s="9">
        <f t="shared" si="11"/>
        <v>148.53907868818928</v>
      </c>
      <c r="X32" s="9">
        <f t="shared" si="11"/>
        <v>167.49415051958903</v>
      </c>
      <c r="Y32" s="9">
        <f t="shared" si="11"/>
        <v>171.69825369763069</v>
      </c>
      <c r="Z32" s="9">
        <f t="shared" si="11"/>
        <v>176.00787986544123</v>
      </c>
      <c r="AA32" s="9">
        <f t="shared" si="11"/>
        <v>180.42567765006373</v>
      </c>
      <c r="AB32" s="9">
        <f t="shared" si="11"/>
        <v>184.95436215908032</v>
      </c>
      <c r="AC32" s="9">
        <f t="shared" si="11"/>
        <v>189.59671664927316</v>
      </c>
      <c r="AD32" s="9">
        <f t="shared" si="11"/>
        <v>212.02428462236719</v>
      </c>
      <c r="AE32" s="9">
        <f t="shared" si="11"/>
        <v>217.34609416638855</v>
      </c>
      <c r="AF32" s="9">
        <f t="shared" si="11"/>
        <v>222.80148112996494</v>
      </c>
      <c r="AG32" s="9">
        <f t="shared" si="11"/>
        <v>228.39379830632691</v>
      </c>
      <c r="AH32" s="9">
        <f t="shared" si="11"/>
        <v>234.12648264381579</v>
      </c>
      <c r="AI32" s="9">
        <f t="shared" si="11"/>
        <v>240.00305735817548</v>
      </c>
      <c r="AJ32" s="9">
        <f t="shared" si="11"/>
        <v>266.52939527268779</v>
      </c>
      <c r="AK32" s="9">
        <f t="shared" si="11"/>
        <v>273.21928309403211</v>
      </c>
      <c r="AL32" s="9">
        <f t="shared" si="11"/>
        <v>280.07708709969239</v>
      </c>
      <c r="AM32" s="9">
        <f t="shared" si="11"/>
        <v>287.10702198589462</v>
      </c>
      <c r="AN32" s="9">
        <f t="shared" si="11"/>
        <v>294.31340823774053</v>
      </c>
      <c r="AO32" s="9">
        <f t="shared" si="11"/>
        <v>301.70067478450778</v>
      </c>
      <c r="AP32" s="9">
        <f t="shared" si="11"/>
        <v>333.06362031556796</v>
      </c>
      <c r="AQ32" s="9">
        <f t="shared" si="11"/>
        <v>341.42351718548866</v>
      </c>
      <c r="AR32" s="9">
        <f t="shared" si="11"/>
        <v>349.99324746684448</v>
      </c>
      <c r="AS32" s="9">
        <f t="shared" si="11"/>
        <v>358.7780779782621</v>
      </c>
      <c r="AT32" s="9">
        <f t="shared" si="11"/>
        <v>367.78340773551656</v>
      </c>
      <c r="AU32" s="9">
        <f t="shared" si="11"/>
        <v>0</v>
      </c>
      <c r="AV32" s="9">
        <f t="shared" si="11"/>
        <v>0</v>
      </c>
      <c r="AW32" s="9">
        <f t="shared" si="11"/>
        <v>0</v>
      </c>
      <c r="AX32" s="9">
        <f t="shared" si="11"/>
        <v>0</v>
      </c>
      <c r="AY32" s="9">
        <f t="shared" si="11"/>
        <v>0</v>
      </c>
      <c r="AZ32" s="9">
        <f t="shared" si="11"/>
        <v>0</v>
      </c>
      <c r="BA32" s="9">
        <f t="shared" si="11"/>
        <v>0</v>
      </c>
      <c r="BB32" s="9">
        <f t="shared" si="11"/>
        <v>0</v>
      </c>
      <c r="BC32" s="9">
        <f t="shared" si="11"/>
        <v>0</v>
      </c>
      <c r="BD32" s="9">
        <f t="shared" si="11"/>
        <v>0</v>
      </c>
      <c r="BE32" s="9">
        <f t="shared" si="11"/>
        <v>0</v>
      </c>
      <c r="BF32" s="9">
        <f t="shared" si="11"/>
        <v>0</v>
      </c>
      <c r="BG32" s="9">
        <f t="shared" si="11"/>
        <v>0</v>
      </c>
      <c r="BH32" s="9">
        <f t="shared" si="11"/>
        <v>0</v>
      </c>
      <c r="BI32" s="9">
        <f t="shared" si="11"/>
        <v>0</v>
      </c>
    </row>
    <row r="33" spans="1:61" x14ac:dyDescent="0.35">
      <c r="C33" t="s">
        <v>229</v>
      </c>
      <c r="D33" t="s">
        <v>233</v>
      </c>
      <c r="E33" s="13">
        <f t="shared" si="9"/>
        <v>1826.5003121417915</v>
      </c>
      <c r="F33" s="9">
        <f>F12*F$28</f>
        <v>0</v>
      </c>
      <c r="G33" s="9">
        <f t="shared" ref="G33:T33" si="12">G12*G$28</f>
        <v>0</v>
      </c>
      <c r="H33" s="9">
        <f t="shared" si="12"/>
        <v>0</v>
      </c>
      <c r="I33" s="9">
        <f t="shared" si="12"/>
        <v>0</v>
      </c>
      <c r="J33" s="9">
        <f t="shared" si="12"/>
        <v>0</v>
      </c>
      <c r="K33" s="9">
        <f t="shared" si="12"/>
        <v>186.0613906185537</v>
      </c>
      <c r="L33" s="9">
        <f t="shared" si="12"/>
        <v>0</v>
      </c>
      <c r="M33" s="9">
        <f t="shared" si="12"/>
        <v>0</v>
      </c>
      <c r="N33" s="9">
        <f t="shared" si="12"/>
        <v>0</v>
      </c>
      <c r="O33" s="9">
        <f t="shared" si="12"/>
        <v>0</v>
      </c>
      <c r="P33" s="9">
        <f t="shared" si="12"/>
        <v>0</v>
      </c>
      <c r="Q33" s="9">
        <f t="shared" si="12"/>
        <v>222.42599181988572</v>
      </c>
      <c r="R33" s="9">
        <f t="shared" si="12"/>
        <v>0</v>
      </c>
      <c r="S33" s="9">
        <f t="shared" si="12"/>
        <v>0</v>
      </c>
      <c r="T33" s="9">
        <f t="shared" si="12"/>
        <v>0</v>
      </c>
      <c r="U33" s="9">
        <f t="shared" ref="U33:BI33" si="13">U12*U$28</f>
        <v>0</v>
      </c>
      <c r="V33" s="9">
        <f t="shared" si="13"/>
        <v>0</v>
      </c>
      <c r="W33" s="9">
        <f t="shared" si="13"/>
        <v>265.89783980753782</v>
      </c>
      <c r="X33" s="9">
        <f t="shared" si="13"/>
        <v>0</v>
      </c>
      <c r="Y33" s="9">
        <f t="shared" si="13"/>
        <v>0</v>
      </c>
      <c r="Z33" s="9">
        <f t="shared" si="13"/>
        <v>0</v>
      </c>
      <c r="AA33" s="9">
        <f t="shared" si="13"/>
        <v>0</v>
      </c>
      <c r="AB33" s="9">
        <f t="shared" si="13"/>
        <v>0</v>
      </c>
      <c r="AC33" s="9">
        <f t="shared" si="13"/>
        <v>317.86600403952417</v>
      </c>
      <c r="AD33" s="9">
        <f t="shared" si="13"/>
        <v>0</v>
      </c>
      <c r="AE33" s="9">
        <f t="shared" si="13"/>
        <v>0</v>
      </c>
      <c r="AF33" s="9">
        <f t="shared" si="13"/>
        <v>0</v>
      </c>
      <c r="AG33" s="9">
        <f t="shared" si="13"/>
        <v>0</v>
      </c>
      <c r="AH33" s="9">
        <f t="shared" si="13"/>
        <v>0</v>
      </c>
      <c r="AI33" s="9">
        <f t="shared" si="13"/>
        <v>379.99103940516687</v>
      </c>
      <c r="AJ33" s="9">
        <f t="shared" si="13"/>
        <v>0</v>
      </c>
      <c r="AK33" s="9">
        <f t="shared" si="13"/>
        <v>0</v>
      </c>
      <c r="AL33" s="9">
        <f t="shared" si="13"/>
        <v>0</v>
      </c>
      <c r="AM33" s="9">
        <f t="shared" si="13"/>
        <v>0</v>
      </c>
      <c r="AN33" s="9">
        <f t="shared" si="13"/>
        <v>0</v>
      </c>
      <c r="AO33" s="9">
        <f t="shared" si="13"/>
        <v>454.25804645112316</v>
      </c>
      <c r="AP33" s="9">
        <f t="shared" si="13"/>
        <v>0</v>
      </c>
      <c r="AQ33" s="9">
        <f t="shared" si="13"/>
        <v>0</v>
      </c>
      <c r="AR33" s="9">
        <f t="shared" si="13"/>
        <v>0</v>
      </c>
      <c r="AS33" s="9">
        <f t="shared" si="13"/>
        <v>0</v>
      </c>
      <c r="AT33" s="9">
        <f t="shared" si="13"/>
        <v>0</v>
      </c>
      <c r="AU33" s="9">
        <f t="shared" si="13"/>
        <v>0</v>
      </c>
      <c r="AV33" s="9">
        <f t="shared" si="13"/>
        <v>0</v>
      </c>
      <c r="AW33" s="9">
        <f t="shared" si="13"/>
        <v>0</v>
      </c>
      <c r="AX33" s="9">
        <f t="shared" si="13"/>
        <v>0</v>
      </c>
      <c r="AY33" s="9">
        <f t="shared" si="13"/>
        <v>0</v>
      </c>
      <c r="AZ33" s="9">
        <f t="shared" si="13"/>
        <v>0</v>
      </c>
      <c r="BA33" s="9">
        <f t="shared" si="13"/>
        <v>0</v>
      </c>
      <c r="BB33" s="9">
        <f t="shared" si="13"/>
        <v>0</v>
      </c>
      <c r="BC33" s="9">
        <f t="shared" si="13"/>
        <v>0</v>
      </c>
      <c r="BD33" s="9">
        <f t="shared" si="13"/>
        <v>0</v>
      </c>
      <c r="BE33" s="9">
        <f t="shared" si="13"/>
        <v>0</v>
      </c>
      <c r="BF33" s="9">
        <f t="shared" si="13"/>
        <v>0</v>
      </c>
      <c r="BG33" s="9">
        <f t="shared" si="13"/>
        <v>0</v>
      </c>
      <c r="BH33" s="9">
        <f t="shared" si="13"/>
        <v>0</v>
      </c>
      <c r="BI33" s="9">
        <f t="shared" si="13"/>
        <v>0</v>
      </c>
    </row>
    <row r="34" spans="1:61" x14ac:dyDescent="0.35">
      <c r="E34" s="13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</row>
    <row r="35" spans="1:61" x14ac:dyDescent="0.35">
      <c r="B35" s="7" t="s">
        <v>333</v>
      </c>
      <c r="D35" t="s">
        <v>233</v>
      </c>
      <c r="E35" s="13">
        <f t="shared" si="9"/>
        <v>9692.2348822901695</v>
      </c>
      <c r="F35" s="9">
        <f>F32+F33</f>
        <v>77.965908352030851</v>
      </c>
      <c r="G35" s="9">
        <f t="shared" ref="G35:BI35" si="14">G32+G33</f>
        <v>79.922852651666815</v>
      </c>
      <c r="H35" s="9">
        <f t="shared" si="14"/>
        <v>81.928916253223633</v>
      </c>
      <c r="I35" s="9">
        <f t="shared" si="14"/>
        <v>83.98533205117954</v>
      </c>
      <c r="J35" s="9">
        <f t="shared" si="14"/>
        <v>86.093363885664118</v>
      </c>
      <c r="K35" s="9">
        <f t="shared" si="14"/>
        <v>274.31569793774798</v>
      </c>
      <c r="L35" s="9">
        <f t="shared" si="14"/>
        <v>101.77817673701929</v>
      </c>
      <c r="M35" s="9">
        <f t="shared" si="14"/>
        <v>104.33280897311845</v>
      </c>
      <c r="N35" s="9">
        <f t="shared" si="14"/>
        <v>106.95156247834373</v>
      </c>
      <c r="O35" s="9">
        <f t="shared" si="14"/>
        <v>109.63604669655015</v>
      </c>
      <c r="P35" s="9">
        <f t="shared" si="14"/>
        <v>112.38791146863355</v>
      </c>
      <c r="Q35" s="9">
        <f t="shared" si="14"/>
        <v>337.63483986638192</v>
      </c>
      <c r="R35" s="9">
        <f t="shared" si="14"/>
        <v>131.22287792495914</v>
      </c>
      <c r="S35" s="9">
        <f t="shared" si="14"/>
        <v>134.51657216087563</v>
      </c>
      <c r="T35" s="9">
        <f t="shared" si="14"/>
        <v>137.89293812211361</v>
      </c>
      <c r="U35" s="9">
        <f t="shared" si="14"/>
        <v>141.35405086897853</v>
      </c>
      <c r="V35" s="9">
        <f t="shared" si="14"/>
        <v>144.90203754578994</v>
      </c>
      <c r="W35" s="9">
        <f t="shared" si="14"/>
        <v>414.43691849572713</v>
      </c>
      <c r="X35" s="9">
        <f t="shared" si="14"/>
        <v>167.49415051958903</v>
      </c>
      <c r="Y35" s="9">
        <f t="shared" si="14"/>
        <v>171.69825369763069</v>
      </c>
      <c r="Z35" s="9">
        <f t="shared" si="14"/>
        <v>176.00787986544123</v>
      </c>
      <c r="AA35" s="9">
        <f t="shared" si="14"/>
        <v>180.42567765006373</v>
      </c>
      <c r="AB35" s="9">
        <f t="shared" si="14"/>
        <v>184.95436215908032</v>
      </c>
      <c r="AC35" s="9">
        <f t="shared" si="14"/>
        <v>507.46272068879733</v>
      </c>
      <c r="AD35" s="9">
        <f t="shared" si="14"/>
        <v>212.02428462236719</v>
      </c>
      <c r="AE35" s="9">
        <f t="shared" si="14"/>
        <v>217.34609416638855</v>
      </c>
      <c r="AF35" s="9">
        <f t="shared" si="14"/>
        <v>222.80148112996494</v>
      </c>
      <c r="AG35" s="9">
        <f t="shared" si="14"/>
        <v>228.39379830632691</v>
      </c>
      <c r="AH35" s="9">
        <f t="shared" si="14"/>
        <v>234.12648264381579</v>
      </c>
      <c r="AI35" s="9">
        <f t="shared" si="14"/>
        <v>619.99409676334233</v>
      </c>
      <c r="AJ35" s="9">
        <f t="shared" si="14"/>
        <v>266.52939527268779</v>
      </c>
      <c r="AK35" s="9">
        <f t="shared" si="14"/>
        <v>273.21928309403211</v>
      </c>
      <c r="AL35" s="9">
        <f t="shared" si="14"/>
        <v>280.07708709969239</v>
      </c>
      <c r="AM35" s="9">
        <f t="shared" si="14"/>
        <v>287.10702198589462</v>
      </c>
      <c r="AN35" s="9">
        <f t="shared" si="14"/>
        <v>294.31340823774053</v>
      </c>
      <c r="AO35" s="9">
        <f t="shared" si="14"/>
        <v>755.95872123563095</v>
      </c>
      <c r="AP35" s="9">
        <f t="shared" si="14"/>
        <v>333.06362031556796</v>
      </c>
      <c r="AQ35" s="9">
        <f t="shared" si="14"/>
        <v>341.42351718548866</v>
      </c>
      <c r="AR35" s="9">
        <f t="shared" si="14"/>
        <v>349.99324746684448</v>
      </c>
      <c r="AS35" s="9">
        <f t="shared" si="14"/>
        <v>358.7780779782621</v>
      </c>
      <c r="AT35" s="9">
        <f t="shared" si="14"/>
        <v>367.78340773551656</v>
      </c>
      <c r="AU35" s="9">
        <f t="shared" si="14"/>
        <v>0</v>
      </c>
      <c r="AV35" s="9">
        <f t="shared" si="14"/>
        <v>0</v>
      </c>
      <c r="AW35" s="9">
        <f t="shared" si="14"/>
        <v>0</v>
      </c>
      <c r="AX35" s="9">
        <f t="shared" si="14"/>
        <v>0</v>
      </c>
      <c r="AY35" s="9">
        <f t="shared" si="14"/>
        <v>0</v>
      </c>
      <c r="AZ35" s="9">
        <f t="shared" si="14"/>
        <v>0</v>
      </c>
      <c r="BA35" s="9">
        <f t="shared" si="14"/>
        <v>0</v>
      </c>
      <c r="BB35" s="9">
        <f t="shared" si="14"/>
        <v>0</v>
      </c>
      <c r="BC35" s="9">
        <f t="shared" si="14"/>
        <v>0</v>
      </c>
      <c r="BD35" s="9">
        <f t="shared" si="14"/>
        <v>0</v>
      </c>
      <c r="BE35" s="9">
        <f t="shared" si="14"/>
        <v>0</v>
      </c>
      <c r="BF35" s="9">
        <f t="shared" si="14"/>
        <v>0</v>
      </c>
      <c r="BG35" s="9">
        <f t="shared" si="14"/>
        <v>0</v>
      </c>
      <c r="BH35" s="9">
        <f t="shared" si="14"/>
        <v>0</v>
      </c>
      <c r="BI35" s="9">
        <f t="shared" si="14"/>
        <v>0</v>
      </c>
    </row>
    <row r="36" spans="1:61" x14ac:dyDescent="0.35">
      <c r="E36" s="13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</row>
    <row r="37" spans="1:61" x14ac:dyDescent="0.35">
      <c r="B37" s="7" t="s">
        <v>96</v>
      </c>
      <c r="C37" s="7"/>
      <c r="E37" s="13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</row>
    <row r="38" spans="1:61" x14ac:dyDescent="0.35">
      <c r="C38" t="s">
        <v>227</v>
      </c>
      <c r="D38" t="s">
        <v>233</v>
      </c>
      <c r="E38" s="13"/>
      <c r="F38" s="9">
        <f>F17*F$28</f>
        <v>0</v>
      </c>
      <c r="G38" s="9">
        <f t="shared" ref="G38:BI38" si="15">G17*G$28</f>
        <v>0</v>
      </c>
      <c r="H38" s="9">
        <f t="shared" si="15"/>
        <v>0</v>
      </c>
      <c r="I38" s="9">
        <f t="shared" si="15"/>
        <v>0</v>
      </c>
      <c r="J38" s="9">
        <f t="shared" si="15"/>
        <v>0</v>
      </c>
      <c r="K38" s="9">
        <f t="shared" si="15"/>
        <v>21.741214218882593</v>
      </c>
      <c r="L38" s="9">
        <f t="shared" si="15"/>
        <v>22.176038503260248</v>
      </c>
      <c r="M38" s="9">
        <f t="shared" si="15"/>
        <v>22.619559273325446</v>
      </c>
      <c r="N38" s="9">
        <f t="shared" si="15"/>
        <v>23.07195045879196</v>
      </c>
      <c r="O38" s="9">
        <f t="shared" si="15"/>
        <v>23.533389467967798</v>
      </c>
      <c r="P38" s="9">
        <f t="shared" si="15"/>
        <v>24.004057257327155</v>
      </c>
      <c r="Q38" s="9">
        <f t="shared" si="15"/>
        <v>24.484138402473693</v>
      </c>
      <c r="R38" s="9">
        <f t="shared" si="15"/>
        <v>24.97382117052317</v>
      </c>
      <c r="S38" s="9">
        <f t="shared" si="15"/>
        <v>25.473297593933633</v>
      </c>
      <c r="T38" s="9">
        <f t="shared" si="15"/>
        <v>25.982763545812308</v>
      </c>
      <c r="U38" s="9">
        <f t="shared" si="15"/>
        <v>26.502418816728547</v>
      </c>
      <c r="V38" s="9">
        <f t="shared" si="15"/>
        <v>27.032467193063123</v>
      </c>
      <c r="W38" s="9">
        <f t="shared" si="15"/>
        <v>27.573116536924388</v>
      </c>
      <c r="X38" s="9">
        <f t="shared" si="15"/>
        <v>28.124578867662873</v>
      </c>
      <c r="Y38" s="9">
        <f t="shared" si="15"/>
        <v>28.687070445016129</v>
      </c>
      <c r="Z38" s="9">
        <f t="shared" si="15"/>
        <v>29.260811853916454</v>
      </c>
      <c r="AA38" s="9">
        <f t="shared" si="15"/>
        <v>29.846028090994782</v>
      </c>
      <c r="AB38" s="9">
        <f t="shared" si="15"/>
        <v>30.442948652814678</v>
      </c>
      <c r="AC38" s="9">
        <f t="shared" si="15"/>
        <v>31.051807625870968</v>
      </c>
      <c r="AD38" s="9">
        <f t="shared" si="15"/>
        <v>31.672843778388387</v>
      </c>
      <c r="AE38" s="9">
        <f t="shared" si="15"/>
        <v>32.306300653956157</v>
      </c>
      <c r="AF38" s="9">
        <f t="shared" si="15"/>
        <v>32.952426667035283</v>
      </c>
      <c r="AG38" s="9">
        <f t="shared" si="15"/>
        <v>33.611475200375978</v>
      </c>
      <c r="AH38" s="9">
        <f t="shared" si="15"/>
        <v>34.28370470438351</v>
      </c>
      <c r="AI38" s="9">
        <f t="shared" si="15"/>
        <v>34.969378798471176</v>
      </c>
      <c r="AJ38" s="9">
        <f t="shared" si="15"/>
        <v>35.668766374440601</v>
      </c>
      <c r="AK38" s="9">
        <f t="shared" si="15"/>
        <v>36.382141701929406</v>
      </c>
      <c r="AL38" s="9">
        <f t="shared" si="15"/>
        <v>37.109784535967997</v>
      </c>
      <c r="AM38" s="9">
        <f t="shared" si="15"/>
        <v>37.85198022668736</v>
      </c>
      <c r="AN38" s="9">
        <f t="shared" si="15"/>
        <v>38.609019831221104</v>
      </c>
      <c r="AO38" s="9">
        <f t="shared" si="15"/>
        <v>39.381200227845525</v>
      </c>
      <c r="AP38" s="9">
        <f t="shared" si="15"/>
        <v>40.168824232402436</v>
      </c>
      <c r="AQ38" s="9">
        <f t="shared" si="15"/>
        <v>40.972200717050491</v>
      </c>
      <c r="AR38" s="9">
        <f t="shared" si="15"/>
        <v>41.7916447313915</v>
      </c>
      <c r="AS38" s="9">
        <f t="shared" si="15"/>
        <v>42.627477626019314</v>
      </c>
      <c r="AT38" s="9">
        <f t="shared" si="15"/>
        <v>43.480027178539714</v>
      </c>
      <c r="AU38" s="9">
        <f t="shared" si="15"/>
        <v>0</v>
      </c>
      <c r="AV38" s="9">
        <f t="shared" si="15"/>
        <v>0</v>
      </c>
      <c r="AW38" s="9">
        <f t="shared" si="15"/>
        <v>0</v>
      </c>
      <c r="AX38" s="9">
        <f t="shared" si="15"/>
        <v>0</v>
      </c>
      <c r="AY38" s="9">
        <f t="shared" si="15"/>
        <v>0</v>
      </c>
      <c r="AZ38" s="9">
        <f t="shared" si="15"/>
        <v>0</v>
      </c>
      <c r="BA38" s="9">
        <f t="shared" si="15"/>
        <v>0</v>
      </c>
      <c r="BB38" s="9">
        <f t="shared" si="15"/>
        <v>0</v>
      </c>
      <c r="BC38" s="9">
        <f t="shared" si="15"/>
        <v>0</v>
      </c>
      <c r="BD38" s="9">
        <f t="shared" si="15"/>
        <v>0</v>
      </c>
      <c r="BE38" s="9">
        <f t="shared" si="15"/>
        <v>0</v>
      </c>
      <c r="BF38" s="9">
        <f t="shared" si="15"/>
        <v>0</v>
      </c>
      <c r="BG38" s="9">
        <f t="shared" si="15"/>
        <v>0</v>
      </c>
      <c r="BH38" s="9">
        <f t="shared" si="15"/>
        <v>0</v>
      </c>
      <c r="BI38" s="9">
        <f t="shared" si="15"/>
        <v>0</v>
      </c>
    </row>
    <row r="39" spans="1:61" x14ac:dyDescent="0.35">
      <c r="C39" t="s">
        <v>238</v>
      </c>
      <c r="D39" t="s">
        <v>233</v>
      </c>
      <c r="E39" s="13">
        <f t="shared" si="9"/>
        <v>1024.4954904066581</v>
      </c>
      <c r="F39" s="9">
        <f>F18*F$28</f>
        <v>0</v>
      </c>
      <c r="G39" s="9">
        <f t="shared" ref="G39:BI41" si="16">G18*G$28</f>
        <v>334.75868853962163</v>
      </c>
      <c r="H39" s="9">
        <f t="shared" si="16"/>
        <v>341.45386231041408</v>
      </c>
      <c r="I39" s="9">
        <f t="shared" si="16"/>
        <v>348.28293955662235</v>
      </c>
      <c r="J39" s="9">
        <f t="shared" si="16"/>
        <v>0</v>
      </c>
      <c r="K39" s="9">
        <f t="shared" si="16"/>
        <v>0</v>
      </c>
      <c r="L39" s="9">
        <f t="shared" si="16"/>
        <v>0</v>
      </c>
      <c r="M39" s="9">
        <f t="shared" si="16"/>
        <v>0</v>
      </c>
      <c r="N39" s="9">
        <f t="shared" si="16"/>
        <v>0</v>
      </c>
      <c r="O39" s="9">
        <f t="shared" si="16"/>
        <v>0</v>
      </c>
      <c r="P39" s="9">
        <f t="shared" si="16"/>
        <v>0</v>
      </c>
      <c r="Q39" s="9">
        <f t="shared" si="16"/>
        <v>0</v>
      </c>
      <c r="R39" s="9">
        <f t="shared" si="16"/>
        <v>0</v>
      </c>
      <c r="S39" s="9">
        <f t="shared" si="16"/>
        <v>0</v>
      </c>
      <c r="T39" s="9">
        <f t="shared" si="16"/>
        <v>0</v>
      </c>
      <c r="U39" s="9">
        <f t="shared" si="16"/>
        <v>0</v>
      </c>
      <c r="V39" s="9">
        <f t="shared" si="16"/>
        <v>0</v>
      </c>
      <c r="W39" s="9">
        <f t="shared" si="16"/>
        <v>0</v>
      </c>
      <c r="X39" s="9">
        <f t="shared" si="16"/>
        <v>0</v>
      </c>
      <c r="Y39" s="9">
        <f t="shared" si="16"/>
        <v>0</v>
      </c>
      <c r="Z39" s="9">
        <f t="shared" si="16"/>
        <v>0</v>
      </c>
      <c r="AA39" s="9">
        <f t="shared" si="16"/>
        <v>0</v>
      </c>
      <c r="AB39" s="9">
        <f t="shared" si="16"/>
        <v>0</v>
      </c>
      <c r="AC39" s="9">
        <f t="shared" si="16"/>
        <v>0</v>
      </c>
      <c r="AD39" s="9">
        <f t="shared" si="16"/>
        <v>0</v>
      </c>
      <c r="AE39" s="9">
        <f t="shared" si="16"/>
        <v>0</v>
      </c>
      <c r="AF39" s="9">
        <f t="shared" si="16"/>
        <v>0</v>
      </c>
      <c r="AG39" s="9">
        <f t="shared" si="16"/>
        <v>0</v>
      </c>
      <c r="AH39" s="9">
        <f t="shared" si="16"/>
        <v>0</v>
      </c>
      <c r="AI39" s="9">
        <f t="shared" si="16"/>
        <v>0</v>
      </c>
      <c r="AJ39" s="9">
        <f t="shared" si="16"/>
        <v>0</v>
      </c>
      <c r="AK39" s="9">
        <f t="shared" si="16"/>
        <v>0</v>
      </c>
      <c r="AL39" s="9">
        <f t="shared" si="16"/>
        <v>0</v>
      </c>
      <c r="AM39" s="9">
        <f t="shared" si="16"/>
        <v>0</v>
      </c>
      <c r="AN39" s="9">
        <f t="shared" si="16"/>
        <v>0</v>
      </c>
      <c r="AO39" s="9">
        <f t="shared" si="16"/>
        <v>0</v>
      </c>
      <c r="AP39" s="9">
        <f t="shared" si="16"/>
        <v>0</v>
      </c>
      <c r="AQ39" s="9">
        <f t="shared" si="16"/>
        <v>0</v>
      </c>
      <c r="AR39" s="9">
        <f t="shared" si="16"/>
        <v>0</v>
      </c>
      <c r="AS39" s="9">
        <f t="shared" si="16"/>
        <v>0</v>
      </c>
      <c r="AT39" s="9">
        <f t="shared" si="16"/>
        <v>0</v>
      </c>
      <c r="AU39" s="9">
        <f t="shared" si="16"/>
        <v>0</v>
      </c>
      <c r="AV39" s="9">
        <f t="shared" si="16"/>
        <v>0</v>
      </c>
      <c r="AW39" s="9">
        <f t="shared" si="16"/>
        <v>0</v>
      </c>
      <c r="AX39" s="9">
        <f t="shared" si="16"/>
        <v>0</v>
      </c>
      <c r="AY39" s="9">
        <f t="shared" si="16"/>
        <v>0</v>
      </c>
      <c r="AZ39" s="9">
        <f t="shared" si="16"/>
        <v>0</v>
      </c>
      <c r="BA39" s="9">
        <f t="shared" si="16"/>
        <v>0</v>
      </c>
      <c r="BB39" s="9">
        <f t="shared" si="16"/>
        <v>0</v>
      </c>
      <c r="BC39" s="9">
        <f t="shared" si="16"/>
        <v>0</v>
      </c>
      <c r="BD39" s="9">
        <f t="shared" si="16"/>
        <v>0</v>
      </c>
      <c r="BE39" s="9">
        <f t="shared" si="16"/>
        <v>0</v>
      </c>
      <c r="BF39" s="9">
        <f t="shared" si="16"/>
        <v>0</v>
      </c>
      <c r="BG39" s="9">
        <f t="shared" si="16"/>
        <v>0</v>
      </c>
      <c r="BH39" s="9">
        <f t="shared" si="16"/>
        <v>0</v>
      </c>
      <c r="BI39" s="9">
        <f t="shared" si="16"/>
        <v>0</v>
      </c>
    </row>
    <row r="40" spans="1:61" x14ac:dyDescent="0.35">
      <c r="C40" t="s">
        <v>334</v>
      </c>
      <c r="D40" t="s">
        <v>233</v>
      </c>
      <c r="E40" s="13">
        <f t="shared" si="9"/>
        <v>114.81196536871491</v>
      </c>
      <c r="F40" s="9">
        <f t="shared" ref="F40:U41" si="17">F19*F$28</f>
        <v>0</v>
      </c>
      <c r="G40" s="9">
        <f t="shared" si="17"/>
        <v>0</v>
      </c>
      <c r="H40" s="9">
        <f t="shared" si="17"/>
        <v>0</v>
      </c>
      <c r="I40" s="9">
        <f t="shared" si="17"/>
        <v>0</v>
      </c>
      <c r="J40" s="9">
        <f t="shared" si="17"/>
        <v>0</v>
      </c>
      <c r="K40" s="9">
        <f t="shared" si="17"/>
        <v>2.2081616064</v>
      </c>
      <c r="L40" s="9">
        <f t="shared" si="17"/>
        <v>2.2523248385280001</v>
      </c>
      <c r="M40" s="9">
        <f t="shared" si="17"/>
        <v>2.2973713352985596</v>
      </c>
      <c r="N40" s="9">
        <f t="shared" si="17"/>
        <v>2.343318762004531</v>
      </c>
      <c r="O40" s="9">
        <f t="shared" si="17"/>
        <v>2.3901851372446217</v>
      </c>
      <c r="P40" s="9">
        <f t="shared" si="17"/>
        <v>2.4379888399895142</v>
      </c>
      <c r="Q40" s="9">
        <f t="shared" si="17"/>
        <v>2.486748616789304</v>
      </c>
      <c r="R40" s="9">
        <f t="shared" si="17"/>
        <v>2.5364835891250905</v>
      </c>
      <c r="S40" s="9">
        <f t="shared" si="17"/>
        <v>2.5872132609075922</v>
      </c>
      <c r="T40" s="9">
        <f t="shared" si="17"/>
        <v>2.6389575261257443</v>
      </c>
      <c r="U40" s="9">
        <f t="shared" si="17"/>
        <v>2.6917366766482584</v>
      </c>
      <c r="V40" s="9">
        <f t="shared" si="16"/>
        <v>2.7455714101812241</v>
      </c>
      <c r="W40" s="9">
        <f t="shared" si="16"/>
        <v>2.8004828383848488</v>
      </c>
      <c r="X40" s="9">
        <f t="shared" si="16"/>
        <v>2.8564924951525454</v>
      </c>
      <c r="Y40" s="9">
        <f t="shared" si="16"/>
        <v>2.9136223450555963</v>
      </c>
      <c r="Z40" s="9">
        <f t="shared" si="16"/>
        <v>2.9718947919567085</v>
      </c>
      <c r="AA40" s="9">
        <f t="shared" si="16"/>
        <v>3.0313326877958424</v>
      </c>
      <c r="AB40" s="9">
        <f t="shared" si="16"/>
        <v>3.0919593415517594</v>
      </c>
      <c r="AC40" s="9">
        <f t="shared" si="16"/>
        <v>3.1537985283827941</v>
      </c>
      <c r="AD40" s="9">
        <f t="shared" si="16"/>
        <v>3.2168744989504501</v>
      </c>
      <c r="AE40" s="9">
        <f t="shared" si="16"/>
        <v>3.2812119889294591</v>
      </c>
      <c r="AF40" s="9">
        <f t="shared" si="16"/>
        <v>3.3468362287080486</v>
      </c>
      <c r="AG40" s="9">
        <f t="shared" si="16"/>
        <v>3.413772953282209</v>
      </c>
      <c r="AH40" s="9">
        <f t="shared" si="16"/>
        <v>3.4820484123478539</v>
      </c>
      <c r="AI40" s="9">
        <f t="shared" si="16"/>
        <v>3.5516893805948104</v>
      </c>
      <c r="AJ40" s="9">
        <f t="shared" si="16"/>
        <v>3.6227231682067069</v>
      </c>
      <c r="AK40" s="9">
        <f t="shared" si="16"/>
        <v>3.6951776315708402</v>
      </c>
      <c r="AL40" s="9">
        <f t="shared" si="16"/>
        <v>3.7690811842022578</v>
      </c>
      <c r="AM40" s="9">
        <f t="shared" si="16"/>
        <v>3.8444628078863032</v>
      </c>
      <c r="AN40" s="9">
        <f t="shared" si="16"/>
        <v>3.9213520640440289</v>
      </c>
      <c r="AO40" s="9">
        <f t="shared" si="16"/>
        <v>3.9997791053249094</v>
      </c>
      <c r="AP40" s="9">
        <f t="shared" si="16"/>
        <v>4.0797746874314074</v>
      </c>
      <c r="AQ40" s="9">
        <f t="shared" si="16"/>
        <v>4.1613701811800361</v>
      </c>
      <c r="AR40" s="9">
        <f t="shared" si="16"/>
        <v>4.2445975848036372</v>
      </c>
      <c r="AS40" s="9">
        <f t="shared" si="16"/>
        <v>4.3294895364997084</v>
      </c>
      <c r="AT40" s="9">
        <f t="shared" si="16"/>
        <v>4.4160793272297036</v>
      </c>
      <c r="AU40" s="9">
        <f t="shared" si="16"/>
        <v>0</v>
      </c>
      <c r="AV40" s="9">
        <f t="shared" si="16"/>
        <v>0</v>
      </c>
      <c r="AW40" s="9">
        <f t="shared" si="16"/>
        <v>0</v>
      </c>
      <c r="AX40" s="9">
        <f t="shared" si="16"/>
        <v>0</v>
      </c>
      <c r="AY40" s="9">
        <f t="shared" si="16"/>
        <v>0</v>
      </c>
      <c r="AZ40" s="9">
        <f t="shared" si="16"/>
        <v>0</v>
      </c>
      <c r="BA40" s="9">
        <f t="shared" si="16"/>
        <v>0</v>
      </c>
      <c r="BB40" s="9">
        <f t="shared" si="16"/>
        <v>0</v>
      </c>
      <c r="BC40" s="9">
        <f t="shared" si="16"/>
        <v>0</v>
      </c>
      <c r="BD40" s="9">
        <f t="shared" si="16"/>
        <v>0</v>
      </c>
      <c r="BE40" s="9">
        <f t="shared" si="16"/>
        <v>0</v>
      </c>
      <c r="BF40" s="9">
        <f t="shared" si="16"/>
        <v>0</v>
      </c>
      <c r="BG40" s="9">
        <f t="shared" si="16"/>
        <v>0</v>
      </c>
      <c r="BH40" s="9">
        <f t="shared" si="16"/>
        <v>0</v>
      </c>
      <c r="BI40" s="9">
        <f t="shared" si="16"/>
        <v>0</v>
      </c>
    </row>
    <row r="41" spans="1:61" x14ac:dyDescent="0.35">
      <c r="C41" t="s">
        <v>335</v>
      </c>
      <c r="D41" t="s">
        <v>233</v>
      </c>
      <c r="E41" s="13">
        <f t="shared" si="9"/>
        <v>104.05360000000002</v>
      </c>
      <c r="F41" s="9">
        <f t="shared" si="17"/>
        <v>0</v>
      </c>
      <c r="G41" s="9">
        <f t="shared" si="16"/>
        <v>34</v>
      </c>
      <c r="H41" s="9">
        <f t="shared" si="16"/>
        <v>34.68</v>
      </c>
      <c r="I41" s="9">
        <f t="shared" si="16"/>
        <v>35.373600000000003</v>
      </c>
      <c r="J41" s="9">
        <f t="shared" si="16"/>
        <v>0</v>
      </c>
      <c r="K41" s="9">
        <f t="shared" si="16"/>
        <v>0</v>
      </c>
      <c r="L41" s="9">
        <f t="shared" si="16"/>
        <v>0</v>
      </c>
      <c r="M41" s="9">
        <f t="shared" si="16"/>
        <v>0</v>
      </c>
      <c r="N41" s="9">
        <f t="shared" si="16"/>
        <v>0</v>
      </c>
      <c r="O41" s="9">
        <f t="shared" si="16"/>
        <v>0</v>
      </c>
      <c r="P41" s="9">
        <f t="shared" si="16"/>
        <v>0</v>
      </c>
      <c r="Q41" s="9">
        <f t="shared" si="16"/>
        <v>0</v>
      </c>
      <c r="R41" s="9">
        <f t="shared" si="16"/>
        <v>0</v>
      </c>
      <c r="S41" s="9">
        <f t="shared" si="16"/>
        <v>0</v>
      </c>
      <c r="T41" s="9">
        <f t="shared" si="16"/>
        <v>0</v>
      </c>
      <c r="U41" s="9">
        <f t="shared" si="16"/>
        <v>0</v>
      </c>
      <c r="V41" s="9">
        <f t="shared" si="16"/>
        <v>0</v>
      </c>
      <c r="W41" s="9">
        <f t="shared" si="16"/>
        <v>0</v>
      </c>
      <c r="X41" s="9">
        <f t="shared" si="16"/>
        <v>0</v>
      </c>
      <c r="Y41" s="9">
        <f t="shared" si="16"/>
        <v>0</v>
      </c>
      <c r="Z41" s="9">
        <f t="shared" si="16"/>
        <v>0</v>
      </c>
      <c r="AA41" s="9">
        <f t="shared" si="16"/>
        <v>0</v>
      </c>
      <c r="AB41" s="9">
        <f t="shared" si="16"/>
        <v>0</v>
      </c>
      <c r="AC41" s="9">
        <f t="shared" si="16"/>
        <v>0</v>
      </c>
      <c r="AD41" s="9">
        <f t="shared" si="16"/>
        <v>0</v>
      </c>
      <c r="AE41" s="9">
        <f t="shared" si="16"/>
        <v>0</v>
      </c>
      <c r="AF41" s="9">
        <f t="shared" si="16"/>
        <v>0</v>
      </c>
      <c r="AG41" s="9">
        <f t="shared" si="16"/>
        <v>0</v>
      </c>
      <c r="AH41" s="9">
        <f t="shared" si="16"/>
        <v>0</v>
      </c>
      <c r="AI41" s="9">
        <f t="shared" si="16"/>
        <v>0</v>
      </c>
      <c r="AJ41" s="9">
        <f t="shared" si="16"/>
        <v>0</v>
      </c>
      <c r="AK41" s="9">
        <f t="shared" si="16"/>
        <v>0</v>
      </c>
      <c r="AL41" s="9">
        <f t="shared" si="16"/>
        <v>0</v>
      </c>
      <c r="AM41" s="9">
        <f t="shared" si="16"/>
        <v>0</v>
      </c>
      <c r="AN41" s="9">
        <f t="shared" si="16"/>
        <v>0</v>
      </c>
      <c r="AO41" s="9">
        <f t="shared" si="16"/>
        <v>0</v>
      </c>
      <c r="AP41" s="9">
        <f t="shared" si="16"/>
        <v>0</v>
      </c>
      <c r="AQ41" s="9">
        <f t="shared" si="16"/>
        <v>0</v>
      </c>
      <c r="AR41" s="9">
        <f t="shared" si="16"/>
        <v>0</v>
      </c>
      <c r="AS41" s="9">
        <f t="shared" si="16"/>
        <v>0</v>
      </c>
      <c r="AT41" s="9">
        <f t="shared" si="16"/>
        <v>0</v>
      </c>
      <c r="AU41" s="9">
        <f t="shared" si="16"/>
        <v>0</v>
      </c>
      <c r="AV41" s="9">
        <f t="shared" si="16"/>
        <v>0</v>
      </c>
      <c r="AW41" s="9">
        <f t="shared" si="16"/>
        <v>0</v>
      </c>
      <c r="AX41" s="9">
        <f t="shared" si="16"/>
        <v>0</v>
      </c>
      <c r="AY41" s="9">
        <f t="shared" si="16"/>
        <v>0</v>
      </c>
      <c r="AZ41" s="9">
        <f t="shared" si="16"/>
        <v>0</v>
      </c>
      <c r="BA41" s="9">
        <f t="shared" si="16"/>
        <v>0</v>
      </c>
      <c r="BB41" s="9">
        <f t="shared" si="16"/>
        <v>0</v>
      </c>
      <c r="BC41" s="9">
        <f t="shared" si="16"/>
        <v>0</v>
      </c>
      <c r="BD41" s="9">
        <f t="shared" si="16"/>
        <v>0</v>
      </c>
      <c r="BE41" s="9">
        <f t="shared" si="16"/>
        <v>0</v>
      </c>
      <c r="BF41" s="9">
        <f t="shared" si="16"/>
        <v>0</v>
      </c>
      <c r="BG41" s="9">
        <f t="shared" si="16"/>
        <v>0</v>
      </c>
      <c r="BH41" s="9">
        <f t="shared" si="16"/>
        <v>0</v>
      </c>
      <c r="BI41" s="9">
        <f t="shared" si="16"/>
        <v>0</v>
      </c>
    </row>
    <row r="42" spans="1:61" x14ac:dyDescent="0.35">
      <c r="E42" s="13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</row>
    <row r="43" spans="1:61" x14ac:dyDescent="0.35">
      <c r="B43" s="7" t="s">
        <v>336</v>
      </c>
      <c r="D43" t="s">
        <v>233</v>
      </c>
      <c r="E43" s="13">
        <f t="shared" si="9"/>
        <v>2373.7817309367688</v>
      </c>
      <c r="F43" s="9">
        <f>SUM(F38:F41)</f>
        <v>0</v>
      </c>
      <c r="G43" s="9">
        <f t="shared" ref="G43:BI43" si="18">SUM(G38:G41)</f>
        <v>368.75868853962163</v>
      </c>
      <c r="H43" s="9">
        <f t="shared" si="18"/>
        <v>376.13386231041409</v>
      </c>
      <c r="I43" s="9">
        <f t="shared" si="18"/>
        <v>383.65653955662236</v>
      </c>
      <c r="J43" s="9">
        <f t="shared" si="18"/>
        <v>0</v>
      </c>
      <c r="K43" s="9">
        <f t="shared" si="18"/>
        <v>23.949375825282594</v>
      </c>
      <c r="L43" s="9">
        <f t="shared" si="18"/>
        <v>24.428363341788248</v>
      </c>
      <c r="M43" s="9">
        <f t="shared" si="18"/>
        <v>24.916930608624007</v>
      </c>
      <c r="N43" s="9">
        <f t="shared" si="18"/>
        <v>25.415269220796493</v>
      </c>
      <c r="O43" s="9">
        <f t="shared" si="18"/>
        <v>25.923574605212419</v>
      </c>
      <c r="P43" s="9">
        <f t="shared" si="18"/>
        <v>26.44204609731667</v>
      </c>
      <c r="Q43" s="9">
        <f t="shared" si="18"/>
        <v>26.970887019262996</v>
      </c>
      <c r="R43" s="9">
        <f t="shared" si="18"/>
        <v>27.51030475964826</v>
      </c>
      <c r="S43" s="9">
        <f t="shared" si="18"/>
        <v>28.060510854841226</v>
      </c>
      <c r="T43" s="9">
        <f t="shared" si="18"/>
        <v>28.621721071938051</v>
      </c>
      <c r="U43" s="9">
        <f t="shared" si="18"/>
        <v>29.194155493376805</v>
      </c>
      <c r="V43" s="9">
        <f t="shared" si="18"/>
        <v>29.778038603244347</v>
      </c>
      <c r="W43" s="9">
        <f t="shared" si="18"/>
        <v>30.373599375309237</v>
      </c>
      <c r="X43" s="9">
        <f t="shared" si="18"/>
        <v>30.981071362815417</v>
      </c>
      <c r="Y43" s="9">
        <f t="shared" si="18"/>
        <v>31.600692790071726</v>
      </c>
      <c r="Z43" s="9">
        <f t="shared" si="18"/>
        <v>32.232706645873165</v>
      </c>
      <c r="AA43" s="9">
        <f t="shared" si="18"/>
        <v>32.877360778790624</v>
      </c>
      <c r="AB43" s="9">
        <f t="shared" si="18"/>
        <v>33.534907994366435</v>
      </c>
      <c r="AC43" s="9">
        <f t="shared" si="18"/>
        <v>34.205606154253765</v>
      </c>
      <c r="AD43" s="9">
        <f t="shared" si="18"/>
        <v>34.889718277338837</v>
      </c>
      <c r="AE43" s="9">
        <f t="shared" si="18"/>
        <v>35.587512642885613</v>
      </c>
      <c r="AF43" s="9">
        <f t="shared" si="18"/>
        <v>36.299262895743333</v>
      </c>
      <c r="AG43" s="9">
        <f t="shared" si="18"/>
        <v>37.02524815365819</v>
      </c>
      <c r="AH43" s="9">
        <f t="shared" si="18"/>
        <v>37.765753116731361</v>
      </c>
      <c r="AI43" s="9">
        <f t="shared" si="18"/>
        <v>38.521068179065985</v>
      </c>
      <c r="AJ43" s="9">
        <f t="shared" si="18"/>
        <v>39.291489542647305</v>
      </c>
      <c r="AK43" s="9">
        <f t="shared" si="18"/>
        <v>40.077319333500249</v>
      </c>
      <c r="AL43" s="9">
        <f t="shared" si="18"/>
        <v>40.878865720170253</v>
      </c>
      <c r="AM43" s="9">
        <f t="shared" si="18"/>
        <v>41.696443034573662</v>
      </c>
      <c r="AN43" s="9">
        <f t="shared" si="18"/>
        <v>42.530371895265134</v>
      </c>
      <c r="AO43" s="9">
        <f t="shared" si="18"/>
        <v>43.380979333170437</v>
      </c>
      <c r="AP43" s="9">
        <f t="shared" si="18"/>
        <v>44.248598919833846</v>
      </c>
      <c r="AQ43" s="9">
        <f t="shared" si="18"/>
        <v>45.133570898230531</v>
      </c>
      <c r="AR43" s="9">
        <f t="shared" si="18"/>
        <v>46.036242316195136</v>
      </c>
      <c r="AS43" s="9">
        <f t="shared" si="18"/>
        <v>46.956967162519021</v>
      </c>
      <c r="AT43" s="9">
        <f t="shared" si="18"/>
        <v>47.896106505769417</v>
      </c>
      <c r="AU43" s="9">
        <f t="shared" si="18"/>
        <v>0</v>
      </c>
      <c r="AV43" s="9">
        <f t="shared" si="18"/>
        <v>0</v>
      </c>
      <c r="AW43" s="9">
        <f t="shared" si="18"/>
        <v>0</v>
      </c>
      <c r="AX43" s="9">
        <f t="shared" si="18"/>
        <v>0</v>
      </c>
      <c r="AY43" s="9">
        <f t="shared" si="18"/>
        <v>0</v>
      </c>
      <c r="AZ43" s="9">
        <f t="shared" si="18"/>
        <v>0</v>
      </c>
      <c r="BA43" s="9">
        <f t="shared" si="18"/>
        <v>0</v>
      </c>
      <c r="BB43" s="9">
        <f t="shared" si="18"/>
        <v>0</v>
      </c>
      <c r="BC43" s="9">
        <f t="shared" si="18"/>
        <v>0</v>
      </c>
      <c r="BD43" s="9">
        <f t="shared" si="18"/>
        <v>0</v>
      </c>
      <c r="BE43" s="9">
        <f t="shared" si="18"/>
        <v>0</v>
      </c>
      <c r="BF43" s="9">
        <f t="shared" si="18"/>
        <v>0</v>
      </c>
      <c r="BG43" s="9">
        <f t="shared" si="18"/>
        <v>0</v>
      </c>
      <c r="BH43" s="9">
        <f t="shared" si="18"/>
        <v>0</v>
      </c>
      <c r="BI43" s="9">
        <f t="shared" si="18"/>
        <v>0</v>
      </c>
    </row>
    <row r="44" spans="1:61" x14ac:dyDescent="0.35">
      <c r="E44" s="61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</row>
    <row r="45" spans="1:61" x14ac:dyDescent="0.35">
      <c r="E45" s="13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</row>
    <row r="46" spans="1:61" s="48" customFormat="1" x14ac:dyDescent="0.35">
      <c r="A46" s="49" t="s">
        <v>337</v>
      </c>
      <c r="B46" s="50"/>
      <c r="E46" s="62"/>
      <c r="F46" s="63"/>
    </row>
    <row r="47" spans="1:61" x14ac:dyDescent="0.35">
      <c r="E47" s="13"/>
    </row>
    <row r="48" spans="1:61" s="89" customFormat="1" ht="15" thickBot="1" x14ac:dyDescent="0.4">
      <c r="A48" s="22" t="s">
        <v>321</v>
      </c>
      <c r="B48" s="88"/>
      <c r="E48" s="90"/>
    </row>
    <row r="49" spans="2:61" x14ac:dyDescent="0.35">
      <c r="E49" s="13"/>
    </row>
    <row r="50" spans="2:61" x14ac:dyDescent="0.35">
      <c r="B50" s="7" t="s">
        <v>338</v>
      </c>
      <c r="E50" s="13"/>
    </row>
    <row r="51" spans="2:61" x14ac:dyDescent="0.35">
      <c r="B51"/>
      <c r="C51" t="s">
        <v>240</v>
      </c>
      <c r="D51" t="s">
        <v>233</v>
      </c>
      <c r="E51" s="13">
        <f t="shared" ref="E51:E69" si="19">SUM(F51:BI51)</f>
        <v>68450.875262032452</v>
      </c>
      <c r="F51" s="5">
        <f>assumptions!E254</f>
        <v>956.65553521824029</v>
      </c>
      <c r="G51" s="5">
        <f>IF(production!G24&gt;0,F54,0)</f>
        <v>556.29367596115094</v>
      </c>
      <c r="H51" s="5">
        <f>IF(production!H24&gt;0,G54,0)</f>
        <v>580.58716101670268</v>
      </c>
      <c r="I51" s="5">
        <f>IF(production!I24&gt;0,H54,0)</f>
        <v>604.45736116825606</v>
      </c>
      <c r="J51" s="5">
        <f>IF(production!J24&gt;0,I54,0)</f>
        <v>627.99695710260994</v>
      </c>
      <c r="K51" s="5">
        <f>IF(production!K24&gt;0,J54,0)</f>
        <v>651.29062527801307</v>
      </c>
      <c r="L51" s="5">
        <f>IF(production!L24&gt;0,K54,0)</f>
        <v>841.87112162610435</v>
      </c>
      <c r="M51" s="5">
        <f>IF(production!M24&gt;0,L54,0)</f>
        <v>859.4621862005132</v>
      </c>
      <c r="N51" s="5">
        <f>IF(production!N24&gt;0,M54,0)</f>
        <v>877.84877655358025</v>
      </c>
      <c r="O51" s="5">
        <f>IF(production!O24&gt;0,N54,0)</f>
        <v>897.0154613765659</v>
      </c>
      <c r="P51" s="5">
        <f>IF(production!P24&gt;0,O54,0)</f>
        <v>916.94996193545944</v>
      </c>
      <c r="Q51" s="5">
        <f>IF(production!Q24&gt;0,P54,0)</f>
        <v>937.642877210547</v>
      </c>
      <c r="R51" s="5">
        <f>IF(production!R24&gt;0,Q54,0)</f>
        <v>1159.2708301738858</v>
      </c>
      <c r="S51" s="5">
        <f>IF(production!S24&gt;0,R54,0)</f>
        <v>1174.5666250814563</v>
      </c>
      <c r="T51" s="5">
        <f>IF(production!T24&gt;0,S54,0)</f>
        <v>1191.6265347341864</v>
      </c>
      <c r="U51" s="5">
        <f>IF(production!U24&gt;0,T54,0)</f>
        <v>1210.3568193828814</v>
      </c>
      <c r="V51" s="5">
        <f>IF(production!V24&gt;0,U54,0)</f>
        <v>1230.6751883135717</v>
      </c>
      <c r="W51" s="5">
        <f>IF(production!W24&gt;0,V54,0)</f>
        <v>1252.5097070280044</v>
      </c>
      <c r="X51" s="5">
        <f>IF(production!X24&gt;0,W54,0)</f>
        <v>1515.1058708401772</v>
      </c>
      <c r="Y51" s="5">
        <f>IF(production!Y24&gt;0,X54,0)</f>
        <v>1531.0894342757485</v>
      </c>
      <c r="Z51" s="5">
        <f>IF(production!Z24&gt;0,Y54,0)</f>
        <v>1549.6787445458044</v>
      </c>
      <c r="AA51" s="5">
        <f>IF(production!AA24&gt;0,Z54,0)</f>
        <v>1570.7187499566653</v>
      </c>
      <c r="AB51" s="5">
        <f>IF(production!AB24&gt;0,AA54,0)</f>
        <v>1594.0725526110625</v>
      </c>
      <c r="AC51" s="5">
        <f>IF(production!AC24&gt;0,AB54,0)</f>
        <v>1619.6196595090366</v>
      </c>
      <c r="AD51" s="5">
        <f>IF(production!AD24&gt;0,AC54,0)</f>
        <v>1933.3338138429779</v>
      </c>
      <c r="AE51" s="5">
        <f>IF(production!AE24&gt;0,AD54,0)</f>
        <v>1952.0247170810471</v>
      </c>
      <c r="AF51" s="5">
        <f>IF(production!AF24&gt;0,AE54,0)</f>
        <v>1974.1683395393309</v>
      </c>
      <c r="AG51" s="5">
        <f>IF(production!AG24&gt;0,AF54,0)</f>
        <v>1999.5529867153625</v>
      </c>
      <c r="AH51" s="5">
        <f>IF(production!AH24&gt;0,AG54,0)</f>
        <v>2027.9914863501531</v>
      </c>
      <c r="AI51" s="5">
        <f>IF(production!AI24&gt;0,AH54,0)</f>
        <v>2059.3188203589539</v>
      </c>
      <c r="AJ51" s="5">
        <f>IF(production!AJ24&gt;0,AI54,0)</f>
        <v>2435.3819311458842</v>
      </c>
      <c r="AK51" s="5">
        <f>IF(production!AK24&gt;0,AJ54,0)</f>
        <v>2458.3731333039836</v>
      </c>
      <c r="AL51" s="5">
        <f>IF(production!AL24&gt;0,AK54,0)</f>
        <v>2485.7551030676173</v>
      </c>
      <c r="AM51" s="5">
        <f>IF(production!AM24&gt;0,AL54,0)</f>
        <v>2517.256679860548</v>
      </c>
      <c r="AN51" s="5">
        <f>IF(production!AN24&gt;0,AM54,0)</f>
        <v>2552.6380338603881</v>
      </c>
      <c r="AO51" s="5">
        <f>IF(production!AO24&gt;0,AN54,0)</f>
        <v>2591.6876387120897</v>
      </c>
      <c r="AP51" s="5">
        <f>IF(production!AP24&gt;0,AO54,0)</f>
        <v>3043.0517914313996</v>
      </c>
      <c r="AQ51" s="5">
        <f>IF(production!AQ24&gt;0,AP54,0)</f>
        <v>3071.8102326038279</v>
      </c>
      <c r="AR51" s="5">
        <f>IF(production!AR24&gt;0,AQ54,0)</f>
        <v>3106.0527265289338</v>
      </c>
      <c r="AS51" s="5">
        <f>IF(production!AS24&gt;0,AR54,0)</f>
        <v>3145.4407013428849</v>
      </c>
      <c r="AT51" s="5">
        <f>IF(production!AT24&gt;0,AS54,0)</f>
        <v>3189.6747091868583</v>
      </c>
      <c r="AU51" s="5">
        <f>IF(production!AU24&gt;0,AT54,0)</f>
        <v>0</v>
      </c>
      <c r="AV51" s="5">
        <f>IF(production!AV24&gt;0,AU54,0)</f>
        <v>0</v>
      </c>
      <c r="AW51" s="5">
        <f>IF(production!AW24&gt;0,AV54,0)</f>
        <v>0</v>
      </c>
      <c r="AX51" s="5">
        <f>IF(production!AX24&gt;0,AW54,0)</f>
        <v>0</v>
      </c>
      <c r="AY51" s="5">
        <f>IF(production!AY24&gt;0,AX54,0)</f>
        <v>0</v>
      </c>
      <c r="AZ51" s="5">
        <f>IF(production!AZ24&gt;0,AY54,0)</f>
        <v>0</v>
      </c>
      <c r="BA51" s="5">
        <f>IF(production!BA24&gt;0,AZ54,0)</f>
        <v>0</v>
      </c>
      <c r="BB51" s="5">
        <f>IF(production!BB24&gt;0,BA54,0)</f>
        <v>0</v>
      </c>
      <c r="BC51" s="5">
        <f>IF(production!BC24&gt;0,BB54,0)</f>
        <v>0</v>
      </c>
      <c r="BD51" s="5">
        <f>IF(production!BD24&gt;0,BC54,0)</f>
        <v>0</v>
      </c>
      <c r="BE51" s="5">
        <f>IF(production!BE24&gt;0,BD54,0)</f>
        <v>0</v>
      </c>
      <c r="BF51" s="5">
        <f>IF(production!BF24&gt;0,BE54,0)</f>
        <v>0</v>
      </c>
      <c r="BG51" s="5">
        <f>IF(production!BG24&gt;0,BF54,0)</f>
        <v>0</v>
      </c>
      <c r="BH51" s="5">
        <f>IF(production!BH24&gt;0,BG54,0)</f>
        <v>0</v>
      </c>
      <c r="BI51" s="5">
        <f>IF(production!BI24&gt;0,BH54,0)</f>
        <v>0</v>
      </c>
    </row>
    <row r="52" spans="2:61" x14ac:dyDescent="0.35">
      <c r="B52"/>
      <c r="C52" t="s">
        <v>339</v>
      </c>
      <c r="D52" t="s">
        <v>233</v>
      </c>
      <c r="E52" s="13">
        <f t="shared" si="19"/>
        <v>9509.5848510759915</v>
      </c>
      <c r="F52" s="9">
        <f>F32+F33*assumptions!$E$246/100</f>
        <v>77.965908352030851</v>
      </c>
      <c r="G52" s="9">
        <f>G32+G33*assumptions!$E$246/100</f>
        <v>79.922852651666815</v>
      </c>
      <c r="H52" s="9">
        <f>H32+H33*assumptions!$E$246/100</f>
        <v>81.928916253223633</v>
      </c>
      <c r="I52" s="9">
        <f>I32+I33*assumptions!$E$246/100</f>
        <v>83.98533205117954</v>
      </c>
      <c r="J52" s="9">
        <f>J32+J33*assumptions!$E$246/100</f>
        <v>86.093363885664118</v>
      </c>
      <c r="K52" s="9">
        <f>K32+K33*assumptions!$E$246/100</f>
        <v>255.70955887589264</v>
      </c>
      <c r="L52" s="9">
        <f>L32+L33*assumptions!$E$246/100</f>
        <v>101.77817673701929</v>
      </c>
      <c r="M52" s="9">
        <f>M32+M33*assumptions!$E$246/100</f>
        <v>104.33280897311845</v>
      </c>
      <c r="N52" s="9">
        <f>N32+N33*assumptions!$E$246/100</f>
        <v>106.95156247834373</v>
      </c>
      <c r="O52" s="9">
        <f>O32+O33*assumptions!$E$246/100</f>
        <v>109.63604669655015</v>
      </c>
      <c r="P52" s="9">
        <f>P32+P33*assumptions!$E$246/100</f>
        <v>112.38791146863355</v>
      </c>
      <c r="Q52" s="9">
        <f>Q32+Q33*assumptions!$E$246/100</f>
        <v>315.39224068439336</v>
      </c>
      <c r="R52" s="9">
        <f>R32+R33*assumptions!$E$246/100</f>
        <v>131.22287792495914</v>
      </c>
      <c r="S52" s="9">
        <f>S32+S33*assumptions!$E$246/100</f>
        <v>134.51657216087563</v>
      </c>
      <c r="T52" s="9">
        <f>T32+T33*assumptions!$E$246/100</f>
        <v>137.89293812211361</v>
      </c>
      <c r="U52" s="9">
        <f>U32+U33*assumptions!$E$246/100</f>
        <v>141.35405086897853</v>
      </c>
      <c r="V52" s="9">
        <f>V32+V33*assumptions!$E$246/100</f>
        <v>144.90203754578994</v>
      </c>
      <c r="W52" s="9">
        <f>W32+W33*assumptions!$E$246/100</f>
        <v>387.84713451497328</v>
      </c>
      <c r="X52" s="9">
        <f>X32+X33*assumptions!$E$246/100</f>
        <v>167.49415051958903</v>
      </c>
      <c r="Y52" s="9">
        <f>Y32+Y33*assumptions!$E$246/100</f>
        <v>171.69825369763069</v>
      </c>
      <c r="Z52" s="9">
        <f>Z32+Z33*assumptions!$E$246/100</f>
        <v>176.00787986544123</v>
      </c>
      <c r="AA52" s="9">
        <f>AA32+AA33*assumptions!$E$246/100</f>
        <v>180.42567765006373</v>
      </c>
      <c r="AB52" s="9">
        <f>AB32+AB33*assumptions!$E$246/100</f>
        <v>184.95436215908032</v>
      </c>
      <c r="AC52" s="9">
        <f>AC32+AC33*assumptions!$E$246/100</f>
        <v>475.6761202848449</v>
      </c>
      <c r="AD52" s="9">
        <f>AD32+AD33*assumptions!$E$246/100</f>
        <v>212.02428462236719</v>
      </c>
      <c r="AE52" s="9">
        <f>AE32+AE33*assumptions!$E$246/100</f>
        <v>217.34609416638855</v>
      </c>
      <c r="AF52" s="9">
        <f>AF32+AF33*assumptions!$E$246/100</f>
        <v>222.80148112996494</v>
      </c>
      <c r="AG52" s="9">
        <f>AG32+AG33*assumptions!$E$246/100</f>
        <v>228.39379830632691</v>
      </c>
      <c r="AH52" s="9">
        <f>AH32+AH33*assumptions!$E$246/100</f>
        <v>234.12648264381579</v>
      </c>
      <c r="AI52" s="9">
        <f>AI32+AI33*assumptions!$E$246/100</f>
        <v>581.99499282282568</v>
      </c>
      <c r="AJ52" s="9">
        <f>AJ32+AJ33*assumptions!$E$246/100</f>
        <v>266.52939527268779</v>
      </c>
      <c r="AK52" s="9">
        <f>AK32+AK33*assumptions!$E$246/100</f>
        <v>273.21928309403211</v>
      </c>
      <c r="AL52" s="9">
        <f>AL32+AL33*assumptions!$E$246/100</f>
        <v>280.07708709969239</v>
      </c>
      <c r="AM52" s="9">
        <f>AM32+AM33*assumptions!$E$246/100</f>
        <v>287.10702198589462</v>
      </c>
      <c r="AN52" s="9">
        <f>AN32+AN33*assumptions!$E$246/100</f>
        <v>294.31340823774053</v>
      </c>
      <c r="AO52" s="9">
        <f>AO32+AO33*assumptions!$E$246/100</f>
        <v>710.53291659051865</v>
      </c>
      <c r="AP52" s="9">
        <f>AP32+AP33*assumptions!$E$246/100</f>
        <v>333.06362031556796</v>
      </c>
      <c r="AQ52" s="9">
        <f>AQ32+AQ33*assumptions!$E$246/100</f>
        <v>341.42351718548866</v>
      </c>
      <c r="AR52" s="9">
        <f>AR32+AR33*assumptions!$E$246/100</f>
        <v>349.99324746684448</v>
      </c>
      <c r="AS52" s="9">
        <f>AS32+AS33*assumptions!$E$246/100</f>
        <v>358.7780779782621</v>
      </c>
      <c r="AT52" s="9">
        <f>AT32+AT33*assumptions!$E$246/100</f>
        <v>367.78340773551656</v>
      </c>
      <c r="AU52" s="9">
        <f>AU32+AU33*assumptions!$E$246/100</f>
        <v>0</v>
      </c>
      <c r="AV52" s="9">
        <f>AV32+AV33*assumptions!$E$246/100</f>
        <v>0</v>
      </c>
      <c r="AW52" s="9">
        <f>AW32+AW33*assumptions!$E$246/100</f>
        <v>0</v>
      </c>
      <c r="AX52" s="9">
        <f>AX32+AX33*assumptions!$E$246/100</f>
        <v>0</v>
      </c>
      <c r="AY52" s="9">
        <f>AY32+AY33*assumptions!$E$246/100</f>
        <v>0</v>
      </c>
      <c r="AZ52" s="9">
        <f>AZ32+AZ33*assumptions!$E$246/100</f>
        <v>0</v>
      </c>
      <c r="BA52" s="9">
        <f>BA32+BA33*assumptions!$E$246/100</f>
        <v>0</v>
      </c>
      <c r="BB52" s="9">
        <f>BB32+BB33*assumptions!$E$246/100</f>
        <v>0</v>
      </c>
      <c r="BC52" s="9">
        <f>BC32+BC33*assumptions!$E$246/100</f>
        <v>0</v>
      </c>
      <c r="BD52" s="9">
        <f>BD32+BD33*assumptions!$E$246/100</f>
        <v>0</v>
      </c>
      <c r="BE52" s="9">
        <f>BE32+BE33*assumptions!$E$246/100</f>
        <v>0</v>
      </c>
      <c r="BF52" s="9">
        <f>BF32+BF33*assumptions!$E$246/100</f>
        <v>0</v>
      </c>
      <c r="BG52" s="9">
        <f>BG32+BG33*assumptions!$E$246/100</f>
        <v>0</v>
      </c>
      <c r="BH52" s="9">
        <f>BH32+BH33*assumptions!$E$246/100</f>
        <v>0</v>
      </c>
      <c r="BI52" s="9">
        <f>BI32+BI33*assumptions!$E$246/100</f>
        <v>0</v>
      </c>
    </row>
    <row r="53" spans="2:61" x14ac:dyDescent="0.35">
      <c r="B53"/>
      <c r="C53" t="s">
        <v>340</v>
      </c>
      <c r="D53" t="s">
        <v>233</v>
      </c>
      <c r="E53" s="13">
        <f t="shared" si="19"/>
        <v>7227.7497402905428</v>
      </c>
      <c r="F53" s="9">
        <f>F51/2</f>
        <v>478.32776760912014</v>
      </c>
      <c r="G53" s="9">
        <f>G51/assumptions!$E$250</f>
        <v>55.629367596115095</v>
      </c>
      <c r="H53" s="9">
        <f>H51/assumptions!$E$250</f>
        <v>58.058716101670271</v>
      </c>
      <c r="I53" s="9">
        <f>I51/assumptions!$E$250</f>
        <v>60.445736116825607</v>
      </c>
      <c r="J53" s="9">
        <f>J51/assumptions!$E$250</f>
        <v>62.799695710260991</v>
      </c>
      <c r="K53" s="9">
        <f>K51/assumptions!$E$250</f>
        <v>65.12906252780131</v>
      </c>
      <c r="L53" s="9">
        <f>L51/assumptions!$E$250</f>
        <v>84.187112162610433</v>
      </c>
      <c r="M53" s="9">
        <f>M51/assumptions!$E$250</f>
        <v>85.946218620051326</v>
      </c>
      <c r="N53" s="9">
        <f>N51/assumptions!$E$250</f>
        <v>87.784877655358031</v>
      </c>
      <c r="O53" s="9">
        <f>O51/assumptions!$E$250</f>
        <v>89.701546137656592</v>
      </c>
      <c r="P53" s="9">
        <f>P51/assumptions!$E$250</f>
        <v>91.694996193545947</v>
      </c>
      <c r="Q53" s="9">
        <f>Q51/assumptions!$E$250</f>
        <v>93.7642877210547</v>
      </c>
      <c r="R53" s="9">
        <f>R51/assumptions!$E$250</f>
        <v>115.92708301738858</v>
      </c>
      <c r="S53" s="9">
        <f>S51/assumptions!$E$250</f>
        <v>117.45666250814563</v>
      </c>
      <c r="T53" s="9">
        <f>T51/assumptions!$E$250</f>
        <v>119.16265347341864</v>
      </c>
      <c r="U53" s="9">
        <f>U51/assumptions!$E$250</f>
        <v>121.03568193828815</v>
      </c>
      <c r="V53" s="9">
        <f>V51/assumptions!$E$250</f>
        <v>123.06751883135716</v>
      </c>
      <c r="W53" s="9">
        <f>W51/assumptions!$E$250</f>
        <v>125.25097070280044</v>
      </c>
      <c r="X53" s="9">
        <f>X51/assumptions!$E$250</f>
        <v>151.51058708401771</v>
      </c>
      <c r="Y53" s="9">
        <f>Y51/assumptions!$E$250</f>
        <v>153.10894342757484</v>
      </c>
      <c r="Z53" s="9">
        <f>Z51/assumptions!$E$250</f>
        <v>154.96787445458045</v>
      </c>
      <c r="AA53" s="9">
        <f>AA51/assumptions!$E$250</f>
        <v>157.07187499566652</v>
      </c>
      <c r="AB53" s="9">
        <f>AB51/assumptions!$E$250</f>
        <v>159.40725526110626</v>
      </c>
      <c r="AC53" s="9">
        <f>AC51/assumptions!$E$250</f>
        <v>161.96196595090368</v>
      </c>
      <c r="AD53" s="9">
        <f>AD51/assumptions!$E$250</f>
        <v>193.33338138429778</v>
      </c>
      <c r="AE53" s="9">
        <f>AE51/assumptions!$E$250</f>
        <v>195.20247170810472</v>
      </c>
      <c r="AF53" s="9">
        <f>AF51/assumptions!$E$250</f>
        <v>197.41683395393309</v>
      </c>
      <c r="AG53" s="9">
        <f>AG51/assumptions!$E$250</f>
        <v>199.95529867153624</v>
      </c>
      <c r="AH53" s="9">
        <f>AH51/assumptions!$E$250</f>
        <v>202.79914863501531</v>
      </c>
      <c r="AI53" s="9">
        <f>AI51/assumptions!$E$250</f>
        <v>205.9318820358954</v>
      </c>
      <c r="AJ53" s="9">
        <f>AJ51/assumptions!$E$250</f>
        <v>243.53819311458841</v>
      </c>
      <c r="AK53" s="9">
        <f>AK51/assumptions!$E$250</f>
        <v>245.83731333039836</v>
      </c>
      <c r="AL53" s="9">
        <f>AL51/assumptions!$E$250</f>
        <v>248.57551030676171</v>
      </c>
      <c r="AM53" s="9">
        <f>AM51/assumptions!$E$250</f>
        <v>251.72566798605482</v>
      </c>
      <c r="AN53" s="9">
        <f>AN51/assumptions!$E$250</f>
        <v>255.2638033860388</v>
      </c>
      <c r="AO53" s="9">
        <f>AO51/assumptions!$E$250</f>
        <v>259.16876387120897</v>
      </c>
      <c r="AP53" s="9">
        <f>AP51/assumptions!$E$250</f>
        <v>304.30517914313998</v>
      </c>
      <c r="AQ53" s="9">
        <f>AQ51/assumptions!$E$250</f>
        <v>307.1810232603828</v>
      </c>
      <c r="AR53" s="9">
        <f>AR51/assumptions!$E$250</f>
        <v>310.6052726528934</v>
      </c>
      <c r="AS53" s="9">
        <f>AS51/assumptions!$E$250</f>
        <v>314.54407013428852</v>
      </c>
      <c r="AT53" s="9">
        <f>AT51/assumptions!$E$250</f>
        <v>318.96747091868582</v>
      </c>
      <c r="AU53" s="9">
        <f>AU51/assumptions!$E$250</f>
        <v>0</v>
      </c>
      <c r="AV53" s="9">
        <f>AV51/assumptions!$E$250</f>
        <v>0</v>
      </c>
      <c r="AW53" s="9">
        <f>AW51/assumptions!$E$250</f>
        <v>0</v>
      </c>
      <c r="AX53" s="9">
        <f>AX51/assumptions!$E$250</f>
        <v>0</v>
      </c>
      <c r="AY53" s="9">
        <f>AY51/assumptions!$E$250</f>
        <v>0</v>
      </c>
      <c r="AZ53" s="9">
        <f>AZ51/assumptions!$E$250</f>
        <v>0</v>
      </c>
      <c r="BA53" s="9">
        <f>BA51/assumptions!$E$250</f>
        <v>0</v>
      </c>
      <c r="BB53" s="9">
        <f>BB51/assumptions!$E$250</f>
        <v>0</v>
      </c>
      <c r="BC53" s="9">
        <f>BC51/assumptions!$E$250</f>
        <v>0</v>
      </c>
      <c r="BD53" s="9">
        <f>BD51/assumptions!$E$250</f>
        <v>0</v>
      </c>
      <c r="BE53" s="9">
        <f>BE51/assumptions!$E$250</f>
        <v>0</v>
      </c>
      <c r="BF53" s="9">
        <f>BF51/assumptions!$E$250</f>
        <v>0</v>
      </c>
      <c r="BG53" s="9">
        <f>BG51/assumptions!$E$250</f>
        <v>0</v>
      </c>
      <c r="BH53" s="9">
        <f>BH51/assumptions!$E$250</f>
        <v>0</v>
      </c>
      <c r="BI53" s="9">
        <f>BI51/assumptions!$E$250</f>
        <v>0</v>
      </c>
    </row>
    <row r="54" spans="2:61" x14ac:dyDescent="0.35">
      <c r="B54"/>
      <c r="C54" t="s">
        <v>267</v>
      </c>
      <c r="D54" t="s">
        <v>233</v>
      </c>
      <c r="E54" s="13">
        <f t="shared" si="19"/>
        <v>70732.710372817906</v>
      </c>
      <c r="F54" s="5">
        <f>IFERROR(F51+F52-F53,"")</f>
        <v>556.29367596115094</v>
      </c>
      <c r="G54" s="5">
        <f t="shared" ref="G54:BI54" si="20">IFERROR(G51+G52-G53,"")</f>
        <v>580.58716101670268</v>
      </c>
      <c r="H54" s="5">
        <f t="shared" si="20"/>
        <v>604.45736116825606</v>
      </c>
      <c r="I54" s="5">
        <f t="shared" si="20"/>
        <v>627.99695710260994</v>
      </c>
      <c r="J54" s="5">
        <f t="shared" si="20"/>
        <v>651.29062527801307</v>
      </c>
      <c r="K54" s="5">
        <f t="shared" si="20"/>
        <v>841.87112162610435</v>
      </c>
      <c r="L54" s="5">
        <f t="shared" si="20"/>
        <v>859.4621862005132</v>
      </c>
      <c r="M54" s="5">
        <f t="shared" si="20"/>
        <v>877.84877655358025</v>
      </c>
      <c r="N54" s="5">
        <f t="shared" si="20"/>
        <v>897.0154613765659</v>
      </c>
      <c r="O54" s="5">
        <f t="shared" si="20"/>
        <v>916.94996193545944</v>
      </c>
      <c r="P54" s="5">
        <f t="shared" si="20"/>
        <v>937.642877210547</v>
      </c>
      <c r="Q54" s="5">
        <f t="shared" si="20"/>
        <v>1159.2708301738858</v>
      </c>
      <c r="R54" s="5">
        <f t="shared" si="20"/>
        <v>1174.5666250814563</v>
      </c>
      <c r="S54" s="5">
        <f t="shared" si="20"/>
        <v>1191.6265347341864</v>
      </c>
      <c r="T54" s="5">
        <f t="shared" si="20"/>
        <v>1210.3568193828814</v>
      </c>
      <c r="U54" s="5">
        <f t="shared" si="20"/>
        <v>1230.6751883135717</v>
      </c>
      <c r="V54" s="5">
        <f t="shared" si="20"/>
        <v>1252.5097070280044</v>
      </c>
      <c r="W54" s="5">
        <f t="shared" si="20"/>
        <v>1515.1058708401772</v>
      </c>
      <c r="X54" s="5">
        <f t="shared" si="20"/>
        <v>1531.0894342757485</v>
      </c>
      <c r="Y54" s="5">
        <f t="shared" si="20"/>
        <v>1549.6787445458044</v>
      </c>
      <c r="Z54" s="5">
        <f t="shared" si="20"/>
        <v>1570.7187499566653</v>
      </c>
      <c r="AA54" s="5">
        <f t="shared" si="20"/>
        <v>1594.0725526110625</v>
      </c>
      <c r="AB54" s="5">
        <f t="shared" si="20"/>
        <v>1619.6196595090366</v>
      </c>
      <c r="AC54" s="5">
        <f t="shared" si="20"/>
        <v>1933.3338138429779</v>
      </c>
      <c r="AD54" s="5">
        <f t="shared" si="20"/>
        <v>1952.0247170810471</v>
      </c>
      <c r="AE54" s="5">
        <f t="shared" si="20"/>
        <v>1974.1683395393309</v>
      </c>
      <c r="AF54" s="5">
        <f t="shared" si="20"/>
        <v>1999.5529867153625</v>
      </c>
      <c r="AG54" s="5">
        <f t="shared" si="20"/>
        <v>2027.9914863501531</v>
      </c>
      <c r="AH54" s="5">
        <f t="shared" si="20"/>
        <v>2059.3188203589539</v>
      </c>
      <c r="AI54" s="5">
        <f t="shared" si="20"/>
        <v>2435.3819311458842</v>
      </c>
      <c r="AJ54" s="5">
        <f t="shared" si="20"/>
        <v>2458.3731333039836</v>
      </c>
      <c r="AK54" s="5">
        <f t="shared" si="20"/>
        <v>2485.7551030676173</v>
      </c>
      <c r="AL54" s="5">
        <f t="shared" si="20"/>
        <v>2517.256679860548</v>
      </c>
      <c r="AM54" s="5">
        <f t="shared" si="20"/>
        <v>2552.6380338603881</v>
      </c>
      <c r="AN54" s="5">
        <f t="shared" si="20"/>
        <v>2591.6876387120897</v>
      </c>
      <c r="AO54" s="5">
        <f t="shared" si="20"/>
        <v>3043.0517914313996</v>
      </c>
      <c r="AP54" s="5">
        <f t="shared" si="20"/>
        <v>3071.8102326038279</v>
      </c>
      <c r="AQ54" s="5">
        <f t="shared" si="20"/>
        <v>3106.0527265289338</v>
      </c>
      <c r="AR54" s="5">
        <f t="shared" si="20"/>
        <v>3145.4407013428849</v>
      </c>
      <c r="AS54" s="5">
        <f t="shared" si="20"/>
        <v>3189.6747091868583</v>
      </c>
      <c r="AT54" s="5">
        <f t="shared" si="20"/>
        <v>3238.4906460036891</v>
      </c>
      <c r="AU54" s="5">
        <f t="shared" si="20"/>
        <v>0</v>
      </c>
      <c r="AV54" s="5">
        <f t="shared" si="20"/>
        <v>0</v>
      </c>
      <c r="AW54" s="5">
        <f t="shared" si="20"/>
        <v>0</v>
      </c>
      <c r="AX54" s="5">
        <f t="shared" si="20"/>
        <v>0</v>
      </c>
      <c r="AY54" s="5">
        <f t="shared" si="20"/>
        <v>0</v>
      </c>
      <c r="AZ54" s="5">
        <f t="shared" si="20"/>
        <v>0</v>
      </c>
      <c r="BA54" s="5">
        <f t="shared" si="20"/>
        <v>0</v>
      </c>
      <c r="BB54" s="5">
        <f t="shared" si="20"/>
        <v>0</v>
      </c>
      <c r="BC54" s="5">
        <f t="shared" si="20"/>
        <v>0</v>
      </c>
      <c r="BD54" s="5">
        <f t="shared" si="20"/>
        <v>0</v>
      </c>
      <c r="BE54" s="5">
        <f t="shared" si="20"/>
        <v>0</v>
      </c>
      <c r="BF54" s="5">
        <f t="shared" si="20"/>
        <v>0</v>
      </c>
      <c r="BG54" s="5">
        <f t="shared" si="20"/>
        <v>0</v>
      </c>
      <c r="BH54" s="5">
        <f t="shared" si="20"/>
        <v>0</v>
      </c>
      <c r="BI54" s="5">
        <f t="shared" si="20"/>
        <v>0</v>
      </c>
    </row>
    <row r="55" spans="2:61" x14ac:dyDescent="0.35">
      <c r="B55" t="s">
        <v>341</v>
      </c>
      <c r="D55" t="s">
        <v>233</v>
      </c>
      <c r="E55" s="13">
        <f t="shared" si="19"/>
        <v>7073.271037281791</v>
      </c>
      <c r="F55" s="9">
        <f>F54/assumptions!$E$250</f>
        <v>55.629367596115095</v>
      </c>
      <c r="G55" s="9">
        <f>G54/assumptions!$E$250</f>
        <v>58.058716101670271</v>
      </c>
      <c r="H55" s="9">
        <f>H54/assumptions!$E$250</f>
        <v>60.445736116825607</v>
      </c>
      <c r="I55" s="9">
        <f>I54/assumptions!$E$250</f>
        <v>62.799695710260991</v>
      </c>
      <c r="J55" s="9">
        <f>J54/assumptions!$E$250</f>
        <v>65.12906252780131</v>
      </c>
      <c r="K55" s="9">
        <f>K54/assumptions!$E$250</f>
        <v>84.187112162610433</v>
      </c>
      <c r="L55" s="9">
        <f>L54/assumptions!$E$250</f>
        <v>85.946218620051326</v>
      </c>
      <c r="M55" s="9">
        <f>M54/assumptions!$E$250</f>
        <v>87.784877655358031</v>
      </c>
      <c r="N55" s="9">
        <f>N54/assumptions!$E$250</f>
        <v>89.701546137656592</v>
      </c>
      <c r="O55" s="9">
        <f>O54/assumptions!$E$250</f>
        <v>91.694996193545947</v>
      </c>
      <c r="P55" s="9">
        <f>P54/assumptions!$E$250</f>
        <v>93.7642877210547</v>
      </c>
      <c r="Q55" s="9">
        <f>Q54/assumptions!$E$250</f>
        <v>115.92708301738858</v>
      </c>
      <c r="R55" s="9">
        <f>R54/assumptions!$E$250</f>
        <v>117.45666250814563</v>
      </c>
      <c r="S55" s="9">
        <f>S54/assumptions!$E$250</f>
        <v>119.16265347341864</v>
      </c>
      <c r="T55" s="9">
        <f>T54/assumptions!$E$250</f>
        <v>121.03568193828815</v>
      </c>
      <c r="U55" s="9">
        <f>U54/assumptions!$E$250</f>
        <v>123.06751883135716</v>
      </c>
      <c r="V55" s="9">
        <f>V54/assumptions!$E$250</f>
        <v>125.25097070280044</v>
      </c>
      <c r="W55" s="9">
        <f>W54/assumptions!$E$250</f>
        <v>151.51058708401771</v>
      </c>
      <c r="X55" s="9">
        <f>X54/assumptions!$E$250</f>
        <v>153.10894342757484</v>
      </c>
      <c r="Y55" s="9">
        <f>Y54/assumptions!$E$250</f>
        <v>154.96787445458045</v>
      </c>
      <c r="Z55" s="9">
        <f>Z54/assumptions!$E$250</f>
        <v>157.07187499566652</v>
      </c>
      <c r="AA55" s="9">
        <f>AA54/assumptions!$E$250</f>
        <v>159.40725526110626</v>
      </c>
      <c r="AB55" s="9">
        <f>AB54/assumptions!$E$250</f>
        <v>161.96196595090368</v>
      </c>
      <c r="AC55" s="9">
        <f>AC54/assumptions!$E$250</f>
        <v>193.33338138429778</v>
      </c>
      <c r="AD55" s="9">
        <f>AD54/assumptions!$E$250</f>
        <v>195.20247170810472</v>
      </c>
      <c r="AE55" s="9">
        <f>AE54/assumptions!$E$250</f>
        <v>197.41683395393309</v>
      </c>
      <c r="AF55" s="9">
        <f>AF54/assumptions!$E$250</f>
        <v>199.95529867153624</v>
      </c>
      <c r="AG55" s="9">
        <f>AG54/assumptions!$E$250</f>
        <v>202.79914863501531</v>
      </c>
      <c r="AH55" s="9">
        <f>AH54/assumptions!$E$250</f>
        <v>205.9318820358954</v>
      </c>
      <c r="AI55" s="9">
        <f>AI54/assumptions!$E$250</f>
        <v>243.53819311458841</v>
      </c>
      <c r="AJ55" s="9">
        <f>AJ54/assumptions!$E$250</f>
        <v>245.83731333039836</v>
      </c>
      <c r="AK55" s="9">
        <f>AK54/assumptions!$E$250</f>
        <v>248.57551030676171</v>
      </c>
      <c r="AL55" s="9">
        <f>AL54/assumptions!$E$250</f>
        <v>251.72566798605482</v>
      </c>
      <c r="AM55" s="9">
        <f>AM54/assumptions!$E$250</f>
        <v>255.2638033860388</v>
      </c>
      <c r="AN55" s="9">
        <f>AN54/assumptions!$E$250</f>
        <v>259.16876387120897</v>
      </c>
      <c r="AO55" s="9">
        <f>AO54/assumptions!$E$250</f>
        <v>304.30517914313998</v>
      </c>
      <c r="AP55" s="9">
        <f>AP54/assumptions!$E$250</f>
        <v>307.1810232603828</v>
      </c>
      <c r="AQ55" s="9">
        <f>AQ54/assumptions!$E$250</f>
        <v>310.6052726528934</v>
      </c>
      <c r="AR55" s="9">
        <f>AR54/assumptions!$E$250</f>
        <v>314.54407013428852</v>
      </c>
      <c r="AS55" s="9">
        <f>AS54/assumptions!$E$250</f>
        <v>318.96747091868582</v>
      </c>
      <c r="AT55" s="9">
        <f>AT54/assumptions!$E$250</f>
        <v>323.84906460036893</v>
      </c>
      <c r="AU55" s="9">
        <f>AU54/assumptions!$E$250</f>
        <v>0</v>
      </c>
      <c r="AV55" s="9">
        <f>AV54/assumptions!$E$250</f>
        <v>0</v>
      </c>
      <c r="AW55" s="9">
        <f>AW54/assumptions!$E$250</f>
        <v>0</v>
      </c>
      <c r="AX55" s="9">
        <f>AX54/assumptions!$E$250</f>
        <v>0</v>
      </c>
      <c r="AY55" s="9">
        <f>AY54/assumptions!$E$250</f>
        <v>0</v>
      </c>
      <c r="AZ55" s="9">
        <f>AZ54/assumptions!$E$250</f>
        <v>0</v>
      </c>
      <c r="BA55" s="9">
        <f>BA54/assumptions!$E$250</f>
        <v>0</v>
      </c>
      <c r="BB55" s="9">
        <f>BB54/assumptions!$E$250</f>
        <v>0</v>
      </c>
      <c r="BC55" s="9">
        <f>BC54/assumptions!$E$250</f>
        <v>0</v>
      </c>
      <c r="BD55" s="9">
        <f>BD54/assumptions!$E$250</f>
        <v>0</v>
      </c>
      <c r="BE55" s="9">
        <f>BE54/assumptions!$E$250</f>
        <v>0</v>
      </c>
      <c r="BF55" s="9">
        <f>BF54/assumptions!$E$250</f>
        <v>0</v>
      </c>
      <c r="BG55" s="9">
        <f>BG54/assumptions!$E$250</f>
        <v>0</v>
      </c>
      <c r="BH55" s="9">
        <f>BH54/assumptions!$E$250</f>
        <v>0</v>
      </c>
      <c r="BI55" s="9">
        <f>BI54/assumptions!$E$250</f>
        <v>0</v>
      </c>
    </row>
    <row r="56" spans="2:61" x14ac:dyDescent="0.35">
      <c r="B56"/>
      <c r="E56" s="13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</row>
    <row r="57" spans="2:61" x14ac:dyDescent="0.35">
      <c r="B57" s="7" t="s">
        <v>342</v>
      </c>
      <c r="E57" s="13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</row>
    <row r="58" spans="2:61" x14ac:dyDescent="0.35">
      <c r="C58" t="s">
        <v>240</v>
      </c>
      <c r="D58" t="s">
        <v>233</v>
      </c>
      <c r="E58" s="13">
        <f t="shared" si="19"/>
        <v>6720.4284755494145</v>
      </c>
      <c r="F58" s="5">
        <f>assumptions!E255</f>
        <v>478.32776760912014</v>
      </c>
      <c r="G58" s="5">
        <f>IF(production!G24&gt;0,F61,0)</f>
        <v>382.66221408729609</v>
      </c>
      <c r="H58" s="5">
        <f>IF(production!H24&gt;0,G61,0)</f>
        <v>306.12977126983685</v>
      </c>
      <c r="I58" s="5">
        <f>IF(production!I24&gt;0,H61,0)</f>
        <v>244.90381701586949</v>
      </c>
      <c r="J58" s="5">
        <f>IF(production!J24&gt;0,I61,0)</f>
        <v>195.92305361269558</v>
      </c>
      <c r="K58" s="5">
        <f>IF(production!K24&gt;0,J61,0)</f>
        <v>156.73844289015648</v>
      </c>
      <c r="L58" s="5">
        <f>IF(production!L24&gt;0,K61,0)</f>
        <v>169.0750442364056</v>
      </c>
      <c r="M58" s="5">
        <f>IF(production!M24&gt;0,L61,0)</f>
        <v>162.31204246694938</v>
      </c>
      <c r="N58" s="5">
        <f>IF(production!N24&gt;0,M61,0)</f>
        <v>155.8195607682714</v>
      </c>
      <c r="O58" s="5">
        <f>IF(production!O24&gt;0,N61,0)</f>
        <v>149.58677833754055</v>
      </c>
      <c r="P58" s="5">
        <f>IF(production!P24&gt;0,O61,0)</f>
        <v>143.60330720403894</v>
      </c>
      <c r="Q58" s="5">
        <f>IF(production!Q24&gt;0,P61,0)</f>
        <v>137.85917491587739</v>
      </c>
      <c r="R58" s="5">
        <f>IF(production!R24&gt;0,Q61,0)</f>
        <v>154.58740710123087</v>
      </c>
      <c r="S58" s="5">
        <f>IF(production!S24&gt;0,R61,0)</f>
        <v>148.40391081718164</v>
      </c>
      <c r="T58" s="5">
        <f>IF(production!T24&gt;0,S61,0)</f>
        <v>142.46775438449438</v>
      </c>
      <c r="U58" s="5">
        <f>IF(production!U24&gt;0,T61,0)</f>
        <v>136.76904420911461</v>
      </c>
      <c r="V58" s="5">
        <f>IF(production!V24&gt;0,U61,0)</f>
        <v>131.29828244075003</v>
      </c>
      <c r="W58" s="5">
        <f>IF(production!W24&gt;0,V61,0)</f>
        <v>126.04635114312003</v>
      </c>
      <c r="X58" s="5">
        <f>IF(production!X24&gt;0,W61,0)</f>
        <v>147.59428107814904</v>
      </c>
      <c r="Y58" s="5">
        <f>IF(production!Y24&gt;0,X61,0)</f>
        <v>141.69050983502308</v>
      </c>
      <c r="Z58" s="5">
        <f>IF(production!Z24&gt;0,Y61,0)</f>
        <v>136.02288944162217</v>
      </c>
      <c r="AA58" s="5">
        <f>IF(production!AA24&gt;0,Z61,0)</f>
        <v>130.58197386395727</v>
      </c>
      <c r="AB58" s="5">
        <f>IF(production!AB24&gt;0,AA61,0)</f>
        <v>125.35869490939898</v>
      </c>
      <c r="AC58" s="5">
        <f>IF(production!AC24&gt;0,AB61,0)</f>
        <v>120.34434711302302</v>
      </c>
      <c r="AD58" s="5">
        <f>IF(production!AD24&gt;0,AC61,0)</f>
        <v>147.31717363245451</v>
      </c>
      <c r="AE58" s="5">
        <f>IF(production!AE24&gt;0,AD61,0)</f>
        <v>141.42448668715633</v>
      </c>
      <c r="AF58" s="5">
        <f>IF(production!AF24&gt;0,AE61,0)</f>
        <v>135.76750721967008</v>
      </c>
      <c r="AG58" s="5">
        <f>IF(production!AG24&gt;0,AF61,0)</f>
        <v>130.33680693088328</v>
      </c>
      <c r="AH58" s="5">
        <f>IF(production!AH24&gt;0,AG61,0)</f>
        <v>125.12333465364796</v>
      </c>
      <c r="AI58" s="5">
        <f>IF(production!AI24&gt;0,AH61,0)</f>
        <v>120.11840126750204</v>
      </c>
      <c r="AJ58" s="5">
        <f>IF(production!AJ24&gt;0,AI61,0)</f>
        <v>153.31276915731863</v>
      </c>
      <c r="AK58" s="5">
        <f>IF(production!AK24&gt;0,AJ61,0)</f>
        <v>147.18025839102589</v>
      </c>
      <c r="AL58" s="5">
        <f>IF(production!AL24&gt;0,AK61,0)</f>
        <v>141.29304805538484</v>
      </c>
      <c r="AM58" s="5">
        <f>IF(production!AM24&gt;0,AL61,0)</f>
        <v>135.64132613316946</v>
      </c>
      <c r="AN58" s="5">
        <f>IF(production!AN24&gt;0,AM61,0)</f>
        <v>130.21567308784267</v>
      </c>
      <c r="AO58" s="5">
        <f>IF(production!AO24&gt;0,AN61,0)</f>
        <v>125.00704616432897</v>
      </c>
      <c r="AP58" s="5">
        <f>IF(production!AP24&gt;0,AO61,0)</f>
        <v>165.43256896286812</v>
      </c>
      <c r="AQ58" s="5">
        <f>IF(production!AQ24&gt;0,AP61,0)</f>
        <v>158.81526620435341</v>
      </c>
      <c r="AR58" s="5">
        <f>IF(production!AR24&gt;0,AQ61,0)</f>
        <v>152.46265555617927</v>
      </c>
      <c r="AS58" s="5">
        <f>IF(production!AS24&gt;0,AR61,0)</f>
        <v>146.36414933393209</v>
      </c>
      <c r="AT58" s="5">
        <f>IF(production!AT24&gt;0,AS61,0)</f>
        <v>140.50958336057479</v>
      </c>
      <c r="AU58" s="5">
        <f>IF(production!AU24&gt;0,AT61,0)</f>
        <v>0</v>
      </c>
      <c r="AV58" s="5">
        <f>IF(production!AV24&gt;0,AU61,0)</f>
        <v>0</v>
      </c>
      <c r="AW58" s="5">
        <f>IF(production!AW24&gt;0,AV61,0)</f>
        <v>0</v>
      </c>
      <c r="AX58" s="5">
        <f>IF(production!AX24&gt;0,AW61,0)</f>
        <v>0</v>
      </c>
      <c r="AY58" s="5">
        <f>IF(production!AY24&gt;0,AX61,0)</f>
        <v>0</v>
      </c>
      <c r="AZ58" s="5">
        <f>IF(production!AZ24&gt;0,AY61,0)</f>
        <v>0</v>
      </c>
      <c r="BA58" s="5">
        <f>IF(production!BA24&gt;0,AZ61,0)</f>
        <v>0</v>
      </c>
      <c r="BB58" s="5">
        <f>IF(production!BB24&gt;0,BA61,0)</f>
        <v>0</v>
      </c>
      <c r="BC58" s="5">
        <f>IF(production!BC24&gt;0,BB61,0)</f>
        <v>0</v>
      </c>
      <c r="BD58" s="5">
        <f>IF(production!BD24&gt;0,BC61,0)</f>
        <v>0</v>
      </c>
      <c r="BE58" s="5">
        <f>IF(production!BE24&gt;0,BD61,0)</f>
        <v>0</v>
      </c>
      <c r="BF58" s="5">
        <f>IF(production!BF24&gt;0,BE61,0)</f>
        <v>0</v>
      </c>
      <c r="BG58" s="5">
        <f>IF(production!BG24&gt;0,BF61,0)</f>
        <v>0</v>
      </c>
      <c r="BH58" s="5">
        <f>IF(production!BH24&gt;0,BG61,0)</f>
        <v>0</v>
      </c>
      <c r="BI58" s="5">
        <f>IF(production!BI24&gt;0,BH61,0)</f>
        <v>0</v>
      </c>
    </row>
    <row r="59" spans="2:61" x14ac:dyDescent="0.35">
      <c r="C59" t="s">
        <v>339</v>
      </c>
      <c r="D59" t="s">
        <v>233</v>
      </c>
      <c r="E59" s="13">
        <f t="shared" si="19"/>
        <v>182.65003121417917</v>
      </c>
      <c r="F59" s="9">
        <f>IFERROR(assumptions!$E$247/100*F33,"")</f>
        <v>0</v>
      </c>
      <c r="G59" s="9">
        <f>IFERROR(assumptions!$E$247/100*G33,"")</f>
        <v>0</v>
      </c>
      <c r="H59" s="9">
        <f>IFERROR(assumptions!$E$247/100*H33,"")</f>
        <v>0</v>
      </c>
      <c r="I59" s="9">
        <f>IFERROR(assumptions!$E$247/100*I33,"")</f>
        <v>0</v>
      </c>
      <c r="J59" s="9">
        <f>IFERROR(assumptions!$E$247/100*J33,"")</f>
        <v>0</v>
      </c>
      <c r="K59" s="9">
        <f>IFERROR(assumptions!$E$247/100*K33,"")</f>
        <v>18.606139061855369</v>
      </c>
      <c r="L59" s="9">
        <f>IFERROR(assumptions!$E$247/100*L33,"")</f>
        <v>0</v>
      </c>
      <c r="M59" s="9">
        <f>IFERROR(assumptions!$E$247/100*M33,"")</f>
        <v>0</v>
      </c>
      <c r="N59" s="9">
        <f>IFERROR(assumptions!$E$247/100*N33,"")</f>
        <v>0</v>
      </c>
      <c r="O59" s="9">
        <f>IFERROR(assumptions!$E$247/100*O33,"")</f>
        <v>0</v>
      </c>
      <c r="P59" s="9">
        <f>IFERROR(assumptions!$E$247/100*P33,"")</f>
        <v>0</v>
      </c>
      <c r="Q59" s="9">
        <f>IFERROR(assumptions!$E$247/100*Q33,"")</f>
        <v>22.242599181988574</v>
      </c>
      <c r="R59" s="9">
        <f>IFERROR(assumptions!$E$247/100*R33,"")</f>
        <v>0</v>
      </c>
      <c r="S59" s="9">
        <f>IFERROR(assumptions!$E$247/100*S33,"")</f>
        <v>0</v>
      </c>
      <c r="T59" s="9">
        <f>IFERROR(assumptions!$E$247/100*T33,"")</f>
        <v>0</v>
      </c>
      <c r="U59" s="9">
        <f>IFERROR(assumptions!$E$247/100*U33,"")</f>
        <v>0</v>
      </c>
      <c r="V59" s="9">
        <f>IFERROR(assumptions!$E$247/100*V33,"")</f>
        <v>0</v>
      </c>
      <c r="W59" s="9">
        <f>IFERROR(assumptions!$E$247/100*W33,"")</f>
        <v>26.589783980753783</v>
      </c>
      <c r="X59" s="9">
        <f>IFERROR(assumptions!$E$247/100*X33,"")</f>
        <v>0</v>
      </c>
      <c r="Y59" s="9">
        <f>IFERROR(assumptions!$E$247/100*Y33,"")</f>
        <v>0</v>
      </c>
      <c r="Z59" s="9">
        <f>IFERROR(assumptions!$E$247/100*Z33,"")</f>
        <v>0</v>
      </c>
      <c r="AA59" s="9">
        <f>IFERROR(assumptions!$E$247/100*AA33,"")</f>
        <v>0</v>
      </c>
      <c r="AB59" s="9">
        <f>IFERROR(assumptions!$E$247/100*AB33,"")</f>
        <v>0</v>
      </c>
      <c r="AC59" s="9">
        <f>IFERROR(assumptions!$E$247/100*AC33,"")</f>
        <v>31.78660040395242</v>
      </c>
      <c r="AD59" s="9">
        <f>IFERROR(assumptions!$E$247/100*AD33,"")</f>
        <v>0</v>
      </c>
      <c r="AE59" s="9">
        <f>IFERROR(assumptions!$E$247/100*AE33,"")</f>
        <v>0</v>
      </c>
      <c r="AF59" s="9">
        <f>IFERROR(assumptions!$E$247/100*AF33,"")</f>
        <v>0</v>
      </c>
      <c r="AG59" s="9">
        <f>IFERROR(assumptions!$E$247/100*AG33,"")</f>
        <v>0</v>
      </c>
      <c r="AH59" s="9">
        <f>IFERROR(assumptions!$E$247/100*AH33,"")</f>
        <v>0</v>
      </c>
      <c r="AI59" s="9">
        <f>IFERROR(assumptions!$E$247/100*AI33,"")</f>
        <v>37.99910394051669</v>
      </c>
      <c r="AJ59" s="9">
        <f>IFERROR(assumptions!$E$247/100*AJ33,"")</f>
        <v>0</v>
      </c>
      <c r="AK59" s="9">
        <f>IFERROR(assumptions!$E$247/100*AK33,"")</f>
        <v>0</v>
      </c>
      <c r="AL59" s="9">
        <f>IFERROR(assumptions!$E$247/100*AL33,"")</f>
        <v>0</v>
      </c>
      <c r="AM59" s="9">
        <f>IFERROR(assumptions!$E$247/100*AM33,"")</f>
        <v>0</v>
      </c>
      <c r="AN59" s="9">
        <f>IFERROR(assumptions!$E$247/100*AN33,"")</f>
        <v>0</v>
      </c>
      <c r="AO59" s="9">
        <f>IFERROR(assumptions!$E$247/100*AO33,"")</f>
        <v>45.425804645112322</v>
      </c>
      <c r="AP59" s="9">
        <f>IFERROR(assumptions!$E$247/100*AP33,"")</f>
        <v>0</v>
      </c>
      <c r="AQ59" s="9">
        <f>IFERROR(assumptions!$E$247/100*AQ33,"")</f>
        <v>0</v>
      </c>
      <c r="AR59" s="9">
        <f>IFERROR(assumptions!$E$247/100*AR33,"")</f>
        <v>0</v>
      </c>
      <c r="AS59" s="9">
        <f>IFERROR(assumptions!$E$247/100*AS33,"")</f>
        <v>0</v>
      </c>
      <c r="AT59" s="9">
        <f>IFERROR(assumptions!$E$247/100*AT33,"")</f>
        <v>0</v>
      </c>
      <c r="AU59" s="9">
        <f>IFERROR(assumptions!$E$247/100*AU33,"")</f>
        <v>0</v>
      </c>
      <c r="AV59" s="9">
        <f>IFERROR(assumptions!$E$247/100*AV33,"")</f>
        <v>0</v>
      </c>
      <c r="AW59" s="9">
        <f>IFERROR(assumptions!$E$247/100*AW33,"")</f>
        <v>0</v>
      </c>
      <c r="AX59" s="9">
        <f>IFERROR(assumptions!$E$247/100*AX33,"")</f>
        <v>0</v>
      </c>
      <c r="AY59" s="9">
        <f>IFERROR(assumptions!$E$247/100*AY33,"")</f>
        <v>0</v>
      </c>
      <c r="AZ59" s="9">
        <f>IFERROR(assumptions!$E$247/100*AZ33,"")</f>
        <v>0</v>
      </c>
      <c r="BA59" s="9">
        <f>IFERROR(assumptions!$E$247/100*BA33,"")</f>
        <v>0</v>
      </c>
      <c r="BB59" s="9">
        <f>IFERROR(assumptions!$E$247/100*BB33,"")</f>
        <v>0</v>
      </c>
      <c r="BC59" s="9">
        <f>IFERROR(assumptions!$E$247/100*BC33,"")</f>
        <v>0</v>
      </c>
      <c r="BD59" s="9">
        <f>IFERROR(assumptions!$E$247/100*BD33,"")</f>
        <v>0</v>
      </c>
      <c r="BE59" s="9">
        <f>IFERROR(assumptions!$E$247/100*BE33,"")</f>
        <v>0</v>
      </c>
      <c r="BF59" s="9">
        <f>IFERROR(assumptions!$E$247/100*BF33,"")</f>
        <v>0</v>
      </c>
      <c r="BG59" s="9">
        <f>IFERROR(assumptions!$E$247/100*BG33,"")</f>
        <v>0</v>
      </c>
      <c r="BH59" s="9">
        <f>IFERROR(assumptions!$E$247/100*BH33,"")</f>
        <v>0</v>
      </c>
      <c r="BI59" s="9">
        <f>IFERROR(assumptions!$E$247/100*BI33,"")</f>
        <v>0</v>
      </c>
    </row>
    <row r="60" spans="2:61" x14ac:dyDescent="0.35">
      <c r="C60" t="s">
        <v>340</v>
      </c>
      <c r="D60" t="s">
        <v>233</v>
      </c>
      <c r="E60" s="13">
        <f t="shared" si="19"/>
        <v>526.08859879714737</v>
      </c>
      <c r="F60" s="9">
        <f>IFERROR(MIN(F58/5,F58),"")</f>
        <v>95.665553521824023</v>
      </c>
      <c r="G60" s="9">
        <f t="shared" ref="G60:J60" si="21">IFERROR(MIN(G58/5,G58),"")</f>
        <v>76.532442817459213</v>
      </c>
      <c r="H60" s="9">
        <f t="shared" si="21"/>
        <v>61.225954253967373</v>
      </c>
      <c r="I60" s="9">
        <f t="shared" si="21"/>
        <v>48.980763403173896</v>
      </c>
      <c r="J60" s="9">
        <f t="shared" si="21"/>
        <v>39.184610722539119</v>
      </c>
      <c r="K60" s="9">
        <f>K58/assumptions!$E$251</f>
        <v>6.2695377156062593</v>
      </c>
      <c r="L60" s="9">
        <f>L58/assumptions!$E$251</f>
        <v>6.7630017694562241</v>
      </c>
      <c r="M60" s="9">
        <f>M58/assumptions!$E$251</f>
        <v>6.4924816986779748</v>
      </c>
      <c r="N60" s="9">
        <f>N58/assumptions!$E$251</f>
        <v>6.2327824307308557</v>
      </c>
      <c r="O60" s="9">
        <f>O58/assumptions!$E$251</f>
        <v>5.983471133501622</v>
      </c>
      <c r="P60" s="9">
        <f>P58/assumptions!$E$251</f>
        <v>5.7441322881615573</v>
      </c>
      <c r="Q60" s="9">
        <f>Q58/assumptions!$E$251</f>
        <v>5.5143669966350952</v>
      </c>
      <c r="R60" s="9">
        <f>R58/assumptions!$E$251</f>
        <v>6.1834962840492347</v>
      </c>
      <c r="S60" s="9">
        <f>S58/assumptions!$E$251</f>
        <v>5.936156432687266</v>
      </c>
      <c r="T60" s="9">
        <f>T58/assumptions!$E$251</f>
        <v>5.6987101753797758</v>
      </c>
      <c r="U60" s="9">
        <f>U58/assumptions!$E$251</f>
        <v>5.4707617683645848</v>
      </c>
      <c r="V60" s="9">
        <f>V58/assumptions!$E$251</f>
        <v>5.2519312976300014</v>
      </c>
      <c r="W60" s="9">
        <f>W58/assumptions!$E$251</f>
        <v>5.0418540457248016</v>
      </c>
      <c r="X60" s="9">
        <f>X58/assumptions!$E$251</f>
        <v>5.9037712431259619</v>
      </c>
      <c r="Y60" s="9">
        <f>Y58/assumptions!$E$251</f>
        <v>5.6676203934009228</v>
      </c>
      <c r="Z60" s="9">
        <f>Z58/assumptions!$E$251</f>
        <v>5.440915577664887</v>
      </c>
      <c r="AA60" s="9">
        <f>AA58/assumptions!$E$251</f>
        <v>5.2232789545582907</v>
      </c>
      <c r="AB60" s="9">
        <f>AB58/assumptions!$E$251</f>
        <v>5.0143477963759588</v>
      </c>
      <c r="AC60" s="9">
        <f>AC58/assumptions!$E$251</f>
        <v>4.8137738845209208</v>
      </c>
      <c r="AD60" s="9">
        <f>AD58/assumptions!$E$251</f>
        <v>5.8926869452981805</v>
      </c>
      <c r="AE60" s="9">
        <f>AE58/assumptions!$E$251</f>
        <v>5.656979467486253</v>
      </c>
      <c r="AF60" s="9">
        <f>AF58/assumptions!$E$251</f>
        <v>5.4307002887868032</v>
      </c>
      <c r="AG60" s="9">
        <f>AG58/assumptions!$E$251</f>
        <v>5.213472277235331</v>
      </c>
      <c r="AH60" s="9">
        <f>AH58/assumptions!$E$251</f>
        <v>5.0049333861459182</v>
      </c>
      <c r="AI60" s="9">
        <f>AI58/assumptions!$E$251</f>
        <v>4.8047360507000816</v>
      </c>
      <c r="AJ60" s="9">
        <f>AJ58/assumptions!$E$251</f>
        <v>6.1325107662927447</v>
      </c>
      <c r="AK60" s="9">
        <f>AK58/assumptions!$E$251</f>
        <v>5.8872103356410355</v>
      </c>
      <c r="AL60" s="9">
        <f>AL58/assumptions!$E$251</f>
        <v>5.651721922215394</v>
      </c>
      <c r="AM60" s="9">
        <f>AM58/assumptions!$E$251</f>
        <v>5.4256530453267784</v>
      </c>
      <c r="AN60" s="9">
        <f>AN58/assumptions!$E$251</f>
        <v>5.208626923513707</v>
      </c>
      <c r="AO60" s="9">
        <f>AO58/assumptions!$E$251</f>
        <v>5.0002818465731584</v>
      </c>
      <c r="AP60" s="9">
        <f>AP58/assumptions!$E$251</f>
        <v>6.6173027585147244</v>
      </c>
      <c r="AQ60" s="9">
        <f>AQ58/assumptions!$E$251</f>
        <v>6.352610648174136</v>
      </c>
      <c r="AR60" s="9">
        <f>AR58/assumptions!$E$251</f>
        <v>6.0985062222471704</v>
      </c>
      <c r="AS60" s="9">
        <f>AS58/assumptions!$E$251</f>
        <v>5.8545659733572837</v>
      </c>
      <c r="AT60" s="9">
        <f>AT58/assumptions!$E$251</f>
        <v>5.6203833344229919</v>
      </c>
      <c r="AU60" s="9">
        <f>AU58/assumptions!$E$251</f>
        <v>0</v>
      </c>
      <c r="AV60" s="9">
        <f>AV58/assumptions!$E$251</f>
        <v>0</v>
      </c>
      <c r="AW60" s="9">
        <f>AW58/assumptions!$E$251</f>
        <v>0</v>
      </c>
      <c r="AX60" s="9">
        <f>AX58/assumptions!$E$251</f>
        <v>0</v>
      </c>
      <c r="AY60" s="9">
        <f>AY58/assumptions!$E$251</f>
        <v>0</v>
      </c>
      <c r="AZ60" s="9">
        <f>AZ58/assumptions!$E$251</f>
        <v>0</v>
      </c>
      <c r="BA60" s="9">
        <f>BA58/assumptions!$E$251</f>
        <v>0</v>
      </c>
      <c r="BB60" s="9">
        <f>BB58/assumptions!$E$251</f>
        <v>0</v>
      </c>
      <c r="BC60" s="9">
        <f>BC58/assumptions!$E$251</f>
        <v>0</v>
      </c>
      <c r="BD60" s="9">
        <f>BD58/assumptions!$E$251</f>
        <v>0</v>
      </c>
      <c r="BE60" s="9">
        <f>BE58/assumptions!$E$251</f>
        <v>0</v>
      </c>
      <c r="BF60" s="9">
        <f>BF58/assumptions!$E$251</f>
        <v>0</v>
      </c>
      <c r="BG60" s="9">
        <f>BG58/assumptions!$E$251</f>
        <v>0</v>
      </c>
      <c r="BH60" s="9">
        <f>BH58/assumptions!$E$251</f>
        <v>0</v>
      </c>
      <c r="BI60" s="9">
        <f>BI58/assumptions!$E$251</f>
        <v>0</v>
      </c>
    </row>
    <row r="61" spans="2:61" x14ac:dyDescent="0.35">
      <c r="C61" t="s">
        <v>267</v>
      </c>
      <c r="D61" t="s">
        <v>233</v>
      </c>
      <c r="E61" s="13">
        <f t="shared" si="19"/>
        <v>6376.9899079664465</v>
      </c>
      <c r="F61" s="5">
        <f>IFERROR(F58+F59-F60,"")</f>
        <v>382.66221408729609</v>
      </c>
      <c r="G61" s="5">
        <f t="shared" ref="G61:BI61" si="22">IFERROR(G58+G59-G60,"")</f>
        <v>306.12977126983685</v>
      </c>
      <c r="H61" s="5">
        <f t="shared" si="22"/>
        <v>244.90381701586949</v>
      </c>
      <c r="I61" s="5">
        <f t="shared" si="22"/>
        <v>195.92305361269558</v>
      </c>
      <c r="J61" s="5">
        <f t="shared" si="22"/>
        <v>156.73844289015648</v>
      </c>
      <c r="K61" s="5">
        <f t="shared" si="22"/>
        <v>169.0750442364056</v>
      </c>
      <c r="L61" s="5">
        <f t="shared" si="22"/>
        <v>162.31204246694938</v>
      </c>
      <c r="M61" s="5">
        <f t="shared" si="22"/>
        <v>155.8195607682714</v>
      </c>
      <c r="N61" s="5">
        <f t="shared" si="22"/>
        <v>149.58677833754055</v>
      </c>
      <c r="O61" s="5">
        <f t="shared" si="22"/>
        <v>143.60330720403894</v>
      </c>
      <c r="P61" s="5">
        <f t="shared" si="22"/>
        <v>137.85917491587739</v>
      </c>
      <c r="Q61" s="5">
        <f t="shared" si="22"/>
        <v>154.58740710123087</v>
      </c>
      <c r="R61" s="5">
        <f t="shared" si="22"/>
        <v>148.40391081718164</v>
      </c>
      <c r="S61" s="5">
        <f t="shared" si="22"/>
        <v>142.46775438449438</v>
      </c>
      <c r="T61" s="5">
        <f t="shared" si="22"/>
        <v>136.76904420911461</v>
      </c>
      <c r="U61" s="5">
        <f t="shared" si="22"/>
        <v>131.29828244075003</v>
      </c>
      <c r="V61" s="5">
        <f t="shared" si="22"/>
        <v>126.04635114312003</v>
      </c>
      <c r="W61" s="5">
        <f t="shared" si="22"/>
        <v>147.59428107814904</v>
      </c>
      <c r="X61" s="5">
        <f t="shared" si="22"/>
        <v>141.69050983502308</v>
      </c>
      <c r="Y61" s="5">
        <f t="shared" si="22"/>
        <v>136.02288944162217</v>
      </c>
      <c r="Z61" s="5">
        <f t="shared" si="22"/>
        <v>130.58197386395727</v>
      </c>
      <c r="AA61" s="5">
        <f t="shared" si="22"/>
        <v>125.35869490939898</v>
      </c>
      <c r="AB61" s="5">
        <f t="shared" si="22"/>
        <v>120.34434711302302</v>
      </c>
      <c r="AC61" s="5">
        <f t="shared" si="22"/>
        <v>147.31717363245451</v>
      </c>
      <c r="AD61" s="5">
        <f t="shared" si="22"/>
        <v>141.42448668715633</v>
      </c>
      <c r="AE61" s="5">
        <f t="shared" si="22"/>
        <v>135.76750721967008</v>
      </c>
      <c r="AF61" s="5">
        <f t="shared" si="22"/>
        <v>130.33680693088328</v>
      </c>
      <c r="AG61" s="5">
        <f t="shared" si="22"/>
        <v>125.12333465364796</v>
      </c>
      <c r="AH61" s="5">
        <f t="shared" si="22"/>
        <v>120.11840126750204</v>
      </c>
      <c r="AI61" s="5">
        <f t="shared" si="22"/>
        <v>153.31276915731863</v>
      </c>
      <c r="AJ61" s="5">
        <f t="shared" si="22"/>
        <v>147.18025839102589</v>
      </c>
      <c r="AK61" s="5">
        <f t="shared" si="22"/>
        <v>141.29304805538484</v>
      </c>
      <c r="AL61" s="5">
        <f t="shared" si="22"/>
        <v>135.64132613316946</v>
      </c>
      <c r="AM61" s="5">
        <f t="shared" si="22"/>
        <v>130.21567308784267</v>
      </c>
      <c r="AN61" s="5">
        <f t="shared" si="22"/>
        <v>125.00704616432897</v>
      </c>
      <c r="AO61" s="5">
        <f t="shared" si="22"/>
        <v>165.43256896286812</v>
      </c>
      <c r="AP61" s="5">
        <f t="shared" si="22"/>
        <v>158.81526620435341</v>
      </c>
      <c r="AQ61" s="5">
        <f t="shared" si="22"/>
        <v>152.46265555617927</v>
      </c>
      <c r="AR61" s="5">
        <f t="shared" si="22"/>
        <v>146.36414933393209</v>
      </c>
      <c r="AS61" s="5">
        <f t="shared" si="22"/>
        <v>140.50958336057479</v>
      </c>
      <c r="AT61" s="5">
        <f t="shared" si="22"/>
        <v>134.8892000261518</v>
      </c>
      <c r="AU61" s="5">
        <f t="shared" si="22"/>
        <v>0</v>
      </c>
      <c r="AV61" s="5">
        <f t="shared" si="22"/>
        <v>0</v>
      </c>
      <c r="AW61" s="5">
        <f t="shared" si="22"/>
        <v>0</v>
      </c>
      <c r="AX61" s="5">
        <f t="shared" si="22"/>
        <v>0</v>
      </c>
      <c r="AY61" s="5">
        <f t="shared" si="22"/>
        <v>0</v>
      </c>
      <c r="AZ61" s="5">
        <f t="shared" si="22"/>
        <v>0</v>
      </c>
      <c r="BA61" s="5">
        <f t="shared" si="22"/>
        <v>0</v>
      </c>
      <c r="BB61" s="5">
        <f t="shared" si="22"/>
        <v>0</v>
      </c>
      <c r="BC61" s="5">
        <f t="shared" si="22"/>
        <v>0</v>
      </c>
      <c r="BD61" s="5">
        <f t="shared" si="22"/>
        <v>0</v>
      </c>
      <c r="BE61" s="5">
        <f t="shared" si="22"/>
        <v>0</v>
      </c>
      <c r="BF61" s="5">
        <f t="shared" si="22"/>
        <v>0</v>
      </c>
      <c r="BG61" s="5">
        <f t="shared" si="22"/>
        <v>0</v>
      </c>
      <c r="BH61" s="5">
        <f t="shared" si="22"/>
        <v>0</v>
      </c>
      <c r="BI61" s="5">
        <f t="shared" si="22"/>
        <v>0</v>
      </c>
    </row>
    <row r="62" spans="2:61" x14ac:dyDescent="0.35">
      <c r="B62" t="s">
        <v>341</v>
      </c>
      <c r="D62" t="s">
        <v>233</v>
      </c>
      <c r="E62" s="13">
        <f t="shared" si="19"/>
        <v>255.07959631865788</v>
      </c>
      <c r="F62" s="9">
        <f>F61/assumptions!$E$251</f>
        <v>15.306488563491843</v>
      </c>
      <c r="G62" s="9">
        <f>G61/assumptions!$E$251</f>
        <v>12.245190850793474</v>
      </c>
      <c r="H62" s="9">
        <f>H61/assumptions!$E$251</f>
        <v>9.7961526806347798</v>
      </c>
      <c r="I62" s="9">
        <f>I61/assumptions!$E$251</f>
        <v>7.836922144507823</v>
      </c>
      <c r="J62" s="9">
        <f>J61/assumptions!$E$251</f>
        <v>6.2695377156062593</v>
      </c>
      <c r="K62" s="9">
        <f>K61/assumptions!$E$251</f>
        <v>6.7630017694562241</v>
      </c>
      <c r="L62" s="9">
        <f>L61/assumptions!$E$251</f>
        <v>6.4924816986779748</v>
      </c>
      <c r="M62" s="9">
        <f>M61/assumptions!$E$251</f>
        <v>6.2327824307308557</v>
      </c>
      <c r="N62" s="9">
        <f>N61/assumptions!$E$251</f>
        <v>5.983471133501622</v>
      </c>
      <c r="O62" s="9">
        <f>O61/assumptions!$E$251</f>
        <v>5.7441322881615573</v>
      </c>
      <c r="P62" s="9">
        <f>P61/assumptions!$E$251</f>
        <v>5.5143669966350952</v>
      </c>
      <c r="Q62" s="9">
        <f>Q61/assumptions!$E$251</f>
        <v>6.1834962840492347</v>
      </c>
      <c r="R62" s="9">
        <f>R61/assumptions!$E$251</f>
        <v>5.936156432687266</v>
      </c>
      <c r="S62" s="9">
        <f>S61/assumptions!$E$251</f>
        <v>5.6987101753797758</v>
      </c>
      <c r="T62" s="9">
        <f>T61/assumptions!$E$251</f>
        <v>5.4707617683645848</v>
      </c>
      <c r="U62" s="9">
        <f>U61/assumptions!$E$251</f>
        <v>5.2519312976300014</v>
      </c>
      <c r="V62" s="9">
        <f>V61/assumptions!$E$251</f>
        <v>5.0418540457248016</v>
      </c>
      <c r="W62" s="9">
        <f>W61/assumptions!$E$251</f>
        <v>5.9037712431259619</v>
      </c>
      <c r="X62" s="9">
        <f>X61/assumptions!$E$251</f>
        <v>5.6676203934009228</v>
      </c>
      <c r="Y62" s="9">
        <f>Y61/assumptions!$E$251</f>
        <v>5.440915577664887</v>
      </c>
      <c r="Z62" s="9">
        <f>Z61/assumptions!$E$251</f>
        <v>5.2232789545582907</v>
      </c>
      <c r="AA62" s="9">
        <f>AA61/assumptions!$E$251</f>
        <v>5.0143477963759588</v>
      </c>
      <c r="AB62" s="9">
        <f>AB61/assumptions!$E$251</f>
        <v>4.8137738845209208</v>
      </c>
      <c r="AC62" s="9">
        <f>AC61/assumptions!$E$251</f>
        <v>5.8926869452981805</v>
      </c>
      <c r="AD62" s="9">
        <f>AD61/assumptions!$E$251</f>
        <v>5.656979467486253</v>
      </c>
      <c r="AE62" s="9">
        <f>AE61/assumptions!$E$251</f>
        <v>5.4307002887868032</v>
      </c>
      <c r="AF62" s="9">
        <f>AF61/assumptions!$E$251</f>
        <v>5.213472277235331</v>
      </c>
      <c r="AG62" s="9">
        <f>AG61/assumptions!$E$251</f>
        <v>5.0049333861459182</v>
      </c>
      <c r="AH62" s="9">
        <f>AH61/assumptions!$E$251</f>
        <v>4.8047360507000816</v>
      </c>
      <c r="AI62" s="9">
        <f>AI61/assumptions!$E$251</f>
        <v>6.1325107662927447</v>
      </c>
      <c r="AJ62" s="9">
        <f>AJ61/assumptions!$E$251</f>
        <v>5.8872103356410355</v>
      </c>
      <c r="AK62" s="9">
        <f>AK61/assumptions!$E$251</f>
        <v>5.651721922215394</v>
      </c>
      <c r="AL62" s="9">
        <f>AL61/assumptions!$E$251</f>
        <v>5.4256530453267784</v>
      </c>
      <c r="AM62" s="9">
        <f>AM61/assumptions!$E$251</f>
        <v>5.208626923513707</v>
      </c>
      <c r="AN62" s="9">
        <f>AN61/assumptions!$E$251</f>
        <v>5.0002818465731584</v>
      </c>
      <c r="AO62" s="9">
        <f>AO61/assumptions!$E$251</f>
        <v>6.6173027585147244</v>
      </c>
      <c r="AP62" s="9">
        <f>AP61/assumptions!$E$251</f>
        <v>6.352610648174136</v>
      </c>
      <c r="AQ62" s="9">
        <f>AQ61/assumptions!$E$251</f>
        <v>6.0985062222471704</v>
      </c>
      <c r="AR62" s="9">
        <f>AR61/assumptions!$E$251</f>
        <v>5.8545659733572837</v>
      </c>
      <c r="AS62" s="9">
        <f>AS61/assumptions!$E$251</f>
        <v>5.6203833344229919</v>
      </c>
      <c r="AT62" s="9">
        <f>AT61/assumptions!$E$251</f>
        <v>5.3955680010460716</v>
      </c>
      <c r="AU62" s="9">
        <f>AU61/assumptions!$E$251</f>
        <v>0</v>
      </c>
      <c r="AV62" s="9">
        <f>AV61/assumptions!$E$251</f>
        <v>0</v>
      </c>
      <c r="AW62" s="9">
        <f>AW61/assumptions!$E$251</f>
        <v>0</v>
      </c>
      <c r="AX62" s="9">
        <f>AX61/assumptions!$E$251</f>
        <v>0</v>
      </c>
      <c r="AY62" s="9">
        <f>AY61/assumptions!$E$251</f>
        <v>0</v>
      </c>
      <c r="AZ62" s="9">
        <f>AZ61/assumptions!$E$251</f>
        <v>0</v>
      </c>
      <c r="BA62" s="9">
        <f>BA61/assumptions!$E$251</f>
        <v>0</v>
      </c>
      <c r="BB62" s="9">
        <f>BB61/assumptions!$E$251</f>
        <v>0</v>
      </c>
      <c r="BC62" s="9">
        <f>BC61/assumptions!$E$251</f>
        <v>0</v>
      </c>
      <c r="BD62" s="9">
        <f>BD61/assumptions!$E$251</f>
        <v>0</v>
      </c>
      <c r="BE62" s="9">
        <f>BE61/assumptions!$E$251</f>
        <v>0</v>
      </c>
      <c r="BF62" s="9">
        <f>BF61/assumptions!$E$251</f>
        <v>0</v>
      </c>
      <c r="BG62" s="9">
        <f>BG61/assumptions!$E$251</f>
        <v>0</v>
      </c>
      <c r="BH62" s="9">
        <f>BH61/assumptions!$E$251</f>
        <v>0</v>
      </c>
      <c r="BI62" s="9">
        <f>BI61/assumptions!$E$251</f>
        <v>0</v>
      </c>
    </row>
    <row r="63" spans="2:61" x14ac:dyDescent="0.35">
      <c r="B63"/>
      <c r="E63" s="13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</row>
    <row r="64" spans="2:61" x14ac:dyDescent="0.35">
      <c r="B64" s="7" t="s">
        <v>343</v>
      </c>
      <c r="E64" s="13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1:61" x14ac:dyDescent="0.35">
      <c r="C65" t="s">
        <v>240</v>
      </c>
      <c r="D65" t="s">
        <v>233</v>
      </c>
      <c r="E65" s="13">
        <f t="shared" si="19"/>
        <v>4119.0294608894092</v>
      </c>
      <c r="F65" s="5">
        <f>assumptions!E256</f>
        <v>159.44258920304003</v>
      </c>
      <c r="G65" s="5">
        <f>IF(production!G24&gt;0,F68,0)</f>
        <v>155.45652447296402</v>
      </c>
      <c r="H65" s="5">
        <f>IF(production!H24&gt;0,G68,0)</f>
        <v>151.57011136113991</v>
      </c>
      <c r="I65" s="5">
        <f>IF(production!I24&gt;0,H68,0)</f>
        <v>147.78085857711142</v>
      </c>
      <c r="J65" s="5">
        <f>IF(production!J24&gt;0,I68,0)</f>
        <v>144.08633711268362</v>
      </c>
      <c r="K65" s="5">
        <f>IF(production!K24&gt;0,J68,0)</f>
        <v>140.48417868486652</v>
      </c>
      <c r="L65" s="5">
        <f>IF(production!L24&gt;0,K68,0)</f>
        <v>136.97207421774485</v>
      </c>
      <c r="M65" s="5">
        <f>IF(production!M24&gt;0,L68,0)</f>
        <v>133.54777236230123</v>
      </c>
      <c r="N65" s="5">
        <f>IF(production!N24&gt;0,M68,0)</f>
        <v>130.2090780532437</v>
      </c>
      <c r="O65" s="5">
        <f>IF(production!O24&gt;0,N68,0)</f>
        <v>126.9538511019126</v>
      </c>
      <c r="P65" s="5">
        <f>IF(production!P24&gt;0,O68,0)</f>
        <v>123.7800048243648</v>
      </c>
      <c r="Q65" s="5">
        <f>IF(production!Q24&gt;0,P68,0)</f>
        <v>120.68550470375567</v>
      </c>
      <c r="R65" s="5">
        <f>IF(production!R24&gt;0,Q68,0)</f>
        <v>117.66836708616178</v>
      </c>
      <c r="S65" s="5">
        <f>IF(production!S24&gt;0,R68,0)</f>
        <v>114.72665790900774</v>
      </c>
      <c r="T65" s="5">
        <f>IF(production!T24&gt;0,S68,0)</f>
        <v>111.85849146128255</v>
      </c>
      <c r="U65" s="5">
        <f>IF(production!U24&gt;0,T68,0)</f>
        <v>109.06202917475049</v>
      </c>
      <c r="V65" s="5">
        <f>IF(production!V24&gt;0,U68,0)</f>
        <v>106.33547844538172</v>
      </c>
      <c r="W65" s="5">
        <f>IF(production!W24&gt;0,V68,0)</f>
        <v>103.67709148424719</v>
      </c>
      <c r="X65" s="5">
        <f>IF(production!X24&gt;0,W68,0)</f>
        <v>101.08516419714101</v>
      </c>
      <c r="Y65" s="5">
        <f>IF(production!Y24&gt;0,X68,0)</f>
        <v>98.558035092212492</v>
      </c>
      <c r="Z65" s="5">
        <f>IF(production!Z24&gt;0,Y68,0)</f>
        <v>96.094084214907184</v>
      </c>
      <c r="AA65" s="5">
        <f>IF(production!AA24&gt;0,Z68,0)</f>
        <v>93.691732109534499</v>
      </c>
      <c r="AB65" s="5">
        <f>IF(production!AB24&gt;0,AA68,0)</f>
        <v>91.34943880679613</v>
      </c>
      <c r="AC65" s="5">
        <f>IF(production!AC24&gt;0,AB68,0)</f>
        <v>89.06570283662623</v>
      </c>
      <c r="AD65" s="5">
        <f>IF(production!AD24&gt;0,AC68,0)</f>
        <v>86.839060265710572</v>
      </c>
      <c r="AE65" s="5">
        <f>IF(production!AE24&gt;0,AD68,0)</f>
        <v>84.668083759067812</v>
      </c>
      <c r="AF65" s="5">
        <f>IF(production!AF24&gt;0,AE68,0)</f>
        <v>82.551381665091114</v>
      </c>
      <c r="AG65" s="5">
        <f>IF(production!AG24&gt;0,AF68,0)</f>
        <v>80.487597123463843</v>
      </c>
      <c r="AH65" s="5">
        <f>IF(production!AH24&gt;0,AG68,0)</f>
        <v>78.475407195377244</v>
      </c>
      <c r="AI65" s="5">
        <f>IF(production!AI24&gt;0,AH68,0)</f>
        <v>76.513522015492811</v>
      </c>
      <c r="AJ65" s="5">
        <f>IF(production!AJ24&gt;0,AI68,0)</f>
        <v>74.600683965105489</v>
      </c>
      <c r="AK65" s="5">
        <f>IF(production!AK24&gt;0,AJ68,0)</f>
        <v>72.735666865977848</v>
      </c>
      <c r="AL65" s="5">
        <f>IF(production!AL24&gt;0,AK68,0)</f>
        <v>70.917275194328397</v>
      </c>
      <c r="AM65" s="5">
        <f>IF(production!AM24&gt;0,AL68,0)</f>
        <v>69.144343314470191</v>
      </c>
      <c r="AN65" s="5">
        <f>IF(production!AN24&gt;0,AM68,0)</f>
        <v>67.415734731608438</v>
      </c>
      <c r="AO65" s="5">
        <f>IF(production!AO24&gt;0,AN68,0)</f>
        <v>65.730341363318232</v>
      </c>
      <c r="AP65" s="5">
        <f>IF(production!AP24&gt;0,AO68,0)</f>
        <v>64.087082829235271</v>
      </c>
      <c r="AQ65" s="5">
        <f>IF(production!AQ24&gt;0,AP68,0)</f>
        <v>62.484905758504389</v>
      </c>
      <c r="AR65" s="5">
        <f>IF(production!AR24&gt;0,AQ68,0)</f>
        <v>60.92278311454178</v>
      </c>
      <c r="AS65" s="5">
        <f>IF(production!AS24&gt;0,AR68,0)</f>
        <v>59.399713536678235</v>
      </c>
      <c r="AT65" s="5">
        <f>IF(production!AT24&gt;0,AS68,0)</f>
        <v>57.914720698261277</v>
      </c>
      <c r="AU65" s="5">
        <f>IF(production!AU24&gt;0,AT68,0)</f>
        <v>0</v>
      </c>
      <c r="AV65" s="5">
        <f>IF(production!AV24&gt;0,AU68,0)</f>
        <v>0</v>
      </c>
      <c r="AW65" s="5">
        <f>IF(production!AW24&gt;0,AV68,0)</f>
        <v>0</v>
      </c>
      <c r="AX65" s="5">
        <f>IF(production!AX24&gt;0,AW68,0)</f>
        <v>0</v>
      </c>
      <c r="AY65" s="5">
        <f>IF(production!AY24&gt;0,AX68,0)</f>
        <v>0</v>
      </c>
      <c r="AZ65" s="5">
        <f>IF(production!AZ24&gt;0,AY68,0)</f>
        <v>0</v>
      </c>
      <c r="BA65" s="5">
        <f>IF(production!BA24&gt;0,AZ68,0)</f>
        <v>0</v>
      </c>
      <c r="BB65" s="5">
        <f>IF(production!BB24&gt;0,BA68,0)</f>
        <v>0</v>
      </c>
      <c r="BC65" s="5">
        <f>IF(production!BC24&gt;0,BB68,0)</f>
        <v>0</v>
      </c>
      <c r="BD65" s="5">
        <f>IF(production!BD24&gt;0,BC68,0)</f>
        <v>0</v>
      </c>
      <c r="BE65" s="5">
        <f>IF(production!BE24&gt;0,BD68,0)</f>
        <v>0</v>
      </c>
      <c r="BF65" s="5">
        <f>IF(production!BF24&gt;0,BE68,0)</f>
        <v>0</v>
      </c>
      <c r="BG65" s="5">
        <f>IF(production!BG24&gt;0,BF68,0)</f>
        <v>0</v>
      </c>
      <c r="BH65" s="5">
        <f>IF(production!BH24&gt;0,BG68,0)</f>
        <v>0</v>
      </c>
      <c r="BI65" s="5">
        <f>IF(production!BI24&gt;0,BH68,0)</f>
        <v>0</v>
      </c>
    </row>
    <row r="66" spans="1:61" x14ac:dyDescent="0.35">
      <c r="C66" t="s">
        <v>339</v>
      </c>
      <c r="D66" t="s">
        <v>233</v>
      </c>
      <c r="E66" s="13">
        <f t="shared" si="19"/>
        <v>0</v>
      </c>
      <c r="F66" s="9">
        <f>IFERROR(assumptions!$E$248/100*capex!F33,"")</f>
        <v>0</v>
      </c>
      <c r="G66" s="9">
        <f>IFERROR(assumptions!$E$248/100*G33,"")</f>
        <v>0</v>
      </c>
      <c r="H66" s="9">
        <f>IFERROR(assumptions!$E$248/100*H33,"")</f>
        <v>0</v>
      </c>
      <c r="I66" s="9">
        <f>IFERROR(assumptions!$E$248/100*I33,"")</f>
        <v>0</v>
      </c>
      <c r="J66" s="9">
        <f>IFERROR(assumptions!$E$248/100*J33,"")</f>
        <v>0</v>
      </c>
      <c r="K66" s="9">
        <f>IFERROR(assumptions!$E$248/100*K33,"")</f>
        <v>0</v>
      </c>
      <c r="L66" s="9">
        <f>IFERROR(assumptions!$E$248/100*L33,"")</f>
        <v>0</v>
      </c>
      <c r="M66" s="9">
        <f>IFERROR(assumptions!$E$248/100*M33,"")</f>
        <v>0</v>
      </c>
      <c r="N66" s="9">
        <f>IFERROR(assumptions!$E$248/100*N33,"")</f>
        <v>0</v>
      </c>
      <c r="O66" s="9">
        <f>IFERROR(assumptions!$E$248/100*O33,"")</f>
        <v>0</v>
      </c>
      <c r="P66" s="9">
        <f>IFERROR(assumptions!$E$248/100*P33,"")</f>
        <v>0</v>
      </c>
      <c r="Q66" s="9">
        <f>IFERROR(assumptions!$E$248/100*Q33,"")</f>
        <v>0</v>
      </c>
      <c r="R66" s="9">
        <f>IFERROR(assumptions!$E$248/100*R33,"")</f>
        <v>0</v>
      </c>
      <c r="S66" s="9">
        <f>IFERROR(assumptions!$E$248/100*S33,"")</f>
        <v>0</v>
      </c>
      <c r="T66" s="9">
        <f>IFERROR(assumptions!$E$248/100*T33,"")</f>
        <v>0</v>
      </c>
      <c r="U66" s="9">
        <f>IFERROR(assumptions!$E$248/100*U33,"")</f>
        <v>0</v>
      </c>
      <c r="V66" s="9">
        <f>IFERROR(assumptions!$E$248/100*V33,"")</f>
        <v>0</v>
      </c>
      <c r="W66" s="9">
        <f>IFERROR(assumptions!$E$248/100*W33,"")</f>
        <v>0</v>
      </c>
      <c r="X66" s="9">
        <f>IFERROR(assumptions!$E$248/100*X33,"")</f>
        <v>0</v>
      </c>
      <c r="Y66" s="9">
        <f>IFERROR(assumptions!$E$248/100*Y33,"")</f>
        <v>0</v>
      </c>
      <c r="Z66" s="9">
        <f>IFERROR(assumptions!$E$248/100*Z33,"")</f>
        <v>0</v>
      </c>
      <c r="AA66" s="9">
        <f>IFERROR(assumptions!$E$248/100*AA33,"")</f>
        <v>0</v>
      </c>
      <c r="AB66" s="9">
        <f>IFERROR(assumptions!$E$248/100*AB33,"")</f>
        <v>0</v>
      </c>
      <c r="AC66" s="9">
        <f>IFERROR(assumptions!$E$248/100*AC33,"")</f>
        <v>0</v>
      </c>
      <c r="AD66" s="9">
        <f>IFERROR(assumptions!$E$248/100*AD33,"")</f>
        <v>0</v>
      </c>
      <c r="AE66" s="9">
        <f>IFERROR(assumptions!$E$248/100*AE33,"")</f>
        <v>0</v>
      </c>
      <c r="AF66" s="9">
        <f>IFERROR(assumptions!$E$248/100*AF33,"")</f>
        <v>0</v>
      </c>
      <c r="AG66" s="9">
        <f>IFERROR(assumptions!$E$248/100*AG33,"")</f>
        <v>0</v>
      </c>
      <c r="AH66" s="9">
        <f>IFERROR(assumptions!$E$248/100*AH33,"")</f>
        <v>0</v>
      </c>
      <c r="AI66" s="9">
        <f>IFERROR(assumptions!$E$248/100*AI33,"")</f>
        <v>0</v>
      </c>
      <c r="AJ66" s="9">
        <f>IFERROR(assumptions!$E$248/100*AJ33,"")</f>
        <v>0</v>
      </c>
      <c r="AK66" s="9">
        <f>IFERROR(assumptions!$E$248/100*AK33,"")</f>
        <v>0</v>
      </c>
      <c r="AL66" s="9">
        <f>IFERROR(assumptions!$E$248/100*AL33,"")</f>
        <v>0</v>
      </c>
      <c r="AM66" s="9">
        <f>IFERROR(assumptions!$E$248/100*AM33,"")</f>
        <v>0</v>
      </c>
      <c r="AN66" s="9">
        <f>IFERROR(assumptions!$E$248/100*AN33,"")</f>
        <v>0</v>
      </c>
      <c r="AO66" s="9">
        <f>IFERROR(assumptions!$E$248/100*AO33,"")</f>
        <v>0</v>
      </c>
      <c r="AP66" s="9">
        <f>IFERROR(assumptions!$E$248/100*AP33,"")</f>
        <v>0</v>
      </c>
      <c r="AQ66" s="9">
        <f>IFERROR(assumptions!$E$248/100*AQ33,"")</f>
        <v>0</v>
      </c>
      <c r="AR66" s="9">
        <f>IFERROR(assumptions!$E$248/100*AR33,"")</f>
        <v>0</v>
      </c>
      <c r="AS66" s="9">
        <f>IFERROR(assumptions!$E$248/100*AS33,"")</f>
        <v>0</v>
      </c>
      <c r="AT66" s="9">
        <f>IFERROR(assumptions!$E$248/100*AT33,"")</f>
        <v>0</v>
      </c>
      <c r="AU66" s="9">
        <f>IFERROR(assumptions!$E$248/100*AU33,"")</f>
        <v>0</v>
      </c>
      <c r="AV66" s="9">
        <f>IFERROR(assumptions!$E$248/100*AV33,"")</f>
        <v>0</v>
      </c>
      <c r="AW66" s="9">
        <f>IFERROR(assumptions!$E$248/100*AW33,"")</f>
        <v>0</v>
      </c>
      <c r="AX66" s="9">
        <f>IFERROR(assumptions!$E$248/100*AX33,"")</f>
        <v>0</v>
      </c>
      <c r="AY66" s="9">
        <f>IFERROR(assumptions!$E$248/100*AY33,"")</f>
        <v>0</v>
      </c>
      <c r="AZ66" s="9">
        <f>IFERROR(assumptions!$E$248/100*AZ33,"")</f>
        <v>0</v>
      </c>
      <c r="BA66" s="9">
        <f>IFERROR(assumptions!$E$248/100*BA33,"")</f>
        <v>0</v>
      </c>
      <c r="BB66" s="9">
        <f>IFERROR(assumptions!$E$248/100*BB33,"")</f>
        <v>0</v>
      </c>
      <c r="BC66" s="9">
        <f>IFERROR(assumptions!$E$248/100*BC33,"")</f>
        <v>0</v>
      </c>
      <c r="BD66" s="9">
        <f>IFERROR(assumptions!$E$248/100*BD33,"")</f>
        <v>0</v>
      </c>
      <c r="BE66" s="9">
        <f>IFERROR(assumptions!$E$248/100*BE33,"")</f>
        <v>0</v>
      </c>
      <c r="BF66" s="9">
        <f>IFERROR(assumptions!$E$248/100*BF33,"")</f>
        <v>0</v>
      </c>
      <c r="BG66" s="9">
        <f>IFERROR(assumptions!$E$248/100*BG33,"")</f>
        <v>0</v>
      </c>
      <c r="BH66" s="9">
        <f>IFERROR(assumptions!$E$248/100*BH33,"")</f>
        <v>0</v>
      </c>
      <c r="BI66" s="9">
        <f>IFERROR(assumptions!$E$248/100*BI33,"")</f>
        <v>0</v>
      </c>
    </row>
    <row r="67" spans="1:61" x14ac:dyDescent="0.35">
      <c r="C67" t="s">
        <v>340</v>
      </c>
      <c r="D67" t="s">
        <v>233</v>
      </c>
      <c r="E67" s="13">
        <f t="shared" si="19"/>
        <v>102.97573652223527</v>
      </c>
      <c r="F67" s="9">
        <f>F65/assumptions!$E$252</f>
        <v>3.9860647300760008</v>
      </c>
      <c r="G67" s="9">
        <f>G65/assumptions!$E$252</f>
        <v>3.8864131118241003</v>
      </c>
      <c r="H67" s="9">
        <f>H65/assumptions!$E$252</f>
        <v>3.7892527840284975</v>
      </c>
      <c r="I67" s="9">
        <f>I65/assumptions!$E$252</f>
        <v>3.6945214644277855</v>
      </c>
      <c r="J67" s="9">
        <f>J65/assumptions!$E$252</f>
        <v>3.6021584278170904</v>
      </c>
      <c r="K67" s="9">
        <f>K65/assumptions!$E$252</f>
        <v>3.512104467121663</v>
      </c>
      <c r="L67" s="9">
        <f>L65/assumptions!$E$252</f>
        <v>3.4243018554436211</v>
      </c>
      <c r="M67" s="9">
        <f>M65/assumptions!$E$252</f>
        <v>3.338694309057531</v>
      </c>
      <c r="N67" s="9">
        <f>N65/assumptions!$E$252</f>
        <v>3.2552269513310925</v>
      </c>
      <c r="O67" s="9">
        <f>O65/assumptions!$E$252</f>
        <v>3.1738462775478151</v>
      </c>
      <c r="P67" s="9">
        <f>P65/assumptions!$E$252</f>
        <v>3.0945001206091201</v>
      </c>
      <c r="Q67" s="9">
        <f>Q65/assumptions!$E$252</f>
        <v>3.0171376175938915</v>
      </c>
      <c r="R67" s="9">
        <f>R65/assumptions!$E$252</f>
        <v>2.9417091771540447</v>
      </c>
      <c r="S67" s="9">
        <f>S65/assumptions!$E$252</f>
        <v>2.8681664477251934</v>
      </c>
      <c r="T67" s="9">
        <f>T65/assumptions!$E$252</f>
        <v>2.7964622865320639</v>
      </c>
      <c r="U67" s="9">
        <f>U65/assumptions!$E$252</f>
        <v>2.7265507293687623</v>
      </c>
      <c r="V67" s="9">
        <f>V65/assumptions!$E$252</f>
        <v>2.6583869611345432</v>
      </c>
      <c r="W67" s="9">
        <f>W65/assumptions!$E$252</f>
        <v>2.5919272871061798</v>
      </c>
      <c r="X67" s="9">
        <f>X65/assumptions!$E$252</f>
        <v>2.5271291049285254</v>
      </c>
      <c r="Y67" s="9">
        <f>Y65/assumptions!$E$252</f>
        <v>2.4639508773053125</v>
      </c>
      <c r="Z67" s="9">
        <f>Z65/assumptions!$E$252</f>
        <v>2.4023521053726795</v>
      </c>
      <c r="AA67" s="9">
        <f>AA65/assumptions!$E$252</f>
        <v>2.3422933027383626</v>
      </c>
      <c r="AB67" s="9">
        <f>AB65/assumptions!$E$252</f>
        <v>2.2837359701699032</v>
      </c>
      <c r="AC67" s="9">
        <f>AC65/assumptions!$E$252</f>
        <v>2.2266425709156557</v>
      </c>
      <c r="AD67" s="9">
        <f>AD65/assumptions!$E$252</f>
        <v>2.1709765066427642</v>
      </c>
      <c r="AE67" s="9">
        <f>AE65/assumptions!$E$252</f>
        <v>2.1167020939766954</v>
      </c>
      <c r="AF67" s="9">
        <f>AF65/assumptions!$E$252</f>
        <v>2.0637845416272778</v>
      </c>
      <c r="AG67" s="9">
        <f>AG65/assumptions!$E$252</f>
        <v>2.0121899280865962</v>
      </c>
      <c r="AH67" s="9">
        <f>AH65/assumptions!$E$252</f>
        <v>1.961885179884431</v>
      </c>
      <c r="AI67" s="9">
        <f>AI65/assumptions!$E$252</f>
        <v>1.9128380503873204</v>
      </c>
      <c r="AJ67" s="9">
        <f>AJ65/assumptions!$E$252</f>
        <v>1.8650170991276371</v>
      </c>
      <c r="AK67" s="9">
        <f>AK65/assumptions!$E$252</f>
        <v>1.8183916716494462</v>
      </c>
      <c r="AL67" s="9">
        <f>AL65/assumptions!$E$252</f>
        <v>1.7729318798582099</v>
      </c>
      <c r="AM67" s="9">
        <f>AM65/assumptions!$E$252</f>
        <v>1.7286085828617548</v>
      </c>
      <c r="AN67" s="9">
        <f>AN65/assumptions!$E$252</f>
        <v>1.6853933682902109</v>
      </c>
      <c r="AO67" s="9">
        <f>AO65/assumptions!$E$252</f>
        <v>1.6432585340829557</v>
      </c>
      <c r="AP67" s="9">
        <f>AP65/assumptions!$E$252</f>
        <v>1.6021770707308818</v>
      </c>
      <c r="AQ67" s="9">
        <f>AQ65/assumptions!$E$252</f>
        <v>1.5621226439626097</v>
      </c>
      <c r="AR67" s="9">
        <f>AR65/assumptions!$E$252</f>
        <v>1.5230695778635446</v>
      </c>
      <c r="AS67" s="9">
        <f>AS65/assumptions!$E$252</f>
        <v>1.484992838416956</v>
      </c>
      <c r="AT67" s="9">
        <f>AT65/assumptions!$E$252</f>
        <v>1.4478680174565319</v>
      </c>
      <c r="AU67" s="9">
        <f>AU65/assumptions!$E$252</f>
        <v>0</v>
      </c>
      <c r="AV67" s="9">
        <f>AV65/assumptions!$E$252</f>
        <v>0</v>
      </c>
      <c r="AW67" s="9">
        <f>AW65/assumptions!$E$252</f>
        <v>0</v>
      </c>
      <c r="AX67" s="9">
        <f>AX65/assumptions!$E$252</f>
        <v>0</v>
      </c>
      <c r="AY67" s="9">
        <f>AY65/assumptions!$E$252</f>
        <v>0</v>
      </c>
      <c r="AZ67" s="9">
        <f>AZ65/assumptions!$E$252</f>
        <v>0</v>
      </c>
      <c r="BA67" s="9">
        <f>BA65/assumptions!$E$252</f>
        <v>0</v>
      </c>
      <c r="BB67" s="9">
        <f>BB65/assumptions!$E$252</f>
        <v>0</v>
      </c>
      <c r="BC67" s="9">
        <f>BC65/assumptions!$E$252</f>
        <v>0</v>
      </c>
      <c r="BD67" s="9">
        <f>BD65/assumptions!$E$252</f>
        <v>0</v>
      </c>
      <c r="BE67" s="9">
        <f>BE65/assumptions!$E$252</f>
        <v>0</v>
      </c>
      <c r="BF67" s="9">
        <f>BF65/assumptions!$E$252</f>
        <v>0</v>
      </c>
      <c r="BG67" s="9">
        <f>BG65/assumptions!$E$252</f>
        <v>0</v>
      </c>
      <c r="BH67" s="9">
        <f>BH65/assumptions!$E$252</f>
        <v>0</v>
      </c>
      <c r="BI67" s="9">
        <f>BI65/assumptions!$E$252</f>
        <v>0</v>
      </c>
    </row>
    <row r="68" spans="1:61" x14ac:dyDescent="0.35">
      <c r="C68" t="s">
        <v>267</v>
      </c>
      <c r="D68" t="s">
        <v>233</v>
      </c>
      <c r="E68" s="13">
        <f t="shared" si="19"/>
        <v>4016.0537243671733</v>
      </c>
      <c r="F68" s="5">
        <f>IFERROR(F65+F66-F67,"")</f>
        <v>155.45652447296402</v>
      </c>
      <c r="G68" s="5">
        <f t="shared" ref="G68:BI68" si="23">IFERROR(G65+G66-G67,"")</f>
        <v>151.57011136113991</v>
      </c>
      <c r="H68" s="5">
        <f t="shared" si="23"/>
        <v>147.78085857711142</v>
      </c>
      <c r="I68" s="5">
        <f t="shared" si="23"/>
        <v>144.08633711268362</v>
      </c>
      <c r="J68" s="5">
        <f t="shared" si="23"/>
        <v>140.48417868486652</v>
      </c>
      <c r="K68" s="5">
        <f t="shared" si="23"/>
        <v>136.97207421774485</v>
      </c>
      <c r="L68" s="5">
        <f t="shared" si="23"/>
        <v>133.54777236230123</v>
      </c>
      <c r="M68" s="5">
        <f t="shared" si="23"/>
        <v>130.2090780532437</v>
      </c>
      <c r="N68" s="5">
        <f t="shared" si="23"/>
        <v>126.9538511019126</v>
      </c>
      <c r="O68" s="5">
        <f t="shared" si="23"/>
        <v>123.7800048243648</v>
      </c>
      <c r="P68" s="5">
        <f t="shared" si="23"/>
        <v>120.68550470375567</v>
      </c>
      <c r="Q68" s="5">
        <f t="shared" si="23"/>
        <v>117.66836708616178</v>
      </c>
      <c r="R68" s="5">
        <f t="shared" si="23"/>
        <v>114.72665790900774</v>
      </c>
      <c r="S68" s="5">
        <f t="shared" si="23"/>
        <v>111.85849146128255</v>
      </c>
      <c r="T68" s="5">
        <f t="shared" si="23"/>
        <v>109.06202917475049</v>
      </c>
      <c r="U68" s="5">
        <f t="shared" si="23"/>
        <v>106.33547844538172</v>
      </c>
      <c r="V68" s="5">
        <f t="shared" si="23"/>
        <v>103.67709148424719</v>
      </c>
      <c r="W68" s="5">
        <f t="shared" si="23"/>
        <v>101.08516419714101</v>
      </c>
      <c r="X68" s="5">
        <f t="shared" si="23"/>
        <v>98.558035092212492</v>
      </c>
      <c r="Y68" s="5">
        <f t="shared" si="23"/>
        <v>96.094084214907184</v>
      </c>
      <c r="Z68" s="5">
        <f t="shared" si="23"/>
        <v>93.691732109534499</v>
      </c>
      <c r="AA68" s="5">
        <f t="shared" si="23"/>
        <v>91.34943880679613</v>
      </c>
      <c r="AB68" s="5">
        <f t="shared" si="23"/>
        <v>89.06570283662623</v>
      </c>
      <c r="AC68" s="5">
        <f t="shared" si="23"/>
        <v>86.839060265710572</v>
      </c>
      <c r="AD68" s="5">
        <f t="shared" si="23"/>
        <v>84.668083759067812</v>
      </c>
      <c r="AE68" s="5">
        <f t="shared" si="23"/>
        <v>82.551381665091114</v>
      </c>
      <c r="AF68" s="5">
        <f t="shared" si="23"/>
        <v>80.487597123463843</v>
      </c>
      <c r="AG68" s="5">
        <f t="shared" si="23"/>
        <v>78.475407195377244</v>
      </c>
      <c r="AH68" s="5">
        <f t="shared" si="23"/>
        <v>76.513522015492811</v>
      </c>
      <c r="AI68" s="5">
        <f t="shared" si="23"/>
        <v>74.600683965105489</v>
      </c>
      <c r="AJ68" s="5">
        <f t="shared" si="23"/>
        <v>72.735666865977848</v>
      </c>
      <c r="AK68" s="5">
        <f t="shared" si="23"/>
        <v>70.917275194328397</v>
      </c>
      <c r="AL68" s="5">
        <f t="shared" si="23"/>
        <v>69.144343314470191</v>
      </c>
      <c r="AM68" s="5">
        <f t="shared" si="23"/>
        <v>67.415734731608438</v>
      </c>
      <c r="AN68" s="5">
        <f t="shared" si="23"/>
        <v>65.730341363318232</v>
      </c>
      <c r="AO68" s="5">
        <f t="shared" si="23"/>
        <v>64.087082829235271</v>
      </c>
      <c r="AP68" s="5">
        <f t="shared" si="23"/>
        <v>62.484905758504389</v>
      </c>
      <c r="AQ68" s="5">
        <f t="shared" si="23"/>
        <v>60.92278311454178</v>
      </c>
      <c r="AR68" s="5">
        <f t="shared" si="23"/>
        <v>59.399713536678235</v>
      </c>
      <c r="AS68" s="5">
        <f t="shared" si="23"/>
        <v>57.914720698261277</v>
      </c>
      <c r="AT68" s="5">
        <f t="shared" si="23"/>
        <v>56.466852680804749</v>
      </c>
      <c r="AU68" s="5">
        <f t="shared" si="23"/>
        <v>0</v>
      </c>
      <c r="AV68" s="5">
        <f t="shared" si="23"/>
        <v>0</v>
      </c>
      <c r="AW68" s="5">
        <f t="shared" si="23"/>
        <v>0</v>
      </c>
      <c r="AX68" s="5">
        <f t="shared" si="23"/>
        <v>0</v>
      </c>
      <c r="AY68" s="5">
        <f t="shared" si="23"/>
        <v>0</v>
      </c>
      <c r="AZ68" s="5">
        <f t="shared" si="23"/>
        <v>0</v>
      </c>
      <c r="BA68" s="5">
        <f t="shared" si="23"/>
        <v>0</v>
      </c>
      <c r="BB68" s="5">
        <f t="shared" si="23"/>
        <v>0</v>
      </c>
      <c r="BC68" s="5">
        <f t="shared" si="23"/>
        <v>0</v>
      </c>
      <c r="BD68" s="5">
        <f t="shared" si="23"/>
        <v>0</v>
      </c>
      <c r="BE68" s="5">
        <f t="shared" si="23"/>
        <v>0</v>
      </c>
      <c r="BF68" s="5">
        <f t="shared" si="23"/>
        <v>0</v>
      </c>
      <c r="BG68" s="5">
        <f t="shared" si="23"/>
        <v>0</v>
      </c>
      <c r="BH68" s="5">
        <f t="shared" si="23"/>
        <v>0</v>
      </c>
      <c r="BI68" s="5">
        <f t="shared" si="23"/>
        <v>0</v>
      </c>
    </row>
    <row r="69" spans="1:61" x14ac:dyDescent="0.35">
      <c r="B69" t="s">
        <v>341</v>
      </c>
      <c r="C69" s="7"/>
      <c r="D69" t="s">
        <v>233</v>
      </c>
      <c r="E69" s="13">
        <f t="shared" si="19"/>
        <v>100.40134310917938</v>
      </c>
      <c r="F69" s="9">
        <f>IFERROR(F68/assumptions!$E$252,"")</f>
        <v>3.8864131118241003</v>
      </c>
      <c r="G69" s="9">
        <f>IFERROR(G68/assumptions!$E$252,"")</f>
        <v>3.7892527840284975</v>
      </c>
      <c r="H69" s="9">
        <f>IFERROR(H68/assumptions!$E$252,"")</f>
        <v>3.6945214644277855</v>
      </c>
      <c r="I69" s="9">
        <f>IFERROR(I68/assumptions!$E$252,"")</f>
        <v>3.6021584278170904</v>
      </c>
      <c r="J69" s="9">
        <f>IFERROR(J68/assumptions!$E$252,"")</f>
        <v>3.512104467121663</v>
      </c>
      <c r="K69" s="9">
        <f>IFERROR(K68/assumptions!$E$252,"")</f>
        <v>3.4243018554436211</v>
      </c>
      <c r="L69" s="9">
        <f>IFERROR(L68/assumptions!$E$252,"")</f>
        <v>3.338694309057531</v>
      </c>
      <c r="M69" s="9">
        <f>IFERROR(M68/assumptions!$E$252,"")</f>
        <v>3.2552269513310925</v>
      </c>
      <c r="N69" s="9">
        <f>IFERROR(N68/assumptions!$E$252,"")</f>
        <v>3.1738462775478151</v>
      </c>
      <c r="O69" s="9">
        <f>IFERROR(O68/assumptions!$E$252,"")</f>
        <v>3.0945001206091201</v>
      </c>
      <c r="P69" s="9">
        <f>IFERROR(P68/assumptions!$E$252,"")</f>
        <v>3.0171376175938915</v>
      </c>
      <c r="Q69" s="9">
        <f>IFERROR(Q68/assumptions!$E$252,"")</f>
        <v>2.9417091771540447</v>
      </c>
      <c r="R69" s="9">
        <f>IFERROR(R68/assumptions!$E$252,"")</f>
        <v>2.8681664477251934</v>
      </c>
      <c r="S69" s="9">
        <f>IFERROR(S68/assumptions!$E$252,"")</f>
        <v>2.7964622865320639</v>
      </c>
      <c r="T69" s="9">
        <f>IFERROR(T68/assumptions!$E$252,"")</f>
        <v>2.7265507293687623</v>
      </c>
      <c r="U69" s="9">
        <f>IFERROR(U68/assumptions!$E$252,"")</f>
        <v>2.6583869611345432</v>
      </c>
      <c r="V69" s="9">
        <f>IFERROR(V68/assumptions!$E$252,"")</f>
        <v>2.5919272871061798</v>
      </c>
      <c r="W69" s="9">
        <f>IFERROR(W68/assumptions!$E$252,"")</f>
        <v>2.5271291049285254</v>
      </c>
      <c r="X69" s="9">
        <f>IFERROR(X68/assumptions!$E$252,"")</f>
        <v>2.4639508773053125</v>
      </c>
      <c r="Y69" s="9">
        <f>IFERROR(Y68/assumptions!$E$252,"")</f>
        <v>2.4023521053726795</v>
      </c>
      <c r="Z69" s="9">
        <f>IFERROR(Z68/assumptions!$E$252,"")</f>
        <v>2.3422933027383626</v>
      </c>
      <c r="AA69" s="9">
        <f>IFERROR(AA68/assumptions!$E$252,"")</f>
        <v>2.2837359701699032</v>
      </c>
      <c r="AB69" s="9">
        <f>IFERROR(AB68/assumptions!$E$252,"")</f>
        <v>2.2266425709156557</v>
      </c>
      <c r="AC69" s="9">
        <f>IFERROR(AC68/assumptions!$E$252,"")</f>
        <v>2.1709765066427642</v>
      </c>
      <c r="AD69" s="9">
        <f>IFERROR(AD68/assumptions!$E$252,"")</f>
        <v>2.1167020939766954</v>
      </c>
      <c r="AE69" s="9">
        <f>IFERROR(AE68/assumptions!$E$252,"")</f>
        <v>2.0637845416272778</v>
      </c>
      <c r="AF69" s="9">
        <f>IFERROR(AF68/assumptions!$E$252,"")</f>
        <v>2.0121899280865962</v>
      </c>
      <c r="AG69" s="9">
        <f>IFERROR(AG68/assumptions!$E$252,"")</f>
        <v>1.961885179884431</v>
      </c>
      <c r="AH69" s="9">
        <f>IFERROR(AH68/assumptions!$E$252,"")</f>
        <v>1.9128380503873204</v>
      </c>
      <c r="AI69" s="9">
        <f>IFERROR(AI68/assumptions!$E$252,"")</f>
        <v>1.8650170991276371</v>
      </c>
      <c r="AJ69" s="9">
        <f>IFERROR(AJ68/assumptions!$E$252,"")</f>
        <v>1.8183916716494462</v>
      </c>
      <c r="AK69" s="9">
        <f>IFERROR(AK68/assumptions!$E$252,"")</f>
        <v>1.7729318798582099</v>
      </c>
      <c r="AL69" s="9">
        <f>IFERROR(AL68/assumptions!$E$252,"")</f>
        <v>1.7286085828617548</v>
      </c>
      <c r="AM69" s="9">
        <f>IFERROR(AM68/assumptions!$E$252,"")</f>
        <v>1.6853933682902109</v>
      </c>
      <c r="AN69" s="9">
        <f>IFERROR(AN68/assumptions!$E$252,"")</f>
        <v>1.6432585340829557</v>
      </c>
      <c r="AO69" s="9">
        <f>IFERROR(AO68/assumptions!$E$252,"")</f>
        <v>1.6021770707308818</v>
      </c>
      <c r="AP69" s="9">
        <f>IFERROR(AP68/assumptions!$E$252,"")</f>
        <v>1.5621226439626097</v>
      </c>
      <c r="AQ69" s="9">
        <f>IFERROR(AQ68/assumptions!$E$252,"")</f>
        <v>1.5230695778635446</v>
      </c>
      <c r="AR69" s="9">
        <f>IFERROR(AR68/assumptions!$E$252,"")</f>
        <v>1.484992838416956</v>
      </c>
      <c r="AS69" s="9">
        <f>IFERROR(AS68/assumptions!$E$252,"")</f>
        <v>1.4478680174565319</v>
      </c>
      <c r="AT69" s="9">
        <f>IFERROR(AT68/assumptions!$E$252,"")</f>
        <v>1.4116713170201187</v>
      </c>
      <c r="AU69" s="9">
        <f>IFERROR(AU68/assumptions!$E$252,"")</f>
        <v>0</v>
      </c>
      <c r="AV69" s="9">
        <f>IFERROR(AV68/assumptions!$E$252,"")</f>
        <v>0</v>
      </c>
      <c r="AW69" s="9">
        <f>IFERROR(AW68/assumptions!$E$252,"")</f>
        <v>0</v>
      </c>
      <c r="AX69" s="9">
        <f>IFERROR(AX68/assumptions!$E$252,"")</f>
        <v>0</v>
      </c>
      <c r="AY69" s="9">
        <f>IFERROR(AY68/assumptions!$E$252,"")</f>
        <v>0</v>
      </c>
      <c r="AZ69" s="9">
        <f>IFERROR(AZ68/assumptions!$E$252,"")</f>
        <v>0</v>
      </c>
      <c r="BA69" s="9">
        <f>IFERROR(BA68/assumptions!$E$252,"")</f>
        <v>0</v>
      </c>
      <c r="BB69" s="9">
        <f>IFERROR(BB68/assumptions!$E$252,"")</f>
        <v>0</v>
      </c>
      <c r="BC69" s="9">
        <f>IFERROR(BC68/assumptions!$E$252,"")</f>
        <v>0</v>
      </c>
      <c r="BD69" s="9">
        <f>IFERROR(BD68/assumptions!$E$252,"")</f>
        <v>0</v>
      </c>
      <c r="BE69" s="9">
        <f>IFERROR(BE68/assumptions!$E$252,"")</f>
        <v>0</v>
      </c>
      <c r="BF69" s="9">
        <f>IFERROR(BF68/assumptions!$E$252,"")</f>
        <v>0</v>
      </c>
      <c r="BG69" s="9">
        <f>IFERROR(BG68/assumptions!$E$252,"")</f>
        <v>0</v>
      </c>
      <c r="BH69" s="9">
        <f>IFERROR(BH68/assumptions!$E$252,"")</f>
        <v>0</v>
      </c>
      <c r="BI69" s="9">
        <f>IFERROR(BI68/assumptions!$E$252,"")</f>
        <v>0</v>
      </c>
    </row>
    <row r="70" spans="1:61" ht="15" thickBot="1" x14ac:dyDescent="0.4">
      <c r="E70" s="6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</row>
    <row r="71" spans="1:61" s="27" customFormat="1" ht="15" thickBot="1" x14ac:dyDescent="0.4">
      <c r="A71" s="26"/>
      <c r="B71" s="26" t="s">
        <v>344</v>
      </c>
      <c r="D71" s="27" t="s">
        <v>233</v>
      </c>
      <c r="E71" s="91">
        <f>SUM(F71:BI71)</f>
        <v>7428.7519767096273</v>
      </c>
      <c r="F71" s="65">
        <f>IFERROR(F55+F62+F69,"")</f>
        <v>74.82226927143104</v>
      </c>
      <c r="G71" s="65">
        <f t="shared" ref="G71:BI71" si="24">IFERROR(G55+G62+G69,"")</f>
        <v>74.09315973649224</v>
      </c>
      <c r="H71" s="65">
        <f t="shared" si="24"/>
        <v>73.93641026188817</v>
      </c>
      <c r="I71" s="65">
        <f t="shared" si="24"/>
        <v>74.238776282585903</v>
      </c>
      <c r="J71" s="65">
        <f t="shared" si="24"/>
        <v>74.910704710529231</v>
      </c>
      <c r="K71" s="65">
        <f t="shared" si="24"/>
        <v>94.374415787510273</v>
      </c>
      <c r="L71" s="65">
        <f t="shared" si="24"/>
        <v>95.777394627786833</v>
      </c>
      <c r="M71" s="65">
        <f t="shared" si="24"/>
        <v>97.272887037419977</v>
      </c>
      <c r="N71" s="65">
        <f t="shared" si="24"/>
        <v>98.858863548706026</v>
      </c>
      <c r="O71" s="65">
        <f t="shared" si="24"/>
        <v>100.53362860231663</v>
      </c>
      <c r="P71" s="65">
        <f t="shared" si="24"/>
        <v>102.29579233528368</v>
      </c>
      <c r="Q71" s="65">
        <f t="shared" si="24"/>
        <v>125.05228847859186</v>
      </c>
      <c r="R71" s="65">
        <f t="shared" si="24"/>
        <v>126.26098538855808</v>
      </c>
      <c r="S71" s="65">
        <f t="shared" si="24"/>
        <v>127.65782593533048</v>
      </c>
      <c r="T71" s="65">
        <f t="shared" si="24"/>
        <v>129.2329944360215</v>
      </c>
      <c r="U71" s="65">
        <f t="shared" si="24"/>
        <v>130.97783709012171</v>
      </c>
      <c r="V71" s="65">
        <f t="shared" si="24"/>
        <v>132.88475203563144</v>
      </c>
      <c r="W71" s="65">
        <f t="shared" si="24"/>
        <v>159.94148743207219</v>
      </c>
      <c r="X71" s="65">
        <f t="shared" si="24"/>
        <v>161.24051469828106</v>
      </c>
      <c r="Y71" s="65">
        <f t="shared" si="24"/>
        <v>162.81114213761802</v>
      </c>
      <c r="Z71" s="65">
        <f t="shared" si="24"/>
        <v>164.63744725296317</v>
      </c>
      <c r="AA71" s="65">
        <f t="shared" si="24"/>
        <v>166.70533902765214</v>
      </c>
      <c r="AB71" s="65">
        <f t="shared" si="24"/>
        <v>169.00238240634025</v>
      </c>
      <c r="AC71" s="65">
        <f t="shared" si="24"/>
        <v>201.39704483623873</v>
      </c>
      <c r="AD71" s="65">
        <f t="shared" si="24"/>
        <v>202.97615326956767</v>
      </c>
      <c r="AE71" s="65">
        <f t="shared" si="24"/>
        <v>204.91131878434717</v>
      </c>
      <c r="AF71" s="65">
        <f t="shared" si="24"/>
        <v>207.18096087685817</v>
      </c>
      <c r="AG71" s="65">
        <f t="shared" si="24"/>
        <v>209.76596720104567</v>
      </c>
      <c r="AH71" s="65">
        <f t="shared" si="24"/>
        <v>212.64945613698279</v>
      </c>
      <c r="AI71" s="65">
        <f t="shared" si="24"/>
        <v>251.53572098000879</v>
      </c>
      <c r="AJ71" s="65">
        <f t="shared" si="24"/>
        <v>253.54291533768884</v>
      </c>
      <c r="AK71" s="65">
        <f t="shared" si="24"/>
        <v>256.00016410883529</v>
      </c>
      <c r="AL71" s="65">
        <f t="shared" si="24"/>
        <v>258.87992961424334</v>
      </c>
      <c r="AM71" s="65">
        <f t="shared" si="24"/>
        <v>262.15782367784271</v>
      </c>
      <c r="AN71" s="65">
        <f t="shared" si="24"/>
        <v>265.8123042518651</v>
      </c>
      <c r="AO71" s="65">
        <f t="shared" si="24"/>
        <v>312.52465897238557</v>
      </c>
      <c r="AP71" s="65">
        <f t="shared" si="24"/>
        <v>315.09575655251956</v>
      </c>
      <c r="AQ71" s="65">
        <f t="shared" si="24"/>
        <v>318.22684845300415</v>
      </c>
      <c r="AR71" s="65">
        <f t="shared" si="24"/>
        <v>321.88362894606274</v>
      </c>
      <c r="AS71" s="65">
        <f t="shared" si="24"/>
        <v>326.03572227056532</v>
      </c>
      <c r="AT71" s="65">
        <f t="shared" si="24"/>
        <v>330.65630391843513</v>
      </c>
      <c r="AU71" s="65">
        <f t="shared" si="24"/>
        <v>0</v>
      </c>
      <c r="AV71" s="65">
        <f t="shared" si="24"/>
        <v>0</v>
      </c>
      <c r="AW71" s="65">
        <f t="shared" si="24"/>
        <v>0</v>
      </c>
      <c r="AX71" s="65">
        <f t="shared" si="24"/>
        <v>0</v>
      </c>
      <c r="AY71" s="65">
        <f t="shared" si="24"/>
        <v>0</v>
      </c>
      <c r="AZ71" s="65">
        <f t="shared" si="24"/>
        <v>0</v>
      </c>
      <c r="BA71" s="65">
        <f t="shared" si="24"/>
        <v>0</v>
      </c>
      <c r="BB71" s="65">
        <f t="shared" si="24"/>
        <v>0</v>
      </c>
      <c r="BC71" s="65">
        <f t="shared" si="24"/>
        <v>0</v>
      </c>
      <c r="BD71" s="65">
        <f t="shared" si="24"/>
        <v>0</v>
      </c>
      <c r="BE71" s="65">
        <f t="shared" si="24"/>
        <v>0</v>
      </c>
      <c r="BF71" s="65">
        <f t="shared" si="24"/>
        <v>0</v>
      </c>
      <c r="BG71" s="65">
        <f t="shared" si="24"/>
        <v>0</v>
      </c>
      <c r="BH71" s="65">
        <f t="shared" si="24"/>
        <v>0</v>
      </c>
      <c r="BI71" s="65">
        <f t="shared" si="24"/>
        <v>0</v>
      </c>
    </row>
    <row r="72" spans="1:61" x14ac:dyDescent="0.35"/>
    <row r="73" spans="1:61" s="23" customFormat="1" ht="15" thickBot="1" x14ac:dyDescent="0.4">
      <c r="A73" s="22" t="s">
        <v>96</v>
      </c>
      <c r="B73" s="22"/>
      <c r="E73" s="21"/>
    </row>
    <row r="74" spans="1:61" x14ac:dyDescent="0.35"/>
    <row r="75" spans="1:61" x14ac:dyDescent="0.35">
      <c r="B75" s="7" t="s">
        <v>338</v>
      </c>
      <c r="E75" s="13"/>
    </row>
    <row r="76" spans="1:61" x14ac:dyDescent="0.35">
      <c r="B76"/>
      <c r="C76" t="s">
        <v>240</v>
      </c>
      <c r="D76" t="s">
        <v>233</v>
      </c>
      <c r="E76" s="61">
        <f>NPV(discount_nominal,G76:BI76)+F76</f>
        <v>4813.6845968212756</v>
      </c>
      <c r="F76" s="9">
        <f>assumptions!E262</f>
        <v>0</v>
      </c>
      <c r="G76" s="5">
        <f>IF(production!G24&gt;0,F79,0)</f>
        <v>0</v>
      </c>
      <c r="H76" s="5">
        <f>IF(production!H24&gt;0,G79,0)</f>
        <v>295.00695083169734</v>
      </c>
      <c r="I76" s="5">
        <f>IF(production!I24&gt;0,H79,0)</f>
        <v>566.4133455968589</v>
      </c>
      <c r="J76" s="5">
        <f>IF(production!J24&gt;0,I79,0)</f>
        <v>816.69724268247091</v>
      </c>
      <c r="K76" s="5">
        <f>IF(production!K24&gt;0,J79,0)</f>
        <v>735.02751841422378</v>
      </c>
      <c r="L76" s="5">
        <f>IF(production!L24&gt;0,K79,0)</f>
        <v>680.68426723302741</v>
      </c>
      <c r="M76" s="5">
        <f>IF(production!M24&gt;0,L79,0)</f>
        <v>632.15853118315522</v>
      </c>
      <c r="N76" s="5">
        <f>IF(production!N24&gt;0,M79,0)</f>
        <v>588.87622255173892</v>
      </c>
      <c r="O76" s="5">
        <f>IF(production!O24&gt;0,N79,0)</f>
        <v>550.32081567320222</v>
      </c>
      <c r="P76" s="5">
        <f>IF(production!P24&gt;0,O79,0)</f>
        <v>516.02759379005192</v>
      </c>
      <c r="Q76" s="5">
        <f>IF(production!Q24&gt;0,P79,0)</f>
        <v>485.57847128890012</v>
      </c>
      <c r="R76" s="5">
        <f>IF(production!R24&gt;0,Q79,0)</f>
        <v>458.59733377542051</v>
      </c>
      <c r="S76" s="5">
        <f>IF(production!S24&gt;0,R79,0)</f>
        <v>434.74584420559705</v>
      </c>
      <c r="T76" s="5">
        <f>IF(production!T24&gt;0,S79,0)</f>
        <v>413.7196684689103</v>
      </c>
      <c r="U76" s="5">
        <f>IF(production!U24&gt;0,T79,0)</f>
        <v>395.24507847956971</v>
      </c>
      <c r="V76" s="5">
        <f>IF(production!V24&gt;0,U79,0)</f>
        <v>379.07589502631419</v>
      </c>
      <c r="W76" s="5">
        <f>IF(production!W24&gt;0,V79,0)</f>
        <v>364.99073640627824</v>
      </c>
      <c r="X76" s="5">
        <f>IF(production!X24&gt;0,W79,0)</f>
        <v>352.79054226589778</v>
      </c>
      <c r="Y76" s="5">
        <f>IF(production!Y24&gt;0,X79,0)</f>
        <v>342.29634512956034</v>
      </c>
      <c r="Z76" s="5">
        <f>IF(production!Z24&gt;0,Y79,0)</f>
        <v>333.34726484866172</v>
      </c>
      <c r="AA76" s="5">
        <f>IF(production!AA24&gt;0,Z79,0)</f>
        <v>325.7987036804941</v>
      </c>
      <c r="AB76" s="5">
        <f>IF(production!AB24&gt;0,AA79,0)</f>
        <v>319.52072193547718</v>
      </c>
      <c r="AC76" s="5">
        <f>IF(production!AC24&gt;0,AB79,0)</f>
        <v>314.39657613742258</v>
      </c>
      <c r="AD76" s="5">
        <f>IF(production!AD24&gt;0,AC79,0)</f>
        <v>310.3214034470833</v>
      </c>
      <c r="AE76" s="5">
        <f>IF(production!AE24&gt;0,AD79,0)</f>
        <v>307.20103772424602</v>
      </c>
      <c r="AF76" s="5">
        <f>IF(production!AF24&gt;0,AE79,0)</f>
        <v>304.95094406612992</v>
      </c>
      <c r="AG76" s="5">
        <f>IF(production!AG24&gt;0,AF79,0)</f>
        <v>303.49525997611158</v>
      </c>
      <c r="AH76" s="5">
        <f>IF(production!AH24&gt;0,AG79,0)</f>
        <v>302.76593250142696</v>
      </c>
      <c r="AI76" s="5">
        <f>IF(production!AI24&gt;0,AH79,0)</f>
        <v>302.70194174466934</v>
      </c>
      <c r="AJ76" s="5">
        <f>IF(production!AJ24&gt;0,AI79,0)</f>
        <v>303.24860211345515</v>
      </c>
      <c r="AK76" s="5">
        <f>IF(production!AK24&gt;0,AJ79,0)</f>
        <v>304.35693353622747</v>
      </c>
      <c r="AL76" s="5">
        <f>IF(production!AL24&gt;0,AK79,0)</f>
        <v>305.9830956494049</v>
      </c>
      <c r="AM76" s="5">
        <f>IF(production!AM24&gt;0,AL79,0)</f>
        <v>308.08787866060061</v>
      </c>
      <c r="AN76" s="5">
        <f>IF(production!AN24&gt;0,AM79,0)</f>
        <v>310.63624522219948</v>
      </c>
      <c r="AO76" s="5">
        <f>IF(production!AO24&gt;0,AN79,0)</f>
        <v>313.59691821619168</v>
      </c>
      <c r="AP76" s="5">
        <f>IF(production!AP24&gt;0,AO79,0)</f>
        <v>316.94200986110889</v>
      </c>
      <c r="AQ76" s="5">
        <f>IF(production!AQ24&gt;0,AP79,0)</f>
        <v>320.64668801086509</v>
      </c>
      <c r="AR76" s="5">
        <f>IF(production!AR24&gt;0,AQ79,0)</f>
        <v>324.68887592836302</v>
      </c>
      <c r="AS76" s="5">
        <f>IF(production!AS24&gt;0,AR79,0)</f>
        <v>329.0489821884828</v>
      </c>
      <c r="AT76" s="5">
        <f>IF(production!AT24&gt;0,AS79,0)</f>
        <v>333.70965769964971</v>
      </c>
      <c r="AU76" s="5">
        <f>IF(production!AU24&gt;0,AT79,0)</f>
        <v>0</v>
      </c>
      <c r="AV76" s="5">
        <f>IF(production!AV24&gt;0,AU79,0)</f>
        <v>0</v>
      </c>
      <c r="AW76" s="5">
        <f>IF(production!AW24&gt;0,AV79,0)</f>
        <v>0</v>
      </c>
      <c r="AX76" s="5">
        <f>IF(production!AX24&gt;0,AW79,0)</f>
        <v>0</v>
      </c>
      <c r="AY76" s="5">
        <f>IF(production!AY24&gt;0,AX79,0)</f>
        <v>0</v>
      </c>
      <c r="AZ76" s="5">
        <f>IF(production!AZ24&gt;0,AY79,0)</f>
        <v>0</v>
      </c>
      <c r="BA76" s="5">
        <f>IF(production!BA24&gt;0,AZ79,0)</f>
        <v>0</v>
      </c>
      <c r="BB76" s="5">
        <f>IF(production!BB24&gt;0,BA79,0)</f>
        <v>0</v>
      </c>
      <c r="BC76" s="5">
        <f>IF(production!BC24&gt;0,BB79,0)</f>
        <v>0</v>
      </c>
      <c r="BD76" s="5">
        <f>IF(production!BD24&gt;0,BC79,0)</f>
        <v>0</v>
      </c>
      <c r="BE76" s="5">
        <f>IF(production!BE24&gt;0,BD79,0)</f>
        <v>0</v>
      </c>
      <c r="BF76" s="5">
        <f>IF(production!BF24&gt;0,BE79,0)</f>
        <v>0</v>
      </c>
      <c r="BG76" s="5">
        <f>IF(production!BG24&gt;0,BF79,0)</f>
        <v>0</v>
      </c>
      <c r="BH76" s="5">
        <f>IF(production!BH24&gt;0,BG79,0)</f>
        <v>0</v>
      </c>
      <c r="BI76" s="5">
        <f>IF(production!BI24&gt;0,BH79,0)</f>
        <v>0</v>
      </c>
    </row>
    <row r="77" spans="1:61" x14ac:dyDescent="0.35">
      <c r="B77"/>
      <c r="C77" t="s">
        <v>339</v>
      </c>
      <c r="D77" t="s">
        <v>233</v>
      </c>
      <c r="E77" s="61">
        <f>NPV(discount_nominal,G77:BI77)+F77</f>
        <v>931.58159696962036</v>
      </c>
      <c r="F77" s="9">
        <f>F43*assumptions!$E$264/100</f>
        <v>0</v>
      </c>
      <c r="G77" s="9">
        <f>G43*assumptions!$E$264/100</f>
        <v>295.00695083169734</v>
      </c>
      <c r="H77" s="9">
        <f>H43*assumptions!$E$264/100</f>
        <v>300.90708984833128</v>
      </c>
      <c r="I77" s="9">
        <f>I43*assumptions!$E$264/100</f>
        <v>306.92523164529791</v>
      </c>
      <c r="J77" s="9">
        <f>J43*assumptions!$E$264/100</f>
        <v>0</v>
      </c>
      <c r="K77" s="9">
        <f>K43*assumptions!$E$264/100</f>
        <v>19.159500660226076</v>
      </c>
      <c r="L77" s="9">
        <f>L43*assumptions!$E$264/100</f>
        <v>19.542690673430599</v>
      </c>
      <c r="M77" s="9">
        <f>M43*assumptions!$E$264/100</f>
        <v>19.933544486899205</v>
      </c>
      <c r="N77" s="9">
        <f>N43*assumptions!$E$264/100</f>
        <v>20.332215376637194</v>
      </c>
      <c r="O77" s="9">
        <f>O43*assumptions!$E$264/100</f>
        <v>20.738859684169935</v>
      </c>
      <c r="P77" s="9">
        <f>P43*assumptions!$E$264/100</f>
        <v>21.153636877853337</v>
      </c>
      <c r="Q77" s="9">
        <f>Q43*assumptions!$E$264/100</f>
        <v>21.576709615410394</v>
      </c>
      <c r="R77" s="9">
        <f>R43*assumptions!$E$264/100</f>
        <v>22.00824380771861</v>
      </c>
      <c r="S77" s="9">
        <f>S43*assumptions!$E$264/100</f>
        <v>22.44840868387298</v>
      </c>
      <c r="T77" s="9">
        <f>T43*assumptions!$E$264/100</f>
        <v>22.897376857550441</v>
      </c>
      <c r="U77" s="9">
        <f>U43*assumptions!$E$264/100</f>
        <v>23.355324394701441</v>
      </c>
      <c r="V77" s="9">
        <f>V43*assumptions!$E$264/100</f>
        <v>23.822430882595476</v>
      </c>
      <c r="W77" s="9">
        <f>W43*assumptions!$E$264/100</f>
        <v>24.298879500247391</v>
      </c>
      <c r="X77" s="9">
        <f>X43*assumptions!$E$264/100</f>
        <v>24.784857090252334</v>
      </c>
      <c r="Y77" s="9">
        <f>Y43*assumptions!$E$264/100</f>
        <v>25.28055423205738</v>
      </c>
      <c r="Z77" s="9">
        <f>Z43*assumptions!$E$264/100</f>
        <v>25.786165316698533</v>
      </c>
      <c r="AA77" s="9">
        <f>AA43*assumptions!$E$264/100</f>
        <v>26.3018886230325</v>
      </c>
      <c r="AB77" s="9">
        <f>AB43*assumptions!$E$264/100</f>
        <v>26.827926395493151</v>
      </c>
      <c r="AC77" s="9">
        <f>AC43*assumptions!$E$264/100</f>
        <v>27.364484923403012</v>
      </c>
      <c r="AD77" s="9">
        <f>AD43*assumptions!$E$264/100</f>
        <v>27.911774621871068</v>
      </c>
      <c r="AE77" s="9">
        <f>AE43*assumptions!$E$264/100</f>
        <v>28.47001011430849</v>
      </c>
      <c r="AF77" s="9">
        <f>AF43*assumptions!$E$264/100</f>
        <v>29.039410316594669</v>
      </c>
      <c r="AG77" s="9">
        <f>AG43*assumptions!$E$264/100</f>
        <v>29.620198522926554</v>
      </c>
      <c r="AH77" s="9">
        <f>AH43*assumptions!$E$264/100</f>
        <v>30.212602493385088</v>
      </c>
      <c r="AI77" s="9">
        <f>AI43*assumptions!$E$264/100</f>
        <v>30.816854543252788</v>
      </c>
      <c r="AJ77" s="9">
        <f>AJ43*assumptions!$E$264/100</f>
        <v>31.433191634117843</v>
      </c>
      <c r="AK77" s="9">
        <f>AK43*assumptions!$E$264/100</f>
        <v>32.061855466800196</v>
      </c>
      <c r="AL77" s="9">
        <f>AL43*assumptions!$E$264/100</f>
        <v>32.703092576136207</v>
      </c>
      <c r="AM77" s="9">
        <f>AM43*assumptions!$E$264/100</f>
        <v>33.357154427658926</v>
      </c>
      <c r="AN77" s="9">
        <f>AN43*assumptions!$E$264/100</f>
        <v>34.024297516212108</v>
      </c>
      <c r="AO77" s="9">
        <f>AO43*assumptions!$E$264/100</f>
        <v>34.704783466536348</v>
      </c>
      <c r="AP77" s="9">
        <f>AP43*assumptions!$E$264/100</f>
        <v>35.398879135867077</v>
      </c>
      <c r="AQ77" s="9">
        <f>AQ43*assumptions!$E$264/100</f>
        <v>36.106856718584424</v>
      </c>
      <c r="AR77" s="9">
        <f>AR43*assumptions!$E$264/100</f>
        <v>36.82899385295611</v>
      </c>
      <c r="AS77" s="9">
        <f>AS43*assumptions!$E$264/100</f>
        <v>37.565573730015217</v>
      </c>
      <c r="AT77" s="9">
        <f>AT43*assumptions!$E$264/100</f>
        <v>38.316885204615531</v>
      </c>
      <c r="AU77" s="9">
        <f>AU43*assumptions!$E$264/100</f>
        <v>0</v>
      </c>
      <c r="AV77" s="9">
        <f>AV43*assumptions!$E$264/100</f>
        <v>0</v>
      </c>
      <c r="AW77" s="9">
        <f>AW43*assumptions!$E$264/100</f>
        <v>0</v>
      </c>
      <c r="AX77" s="9">
        <f>AX43*assumptions!$E$264/100</f>
        <v>0</v>
      </c>
      <c r="AY77" s="9">
        <f>AY43*assumptions!$E$264/100</f>
        <v>0</v>
      </c>
      <c r="AZ77" s="9">
        <f>AZ43*assumptions!$E$264/100</f>
        <v>0</v>
      </c>
      <c r="BA77" s="9">
        <f>BA43*assumptions!$E$264/100</f>
        <v>0</v>
      </c>
      <c r="BB77" s="9">
        <f>BB43*assumptions!$E$264/100</f>
        <v>0</v>
      </c>
      <c r="BC77" s="9">
        <f>BC43*assumptions!$E$264/100</f>
        <v>0</v>
      </c>
      <c r="BD77" s="9">
        <f>BD43*assumptions!$E$264/100</f>
        <v>0</v>
      </c>
      <c r="BE77" s="9">
        <f>BE43*assumptions!$E$264/100</f>
        <v>0</v>
      </c>
      <c r="BF77" s="9">
        <f>BF43*assumptions!$E$264/100</f>
        <v>0</v>
      </c>
      <c r="BG77" s="9">
        <f>BG43*assumptions!$E$264/100</f>
        <v>0</v>
      </c>
      <c r="BH77" s="9">
        <f>BH43*assumptions!$E$264/100</f>
        <v>0</v>
      </c>
      <c r="BI77" s="9">
        <f>BI43*assumptions!$E$264/100</f>
        <v>0</v>
      </c>
    </row>
    <row r="78" spans="1:61" x14ac:dyDescent="0.35">
      <c r="B78"/>
      <c r="C78" t="s">
        <v>340</v>
      </c>
      <c r="D78" t="s">
        <v>233</v>
      </c>
      <c r="E78" s="61">
        <f>NPV(discount_nominal,G78:BI78)+F78</f>
        <v>481.36845968212765</v>
      </c>
      <c r="F78" s="9">
        <f>F76/assumptions!$E$250</f>
        <v>0</v>
      </c>
      <c r="G78" s="9">
        <f>G76/assumptions!$E$250</f>
        <v>0</v>
      </c>
      <c r="H78" s="9">
        <f>H76/assumptions!$E$250</f>
        <v>29.500695083169735</v>
      </c>
      <c r="I78" s="9">
        <f>I76/assumptions!$E$250</f>
        <v>56.641334559685887</v>
      </c>
      <c r="J78" s="9">
        <f>J76/assumptions!$E$250</f>
        <v>81.669724268247094</v>
      </c>
      <c r="K78" s="9">
        <f>K76/assumptions!$E$250</f>
        <v>73.502751841422381</v>
      </c>
      <c r="L78" s="9">
        <f>L76/assumptions!$E$250</f>
        <v>68.068426723302736</v>
      </c>
      <c r="M78" s="9">
        <f>M76/assumptions!$E$250</f>
        <v>63.215853118315522</v>
      </c>
      <c r="N78" s="9">
        <f>N76/assumptions!$E$250</f>
        <v>58.887622255173895</v>
      </c>
      <c r="O78" s="9">
        <f>O76/assumptions!$E$250</f>
        <v>55.032081567320219</v>
      </c>
      <c r="P78" s="9">
        <f>P76/assumptions!$E$250</f>
        <v>51.602759379005192</v>
      </c>
      <c r="Q78" s="9">
        <f>Q76/assumptions!$E$250</f>
        <v>48.55784712889001</v>
      </c>
      <c r="R78" s="9">
        <f>R76/assumptions!$E$250</f>
        <v>45.859733377542049</v>
      </c>
      <c r="S78" s="9">
        <f>S76/assumptions!$E$250</f>
        <v>43.474584420559708</v>
      </c>
      <c r="T78" s="9">
        <f>T76/assumptions!$E$250</f>
        <v>41.371966846891027</v>
      </c>
      <c r="U78" s="9">
        <f>U76/assumptions!$E$250</f>
        <v>39.524507847956968</v>
      </c>
      <c r="V78" s="9">
        <f>V76/assumptions!$E$250</f>
        <v>37.907589502631417</v>
      </c>
      <c r="W78" s="9">
        <f>W76/assumptions!$E$250</f>
        <v>36.499073640627827</v>
      </c>
      <c r="X78" s="9">
        <f>X76/assumptions!$E$250</f>
        <v>35.279054226589778</v>
      </c>
      <c r="Y78" s="9">
        <f>Y76/assumptions!$E$250</f>
        <v>34.229634512956032</v>
      </c>
      <c r="Z78" s="9">
        <f>Z76/assumptions!$E$250</f>
        <v>33.334726484866174</v>
      </c>
      <c r="AA78" s="9">
        <f>AA76/assumptions!$E$250</f>
        <v>32.579870368049413</v>
      </c>
      <c r="AB78" s="9">
        <f>AB76/assumptions!$E$250</f>
        <v>31.952072193547718</v>
      </c>
      <c r="AC78" s="9">
        <f>AC76/assumptions!$E$250</f>
        <v>31.439657613742259</v>
      </c>
      <c r="AD78" s="9">
        <f>AD76/assumptions!$E$250</f>
        <v>31.032140344708331</v>
      </c>
      <c r="AE78" s="9">
        <f>AE76/assumptions!$E$250</f>
        <v>30.720103772424601</v>
      </c>
      <c r="AF78" s="9">
        <f>AF76/assumptions!$E$250</f>
        <v>30.495094406612992</v>
      </c>
      <c r="AG78" s="9">
        <f>AG76/assumptions!$E$250</f>
        <v>30.34952599761116</v>
      </c>
      <c r="AH78" s="9">
        <f>AH76/assumptions!$E$250</f>
        <v>30.276593250142696</v>
      </c>
      <c r="AI78" s="9">
        <f>AI76/assumptions!$E$250</f>
        <v>30.270194174466933</v>
      </c>
      <c r="AJ78" s="9">
        <f>AJ76/assumptions!$E$250</f>
        <v>30.324860211345516</v>
      </c>
      <c r="AK78" s="9">
        <f>AK76/assumptions!$E$250</f>
        <v>30.435693353622746</v>
      </c>
      <c r="AL78" s="9">
        <f>AL76/assumptions!$E$250</f>
        <v>30.598309564940489</v>
      </c>
      <c r="AM78" s="9">
        <f>AM76/assumptions!$E$250</f>
        <v>30.808787866060062</v>
      </c>
      <c r="AN78" s="9">
        <f>AN76/assumptions!$E$250</f>
        <v>31.063624522219946</v>
      </c>
      <c r="AO78" s="9">
        <f>AO76/assumptions!$E$250</f>
        <v>31.359691821619169</v>
      </c>
      <c r="AP78" s="9">
        <f>AP76/assumptions!$E$250</f>
        <v>31.694200986110889</v>
      </c>
      <c r="AQ78" s="9">
        <f>AQ76/assumptions!$E$250</f>
        <v>32.064668801086512</v>
      </c>
      <c r="AR78" s="9">
        <f>AR76/assumptions!$E$250</f>
        <v>32.468887592836303</v>
      </c>
      <c r="AS78" s="9">
        <f>AS76/assumptions!$E$250</f>
        <v>32.904898218848281</v>
      </c>
      <c r="AT78" s="9">
        <f>AT76/assumptions!$E$250</f>
        <v>33.370965769964968</v>
      </c>
      <c r="AU78" s="9">
        <f>AU76/assumptions!$E$250</f>
        <v>0</v>
      </c>
      <c r="AV78" s="9">
        <f>AV76/assumptions!$E$250</f>
        <v>0</v>
      </c>
      <c r="AW78" s="9">
        <f>AW76/assumptions!$E$250</f>
        <v>0</v>
      </c>
      <c r="AX78" s="9">
        <f>AX76/assumptions!$E$250</f>
        <v>0</v>
      </c>
      <c r="AY78" s="9">
        <f>AY76/assumptions!$E$250</f>
        <v>0</v>
      </c>
      <c r="AZ78" s="9">
        <f>AZ76/assumptions!$E$250</f>
        <v>0</v>
      </c>
      <c r="BA78" s="9">
        <f>BA76/assumptions!$E$250</f>
        <v>0</v>
      </c>
      <c r="BB78" s="9">
        <f>BB76/assumptions!$E$250</f>
        <v>0</v>
      </c>
      <c r="BC78" s="9">
        <f>BC76/assumptions!$E$250</f>
        <v>0</v>
      </c>
      <c r="BD78" s="9">
        <f>BD76/assumptions!$E$250</f>
        <v>0</v>
      </c>
      <c r="BE78" s="9">
        <f>BE76/assumptions!$E$250</f>
        <v>0</v>
      </c>
      <c r="BF78" s="9">
        <f>BF76/assumptions!$E$250</f>
        <v>0</v>
      </c>
      <c r="BG78" s="9">
        <f>BG76/assumptions!$E$250</f>
        <v>0</v>
      </c>
      <c r="BH78" s="9">
        <f>BH76/assumptions!$E$250</f>
        <v>0</v>
      </c>
      <c r="BI78" s="9">
        <f>BI76/assumptions!$E$250</f>
        <v>0</v>
      </c>
    </row>
    <row r="79" spans="1:61" x14ac:dyDescent="0.35">
      <c r="B79"/>
      <c r="C79" t="s">
        <v>267</v>
      </c>
      <c r="D79" t="s">
        <v>233</v>
      </c>
      <c r="E79" s="61">
        <f>NPV(discount_nominal,G79:BI79)+F79</f>
        <v>5263.8977341087693</v>
      </c>
      <c r="F79" s="9">
        <f>F76+F77-F78</f>
        <v>0</v>
      </c>
      <c r="G79" s="9">
        <f>G76+G77-G78</f>
        <v>295.00695083169734</v>
      </c>
      <c r="H79" s="9">
        <f t="shared" ref="H79:N79" si="25">H76+H77-H78</f>
        <v>566.4133455968589</v>
      </c>
      <c r="I79" s="9">
        <f t="shared" si="25"/>
        <v>816.69724268247091</v>
      </c>
      <c r="J79" s="9">
        <f t="shared" si="25"/>
        <v>735.02751841422378</v>
      </c>
      <c r="K79" s="9">
        <f t="shared" si="25"/>
        <v>680.68426723302741</v>
      </c>
      <c r="L79" s="9">
        <f t="shared" si="25"/>
        <v>632.15853118315522</v>
      </c>
      <c r="M79" s="9">
        <f t="shared" si="25"/>
        <v>588.87622255173892</v>
      </c>
      <c r="N79" s="9">
        <f t="shared" si="25"/>
        <v>550.32081567320222</v>
      </c>
      <c r="O79" s="9">
        <f t="shared" ref="O79" si="26">O76+O77-O78</f>
        <v>516.02759379005192</v>
      </c>
      <c r="P79" s="9">
        <f t="shared" ref="P79" si="27">P76+P77-P78</f>
        <v>485.57847128890012</v>
      </c>
      <c r="Q79" s="9">
        <f t="shared" ref="Q79" si="28">Q76+Q77-Q78</f>
        <v>458.59733377542051</v>
      </c>
      <c r="R79" s="9">
        <f t="shared" ref="R79" si="29">R76+R77-R78</f>
        <v>434.74584420559705</v>
      </c>
      <c r="S79" s="9">
        <f t="shared" ref="S79" si="30">S76+S77-S78</f>
        <v>413.7196684689103</v>
      </c>
      <c r="T79" s="9">
        <f t="shared" ref="T79" si="31">T76+T77-T78</f>
        <v>395.24507847956971</v>
      </c>
      <c r="U79" s="9">
        <f t="shared" ref="U79" si="32">U76+U77-U78</f>
        <v>379.07589502631419</v>
      </c>
      <c r="V79" s="9">
        <f t="shared" ref="V79" si="33">V76+V77-V78</f>
        <v>364.99073640627824</v>
      </c>
      <c r="W79" s="9">
        <f t="shared" ref="W79" si="34">W76+W77-W78</f>
        <v>352.79054226589778</v>
      </c>
      <c r="X79" s="9">
        <f t="shared" ref="X79" si="35">X76+X77-X78</f>
        <v>342.29634512956034</v>
      </c>
      <c r="Y79" s="9">
        <f t="shared" ref="Y79" si="36">Y76+Y77-Y78</f>
        <v>333.34726484866172</v>
      </c>
      <c r="Z79" s="9">
        <f t="shared" ref="Z79" si="37">Z76+Z77-Z78</f>
        <v>325.7987036804941</v>
      </c>
      <c r="AA79" s="9">
        <f t="shared" ref="AA79" si="38">AA76+AA77-AA78</f>
        <v>319.52072193547718</v>
      </c>
      <c r="AB79" s="9">
        <f t="shared" ref="AB79" si="39">AB76+AB77-AB78</f>
        <v>314.39657613742258</v>
      </c>
      <c r="AC79" s="9">
        <f t="shared" ref="AC79" si="40">AC76+AC77-AC78</f>
        <v>310.3214034470833</v>
      </c>
      <c r="AD79" s="9">
        <f t="shared" ref="AD79" si="41">AD76+AD77-AD78</f>
        <v>307.20103772424602</v>
      </c>
      <c r="AE79" s="9">
        <f t="shared" ref="AE79" si="42">AE76+AE77-AE78</f>
        <v>304.95094406612992</v>
      </c>
      <c r="AF79" s="9">
        <f t="shared" ref="AF79" si="43">AF76+AF77-AF78</f>
        <v>303.49525997611158</v>
      </c>
      <c r="AG79" s="9">
        <f t="shared" ref="AG79" si="44">AG76+AG77-AG78</f>
        <v>302.76593250142696</v>
      </c>
      <c r="AH79" s="9">
        <f t="shared" ref="AH79" si="45">AH76+AH77-AH78</f>
        <v>302.70194174466934</v>
      </c>
      <c r="AI79" s="9">
        <f t="shared" ref="AI79" si="46">AI76+AI77-AI78</f>
        <v>303.24860211345515</v>
      </c>
      <c r="AJ79" s="9">
        <f t="shared" ref="AJ79" si="47">AJ76+AJ77-AJ78</f>
        <v>304.35693353622747</v>
      </c>
      <c r="AK79" s="9">
        <f t="shared" ref="AK79" si="48">AK76+AK77-AK78</f>
        <v>305.9830956494049</v>
      </c>
      <c r="AL79" s="9">
        <f t="shared" ref="AL79" si="49">AL76+AL77-AL78</f>
        <v>308.08787866060061</v>
      </c>
      <c r="AM79" s="9">
        <f t="shared" ref="AM79" si="50">AM76+AM77-AM78</f>
        <v>310.63624522219948</v>
      </c>
      <c r="AN79" s="9">
        <f t="shared" ref="AN79" si="51">AN76+AN77-AN78</f>
        <v>313.59691821619168</v>
      </c>
      <c r="AO79" s="9">
        <f t="shared" ref="AO79" si="52">AO76+AO77-AO78</f>
        <v>316.94200986110889</v>
      </c>
      <c r="AP79" s="9">
        <f t="shared" ref="AP79" si="53">AP76+AP77-AP78</f>
        <v>320.64668801086509</v>
      </c>
      <c r="AQ79" s="9">
        <f t="shared" ref="AQ79" si="54">AQ76+AQ77-AQ78</f>
        <v>324.68887592836302</v>
      </c>
      <c r="AR79" s="9">
        <f t="shared" ref="AR79" si="55">AR76+AR77-AR78</f>
        <v>329.0489821884828</v>
      </c>
      <c r="AS79" s="9">
        <f t="shared" ref="AS79" si="56">AS76+AS77-AS78</f>
        <v>333.70965769964971</v>
      </c>
      <c r="AT79" s="9">
        <f t="shared" ref="AT79" si="57">AT76+AT77-AT78</f>
        <v>338.65557713430024</v>
      </c>
      <c r="AU79" s="9">
        <f t="shared" ref="AU79" si="58">AU76+AU77-AU78</f>
        <v>0</v>
      </c>
      <c r="AV79" s="9">
        <f t="shared" ref="AV79" si="59">AV76+AV77-AV78</f>
        <v>0</v>
      </c>
      <c r="AW79" s="9">
        <f t="shared" ref="AW79" si="60">AW76+AW77-AW78</f>
        <v>0</v>
      </c>
      <c r="AX79" s="9">
        <f t="shared" ref="AX79" si="61">AX76+AX77-AX78</f>
        <v>0</v>
      </c>
      <c r="AY79" s="9">
        <f t="shared" ref="AY79" si="62">AY76+AY77-AY78</f>
        <v>0</v>
      </c>
      <c r="AZ79" s="9">
        <f t="shared" ref="AZ79" si="63">AZ76+AZ77-AZ78</f>
        <v>0</v>
      </c>
      <c r="BA79" s="9">
        <f t="shared" ref="BA79" si="64">BA76+BA77-BA78</f>
        <v>0</v>
      </c>
      <c r="BB79" s="9">
        <f t="shared" ref="BB79" si="65">BB76+BB77-BB78</f>
        <v>0</v>
      </c>
      <c r="BC79" s="9">
        <f t="shared" ref="BC79" si="66">BC76+BC77-BC78</f>
        <v>0</v>
      </c>
      <c r="BD79" s="9">
        <f t="shared" ref="BD79" si="67">BD76+BD77-BD78</f>
        <v>0</v>
      </c>
      <c r="BE79" s="9">
        <f t="shared" ref="BE79" si="68">BE76+BE77-BE78</f>
        <v>0</v>
      </c>
      <c r="BF79" s="9">
        <f t="shared" ref="BF79" si="69">BF76+BF77-BF78</f>
        <v>0</v>
      </c>
      <c r="BG79" s="9">
        <f t="shared" ref="BG79" si="70">BG76+BG77-BG78</f>
        <v>0</v>
      </c>
      <c r="BH79" s="9">
        <f t="shared" ref="BH79" si="71">BH76+BH77-BH78</f>
        <v>0</v>
      </c>
      <c r="BI79" s="9">
        <f t="shared" ref="BI79" si="72">BI76+BI77-BI78</f>
        <v>0</v>
      </c>
    </row>
    <row r="80" spans="1:61" x14ac:dyDescent="0.35">
      <c r="B80" t="s">
        <v>341</v>
      </c>
      <c r="D80" t="s">
        <v>233</v>
      </c>
      <c r="E80" s="61">
        <f>NPV(discount_nominal,G80:BI80)+F80</f>
        <v>526.38977341087673</v>
      </c>
      <c r="F80" s="9">
        <f>F79/assumptions!$E$250</f>
        <v>0</v>
      </c>
      <c r="G80" s="9">
        <f>G79/assumptions!$E$250</f>
        <v>29.500695083169735</v>
      </c>
      <c r="H80" s="9">
        <f>H79/assumptions!$E$250</f>
        <v>56.641334559685887</v>
      </c>
      <c r="I80" s="9">
        <f>I79/assumptions!$E$250</f>
        <v>81.669724268247094</v>
      </c>
      <c r="J80" s="9">
        <f>J79/assumptions!$E$250</f>
        <v>73.502751841422381</v>
      </c>
      <c r="K80" s="9">
        <f>K79/assumptions!$E$250</f>
        <v>68.068426723302736</v>
      </c>
      <c r="L80" s="9">
        <f>L79/assumptions!$E$250</f>
        <v>63.215853118315522</v>
      </c>
      <c r="M80" s="9">
        <f>M79/assumptions!$E$250</f>
        <v>58.887622255173895</v>
      </c>
      <c r="N80" s="9">
        <f>N79/assumptions!$E$250</f>
        <v>55.032081567320219</v>
      </c>
      <c r="O80" s="9">
        <f>O79/assumptions!$E$250</f>
        <v>51.602759379005192</v>
      </c>
      <c r="P80" s="9">
        <f>P79/assumptions!$E$250</f>
        <v>48.55784712889001</v>
      </c>
      <c r="Q80" s="9">
        <f>Q79/assumptions!$E$250</f>
        <v>45.859733377542049</v>
      </c>
      <c r="R80" s="9">
        <f>R79/assumptions!$E$250</f>
        <v>43.474584420559708</v>
      </c>
      <c r="S80" s="9">
        <f>S79/assumptions!$E$250</f>
        <v>41.371966846891027</v>
      </c>
      <c r="T80" s="9">
        <f>T79/assumptions!$E$250</f>
        <v>39.524507847956968</v>
      </c>
      <c r="U80" s="9">
        <f>U79/assumptions!$E$250</f>
        <v>37.907589502631417</v>
      </c>
      <c r="V80" s="9">
        <f>V79/assumptions!$E$250</f>
        <v>36.499073640627827</v>
      </c>
      <c r="W80" s="9">
        <f>W79/assumptions!$E$250</f>
        <v>35.279054226589778</v>
      </c>
      <c r="X80" s="9">
        <f>X79/assumptions!$E$250</f>
        <v>34.229634512956032</v>
      </c>
      <c r="Y80" s="9">
        <f>Y79/assumptions!$E$250</f>
        <v>33.334726484866174</v>
      </c>
      <c r="Z80" s="9">
        <f>Z79/assumptions!$E$250</f>
        <v>32.579870368049413</v>
      </c>
      <c r="AA80" s="9">
        <f>AA79/assumptions!$E$250</f>
        <v>31.952072193547718</v>
      </c>
      <c r="AB80" s="9">
        <f>AB79/assumptions!$E$250</f>
        <v>31.439657613742259</v>
      </c>
      <c r="AC80" s="9">
        <f>AC79/assumptions!$E$250</f>
        <v>31.032140344708331</v>
      </c>
      <c r="AD80" s="9">
        <f>AD79/assumptions!$E$250</f>
        <v>30.720103772424601</v>
      </c>
      <c r="AE80" s="9">
        <f>AE79/assumptions!$E$250</f>
        <v>30.495094406612992</v>
      </c>
      <c r="AF80" s="9">
        <f>AF79/assumptions!$E$250</f>
        <v>30.34952599761116</v>
      </c>
      <c r="AG80" s="9">
        <f>AG79/assumptions!$E$250</f>
        <v>30.276593250142696</v>
      </c>
      <c r="AH80" s="9">
        <f>AH79/assumptions!$E$250</f>
        <v>30.270194174466933</v>
      </c>
      <c r="AI80" s="9">
        <f>AI79/assumptions!$E$250</f>
        <v>30.324860211345516</v>
      </c>
      <c r="AJ80" s="9">
        <f>AJ79/assumptions!$E$250</f>
        <v>30.435693353622746</v>
      </c>
      <c r="AK80" s="9">
        <f>AK79/assumptions!$E$250</f>
        <v>30.598309564940489</v>
      </c>
      <c r="AL80" s="9">
        <f>AL79/assumptions!$E$250</f>
        <v>30.808787866060062</v>
      </c>
      <c r="AM80" s="9">
        <f>AM79/assumptions!$E$250</f>
        <v>31.063624522219946</v>
      </c>
      <c r="AN80" s="9">
        <f>AN79/assumptions!$E$250</f>
        <v>31.359691821619169</v>
      </c>
      <c r="AO80" s="9">
        <f>AO79/assumptions!$E$250</f>
        <v>31.694200986110889</v>
      </c>
      <c r="AP80" s="9">
        <f>AP79/assumptions!$E$250</f>
        <v>32.064668801086512</v>
      </c>
      <c r="AQ80" s="9">
        <f>AQ79/assumptions!$E$250</f>
        <v>32.468887592836303</v>
      </c>
      <c r="AR80" s="9">
        <f>AR79/assumptions!$E$250</f>
        <v>32.904898218848281</v>
      </c>
      <c r="AS80" s="9">
        <f>AS79/assumptions!$E$250</f>
        <v>33.370965769964968</v>
      </c>
      <c r="AT80" s="9">
        <f>AT79/assumptions!$E$250</f>
        <v>33.865557713430022</v>
      </c>
      <c r="AU80" s="9">
        <f>AU79/assumptions!$E$250</f>
        <v>0</v>
      </c>
      <c r="AV80" s="9">
        <f>AV79/assumptions!$E$250</f>
        <v>0</v>
      </c>
      <c r="AW80" s="9">
        <f>AW79/assumptions!$E$250</f>
        <v>0</v>
      </c>
      <c r="AX80" s="9">
        <f>AX79/assumptions!$E$250</f>
        <v>0</v>
      </c>
      <c r="AY80" s="9">
        <f>AY79/assumptions!$E$250</f>
        <v>0</v>
      </c>
      <c r="AZ80" s="9">
        <f>AZ79/assumptions!$E$250</f>
        <v>0</v>
      </c>
      <c r="BA80" s="9">
        <f>BA79/assumptions!$E$250</f>
        <v>0</v>
      </c>
      <c r="BB80" s="9">
        <f>BB79/assumptions!$E$250</f>
        <v>0</v>
      </c>
      <c r="BC80" s="9">
        <f>BC79/assumptions!$E$250</f>
        <v>0</v>
      </c>
      <c r="BD80" s="9">
        <f>BD79/assumptions!$E$250</f>
        <v>0</v>
      </c>
      <c r="BE80" s="9">
        <f>BE79/assumptions!$E$250</f>
        <v>0</v>
      </c>
      <c r="BF80" s="9">
        <f>BF79/assumptions!$E$250</f>
        <v>0</v>
      </c>
      <c r="BG80" s="9">
        <f>BG79/assumptions!$E$250</f>
        <v>0</v>
      </c>
      <c r="BH80" s="9">
        <f>BH79/assumptions!$E$250</f>
        <v>0</v>
      </c>
      <c r="BI80" s="9">
        <f>BI79/assumptions!$E$250</f>
        <v>0</v>
      </c>
    </row>
    <row r="81" spans="1:61" x14ac:dyDescent="0.35">
      <c r="B81"/>
      <c r="E81" s="61"/>
      <c r="F81" s="9"/>
    </row>
    <row r="82" spans="1:61" x14ac:dyDescent="0.35">
      <c r="B82" s="7" t="s">
        <v>342</v>
      </c>
      <c r="E82" s="61"/>
      <c r="F82" s="9"/>
    </row>
    <row r="83" spans="1:61" x14ac:dyDescent="0.35">
      <c r="C83" t="s">
        <v>240</v>
      </c>
      <c r="D83" t="s">
        <v>233</v>
      </c>
      <c r="E83" s="61">
        <f>NPV(discount_nominal,G83:BI83)+F83</f>
        <v>1296.1010817918323</v>
      </c>
      <c r="F83" s="9">
        <f>assumptions!E262</f>
        <v>0</v>
      </c>
      <c r="G83" s="5">
        <f>IF(production!G24&gt;0,F86,0)</f>
        <v>0</v>
      </c>
      <c r="H83" s="5">
        <f>IF(production!H24&gt;0,G86,0)</f>
        <v>55.313803280943247</v>
      </c>
      <c r="I83" s="5">
        <f>IF(production!I24&gt;0,H86,0)</f>
        <v>109.52133049626764</v>
      </c>
      <c r="J83" s="5">
        <f>IF(production!J24&gt;0,I86,0)</f>
        <v>162.68895820991028</v>
      </c>
      <c r="K83" s="5">
        <f>IF(production!K24&gt;0,J86,0)</f>
        <v>156.18139988151387</v>
      </c>
      <c r="L83" s="5">
        <f>IF(production!L24&gt;0,K86,0)</f>
        <v>153.5265502600457</v>
      </c>
      <c r="M83" s="5">
        <f>IF(production!M24&gt;0,L86,0)</f>
        <v>151.04974275091209</v>
      </c>
      <c r="N83" s="5">
        <f>IF(production!N24&gt;0,M86,0)</f>
        <v>148.7452926321692</v>
      </c>
      <c r="O83" s="5">
        <f>IF(production!O24&gt;0,N86,0)</f>
        <v>146.60777131000188</v>
      </c>
      <c r="P83" s="5">
        <f>IF(production!P24&gt;0,O86,0)</f>
        <v>144.63199664838365</v>
      </c>
      <c r="Q83" s="5">
        <f>IF(production!Q24&gt;0,P86,0)</f>
        <v>142.81302369704582</v>
      </c>
      <c r="R83" s="5">
        <f>IF(production!R24&gt;0,Q86,0)</f>
        <v>141.14613580205344</v>
      </c>
      <c r="S83" s="5">
        <f>IF(production!S24&gt;0,R86,0)</f>
        <v>139.62683608391856</v>
      </c>
      <c r="T83" s="5">
        <f>IF(production!T24&gt;0,S86,0)</f>
        <v>138.25083926878798</v>
      </c>
      <c r="U83" s="5">
        <f>IF(production!U24&gt;0,T86,0)</f>
        <v>137.01406385882717</v>
      </c>
      <c r="V83" s="5">
        <f>IF(production!V24&gt;0,U86,0)</f>
        <v>135.91262462848059</v>
      </c>
      <c r="W83" s="5">
        <f>IF(production!W24&gt;0,V86,0)</f>
        <v>134.94282543382801</v>
      </c>
      <c r="X83" s="5">
        <f>IF(production!X24&gt;0,W86,0)</f>
        <v>134.10115232277127</v>
      </c>
      <c r="Y83" s="5">
        <f>IF(production!Y24&gt;0,X86,0)</f>
        <v>133.38426693428272</v>
      </c>
      <c r="Z83" s="5">
        <f>IF(production!Z24&gt;0,Y86,0)</f>
        <v>132.78900017542216</v>
      </c>
      <c r="AA83" s="5">
        <f>IF(production!AA24&gt;0,Z86,0)</f>
        <v>132.31234616528624</v>
      </c>
      <c r="AB83" s="5">
        <f>IF(production!AB24&gt;0,AA86,0)</f>
        <v>131.95145643549338</v>
      </c>
      <c r="AC83" s="5">
        <f>IF(production!AC24&gt;0,AB86,0)</f>
        <v>131.70363437722861</v>
      </c>
      <c r="AD83" s="5">
        <f>IF(production!AD24&gt;0,AC86,0)</f>
        <v>131.56632992527753</v>
      </c>
      <c r="AE83" s="5">
        <f>IF(production!AE24&gt;0,AD86,0)</f>
        <v>131.53713446986725</v>
      </c>
      <c r="AF83" s="5">
        <f>IF(production!AF24&gt;0,AE86,0)</f>
        <v>131.61377598750539</v>
      </c>
      <c r="AG83" s="5">
        <f>IF(production!AG24&gt;0,AF86,0)</f>
        <v>131.79411438236667</v>
      </c>
      <c r="AH83" s="5">
        <f>IF(production!AH24&gt;0,AG86,0)</f>
        <v>132.07613703012072</v>
      </c>
      <c r="AI83" s="5">
        <f>IF(production!AI24&gt;0,AH86,0)</f>
        <v>132.45795451642559</v>
      </c>
      <c r="AJ83" s="5">
        <f>IF(production!AJ24&gt;0,AI86,0)</f>
        <v>132.93779656262848</v>
      </c>
      <c r="AK83" s="5">
        <f>IF(production!AK24&gt;0,AJ86,0)</f>
        <v>133.51400813152043</v>
      </c>
      <c r="AL83" s="5">
        <f>IF(production!AL24&gt;0,AK86,0)</f>
        <v>134.18504570628465</v>
      </c>
      <c r="AM83" s="5">
        <f>IF(production!AM24&gt;0,AL86,0)</f>
        <v>134.94947373605879</v>
      </c>
      <c r="AN83" s="5">
        <f>IF(production!AN24&gt;0,AM86,0)</f>
        <v>135.80596124180249</v>
      </c>
      <c r="AO83" s="5">
        <f>IF(production!AO24&gt;0,AN86,0)</f>
        <v>136.75327857642017</v>
      </c>
      <c r="AP83" s="5">
        <f>IF(production!AP24&gt;0,AO86,0)</f>
        <v>137.79029433333892</v>
      </c>
      <c r="AQ83" s="5">
        <f>IF(production!AQ24&gt;0,AP86,0)</f>
        <v>138.91597239798045</v>
      </c>
      <c r="AR83" s="5">
        <f>IF(production!AR24&gt;0,AQ86,0)</f>
        <v>140.12936913679582</v>
      </c>
      <c r="AS83" s="5">
        <f>IF(production!AS24&gt;0,AR86,0)</f>
        <v>141.42963071875323</v>
      </c>
      <c r="AT83" s="5">
        <f>IF(production!AT24&gt;0,AS86,0)</f>
        <v>142.81599056438094</v>
      </c>
      <c r="AU83" s="5">
        <f>IF(production!AU24&gt;0,AT86,0)</f>
        <v>0</v>
      </c>
      <c r="AV83" s="5">
        <f>IF(production!AV24&gt;0,AU86,0)</f>
        <v>0</v>
      </c>
      <c r="AW83" s="5">
        <f>IF(production!AW24&gt;0,AV86,0)</f>
        <v>0</v>
      </c>
      <c r="AX83" s="5">
        <f>IF(production!AX24&gt;0,AW86,0)</f>
        <v>0</v>
      </c>
      <c r="AY83" s="5">
        <f>IF(production!AY24&gt;0,AX86,0)</f>
        <v>0</v>
      </c>
      <c r="AZ83" s="5">
        <f>IF(production!AZ24&gt;0,AY86,0)</f>
        <v>0</v>
      </c>
      <c r="BA83" s="5">
        <f>IF(production!BA24&gt;0,AZ86,0)</f>
        <v>0</v>
      </c>
      <c r="BB83" s="5">
        <f>IF(production!BB24&gt;0,BA86,0)</f>
        <v>0</v>
      </c>
      <c r="BC83" s="5">
        <f>IF(production!BC24&gt;0,BB86,0)</f>
        <v>0</v>
      </c>
      <c r="BD83" s="5">
        <f>IF(production!BD24&gt;0,BC86,0)</f>
        <v>0</v>
      </c>
      <c r="BE83" s="5">
        <f>IF(production!BE24&gt;0,BD86,0)</f>
        <v>0</v>
      </c>
      <c r="BF83" s="5">
        <f>IF(production!BF24&gt;0,BE86,0)</f>
        <v>0</v>
      </c>
      <c r="BG83" s="5">
        <f>IF(production!BG24&gt;0,BF86,0)</f>
        <v>0</v>
      </c>
      <c r="BH83" s="5">
        <f>IF(production!BH24&gt;0,BG86,0)</f>
        <v>0</v>
      </c>
      <c r="BI83" s="5">
        <f>IF(production!BI24&gt;0,BH86,0)</f>
        <v>0</v>
      </c>
    </row>
    <row r="84" spans="1:61" x14ac:dyDescent="0.35">
      <c r="C84" t="s">
        <v>339</v>
      </c>
      <c r="D84" t="s">
        <v>233</v>
      </c>
      <c r="E84" s="61">
        <f>NPV(discount_nominal,G84:BI84)+F84</f>
        <v>174.67154943180381</v>
      </c>
      <c r="F84" s="9">
        <f>F43*assumptions!$E$265/100</f>
        <v>0</v>
      </c>
      <c r="G84" s="9">
        <f>G43*assumptions!$E$265/100</f>
        <v>55.313803280943247</v>
      </c>
      <c r="H84" s="9">
        <f>H43*assumptions!$E$265/100</f>
        <v>56.420079346562119</v>
      </c>
      <c r="I84" s="9">
        <f>I43*assumptions!$E$265/100</f>
        <v>57.548480933493359</v>
      </c>
      <c r="J84" s="9">
        <f>J43*assumptions!$E$265/100</f>
        <v>0</v>
      </c>
      <c r="K84" s="9">
        <f>K43*assumptions!$E$265/100</f>
        <v>3.5924063737923895</v>
      </c>
      <c r="L84" s="9">
        <f>L43*assumptions!$E$265/100</f>
        <v>3.6642545012682373</v>
      </c>
      <c r="M84" s="9">
        <f>M43*assumptions!$E$265/100</f>
        <v>3.7375395912936011</v>
      </c>
      <c r="N84" s="9">
        <f>N43*assumptions!$E$265/100</f>
        <v>3.8122903831194734</v>
      </c>
      <c r="O84" s="9">
        <f>O43*assumptions!$E$265/100</f>
        <v>3.888536190781863</v>
      </c>
      <c r="P84" s="9">
        <f>P43*assumptions!$E$265/100</f>
        <v>3.9663069145975003</v>
      </c>
      <c r="Q84" s="9">
        <f>Q43*assumptions!$E$265/100</f>
        <v>4.0456330528894497</v>
      </c>
      <c r="R84" s="9">
        <f>R43*assumptions!$E$265/100</f>
        <v>4.1265457139472392</v>
      </c>
      <c r="S84" s="9">
        <f>S43*assumptions!$E$265/100</f>
        <v>4.2090766282261836</v>
      </c>
      <c r="T84" s="9">
        <f>T43*assumptions!$E$265/100</f>
        <v>4.2932581607907077</v>
      </c>
      <c r="U84" s="9">
        <f>U43*assumptions!$E$265/100</f>
        <v>4.379123324006521</v>
      </c>
      <c r="V84" s="9">
        <f>V43*assumptions!$E$265/100</f>
        <v>4.4667057904866523</v>
      </c>
      <c r="W84" s="9">
        <f>W43*assumptions!$E$265/100</f>
        <v>4.5560399062963857</v>
      </c>
      <c r="X84" s="9">
        <f>X43*assumptions!$E$265/100</f>
        <v>4.647160704422312</v>
      </c>
      <c r="Y84" s="9">
        <f>Y43*assumptions!$E$265/100</f>
        <v>4.7401039185107585</v>
      </c>
      <c r="Z84" s="9">
        <f>Z43*assumptions!$E$265/100</f>
        <v>4.8349059968809742</v>
      </c>
      <c r="AA84" s="9">
        <f>AA43*assumptions!$E$265/100</f>
        <v>4.931604116818594</v>
      </c>
      <c r="AB84" s="9">
        <f>AB43*assumptions!$E$265/100</f>
        <v>5.0302361991549649</v>
      </c>
      <c r="AC84" s="9">
        <f>AC43*assumptions!$E$265/100</f>
        <v>5.1308409231380638</v>
      </c>
      <c r="AD84" s="9">
        <f>AD43*assumptions!$E$265/100</f>
        <v>5.2334577416008257</v>
      </c>
      <c r="AE84" s="9">
        <f>AE43*assumptions!$E$265/100</f>
        <v>5.3381268964328425</v>
      </c>
      <c r="AF84" s="9">
        <f>AF43*assumptions!$E$265/100</f>
        <v>5.4448894343614995</v>
      </c>
      <c r="AG84" s="9">
        <f>AG43*assumptions!$E$265/100</f>
        <v>5.5537872230487286</v>
      </c>
      <c r="AH84" s="9">
        <f>AH43*assumptions!$E$265/100</f>
        <v>5.6648629675097038</v>
      </c>
      <c r="AI84" s="9">
        <f>AI43*assumptions!$E$265/100</f>
        <v>5.7781602268598977</v>
      </c>
      <c r="AJ84" s="9">
        <f>AJ43*assumptions!$E$265/100</f>
        <v>5.8937234313970954</v>
      </c>
      <c r="AK84" s="9">
        <f>AK43*assumptions!$E$265/100</f>
        <v>6.0115979000250377</v>
      </c>
      <c r="AL84" s="9">
        <f>AL43*assumptions!$E$265/100</f>
        <v>6.1318298580255384</v>
      </c>
      <c r="AM84" s="9">
        <f>AM43*assumptions!$E$265/100</f>
        <v>6.2544664551860487</v>
      </c>
      <c r="AN84" s="9">
        <f>AN43*assumptions!$E$265/100</f>
        <v>6.3795557842897699</v>
      </c>
      <c r="AO84" s="9">
        <f>AO43*assumptions!$E$265/100</f>
        <v>6.5071468999755657</v>
      </c>
      <c r="AP84" s="9">
        <f>AP43*assumptions!$E$265/100</f>
        <v>6.6372898379750769</v>
      </c>
      <c r="AQ84" s="9">
        <f>AQ43*assumptions!$E$265/100</f>
        <v>6.7700356347345796</v>
      </c>
      <c r="AR84" s="9">
        <f>AR43*assumptions!$E$265/100</f>
        <v>6.9054363474292701</v>
      </c>
      <c r="AS84" s="9">
        <f>AS43*assumptions!$E$265/100</f>
        <v>7.0435450743778532</v>
      </c>
      <c r="AT84" s="9">
        <f>AT43*assumptions!$E$265/100</f>
        <v>7.184415975865412</v>
      </c>
      <c r="AU84" s="9">
        <f>AU43*assumptions!$E$265/100</f>
        <v>0</v>
      </c>
      <c r="AV84" s="9">
        <f>AV43*assumptions!$E$265/100</f>
        <v>0</v>
      </c>
      <c r="AW84" s="9">
        <f>AW43*assumptions!$E$265/100</f>
        <v>0</v>
      </c>
      <c r="AX84" s="9">
        <f>AX43*assumptions!$E$265/100</f>
        <v>0</v>
      </c>
      <c r="AY84" s="9">
        <f>AY43*assumptions!$E$265/100</f>
        <v>0</v>
      </c>
      <c r="AZ84" s="9">
        <f>AZ43*assumptions!$E$265/100</f>
        <v>0</v>
      </c>
      <c r="BA84" s="9">
        <f>BA43*assumptions!$E$265/100</f>
        <v>0</v>
      </c>
      <c r="BB84" s="9">
        <f>BB43*assumptions!$E$265/100</f>
        <v>0</v>
      </c>
      <c r="BC84" s="9">
        <f>BC43*assumptions!$E$265/100</f>
        <v>0</v>
      </c>
      <c r="BD84" s="9">
        <f>BD43*assumptions!$E$265/100</f>
        <v>0</v>
      </c>
      <c r="BE84" s="9">
        <f>BE43*assumptions!$E$265/100</f>
        <v>0</v>
      </c>
      <c r="BF84" s="9">
        <f>BF43*assumptions!$E$265/100</f>
        <v>0</v>
      </c>
      <c r="BG84" s="9">
        <f>BG43*assumptions!$E$265/100</f>
        <v>0</v>
      </c>
      <c r="BH84" s="9">
        <f>BH43*assumptions!$E$265/100</f>
        <v>0</v>
      </c>
      <c r="BI84" s="9">
        <f>BI43*assumptions!$E$265/100</f>
        <v>0</v>
      </c>
    </row>
    <row r="85" spans="1:61" x14ac:dyDescent="0.35">
      <c r="C85" t="s">
        <v>340</v>
      </c>
      <c r="D85" t="s">
        <v>233</v>
      </c>
      <c r="E85" s="61">
        <f>NPV(discount_nominal,G85:BI85)+F85</f>
        <v>51.844043271673335</v>
      </c>
      <c r="F85" s="9">
        <f>F83/assumptions!$E$251</f>
        <v>0</v>
      </c>
      <c r="G85" s="9">
        <f>G83/assumptions!$E$251</f>
        <v>0</v>
      </c>
      <c r="H85" s="9">
        <f>H83/assumptions!$E$251</f>
        <v>2.2125521312377301</v>
      </c>
      <c r="I85" s="9">
        <f>I83/assumptions!$E$251</f>
        <v>4.3808532198507057</v>
      </c>
      <c r="J85" s="9">
        <f>J83/assumptions!$E$251</f>
        <v>6.5075583283964109</v>
      </c>
      <c r="K85" s="9">
        <f>K83/assumptions!$E$251</f>
        <v>6.2472559952605549</v>
      </c>
      <c r="L85" s="9">
        <f>L83/assumptions!$E$251</f>
        <v>6.1410620104018276</v>
      </c>
      <c r="M85" s="9">
        <f>M83/assumptions!$E$251</f>
        <v>6.0419897100364839</v>
      </c>
      <c r="N85" s="9">
        <f>N83/assumptions!$E$251</f>
        <v>5.9498117052867681</v>
      </c>
      <c r="O85" s="9">
        <f>O83/assumptions!$E$251</f>
        <v>5.8643108524000755</v>
      </c>
      <c r="P85" s="9">
        <f>P83/assumptions!$E$251</f>
        <v>5.7852798659353457</v>
      </c>
      <c r="Q85" s="9">
        <f>Q83/assumptions!$E$251</f>
        <v>5.7125209478818331</v>
      </c>
      <c r="R85" s="9">
        <f>R83/assumptions!$E$251</f>
        <v>5.6458454320821376</v>
      </c>
      <c r="S85" s="9">
        <f>S83/assumptions!$E$251</f>
        <v>5.5850734433567428</v>
      </c>
      <c r="T85" s="9">
        <f>T83/assumptions!$E$251</f>
        <v>5.5300335707515194</v>
      </c>
      <c r="U85" s="9">
        <f>U83/assumptions!$E$251</f>
        <v>5.4805625543530869</v>
      </c>
      <c r="V85" s="9">
        <f>V83/assumptions!$E$251</f>
        <v>5.4365049851392238</v>
      </c>
      <c r="W85" s="9">
        <f>W83/assumptions!$E$251</f>
        <v>5.3977130173531203</v>
      </c>
      <c r="X85" s="9">
        <f>X83/assumptions!$E$251</f>
        <v>5.3640460929108507</v>
      </c>
      <c r="Y85" s="9">
        <f>Y83/assumptions!$E$251</f>
        <v>5.3353706773713085</v>
      </c>
      <c r="Z85" s="9">
        <f>Z83/assumptions!$E$251</f>
        <v>5.3115600070168867</v>
      </c>
      <c r="AA85" s="9">
        <f>AA83/assumptions!$E$251</f>
        <v>5.2924938466114497</v>
      </c>
      <c r="AB85" s="9">
        <f>AB83/assumptions!$E$251</f>
        <v>5.278058257419735</v>
      </c>
      <c r="AC85" s="9">
        <f>AC83/assumptions!$E$251</f>
        <v>5.2681453750891443</v>
      </c>
      <c r="AD85" s="9">
        <f>AD83/assumptions!$E$251</f>
        <v>5.262653197011101</v>
      </c>
      <c r="AE85" s="9">
        <f>AE83/assumptions!$E$251</f>
        <v>5.2614853787946902</v>
      </c>
      <c r="AF85" s="9">
        <f>AF83/assumptions!$E$251</f>
        <v>5.2645510395002155</v>
      </c>
      <c r="AG85" s="9">
        <f>AG83/assumptions!$E$251</f>
        <v>5.2717645752946671</v>
      </c>
      <c r="AH85" s="9">
        <f>AH83/assumptions!$E$251</f>
        <v>5.2830454812048284</v>
      </c>
      <c r="AI85" s="9">
        <f>AI83/assumptions!$E$251</f>
        <v>5.2983181806570236</v>
      </c>
      <c r="AJ85" s="9">
        <f>AJ83/assumptions!$E$251</f>
        <v>5.317511862505139</v>
      </c>
      <c r="AK85" s="9">
        <f>AK83/assumptions!$E$251</f>
        <v>5.3405603252608174</v>
      </c>
      <c r="AL85" s="9">
        <f>AL83/assumptions!$E$251</f>
        <v>5.3674018282513858</v>
      </c>
      <c r="AM85" s="9">
        <f>AM83/assumptions!$E$251</f>
        <v>5.3979789494423516</v>
      </c>
      <c r="AN85" s="9">
        <f>AN83/assumptions!$E$251</f>
        <v>5.4322384496720995</v>
      </c>
      <c r="AO85" s="9">
        <f>AO83/assumptions!$E$251</f>
        <v>5.4701311430568067</v>
      </c>
      <c r="AP85" s="9">
        <f>AP83/assumptions!$E$251</f>
        <v>5.5116117733335566</v>
      </c>
      <c r="AQ85" s="9">
        <f>AQ83/assumptions!$E$251</f>
        <v>5.5566388959192183</v>
      </c>
      <c r="AR85" s="9">
        <f>AR83/assumptions!$E$251</f>
        <v>5.6051747654718325</v>
      </c>
      <c r="AS85" s="9">
        <f>AS83/assumptions!$E$251</f>
        <v>5.6571852287501292</v>
      </c>
      <c r="AT85" s="9">
        <f>AT83/assumptions!$E$251</f>
        <v>5.7126396225752378</v>
      </c>
      <c r="AU85" s="9">
        <f>AU83/assumptions!$E$251</f>
        <v>0</v>
      </c>
      <c r="AV85" s="9">
        <f>AV83/assumptions!$E$251</f>
        <v>0</v>
      </c>
      <c r="AW85" s="9">
        <f>AW83/assumptions!$E$251</f>
        <v>0</v>
      </c>
      <c r="AX85" s="9">
        <f>AX83/assumptions!$E$251</f>
        <v>0</v>
      </c>
      <c r="AY85" s="9">
        <f>AY83/assumptions!$E$251</f>
        <v>0</v>
      </c>
      <c r="AZ85" s="9">
        <f>AZ83/assumptions!$E$251</f>
        <v>0</v>
      </c>
      <c r="BA85" s="9">
        <f>BA83/assumptions!$E$251</f>
        <v>0</v>
      </c>
      <c r="BB85" s="9">
        <f>BB83/assumptions!$E$251</f>
        <v>0</v>
      </c>
      <c r="BC85" s="9">
        <f>BC83/assumptions!$E$251</f>
        <v>0</v>
      </c>
      <c r="BD85" s="9">
        <f>BD83/assumptions!$E$251</f>
        <v>0</v>
      </c>
      <c r="BE85" s="9">
        <f>BE83/assumptions!$E$251</f>
        <v>0</v>
      </c>
      <c r="BF85" s="9">
        <f>BF83/assumptions!$E$251</f>
        <v>0</v>
      </c>
      <c r="BG85" s="9">
        <f>BG83/assumptions!$E$251</f>
        <v>0</v>
      </c>
      <c r="BH85" s="9">
        <f>BH83/assumptions!$E$251</f>
        <v>0</v>
      </c>
      <c r="BI85" s="9">
        <f>BI83/assumptions!$E$251</f>
        <v>0</v>
      </c>
    </row>
    <row r="86" spans="1:61" x14ac:dyDescent="0.35">
      <c r="C86" t="s">
        <v>267</v>
      </c>
      <c r="D86" t="s">
        <v>233</v>
      </c>
      <c r="E86" s="61">
        <f>NPV(discount_nominal,G86:BI86)+F86</f>
        <v>1418.9285879519634</v>
      </c>
      <c r="F86" s="9">
        <f>F83+F84-F85</f>
        <v>0</v>
      </c>
      <c r="G86" s="9">
        <f>G83+G84-G85</f>
        <v>55.313803280943247</v>
      </c>
      <c r="H86" s="9">
        <f t="shared" ref="H86:BI86" si="73">H83+H84-H85</f>
        <v>109.52133049626764</v>
      </c>
      <c r="I86" s="9">
        <f t="shared" si="73"/>
        <v>162.68895820991028</v>
      </c>
      <c r="J86" s="9">
        <f t="shared" si="73"/>
        <v>156.18139988151387</v>
      </c>
      <c r="K86" s="9">
        <f t="shared" si="73"/>
        <v>153.5265502600457</v>
      </c>
      <c r="L86" s="9">
        <f t="shared" si="73"/>
        <v>151.04974275091209</v>
      </c>
      <c r="M86" s="9">
        <f t="shared" si="73"/>
        <v>148.7452926321692</v>
      </c>
      <c r="N86" s="9">
        <f t="shared" si="73"/>
        <v>146.60777131000188</v>
      </c>
      <c r="O86" s="9">
        <f t="shared" si="73"/>
        <v>144.63199664838365</v>
      </c>
      <c r="P86" s="9">
        <f t="shared" si="73"/>
        <v>142.81302369704582</v>
      </c>
      <c r="Q86" s="9">
        <f t="shared" si="73"/>
        <v>141.14613580205344</v>
      </c>
      <c r="R86" s="9">
        <f t="shared" si="73"/>
        <v>139.62683608391856</v>
      </c>
      <c r="S86" s="9">
        <f t="shared" si="73"/>
        <v>138.25083926878798</v>
      </c>
      <c r="T86" s="9">
        <f t="shared" si="73"/>
        <v>137.01406385882717</v>
      </c>
      <c r="U86" s="9">
        <f t="shared" si="73"/>
        <v>135.91262462848059</v>
      </c>
      <c r="V86" s="9">
        <f t="shared" si="73"/>
        <v>134.94282543382801</v>
      </c>
      <c r="W86" s="9">
        <f t="shared" si="73"/>
        <v>134.10115232277127</v>
      </c>
      <c r="X86" s="9">
        <f t="shared" si="73"/>
        <v>133.38426693428272</v>
      </c>
      <c r="Y86" s="9">
        <f t="shared" si="73"/>
        <v>132.78900017542216</v>
      </c>
      <c r="Z86" s="9">
        <f t="shared" si="73"/>
        <v>132.31234616528624</v>
      </c>
      <c r="AA86" s="9">
        <f t="shared" si="73"/>
        <v>131.95145643549338</v>
      </c>
      <c r="AB86" s="9">
        <f t="shared" si="73"/>
        <v>131.70363437722861</v>
      </c>
      <c r="AC86" s="9">
        <f t="shared" si="73"/>
        <v>131.56632992527753</v>
      </c>
      <c r="AD86" s="9">
        <f t="shared" si="73"/>
        <v>131.53713446986725</v>
      </c>
      <c r="AE86" s="9">
        <f t="shared" si="73"/>
        <v>131.61377598750539</v>
      </c>
      <c r="AF86" s="9">
        <f t="shared" si="73"/>
        <v>131.79411438236667</v>
      </c>
      <c r="AG86" s="9">
        <f t="shared" si="73"/>
        <v>132.07613703012072</v>
      </c>
      <c r="AH86" s="9">
        <f t="shared" si="73"/>
        <v>132.45795451642559</v>
      </c>
      <c r="AI86" s="9">
        <f t="shared" si="73"/>
        <v>132.93779656262848</v>
      </c>
      <c r="AJ86" s="9">
        <f t="shared" si="73"/>
        <v>133.51400813152043</v>
      </c>
      <c r="AK86" s="9">
        <f t="shared" si="73"/>
        <v>134.18504570628465</v>
      </c>
      <c r="AL86" s="9">
        <f t="shared" si="73"/>
        <v>134.94947373605879</v>
      </c>
      <c r="AM86" s="9">
        <f t="shared" si="73"/>
        <v>135.80596124180249</v>
      </c>
      <c r="AN86" s="9">
        <f t="shared" si="73"/>
        <v>136.75327857642017</v>
      </c>
      <c r="AO86" s="9">
        <f t="shared" si="73"/>
        <v>137.79029433333892</v>
      </c>
      <c r="AP86" s="9">
        <f t="shared" si="73"/>
        <v>138.91597239798045</v>
      </c>
      <c r="AQ86" s="9">
        <f t="shared" si="73"/>
        <v>140.12936913679582</v>
      </c>
      <c r="AR86" s="9">
        <f t="shared" si="73"/>
        <v>141.42963071875323</v>
      </c>
      <c r="AS86" s="9">
        <f t="shared" si="73"/>
        <v>142.81599056438094</v>
      </c>
      <c r="AT86" s="9">
        <f t="shared" si="73"/>
        <v>144.28776691767112</v>
      </c>
      <c r="AU86" s="9">
        <f t="shared" si="73"/>
        <v>0</v>
      </c>
      <c r="AV86" s="9">
        <f t="shared" si="73"/>
        <v>0</v>
      </c>
      <c r="AW86" s="9">
        <f t="shared" si="73"/>
        <v>0</v>
      </c>
      <c r="AX86" s="9">
        <f t="shared" si="73"/>
        <v>0</v>
      </c>
      <c r="AY86" s="9">
        <f t="shared" si="73"/>
        <v>0</v>
      </c>
      <c r="AZ86" s="9">
        <f t="shared" si="73"/>
        <v>0</v>
      </c>
      <c r="BA86" s="9">
        <f t="shared" si="73"/>
        <v>0</v>
      </c>
      <c r="BB86" s="9">
        <f t="shared" si="73"/>
        <v>0</v>
      </c>
      <c r="BC86" s="9">
        <f t="shared" si="73"/>
        <v>0</v>
      </c>
      <c r="BD86" s="9">
        <f t="shared" si="73"/>
        <v>0</v>
      </c>
      <c r="BE86" s="9">
        <f t="shared" si="73"/>
        <v>0</v>
      </c>
      <c r="BF86" s="9">
        <f t="shared" si="73"/>
        <v>0</v>
      </c>
      <c r="BG86" s="9">
        <f t="shared" si="73"/>
        <v>0</v>
      </c>
      <c r="BH86" s="9">
        <f t="shared" si="73"/>
        <v>0</v>
      </c>
      <c r="BI86" s="9">
        <f t="shared" si="73"/>
        <v>0</v>
      </c>
    </row>
    <row r="87" spans="1:61" x14ac:dyDescent="0.35">
      <c r="B87" t="s">
        <v>341</v>
      </c>
      <c r="D87" t="s">
        <v>233</v>
      </c>
      <c r="E87" s="61">
        <f>NPV(discount_nominal,G87:BI87)+F87</f>
        <v>56.757143518078529</v>
      </c>
      <c r="F87" s="9">
        <f>F86/assumptions!$E$251</f>
        <v>0</v>
      </c>
      <c r="G87" s="9">
        <f>G86/assumptions!$E$251</f>
        <v>2.2125521312377301</v>
      </c>
      <c r="H87" s="9">
        <f>H86/assumptions!$E$251</f>
        <v>4.3808532198507057</v>
      </c>
      <c r="I87" s="9">
        <f>I86/assumptions!$E$251</f>
        <v>6.5075583283964109</v>
      </c>
      <c r="J87" s="9">
        <f>J86/assumptions!$E$251</f>
        <v>6.2472559952605549</v>
      </c>
      <c r="K87" s="9">
        <f>K86/assumptions!$E$251</f>
        <v>6.1410620104018276</v>
      </c>
      <c r="L87" s="9">
        <f>L86/assumptions!$E$251</f>
        <v>6.0419897100364839</v>
      </c>
      <c r="M87" s="9">
        <f>M86/assumptions!$E$251</f>
        <v>5.9498117052867681</v>
      </c>
      <c r="N87" s="9">
        <f>N86/assumptions!$E$251</f>
        <v>5.8643108524000755</v>
      </c>
      <c r="O87" s="9">
        <f>O86/assumptions!$E$251</f>
        <v>5.7852798659353457</v>
      </c>
      <c r="P87" s="9">
        <f>P86/assumptions!$E$251</f>
        <v>5.7125209478818331</v>
      </c>
      <c r="Q87" s="9">
        <f>Q86/assumptions!$E$251</f>
        <v>5.6458454320821376</v>
      </c>
      <c r="R87" s="9">
        <f>R86/assumptions!$E$251</f>
        <v>5.5850734433567428</v>
      </c>
      <c r="S87" s="9">
        <f>S86/assumptions!$E$251</f>
        <v>5.5300335707515194</v>
      </c>
      <c r="T87" s="9">
        <f>T86/assumptions!$E$251</f>
        <v>5.4805625543530869</v>
      </c>
      <c r="U87" s="9">
        <f>U86/assumptions!$E$251</f>
        <v>5.4365049851392238</v>
      </c>
      <c r="V87" s="9">
        <f>V86/assumptions!$E$251</f>
        <v>5.3977130173531203</v>
      </c>
      <c r="W87" s="9">
        <f>W86/assumptions!$E$251</f>
        <v>5.3640460929108507</v>
      </c>
      <c r="X87" s="9">
        <f>X86/assumptions!$E$251</f>
        <v>5.3353706773713085</v>
      </c>
      <c r="Y87" s="9">
        <f>Y86/assumptions!$E$251</f>
        <v>5.3115600070168867</v>
      </c>
      <c r="Z87" s="9">
        <f>Z86/assumptions!$E$251</f>
        <v>5.2924938466114497</v>
      </c>
      <c r="AA87" s="9">
        <f>AA86/assumptions!$E$251</f>
        <v>5.278058257419735</v>
      </c>
      <c r="AB87" s="9">
        <f>AB86/assumptions!$E$251</f>
        <v>5.2681453750891443</v>
      </c>
      <c r="AC87" s="9">
        <f>AC86/assumptions!$E$251</f>
        <v>5.262653197011101</v>
      </c>
      <c r="AD87" s="9">
        <f>AD86/assumptions!$E$251</f>
        <v>5.2614853787946902</v>
      </c>
      <c r="AE87" s="9">
        <f>AE86/assumptions!$E$251</f>
        <v>5.2645510395002155</v>
      </c>
      <c r="AF87" s="9">
        <f>AF86/assumptions!$E$251</f>
        <v>5.2717645752946671</v>
      </c>
      <c r="AG87" s="9">
        <f>AG86/assumptions!$E$251</f>
        <v>5.2830454812048284</v>
      </c>
      <c r="AH87" s="9">
        <f>AH86/assumptions!$E$251</f>
        <v>5.2983181806570236</v>
      </c>
      <c r="AI87" s="9">
        <f>AI86/assumptions!$E$251</f>
        <v>5.317511862505139</v>
      </c>
      <c r="AJ87" s="9">
        <f>AJ86/assumptions!$E$251</f>
        <v>5.3405603252608174</v>
      </c>
      <c r="AK87" s="9">
        <f>AK86/assumptions!$E$251</f>
        <v>5.3674018282513858</v>
      </c>
      <c r="AL87" s="9">
        <f>AL86/assumptions!$E$251</f>
        <v>5.3979789494423516</v>
      </c>
      <c r="AM87" s="9">
        <f>AM86/assumptions!$E$251</f>
        <v>5.4322384496720995</v>
      </c>
      <c r="AN87" s="9">
        <f>AN86/assumptions!$E$251</f>
        <v>5.4701311430568067</v>
      </c>
      <c r="AO87" s="9">
        <f>AO86/assumptions!$E$251</f>
        <v>5.5116117733335566</v>
      </c>
      <c r="AP87" s="9">
        <f>AP86/assumptions!$E$251</f>
        <v>5.5566388959192183</v>
      </c>
      <c r="AQ87" s="9">
        <f>AQ86/assumptions!$E$251</f>
        <v>5.6051747654718325</v>
      </c>
      <c r="AR87" s="9">
        <f>AR86/assumptions!$E$251</f>
        <v>5.6571852287501292</v>
      </c>
      <c r="AS87" s="9">
        <f>AS86/assumptions!$E$251</f>
        <v>5.7126396225752378</v>
      </c>
      <c r="AT87" s="9">
        <f>AT86/assumptions!$E$251</f>
        <v>5.7715106767068445</v>
      </c>
      <c r="AU87" s="9">
        <f>AU86/assumptions!$E$251</f>
        <v>0</v>
      </c>
      <c r="AV87" s="9">
        <f>AV86/assumptions!$E$251</f>
        <v>0</v>
      </c>
      <c r="AW87" s="9">
        <f>AW86/assumptions!$E$251</f>
        <v>0</v>
      </c>
      <c r="AX87" s="9">
        <f>AX86/assumptions!$E$251</f>
        <v>0</v>
      </c>
      <c r="AY87" s="9">
        <f>AY86/assumptions!$E$251</f>
        <v>0</v>
      </c>
      <c r="AZ87" s="9">
        <f>AZ86/assumptions!$E$251</f>
        <v>0</v>
      </c>
      <c r="BA87" s="9">
        <f>BA86/assumptions!$E$251</f>
        <v>0</v>
      </c>
      <c r="BB87" s="9">
        <f>BB86/assumptions!$E$251</f>
        <v>0</v>
      </c>
      <c r="BC87" s="9">
        <f>BC86/assumptions!$E$251</f>
        <v>0</v>
      </c>
      <c r="BD87" s="9">
        <f>BD86/assumptions!$E$251</f>
        <v>0</v>
      </c>
      <c r="BE87" s="9">
        <f>BE86/assumptions!$E$251</f>
        <v>0</v>
      </c>
      <c r="BF87" s="9">
        <f>BF86/assumptions!$E$251</f>
        <v>0</v>
      </c>
      <c r="BG87" s="9">
        <f>BG86/assumptions!$E$251</f>
        <v>0</v>
      </c>
      <c r="BH87" s="9">
        <f>BH86/assumptions!$E$251</f>
        <v>0</v>
      </c>
      <c r="BI87" s="9">
        <f>BI86/assumptions!$E$251</f>
        <v>0</v>
      </c>
    </row>
    <row r="88" spans="1:61" x14ac:dyDescent="0.35">
      <c r="B88"/>
      <c r="E88" s="61"/>
      <c r="F88" s="9"/>
    </row>
    <row r="89" spans="1:61" x14ac:dyDescent="0.35">
      <c r="B89" s="7" t="s">
        <v>343</v>
      </c>
      <c r="E89" s="61"/>
      <c r="F89" s="9"/>
    </row>
    <row r="90" spans="1:61" x14ac:dyDescent="0.35">
      <c r="C90" t="s">
        <v>240</v>
      </c>
      <c r="D90" t="s">
        <v>233</v>
      </c>
      <c r="E90" s="61">
        <f>NPV(discount_nominal,G90:BI90)+F90</f>
        <v>483.27464102158166</v>
      </c>
      <c r="F90" s="9">
        <f>assumptions!E262</f>
        <v>0</v>
      </c>
      <c r="G90" s="5">
        <f>IF(production!G24&gt;0,F93,0)</f>
        <v>0</v>
      </c>
      <c r="H90" s="5">
        <f>IF(production!H24&gt;0,G93,0)</f>
        <v>18.437934426981084</v>
      </c>
      <c r="I90" s="5">
        <f>IF(production!I24&gt;0,H93,0)</f>
        <v>36.78367918182726</v>
      </c>
      <c r="J90" s="5">
        <f>IF(production!J24&gt;0,I93,0)</f>
        <v>55.046914180112701</v>
      </c>
      <c r="K90" s="5">
        <f>IF(production!K24&gt;0,J93,0)</f>
        <v>53.670741325609882</v>
      </c>
      <c r="L90" s="5">
        <f>IF(production!L24&gt;0,K93,0)</f>
        <v>53.526441583733764</v>
      </c>
      <c r="M90" s="5">
        <f>IF(production!M24&gt;0,L93,0)</f>
        <v>53.409698711229829</v>
      </c>
      <c r="N90" s="5">
        <f>IF(production!N24&gt;0,M93,0)</f>
        <v>53.320302773880286</v>
      </c>
      <c r="O90" s="5">
        <f>IF(production!O24&gt;0,N93,0)</f>
        <v>53.258058665573103</v>
      </c>
      <c r="P90" s="5">
        <f>IF(production!P24&gt;0,O93,0)</f>
        <v>53.222785929194394</v>
      </c>
      <c r="Q90" s="5">
        <f>IF(production!Q24&gt;0,P93,0)</f>
        <v>53.21431858583037</v>
      </c>
      <c r="R90" s="5">
        <f>IF(production!R24&gt;0,Q93,0)</f>
        <v>53.232504972147765</v>
      </c>
      <c r="S90" s="5">
        <f>IF(production!S24&gt;0,R93,0)</f>
        <v>53.277207585826481</v>
      </c>
      <c r="T90" s="5">
        <f>IF(production!T24&gt;0,S93,0)</f>
        <v>53.348302938922885</v>
      </c>
      <c r="U90" s="5">
        <f>IF(production!U24&gt;0,T93,0)</f>
        <v>53.445681419046714</v>
      </c>
      <c r="V90" s="5">
        <f>IF(production!V24&gt;0,U93,0)</f>
        <v>53.569247158239392</v>
      </c>
      <c r="W90" s="5">
        <f>IF(production!W24&gt;0,V93,0)</f>
        <v>53.718917909445622</v>
      </c>
      <c r="X90" s="5">
        <f>IF(production!X24&gt;0,W93,0)</f>
        <v>53.89462493047494</v>
      </c>
      <c r="Y90" s="5">
        <f>IF(production!Y24&gt;0,X93,0)</f>
        <v>54.096312875353838</v>
      </c>
      <c r="Z90" s="5">
        <f>IF(production!Z24&gt;0,Y93,0)</f>
        <v>54.323939692973582</v>
      </c>
      <c r="AA90" s="5">
        <f>IF(production!AA24&gt;0,Z93,0)</f>
        <v>54.577476532942903</v>
      </c>
      <c r="AB90" s="5">
        <f>IF(production!AB24&gt;0,AA93,0)</f>
        <v>54.85690765855886</v>
      </c>
      <c r="AC90" s="5">
        <f>IF(production!AC24&gt;0,AB93,0)</f>
        <v>55.162230366813212</v>
      </c>
      <c r="AD90" s="5">
        <f>IF(production!AD24&gt;0,AC93,0)</f>
        <v>55.493454915355571</v>
      </c>
      <c r="AE90" s="5">
        <f>IF(production!AE24&gt;0,AD93,0)</f>
        <v>55.850604456338623</v>
      </c>
      <c r="AF90" s="5">
        <f>IF(production!AF24&gt;0,AE93,0)</f>
        <v>56.233714977074435</v>
      </c>
      <c r="AG90" s="5">
        <f>IF(production!AG24&gt;0,AF93,0)</f>
        <v>56.642835247434739</v>
      </c>
      <c r="AH90" s="5">
        <f>IF(production!AH24&gt;0,AG93,0)</f>
        <v>57.078026773931782</v>
      </c>
      <c r="AI90" s="5">
        <f>IF(production!AI24&gt;0,AH93,0)</f>
        <v>57.539363760420059</v>
      </c>
      <c r="AJ90" s="5">
        <f>IF(production!AJ24&gt;0,AI93,0)</f>
        <v>58.026933075362862</v>
      </c>
      <c r="AK90" s="5">
        <f>IF(production!AK24&gt;0,AJ93,0)</f>
        <v>58.540834225611157</v>
      </c>
      <c r="AL90" s="5">
        <f>IF(production!AL24&gt;0,AK93,0)</f>
        <v>59.081179336645896</v>
      </c>
      <c r="AM90" s="5">
        <f>IF(production!AM24&gt;0,AL93,0)</f>
        <v>59.648093139238263</v>
      </c>
      <c r="AN90" s="5">
        <f>IF(production!AN24&gt;0,AM93,0)</f>
        <v>60.241712962485984</v>
      </c>
      <c r="AO90" s="5">
        <f>IF(production!AO24&gt;0,AN93,0)</f>
        <v>60.862188733187089</v>
      </c>
      <c r="AP90" s="5">
        <f>IF(production!AP24&gt;0,AO93,0)</f>
        <v>61.509682981515937</v>
      </c>
      <c r="AQ90" s="5">
        <f>IF(production!AQ24&gt;0,AP93,0)</f>
        <v>62.184370852969735</v>
      </c>
      <c r="AR90" s="5">
        <f>IF(production!AR24&gt;0,AQ93,0)</f>
        <v>62.886440126557012</v>
      </c>
      <c r="AS90" s="5">
        <f>IF(production!AS24&gt;0,AR93,0)</f>
        <v>63.616091239202845</v>
      </c>
      <c r="AT90" s="5">
        <f>IF(production!AT24&gt;0,AS93,0)</f>
        <v>64.373537316348717</v>
      </c>
      <c r="AU90" s="5">
        <f>IF(production!AU24&gt;0,AT93,0)</f>
        <v>0</v>
      </c>
      <c r="AV90" s="5">
        <f>IF(production!AV24&gt;0,AU93,0)</f>
        <v>0</v>
      </c>
      <c r="AW90" s="5">
        <f>IF(production!AW24&gt;0,AV93,0)</f>
        <v>0</v>
      </c>
      <c r="AX90" s="5">
        <f>IF(production!AX24&gt;0,AW93,0)</f>
        <v>0</v>
      </c>
      <c r="AY90" s="5">
        <f>IF(production!AY24&gt;0,AX93,0)</f>
        <v>0</v>
      </c>
      <c r="AZ90" s="5">
        <f>IF(production!AZ24&gt;0,AY93,0)</f>
        <v>0</v>
      </c>
      <c r="BA90" s="5">
        <f>IF(production!BA24&gt;0,AZ93,0)</f>
        <v>0</v>
      </c>
      <c r="BB90" s="5">
        <f>IF(production!BB24&gt;0,BA93,0)</f>
        <v>0</v>
      </c>
      <c r="BC90" s="5">
        <f>IF(production!BC24&gt;0,BB93,0)</f>
        <v>0</v>
      </c>
      <c r="BD90" s="5">
        <f>IF(production!BD24&gt;0,BC93,0)</f>
        <v>0</v>
      </c>
      <c r="BE90" s="5">
        <f>IF(production!BE24&gt;0,BD93,0)</f>
        <v>0</v>
      </c>
      <c r="BF90" s="5">
        <f>IF(production!BF24&gt;0,BE93,0)</f>
        <v>0</v>
      </c>
      <c r="BG90" s="5">
        <f>IF(production!BG24&gt;0,BF93,0)</f>
        <v>0</v>
      </c>
      <c r="BH90" s="5">
        <f>IF(production!BH24&gt;0,BG93,0)</f>
        <v>0</v>
      </c>
      <c r="BI90" s="5">
        <f>IF(production!BI24&gt;0,BH93,0)</f>
        <v>0</v>
      </c>
    </row>
    <row r="91" spans="1:61" x14ac:dyDescent="0.35">
      <c r="C91" t="s">
        <v>339</v>
      </c>
      <c r="D91" t="s">
        <v>233</v>
      </c>
      <c r="E91" s="61">
        <f>NPV(discount_nominal,G91:BI91)+F91</f>
        <v>58.223849810601273</v>
      </c>
      <c r="F91" s="9">
        <f>F43*assumptions!$E$266/100</f>
        <v>0</v>
      </c>
      <c r="G91" s="9">
        <f>G43*assumptions!$E$266/100</f>
        <v>18.437934426981084</v>
      </c>
      <c r="H91" s="9">
        <f>H43*assumptions!$E$266/100</f>
        <v>18.806693115520705</v>
      </c>
      <c r="I91" s="9">
        <f>I43*assumptions!$E$266/100</f>
        <v>19.18282697783112</v>
      </c>
      <c r="J91" s="9">
        <f>J43*assumptions!$E$266/100</f>
        <v>0</v>
      </c>
      <c r="K91" s="9">
        <f>K43*assumptions!$E$266/100</f>
        <v>1.1974687912641298</v>
      </c>
      <c r="L91" s="9">
        <f>L43*assumptions!$E$266/100</f>
        <v>1.2214181670894124</v>
      </c>
      <c r="M91" s="9">
        <f>M43*assumptions!$E$266/100</f>
        <v>1.2458465304312003</v>
      </c>
      <c r="N91" s="9">
        <f>N43*assumptions!$E$266/100</f>
        <v>1.2707634610398246</v>
      </c>
      <c r="O91" s="9">
        <f>O43*assumptions!$E$266/100</f>
        <v>1.2961787302606209</v>
      </c>
      <c r="P91" s="9">
        <f>P43*assumptions!$E$266/100</f>
        <v>1.3221023048658336</v>
      </c>
      <c r="Q91" s="9">
        <f>Q43*assumptions!$E$266/100</f>
        <v>1.3485443509631496</v>
      </c>
      <c r="R91" s="9">
        <f>R43*assumptions!$E$266/100</f>
        <v>1.3755152379824132</v>
      </c>
      <c r="S91" s="9">
        <f>S43*assumptions!$E$266/100</f>
        <v>1.4030255427420613</v>
      </c>
      <c r="T91" s="9">
        <f>T43*assumptions!$E$266/100</f>
        <v>1.4310860535969026</v>
      </c>
      <c r="U91" s="9">
        <f>U43*assumptions!$E$266/100</f>
        <v>1.4597077746688401</v>
      </c>
      <c r="V91" s="9">
        <f>V43*assumptions!$E$266/100</f>
        <v>1.4889019301622173</v>
      </c>
      <c r="W91" s="9">
        <f>W43*assumptions!$E$266/100</f>
        <v>1.518679968765462</v>
      </c>
      <c r="X91" s="9">
        <f>X43*assumptions!$E$266/100</f>
        <v>1.5490535681407709</v>
      </c>
      <c r="Y91" s="9">
        <f>Y43*assumptions!$E$266/100</f>
        <v>1.5800346395035862</v>
      </c>
      <c r="Z91" s="9">
        <f>Z43*assumptions!$E$266/100</f>
        <v>1.6116353322936583</v>
      </c>
      <c r="AA91" s="9">
        <f>AA43*assumptions!$E$266/100</f>
        <v>1.6438680389395313</v>
      </c>
      <c r="AB91" s="9">
        <f>AB43*assumptions!$E$266/100</f>
        <v>1.6767453997183219</v>
      </c>
      <c r="AC91" s="9">
        <f>AC43*assumptions!$E$266/100</f>
        <v>1.7102803077126882</v>
      </c>
      <c r="AD91" s="9">
        <f>AD43*assumptions!$E$266/100</f>
        <v>1.7444859138669417</v>
      </c>
      <c r="AE91" s="9">
        <f>AE43*assumptions!$E$266/100</f>
        <v>1.7793756321442806</v>
      </c>
      <c r="AF91" s="9">
        <f>AF43*assumptions!$E$266/100</f>
        <v>1.8149631447871668</v>
      </c>
      <c r="AG91" s="9">
        <f>AG43*assumptions!$E$266/100</f>
        <v>1.8512624076829096</v>
      </c>
      <c r="AH91" s="9">
        <f>AH43*assumptions!$E$266/100</f>
        <v>1.888287655836568</v>
      </c>
      <c r="AI91" s="9">
        <f>AI43*assumptions!$E$266/100</f>
        <v>1.9260534089532992</v>
      </c>
      <c r="AJ91" s="9">
        <f>AJ43*assumptions!$E$266/100</f>
        <v>1.9645744771323652</v>
      </c>
      <c r="AK91" s="9">
        <f>AK43*assumptions!$E$266/100</f>
        <v>2.0038659666750123</v>
      </c>
      <c r="AL91" s="9">
        <f>AL43*assumptions!$E$266/100</f>
        <v>2.0439432860085129</v>
      </c>
      <c r="AM91" s="9">
        <f>AM43*assumptions!$E$266/100</f>
        <v>2.0848221517286829</v>
      </c>
      <c r="AN91" s="9">
        <f>AN43*assumptions!$E$266/100</f>
        <v>2.1265185947632568</v>
      </c>
      <c r="AO91" s="9">
        <f>AO43*assumptions!$E$266/100</f>
        <v>2.1690489666585218</v>
      </c>
      <c r="AP91" s="9">
        <f>AP43*assumptions!$E$266/100</f>
        <v>2.2124299459916923</v>
      </c>
      <c r="AQ91" s="9">
        <f>AQ43*assumptions!$E$266/100</f>
        <v>2.2566785449115265</v>
      </c>
      <c r="AR91" s="9">
        <f>AR43*assumptions!$E$266/100</f>
        <v>2.3018121158097569</v>
      </c>
      <c r="AS91" s="9">
        <f>AS43*assumptions!$E$266/100</f>
        <v>2.3478483581259511</v>
      </c>
      <c r="AT91" s="9">
        <f>AT43*assumptions!$E$266/100</f>
        <v>2.3948053252884707</v>
      </c>
      <c r="AU91" s="9">
        <f>AU43*assumptions!$E$266/100</f>
        <v>0</v>
      </c>
      <c r="AV91" s="9">
        <f>AV43*assumptions!$E$266/100</f>
        <v>0</v>
      </c>
      <c r="AW91" s="9">
        <f>AW43*assumptions!$E$266/100</f>
        <v>0</v>
      </c>
      <c r="AX91" s="9">
        <f>AX43*assumptions!$E$266/100</f>
        <v>0</v>
      </c>
      <c r="AY91" s="9">
        <f>AY43*assumptions!$E$266/100</f>
        <v>0</v>
      </c>
      <c r="AZ91" s="9">
        <f>AZ43*assumptions!$E$266/100</f>
        <v>0</v>
      </c>
      <c r="BA91" s="9">
        <f>BA43*assumptions!$E$266/100</f>
        <v>0</v>
      </c>
      <c r="BB91" s="9">
        <f>BB43*assumptions!$E$266/100</f>
        <v>0</v>
      </c>
      <c r="BC91" s="9">
        <f>BC43*assumptions!$E$266/100</f>
        <v>0</v>
      </c>
      <c r="BD91" s="9">
        <f>BD43*assumptions!$E$266/100</f>
        <v>0</v>
      </c>
      <c r="BE91" s="9">
        <f>BE43*assumptions!$E$266/100</f>
        <v>0</v>
      </c>
      <c r="BF91" s="9">
        <f>BF43*assumptions!$E$266/100</f>
        <v>0</v>
      </c>
      <c r="BG91" s="9">
        <f>BG43*assumptions!$E$266/100</f>
        <v>0</v>
      </c>
      <c r="BH91" s="9">
        <f>BH43*assumptions!$E$266/100</f>
        <v>0</v>
      </c>
      <c r="BI91" s="9">
        <f>BI43*assumptions!$E$266/100</f>
        <v>0</v>
      </c>
    </row>
    <row r="92" spans="1:61" x14ac:dyDescent="0.35">
      <c r="C92" t="s">
        <v>340</v>
      </c>
      <c r="D92" t="s">
        <v>233</v>
      </c>
      <c r="E92" s="61">
        <f>NPV(discount_nominal,G92:BI92)+F92</f>
        <v>12.081866025539542</v>
      </c>
      <c r="F92" s="9">
        <f>F90/assumptions!$E$252</f>
        <v>0</v>
      </c>
      <c r="G92" s="9">
        <f>G90/assumptions!$E$252</f>
        <v>0</v>
      </c>
      <c r="H92" s="9">
        <f>H90/assumptions!$E$252</f>
        <v>0.4609483606745271</v>
      </c>
      <c r="I92" s="9">
        <f>I90/assumptions!$E$252</f>
        <v>0.9195919795456815</v>
      </c>
      <c r="J92" s="9">
        <f>J90/assumptions!$E$252</f>
        <v>1.3761728545028176</v>
      </c>
      <c r="K92" s="9">
        <f>K90/assumptions!$E$252</f>
        <v>1.3417685331402471</v>
      </c>
      <c r="L92" s="9">
        <f>L90/assumptions!$E$252</f>
        <v>1.3381610395933441</v>
      </c>
      <c r="M92" s="9">
        <f>M90/assumptions!$E$252</f>
        <v>1.3352424677807457</v>
      </c>
      <c r="N92" s="9">
        <f>N90/assumptions!$E$252</f>
        <v>1.3330075693470071</v>
      </c>
      <c r="O92" s="9">
        <f>O90/assumptions!$E$252</f>
        <v>1.3314514666393276</v>
      </c>
      <c r="P92" s="9">
        <f>P90/assumptions!$E$252</f>
        <v>1.3305696482298599</v>
      </c>
      <c r="Q92" s="9">
        <f>Q90/assumptions!$E$252</f>
        <v>1.3303579646457593</v>
      </c>
      <c r="R92" s="9">
        <f>R90/assumptions!$E$252</f>
        <v>1.3308126243036942</v>
      </c>
      <c r="S92" s="9">
        <f>S90/assumptions!$E$252</f>
        <v>1.3319301896456621</v>
      </c>
      <c r="T92" s="9">
        <f>T90/assumptions!$E$252</f>
        <v>1.3337075734730721</v>
      </c>
      <c r="U92" s="9">
        <f>U90/assumptions!$E$252</f>
        <v>1.3361420354761679</v>
      </c>
      <c r="V92" s="9">
        <f>V90/assumptions!$E$252</f>
        <v>1.3392311789559848</v>
      </c>
      <c r="W92" s="9">
        <f>W90/assumptions!$E$252</f>
        <v>1.3429729477361405</v>
      </c>
      <c r="X92" s="9">
        <f>X90/assumptions!$E$252</f>
        <v>1.3473656232618736</v>
      </c>
      <c r="Y92" s="9">
        <f>Y90/assumptions!$E$252</f>
        <v>1.352407821883846</v>
      </c>
      <c r="Z92" s="9">
        <f>Z90/assumptions!$E$252</f>
        <v>1.3580984923243395</v>
      </c>
      <c r="AA92" s="9">
        <f>AA90/assumptions!$E$252</f>
        <v>1.3644369133235725</v>
      </c>
      <c r="AB92" s="9">
        <f>AB90/assumptions!$E$252</f>
        <v>1.3714226914639716</v>
      </c>
      <c r="AC92" s="9">
        <f>AC90/assumptions!$E$252</f>
        <v>1.3790557591703303</v>
      </c>
      <c r="AD92" s="9">
        <f>AD90/assumptions!$E$252</f>
        <v>1.3873363728838892</v>
      </c>
      <c r="AE92" s="9">
        <f>AE90/assumptions!$E$252</f>
        <v>1.3962651114084657</v>
      </c>
      <c r="AF92" s="9">
        <f>AF90/assumptions!$E$252</f>
        <v>1.405842874426861</v>
      </c>
      <c r="AG92" s="9">
        <f>AG90/assumptions!$E$252</f>
        <v>1.4160708811858684</v>
      </c>
      <c r="AH92" s="9">
        <f>AH90/assumptions!$E$252</f>
        <v>1.4269506693482945</v>
      </c>
      <c r="AI92" s="9">
        <f>AI90/assumptions!$E$252</f>
        <v>1.4384840940105015</v>
      </c>
      <c r="AJ92" s="9">
        <f>AJ90/assumptions!$E$252</f>
        <v>1.4506733268840715</v>
      </c>
      <c r="AK92" s="9">
        <f>AK90/assumptions!$E$252</f>
        <v>1.463520855640279</v>
      </c>
      <c r="AL92" s="9">
        <f>AL90/assumptions!$E$252</f>
        <v>1.4770294834161475</v>
      </c>
      <c r="AM92" s="9">
        <f>AM90/assumptions!$E$252</f>
        <v>1.4912023284809566</v>
      </c>
      <c r="AN92" s="9">
        <f>AN90/assumptions!$E$252</f>
        <v>1.5060428240621495</v>
      </c>
      <c r="AO92" s="9">
        <f>AO90/assumptions!$E$252</f>
        <v>1.5215547183296771</v>
      </c>
      <c r="AP92" s="9">
        <f>AP90/assumptions!$E$252</f>
        <v>1.5377420745378985</v>
      </c>
      <c r="AQ92" s="9">
        <f>AQ90/assumptions!$E$252</f>
        <v>1.5546092713242434</v>
      </c>
      <c r="AR92" s="9">
        <f>AR90/assumptions!$E$252</f>
        <v>1.5721610031639253</v>
      </c>
      <c r="AS92" s="9">
        <f>AS90/assumptions!$E$252</f>
        <v>1.5904022809800711</v>
      </c>
      <c r="AT92" s="9">
        <f>AT90/assumptions!$E$252</f>
        <v>1.6093384329087179</v>
      </c>
      <c r="AU92" s="9">
        <f>AU90/assumptions!$E$252</f>
        <v>0</v>
      </c>
      <c r="AV92" s="9">
        <f>AV90/assumptions!$E$252</f>
        <v>0</v>
      </c>
      <c r="AW92" s="9">
        <f>AW90/assumptions!$E$252</f>
        <v>0</v>
      </c>
      <c r="AX92" s="9">
        <f>AX90/assumptions!$E$252</f>
        <v>0</v>
      </c>
      <c r="AY92" s="9">
        <f>AY90/assumptions!$E$252</f>
        <v>0</v>
      </c>
      <c r="AZ92" s="9">
        <f>AZ90/assumptions!$E$252</f>
        <v>0</v>
      </c>
      <c r="BA92" s="9">
        <f>BA90/assumptions!$E$252</f>
        <v>0</v>
      </c>
      <c r="BB92" s="9">
        <f>BB90/assumptions!$E$252</f>
        <v>0</v>
      </c>
      <c r="BC92" s="9">
        <f>BC90/assumptions!$E$252</f>
        <v>0</v>
      </c>
      <c r="BD92" s="9">
        <f>BD90/assumptions!$E$252</f>
        <v>0</v>
      </c>
      <c r="BE92" s="9">
        <f>BE90/assumptions!$E$252</f>
        <v>0</v>
      </c>
      <c r="BF92" s="9">
        <f>BF90/assumptions!$E$252</f>
        <v>0</v>
      </c>
      <c r="BG92" s="9">
        <f>BG90/assumptions!$E$252</f>
        <v>0</v>
      </c>
      <c r="BH92" s="9">
        <f>BH90/assumptions!$E$252</f>
        <v>0</v>
      </c>
      <c r="BI92" s="9">
        <f>BI90/assumptions!$E$252</f>
        <v>0</v>
      </c>
    </row>
    <row r="93" spans="1:61" x14ac:dyDescent="0.35">
      <c r="C93" t="s">
        <v>267</v>
      </c>
      <c r="D93" t="s">
        <v>233</v>
      </c>
      <c r="E93" s="61">
        <f>NPV(discount_nominal,G93:BI93)+F93</f>
        <v>529.41662480664331</v>
      </c>
      <c r="F93" s="9">
        <f>F90+F91-F92</f>
        <v>0</v>
      </c>
      <c r="G93" s="9">
        <f>G90+G91-G92</f>
        <v>18.437934426981084</v>
      </c>
      <c r="H93" s="9">
        <f t="shared" ref="H93:BI93" si="74">H90+H91-H92</f>
        <v>36.78367918182726</v>
      </c>
      <c r="I93" s="9">
        <f t="shared" si="74"/>
        <v>55.046914180112701</v>
      </c>
      <c r="J93" s="9">
        <f t="shared" si="74"/>
        <v>53.670741325609882</v>
      </c>
      <c r="K93" s="9">
        <f t="shared" si="74"/>
        <v>53.526441583733764</v>
      </c>
      <c r="L93" s="9">
        <f t="shared" si="74"/>
        <v>53.409698711229829</v>
      </c>
      <c r="M93" s="9">
        <f t="shared" si="74"/>
        <v>53.320302773880286</v>
      </c>
      <c r="N93" s="9">
        <f t="shared" si="74"/>
        <v>53.258058665573103</v>
      </c>
      <c r="O93" s="9">
        <f t="shared" si="74"/>
        <v>53.222785929194394</v>
      </c>
      <c r="P93" s="9">
        <f t="shared" si="74"/>
        <v>53.21431858583037</v>
      </c>
      <c r="Q93" s="9">
        <f t="shared" si="74"/>
        <v>53.232504972147765</v>
      </c>
      <c r="R93" s="9">
        <f t="shared" si="74"/>
        <v>53.277207585826481</v>
      </c>
      <c r="S93" s="9">
        <f t="shared" si="74"/>
        <v>53.348302938922885</v>
      </c>
      <c r="T93" s="9">
        <f t="shared" si="74"/>
        <v>53.445681419046714</v>
      </c>
      <c r="U93" s="9">
        <f t="shared" si="74"/>
        <v>53.569247158239392</v>
      </c>
      <c r="V93" s="9">
        <f t="shared" si="74"/>
        <v>53.718917909445622</v>
      </c>
      <c r="W93" s="9">
        <f t="shared" si="74"/>
        <v>53.89462493047494</v>
      </c>
      <c r="X93" s="9">
        <f t="shared" si="74"/>
        <v>54.096312875353838</v>
      </c>
      <c r="Y93" s="9">
        <f t="shared" si="74"/>
        <v>54.323939692973582</v>
      </c>
      <c r="Z93" s="9">
        <f t="shared" si="74"/>
        <v>54.577476532942903</v>
      </c>
      <c r="AA93" s="9">
        <f t="shared" si="74"/>
        <v>54.85690765855886</v>
      </c>
      <c r="AB93" s="9">
        <f t="shared" si="74"/>
        <v>55.162230366813212</v>
      </c>
      <c r="AC93" s="9">
        <f t="shared" si="74"/>
        <v>55.493454915355571</v>
      </c>
      <c r="AD93" s="9">
        <f t="shared" si="74"/>
        <v>55.850604456338623</v>
      </c>
      <c r="AE93" s="9">
        <f t="shared" si="74"/>
        <v>56.233714977074435</v>
      </c>
      <c r="AF93" s="9">
        <f t="shared" si="74"/>
        <v>56.642835247434739</v>
      </c>
      <c r="AG93" s="9">
        <f t="shared" si="74"/>
        <v>57.078026773931782</v>
      </c>
      <c r="AH93" s="9">
        <f t="shared" si="74"/>
        <v>57.539363760420059</v>
      </c>
      <c r="AI93" s="9">
        <f t="shared" si="74"/>
        <v>58.026933075362862</v>
      </c>
      <c r="AJ93" s="9">
        <f t="shared" si="74"/>
        <v>58.540834225611157</v>
      </c>
      <c r="AK93" s="9">
        <f t="shared" si="74"/>
        <v>59.081179336645896</v>
      </c>
      <c r="AL93" s="9">
        <f t="shared" si="74"/>
        <v>59.648093139238263</v>
      </c>
      <c r="AM93" s="9">
        <f t="shared" si="74"/>
        <v>60.241712962485984</v>
      </c>
      <c r="AN93" s="9">
        <f t="shared" si="74"/>
        <v>60.862188733187089</v>
      </c>
      <c r="AO93" s="9">
        <f t="shared" si="74"/>
        <v>61.509682981515937</v>
      </c>
      <c r="AP93" s="9">
        <f t="shared" si="74"/>
        <v>62.184370852969735</v>
      </c>
      <c r="AQ93" s="9">
        <f t="shared" si="74"/>
        <v>62.886440126557012</v>
      </c>
      <c r="AR93" s="9">
        <f t="shared" si="74"/>
        <v>63.616091239202845</v>
      </c>
      <c r="AS93" s="9">
        <f t="shared" si="74"/>
        <v>64.373537316348717</v>
      </c>
      <c r="AT93" s="9">
        <f t="shared" si="74"/>
        <v>65.159004208728476</v>
      </c>
      <c r="AU93" s="9">
        <f t="shared" si="74"/>
        <v>0</v>
      </c>
      <c r="AV93" s="9">
        <f t="shared" si="74"/>
        <v>0</v>
      </c>
      <c r="AW93" s="9">
        <f t="shared" si="74"/>
        <v>0</v>
      </c>
      <c r="AX93" s="9">
        <f t="shared" si="74"/>
        <v>0</v>
      </c>
      <c r="AY93" s="9">
        <f t="shared" si="74"/>
        <v>0</v>
      </c>
      <c r="AZ93" s="9">
        <f t="shared" si="74"/>
        <v>0</v>
      </c>
      <c r="BA93" s="9">
        <f t="shared" si="74"/>
        <v>0</v>
      </c>
      <c r="BB93" s="9">
        <f t="shared" si="74"/>
        <v>0</v>
      </c>
      <c r="BC93" s="9">
        <f t="shared" si="74"/>
        <v>0</v>
      </c>
      <c r="BD93" s="9">
        <f t="shared" si="74"/>
        <v>0</v>
      </c>
      <c r="BE93" s="9">
        <f t="shared" si="74"/>
        <v>0</v>
      </c>
      <c r="BF93" s="9">
        <f t="shared" si="74"/>
        <v>0</v>
      </c>
      <c r="BG93" s="9">
        <f t="shared" si="74"/>
        <v>0</v>
      </c>
      <c r="BH93" s="9">
        <f t="shared" si="74"/>
        <v>0</v>
      </c>
      <c r="BI93" s="9">
        <f t="shared" si="74"/>
        <v>0</v>
      </c>
    </row>
    <row r="94" spans="1:61" x14ac:dyDescent="0.35">
      <c r="B94" t="s">
        <v>341</v>
      </c>
      <c r="C94" s="7"/>
      <c r="D94" t="s">
        <v>233</v>
      </c>
      <c r="E94" s="61">
        <f>NPV(discount_nominal,G94:BI94)+F94</f>
        <v>13.23541562016608</v>
      </c>
      <c r="F94" s="9">
        <f>IFERROR(F93/assumptions!$E$252,"")</f>
        <v>0</v>
      </c>
      <c r="G94" s="9">
        <f>IFERROR(G93/assumptions!$E$252,"")</f>
        <v>0.4609483606745271</v>
      </c>
      <c r="H94" s="9">
        <f>IFERROR(H93/assumptions!$E$252,"")</f>
        <v>0.9195919795456815</v>
      </c>
      <c r="I94" s="9">
        <f>IFERROR(I93/assumptions!$E$252,"")</f>
        <v>1.3761728545028176</v>
      </c>
      <c r="J94" s="9">
        <f>IFERROR(J93/assumptions!$E$252,"")</f>
        <v>1.3417685331402471</v>
      </c>
      <c r="K94" s="9">
        <f>IFERROR(K93/assumptions!$E$252,"")</f>
        <v>1.3381610395933441</v>
      </c>
      <c r="L94" s="9">
        <f>IFERROR(L93/assumptions!$E$252,"")</f>
        <v>1.3352424677807457</v>
      </c>
      <c r="M94" s="9">
        <f>IFERROR(M93/assumptions!$E$252,"")</f>
        <v>1.3330075693470071</v>
      </c>
      <c r="N94" s="9">
        <f>IFERROR(N93/assumptions!$E$252,"")</f>
        <v>1.3314514666393276</v>
      </c>
      <c r="O94" s="9">
        <f>IFERROR(O93/assumptions!$E$252,"")</f>
        <v>1.3305696482298599</v>
      </c>
      <c r="P94" s="9">
        <f>IFERROR(P93/assumptions!$E$252,"")</f>
        <v>1.3303579646457593</v>
      </c>
      <c r="Q94" s="9">
        <f>IFERROR(Q93/assumptions!$E$252,"")</f>
        <v>1.3308126243036942</v>
      </c>
      <c r="R94" s="9">
        <f>IFERROR(R93/assumptions!$E$252,"")</f>
        <v>1.3319301896456621</v>
      </c>
      <c r="S94" s="9">
        <f>IFERROR(S93/assumptions!$E$252,"")</f>
        <v>1.3337075734730721</v>
      </c>
      <c r="T94" s="9">
        <f>IFERROR(T93/assumptions!$E$252,"")</f>
        <v>1.3361420354761679</v>
      </c>
      <c r="U94" s="9">
        <f>IFERROR(U93/assumptions!$E$252,"")</f>
        <v>1.3392311789559848</v>
      </c>
      <c r="V94" s="9">
        <f>IFERROR(V93/assumptions!$E$252,"")</f>
        <v>1.3429729477361405</v>
      </c>
      <c r="W94" s="9">
        <f>IFERROR(W93/assumptions!$E$252,"")</f>
        <v>1.3473656232618736</v>
      </c>
      <c r="X94" s="9">
        <f>IFERROR(X93/assumptions!$E$252,"")</f>
        <v>1.352407821883846</v>
      </c>
      <c r="Y94" s="9">
        <f>IFERROR(Y93/assumptions!$E$252,"")</f>
        <v>1.3580984923243395</v>
      </c>
      <c r="Z94" s="9">
        <f>IFERROR(Z93/assumptions!$E$252,"")</f>
        <v>1.3644369133235725</v>
      </c>
      <c r="AA94" s="9">
        <f>IFERROR(AA93/assumptions!$E$252,"")</f>
        <v>1.3714226914639716</v>
      </c>
      <c r="AB94" s="9">
        <f>IFERROR(AB93/assumptions!$E$252,"")</f>
        <v>1.3790557591703303</v>
      </c>
      <c r="AC94" s="9">
        <f>IFERROR(AC93/assumptions!$E$252,"")</f>
        <v>1.3873363728838892</v>
      </c>
      <c r="AD94" s="9">
        <f>IFERROR(AD93/assumptions!$E$252,"")</f>
        <v>1.3962651114084657</v>
      </c>
      <c r="AE94" s="9">
        <f>IFERROR(AE93/assumptions!$E$252,"")</f>
        <v>1.405842874426861</v>
      </c>
      <c r="AF94" s="9">
        <f>IFERROR(AF93/assumptions!$E$252,"")</f>
        <v>1.4160708811858684</v>
      </c>
      <c r="AG94" s="9">
        <f>IFERROR(AG93/assumptions!$E$252,"")</f>
        <v>1.4269506693482945</v>
      </c>
      <c r="AH94" s="9">
        <f>IFERROR(AH93/assumptions!$E$252,"")</f>
        <v>1.4384840940105015</v>
      </c>
      <c r="AI94" s="9">
        <f>IFERROR(AI93/assumptions!$E$252,"")</f>
        <v>1.4506733268840715</v>
      </c>
      <c r="AJ94" s="9">
        <f>IFERROR(AJ93/assumptions!$E$252,"")</f>
        <v>1.463520855640279</v>
      </c>
      <c r="AK94" s="9">
        <f>IFERROR(AK93/assumptions!$E$252,"")</f>
        <v>1.4770294834161475</v>
      </c>
      <c r="AL94" s="9">
        <f>IFERROR(AL93/assumptions!$E$252,"")</f>
        <v>1.4912023284809566</v>
      </c>
      <c r="AM94" s="9">
        <f>IFERROR(AM93/assumptions!$E$252,"")</f>
        <v>1.5060428240621495</v>
      </c>
      <c r="AN94" s="9">
        <f>IFERROR(AN93/assumptions!$E$252,"")</f>
        <v>1.5215547183296771</v>
      </c>
      <c r="AO94" s="9">
        <f>IFERROR(AO93/assumptions!$E$252,"")</f>
        <v>1.5377420745378985</v>
      </c>
      <c r="AP94" s="9">
        <f>IFERROR(AP93/assumptions!$E$252,"")</f>
        <v>1.5546092713242434</v>
      </c>
      <c r="AQ94" s="9">
        <f>IFERROR(AQ93/assumptions!$E$252,"")</f>
        <v>1.5721610031639253</v>
      </c>
      <c r="AR94" s="9">
        <f>IFERROR(AR93/assumptions!$E$252,"")</f>
        <v>1.5904022809800711</v>
      </c>
      <c r="AS94" s="9">
        <f>IFERROR(AS93/assumptions!$E$252,"")</f>
        <v>1.6093384329087179</v>
      </c>
      <c r="AT94" s="9">
        <f>IFERROR(AT93/assumptions!$E$252,"")</f>
        <v>1.628975105218212</v>
      </c>
      <c r="AU94" s="9">
        <f>IFERROR(AU93/assumptions!$E$252,"")</f>
        <v>0</v>
      </c>
      <c r="AV94" s="9">
        <f>IFERROR(AV93/assumptions!$E$252,"")</f>
        <v>0</v>
      </c>
      <c r="AW94" s="9">
        <f>IFERROR(AW93/assumptions!$E$252,"")</f>
        <v>0</v>
      </c>
      <c r="AX94" s="9">
        <f>IFERROR(AX93/assumptions!$E$252,"")</f>
        <v>0</v>
      </c>
      <c r="AY94" s="9">
        <f>IFERROR(AY93/assumptions!$E$252,"")</f>
        <v>0</v>
      </c>
      <c r="AZ94" s="9">
        <f>IFERROR(AZ93/assumptions!$E$252,"")</f>
        <v>0</v>
      </c>
      <c r="BA94" s="9">
        <f>IFERROR(BA93/assumptions!$E$252,"")</f>
        <v>0</v>
      </c>
      <c r="BB94" s="9">
        <f>IFERROR(BB93/assumptions!$E$252,"")</f>
        <v>0</v>
      </c>
      <c r="BC94" s="9">
        <f>IFERROR(BC93/assumptions!$E$252,"")</f>
        <v>0</v>
      </c>
      <c r="BD94" s="9">
        <f>IFERROR(BD93/assumptions!$E$252,"")</f>
        <v>0</v>
      </c>
      <c r="BE94" s="9">
        <f>IFERROR(BE93/assumptions!$E$252,"")</f>
        <v>0</v>
      </c>
      <c r="BF94" s="9">
        <f>IFERROR(BF93/assumptions!$E$252,"")</f>
        <v>0</v>
      </c>
      <c r="BG94" s="9">
        <f>IFERROR(BG93/assumptions!$E$252,"")</f>
        <v>0</v>
      </c>
      <c r="BH94" s="9">
        <f>IFERROR(BH93/assumptions!$E$252,"")</f>
        <v>0</v>
      </c>
      <c r="BI94" s="9">
        <f>IFERROR(BI93/assumptions!$E$252,"")</f>
        <v>0</v>
      </c>
    </row>
    <row r="95" spans="1:61" ht="15" thickBot="1" x14ac:dyDescent="0.4"/>
    <row r="96" spans="1:61" s="27" customFormat="1" ht="15" thickBot="1" x14ac:dyDescent="0.4">
      <c r="A96" s="26"/>
      <c r="B96" s="26" t="s">
        <v>344</v>
      </c>
      <c r="D96" s="27" t="s">
        <v>233</v>
      </c>
      <c r="E96" s="64">
        <f>NPV(discount_nominal,G96:BI96)+F96</f>
        <v>596.38233254912132</v>
      </c>
      <c r="F96" s="65">
        <f>IFERROR(F80+F87+F94,"")</f>
        <v>0</v>
      </c>
      <c r="G96" s="65">
        <f t="shared" ref="G96:BI96" si="75">IFERROR(G80+G87+G94,"")</f>
        <v>32.174195575081988</v>
      </c>
      <c r="H96" s="65">
        <f t="shared" si="75"/>
        <v>61.941779759082273</v>
      </c>
      <c r="I96" s="65">
        <f t="shared" si="75"/>
        <v>89.55345545114632</v>
      </c>
      <c r="J96" s="65">
        <f t="shared" si="75"/>
        <v>81.091776369823194</v>
      </c>
      <c r="K96" s="65">
        <f t="shared" si="75"/>
        <v>75.547649773297906</v>
      </c>
      <c r="L96" s="65">
        <f t="shared" si="75"/>
        <v>70.593085296132756</v>
      </c>
      <c r="M96" s="65">
        <f t="shared" si="75"/>
        <v>66.170441529807661</v>
      </c>
      <c r="N96" s="65">
        <f t="shared" si="75"/>
        <v>62.227843886359622</v>
      </c>
      <c r="O96" s="65">
        <f t="shared" si="75"/>
        <v>58.718608893170398</v>
      </c>
      <c r="P96" s="65">
        <f t="shared" si="75"/>
        <v>55.600726041417602</v>
      </c>
      <c r="Q96" s="65">
        <f t="shared" si="75"/>
        <v>52.836391433927886</v>
      </c>
      <c r="R96" s="65">
        <f t="shared" si="75"/>
        <v>50.39158805356211</v>
      </c>
      <c r="S96" s="65">
        <f t="shared" si="75"/>
        <v>48.235707991115618</v>
      </c>
      <c r="T96" s="65">
        <f t="shared" si="75"/>
        <v>46.341212437786218</v>
      </c>
      <c r="U96" s="65">
        <f t="shared" si="75"/>
        <v>44.683325666726624</v>
      </c>
      <c r="V96" s="65">
        <f t="shared" si="75"/>
        <v>43.23975960571709</v>
      </c>
      <c r="W96" s="65">
        <f t="shared" si="75"/>
        <v>41.990465942762505</v>
      </c>
      <c r="X96" s="65">
        <f t="shared" si="75"/>
        <v>40.917413012211185</v>
      </c>
      <c r="Y96" s="65">
        <f t="shared" si="75"/>
        <v>40.004384984207398</v>
      </c>
      <c r="Z96" s="65">
        <f t="shared" si="75"/>
        <v>39.236801127984435</v>
      </c>
      <c r="AA96" s="65">
        <f t="shared" si="75"/>
        <v>38.60155314243142</v>
      </c>
      <c r="AB96" s="65">
        <f t="shared" si="75"/>
        <v>38.086858748001731</v>
      </c>
      <c r="AC96" s="65">
        <f t="shared" si="75"/>
        <v>37.682129914603316</v>
      </c>
      <c r="AD96" s="65">
        <f t="shared" si="75"/>
        <v>37.377854262627757</v>
      </c>
      <c r="AE96" s="65">
        <f t="shared" si="75"/>
        <v>37.165488320540071</v>
      </c>
      <c r="AF96" s="65">
        <f t="shared" si="75"/>
        <v>37.037361454091695</v>
      </c>
      <c r="AG96" s="65">
        <f t="shared" si="75"/>
        <v>36.98658940069582</v>
      </c>
      <c r="AH96" s="65">
        <f t="shared" si="75"/>
        <v>37.006996449134462</v>
      </c>
      <c r="AI96" s="65">
        <f t="shared" si="75"/>
        <v>37.093045400734724</v>
      </c>
      <c r="AJ96" s="65">
        <f t="shared" si="75"/>
        <v>37.239774534523839</v>
      </c>
      <c r="AK96" s="65">
        <f t="shared" si="75"/>
        <v>37.442740876608021</v>
      </c>
      <c r="AL96" s="65">
        <f t="shared" si="75"/>
        <v>37.697969143983372</v>
      </c>
      <c r="AM96" s="65">
        <f t="shared" si="75"/>
        <v>38.001905795954194</v>
      </c>
      <c r="AN96" s="65">
        <f t="shared" si="75"/>
        <v>38.351377683005651</v>
      </c>
      <c r="AO96" s="65">
        <f t="shared" si="75"/>
        <v>38.743554833982344</v>
      </c>
      <c r="AP96" s="65">
        <f t="shared" si="75"/>
        <v>39.175916968329979</v>
      </c>
      <c r="AQ96" s="65">
        <f t="shared" si="75"/>
        <v>39.64622336147206</v>
      </c>
      <c r="AR96" s="65">
        <f t="shared" si="75"/>
        <v>40.152485728578483</v>
      </c>
      <c r="AS96" s="65">
        <f t="shared" si="75"/>
        <v>40.692943825448921</v>
      </c>
      <c r="AT96" s="65">
        <f t="shared" si="75"/>
        <v>41.266043495355078</v>
      </c>
      <c r="AU96" s="65">
        <f t="shared" si="75"/>
        <v>0</v>
      </c>
      <c r="AV96" s="65">
        <f t="shared" si="75"/>
        <v>0</v>
      </c>
      <c r="AW96" s="65">
        <f t="shared" si="75"/>
        <v>0</v>
      </c>
      <c r="AX96" s="65">
        <f t="shared" si="75"/>
        <v>0</v>
      </c>
      <c r="AY96" s="65">
        <f t="shared" si="75"/>
        <v>0</v>
      </c>
      <c r="AZ96" s="65">
        <f t="shared" si="75"/>
        <v>0</v>
      </c>
      <c r="BA96" s="65">
        <f t="shared" si="75"/>
        <v>0</v>
      </c>
      <c r="BB96" s="65">
        <f t="shared" si="75"/>
        <v>0</v>
      </c>
      <c r="BC96" s="65">
        <f t="shared" si="75"/>
        <v>0</v>
      </c>
      <c r="BD96" s="65">
        <f t="shared" si="75"/>
        <v>0</v>
      </c>
      <c r="BE96" s="65">
        <f t="shared" si="75"/>
        <v>0</v>
      </c>
      <c r="BF96" s="65">
        <f t="shared" si="75"/>
        <v>0</v>
      </c>
      <c r="BG96" s="65">
        <f t="shared" si="75"/>
        <v>0</v>
      </c>
      <c r="BH96" s="65">
        <f t="shared" si="75"/>
        <v>0</v>
      </c>
      <c r="BI96" s="65">
        <f t="shared" si="75"/>
        <v>0</v>
      </c>
    </row>
    <row r="97" x14ac:dyDescent="0.35"/>
    <row r="98" x14ac:dyDescent="0.35"/>
    <row r="99" x14ac:dyDescent="0.35"/>
    <row r="100" x14ac:dyDescent="0.35"/>
    <row r="101" x14ac:dyDescent="0.3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A57D-7831-4D0D-8223-97D032754197}">
  <dimension ref="A1:XFD372"/>
  <sheetViews>
    <sheetView topLeftCell="A213" workbookViewId="0">
      <selection activeCell="A197" sqref="A197"/>
    </sheetView>
  </sheetViews>
  <sheetFormatPr defaultColWidth="0" defaultRowHeight="14.5" zeroHeight="1" outlineLevelRow="2" x14ac:dyDescent="0.35"/>
  <cols>
    <col min="1" max="1" width="3.453125" style="7" customWidth="1"/>
    <col min="2" max="2" width="3.54296875" style="7" customWidth="1"/>
    <col min="3" max="3" width="28.54296875" customWidth="1"/>
    <col min="4" max="4" width="11.81640625" customWidth="1"/>
    <col min="5" max="5" width="15.7265625" style="1" customWidth="1"/>
    <col min="6" max="6" width="17.26953125" bestFit="1" customWidth="1"/>
    <col min="7" max="14" width="10.81640625" bestFit="1" customWidth="1"/>
    <col min="15" max="18" width="11.81640625" bestFit="1" customWidth="1"/>
    <col min="19" max="22" width="13.54296875" bestFit="1" customWidth="1"/>
    <col min="23" max="33" width="14.54296875" bestFit="1" customWidth="1"/>
    <col min="34" max="35" width="13.54296875" bestFit="1" customWidth="1"/>
    <col min="36" max="42" width="8.7265625" customWidth="1"/>
    <col min="43" max="50" width="9.1796875" bestFit="1" customWidth="1"/>
    <col min="51" max="61" width="8.7265625" customWidth="1"/>
    <col min="62" max="75" width="0" hidden="1" customWidth="1"/>
    <col min="76" max="16384" width="8.7265625" hidden="1"/>
  </cols>
  <sheetData>
    <row r="1" spans="1:75" s="16" customFormat="1" ht="43.5" customHeight="1" x14ac:dyDescent="0.6">
      <c r="A1" s="16" t="s">
        <v>345</v>
      </c>
      <c r="B1" s="17"/>
    </row>
    <row r="2" spans="1:75" x14ac:dyDescent="0.35">
      <c r="A2" s="1"/>
      <c r="E2" s="1" t="s">
        <v>5</v>
      </c>
      <c r="F2" s="1">
        <f t="shared" ref="F2:BQ2" si="0">IF(year_start+(COLUMN()-COLUMN($F$2))&lt;=year_end,year_start+(COLUMN()-COLUMN($F$2)),"")</f>
        <v>2025</v>
      </c>
      <c r="G2" s="1">
        <f t="shared" si="0"/>
        <v>2026</v>
      </c>
      <c r="H2" s="1">
        <f t="shared" si="0"/>
        <v>2027</v>
      </c>
      <c r="I2" s="1">
        <f t="shared" si="0"/>
        <v>2028</v>
      </c>
      <c r="J2" s="1">
        <f t="shared" si="0"/>
        <v>2029</v>
      </c>
      <c r="K2" s="1">
        <f t="shared" si="0"/>
        <v>2030</v>
      </c>
      <c r="L2" s="1">
        <f t="shared" si="0"/>
        <v>2031</v>
      </c>
      <c r="M2" s="1">
        <f t="shared" si="0"/>
        <v>2032</v>
      </c>
      <c r="N2" s="1">
        <f t="shared" si="0"/>
        <v>2033</v>
      </c>
      <c r="O2" s="1">
        <f t="shared" si="0"/>
        <v>2034</v>
      </c>
      <c r="P2" s="1">
        <f t="shared" si="0"/>
        <v>2035</v>
      </c>
      <c r="Q2" s="1">
        <f t="shared" si="0"/>
        <v>2036</v>
      </c>
      <c r="R2" s="1">
        <f t="shared" si="0"/>
        <v>2037</v>
      </c>
      <c r="S2" s="1">
        <f t="shared" si="0"/>
        <v>2038</v>
      </c>
      <c r="T2" s="1">
        <f t="shared" si="0"/>
        <v>2039</v>
      </c>
      <c r="U2" s="1">
        <f t="shared" si="0"/>
        <v>2040</v>
      </c>
      <c r="V2" s="1">
        <f t="shared" si="0"/>
        <v>2041</v>
      </c>
      <c r="W2" s="1">
        <f t="shared" si="0"/>
        <v>2042</v>
      </c>
      <c r="X2" s="1">
        <f t="shared" si="0"/>
        <v>2043</v>
      </c>
      <c r="Y2" s="1">
        <f t="shared" si="0"/>
        <v>2044</v>
      </c>
      <c r="Z2" s="1">
        <f t="shared" si="0"/>
        <v>2045</v>
      </c>
      <c r="AA2" s="1">
        <f t="shared" si="0"/>
        <v>2046</v>
      </c>
      <c r="AB2" s="1">
        <f t="shared" si="0"/>
        <v>2047</v>
      </c>
      <c r="AC2" s="1">
        <f t="shared" si="0"/>
        <v>2048</v>
      </c>
      <c r="AD2" s="1">
        <f t="shared" si="0"/>
        <v>2049</v>
      </c>
      <c r="AE2" s="1">
        <f t="shared" si="0"/>
        <v>2050</v>
      </c>
      <c r="AF2" s="1">
        <f t="shared" si="0"/>
        <v>2051</v>
      </c>
      <c r="AG2" s="1">
        <f t="shared" si="0"/>
        <v>2052</v>
      </c>
      <c r="AH2" s="1">
        <f t="shared" si="0"/>
        <v>2053</v>
      </c>
      <c r="AI2" s="1">
        <f t="shared" si="0"/>
        <v>2054</v>
      </c>
      <c r="AJ2" s="1">
        <f t="shared" si="0"/>
        <v>2055</v>
      </c>
      <c r="AK2" s="1">
        <f t="shared" si="0"/>
        <v>2056</v>
      </c>
      <c r="AL2" s="1">
        <f t="shared" si="0"/>
        <v>2057</v>
      </c>
      <c r="AM2" s="1">
        <f t="shared" si="0"/>
        <v>2058</v>
      </c>
      <c r="AN2" s="1">
        <f t="shared" si="0"/>
        <v>2059</v>
      </c>
      <c r="AO2" s="1">
        <f t="shared" si="0"/>
        <v>2060</v>
      </c>
      <c r="AP2" s="1">
        <f t="shared" si="0"/>
        <v>2061</v>
      </c>
      <c r="AQ2" s="1">
        <f t="shared" si="0"/>
        <v>2062</v>
      </c>
      <c r="AR2" s="1">
        <f t="shared" si="0"/>
        <v>2063</v>
      </c>
      <c r="AS2" s="1">
        <f t="shared" si="0"/>
        <v>2064</v>
      </c>
      <c r="AT2" s="1">
        <f t="shared" si="0"/>
        <v>2065</v>
      </c>
      <c r="AU2" s="1">
        <f t="shared" si="0"/>
        <v>2066</v>
      </c>
      <c r="AV2" s="1">
        <f t="shared" si="0"/>
        <v>2067</v>
      </c>
      <c r="AW2" s="1">
        <f t="shared" si="0"/>
        <v>2068</v>
      </c>
      <c r="AX2" s="1">
        <f t="shared" si="0"/>
        <v>2069</v>
      </c>
      <c r="AY2" s="1">
        <f t="shared" si="0"/>
        <v>2070</v>
      </c>
      <c r="AZ2" s="1">
        <f t="shared" si="0"/>
        <v>2071</v>
      </c>
      <c r="BA2" s="1">
        <f t="shared" si="0"/>
        <v>2072</v>
      </c>
      <c r="BB2" s="1">
        <f t="shared" si="0"/>
        <v>2073</v>
      </c>
      <c r="BC2" s="1">
        <f t="shared" si="0"/>
        <v>2074</v>
      </c>
      <c r="BD2" s="1">
        <f t="shared" si="0"/>
        <v>2075</v>
      </c>
      <c r="BE2" s="1">
        <f t="shared" si="0"/>
        <v>2076</v>
      </c>
      <c r="BF2" s="1">
        <f t="shared" si="0"/>
        <v>2077</v>
      </c>
      <c r="BG2" s="1">
        <f t="shared" si="0"/>
        <v>2078</v>
      </c>
      <c r="BH2" s="1">
        <f t="shared" si="0"/>
        <v>2079</v>
      </c>
      <c r="BI2" s="1">
        <f t="shared" si="0"/>
        <v>2080</v>
      </c>
      <c r="BJ2" t="str">
        <f t="shared" si="0"/>
        <v/>
      </c>
      <c r="BK2" t="str">
        <f t="shared" si="0"/>
        <v/>
      </c>
      <c r="BL2" t="str">
        <f t="shared" si="0"/>
        <v/>
      </c>
      <c r="BM2" t="str">
        <f t="shared" si="0"/>
        <v/>
      </c>
      <c r="BN2" t="str">
        <f t="shared" si="0"/>
        <v/>
      </c>
      <c r="BO2" t="str">
        <f t="shared" si="0"/>
        <v/>
      </c>
      <c r="BP2" t="str">
        <f t="shared" si="0"/>
        <v/>
      </c>
      <c r="BQ2" t="str">
        <f t="shared" si="0"/>
        <v/>
      </c>
      <c r="BR2" t="str">
        <f t="shared" ref="BR2:BW2" si="1">IF(year_start+(COLUMN()-COLUMN($F$2))&lt;=year_end,year_start+(COLUMN()-COLUMN($F$2)),"")</f>
        <v/>
      </c>
      <c r="BS2" t="str">
        <f t="shared" si="1"/>
        <v/>
      </c>
      <c r="BT2" t="str">
        <f t="shared" si="1"/>
        <v/>
      </c>
      <c r="BU2" t="str">
        <f t="shared" si="1"/>
        <v/>
      </c>
      <c r="BV2" t="str">
        <f t="shared" si="1"/>
        <v/>
      </c>
      <c r="BW2" t="str">
        <f t="shared" si="1"/>
        <v/>
      </c>
    </row>
    <row r="3" spans="1:75" x14ac:dyDescent="0.35">
      <c r="A3" s="1"/>
      <c r="E3" s="1" t="s">
        <v>4</v>
      </c>
      <c r="F3" s="1">
        <f t="shared" ref="F3:BQ3" si="2">IF(year_start+(COLUMN()-COLUMN($F$2))&lt;=year_end,F2-year_start,"")</f>
        <v>0</v>
      </c>
      <c r="G3" s="1">
        <f t="shared" si="2"/>
        <v>1</v>
      </c>
      <c r="H3" s="1">
        <f t="shared" si="2"/>
        <v>2</v>
      </c>
      <c r="I3" s="1">
        <f t="shared" si="2"/>
        <v>3</v>
      </c>
      <c r="J3" s="1">
        <f t="shared" si="2"/>
        <v>4</v>
      </c>
      <c r="K3" s="1">
        <f t="shared" si="2"/>
        <v>5</v>
      </c>
      <c r="L3" s="1">
        <f t="shared" si="2"/>
        <v>6</v>
      </c>
      <c r="M3" s="1">
        <f t="shared" si="2"/>
        <v>7</v>
      </c>
      <c r="N3" s="1">
        <f t="shared" si="2"/>
        <v>8</v>
      </c>
      <c r="O3" s="1">
        <f t="shared" si="2"/>
        <v>9</v>
      </c>
      <c r="P3" s="1">
        <f t="shared" si="2"/>
        <v>10</v>
      </c>
      <c r="Q3" s="1">
        <f t="shared" si="2"/>
        <v>11</v>
      </c>
      <c r="R3" s="1">
        <f t="shared" si="2"/>
        <v>12</v>
      </c>
      <c r="S3" s="1">
        <f t="shared" si="2"/>
        <v>13</v>
      </c>
      <c r="T3" s="1">
        <f t="shared" si="2"/>
        <v>14</v>
      </c>
      <c r="U3" s="1">
        <f t="shared" si="2"/>
        <v>15</v>
      </c>
      <c r="V3" s="1">
        <f t="shared" si="2"/>
        <v>16</v>
      </c>
      <c r="W3" s="1">
        <f t="shared" si="2"/>
        <v>17</v>
      </c>
      <c r="X3" s="1">
        <f t="shared" si="2"/>
        <v>18</v>
      </c>
      <c r="Y3" s="1">
        <f t="shared" si="2"/>
        <v>19</v>
      </c>
      <c r="Z3" s="1">
        <f t="shared" si="2"/>
        <v>20</v>
      </c>
      <c r="AA3" s="1">
        <f t="shared" si="2"/>
        <v>21</v>
      </c>
      <c r="AB3" s="1">
        <f t="shared" si="2"/>
        <v>22</v>
      </c>
      <c r="AC3" s="1">
        <f t="shared" si="2"/>
        <v>23</v>
      </c>
      <c r="AD3" s="1">
        <f t="shared" si="2"/>
        <v>24</v>
      </c>
      <c r="AE3" s="1">
        <f t="shared" si="2"/>
        <v>25</v>
      </c>
      <c r="AF3" s="1">
        <f t="shared" si="2"/>
        <v>26</v>
      </c>
      <c r="AG3" s="1">
        <f t="shared" si="2"/>
        <v>27</v>
      </c>
      <c r="AH3" s="1">
        <f t="shared" si="2"/>
        <v>28</v>
      </c>
      <c r="AI3" s="1">
        <f t="shared" si="2"/>
        <v>29</v>
      </c>
      <c r="AJ3" s="1">
        <f t="shared" si="2"/>
        <v>30</v>
      </c>
      <c r="AK3" s="1">
        <f t="shared" si="2"/>
        <v>31</v>
      </c>
      <c r="AL3" s="1">
        <f t="shared" si="2"/>
        <v>32</v>
      </c>
      <c r="AM3" s="1">
        <f t="shared" si="2"/>
        <v>33</v>
      </c>
      <c r="AN3" s="1">
        <f t="shared" si="2"/>
        <v>34</v>
      </c>
      <c r="AO3" s="1">
        <f t="shared" si="2"/>
        <v>35</v>
      </c>
      <c r="AP3" s="1">
        <f t="shared" si="2"/>
        <v>36</v>
      </c>
      <c r="AQ3" s="1">
        <f t="shared" si="2"/>
        <v>37</v>
      </c>
      <c r="AR3" s="1">
        <f t="shared" si="2"/>
        <v>38</v>
      </c>
      <c r="AS3" s="1">
        <f t="shared" si="2"/>
        <v>39</v>
      </c>
      <c r="AT3" s="1">
        <f t="shared" si="2"/>
        <v>40</v>
      </c>
      <c r="AU3" s="1">
        <f t="shared" si="2"/>
        <v>41</v>
      </c>
      <c r="AV3" s="1">
        <f t="shared" si="2"/>
        <v>42</v>
      </c>
      <c r="AW3" s="1">
        <f t="shared" si="2"/>
        <v>43</v>
      </c>
      <c r="AX3" s="1">
        <f t="shared" si="2"/>
        <v>44</v>
      </c>
      <c r="AY3" s="1">
        <f t="shared" si="2"/>
        <v>45</v>
      </c>
      <c r="AZ3" s="1">
        <f t="shared" si="2"/>
        <v>46</v>
      </c>
      <c r="BA3" s="1">
        <f t="shared" si="2"/>
        <v>47</v>
      </c>
      <c r="BB3" s="1">
        <f t="shared" si="2"/>
        <v>48</v>
      </c>
      <c r="BC3" s="1">
        <f t="shared" si="2"/>
        <v>49</v>
      </c>
      <c r="BD3" s="1">
        <f t="shared" si="2"/>
        <v>50</v>
      </c>
      <c r="BE3" s="1">
        <f t="shared" si="2"/>
        <v>51</v>
      </c>
      <c r="BF3" s="1">
        <f t="shared" si="2"/>
        <v>52</v>
      </c>
      <c r="BG3" s="1">
        <f t="shared" si="2"/>
        <v>53</v>
      </c>
      <c r="BH3" s="1">
        <f t="shared" si="2"/>
        <v>54</v>
      </c>
      <c r="BI3" s="1">
        <f t="shared" si="2"/>
        <v>55</v>
      </c>
      <c r="BJ3" t="str">
        <f t="shared" si="2"/>
        <v/>
      </c>
      <c r="BK3" t="str">
        <f t="shared" si="2"/>
        <v/>
      </c>
      <c r="BL3" t="str">
        <f t="shared" si="2"/>
        <v/>
      </c>
      <c r="BM3" t="str">
        <f t="shared" si="2"/>
        <v/>
      </c>
      <c r="BN3" t="str">
        <f t="shared" si="2"/>
        <v/>
      </c>
      <c r="BO3" t="str">
        <f t="shared" si="2"/>
        <v/>
      </c>
      <c r="BP3" t="str">
        <f t="shared" si="2"/>
        <v/>
      </c>
      <c r="BQ3" t="str">
        <f t="shared" si="2"/>
        <v/>
      </c>
      <c r="BR3" t="str">
        <f t="shared" ref="BR3:BW3" si="3">IF(year_start+(COLUMN()-COLUMN($F$2))&lt;=year_end,BR2-year_start,"")</f>
        <v/>
      </c>
      <c r="BS3" t="str">
        <f t="shared" si="3"/>
        <v/>
      </c>
      <c r="BT3" t="str">
        <f t="shared" si="3"/>
        <v/>
      </c>
      <c r="BU3" t="str">
        <f t="shared" si="3"/>
        <v/>
      </c>
      <c r="BV3" t="str">
        <f t="shared" si="3"/>
        <v/>
      </c>
      <c r="BW3" t="str">
        <f t="shared" si="3"/>
        <v/>
      </c>
    </row>
    <row r="4" spans="1:75" x14ac:dyDescent="0.35">
      <c r="A4" s="1"/>
      <c r="E4" s="1" t="s">
        <v>3</v>
      </c>
      <c r="F4" s="1">
        <f t="shared" ref="F4:BQ4" si="4">IF(year_start+(COLUMN()-COLUMN($F$2))&lt;=year_end,F3+1,"")</f>
        <v>1</v>
      </c>
      <c r="G4" s="1">
        <f t="shared" si="4"/>
        <v>2</v>
      </c>
      <c r="H4" s="1">
        <f t="shared" si="4"/>
        <v>3</v>
      </c>
      <c r="I4" s="1">
        <f t="shared" si="4"/>
        <v>4</v>
      </c>
      <c r="J4" s="1">
        <f t="shared" si="4"/>
        <v>5</v>
      </c>
      <c r="K4" s="1">
        <f t="shared" si="4"/>
        <v>6</v>
      </c>
      <c r="L4" s="1">
        <f t="shared" si="4"/>
        <v>7</v>
      </c>
      <c r="M4" s="1">
        <f t="shared" si="4"/>
        <v>8</v>
      </c>
      <c r="N4" s="1">
        <f t="shared" si="4"/>
        <v>9</v>
      </c>
      <c r="O4" s="1">
        <f t="shared" si="4"/>
        <v>10</v>
      </c>
      <c r="P4" s="1">
        <f t="shared" si="4"/>
        <v>11</v>
      </c>
      <c r="Q4" s="1">
        <f t="shared" si="4"/>
        <v>12</v>
      </c>
      <c r="R4" s="1">
        <f t="shared" si="4"/>
        <v>13</v>
      </c>
      <c r="S4" s="1">
        <f t="shared" si="4"/>
        <v>14</v>
      </c>
      <c r="T4" s="1">
        <f t="shared" si="4"/>
        <v>15</v>
      </c>
      <c r="U4" s="1">
        <f t="shared" si="4"/>
        <v>16</v>
      </c>
      <c r="V4" s="1">
        <f t="shared" si="4"/>
        <v>17</v>
      </c>
      <c r="W4" s="1">
        <f t="shared" si="4"/>
        <v>18</v>
      </c>
      <c r="X4" s="1">
        <f t="shared" si="4"/>
        <v>19</v>
      </c>
      <c r="Y4" s="1">
        <f t="shared" si="4"/>
        <v>20</v>
      </c>
      <c r="Z4" s="1">
        <f t="shared" si="4"/>
        <v>21</v>
      </c>
      <c r="AA4" s="1">
        <f t="shared" si="4"/>
        <v>22</v>
      </c>
      <c r="AB4" s="1">
        <f t="shared" si="4"/>
        <v>23</v>
      </c>
      <c r="AC4" s="1">
        <f t="shared" si="4"/>
        <v>24</v>
      </c>
      <c r="AD4" s="1">
        <f t="shared" si="4"/>
        <v>25</v>
      </c>
      <c r="AE4" s="1">
        <f t="shared" si="4"/>
        <v>26</v>
      </c>
      <c r="AF4" s="1">
        <f t="shared" si="4"/>
        <v>27</v>
      </c>
      <c r="AG4" s="1">
        <f t="shared" si="4"/>
        <v>28</v>
      </c>
      <c r="AH4" s="1">
        <f t="shared" si="4"/>
        <v>29</v>
      </c>
      <c r="AI4" s="1">
        <f t="shared" si="4"/>
        <v>30</v>
      </c>
      <c r="AJ4" s="1">
        <f t="shared" si="4"/>
        <v>31</v>
      </c>
      <c r="AK4" s="1">
        <f t="shared" si="4"/>
        <v>32</v>
      </c>
      <c r="AL4" s="1">
        <f t="shared" si="4"/>
        <v>33</v>
      </c>
      <c r="AM4" s="1">
        <f t="shared" si="4"/>
        <v>34</v>
      </c>
      <c r="AN4" s="1">
        <f t="shared" si="4"/>
        <v>35</v>
      </c>
      <c r="AO4" s="1">
        <f t="shared" si="4"/>
        <v>36</v>
      </c>
      <c r="AP4" s="1">
        <f t="shared" si="4"/>
        <v>37</v>
      </c>
      <c r="AQ4" s="1">
        <f t="shared" si="4"/>
        <v>38</v>
      </c>
      <c r="AR4" s="1">
        <f t="shared" si="4"/>
        <v>39</v>
      </c>
      <c r="AS4" s="1">
        <f t="shared" si="4"/>
        <v>40</v>
      </c>
      <c r="AT4" s="1">
        <f t="shared" si="4"/>
        <v>41</v>
      </c>
      <c r="AU4" s="1">
        <f t="shared" si="4"/>
        <v>42</v>
      </c>
      <c r="AV4" s="1">
        <f t="shared" si="4"/>
        <v>43</v>
      </c>
      <c r="AW4" s="1">
        <f t="shared" si="4"/>
        <v>44</v>
      </c>
      <c r="AX4" s="1">
        <f t="shared" si="4"/>
        <v>45</v>
      </c>
      <c r="AY4" s="1">
        <f t="shared" si="4"/>
        <v>46</v>
      </c>
      <c r="AZ4" s="1">
        <f t="shared" si="4"/>
        <v>47</v>
      </c>
      <c r="BA4" s="1">
        <f t="shared" si="4"/>
        <v>48</v>
      </c>
      <c r="BB4" s="1">
        <f t="shared" si="4"/>
        <v>49</v>
      </c>
      <c r="BC4" s="1">
        <f t="shared" si="4"/>
        <v>50</v>
      </c>
      <c r="BD4" s="1">
        <f t="shared" si="4"/>
        <v>51</v>
      </c>
      <c r="BE4" s="1">
        <f t="shared" si="4"/>
        <v>52</v>
      </c>
      <c r="BF4" s="1">
        <f t="shared" si="4"/>
        <v>53</v>
      </c>
      <c r="BG4" s="1">
        <f t="shared" si="4"/>
        <v>54</v>
      </c>
      <c r="BH4" s="1">
        <f t="shared" si="4"/>
        <v>55</v>
      </c>
      <c r="BI4" s="1">
        <f t="shared" si="4"/>
        <v>56</v>
      </c>
      <c r="BJ4" t="str">
        <f t="shared" si="4"/>
        <v/>
      </c>
      <c r="BK4" t="str">
        <f t="shared" si="4"/>
        <v/>
      </c>
      <c r="BL4" t="str">
        <f t="shared" si="4"/>
        <v/>
      </c>
      <c r="BM4" t="str">
        <f t="shared" si="4"/>
        <v/>
      </c>
      <c r="BN4" t="str">
        <f t="shared" si="4"/>
        <v/>
      </c>
      <c r="BO4" t="str">
        <f t="shared" si="4"/>
        <v/>
      </c>
      <c r="BP4" t="str">
        <f t="shared" si="4"/>
        <v/>
      </c>
      <c r="BQ4" t="str">
        <f t="shared" si="4"/>
        <v/>
      </c>
      <c r="BR4" t="str">
        <f t="shared" ref="BR4:BW4" si="5">IF(year_start+(COLUMN()-COLUMN($F$2))&lt;=year_end,BR3+1,"")</f>
        <v/>
      </c>
      <c r="BS4" t="str">
        <f t="shared" si="5"/>
        <v/>
      </c>
      <c r="BT4" t="str">
        <f t="shared" si="5"/>
        <v/>
      </c>
      <c r="BU4" t="str">
        <f t="shared" si="5"/>
        <v/>
      </c>
      <c r="BV4" t="str">
        <f t="shared" si="5"/>
        <v/>
      </c>
      <c r="BW4" t="str">
        <f t="shared" si="5"/>
        <v/>
      </c>
    </row>
    <row r="5" spans="1:75" ht="15" thickBot="1" x14ac:dyDescent="0.4">
      <c r="A5" s="66" t="s">
        <v>265</v>
      </c>
      <c r="B5" s="67"/>
      <c r="C5" s="66"/>
      <c r="D5" s="66" t="s">
        <v>90</v>
      </c>
      <c r="E5" s="66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</row>
    <row r="6" spans="1:75" ht="15" thickTop="1" x14ac:dyDescent="0.35">
      <c r="A6" s="1"/>
      <c r="C6" s="1"/>
      <c r="D6" s="1"/>
    </row>
    <row r="7" spans="1:75" s="53" customFormat="1" x14ac:dyDescent="0.35">
      <c r="A7" s="51" t="s">
        <v>346</v>
      </c>
      <c r="B7" s="52"/>
      <c r="C7" s="51"/>
      <c r="D7" s="51"/>
      <c r="E7" s="51"/>
    </row>
    <row r="8" spans="1:75" outlineLevel="1" x14ac:dyDescent="0.35"/>
    <row r="9" spans="1:75" s="23" customFormat="1" ht="15" outlineLevel="1" thickBot="1" x14ac:dyDescent="0.4">
      <c r="A9" s="21" t="s">
        <v>347</v>
      </c>
      <c r="B9" s="22"/>
      <c r="C9" s="21"/>
      <c r="D9" s="21"/>
      <c r="E9" s="21"/>
    </row>
    <row r="10" spans="1:75" outlineLevel="1" x14ac:dyDescent="0.35">
      <c r="A10" s="7" t="s">
        <v>301</v>
      </c>
      <c r="D10" s="59" t="s">
        <v>233</v>
      </c>
      <c r="E10" s="43">
        <f>SUM(F10:BI10)</f>
        <v>97337.416287567787</v>
      </c>
      <c r="F10" s="30">
        <f>revenue!F176</f>
        <v>1339.030325826219</v>
      </c>
      <c r="G10" s="30">
        <f>revenue!G176</f>
        <v>1354.9564844155127</v>
      </c>
      <c r="H10" s="30">
        <f>revenue!H176</f>
        <v>1371.0717413454327</v>
      </c>
      <c r="I10" s="30">
        <f>revenue!I176</f>
        <v>1387.378333151647</v>
      </c>
      <c r="J10" s="30">
        <f>revenue!J176</f>
        <v>1403.8785226030459</v>
      </c>
      <c r="K10" s="30">
        <f>revenue!K176</f>
        <v>1420.5745990043597</v>
      </c>
      <c r="L10" s="30">
        <f>revenue!L176</f>
        <v>1618.8733563509279</v>
      </c>
      <c r="M10" s="30">
        <f>revenue!M176</f>
        <v>1638.1394528402109</v>
      </c>
      <c r="N10" s="30">
        <f>revenue!N176</f>
        <v>1657.6345194773803</v>
      </c>
      <c r="O10" s="30">
        <f>revenue!O176</f>
        <v>1677.3612683894814</v>
      </c>
      <c r="P10" s="30">
        <f>revenue!P176</f>
        <v>1697.3224435917195</v>
      </c>
      <c r="Q10" s="30">
        <f>revenue!Q176</f>
        <v>1717.5208213568103</v>
      </c>
      <c r="R10" s="30">
        <f>revenue!R176</f>
        <v>1932.7884356855827</v>
      </c>
      <c r="S10" s="30">
        <f>revenue!S176</f>
        <v>1955.8020470647791</v>
      </c>
      <c r="T10" s="30">
        <f>revenue!T176</f>
        <v>1979.0893793714681</v>
      </c>
      <c r="U10" s="30">
        <f>revenue!U176</f>
        <v>2002.6536786979125</v>
      </c>
      <c r="V10" s="30">
        <f>revenue!V176</f>
        <v>2026.4982293758319</v>
      </c>
      <c r="W10" s="30">
        <f>revenue!W176</f>
        <v>2050.6263544207241</v>
      </c>
      <c r="X10" s="30">
        <f>revenue!X176</f>
        <v>2284.2915389923069</v>
      </c>
      <c r="Y10" s="30">
        <f>revenue!Y176</f>
        <v>2311.5023984141244</v>
      </c>
      <c r="Z10" s="30">
        <f>revenue!Z176</f>
        <v>2339.0371142672066</v>
      </c>
      <c r="AA10" s="30">
        <f>revenue!AA176</f>
        <v>2366.8995310441828</v>
      </c>
      <c r="AB10" s="30">
        <f>revenue!AB176</f>
        <v>2395.0935385971329</v>
      </c>
      <c r="AC10" s="30">
        <f>revenue!AC176</f>
        <v>2423.6230726659942</v>
      </c>
      <c r="AD10" s="30">
        <f>revenue!AD176</f>
        <v>2677.233451952357</v>
      </c>
      <c r="AE10" s="30">
        <f>revenue!AE176</f>
        <v>2709.1374718006878</v>
      </c>
      <c r="AF10" s="30">
        <f>revenue!AF176</f>
        <v>2741.4214224021393</v>
      </c>
      <c r="AG10" s="30">
        <f>revenue!AG176</f>
        <v>2774.0898177257527</v>
      </c>
      <c r="AH10" s="30">
        <f>revenue!AH176</f>
        <v>2807.1472250679758</v>
      </c>
      <c r="AI10" s="30">
        <f>revenue!AI176</f>
        <v>2840.5982656751862</v>
      </c>
      <c r="AJ10" s="30">
        <f>revenue!AJ176</f>
        <v>3115.8301888214919</v>
      </c>
      <c r="AK10" s="30">
        <f>revenue!AK176</f>
        <v>3152.9738499155633</v>
      </c>
      <c r="AL10" s="30">
        <f>revenue!AL176</f>
        <v>3190.5600617409136</v>
      </c>
      <c r="AM10" s="30">
        <f>revenue!AM176</f>
        <v>3228.5940860922265</v>
      </c>
      <c r="AN10" s="30">
        <f>revenue!AN176</f>
        <v>3267.081246994293</v>
      </c>
      <c r="AO10" s="30">
        <f>revenue!AO176</f>
        <v>3306.0269314297352</v>
      </c>
      <c r="AP10" s="30">
        <f>revenue!AP176</f>
        <v>3604.6960903895815</v>
      </c>
      <c r="AQ10" s="30">
        <f>revenue!AQ176</f>
        <v>3647.681229609605</v>
      </c>
      <c r="AR10" s="30">
        <f>revenue!AR176</f>
        <v>3691.1787495678436</v>
      </c>
      <c r="AS10" s="30">
        <f>revenue!AS176</f>
        <v>3735.1947461966638</v>
      </c>
      <c r="AT10" s="30">
        <f>revenue!AT176</f>
        <v>2496.3242652357849</v>
      </c>
      <c r="AU10" s="30">
        <f>revenue!AU176</f>
        <v>0</v>
      </c>
      <c r="AV10" s="30">
        <f>revenue!AV176</f>
        <v>0</v>
      </c>
      <c r="AW10" s="30">
        <f>revenue!AW176</f>
        <v>0</v>
      </c>
      <c r="AX10" s="30">
        <f>revenue!AX176</f>
        <v>0</v>
      </c>
      <c r="AY10" s="30">
        <f>revenue!AY176</f>
        <v>0</v>
      </c>
      <c r="AZ10" s="30">
        <f>revenue!AZ176</f>
        <v>0</v>
      </c>
      <c r="BA10" s="30">
        <f>revenue!BA176</f>
        <v>0</v>
      </c>
      <c r="BB10" s="30">
        <f>revenue!BB176</f>
        <v>0</v>
      </c>
      <c r="BC10" s="30">
        <f>revenue!BC176</f>
        <v>0</v>
      </c>
      <c r="BD10" s="30">
        <f>revenue!BD176</f>
        <v>0</v>
      </c>
      <c r="BE10" s="30">
        <f>revenue!BE176</f>
        <v>0</v>
      </c>
      <c r="BF10" s="30">
        <f>revenue!BF176</f>
        <v>0</v>
      </c>
      <c r="BG10" s="30">
        <f>revenue!BG176</f>
        <v>0</v>
      </c>
      <c r="BH10" s="30">
        <f>revenue!BH176</f>
        <v>0</v>
      </c>
      <c r="BI10" s="30">
        <f>revenue!BI176</f>
        <v>0</v>
      </c>
    </row>
    <row r="11" spans="1:75" outlineLevel="1" x14ac:dyDescent="0.35">
      <c r="D11" s="59"/>
      <c r="E11" s="43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75" outlineLevel="1" x14ac:dyDescent="0.35">
      <c r="B12" s="7" t="s">
        <v>191</v>
      </c>
      <c r="D12" s="59"/>
      <c r="E12" s="43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</row>
    <row r="13" spans="1:75" outlineLevel="1" x14ac:dyDescent="0.35">
      <c r="C13" t="s">
        <v>192</v>
      </c>
      <c r="D13" s="59" t="s">
        <v>233</v>
      </c>
      <c r="E13" s="43">
        <f t="shared" ref="E13:E26" si="6">SUM(F13:BI13)</f>
        <v>5807.8156919037965</v>
      </c>
      <c r="F13" s="30">
        <f>revenue!F180+revenue!F183+revenue!F186+revenue!F189</f>
        <v>80.125134826514838</v>
      </c>
      <c r="G13" s="30">
        <f>revenue!G180+revenue!G183+revenue!G186+revenue!G189</f>
        <v>81.078048895564251</v>
      </c>
      <c r="H13" s="30">
        <f>revenue!H180+revenue!H183+revenue!H186+revenue!H189</f>
        <v>82.0423530053652</v>
      </c>
      <c r="I13" s="30">
        <f>revenue!I180+revenue!I183+revenue!I186+revenue!I189</f>
        <v>83.018183944794828</v>
      </c>
      <c r="J13" s="30">
        <f>revenue!J180+revenue!J183+revenue!J186+revenue!J189</f>
        <v>84.005680153064205</v>
      </c>
      <c r="K13" s="30">
        <f>revenue!K180+revenue!K183+revenue!K186+revenue!K189</f>
        <v>85.004981739721316</v>
      </c>
      <c r="L13" s="30">
        <f>revenue!L180+revenue!L183+revenue!L186+revenue!L189</f>
        <v>96.768259318009328</v>
      </c>
      <c r="M13" s="30">
        <f>revenue!M180+revenue!M183+revenue!M186+revenue!M189</f>
        <v>97.919516204773586</v>
      </c>
      <c r="N13" s="30">
        <f>revenue!N180+revenue!N183+revenue!N186+revenue!N189</f>
        <v>99.084538515882855</v>
      </c>
      <c r="O13" s="30">
        <f>revenue!O180+revenue!O183+revenue!O186+revenue!O189</f>
        <v>100.26349162165567</v>
      </c>
      <c r="P13" s="30">
        <f>revenue!P180+revenue!P183+revenue!P186+revenue!P189</f>
        <v>101.45654288823303</v>
      </c>
      <c r="Q13" s="30">
        <f>revenue!Q180+revenue!Q183+revenue!Q186+revenue!Q189</f>
        <v>102.6638617017764</v>
      </c>
      <c r="R13" s="30">
        <f>revenue!R180+revenue!R183+revenue!R186+revenue!R189</f>
        <v>115.42846610329026</v>
      </c>
      <c r="S13" s="30">
        <f>revenue!S180+revenue!S183+revenue!S186+revenue!S189</f>
        <v>116.802210846409</v>
      </c>
      <c r="T13" s="30">
        <f>revenue!T180+revenue!T183+revenue!T186+revenue!T189</f>
        <v>118.1923867806406</v>
      </c>
      <c r="U13" s="30">
        <f>revenue!U180+revenue!U183+revenue!U186+revenue!U189</f>
        <v>119.59919136618254</v>
      </c>
      <c r="V13" s="30">
        <f>revenue!V180+revenue!V183+revenue!V186+revenue!V189</f>
        <v>121.02282444712903</v>
      </c>
      <c r="W13" s="30">
        <f>revenue!W180+revenue!W183+revenue!W186+revenue!W189</f>
        <v>122.46348828038414</v>
      </c>
      <c r="X13" s="30">
        <f>revenue!X180+revenue!X183+revenue!X186+revenue!X189</f>
        <v>136.31352632142062</v>
      </c>
      <c r="Y13" s="30">
        <f>revenue!Y180+revenue!Y183+revenue!Y186+revenue!Y189</f>
        <v>137.93640241858225</v>
      </c>
      <c r="Z13" s="30">
        <f>revenue!Z180+revenue!Z183+revenue!Z186+revenue!Z189</f>
        <v>139.57869603950326</v>
      </c>
      <c r="AA13" s="30">
        <f>revenue!AA180+revenue!AA183+revenue!AA186+revenue!AA189</f>
        <v>141.24064060901293</v>
      </c>
      <c r="AB13" s="30">
        <f>revenue!AB180+revenue!AB183+revenue!AB186+revenue!AB189</f>
        <v>142.92247237096498</v>
      </c>
      <c r="AC13" s="30">
        <f>revenue!AC180+revenue!AC183+revenue!AC186+revenue!AC189</f>
        <v>144.62443042243987</v>
      </c>
      <c r="AD13" s="30">
        <f>revenue!AD180+revenue!AD183+revenue!AD186+revenue!AD189</f>
        <v>159.65100736185209</v>
      </c>
      <c r="AE13" s="30">
        <f>revenue!AE180+revenue!AE183+revenue!AE186+revenue!AE189</f>
        <v>161.55239591623999</v>
      </c>
      <c r="AF13" s="30">
        <f>revenue!AF180+revenue!AF183+revenue!AF186+revenue!AF189</f>
        <v>163.47654197801259</v>
      </c>
      <c r="AG13" s="30">
        <f>revenue!AG180+revenue!AG183+revenue!AG186+revenue!AG189</f>
        <v>165.42371921309268</v>
      </c>
      <c r="AH13" s="30">
        <f>revenue!AH180+revenue!AH183+revenue!AH186+revenue!AH189</f>
        <v>167.39420459350958</v>
      </c>
      <c r="AI13" s="30">
        <f>revenue!AI180+revenue!AI183+revenue!AI186+revenue!AI189</f>
        <v>169.38827843752364</v>
      </c>
      <c r="AJ13" s="30">
        <f>revenue!AJ180+revenue!AJ183+revenue!AJ186+revenue!AJ189</f>
        <v>185.69007648776312</v>
      </c>
      <c r="AK13" s="30">
        <f>revenue!AK180+revenue!AK183+revenue!AK186+revenue!AK189</f>
        <v>187.90235724512709</v>
      </c>
      <c r="AL13" s="30">
        <f>revenue!AL180+revenue!AL183+revenue!AL186+revenue!AL189</f>
        <v>190.14112539893111</v>
      </c>
      <c r="AM13" s="30">
        <f>revenue!AM180+revenue!AM183+revenue!AM186+revenue!AM189</f>
        <v>192.40669957302671</v>
      </c>
      <c r="AN13" s="30">
        <f>revenue!AN180+revenue!AN183+revenue!AN186+revenue!AN189</f>
        <v>194.69940224178168</v>
      </c>
      <c r="AO13" s="30">
        <f>revenue!AO180+revenue!AO183+revenue!AO186+revenue!AO189</f>
        <v>197.01955977682996</v>
      </c>
      <c r="AP13" s="30">
        <f>revenue!AP180+revenue!AP183+revenue!AP186+revenue!AP189</f>
        <v>214.70346422472824</v>
      </c>
      <c r="AQ13" s="30">
        <f>revenue!AQ180+revenue!AQ183+revenue!AQ186+revenue!AQ189</f>
        <v>217.26230044956284</v>
      </c>
      <c r="AR13" s="30">
        <f>revenue!AR180+revenue!AR183+revenue!AR186+revenue!AR189</f>
        <v>219.85178357996082</v>
      </c>
      <c r="AS13" s="30">
        <f>revenue!AS180+revenue!AS183+revenue!AS186+revenue!AS189</f>
        <v>222.47228239714113</v>
      </c>
      <c r="AT13" s="30">
        <f>revenue!AT180+revenue!AT183+revenue!AT186+revenue!AT189</f>
        <v>149.22516420739811</v>
      </c>
      <c r="AU13" s="30">
        <f>revenue!AU180+revenue!AU183+revenue!AU186+revenue!AU189</f>
        <v>0</v>
      </c>
      <c r="AV13" s="30">
        <f>revenue!AV180+revenue!AV183+revenue!AV186+revenue!AV189</f>
        <v>0</v>
      </c>
      <c r="AW13" s="30">
        <f>revenue!AW180+revenue!AW183+revenue!AW186+revenue!AW189</f>
        <v>0</v>
      </c>
      <c r="AX13" s="30">
        <f>revenue!AX180+revenue!AX183+revenue!AX186+revenue!AX189</f>
        <v>0</v>
      </c>
      <c r="AY13" s="30">
        <f>revenue!AY180+revenue!AY183+revenue!AY186+revenue!AY189</f>
        <v>0</v>
      </c>
      <c r="AZ13" s="30">
        <f>revenue!AZ180+revenue!AZ183+revenue!AZ186+revenue!AZ189</f>
        <v>0</v>
      </c>
      <c r="BA13" s="30">
        <f>revenue!BA180+revenue!BA183+revenue!BA186+revenue!BA189</f>
        <v>0</v>
      </c>
      <c r="BB13" s="30">
        <f>revenue!BB180+revenue!BB183+revenue!BB186+revenue!BB189</f>
        <v>0</v>
      </c>
      <c r="BC13" s="30">
        <f>revenue!BC180+revenue!BC183+revenue!BC186+revenue!BC189</f>
        <v>0</v>
      </c>
      <c r="BD13" s="30">
        <f>revenue!BD180+revenue!BD183+revenue!BD186+revenue!BD189</f>
        <v>0</v>
      </c>
      <c r="BE13" s="30">
        <f>revenue!BE180+revenue!BE183+revenue!BE186+revenue!BE189</f>
        <v>0</v>
      </c>
      <c r="BF13" s="30">
        <f>revenue!BF180+revenue!BF183+revenue!BF186+revenue!BF189</f>
        <v>0</v>
      </c>
      <c r="BG13" s="30">
        <f>revenue!BG180+revenue!BG183+revenue!BG186+revenue!BG189</f>
        <v>0</v>
      </c>
      <c r="BH13" s="30">
        <f>revenue!BH180+revenue!BH183+revenue!BH186+revenue!BH189</f>
        <v>0</v>
      </c>
      <c r="BI13" s="30">
        <f>revenue!BI180+revenue!BI183+revenue!BI186+revenue!BI189</f>
        <v>0</v>
      </c>
    </row>
    <row r="14" spans="1:75" outlineLevel="1" x14ac:dyDescent="0.35">
      <c r="C14" t="s">
        <v>193</v>
      </c>
      <c r="D14" s="59" t="s">
        <v>233</v>
      </c>
      <c r="E14" s="43">
        <f t="shared" ca="1" si="6"/>
        <v>15720.42696687494</v>
      </c>
      <c r="F14" s="30">
        <f ca="1">revenue!F181+revenue!F184+revenue!F187+revenue!F190</f>
        <v>217.17392092838926</v>
      </c>
      <c r="G14" s="30">
        <f ca="1">revenue!G181+revenue!G184+revenue!G187+revenue!G190</f>
        <v>219.74559882509183</v>
      </c>
      <c r="H14" s="30">
        <f ca="1">revenue!H181+revenue!H184+revenue!H187+revenue!H190</f>
        <v>222.34777291177261</v>
      </c>
      <c r="I14" s="30">
        <f ca="1">revenue!I181+revenue!I184+revenue!I187+revenue!I190</f>
        <v>224.98080533096433</v>
      </c>
      <c r="J14" s="30">
        <f ca="1">revenue!J181+revenue!J184+revenue!J187+revenue!J190</f>
        <v>227.64506253174073</v>
      </c>
      <c r="K14" s="30">
        <f ca="1">revenue!K181+revenue!K184+revenue!K187+revenue!K190</f>
        <v>230.34091532100578</v>
      </c>
      <c r="L14" s="30">
        <f ca="1">revenue!L181+revenue!L184+revenue!L187+revenue!L190</f>
        <v>262.20233127981851</v>
      </c>
      <c r="M14" s="30">
        <f ca="1">revenue!M181+revenue!M184+revenue!M187+revenue!M190</f>
        <v>265.30752711801551</v>
      </c>
      <c r="N14" s="30">
        <f ca="1">revenue!N181+revenue!N184+revenue!N187+revenue!N190</f>
        <v>268.44954946929153</v>
      </c>
      <c r="O14" s="30">
        <f ca="1">revenue!O181+revenue!O184+revenue!O187+revenue!O190</f>
        <v>271.62883569254006</v>
      </c>
      <c r="P14" s="30">
        <f ca="1">revenue!P181+revenue!P184+revenue!P187+revenue!P190</f>
        <v>274.84582834820515</v>
      </c>
      <c r="Q14" s="30">
        <f ca="1">revenue!Q181+revenue!Q184+revenue!Q187+revenue!Q190</f>
        <v>278.10097526023623</v>
      </c>
      <c r="R14" s="30">
        <f ca="1">revenue!R181+revenue!R184+revenue!R187+revenue!R190</f>
        <v>312.66081064309196</v>
      </c>
      <c r="S14" s="30">
        <f ca="1">revenue!S181+revenue!S184+revenue!S187+revenue!S190</f>
        <v>316.3639442707069</v>
      </c>
      <c r="T14" s="30">
        <f ca="1">revenue!T181+revenue!T184+revenue!T187+revenue!T190</f>
        <v>320.11100005381115</v>
      </c>
      <c r="U14" s="30">
        <f ca="1">revenue!U181+revenue!U184+revenue!U187+revenue!U190</f>
        <v>323.90249967289344</v>
      </c>
      <c r="V14" s="30">
        <f ca="1">revenue!V181+revenue!V184+revenue!V187+revenue!V190</f>
        <v>327.73897101349615</v>
      </c>
      <c r="W14" s="30">
        <f ca="1">revenue!W181+revenue!W184+revenue!W187+revenue!W190</f>
        <v>331.62094824012996</v>
      </c>
      <c r="X14" s="30">
        <f ca="1">revenue!X181+revenue!X184+revenue!X187+revenue!X190</f>
        <v>369.10386905818001</v>
      </c>
      <c r="Y14" s="30">
        <f ca="1">revenue!Y181+revenue!Y184+revenue!Y187+revenue!Y190</f>
        <v>373.47594773946776</v>
      </c>
      <c r="Z14" s="30">
        <f ca="1">revenue!Z181+revenue!Z184+revenue!Z187+revenue!Z190</f>
        <v>377.8998879071741</v>
      </c>
      <c r="AA14" s="30">
        <f ca="1">revenue!AA181+revenue!AA184+revenue!AA187+revenue!AA190</f>
        <v>382.37630560238341</v>
      </c>
      <c r="AB14" s="30">
        <f ca="1">revenue!AB181+revenue!AB184+revenue!AB187+revenue!AB190</f>
        <v>386.9058241943726</v>
      </c>
      <c r="AC14" s="30">
        <f ca="1">revenue!AC181+revenue!AC184+revenue!AC187+revenue!AC190</f>
        <v>391.48907446791742</v>
      </c>
      <c r="AD14" s="30">
        <f ca="1">revenue!AD181+revenue!AD184+revenue!AD187+revenue!AD190</f>
        <v>432.13821241269704</v>
      </c>
      <c r="AE14" s="30">
        <f ca="1">revenue!AE181+revenue!AE184+revenue!AE187+revenue!AE190</f>
        <v>437.25745178989791</v>
      </c>
      <c r="AF14" s="30">
        <f ca="1">revenue!AF181+revenue!AF184+revenue!AF187+revenue!AF190</f>
        <v>442.43742144087895</v>
      </c>
      <c r="AG14" s="30">
        <f ca="1">revenue!AG181+revenue!AG184+revenue!AG187+revenue!AG190</f>
        <v>447.67884282838583</v>
      </c>
      <c r="AH14" s="30">
        <f ca="1">revenue!AH181+revenue!AH184+revenue!AH187+revenue!AH190</f>
        <v>452.98244599833566</v>
      </c>
      <c r="AI14" s="30">
        <f ca="1">revenue!AI181+revenue!AI184+revenue!AI187+revenue!AI190</f>
        <v>458.34896968208324</v>
      </c>
      <c r="AJ14" s="30">
        <f ca="1">revenue!AJ181+revenue!AJ184+revenue!AJ187+revenue!AJ190</f>
        <v>502.42742484990578</v>
      </c>
      <c r="AK14" s="30">
        <f ca="1">revenue!AK181+revenue!AK184+revenue!AK187+revenue!AK190</f>
        <v>508.37992569624333</v>
      </c>
      <c r="AL14" s="30">
        <f ca="1">revenue!AL181+revenue!AL184+revenue!AL187+revenue!AL190</f>
        <v>514.40304889263302</v>
      </c>
      <c r="AM14" s="30">
        <f ca="1">revenue!AM181+revenue!AM184+revenue!AM187+revenue!AM190</f>
        <v>520.49763350287787</v>
      </c>
      <c r="AN14" s="30">
        <f ca="1">revenue!AN181+revenue!AN184+revenue!AN187+revenue!AN190</f>
        <v>526.66452857411718</v>
      </c>
      <c r="AO14" s="30">
        <f ca="1">revenue!AO181+revenue!AO184+revenue!AO187+revenue!AO190</f>
        <v>532.90459325579354</v>
      </c>
      <c r="AP14" s="30">
        <f ca="1">revenue!AP181+revenue!AP184+revenue!AP187+revenue!AP190</f>
        <v>580.69705822157778</v>
      </c>
      <c r="AQ14" s="30">
        <f ca="1">revenue!AQ181+revenue!AQ184+revenue!AQ187+revenue!AQ190</f>
        <v>587.57754384375744</v>
      </c>
      <c r="AR14" s="30">
        <f ca="1">revenue!AR181+revenue!AR184+revenue!AR187+revenue!AR190</f>
        <v>594.53966980216433</v>
      </c>
      <c r="AS14" s="30">
        <f ca="1">revenue!AS181+revenue!AS184+revenue!AS187+revenue!AS190</f>
        <v>601.58440616430335</v>
      </c>
      <c r="AT14" s="30">
        <f ca="1">revenue!AT181+revenue!AT184+revenue!AT187+revenue!AT190</f>
        <v>403.48958403859046</v>
      </c>
      <c r="AU14" s="30">
        <f ca="1">revenue!AU181+revenue!AU184+revenue!AU187+revenue!AU190</f>
        <v>0</v>
      </c>
      <c r="AV14" s="30">
        <f ca="1">revenue!AV181+revenue!AV184+revenue!AV187+revenue!AV190</f>
        <v>0</v>
      </c>
      <c r="AW14" s="30">
        <f ca="1">revenue!AW181+revenue!AW184+revenue!AW187+revenue!AW190</f>
        <v>0</v>
      </c>
      <c r="AX14" s="30">
        <f ca="1">revenue!AX181+revenue!AX184+revenue!AX187+revenue!AX190</f>
        <v>0</v>
      </c>
      <c r="AY14" s="30">
        <f ca="1">revenue!AY181+revenue!AY184+revenue!AY187+revenue!AY190</f>
        <v>0</v>
      </c>
      <c r="AZ14" s="30">
        <f ca="1">revenue!AZ181+revenue!AZ184+revenue!AZ187+revenue!AZ190</f>
        <v>0</v>
      </c>
      <c r="BA14" s="30">
        <f ca="1">revenue!BA181+revenue!BA184+revenue!BA187+revenue!BA190</f>
        <v>0</v>
      </c>
      <c r="BB14" s="30">
        <f ca="1">revenue!BB181+revenue!BB184+revenue!BB187+revenue!BB190</f>
        <v>0</v>
      </c>
      <c r="BC14" s="30">
        <f ca="1">revenue!BC181+revenue!BC184+revenue!BC187+revenue!BC190</f>
        <v>0</v>
      </c>
      <c r="BD14" s="30">
        <f ca="1">revenue!BD181+revenue!BD184+revenue!BD187+revenue!BD190</f>
        <v>0</v>
      </c>
      <c r="BE14" s="30">
        <f ca="1">revenue!BE181+revenue!BE184+revenue!BE187+revenue!BE190</f>
        <v>0</v>
      </c>
      <c r="BF14" s="30">
        <f ca="1">revenue!BF181+revenue!BF184+revenue!BF187+revenue!BF190</f>
        <v>0</v>
      </c>
      <c r="BG14" s="30">
        <f ca="1">revenue!BG181+revenue!BG184+revenue!BG187+revenue!BG190</f>
        <v>0</v>
      </c>
      <c r="BH14" s="30">
        <f ca="1">revenue!BH181+revenue!BH184+revenue!BH187+revenue!BH190</f>
        <v>0</v>
      </c>
      <c r="BI14" s="30">
        <f ca="1">revenue!BI181+revenue!BI184+revenue!BI187+revenue!BI190</f>
        <v>0</v>
      </c>
    </row>
    <row r="15" spans="1:75" outlineLevel="1" x14ac:dyDescent="0.35">
      <c r="C15" t="s">
        <v>303</v>
      </c>
      <c r="D15" s="59" t="s">
        <v>233</v>
      </c>
      <c r="E15" s="43">
        <f t="shared" ca="1" si="6"/>
        <v>21528.242658778741</v>
      </c>
      <c r="F15" s="30">
        <f ca="1">F13+F14</f>
        <v>297.29905575490409</v>
      </c>
      <c r="G15" s="30">
        <f t="shared" ref="G15:BI15" ca="1" si="7">G13+G14</f>
        <v>300.82364772065608</v>
      </c>
      <c r="H15" s="30">
        <f t="shared" ca="1" si="7"/>
        <v>304.39012591713782</v>
      </c>
      <c r="I15" s="30">
        <f t="shared" ca="1" si="7"/>
        <v>307.99898927575919</v>
      </c>
      <c r="J15" s="30">
        <f t="shared" ca="1" si="7"/>
        <v>311.65074268480492</v>
      </c>
      <c r="K15" s="30">
        <f t="shared" ca="1" si="7"/>
        <v>315.34589706072711</v>
      </c>
      <c r="L15" s="30">
        <f t="shared" ca="1" si="7"/>
        <v>358.97059059782782</v>
      </c>
      <c r="M15" s="30">
        <f t="shared" ca="1" si="7"/>
        <v>363.22704332278909</v>
      </c>
      <c r="N15" s="30">
        <f t="shared" ca="1" si="7"/>
        <v>367.53408798517438</v>
      </c>
      <c r="O15" s="30">
        <f t="shared" ca="1" si="7"/>
        <v>371.89232731419577</v>
      </c>
      <c r="P15" s="30">
        <f t="shared" ca="1" si="7"/>
        <v>376.30237123643815</v>
      </c>
      <c r="Q15" s="30">
        <f t="shared" ca="1" si="7"/>
        <v>380.76483696201262</v>
      </c>
      <c r="R15" s="30">
        <f t="shared" ca="1" si="7"/>
        <v>428.08927674638221</v>
      </c>
      <c r="S15" s="30">
        <f t="shared" ca="1" si="7"/>
        <v>433.16615511711586</v>
      </c>
      <c r="T15" s="30">
        <f t="shared" ca="1" si="7"/>
        <v>438.30338683445177</v>
      </c>
      <c r="U15" s="30">
        <f t="shared" ca="1" si="7"/>
        <v>443.50169103907598</v>
      </c>
      <c r="V15" s="30">
        <f t="shared" ca="1" si="7"/>
        <v>448.76179546062519</v>
      </c>
      <c r="W15" s="30">
        <f t="shared" ca="1" si="7"/>
        <v>454.08443652051409</v>
      </c>
      <c r="X15" s="30">
        <f t="shared" ca="1" si="7"/>
        <v>505.41739537960063</v>
      </c>
      <c r="Y15" s="30">
        <f t="shared" ca="1" si="7"/>
        <v>511.41235015805</v>
      </c>
      <c r="Z15" s="30">
        <f t="shared" ca="1" si="7"/>
        <v>517.47858394667742</v>
      </c>
      <c r="AA15" s="30">
        <f t="shared" ca="1" si="7"/>
        <v>523.61694621139634</v>
      </c>
      <c r="AB15" s="30">
        <f t="shared" ca="1" si="7"/>
        <v>529.82829656533761</v>
      </c>
      <c r="AC15" s="30">
        <f t="shared" ca="1" si="7"/>
        <v>536.11350489035726</v>
      </c>
      <c r="AD15" s="30">
        <f t="shared" ca="1" si="7"/>
        <v>591.78921977454911</v>
      </c>
      <c r="AE15" s="30">
        <f t="shared" ca="1" si="7"/>
        <v>598.80984770613793</v>
      </c>
      <c r="AF15" s="30">
        <f t="shared" ca="1" si="7"/>
        <v>605.91396341889151</v>
      </c>
      <c r="AG15" s="30">
        <f t="shared" ca="1" si="7"/>
        <v>613.10256204147845</v>
      </c>
      <c r="AH15" s="30">
        <f t="shared" ca="1" si="7"/>
        <v>620.37665059184519</v>
      </c>
      <c r="AI15" s="30">
        <f t="shared" ca="1" si="7"/>
        <v>627.73724811960687</v>
      </c>
      <c r="AJ15" s="30">
        <f t="shared" ca="1" si="7"/>
        <v>688.11750133766895</v>
      </c>
      <c r="AK15" s="30">
        <f t="shared" ca="1" si="7"/>
        <v>696.28228294137045</v>
      </c>
      <c r="AL15" s="30">
        <f t="shared" ca="1" si="7"/>
        <v>704.5441742915641</v>
      </c>
      <c r="AM15" s="30">
        <f t="shared" ca="1" si="7"/>
        <v>712.90433307590456</v>
      </c>
      <c r="AN15" s="30">
        <f t="shared" ca="1" si="7"/>
        <v>721.36393081589881</v>
      </c>
      <c r="AO15" s="30">
        <f t="shared" ca="1" si="7"/>
        <v>729.92415303262351</v>
      </c>
      <c r="AP15" s="30">
        <f t="shared" ca="1" si="7"/>
        <v>795.40052244630601</v>
      </c>
      <c r="AQ15" s="30">
        <f t="shared" ca="1" si="7"/>
        <v>804.83984429332031</v>
      </c>
      <c r="AR15" s="30">
        <f t="shared" ca="1" si="7"/>
        <v>814.39145338212518</v>
      </c>
      <c r="AS15" s="30">
        <f t="shared" ca="1" si="7"/>
        <v>824.0566885614445</v>
      </c>
      <c r="AT15" s="30">
        <f t="shared" ca="1" si="7"/>
        <v>552.71474824598863</v>
      </c>
      <c r="AU15" s="30">
        <f t="shared" ca="1" si="7"/>
        <v>0</v>
      </c>
      <c r="AV15" s="30">
        <f t="shared" ca="1" si="7"/>
        <v>0</v>
      </c>
      <c r="AW15" s="30">
        <f t="shared" ca="1" si="7"/>
        <v>0</v>
      </c>
      <c r="AX15" s="30">
        <f t="shared" ca="1" si="7"/>
        <v>0</v>
      </c>
      <c r="AY15" s="30">
        <f t="shared" ca="1" si="7"/>
        <v>0</v>
      </c>
      <c r="AZ15" s="30">
        <f t="shared" ca="1" si="7"/>
        <v>0</v>
      </c>
      <c r="BA15" s="30">
        <f t="shared" ca="1" si="7"/>
        <v>0</v>
      </c>
      <c r="BB15" s="30">
        <f t="shared" ca="1" si="7"/>
        <v>0</v>
      </c>
      <c r="BC15" s="30">
        <f t="shared" ca="1" si="7"/>
        <v>0</v>
      </c>
      <c r="BD15" s="30">
        <f t="shared" ca="1" si="7"/>
        <v>0</v>
      </c>
      <c r="BE15" s="30">
        <f t="shared" ca="1" si="7"/>
        <v>0</v>
      </c>
      <c r="BF15" s="30">
        <f t="shared" ca="1" si="7"/>
        <v>0</v>
      </c>
      <c r="BG15" s="30">
        <f t="shared" ca="1" si="7"/>
        <v>0</v>
      </c>
      <c r="BH15" s="30">
        <f t="shared" ca="1" si="7"/>
        <v>0</v>
      </c>
      <c r="BI15" s="30">
        <f t="shared" ca="1" si="7"/>
        <v>0</v>
      </c>
    </row>
    <row r="16" spans="1:75" outlineLevel="1" x14ac:dyDescent="0.35">
      <c r="D16" s="59"/>
      <c r="E16" s="43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</row>
    <row r="17" spans="1:61" outlineLevel="1" x14ac:dyDescent="0.35">
      <c r="B17" s="7" t="s">
        <v>209</v>
      </c>
      <c r="D17" s="59" t="s">
        <v>233</v>
      </c>
      <c r="E17" s="43">
        <f>SUM(F17:BI17)</f>
        <v>63165.108766364043</v>
      </c>
      <c r="F17" s="30">
        <f>opex!F85</f>
        <v>560.8351051934676</v>
      </c>
      <c r="G17" s="30">
        <f>opex!G85</f>
        <v>577.77232537031034</v>
      </c>
      <c r="H17" s="30">
        <f>opex!H85</f>
        <v>595.22104959649369</v>
      </c>
      <c r="I17" s="30">
        <f>opex!I85</f>
        <v>613.19672529430761</v>
      </c>
      <c r="J17" s="30">
        <f>opex!J85</f>
        <v>631.71526639819592</v>
      </c>
      <c r="K17" s="30">
        <f>opex!K85</f>
        <v>650.79306744342136</v>
      </c>
      <c r="L17" s="30">
        <f>opex!L85</f>
        <v>754.25289534023932</v>
      </c>
      <c r="M17" s="30">
        <f>opex!M85</f>
        <v>777.03133277951429</v>
      </c>
      <c r="N17" s="30">
        <f>opex!N85</f>
        <v>800.49767902945598</v>
      </c>
      <c r="O17" s="30">
        <f>opex!O85</f>
        <v>824.67270893614568</v>
      </c>
      <c r="P17" s="30">
        <f>opex!P85</f>
        <v>849.5778247460172</v>
      </c>
      <c r="Q17" s="30">
        <f>opex!Q85</f>
        <v>875.23507505334669</v>
      </c>
      <c r="R17" s="30">
        <f>opex!R85</f>
        <v>1001.8524159110642</v>
      </c>
      <c r="S17" s="30">
        <f>opex!S85</f>
        <v>1032.1083588715783</v>
      </c>
      <c r="T17" s="30">
        <f>opex!T85</f>
        <v>1063.2780313095004</v>
      </c>
      <c r="U17" s="30">
        <f>opex!U85</f>
        <v>1095.3890278550466</v>
      </c>
      <c r="V17" s="30">
        <f>opex!V85</f>
        <v>1128.4697764962696</v>
      </c>
      <c r="W17" s="30">
        <f>opex!W85</f>
        <v>1162.5495637464571</v>
      </c>
      <c r="X17" s="30">
        <f>opex!X85</f>
        <v>1317.4244166287599</v>
      </c>
      <c r="Y17" s="30">
        <f>opex!Y85</f>
        <v>1357.2106340109481</v>
      </c>
      <c r="Z17" s="30">
        <f>opex!Z85</f>
        <v>1398.1983951580792</v>
      </c>
      <c r="AA17" s="30">
        <f>opex!AA85</f>
        <v>1440.4239866918529</v>
      </c>
      <c r="AB17" s="30">
        <f>opex!AB85</f>
        <v>1483.9247910899471</v>
      </c>
      <c r="AC17" s="30">
        <f>opex!AC85</f>
        <v>1528.7393197808633</v>
      </c>
      <c r="AD17" s="30">
        <f>opex!AD85</f>
        <v>1718.0806333508133</v>
      </c>
      <c r="AE17" s="30">
        <f>opex!AE85</f>
        <v>1769.9666684780082</v>
      </c>
      <c r="AF17" s="30">
        <f>opex!AF85</f>
        <v>1823.4196618660442</v>
      </c>
      <c r="AG17" s="30">
        <f>opex!AG85</f>
        <v>1878.4869356543977</v>
      </c>
      <c r="AH17" s="30">
        <f>opex!AH85</f>
        <v>1935.217241111161</v>
      </c>
      <c r="AI17" s="30">
        <f>opex!AI85</f>
        <v>1993.6608017927178</v>
      </c>
      <c r="AJ17" s="30">
        <f>opex!AJ85</f>
        <v>2225.0251378407634</v>
      </c>
      <c r="AK17" s="30">
        <f>opex!AK85</f>
        <v>2292.2208970035535</v>
      </c>
      <c r="AL17" s="30">
        <f>opex!AL85</f>
        <v>2361.4459680930618</v>
      </c>
      <c r="AM17" s="30">
        <f>opex!AM85</f>
        <v>2432.7616363294728</v>
      </c>
      <c r="AN17" s="30">
        <f>opex!AN85</f>
        <v>2506.2310377466224</v>
      </c>
      <c r="AO17" s="30">
        <f>opex!AO85</f>
        <v>2581.9192150865692</v>
      </c>
      <c r="AP17" s="30">
        <f>opex!AP85</f>
        <v>2864.5003427192755</v>
      </c>
      <c r="AQ17" s="30">
        <f>opex!AQ85</f>
        <v>2951.0082530693971</v>
      </c>
      <c r="AR17" s="30">
        <f>opex!AR85</f>
        <v>3040.1287023120944</v>
      </c>
      <c r="AS17" s="30">
        <f>opex!AS85</f>
        <v>3131.9405891219171</v>
      </c>
      <c r="AT17" s="30">
        <f>opex!AT85</f>
        <v>2138.7252720568872</v>
      </c>
      <c r="AU17" s="30">
        <f>opex!AU85</f>
        <v>0</v>
      </c>
      <c r="AV17" s="30">
        <f>opex!AV85</f>
        <v>0</v>
      </c>
      <c r="AW17" s="30">
        <f>opex!AW85</f>
        <v>0</v>
      </c>
      <c r="AX17" s="30">
        <f>opex!AX85</f>
        <v>0</v>
      </c>
      <c r="AY17" s="30">
        <f>opex!AY85</f>
        <v>0</v>
      </c>
      <c r="AZ17" s="30">
        <f>opex!AZ85</f>
        <v>0</v>
      </c>
      <c r="BA17" s="30">
        <f>opex!BA85</f>
        <v>0</v>
      </c>
      <c r="BB17" s="30">
        <f>opex!BB85</f>
        <v>0</v>
      </c>
      <c r="BC17" s="30">
        <f>opex!BC85</f>
        <v>0</v>
      </c>
      <c r="BD17" s="30">
        <f>opex!BD85</f>
        <v>0</v>
      </c>
      <c r="BE17" s="30">
        <f>opex!BE85</f>
        <v>0</v>
      </c>
      <c r="BF17" s="30">
        <f>opex!BF85</f>
        <v>0</v>
      </c>
      <c r="BG17" s="30">
        <f>opex!BG85</f>
        <v>0</v>
      </c>
      <c r="BH17" s="30">
        <f>opex!BH85</f>
        <v>0</v>
      </c>
      <c r="BI17" s="30">
        <f>opex!BI85</f>
        <v>0</v>
      </c>
    </row>
    <row r="18" spans="1:61" outlineLevel="1" x14ac:dyDescent="0.35">
      <c r="D18" s="59"/>
      <c r="E18" s="43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</row>
    <row r="19" spans="1:61" outlineLevel="1" x14ac:dyDescent="0.35">
      <c r="B19" s="7" t="s">
        <v>348</v>
      </c>
      <c r="D19" s="59" t="s">
        <v>233</v>
      </c>
      <c r="E19" s="43">
        <f t="shared" ca="1" si="6"/>
        <v>12644.064862425017</v>
      </c>
      <c r="F19" s="30">
        <f ca="1">F10-F17-F15</f>
        <v>480.89616487784735</v>
      </c>
      <c r="G19" s="30">
        <f t="shared" ref="G19:BI19" ca="1" si="8">G10-G17-G15</f>
        <v>476.36051132454628</v>
      </c>
      <c r="H19" s="30">
        <f t="shared" ca="1" si="8"/>
        <v>471.46056583180115</v>
      </c>
      <c r="I19" s="30">
        <f t="shared" ca="1" si="8"/>
        <v>466.18261858158019</v>
      </c>
      <c r="J19" s="30">
        <f t="shared" ca="1" si="8"/>
        <v>460.51251352004505</v>
      </c>
      <c r="K19" s="30">
        <f t="shared" ca="1" si="8"/>
        <v>454.43563450021122</v>
      </c>
      <c r="L19" s="30">
        <f t="shared" ca="1" si="8"/>
        <v>505.64987041286076</v>
      </c>
      <c r="M19" s="30">
        <f t="shared" ca="1" si="8"/>
        <v>497.88107673790751</v>
      </c>
      <c r="N19" s="30">
        <f t="shared" ca="1" si="8"/>
        <v>489.60275246274995</v>
      </c>
      <c r="O19" s="30">
        <f t="shared" ca="1" si="8"/>
        <v>480.79623213913999</v>
      </c>
      <c r="P19" s="30">
        <f t="shared" ca="1" si="8"/>
        <v>471.4422476092642</v>
      </c>
      <c r="Q19" s="30">
        <f t="shared" ca="1" si="8"/>
        <v>461.52090934145099</v>
      </c>
      <c r="R19" s="30">
        <f t="shared" ca="1" si="8"/>
        <v>502.8467430281363</v>
      </c>
      <c r="S19" s="30">
        <f t="shared" ca="1" si="8"/>
        <v>490.52753307608498</v>
      </c>
      <c r="T19" s="30">
        <f t="shared" ca="1" si="8"/>
        <v>477.50796122751592</v>
      </c>
      <c r="U19" s="30">
        <f t="shared" ca="1" si="8"/>
        <v>463.7629598037899</v>
      </c>
      <c r="V19" s="30">
        <f t="shared" ca="1" si="8"/>
        <v>449.26665741893714</v>
      </c>
      <c r="W19" s="30">
        <f t="shared" ca="1" si="8"/>
        <v>433.99235415375284</v>
      </c>
      <c r="X19" s="30">
        <f t="shared" ca="1" si="8"/>
        <v>461.44972698394633</v>
      </c>
      <c r="Y19" s="30">
        <f t="shared" ca="1" si="8"/>
        <v>442.87941424512633</v>
      </c>
      <c r="Z19" s="30">
        <f t="shared" ca="1" si="8"/>
        <v>423.36013516244998</v>
      </c>
      <c r="AA19" s="30">
        <f t="shared" ca="1" si="8"/>
        <v>402.85859814093362</v>
      </c>
      <c r="AB19" s="30">
        <f t="shared" ca="1" si="8"/>
        <v>381.34045094184819</v>
      </c>
      <c r="AC19" s="30">
        <f t="shared" ca="1" si="8"/>
        <v>358.77024799477363</v>
      </c>
      <c r="AD19" s="30">
        <f t="shared" ca="1" si="8"/>
        <v>367.36359882699458</v>
      </c>
      <c r="AE19" s="30">
        <f t="shared" ca="1" si="8"/>
        <v>340.36095561654167</v>
      </c>
      <c r="AF19" s="30">
        <f t="shared" ca="1" si="8"/>
        <v>312.08779711720365</v>
      </c>
      <c r="AG19" s="30">
        <f t="shared" ca="1" si="8"/>
        <v>282.50032002987655</v>
      </c>
      <c r="AH19" s="30">
        <f t="shared" ca="1" si="8"/>
        <v>251.5533333649696</v>
      </c>
      <c r="AI19" s="30">
        <f t="shared" ca="1" si="8"/>
        <v>219.20021576286149</v>
      </c>
      <c r="AJ19" s="30">
        <f t="shared" ca="1" si="8"/>
        <v>202.68754964305958</v>
      </c>
      <c r="AK19" s="30">
        <f t="shared" ca="1" si="8"/>
        <v>164.47066997063928</v>
      </c>
      <c r="AL19" s="30">
        <f t="shared" ca="1" si="8"/>
        <v>124.56991935628776</v>
      </c>
      <c r="AM19" s="30">
        <f t="shared" ca="1" si="8"/>
        <v>82.92811668684908</v>
      </c>
      <c r="AN19" s="30">
        <f t="shared" ca="1" si="8"/>
        <v>39.48627843177178</v>
      </c>
      <c r="AO19" s="30">
        <f t="shared" ca="1" si="8"/>
        <v>-5.8164366894575323</v>
      </c>
      <c r="AP19" s="30">
        <f t="shared" ca="1" si="8"/>
        <v>-55.204774776000022</v>
      </c>
      <c r="AQ19" s="30">
        <f t="shared" ca="1" si="8"/>
        <v>-108.16686775311246</v>
      </c>
      <c r="AR19" s="30">
        <f t="shared" ca="1" si="8"/>
        <v>-163.341406126376</v>
      </c>
      <c r="AS19" s="30">
        <f t="shared" ca="1" si="8"/>
        <v>-220.80253148669783</v>
      </c>
      <c r="AT19" s="30">
        <f t="shared" ca="1" si="8"/>
        <v>-195.11575506709096</v>
      </c>
      <c r="AU19" s="30">
        <f t="shared" ca="1" si="8"/>
        <v>0</v>
      </c>
      <c r="AV19" s="30">
        <f t="shared" ca="1" si="8"/>
        <v>0</v>
      </c>
      <c r="AW19" s="30">
        <f t="shared" ca="1" si="8"/>
        <v>0</v>
      </c>
      <c r="AX19" s="30">
        <f t="shared" ca="1" si="8"/>
        <v>0</v>
      </c>
      <c r="AY19" s="30">
        <f t="shared" ca="1" si="8"/>
        <v>0</v>
      </c>
      <c r="AZ19" s="30">
        <f t="shared" ca="1" si="8"/>
        <v>0</v>
      </c>
      <c r="BA19" s="30">
        <f t="shared" ca="1" si="8"/>
        <v>0</v>
      </c>
      <c r="BB19" s="30">
        <f t="shared" ca="1" si="8"/>
        <v>0</v>
      </c>
      <c r="BC19" s="30">
        <f t="shared" ca="1" si="8"/>
        <v>0</v>
      </c>
      <c r="BD19" s="30">
        <f t="shared" ca="1" si="8"/>
        <v>0</v>
      </c>
      <c r="BE19" s="30">
        <f t="shared" ca="1" si="8"/>
        <v>0</v>
      </c>
      <c r="BF19" s="30">
        <f t="shared" ca="1" si="8"/>
        <v>0</v>
      </c>
      <c r="BG19" s="30">
        <f t="shared" ca="1" si="8"/>
        <v>0</v>
      </c>
      <c r="BH19" s="30">
        <f t="shared" ca="1" si="8"/>
        <v>0</v>
      </c>
      <c r="BI19" s="30">
        <f t="shared" ca="1" si="8"/>
        <v>0</v>
      </c>
    </row>
    <row r="20" spans="1:61" outlineLevel="1" x14ac:dyDescent="0.35">
      <c r="C20" t="s">
        <v>349</v>
      </c>
      <c r="D20" s="59" t="s">
        <v>233</v>
      </c>
      <c r="E20" s="43">
        <f t="shared" si="6"/>
        <v>7428.7519767096273</v>
      </c>
      <c r="F20" s="30">
        <f>capex!F71</f>
        <v>74.82226927143104</v>
      </c>
      <c r="G20" s="30">
        <f>capex!G71</f>
        <v>74.09315973649224</v>
      </c>
      <c r="H20" s="30">
        <f>capex!H71</f>
        <v>73.93641026188817</v>
      </c>
      <c r="I20" s="30">
        <f>capex!I71</f>
        <v>74.238776282585903</v>
      </c>
      <c r="J20" s="30">
        <f>capex!J71</f>
        <v>74.910704710529231</v>
      </c>
      <c r="K20" s="30">
        <f>capex!K71</f>
        <v>94.374415787510273</v>
      </c>
      <c r="L20" s="30">
        <f>capex!L71</f>
        <v>95.777394627786833</v>
      </c>
      <c r="M20" s="30">
        <f>capex!M71</f>
        <v>97.272887037419977</v>
      </c>
      <c r="N20" s="30">
        <f>capex!N71</f>
        <v>98.858863548706026</v>
      </c>
      <c r="O20" s="30">
        <f>capex!O71</f>
        <v>100.53362860231663</v>
      </c>
      <c r="P20" s="30">
        <f>capex!P71</f>
        <v>102.29579233528368</v>
      </c>
      <c r="Q20" s="30">
        <f>capex!Q71</f>
        <v>125.05228847859186</v>
      </c>
      <c r="R20" s="30">
        <f>capex!R71</f>
        <v>126.26098538855808</v>
      </c>
      <c r="S20" s="30">
        <f>capex!S71</f>
        <v>127.65782593533048</v>
      </c>
      <c r="T20" s="30">
        <f>capex!T71</f>
        <v>129.2329944360215</v>
      </c>
      <c r="U20" s="30">
        <f>capex!U71</f>
        <v>130.97783709012171</v>
      </c>
      <c r="V20" s="30">
        <f>capex!V71</f>
        <v>132.88475203563144</v>
      </c>
      <c r="W20" s="30">
        <f>capex!W71</f>
        <v>159.94148743207219</v>
      </c>
      <c r="X20" s="30">
        <f>capex!X71</f>
        <v>161.24051469828106</v>
      </c>
      <c r="Y20" s="30">
        <f>capex!Y71</f>
        <v>162.81114213761802</v>
      </c>
      <c r="Z20" s="30">
        <f>capex!Z71</f>
        <v>164.63744725296317</v>
      </c>
      <c r="AA20" s="30">
        <f>capex!AA71</f>
        <v>166.70533902765214</v>
      </c>
      <c r="AB20" s="30">
        <f>capex!AB71</f>
        <v>169.00238240634025</v>
      </c>
      <c r="AC20" s="30">
        <f>capex!AC71</f>
        <v>201.39704483623873</v>
      </c>
      <c r="AD20" s="30">
        <f>capex!AD71</f>
        <v>202.97615326956767</v>
      </c>
      <c r="AE20" s="30">
        <f>capex!AE71</f>
        <v>204.91131878434717</v>
      </c>
      <c r="AF20" s="30">
        <f>capex!AF71</f>
        <v>207.18096087685817</v>
      </c>
      <c r="AG20" s="30">
        <f>capex!AG71</f>
        <v>209.76596720104567</v>
      </c>
      <c r="AH20" s="30">
        <f>capex!AH71</f>
        <v>212.64945613698279</v>
      </c>
      <c r="AI20" s="30">
        <f>capex!AI71</f>
        <v>251.53572098000879</v>
      </c>
      <c r="AJ20" s="30">
        <f>capex!AJ71</f>
        <v>253.54291533768884</v>
      </c>
      <c r="AK20" s="30">
        <f>capex!AK71</f>
        <v>256.00016410883529</v>
      </c>
      <c r="AL20" s="30">
        <f>capex!AL71</f>
        <v>258.87992961424334</v>
      </c>
      <c r="AM20" s="30">
        <f>capex!AM71</f>
        <v>262.15782367784271</v>
      </c>
      <c r="AN20" s="30">
        <f>capex!AN71</f>
        <v>265.8123042518651</v>
      </c>
      <c r="AO20" s="30">
        <f>capex!AO71</f>
        <v>312.52465897238557</v>
      </c>
      <c r="AP20" s="30">
        <f>capex!AP71</f>
        <v>315.09575655251956</v>
      </c>
      <c r="AQ20" s="30">
        <f>capex!AQ71</f>
        <v>318.22684845300415</v>
      </c>
      <c r="AR20" s="30">
        <f>capex!AR71</f>
        <v>321.88362894606274</v>
      </c>
      <c r="AS20" s="30">
        <f>capex!AS71</f>
        <v>326.03572227056532</v>
      </c>
      <c r="AT20" s="30">
        <f>capex!AT71</f>
        <v>330.65630391843513</v>
      </c>
      <c r="AU20" s="30">
        <f>capex!AU71</f>
        <v>0</v>
      </c>
      <c r="AV20" s="30">
        <f>capex!AV71</f>
        <v>0</v>
      </c>
      <c r="AW20" s="30">
        <f>capex!AW71</f>
        <v>0</v>
      </c>
      <c r="AX20" s="30">
        <f>capex!AX71</f>
        <v>0</v>
      </c>
      <c r="AY20" s="30">
        <f>capex!AY71</f>
        <v>0</v>
      </c>
      <c r="AZ20" s="30">
        <f>capex!AZ71</f>
        <v>0</v>
      </c>
      <c r="BA20" s="30">
        <f>capex!BA71</f>
        <v>0</v>
      </c>
      <c r="BB20" s="30">
        <f>capex!BB71</f>
        <v>0</v>
      </c>
      <c r="BC20" s="30">
        <f>capex!BC71</f>
        <v>0</v>
      </c>
      <c r="BD20" s="30">
        <f>capex!BD71</f>
        <v>0</v>
      </c>
      <c r="BE20" s="30">
        <f>capex!BE71</f>
        <v>0</v>
      </c>
      <c r="BF20" s="30">
        <f>capex!BF71</f>
        <v>0</v>
      </c>
      <c r="BG20" s="30">
        <f>capex!BG71</f>
        <v>0</v>
      </c>
      <c r="BH20" s="30">
        <f>capex!BH71</f>
        <v>0</v>
      </c>
      <c r="BI20" s="30">
        <f>capex!BI71</f>
        <v>0</v>
      </c>
    </row>
    <row r="21" spans="1:61" outlineLevel="1" x14ac:dyDescent="0.35">
      <c r="D21" s="59"/>
      <c r="E21" s="43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</row>
    <row r="22" spans="1:61" outlineLevel="1" x14ac:dyDescent="0.35">
      <c r="B22" s="7" t="s">
        <v>350</v>
      </c>
      <c r="D22" s="59" t="s">
        <v>233</v>
      </c>
      <c r="E22" s="43">
        <f t="shared" ca="1" si="6"/>
        <v>5215.3128857153924</v>
      </c>
      <c r="F22" s="30">
        <f ca="1">F19-F20</f>
        <v>406.07389560641633</v>
      </c>
      <c r="G22" s="30">
        <f t="shared" ref="G22:BI22" ca="1" si="9">G19-G20</f>
        <v>402.26735158805405</v>
      </c>
      <c r="H22" s="30">
        <f t="shared" ca="1" si="9"/>
        <v>397.52415556991298</v>
      </c>
      <c r="I22" s="30">
        <f t="shared" ca="1" si="9"/>
        <v>391.9438422989943</v>
      </c>
      <c r="J22" s="30">
        <f t="shared" ca="1" si="9"/>
        <v>385.60180880951583</v>
      </c>
      <c r="K22" s="30">
        <f t="shared" ca="1" si="9"/>
        <v>360.06121871270096</v>
      </c>
      <c r="L22" s="30">
        <f t="shared" ca="1" si="9"/>
        <v>409.8724757850739</v>
      </c>
      <c r="M22" s="30">
        <f t="shared" ca="1" si="9"/>
        <v>400.60818970048751</v>
      </c>
      <c r="N22" s="30">
        <f t="shared" ca="1" si="9"/>
        <v>390.74388891404391</v>
      </c>
      <c r="O22" s="30">
        <f t="shared" ca="1" si="9"/>
        <v>380.26260353682335</v>
      </c>
      <c r="P22" s="30">
        <f t="shared" ca="1" si="9"/>
        <v>369.14645527398051</v>
      </c>
      <c r="Q22" s="30">
        <f t="shared" ca="1" si="9"/>
        <v>336.4686208628591</v>
      </c>
      <c r="R22" s="30">
        <f t="shared" ca="1" si="9"/>
        <v>376.58575763957822</v>
      </c>
      <c r="S22" s="30">
        <f t="shared" ca="1" si="9"/>
        <v>362.86970714075449</v>
      </c>
      <c r="T22" s="30">
        <f t="shared" ca="1" si="9"/>
        <v>348.27496679149442</v>
      </c>
      <c r="U22" s="30">
        <f t="shared" ca="1" si="9"/>
        <v>332.78512271366822</v>
      </c>
      <c r="V22" s="30">
        <f t="shared" ca="1" si="9"/>
        <v>316.38190538330571</v>
      </c>
      <c r="W22" s="30">
        <f t="shared" ca="1" si="9"/>
        <v>274.05086672168068</v>
      </c>
      <c r="X22" s="30">
        <f t="shared" ca="1" si="9"/>
        <v>300.20921228566527</v>
      </c>
      <c r="Y22" s="30">
        <f t="shared" ca="1" si="9"/>
        <v>280.06827210750828</v>
      </c>
      <c r="Z22" s="30">
        <f t="shared" ca="1" si="9"/>
        <v>258.72268790948681</v>
      </c>
      <c r="AA22" s="30">
        <f t="shared" ca="1" si="9"/>
        <v>236.15325911328148</v>
      </c>
      <c r="AB22" s="30">
        <f t="shared" ca="1" si="9"/>
        <v>212.33806853550794</v>
      </c>
      <c r="AC22" s="30">
        <f t="shared" ca="1" si="9"/>
        <v>157.37320315853489</v>
      </c>
      <c r="AD22" s="30">
        <f t="shared" ca="1" si="9"/>
        <v>164.3874455574269</v>
      </c>
      <c r="AE22" s="30">
        <f t="shared" ca="1" si="9"/>
        <v>135.4496368321945</v>
      </c>
      <c r="AF22" s="30">
        <f t="shared" ca="1" si="9"/>
        <v>104.90683624034548</v>
      </c>
      <c r="AG22" s="30">
        <f t="shared" ca="1" si="9"/>
        <v>72.734352828830879</v>
      </c>
      <c r="AH22" s="30">
        <f t="shared" ca="1" si="9"/>
        <v>38.903877227986811</v>
      </c>
      <c r="AI22" s="30">
        <f t="shared" ca="1" si="9"/>
        <v>-32.335505217147301</v>
      </c>
      <c r="AJ22" s="30">
        <f t="shared" ca="1" si="9"/>
        <v>-50.855365694629256</v>
      </c>
      <c r="AK22" s="30">
        <f t="shared" ca="1" si="9"/>
        <v>-91.529494138196014</v>
      </c>
      <c r="AL22" s="30">
        <f t="shared" ca="1" si="9"/>
        <v>-134.31001025795558</v>
      </c>
      <c r="AM22" s="30">
        <f t="shared" ca="1" si="9"/>
        <v>-179.22970699099363</v>
      </c>
      <c r="AN22" s="30">
        <f t="shared" ca="1" si="9"/>
        <v>-226.32602582009332</v>
      </c>
      <c r="AO22" s="30">
        <f t="shared" ca="1" si="9"/>
        <v>-318.3410956618431</v>
      </c>
      <c r="AP22" s="30">
        <f t="shared" ca="1" si="9"/>
        <v>-370.30053132851958</v>
      </c>
      <c r="AQ22" s="30">
        <f t="shared" ca="1" si="9"/>
        <v>-426.39371620611661</v>
      </c>
      <c r="AR22" s="30">
        <f t="shared" ca="1" si="9"/>
        <v>-485.22503507243874</v>
      </c>
      <c r="AS22" s="30">
        <f t="shared" ca="1" si="9"/>
        <v>-546.83825375726315</v>
      </c>
      <c r="AT22" s="30">
        <f t="shared" ca="1" si="9"/>
        <v>-525.77205898552609</v>
      </c>
      <c r="AU22" s="30">
        <f t="shared" ca="1" si="9"/>
        <v>0</v>
      </c>
      <c r="AV22" s="30">
        <f t="shared" ca="1" si="9"/>
        <v>0</v>
      </c>
      <c r="AW22" s="30">
        <f t="shared" ca="1" si="9"/>
        <v>0</v>
      </c>
      <c r="AX22" s="30">
        <f t="shared" ca="1" si="9"/>
        <v>0</v>
      </c>
      <c r="AY22" s="30">
        <f t="shared" ca="1" si="9"/>
        <v>0</v>
      </c>
      <c r="AZ22" s="30">
        <f t="shared" ca="1" si="9"/>
        <v>0</v>
      </c>
      <c r="BA22" s="30">
        <f t="shared" ca="1" si="9"/>
        <v>0</v>
      </c>
      <c r="BB22" s="30">
        <f t="shared" ca="1" si="9"/>
        <v>0</v>
      </c>
      <c r="BC22" s="30">
        <f t="shared" ca="1" si="9"/>
        <v>0</v>
      </c>
      <c r="BD22" s="30">
        <f t="shared" ca="1" si="9"/>
        <v>0</v>
      </c>
      <c r="BE22" s="30">
        <f t="shared" ca="1" si="9"/>
        <v>0</v>
      </c>
      <c r="BF22" s="30">
        <f t="shared" ca="1" si="9"/>
        <v>0</v>
      </c>
      <c r="BG22" s="30">
        <f t="shared" ca="1" si="9"/>
        <v>0</v>
      </c>
      <c r="BH22" s="30">
        <f t="shared" ca="1" si="9"/>
        <v>0</v>
      </c>
      <c r="BI22" s="30">
        <f t="shared" ca="1" si="9"/>
        <v>0</v>
      </c>
    </row>
    <row r="23" spans="1:61" outlineLevel="1" x14ac:dyDescent="0.35">
      <c r="C23" t="s">
        <v>351</v>
      </c>
      <c r="D23" s="59" t="s">
        <v>233</v>
      </c>
      <c r="E23" s="43">
        <f t="shared" ca="1" si="6"/>
        <v>1210.9126301491503</v>
      </c>
      <c r="F23" s="30">
        <f ca="1">F51</f>
        <v>5.8057401553554921</v>
      </c>
      <c r="G23" s="30">
        <f t="shared" ref="G23:BI23" ca="1" si="10">G51</f>
        <v>0</v>
      </c>
      <c r="H23" s="30">
        <f t="shared" ca="1" si="10"/>
        <v>0</v>
      </c>
      <c r="I23" s="30">
        <f t="shared" ca="1" si="10"/>
        <v>0</v>
      </c>
      <c r="J23" s="30">
        <f t="shared" ca="1" si="10"/>
        <v>0</v>
      </c>
      <c r="K23" s="30">
        <f t="shared" ca="1" si="10"/>
        <v>0</v>
      </c>
      <c r="L23" s="30">
        <f t="shared" ca="1" si="10"/>
        <v>0</v>
      </c>
      <c r="M23" s="30">
        <f t="shared" ca="1" si="10"/>
        <v>0</v>
      </c>
      <c r="N23" s="30">
        <f t="shared" ca="1" si="10"/>
        <v>0</v>
      </c>
      <c r="O23" s="30">
        <f t="shared" ca="1" si="10"/>
        <v>0</v>
      </c>
      <c r="P23" s="30">
        <f t="shared" ca="1" si="10"/>
        <v>0</v>
      </c>
      <c r="Q23" s="30">
        <f t="shared" ca="1" si="10"/>
        <v>0</v>
      </c>
      <c r="R23" s="30">
        <f t="shared" ca="1" si="10"/>
        <v>0</v>
      </c>
      <c r="S23" s="30">
        <f t="shared" ca="1" si="10"/>
        <v>0</v>
      </c>
      <c r="T23" s="30">
        <f t="shared" ca="1" si="10"/>
        <v>0</v>
      </c>
      <c r="U23" s="30">
        <f t="shared" ca="1" si="10"/>
        <v>0</v>
      </c>
      <c r="V23" s="30">
        <f t="shared" ca="1" si="10"/>
        <v>0</v>
      </c>
      <c r="W23" s="30">
        <f t="shared" ca="1" si="10"/>
        <v>0</v>
      </c>
      <c r="X23" s="30">
        <f t="shared" ca="1" si="10"/>
        <v>0</v>
      </c>
      <c r="Y23" s="30">
        <f t="shared" ca="1" si="10"/>
        <v>0</v>
      </c>
      <c r="Z23" s="30">
        <f t="shared" ca="1" si="10"/>
        <v>0</v>
      </c>
      <c r="AA23" s="30">
        <f t="shared" ca="1" si="10"/>
        <v>0</v>
      </c>
      <c r="AB23" s="30">
        <f t="shared" ca="1" si="10"/>
        <v>0</v>
      </c>
      <c r="AC23" s="30">
        <f t="shared" ca="1" si="10"/>
        <v>4.2143996177896605</v>
      </c>
      <c r="AD23" s="30">
        <f t="shared" ca="1" si="10"/>
        <v>0.11031435517724172</v>
      </c>
      <c r="AE23" s="30">
        <f t="shared" ca="1" si="10"/>
        <v>0</v>
      </c>
      <c r="AF23" s="30">
        <f t="shared" ca="1" si="10"/>
        <v>0</v>
      </c>
      <c r="AG23" s="30">
        <f t="shared" ca="1" si="10"/>
        <v>0</v>
      </c>
      <c r="AH23" s="30">
        <f t="shared" ca="1" si="10"/>
        <v>0</v>
      </c>
      <c r="AI23" s="30">
        <f t="shared" ca="1" si="10"/>
        <v>20.808133356965975</v>
      </c>
      <c r="AJ23" s="30">
        <f t="shared" ca="1" si="10"/>
        <v>47.688816459653935</v>
      </c>
      <c r="AK23" s="30">
        <f t="shared" ca="1" si="10"/>
        <v>62.062809331549516</v>
      </c>
      <c r="AL23" s="30">
        <f t="shared" ca="1" si="10"/>
        <v>83.121261755652398</v>
      </c>
      <c r="AM23" s="30">
        <f t="shared" ca="1" si="10"/>
        <v>111.81904176898291</v>
      </c>
      <c r="AN23" s="30">
        <f t="shared" ca="1" si="10"/>
        <v>113.98652677633422</v>
      </c>
      <c r="AO23" s="30">
        <f t="shared" ca="1" si="10"/>
        <v>140.96954941972592</v>
      </c>
      <c r="AP23" s="30">
        <f t="shared" ca="1" si="10"/>
        <v>119.4198629287954</v>
      </c>
      <c r="AQ23" s="30">
        <f t="shared" ca="1" si="10"/>
        <v>122.05707102259571</v>
      </c>
      <c r="AR23" s="30">
        <f t="shared" ca="1" si="10"/>
        <v>124.79116965704485</v>
      </c>
      <c r="AS23" s="30">
        <f t="shared" ca="1" si="10"/>
        <v>127.62597630756039</v>
      </c>
      <c r="AT23" s="30">
        <f t="shared" ca="1" si="10"/>
        <v>126.43195723596678</v>
      </c>
      <c r="AU23" s="30">
        <f t="shared" ca="1" si="10"/>
        <v>0</v>
      </c>
      <c r="AV23" s="30">
        <f t="shared" ca="1" si="10"/>
        <v>0</v>
      </c>
      <c r="AW23" s="30">
        <f t="shared" ca="1" si="10"/>
        <v>0</v>
      </c>
      <c r="AX23" s="30">
        <f t="shared" ca="1" si="10"/>
        <v>0</v>
      </c>
      <c r="AY23" s="30">
        <f t="shared" ca="1" si="10"/>
        <v>0</v>
      </c>
      <c r="AZ23" s="30">
        <f t="shared" ca="1" si="10"/>
        <v>0</v>
      </c>
      <c r="BA23" s="30">
        <f t="shared" ca="1" si="10"/>
        <v>0</v>
      </c>
      <c r="BB23" s="30">
        <f t="shared" ca="1" si="10"/>
        <v>0</v>
      </c>
      <c r="BC23" s="30">
        <f t="shared" ca="1" si="10"/>
        <v>0</v>
      </c>
      <c r="BD23" s="30">
        <f t="shared" ca="1" si="10"/>
        <v>0</v>
      </c>
      <c r="BE23" s="30">
        <f t="shared" ca="1" si="10"/>
        <v>0</v>
      </c>
      <c r="BF23" s="30">
        <f t="shared" ca="1" si="10"/>
        <v>0</v>
      </c>
      <c r="BG23" s="30">
        <f t="shared" ca="1" si="10"/>
        <v>0</v>
      </c>
      <c r="BH23" s="30">
        <f t="shared" ca="1" si="10"/>
        <v>0</v>
      </c>
      <c r="BI23" s="30">
        <f t="shared" ca="1" si="10"/>
        <v>0</v>
      </c>
    </row>
    <row r="24" spans="1:61" outlineLevel="1" x14ac:dyDescent="0.35">
      <c r="B24" s="7" t="s">
        <v>352</v>
      </c>
      <c r="D24" s="59" t="s">
        <v>233</v>
      </c>
      <c r="E24" s="43">
        <f t="shared" ca="1" si="6"/>
        <v>4004.4002555662414</v>
      </c>
      <c r="F24" s="30">
        <f ca="1">F22-F23</f>
        <v>400.26815545106086</v>
      </c>
      <c r="G24" s="30">
        <f t="shared" ref="G24:BI24" ca="1" si="11">G22-G23</f>
        <v>402.26735158805405</v>
      </c>
      <c r="H24" s="30">
        <f t="shared" ca="1" si="11"/>
        <v>397.52415556991298</v>
      </c>
      <c r="I24" s="30">
        <f t="shared" ca="1" si="11"/>
        <v>391.9438422989943</v>
      </c>
      <c r="J24" s="30">
        <f t="shared" ca="1" si="11"/>
        <v>385.60180880951583</v>
      </c>
      <c r="K24" s="30">
        <f t="shared" ca="1" si="11"/>
        <v>360.06121871270096</v>
      </c>
      <c r="L24" s="30">
        <f t="shared" ca="1" si="11"/>
        <v>409.8724757850739</v>
      </c>
      <c r="M24" s="30">
        <f t="shared" ca="1" si="11"/>
        <v>400.60818970048751</v>
      </c>
      <c r="N24" s="30">
        <f t="shared" ca="1" si="11"/>
        <v>390.74388891404391</v>
      </c>
      <c r="O24" s="30">
        <f t="shared" ca="1" si="11"/>
        <v>380.26260353682335</v>
      </c>
      <c r="P24" s="30">
        <f t="shared" ca="1" si="11"/>
        <v>369.14645527398051</v>
      </c>
      <c r="Q24" s="30">
        <f t="shared" ca="1" si="11"/>
        <v>336.4686208628591</v>
      </c>
      <c r="R24" s="30">
        <f t="shared" ca="1" si="11"/>
        <v>376.58575763957822</v>
      </c>
      <c r="S24" s="30">
        <f t="shared" ca="1" si="11"/>
        <v>362.86970714075449</v>
      </c>
      <c r="T24" s="30">
        <f t="shared" ca="1" si="11"/>
        <v>348.27496679149442</v>
      </c>
      <c r="U24" s="30">
        <f t="shared" ca="1" si="11"/>
        <v>332.78512271366822</v>
      </c>
      <c r="V24" s="30">
        <f t="shared" ca="1" si="11"/>
        <v>316.38190538330571</v>
      </c>
      <c r="W24" s="30">
        <f t="shared" ca="1" si="11"/>
        <v>274.05086672168068</v>
      </c>
      <c r="X24" s="30">
        <f t="shared" ca="1" si="11"/>
        <v>300.20921228566527</v>
      </c>
      <c r="Y24" s="30">
        <f t="shared" ca="1" si="11"/>
        <v>280.06827210750828</v>
      </c>
      <c r="Z24" s="30">
        <f t="shared" ca="1" si="11"/>
        <v>258.72268790948681</v>
      </c>
      <c r="AA24" s="30">
        <f t="shared" ca="1" si="11"/>
        <v>236.15325911328148</v>
      </c>
      <c r="AB24" s="30">
        <f t="shared" ca="1" si="11"/>
        <v>212.33806853550794</v>
      </c>
      <c r="AC24" s="30">
        <f t="shared" ca="1" si="11"/>
        <v>153.15880354074523</v>
      </c>
      <c r="AD24" s="30">
        <f t="shared" ca="1" si="11"/>
        <v>164.27713120224965</v>
      </c>
      <c r="AE24" s="30">
        <f t="shared" ca="1" si="11"/>
        <v>135.4496368321945</v>
      </c>
      <c r="AF24" s="30">
        <f t="shared" ca="1" si="11"/>
        <v>104.90683624034548</v>
      </c>
      <c r="AG24" s="30">
        <f t="shared" ca="1" si="11"/>
        <v>72.734352828830879</v>
      </c>
      <c r="AH24" s="30">
        <f t="shared" ca="1" si="11"/>
        <v>38.903877227986811</v>
      </c>
      <c r="AI24" s="30">
        <f t="shared" ca="1" si="11"/>
        <v>-53.143638574113275</v>
      </c>
      <c r="AJ24" s="30">
        <f t="shared" ca="1" si="11"/>
        <v>-98.544182154283192</v>
      </c>
      <c r="AK24" s="30">
        <f t="shared" ca="1" si="11"/>
        <v>-153.59230346974553</v>
      </c>
      <c r="AL24" s="30">
        <f t="shared" ca="1" si="11"/>
        <v>-217.43127201360798</v>
      </c>
      <c r="AM24" s="30">
        <f t="shared" ca="1" si="11"/>
        <v>-291.04874875997655</v>
      </c>
      <c r="AN24" s="30">
        <f t="shared" ca="1" si="11"/>
        <v>-340.31255259642751</v>
      </c>
      <c r="AO24" s="30">
        <f t="shared" ca="1" si="11"/>
        <v>-459.31064508156902</v>
      </c>
      <c r="AP24" s="30">
        <f t="shared" ca="1" si="11"/>
        <v>-489.72039425731498</v>
      </c>
      <c r="AQ24" s="30">
        <f t="shared" ca="1" si="11"/>
        <v>-548.45078722871233</v>
      </c>
      <c r="AR24" s="30">
        <f t="shared" ca="1" si="11"/>
        <v>-610.01620472948355</v>
      </c>
      <c r="AS24" s="30">
        <f t="shared" ca="1" si="11"/>
        <v>-674.4642300648236</v>
      </c>
      <c r="AT24" s="30">
        <f t="shared" ca="1" si="11"/>
        <v>-652.20401622149291</v>
      </c>
      <c r="AU24" s="30">
        <f t="shared" ca="1" si="11"/>
        <v>0</v>
      </c>
      <c r="AV24" s="30">
        <f t="shared" ca="1" si="11"/>
        <v>0</v>
      </c>
      <c r="AW24" s="30">
        <f t="shared" ca="1" si="11"/>
        <v>0</v>
      </c>
      <c r="AX24" s="30">
        <f t="shared" ca="1" si="11"/>
        <v>0</v>
      </c>
      <c r="AY24" s="30">
        <f t="shared" ca="1" si="11"/>
        <v>0</v>
      </c>
      <c r="AZ24" s="30">
        <f t="shared" ca="1" si="11"/>
        <v>0</v>
      </c>
      <c r="BA24" s="30">
        <f t="shared" ca="1" si="11"/>
        <v>0</v>
      </c>
      <c r="BB24" s="30">
        <f t="shared" ca="1" si="11"/>
        <v>0</v>
      </c>
      <c r="BC24" s="30">
        <f t="shared" ca="1" si="11"/>
        <v>0</v>
      </c>
      <c r="BD24" s="30">
        <f t="shared" ca="1" si="11"/>
        <v>0</v>
      </c>
      <c r="BE24" s="30">
        <f t="shared" ca="1" si="11"/>
        <v>0</v>
      </c>
      <c r="BF24" s="30">
        <f t="shared" ca="1" si="11"/>
        <v>0</v>
      </c>
      <c r="BG24" s="30">
        <f t="shared" ca="1" si="11"/>
        <v>0</v>
      </c>
      <c r="BH24" s="30">
        <f t="shared" ca="1" si="11"/>
        <v>0</v>
      </c>
      <c r="BI24" s="30">
        <f t="shared" ca="1" si="11"/>
        <v>0</v>
      </c>
    </row>
    <row r="25" spans="1:61" outlineLevel="1" x14ac:dyDescent="0.35">
      <c r="C25" t="s">
        <v>353</v>
      </c>
      <c r="D25" s="59" t="s">
        <v>233</v>
      </c>
      <c r="E25" s="43">
        <f t="shared" ca="1" si="6"/>
        <v>2148.159807679448</v>
      </c>
      <c r="F25" s="30">
        <f t="shared" ref="F25:AK25" ca="1" si="12">MAX(0,cit_rate*F24)</f>
        <v>100.06703886276522</v>
      </c>
      <c r="G25" s="30">
        <f t="shared" ca="1" si="12"/>
        <v>100.56683789701351</v>
      </c>
      <c r="H25" s="30">
        <f t="shared" ca="1" si="12"/>
        <v>99.381038892478244</v>
      </c>
      <c r="I25" s="30">
        <f t="shared" ca="1" si="12"/>
        <v>97.985960574748574</v>
      </c>
      <c r="J25" s="30">
        <f t="shared" ca="1" si="12"/>
        <v>96.400452202378958</v>
      </c>
      <c r="K25" s="30">
        <f t="shared" ca="1" si="12"/>
        <v>90.015304678175241</v>
      </c>
      <c r="L25" s="30">
        <f t="shared" ca="1" si="12"/>
        <v>102.46811894626848</v>
      </c>
      <c r="M25" s="30">
        <f t="shared" ca="1" si="12"/>
        <v>100.15204742512188</v>
      </c>
      <c r="N25" s="30">
        <f t="shared" ca="1" si="12"/>
        <v>97.685972228510977</v>
      </c>
      <c r="O25" s="30">
        <f t="shared" ca="1" si="12"/>
        <v>95.065650884205837</v>
      </c>
      <c r="P25" s="30">
        <f t="shared" ca="1" si="12"/>
        <v>92.286613818495127</v>
      </c>
      <c r="Q25" s="30">
        <f t="shared" ca="1" si="12"/>
        <v>84.117155215714774</v>
      </c>
      <c r="R25" s="30">
        <f t="shared" ca="1" si="12"/>
        <v>94.146439409894555</v>
      </c>
      <c r="S25" s="30">
        <f t="shared" ca="1" si="12"/>
        <v>90.717426785188621</v>
      </c>
      <c r="T25" s="30">
        <f t="shared" ca="1" si="12"/>
        <v>87.068741697873605</v>
      </c>
      <c r="U25" s="30">
        <f t="shared" ca="1" si="12"/>
        <v>83.196280678417054</v>
      </c>
      <c r="V25" s="30">
        <f t="shared" ca="1" si="12"/>
        <v>79.095476345826427</v>
      </c>
      <c r="W25" s="30">
        <f t="shared" ca="1" si="12"/>
        <v>68.512716680420169</v>
      </c>
      <c r="X25" s="30">
        <f t="shared" ca="1" si="12"/>
        <v>75.052303071416318</v>
      </c>
      <c r="Y25" s="30">
        <f t="shared" ca="1" si="12"/>
        <v>70.01706802687707</v>
      </c>
      <c r="Z25" s="30">
        <f t="shared" ca="1" si="12"/>
        <v>64.680671977371702</v>
      </c>
      <c r="AA25" s="30">
        <f t="shared" ca="1" si="12"/>
        <v>59.03831477832037</v>
      </c>
      <c r="AB25" s="30">
        <f t="shared" ca="1" si="12"/>
        <v>53.084517133876986</v>
      </c>
      <c r="AC25" s="30">
        <f t="shared" ca="1" si="12"/>
        <v>38.289700885186306</v>
      </c>
      <c r="AD25" s="30">
        <f t="shared" ca="1" si="12"/>
        <v>41.069282800562412</v>
      </c>
      <c r="AE25" s="30">
        <f t="shared" ca="1" si="12"/>
        <v>33.862409208048625</v>
      </c>
      <c r="AF25" s="30">
        <f t="shared" ca="1" si="12"/>
        <v>26.226709060086371</v>
      </c>
      <c r="AG25" s="30">
        <f t="shared" ca="1" si="12"/>
        <v>18.18358820720772</v>
      </c>
      <c r="AH25" s="30">
        <f t="shared" ca="1" si="12"/>
        <v>9.7259693069967028</v>
      </c>
      <c r="AI25" s="30">
        <f t="shared" ca="1" si="12"/>
        <v>0</v>
      </c>
      <c r="AJ25" s="30">
        <f t="shared" ca="1" si="12"/>
        <v>0</v>
      </c>
      <c r="AK25" s="30">
        <f t="shared" ca="1" si="12"/>
        <v>0</v>
      </c>
      <c r="AL25" s="30">
        <f t="shared" ref="AL25:BI25" ca="1" si="13">MAX(0,cit_rate*AL24)</f>
        <v>0</v>
      </c>
      <c r="AM25" s="30">
        <f t="shared" ca="1" si="13"/>
        <v>0</v>
      </c>
      <c r="AN25" s="30">
        <f t="shared" ca="1" si="13"/>
        <v>0</v>
      </c>
      <c r="AO25" s="30">
        <f t="shared" ca="1" si="13"/>
        <v>0</v>
      </c>
      <c r="AP25" s="30">
        <f t="shared" ca="1" si="13"/>
        <v>0</v>
      </c>
      <c r="AQ25" s="30">
        <f t="shared" ca="1" si="13"/>
        <v>0</v>
      </c>
      <c r="AR25" s="30">
        <f t="shared" ca="1" si="13"/>
        <v>0</v>
      </c>
      <c r="AS25" s="30">
        <f t="shared" ca="1" si="13"/>
        <v>0</v>
      </c>
      <c r="AT25" s="30">
        <f t="shared" ca="1" si="13"/>
        <v>0</v>
      </c>
      <c r="AU25" s="30">
        <f t="shared" ca="1" si="13"/>
        <v>0</v>
      </c>
      <c r="AV25" s="30">
        <f t="shared" ca="1" si="13"/>
        <v>0</v>
      </c>
      <c r="AW25" s="30">
        <f t="shared" ca="1" si="13"/>
        <v>0</v>
      </c>
      <c r="AX25" s="30">
        <f t="shared" ca="1" si="13"/>
        <v>0</v>
      </c>
      <c r="AY25" s="30">
        <f t="shared" ca="1" si="13"/>
        <v>0</v>
      </c>
      <c r="AZ25" s="30">
        <f t="shared" ca="1" si="13"/>
        <v>0</v>
      </c>
      <c r="BA25" s="30">
        <f t="shared" ca="1" si="13"/>
        <v>0</v>
      </c>
      <c r="BB25" s="30">
        <f t="shared" ca="1" si="13"/>
        <v>0</v>
      </c>
      <c r="BC25" s="30">
        <f t="shared" ca="1" si="13"/>
        <v>0</v>
      </c>
      <c r="BD25" s="30">
        <f t="shared" ca="1" si="13"/>
        <v>0</v>
      </c>
      <c r="BE25" s="30">
        <f t="shared" ca="1" si="13"/>
        <v>0</v>
      </c>
      <c r="BF25" s="30">
        <f t="shared" ca="1" si="13"/>
        <v>0</v>
      </c>
      <c r="BG25" s="30">
        <f t="shared" ca="1" si="13"/>
        <v>0</v>
      </c>
      <c r="BH25" s="30">
        <f t="shared" ca="1" si="13"/>
        <v>0</v>
      </c>
      <c r="BI25" s="30">
        <f t="shared" ca="1" si="13"/>
        <v>0</v>
      </c>
    </row>
    <row r="26" spans="1:61" outlineLevel="1" x14ac:dyDescent="0.35">
      <c r="B26" s="7" t="s">
        <v>354</v>
      </c>
      <c r="D26" s="59" t="s">
        <v>233</v>
      </c>
      <c r="E26" s="43">
        <f t="shared" ca="1" si="6"/>
        <v>6152.5600632456908</v>
      </c>
      <c r="F26" s="30">
        <f ca="1">F24+F25</f>
        <v>500.33519431382609</v>
      </c>
      <c r="G26" s="30">
        <f t="shared" ref="G26:BI26" ca="1" si="14">G24+G25</f>
        <v>502.83418948506755</v>
      </c>
      <c r="H26" s="30">
        <f t="shared" ca="1" si="14"/>
        <v>496.90519446239125</v>
      </c>
      <c r="I26" s="30">
        <f t="shared" ca="1" si="14"/>
        <v>489.92980287374286</v>
      </c>
      <c r="J26" s="30">
        <f t="shared" ca="1" si="14"/>
        <v>482.0022610118948</v>
      </c>
      <c r="K26" s="30">
        <f t="shared" ca="1" si="14"/>
        <v>450.07652339087622</v>
      </c>
      <c r="L26" s="30">
        <f t="shared" ca="1" si="14"/>
        <v>512.34059473134243</v>
      </c>
      <c r="M26" s="30">
        <f t="shared" ca="1" si="14"/>
        <v>500.76023712560936</v>
      </c>
      <c r="N26" s="30">
        <f t="shared" ca="1" si="14"/>
        <v>488.4298611425549</v>
      </c>
      <c r="O26" s="30">
        <f t="shared" ca="1" si="14"/>
        <v>475.32825442102921</v>
      </c>
      <c r="P26" s="30">
        <f t="shared" ca="1" si="14"/>
        <v>461.43306909247565</v>
      </c>
      <c r="Q26" s="30">
        <f t="shared" ca="1" si="14"/>
        <v>420.58577607857387</v>
      </c>
      <c r="R26" s="30">
        <f t="shared" ca="1" si="14"/>
        <v>470.7321970494728</v>
      </c>
      <c r="S26" s="30">
        <f t="shared" ca="1" si="14"/>
        <v>453.58713392594314</v>
      </c>
      <c r="T26" s="30">
        <f t="shared" ca="1" si="14"/>
        <v>435.34370848936805</v>
      </c>
      <c r="U26" s="30">
        <f t="shared" ca="1" si="14"/>
        <v>415.98140339208527</v>
      </c>
      <c r="V26" s="30">
        <f t="shared" ca="1" si="14"/>
        <v>395.47738172913216</v>
      </c>
      <c r="W26" s="30">
        <f t="shared" ca="1" si="14"/>
        <v>342.56358340210085</v>
      </c>
      <c r="X26" s="30">
        <f t="shared" ca="1" si="14"/>
        <v>375.26151535708158</v>
      </c>
      <c r="Y26" s="30">
        <f t="shared" ca="1" si="14"/>
        <v>350.08534013438532</v>
      </c>
      <c r="Z26" s="30">
        <f t="shared" ca="1" si="14"/>
        <v>323.40335988685854</v>
      </c>
      <c r="AA26" s="30">
        <f t="shared" ca="1" si="14"/>
        <v>295.19157389160182</v>
      </c>
      <c r="AB26" s="30">
        <f t="shared" ca="1" si="14"/>
        <v>265.42258566938494</v>
      </c>
      <c r="AC26" s="30">
        <f t="shared" ca="1" si="14"/>
        <v>191.44850442593153</v>
      </c>
      <c r="AD26" s="30">
        <f t="shared" ca="1" si="14"/>
        <v>205.34641400281205</v>
      </c>
      <c r="AE26" s="30">
        <f t="shared" ca="1" si="14"/>
        <v>169.31204604024313</v>
      </c>
      <c r="AF26" s="30">
        <f t="shared" ca="1" si="14"/>
        <v>131.13354530043185</v>
      </c>
      <c r="AG26" s="30">
        <f t="shared" ca="1" si="14"/>
        <v>90.917941036038599</v>
      </c>
      <c r="AH26" s="30">
        <f t="shared" ca="1" si="14"/>
        <v>48.629846534983514</v>
      </c>
      <c r="AI26" s="30">
        <f t="shared" ca="1" si="14"/>
        <v>-53.143638574113275</v>
      </c>
      <c r="AJ26" s="30">
        <f t="shared" ca="1" si="14"/>
        <v>-98.544182154283192</v>
      </c>
      <c r="AK26" s="30">
        <f t="shared" ca="1" si="14"/>
        <v>-153.59230346974553</v>
      </c>
      <c r="AL26" s="30">
        <f t="shared" ca="1" si="14"/>
        <v>-217.43127201360798</v>
      </c>
      <c r="AM26" s="30">
        <f t="shared" ca="1" si="14"/>
        <v>-291.04874875997655</v>
      </c>
      <c r="AN26" s="30">
        <f t="shared" ca="1" si="14"/>
        <v>-340.31255259642751</v>
      </c>
      <c r="AO26" s="30">
        <f t="shared" ca="1" si="14"/>
        <v>-459.31064508156902</v>
      </c>
      <c r="AP26" s="30">
        <f t="shared" ca="1" si="14"/>
        <v>-489.72039425731498</v>
      </c>
      <c r="AQ26" s="30">
        <f t="shared" ca="1" si="14"/>
        <v>-548.45078722871233</v>
      </c>
      <c r="AR26" s="30">
        <f t="shared" ca="1" si="14"/>
        <v>-610.01620472948355</v>
      </c>
      <c r="AS26" s="30">
        <f t="shared" ca="1" si="14"/>
        <v>-674.4642300648236</v>
      </c>
      <c r="AT26" s="30">
        <f t="shared" ca="1" si="14"/>
        <v>-652.20401622149291</v>
      </c>
      <c r="AU26" s="30">
        <f t="shared" ca="1" si="14"/>
        <v>0</v>
      </c>
      <c r="AV26" s="30">
        <f t="shared" ca="1" si="14"/>
        <v>0</v>
      </c>
      <c r="AW26" s="30">
        <f t="shared" ca="1" si="14"/>
        <v>0</v>
      </c>
      <c r="AX26" s="30">
        <f t="shared" ca="1" si="14"/>
        <v>0</v>
      </c>
      <c r="AY26" s="30">
        <f t="shared" ca="1" si="14"/>
        <v>0</v>
      </c>
      <c r="AZ26" s="30">
        <f t="shared" ca="1" si="14"/>
        <v>0</v>
      </c>
      <c r="BA26" s="30">
        <f t="shared" ca="1" si="14"/>
        <v>0</v>
      </c>
      <c r="BB26" s="30">
        <f t="shared" ca="1" si="14"/>
        <v>0</v>
      </c>
      <c r="BC26" s="30">
        <f t="shared" ca="1" si="14"/>
        <v>0</v>
      </c>
      <c r="BD26" s="30">
        <f t="shared" ca="1" si="14"/>
        <v>0</v>
      </c>
      <c r="BE26" s="30">
        <f t="shared" ca="1" si="14"/>
        <v>0</v>
      </c>
      <c r="BF26" s="30">
        <f t="shared" ca="1" si="14"/>
        <v>0</v>
      </c>
      <c r="BG26" s="30">
        <f t="shared" ca="1" si="14"/>
        <v>0</v>
      </c>
      <c r="BH26" s="30">
        <f t="shared" ca="1" si="14"/>
        <v>0</v>
      </c>
      <c r="BI26" s="30">
        <f t="shared" ca="1" si="14"/>
        <v>0</v>
      </c>
    </row>
    <row r="27" spans="1:61" outlineLevel="1" x14ac:dyDescent="0.35">
      <c r="E27" s="43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</row>
    <row r="28" spans="1:61" ht="15" outlineLevel="1" thickBot="1" x14ac:dyDescent="0.4">
      <c r="A28" s="22" t="s">
        <v>355</v>
      </c>
      <c r="B28" s="22"/>
      <c r="C28" s="23"/>
      <c r="D28" s="23"/>
      <c r="E28" s="46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</row>
    <row r="29" spans="1:61" outlineLevel="1" x14ac:dyDescent="0.35">
      <c r="B29" s="7" t="s">
        <v>356</v>
      </c>
      <c r="E29" s="43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</row>
    <row r="30" spans="1:61" outlineLevel="1" x14ac:dyDescent="0.35">
      <c r="C30" t="s">
        <v>354</v>
      </c>
      <c r="D30" s="59" t="s">
        <v>233</v>
      </c>
      <c r="E30" s="43">
        <f ca="1">SUM(F30:BI30)</f>
        <v>6152.5600632456908</v>
      </c>
      <c r="F30" s="30">
        <f t="shared" ref="F30" ca="1" si="15">F26</f>
        <v>500.33519431382609</v>
      </c>
      <c r="G30" s="30">
        <f t="shared" ref="G30:BI30" ca="1" si="16">G26</f>
        <v>502.83418948506755</v>
      </c>
      <c r="H30" s="30">
        <f t="shared" ca="1" si="16"/>
        <v>496.90519446239125</v>
      </c>
      <c r="I30" s="30">
        <f t="shared" ca="1" si="16"/>
        <v>489.92980287374286</v>
      </c>
      <c r="J30" s="30">
        <f t="shared" ca="1" si="16"/>
        <v>482.0022610118948</v>
      </c>
      <c r="K30" s="30">
        <f t="shared" ca="1" si="16"/>
        <v>450.07652339087622</v>
      </c>
      <c r="L30" s="30">
        <f t="shared" ca="1" si="16"/>
        <v>512.34059473134243</v>
      </c>
      <c r="M30" s="30">
        <f t="shared" ca="1" si="16"/>
        <v>500.76023712560936</v>
      </c>
      <c r="N30" s="30">
        <f t="shared" ca="1" si="16"/>
        <v>488.4298611425549</v>
      </c>
      <c r="O30" s="30">
        <f t="shared" ca="1" si="16"/>
        <v>475.32825442102921</v>
      </c>
      <c r="P30" s="30">
        <f t="shared" ca="1" si="16"/>
        <v>461.43306909247565</v>
      </c>
      <c r="Q30" s="30">
        <f t="shared" ca="1" si="16"/>
        <v>420.58577607857387</v>
      </c>
      <c r="R30" s="30">
        <f t="shared" ca="1" si="16"/>
        <v>470.7321970494728</v>
      </c>
      <c r="S30" s="30">
        <f t="shared" ca="1" si="16"/>
        <v>453.58713392594314</v>
      </c>
      <c r="T30" s="30">
        <f t="shared" ca="1" si="16"/>
        <v>435.34370848936805</v>
      </c>
      <c r="U30" s="30">
        <f t="shared" ca="1" si="16"/>
        <v>415.98140339208527</v>
      </c>
      <c r="V30" s="30">
        <f t="shared" ca="1" si="16"/>
        <v>395.47738172913216</v>
      </c>
      <c r="W30" s="30">
        <f t="shared" ca="1" si="16"/>
        <v>342.56358340210085</v>
      </c>
      <c r="X30" s="30">
        <f t="shared" ca="1" si="16"/>
        <v>375.26151535708158</v>
      </c>
      <c r="Y30" s="30">
        <f t="shared" ca="1" si="16"/>
        <v>350.08534013438532</v>
      </c>
      <c r="Z30" s="30">
        <f t="shared" ca="1" si="16"/>
        <v>323.40335988685854</v>
      </c>
      <c r="AA30" s="30">
        <f t="shared" ca="1" si="16"/>
        <v>295.19157389160182</v>
      </c>
      <c r="AB30" s="30">
        <f t="shared" ca="1" si="16"/>
        <v>265.42258566938494</v>
      </c>
      <c r="AC30" s="30">
        <f t="shared" ca="1" si="16"/>
        <v>191.44850442593153</v>
      </c>
      <c r="AD30" s="30">
        <f t="shared" ca="1" si="16"/>
        <v>205.34641400281205</v>
      </c>
      <c r="AE30" s="30">
        <f t="shared" ca="1" si="16"/>
        <v>169.31204604024313</v>
      </c>
      <c r="AF30" s="30">
        <f t="shared" ca="1" si="16"/>
        <v>131.13354530043185</v>
      </c>
      <c r="AG30" s="30">
        <f t="shared" ca="1" si="16"/>
        <v>90.917941036038599</v>
      </c>
      <c r="AH30" s="30">
        <f t="shared" ca="1" si="16"/>
        <v>48.629846534983514</v>
      </c>
      <c r="AI30" s="30">
        <f t="shared" ca="1" si="16"/>
        <v>-53.143638574113275</v>
      </c>
      <c r="AJ30" s="30">
        <f t="shared" ca="1" si="16"/>
        <v>-98.544182154283192</v>
      </c>
      <c r="AK30" s="30">
        <f t="shared" ca="1" si="16"/>
        <v>-153.59230346974553</v>
      </c>
      <c r="AL30" s="30">
        <f t="shared" ca="1" si="16"/>
        <v>-217.43127201360798</v>
      </c>
      <c r="AM30" s="30">
        <f t="shared" ca="1" si="16"/>
        <v>-291.04874875997655</v>
      </c>
      <c r="AN30" s="30">
        <f t="shared" ca="1" si="16"/>
        <v>-340.31255259642751</v>
      </c>
      <c r="AO30" s="30">
        <f t="shared" ca="1" si="16"/>
        <v>-459.31064508156902</v>
      </c>
      <c r="AP30" s="30">
        <f t="shared" ca="1" si="16"/>
        <v>-489.72039425731498</v>
      </c>
      <c r="AQ30" s="30">
        <f t="shared" ca="1" si="16"/>
        <v>-548.45078722871233</v>
      </c>
      <c r="AR30" s="30">
        <f t="shared" ca="1" si="16"/>
        <v>-610.01620472948355</v>
      </c>
      <c r="AS30" s="30">
        <f t="shared" ca="1" si="16"/>
        <v>-674.4642300648236</v>
      </c>
      <c r="AT30" s="30">
        <f t="shared" ca="1" si="16"/>
        <v>-652.20401622149291</v>
      </c>
      <c r="AU30" s="30">
        <f t="shared" ca="1" si="16"/>
        <v>0</v>
      </c>
      <c r="AV30" s="30">
        <f t="shared" ca="1" si="16"/>
        <v>0</v>
      </c>
      <c r="AW30" s="30">
        <f t="shared" ca="1" si="16"/>
        <v>0</v>
      </c>
      <c r="AX30" s="30">
        <f t="shared" ca="1" si="16"/>
        <v>0</v>
      </c>
      <c r="AY30" s="30">
        <f t="shared" ca="1" si="16"/>
        <v>0</v>
      </c>
      <c r="AZ30" s="30">
        <f t="shared" ca="1" si="16"/>
        <v>0</v>
      </c>
      <c r="BA30" s="30">
        <f t="shared" ca="1" si="16"/>
        <v>0</v>
      </c>
      <c r="BB30" s="30">
        <f t="shared" ca="1" si="16"/>
        <v>0</v>
      </c>
      <c r="BC30" s="30">
        <f t="shared" ca="1" si="16"/>
        <v>0</v>
      </c>
      <c r="BD30" s="30">
        <f t="shared" ca="1" si="16"/>
        <v>0</v>
      </c>
      <c r="BE30" s="30">
        <f t="shared" ca="1" si="16"/>
        <v>0</v>
      </c>
      <c r="BF30" s="30">
        <f t="shared" ca="1" si="16"/>
        <v>0</v>
      </c>
      <c r="BG30" s="30">
        <f t="shared" ca="1" si="16"/>
        <v>0</v>
      </c>
      <c r="BH30" s="30">
        <f t="shared" ca="1" si="16"/>
        <v>0</v>
      </c>
      <c r="BI30" s="30">
        <f t="shared" ca="1" si="16"/>
        <v>0</v>
      </c>
    </row>
    <row r="31" spans="1:61" outlineLevel="1" x14ac:dyDescent="0.35">
      <c r="C31" t="s">
        <v>349</v>
      </c>
      <c r="D31" s="59" t="s">
        <v>233</v>
      </c>
      <c r="E31" s="43">
        <f t="shared" ref="E31:E32" si="17">SUM(F31:BI31)</f>
        <v>7428.7519767096273</v>
      </c>
      <c r="F31" s="30">
        <f t="shared" ref="F31" si="18">F20</f>
        <v>74.82226927143104</v>
      </c>
      <c r="G31" s="30">
        <f t="shared" ref="G31:BI31" si="19">G20</f>
        <v>74.09315973649224</v>
      </c>
      <c r="H31" s="30">
        <f t="shared" si="19"/>
        <v>73.93641026188817</v>
      </c>
      <c r="I31" s="30">
        <f t="shared" si="19"/>
        <v>74.238776282585903</v>
      </c>
      <c r="J31" s="30">
        <f t="shared" si="19"/>
        <v>74.910704710529231</v>
      </c>
      <c r="K31" s="30">
        <f t="shared" si="19"/>
        <v>94.374415787510273</v>
      </c>
      <c r="L31" s="30">
        <f t="shared" si="19"/>
        <v>95.777394627786833</v>
      </c>
      <c r="M31" s="30">
        <f t="shared" si="19"/>
        <v>97.272887037419977</v>
      </c>
      <c r="N31" s="30">
        <f t="shared" si="19"/>
        <v>98.858863548706026</v>
      </c>
      <c r="O31" s="30">
        <f t="shared" si="19"/>
        <v>100.53362860231663</v>
      </c>
      <c r="P31" s="30">
        <f t="shared" si="19"/>
        <v>102.29579233528368</v>
      </c>
      <c r="Q31" s="30">
        <f t="shared" si="19"/>
        <v>125.05228847859186</v>
      </c>
      <c r="R31" s="30">
        <f t="shared" si="19"/>
        <v>126.26098538855808</v>
      </c>
      <c r="S31" s="30">
        <f t="shared" si="19"/>
        <v>127.65782593533048</v>
      </c>
      <c r="T31" s="30">
        <f t="shared" si="19"/>
        <v>129.2329944360215</v>
      </c>
      <c r="U31" s="30">
        <f t="shared" si="19"/>
        <v>130.97783709012171</v>
      </c>
      <c r="V31" s="30">
        <f t="shared" si="19"/>
        <v>132.88475203563144</v>
      </c>
      <c r="W31" s="30">
        <f t="shared" si="19"/>
        <v>159.94148743207219</v>
      </c>
      <c r="X31" s="30">
        <f t="shared" si="19"/>
        <v>161.24051469828106</v>
      </c>
      <c r="Y31" s="30">
        <f t="shared" si="19"/>
        <v>162.81114213761802</v>
      </c>
      <c r="Z31" s="30">
        <f t="shared" si="19"/>
        <v>164.63744725296317</v>
      </c>
      <c r="AA31" s="30">
        <f t="shared" si="19"/>
        <v>166.70533902765214</v>
      </c>
      <c r="AB31" s="30">
        <f t="shared" si="19"/>
        <v>169.00238240634025</v>
      </c>
      <c r="AC31" s="30">
        <f t="shared" si="19"/>
        <v>201.39704483623873</v>
      </c>
      <c r="AD31" s="30">
        <f t="shared" si="19"/>
        <v>202.97615326956767</v>
      </c>
      <c r="AE31" s="30">
        <f t="shared" si="19"/>
        <v>204.91131878434717</v>
      </c>
      <c r="AF31" s="30">
        <f t="shared" si="19"/>
        <v>207.18096087685817</v>
      </c>
      <c r="AG31" s="30">
        <f t="shared" si="19"/>
        <v>209.76596720104567</v>
      </c>
      <c r="AH31" s="30">
        <f t="shared" si="19"/>
        <v>212.64945613698279</v>
      </c>
      <c r="AI31" s="30">
        <f t="shared" si="19"/>
        <v>251.53572098000879</v>
      </c>
      <c r="AJ31" s="30">
        <f t="shared" si="19"/>
        <v>253.54291533768884</v>
      </c>
      <c r="AK31" s="30">
        <f t="shared" si="19"/>
        <v>256.00016410883529</v>
      </c>
      <c r="AL31" s="30">
        <f t="shared" si="19"/>
        <v>258.87992961424334</v>
      </c>
      <c r="AM31" s="30">
        <f t="shared" si="19"/>
        <v>262.15782367784271</v>
      </c>
      <c r="AN31" s="30">
        <f t="shared" si="19"/>
        <v>265.8123042518651</v>
      </c>
      <c r="AO31" s="30">
        <f t="shared" si="19"/>
        <v>312.52465897238557</v>
      </c>
      <c r="AP31" s="30">
        <f t="shared" si="19"/>
        <v>315.09575655251956</v>
      </c>
      <c r="AQ31" s="30">
        <f t="shared" si="19"/>
        <v>318.22684845300415</v>
      </c>
      <c r="AR31" s="30">
        <f t="shared" si="19"/>
        <v>321.88362894606274</v>
      </c>
      <c r="AS31" s="30">
        <f t="shared" si="19"/>
        <v>326.03572227056532</v>
      </c>
      <c r="AT31" s="30">
        <f t="shared" si="19"/>
        <v>330.65630391843513</v>
      </c>
      <c r="AU31" s="30">
        <f t="shared" si="19"/>
        <v>0</v>
      </c>
      <c r="AV31" s="30">
        <f t="shared" si="19"/>
        <v>0</v>
      </c>
      <c r="AW31" s="30">
        <f t="shared" si="19"/>
        <v>0</v>
      </c>
      <c r="AX31" s="30">
        <f t="shared" si="19"/>
        <v>0</v>
      </c>
      <c r="AY31" s="30">
        <f t="shared" si="19"/>
        <v>0</v>
      </c>
      <c r="AZ31" s="30">
        <f t="shared" si="19"/>
        <v>0</v>
      </c>
      <c r="BA31" s="30">
        <f t="shared" si="19"/>
        <v>0</v>
      </c>
      <c r="BB31" s="30">
        <f t="shared" si="19"/>
        <v>0</v>
      </c>
      <c r="BC31" s="30">
        <f t="shared" si="19"/>
        <v>0</v>
      </c>
      <c r="BD31" s="30">
        <f t="shared" si="19"/>
        <v>0</v>
      </c>
      <c r="BE31" s="30">
        <f t="shared" si="19"/>
        <v>0</v>
      </c>
      <c r="BF31" s="30">
        <f t="shared" si="19"/>
        <v>0</v>
      </c>
      <c r="BG31" s="30">
        <f t="shared" si="19"/>
        <v>0</v>
      </c>
      <c r="BH31" s="30">
        <f t="shared" si="19"/>
        <v>0</v>
      </c>
      <c r="BI31" s="30">
        <f t="shared" si="19"/>
        <v>0</v>
      </c>
    </row>
    <row r="32" spans="1:61" outlineLevel="1" x14ac:dyDescent="0.35">
      <c r="C32" t="s">
        <v>357</v>
      </c>
      <c r="D32" s="59" t="s">
        <v>233</v>
      </c>
      <c r="E32" s="43">
        <f t="shared" si="17"/>
        <v>38.890391423849252</v>
      </c>
      <c r="F32" s="30">
        <f t="shared" ref="F32" si="20">F95</f>
        <v>38.890391423849252</v>
      </c>
      <c r="G32" s="30">
        <f t="shared" ref="G32:BI32" si="21">G95</f>
        <v>0</v>
      </c>
      <c r="H32" s="30">
        <f t="shared" si="21"/>
        <v>0</v>
      </c>
      <c r="I32" s="30">
        <f t="shared" si="21"/>
        <v>0</v>
      </c>
      <c r="J32" s="30">
        <f t="shared" si="21"/>
        <v>0</v>
      </c>
      <c r="K32" s="30">
        <f t="shared" si="21"/>
        <v>0</v>
      </c>
      <c r="L32" s="30">
        <f t="shared" si="21"/>
        <v>0</v>
      </c>
      <c r="M32" s="30">
        <f t="shared" si="21"/>
        <v>0</v>
      </c>
      <c r="N32" s="30">
        <f t="shared" si="21"/>
        <v>0</v>
      </c>
      <c r="O32" s="30">
        <f t="shared" si="21"/>
        <v>0</v>
      </c>
      <c r="P32" s="30">
        <f t="shared" si="21"/>
        <v>0</v>
      </c>
      <c r="Q32" s="30">
        <f t="shared" si="21"/>
        <v>0</v>
      </c>
      <c r="R32" s="30">
        <f t="shared" si="21"/>
        <v>0</v>
      </c>
      <c r="S32" s="30">
        <f t="shared" si="21"/>
        <v>0</v>
      </c>
      <c r="T32" s="30">
        <f t="shared" si="21"/>
        <v>0</v>
      </c>
      <c r="U32" s="30">
        <f t="shared" si="21"/>
        <v>0</v>
      </c>
      <c r="V32" s="30">
        <f t="shared" si="21"/>
        <v>0</v>
      </c>
      <c r="W32" s="30">
        <f t="shared" si="21"/>
        <v>0</v>
      </c>
      <c r="X32" s="30">
        <f t="shared" si="21"/>
        <v>0</v>
      </c>
      <c r="Y32" s="30">
        <f t="shared" si="21"/>
        <v>0</v>
      </c>
      <c r="Z32" s="30">
        <f t="shared" si="21"/>
        <v>0</v>
      </c>
      <c r="AA32" s="30">
        <f t="shared" si="21"/>
        <v>0</v>
      </c>
      <c r="AB32" s="30">
        <f t="shared" si="21"/>
        <v>0</v>
      </c>
      <c r="AC32" s="30">
        <f t="shared" si="21"/>
        <v>0</v>
      </c>
      <c r="AD32" s="30">
        <f t="shared" si="21"/>
        <v>0</v>
      </c>
      <c r="AE32" s="30">
        <f t="shared" si="21"/>
        <v>0</v>
      </c>
      <c r="AF32" s="30">
        <f t="shared" si="21"/>
        <v>0</v>
      </c>
      <c r="AG32" s="30">
        <f t="shared" si="21"/>
        <v>0</v>
      </c>
      <c r="AH32" s="30">
        <f t="shared" si="21"/>
        <v>0</v>
      </c>
      <c r="AI32" s="30">
        <f t="shared" si="21"/>
        <v>0</v>
      </c>
      <c r="AJ32" s="30">
        <f t="shared" si="21"/>
        <v>0</v>
      </c>
      <c r="AK32" s="30">
        <f t="shared" si="21"/>
        <v>0</v>
      </c>
      <c r="AL32" s="30">
        <f t="shared" si="21"/>
        <v>0</v>
      </c>
      <c r="AM32" s="30">
        <f t="shared" si="21"/>
        <v>0</v>
      </c>
      <c r="AN32" s="30">
        <f t="shared" si="21"/>
        <v>0</v>
      </c>
      <c r="AO32" s="30">
        <f t="shared" si="21"/>
        <v>0</v>
      </c>
      <c r="AP32" s="30">
        <f t="shared" si="21"/>
        <v>0</v>
      </c>
      <c r="AQ32" s="30">
        <f t="shared" si="21"/>
        <v>0</v>
      </c>
      <c r="AR32" s="30">
        <f t="shared" si="21"/>
        <v>0</v>
      </c>
      <c r="AS32" s="30">
        <f t="shared" si="21"/>
        <v>0</v>
      </c>
      <c r="AT32" s="30">
        <f t="shared" si="21"/>
        <v>0</v>
      </c>
      <c r="AU32" s="30">
        <f t="shared" si="21"/>
        <v>0</v>
      </c>
      <c r="AV32" s="30">
        <f t="shared" si="21"/>
        <v>0</v>
      </c>
      <c r="AW32" s="30">
        <f t="shared" si="21"/>
        <v>0</v>
      </c>
      <c r="AX32" s="30">
        <f t="shared" si="21"/>
        <v>0</v>
      </c>
      <c r="AY32" s="30">
        <f t="shared" si="21"/>
        <v>0</v>
      </c>
      <c r="AZ32" s="30">
        <f t="shared" si="21"/>
        <v>0</v>
      </c>
      <c r="BA32" s="30">
        <f t="shared" si="21"/>
        <v>0</v>
      </c>
      <c r="BB32" s="30">
        <f t="shared" si="21"/>
        <v>0</v>
      </c>
      <c r="BC32" s="30">
        <f t="shared" si="21"/>
        <v>0</v>
      </c>
      <c r="BD32" s="30">
        <f t="shared" si="21"/>
        <v>0</v>
      </c>
      <c r="BE32" s="30">
        <f t="shared" si="21"/>
        <v>0</v>
      </c>
      <c r="BF32" s="30">
        <f t="shared" si="21"/>
        <v>0</v>
      </c>
      <c r="BG32" s="30">
        <f t="shared" si="21"/>
        <v>0</v>
      </c>
      <c r="BH32" s="30">
        <f t="shared" si="21"/>
        <v>0</v>
      </c>
      <c r="BI32" s="30">
        <f t="shared" si="21"/>
        <v>0</v>
      </c>
    </row>
    <row r="33" spans="1:61" outlineLevel="1" x14ac:dyDescent="0.35">
      <c r="B33" s="7" t="s">
        <v>358</v>
      </c>
      <c r="D33" s="59" t="s">
        <v>233</v>
      </c>
      <c r="E33" s="43">
        <f t="shared" ref="E33" ca="1" si="22">SUM(F33:BI33)</f>
        <v>13620.202431379166</v>
      </c>
      <c r="F33" s="30">
        <f ca="1">F30+F31+F32</f>
        <v>614.04785500910634</v>
      </c>
      <c r="G33" s="30">
        <f t="shared" ref="G33:BI33" ca="1" si="23">G30+G31+G32</f>
        <v>576.92734922155978</v>
      </c>
      <c r="H33" s="30">
        <f t="shared" ca="1" si="23"/>
        <v>570.84160472427948</v>
      </c>
      <c r="I33" s="30">
        <f t="shared" ca="1" si="23"/>
        <v>564.16857915632875</v>
      </c>
      <c r="J33" s="30">
        <f t="shared" ca="1" si="23"/>
        <v>556.91296572242402</v>
      </c>
      <c r="K33" s="30">
        <f t="shared" ca="1" si="23"/>
        <v>544.45093917838653</v>
      </c>
      <c r="L33" s="30">
        <f t="shared" ca="1" si="23"/>
        <v>608.1179893591293</v>
      </c>
      <c r="M33" s="30">
        <f t="shared" ca="1" si="23"/>
        <v>598.03312416302936</v>
      </c>
      <c r="N33" s="30">
        <f t="shared" ca="1" si="23"/>
        <v>587.28872469126088</v>
      </c>
      <c r="O33" s="30">
        <f t="shared" ca="1" si="23"/>
        <v>575.86188302334585</v>
      </c>
      <c r="P33" s="30">
        <f t="shared" ca="1" si="23"/>
        <v>563.72886142775928</v>
      </c>
      <c r="Q33" s="30">
        <f t="shared" ca="1" si="23"/>
        <v>545.63806455716576</v>
      </c>
      <c r="R33" s="30">
        <f t="shared" ca="1" si="23"/>
        <v>596.99318243803089</v>
      </c>
      <c r="S33" s="30">
        <f t="shared" ca="1" si="23"/>
        <v>581.24495986127363</v>
      </c>
      <c r="T33" s="30">
        <f t="shared" ca="1" si="23"/>
        <v>564.57670292538955</v>
      </c>
      <c r="U33" s="30">
        <f t="shared" ca="1" si="23"/>
        <v>546.95924048220695</v>
      </c>
      <c r="V33" s="30">
        <f t="shared" ca="1" si="23"/>
        <v>528.3621337647636</v>
      </c>
      <c r="W33" s="30">
        <f t="shared" ca="1" si="23"/>
        <v>502.50507083417301</v>
      </c>
      <c r="X33" s="30">
        <f t="shared" ca="1" si="23"/>
        <v>536.50203005536264</v>
      </c>
      <c r="Y33" s="30">
        <f t="shared" ca="1" si="23"/>
        <v>512.89648227200337</v>
      </c>
      <c r="Z33" s="30">
        <f t="shared" ca="1" si="23"/>
        <v>488.04080713982171</v>
      </c>
      <c r="AA33" s="30">
        <f t="shared" ca="1" si="23"/>
        <v>461.89691291925396</v>
      </c>
      <c r="AB33" s="30">
        <f t="shared" ca="1" si="23"/>
        <v>434.42496807572519</v>
      </c>
      <c r="AC33" s="30">
        <f t="shared" ca="1" si="23"/>
        <v>392.84554926217027</v>
      </c>
      <c r="AD33" s="30">
        <f t="shared" ca="1" si="23"/>
        <v>408.32256727237973</v>
      </c>
      <c r="AE33" s="30">
        <f t="shared" ca="1" si="23"/>
        <v>374.22336482459031</v>
      </c>
      <c r="AF33" s="30">
        <f t="shared" ca="1" si="23"/>
        <v>338.31450617729001</v>
      </c>
      <c r="AG33" s="30">
        <f t="shared" ca="1" si="23"/>
        <v>300.68390823708427</v>
      </c>
      <c r="AH33" s="30">
        <f t="shared" ca="1" si="23"/>
        <v>261.27930267196632</v>
      </c>
      <c r="AI33" s="30">
        <f t="shared" ca="1" si="23"/>
        <v>198.39208240589551</v>
      </c>
      <c r="AJ33" s="30">
        <f t="shared" ca="1" si="23"/>
        <v>154.99873318340565</v>
      </c>
      <c r="AK33" s="30">
        <f t="shared" ca="1" si="23"/>
        <v>102.40786063908976</v>
      </c>
      <c r="AL33" s="30">
        <f t="shared" ca="1" si="23"/>
        <v>41.448657600635357</v>
      </c>
      <c r="AM33" s="30">
        <f t="shared" ca="1" si="23"/>
        <v>-28.890925082133833</v>
      </c>
      <c r="AN33" s="30">
        <f t="shared" ca="1" si="23"/>
        <v>-74.500248344562408</v>
      </c>
      <c r="AO33" s="30">
        <f t="shared" ca="1" si="23"/>
        <v>-146.78598610918345</v>
      </c>
      <c r="AP33" s="30">
        <f t="shared" ca="1" si="23"/>
        <v>-174.62463770479542</v>
      </c>
      <c r="AQ33" s="30">
        <f t="shared" ca="1" si="23"/>
        <v>-230.22393877570818</v>
      </c>
      <c r="AR33" s="30">
        <f t="shared" ca="1" si="23"/>
        <v>-288.1325757834208</v>
      </c>
      <c r="AS33" s="30">
        <f t="shared" ca="1" si="23"/>
        <v>-348.42850779425828</v>
      </c>
      <c r="AT33" s="30">
        <f t="shared" ca="1" si="23"/>
        <v>-321.54771230305778</v>
      </c>
      <c r="AU33" s="30">
        <f t="shared" ca="1" si="23"/>
        <v>0</v>
      </c>
      <c r="AV33" s="30">
        <f t="shared" ca="1" si="23"/>
        <v>0</v>
      </c>
      <c r="AW33" s="30">
        <f t="shared" ca="1" si="23"/>
        <v>0</v>
      </c>
      <c r="AX33" s="30">
        <f t="shared" ca="1" si="23"/>
        <v>0</v>
      </c>
      <c r="AY33" s="30">
        <f t="shared" ca="1" si="23"/>
        <v>0</v>
      </c>
      <c r="AZ33" s="30">
        <f t="shared" ca="1" si="23"/>
        <v>0</v>
      </c>
      <c r="BA33" s="30">
        <f t="shared" ca="1" si="23"/>
        <v>0</v>
      </c>
      <c r="BB33" s="30">
        <f t="shared" ca="1" si="23"/>
        <v>0</v>
      </c>
      <c r="BC33" s="30">
        <f t="shared" ca="1" si="23"/>
        <v>0</v>
      </c>
      <c r="BD33" s="30">
        <f t="shared" ca="1" si="23"/>
        <v>0</v>
      </c>
      <c r="BE33" s="30">
        <f t="shared" ca="1" si="23"/>
        <v>0</v>
      </c>
      <c r="BF33" s="30">
        <f t="shared" ca="1" si="23"/>
        <v>0</v>
      </c>
      <c r="BG33" s="30">
        <f t="shared" ca="1" si="23"/>
        <v>0</v>
      </c>
      <c r="BH33" s="30">
        <f t="shared" ca="1" si="23"/>
        <v>0</v>
      </c>
      <c r="BI33" s="30">
        <f t="shared" ca="1" si="23"/>
        <v>0</v>
      </c>
    </row>
    <row r="34" spans="1:61" outlineLevel="1" x14ac:dyDescent="0.35">
      <c r="D34" s="59"/>
      <c r="E34" s="43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</row>
    <row r="35" spans="1:61" outlineLevel="1" x14ac:dyDescent="0.35">
      <c r="B35" s="7" t="s">
        <v>359</v>
      </c>
      <c r="D35" s="59"/>
      <c r="E35" s="43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</row>
    <row r="36" spans="1:61" outlineLevel="1" x14ac:dyDescent="0.35">
      <c r="C36" t="s">
        <v>226</v>
      </c>
      <c r="D36" s="59" t="s">
        <v>233</v>
      </c>
      <c r="E36" s="43">
        <f t="shared" ref="E36:E37" si="24">SUM(F36:BI36)</f>
        <v>9692.2348822901695</v>
      </c>
      <c r="F36" s="30">
        <f>capex!F35</f>
        <v>77.965908352030851</v>
      </c>
      <c r="G36" s="30">
        <f>capex!G35</f>
        <v>79.922852651666815</v>
      </c>
      <c r="H36" s="30">
        <f>capex!H35</f>
        <v>81.928916253223633</v>
      </c>
      <c r="I36" s="30">
        <f>capex!I35</f>
        <v>83.98533205117954</v>
      </c>
      <c r="J36" s="30">
        <f>capex!J35</f>
        <v>86.093363885664118</v>
      </c>
      <c r="K36" s="30">
        <f>capex!K35</f>
        <v>274.31569793774798</v>
      </c>
      <c r="L36" s="30">
        <f>capex!L35</f>
        <v>101.77817673701929</v>
      </c>
      <c r="M36" s="30">
        <f>capex!M35</f>
        <v>104.33280897311845</v>
      </c>
      <c r="N36" s="30">
        <f>capex!N35</f>
        <v>106.95156247834373</v>
      </c>
      <c r="O36" s="30">
        <f>capex!O35</f>
        <v>109.63604669655015</v>
      </c>
      <c r="P36" s="30">
        <f>capex!P35</f>
        <v>112.38791146863355</v>
      </c>
      <c r="Q36" s="30">
        <f>capex!Q35</f>
        <v>337.63483986638192</v>
      </c>
      <c r="R36" s="30">
        <f>capex!R35</f>
        <v>131.22287792495914</v>
      </c>
      <c r="S36" s="30">
        <f>capex!S35</f>
        <v>134.51657216087563</v>
      </c>
      <c r="T36" s="30">
        <f>capex!T35</f>
        <v>137.89293812211361</v>
      </c>
      <c r="U36" s="30">
        <f>capex!U35</f>
        <v>141.35405086897853</v>
      </c>
      <c r="V36" s="30">
        <f>capex!V35</f>
        <v>144.90203754578994</v>
      </c>
      <c r="W36" s="30">
        <f>capex!W35</f>
        <v>414.43691849572713</v>
      </c>
      <c r="X36" s="30">
        <f>capex!X35</f>
        <v>167.49415051958903</v>
      </c>
      <c r="Y36" s="30">
        <f>capex!Y35</f>
        <v>171.69825369763069</v>
      </c>
      <c r="Z36" s="30">
        <f>capex!Z35</f>
        <v>176.00787986544123</v>
      </c>
      <c r="AA36" s="30">
        <f>capex!AA35</f>
        <v>180.42567765006373</v>
      </c>
      <c r="AB36" s="30">
        <f>capex!AB35</f>
        <v>184.95436215908032</v>
      </c>
      <c r="AC36" s="30">
        <f>capex!AC35</f>
        <v>507.46272068879733</v>
      </c>
      <c r="AD36" s="30">
        <f>capex!AD35</f>
        <v>212.02428462236719</v>
      </c>
      <c r="AE36" s="30">
        <f>capex!AE35</f>
        <v>217.34609416638855</v>
      </c>
      <c r="AF36" s="30">
        <f>capex!AF35</f>
        <v>222.80148112996494</v>
      </c>
      <c r="AG36" s="30">
        <f>capex!AG35</f>
        <v>228.39379830632691</v>
      </c>
      <c r="AH36" s="30">
        <f>capex!AH35</f>
        <v>234.12648264381579</v>
      </c>
      <c r="AI36" s="30">
        <f>capex!AI35</f>
        <v>619.99409676334233</v>
      </c>
      <c r="AJ36" s="30">
        <f>capex!AJ35</f>
        <v>266.52939527268779</v>
      </c>
      <c r="AK36" s="30">
        <f>capex!AK35</f>
        <v>273.21928309403211</v>
      </c>
      <c r="AL36" s="30">
        <f>capex!AL35</f>
        <v>280.07708709969239</v>
      </c>
      <c r="AM36" s="30">
        <f>capex!AM35</f>
        <v>287.10702198589462</v>
      </c>
      <c r="AN36" s="30">
        <f>capex!AN35</f>
        <v>294.31340823774053</v>
      </c>
      <c r="AO36" s="30">
        <f>capex!AO35</f>
        <v>755.95872123563095</v>
      </c>
      <c r="AP36" s="30">
        <f>capex!AP35</f>
        <v>333.06362031556796</v>
      </c>
      <c r="AQ36" s="30">
        <f>capex!AQ35</f>
        <v>341.42351718548866</v>
      </c>
      <c r="AR36" s="30">
        <f>capex!AR35</f>
        <v>349.99324746684448</v>
      </c>
      <c r="AS36" s="30">
        <f>capex!AS35</f>
        <v>358.7780779782621</v>
      </c>
      <c r="AT36" s="30">
        <f>capex!AT35</f>
        <v>367.78340773551656</v>
      </c>
      <c r="AU36" s="30">
        <f>capex!AU35</f>
        <v>0</v>
      </c>
      <c r="AV36" s="30">
        <f>capex!AV35</f>
        <v>0</v>
      </c>
      <c r="AW36" s="30">
        <f>capex!AW35</f>
        <v>0</v>
      </c>
      <c r="AX36" s="30">
        <f>capex!AX35</f>
        <v>0</v>
      </c>
      <c r="AY36" s="30">
        <f>capex!AY35</f>
        <v>0</v>
      </c>
      <c r="AZ36" s="30">
        <f>capex!AZ35</f>
        <v>0</v>
      </c>
      <c r="BA36" s="30">
        <f>capex!BA35</f>
        <v>0</v>
      </c>
      <c r="BB36" s="30">
        <f>capex!BB35</f>
        <v>0</v>
      </c>
      <c r="BC36" s="30">
        <f>capex!BC35</f>
        <v>0</v>
      </c>
      <c r="BD36" s="30">
        <f>capex!BD35</f>
        <v>0</v>
      </c>
      <c r="BE36" s="30">
        <f>capex!BE35</f>
        <v>0</v>
      </c>
      <c r="BF36" s="30">
        <f>capex!BF35</f>
        <v>0</v>
      </c>
      <c r="BG36" s="30">
        <f>capex!BG35</f>
        <v>0</v>
      </c>
      <c r="BH36" s="30">
        <f>capex!BH35</f>
        <v>0</v>
      </c>
      <c r="BI36" s="30">
        <f>capex!BI35</f>
        <v>0</v>
      </c>
    </row>
    <row r="37" spans="1:61" outlineLevel="1" x14ac:dyDescent="0.35">
      <c r="B37" s="7" t="s">
        <v>360</v>
      </c>
      <c r="D37" s="59" t="s">
        <v>233</v>
      </c>
      <c r="E37" s="43">
        <f t="shared" si="24"/>
        <v>-9692.2348822901695</v>
      </c>
      <c r="F37" s="30">
        <f>-F36</f>
        <v>-77.965908352030851</v>
      </c>
      <c r="G37" s="30">
        <f t="shared" ref="G37:BI37" si="25">-G36</f>
        <v>-79.922852651666815</v>
      </c>
      <c r="H37" s="30">
        <f t="shared" si="25"/>
        <v>-81.928916253223633</v>
      </c>
      <c r="I37" s="30">
        <f t="shared" si="25"/>
        <v>-83.98533205117954</v>
      </c>
      <c r="J37" s="30">
        <f t="shared" si="25"/>
        <v>-86.093363885664118</v>
      </c>
      <c r="K37" s="30">
        <f t="shared" si="25"/>
        <v>-274.31569793774798</v>
      </c>
      <c r="L37" s="30">
        <f t="shared" si="25"/>
        <v>-101.77817673701929</v>
      </c>
      <c r="M37" s="30">
        <f t="shared" si="25"/>
        <v>-104.33280897311845</v>
      </c>
      <c r="N37" s="30">
        <f t="shared" si="25"/>
        <v>-106.95156247834373</v>
      </c>
      <c r="O37" s="30">
        <f t="shared" si="25"/>
        <v>-109.63604669655015</v>
      </c>
      <c r="P37" s="30">
        <f t="shared" si="25"/>
        <v>-112.38791146863355</v>
      </c>
      <c r="Q37" s="30">
        <f t="shared" si="25"/>
        <v>-337.63483986638192</v>
      </c>
      <c r="R37" s="30">
        <f t="shared" si="25"/>
        <v>-131.22287792495914</v>
      </c>
      <c r="S37" s="30">
        <f t="shared" si="25"/>
        <v>-134.51657216087563</v>
      </c>
      <c r="T37" s="30">
        <f t="shared" si="25"/>
        <v>-137.89293812211361</v>
      </c>
      <c r="U37" s="30">
        <f t="shared" si="25"/>
        <v>-141.35405086897853</v>
      </c>
      <c r="V37" s="30">
        <f t="shared" si="25"/>
        <v>-144.90203754578994</v>
      </c>
      <c r="W37" s="30">
        <f t="shared" si="25"/>
        <v>-414.43691849572713</v>
      </c>
      <c r="X37" s="30">
        <f t="shared" si="25"/>
        <v>-167.49415051958903</v>
      </c>
      <c r="Y37" s="30">
        <f t="shared" si="25"/>
        <v>-171.69825369763069</v>
      </c>
      <c r="Z37" s="30">
        <f t="shared" si="25"/>
        <v>-176.00787986544123</v>
      </c>
      <c r="AA37" s="30">
        <f t="shared" si="25"/>
        <v>-180.42567765006373</v>
      </c>
      <c r="AB37" s="30">
        <f t="shared" si="25"/>
        <v>-184.95436215908032</v>
      </c>
      <c r="AC37" s="30">
        <f t="shared" si="25"/>
        <v>-507.46272068879733</v>
      </c>
      <c r="AD37" s="30">
        <f t="shared" si="25"/>
        <v>-212.02428462236719</v>
      </c>
      <c r="AE37" s="30">
        <f t="shared" si="25"/>
        <v>-217.34609416638855</v>
      </c>
      <c r="AF37" s="30">
        <f t="shared" si="25"/>
        <v>-222.80148112996494</v>
      </c>
      <c r="AG37" s="30">
        <f t="shared" si="25"/>
        <v>-228.39379830632691</v>
      </c>
      <c r="AH37" s="30">
        <f t="shared" si="25"/>
        <v>-234.12648264381579</v>
      </c>
      <c r="AI37" s="30">
        <f t="shared" si="25"/>
        <v>-619.99409676334233</v>
      </c>
      <c r="AJ37" s="30">
        <f t="shared" si="25"/>
        <v>-266.52939527268779</v>
      </c>
      <c r="AK37" s="30">
        <f t="shared" si="25"/>
        <v>-273.21928309403211</v>
      </c>
      <c r="AL37" s="30">
        <f t="shared" si="25"/>
        <v>-280.07708709969239</v>
      </c>
      <c r="AM37" s="30">
        <f t="shared" si="25"/>
        <v>-287.10702198589462</v>
      </c>
      <c r="AN37" s="30">
        <f t="shared" si="25"/>
        <v>-294.31340823774053</v>
      </c>
      <c r="AO37" s="30">
        <f t="shared" si="25"/>
        <v>-755.95872123563095</v>
      </c>
      <c r="AP37" s="30">
        <f t="shared" si="25"/>
        <v>-333.06362031556796</v>
      </c>
      <c r="AQ37" s="30">
        <f t="shared" si="25"/>
        <v>-341.42351718548866</v>
      </c>
      <c r="AR37" s="30">
        <f t="shared" si="25"/>
        <v>-349.99324746684448</v>
      </c>
      <c r="AS37" s="30">
        <f t="shared" si="25"/>
        <v>-358.7780779782621</v>
      </c>
      <c r="AT37" s="30">
        <f t="shared" si="25"/>
        <v>-367.78340773551656</v>
      </c>
      <c r="AU37" s="30">
        <f t="shared" si="25"/>
        <v>0</v>
      </c>
      <c r="AV37" s="30">
        <f t="shared" si="25"/>
        <v>0</v>
      </c>
      <c r="AW37" s="30">
        <f t="shared" si="25"/>
        <v>0</v>
      </c>
      <c r="AX37" s="30">
        <f t="shared" si="25"/>
        <v>0</v>
      </c>
      <c r="AY37" s="30">
        <f t="shared" si="25"/>
        <v>0</v>
      </c>
      <c r="AZ37" s="30">
        <f t="shared" si="25"/>
        <v>0</v>
      </c>
      <c r="BA37" s="30">
        <f t="shared" si="25"/>
        <v>0</v>
      </c>
      <c r="BB37" s="30">
        <f t="shared" si="25"/>
        <v>0</v>
      </c>
      <c r="BC37" s="30">
        <f t="shared" si="25"/>
        <v>0</v>
      </c>
      <c r="BD37" s="30">
        <f t="shared" si="25"/>
        <v>0</v>
      </c>
      <c r="BE37" s="30">
        <f t="shared" si="25"/>
        <v>0</v>
      </c>
      <c r="BF37" s="30">
        <f t="shared" si="25"/>
        <v>0</v>
      </c>
      <c r="BG37" s="30">
        <f t="shared" si="25"/>
        <v>0</v>
      </c>
      <c r="BH37" s="30">
        <f t="shared" si="25"/>
        <v>0</v>
      </c>
      <c r="BI37" s="30">
        <f t="shared" si="25"/>
        <v>0</v>
      </c>
    </row>
    <row r="38" spans="1:61" outlineLevel="1" x14ac:dyDescent="0.35">
      <c r="D38" s="59"/>
      <c r="E38" s="43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</row>
    <row r="39" spans="1:61" outlineLevel="1" x14ac:dyDescent="0.35">
      <c r="B39" s="7" t="s">
        <v>361</v>
      </c>
      <c r="D39" s="59" t="s">
        <v>233</v>
      </c>
      <c r="E39" s="43">
        <f t="shared" ref="E39:E42" si="26">SUM(F39:BI39)</f>
        <v>24480.072638913578</v>
      </c>
      <c r="F39" s="30">
        <f>F10-F17-F36</f>
        <v>700.22931228072059</v>
      </c>
      <c r="G39" s="30">
        <f t="shared" ref="G39:BI39" si="27">G10-G17-G36</f>
        <v>697.26130639353551</v>
      </c>
      <c r="H39" s="30">
        <f t="shared" si="27"/>
        <v>693.92177549571534</v>
      </c>
      <c r="I39" s="30">
        <f t="shared" si="27"/>
        <v>690.19627580615986</v>
      </c>
      <c r="J39" s="30">
        <f t="shared" si="27"/>
        <v>686.0698923191859</v>
      </c>
      <c r="K39" s="30">
        <f t="shared" si="27"/>
        <v>495.46583362319035</v>
      </c>
      <c r="L39" s="30">
        <f t="shared" si="27"/>
        <v>762.84228427366929</v>
      </c>
      <c r="M39" s="30">
        <f t="shared" si="27"/>
        <v>756.77531108757819</v>
      </c>
      <c r="N39" s="30">
        <f t="shared" si="27"/>
        <v>750.18527796958062</v>
      </c>
      <c r="O39" s="30">
        <f t="shared" si="27"/>
        <v>743.05251275678563</v>
      </c>
      <c r="P39" s="30">
        <f t="shared" si="27"/>
        <v>735.3567073770688</v>
      </c>
      <c r="Q39" s="30">
        <f t="shared" si="27"/>
        <v>504.65090643708169</v>
      </c>
      <c r="R39" s="30">
        <f t="shared" si="27"/>
        <v>799.71314184955941</v>
      </c>
      <c r="S39" s="30">
        <f t="shared" si="27"/>
        <v>789.17711603232522</v>
      </c>
      <c r="T39" s="30">
        <f t="shared" si="27"/>
        <v>777.91840993985409</v>
      </c>
      <c r="U39" s="30">
        <f t="shared" si="27"/>
        <v>765.91059997388732</v>
      </c>
      <c r="V39" s="30">
        <f t="shared" si="27"/>
        <v>753.12641533377246</v>
      </c>
      <c r="W39" s="30">
        <f t="shared" si="27"/>
        <v>473.6398721785398</v>
      </c>
      <c r="X39" s="30">
        <f t="shared" si="27"/>
        <v>799.37297184395788</v>
      </c>
      <c r="Y39" s="30">
        <f t="shared" si="27"/>
        <v>782.59351070554567</v>
      </c>
      <c r="Z39" s="30">
        <f t="shared" si="27"/>
        <v>764.83083924368611</v>
      </c>
      <c r="AA39" s="30">
        <f t="shared" si="27"/>
        <v>746.04986670226617</v>
      </c>
      <c r="AB39" s="30">
        <f t="shared" si="27"/>
        <v>726.21438534810545</v>
      </c>
      <c r="AC39" s="30">
        <f t="shared" si="27"/>
        <v>387.42103219633356</v>
      </c>
      <c r="AD39" s="30">
        <f t="shared" si="27"/>
        <v>747.1285339791765</v>
      </c>
      <c r="AE39" s="30">
        <f t="shared" si="27"/>
        <v>721.82470915629108</v>
      </c>
      <c r="AF39" s="30">
        <f t="shared" si="27"/>
        <v>695.20027940613022</v>
      </c>
      <c r="AG39" s="30">
        <f t="shared" si="27"/>
        <v>667.20908376502803</v>
      </c>
      <c r="AH39" s="30">
        <f t="shared" si="27"/>
        <v>637.80350131299906</v>
      </c>
      <c r="AI39" s="30">
        <f t="shared" si="27"/>
        <v>226.94336711912604</v>
      </c>
      <c r="AJ39" s="30">
        <f t="shared" si="27"/>
        <v>624.27565570804074</v>
      </c>
      <c r="AK39" s="30">
        <f t="shared" si="27"/>
        <v>587.53366981797762</v>
      </c>
      <c r="AL39" s="30">
        <f t="shared" si="27"/>
        <v>549.03700654815952</v>
      </c>
      <c r="AM39" s="30">
        <f t="shared" si="27"/>
        <v>508.72542777685902</v>
      </c>
      <c r="AN39" s="30">
        <f t="shared" si="27"/>
        <v>466.53680100993006</v>
      </c>
      <c r="AO39" s="30">
        <f t="shared" si="27"/>
        <v>-31.851004892464971</v>
      </c>
      <c r="AP39" s="30">
        <f t="shared" si="27"/>
        <v>407.13212735473803</v>
      </c>
      <c r="AQ39" s="30">
        <f t="shared" si="27"/>
        <v>355.24945935471919</v>
      </c>
      <c r="AR39" s="30">
        <f t="shared" si="27"/>
        <v>301.0567997889047</v>
      </c>
      <c r="AS39" s="30">
        <f t="shared" si="27"/>
        <v>244.47607909648457</v>
      </c>
      <c r="AT39" s="30">
        <f t="shared" si="27"/>
        <v>-10.18441455661889</v>
      </c>
      <c r="AU39" s="30">
        <f t="shared" si="27"/>
        <v>0</v>
      </c>
      <c r="AV39" s="30">
        <f t="shared" si="27"/>
        <v>0</v>
      </c>
      <c r="AW39" s="30">
        <f t="shared" si="27"/>
        <v>0</v>
      </c>
      <c r="AX39" s="30">
        <f t="shared" si="27"/>
        <v>0</v>
      </c>
      <c r="AY39" s="30">
        <f t="shared" si="27"/>
        <v>0</v>
      </c>
      <c r="AZ39" s="30">
        <f t="shared" si="27"/>
        <v>0</v>
      </c>
      <c r="BA39" s="30">
        <f t="shared" si="27"/>
        <v>0</v>
      </c>
      <c r="BB39" s="30">
        <f t="shared" si="27"/>
        <v>0</v>
      </c>
      <c r="BC39" s="30">
        <f t="shared" si="27"/>
        <v>0</v>
      </c>
      <c r="BD39" s="30">
        <f t="shared" si="27"/>
        <v>0</v>
      </c>
      <c r="BE39" s="30">
        <f t="shared" si="27"/>
        <v>0</v>
      </c>
      <c r="BF39" s="30">
        <f t="shared" si="27"/>
        <v>0</v>
      </c>
      <c r="BG39" s="30">
        <f t="shared" si="27"/>
        <v>0</v>
      </c>
      <c r="BH39" s="30">
        <f t="shared" si="27"/>
        <v>0</v>
      </c>
      <c r="BI39" s="30">
        <f t="shared" si="27"/>
        <v>0</v>
      </c>
    </row>
    <row r="40" spans="1:61" outlineLevel="1" x14ac:dyDescent="0.35">
      <c r="B40" s="7" t="s">
        <v>362</v>
      </c>
      <c r="D40" s="59" t="s">
        <v>233</v>
      </c>
      <c r="E40" s="43">
        <f t="shared" ca="1" si="26"/>
        <v>803.67017245540148</v>
      </c>
      <c r="F40" s="30">
        <f ca="1">F39-F15-F25</f>
        <v>302.86321766305127</v>
      </c>
      <c r="G40" s="30">
        <f t="shared" ref="G40:BI40" ca="1" si="28">G39-G15-G25</f>
        <v>295.87082077586592</v>
      </c>
      <c r="H40" s="30">
        <f t="shared" ca="1" si="28"/>
        <v>290.1506106860993</v>
      </c>
      <c r="I40" s="30">
        <f t="shared" ca="1" si="28"/>
        <v>284.21132595565211</v>
      </c>
      <c r="J40" s="30">
        <f t="shared" ca="1" si="28"/>
        <v>278.018697432002</v>
      </c>
      <c r="K40" s="30">
        <f t="shared" ca="1" si="28"/>
        <v>90.104631884287997</v>
      </c>
      <c r="L40" s="30">
        <f t="shared" ca="1" si="28"/>
        <v>301.40357472957299</v>
      </c>
      <c r="M40" s="30">
        <f t="shared" ca="1" si="28"/>
        <v>293.39622033966725</v>
      </c>
      <c r="N40" s="30">
        <f t="shared" ca="1" si="28"/>
        <v>284.96521775589525</v>
      </c>
      <c r="O40" s="30">
        <f t="shared" ca="1" si="28"/>
        <v>276.094534558384</v>
      </c>
      <c r="P40" s="30">
        <f t="shared" ca="1" si="28"/>
        <v>266.76772232213551</v>
      </c>
      <c r="Q40" s="30">
        <f t="shared" ca="1" si="28"/>
        <v>39.76891425935429</v>
      </c>
      <c r="R40" s="30">
        <f t="shared" ca="1" si="28"/>
        <v>277.47742569328261</v>
      </c>
      <c r="S40" s="30">
        <f t="shared" ca="1" si="28"/>
        <v>265.2935341300207</v>
      </c>
      <c r="T40" s="30">
        <f t="shared" ca="1" si="28"/>
        <v>252.54628140752871</v>
      </c>
      <c r="U40" s="30">
        <f t="shared" ca="1" si="28"/>
        <v>239.21262825639428</v>
      </c>
      <c r="V40" s="30">
        <f t="shared" ca="1" si="28"/>
        <v>225.26914352732084</v>
      </c>
      <c r="W40" s="30">
        <f t="shared" ca="1" si="28"/>
        <v>-48.957281022394454</v>
      </c>
      <c r="X40" s="30">
        <f t="shared" ca="1" si="28"/>
        <v>218.90327339294095</v>
      </c>
      <c r="Y40" s="30">
        <f t="shared" ca="1" si="28"/>
        <v>201.1640925206186</v>
      </c>
      <c r="Z40" s="30">
        <f t="shared" ca="1" si="28"/>
        <v>182.67158331963699</v>
      </c>
      <c r="AA40" s="30">
        <f t="shared" ca="1" si="28"/>
        <v>163.39460571254946</v>
      </c>
      <c r="AB40" s="30">
        <f t="shared" ca="1" si="28"/>
        <v>143.30157164889084</v>
      </c>
      <c r="AC40" s="30">
        <f t="shared" ca="1" si="28"/>
        <v>-186.98217357921001</v>
      </c>
      <c r="AD40" s="30">
        <f t="shared" ca="1" si="28"/>
        <v>114.27003140406498</v>
      </c>
      <c r="AE40" s="30">
        <f t="shared" ca="1" si="28"/>
        <v>89.152452242104516</v>
      </c>
      <c r="AF40" s="30">
        <f t="shared" ca="1" si="28"/>
        <v>63.059606927152338</v>
      </c>
      <c r="AG40" s="30">
        <f t="shared" ca="1" si="28"/>
        <v>35.922933516341857</v>
      </c>
      <c r="AH40" s="30">
        <f t="shared" ca="1" si="28"/>
        <v>7.7008814141571662</v>
      </c>
      <c r="AI40" s="30">
        <f t="shared" ca="1" si="28"/>
        <v>-400.79388100048084</v>
      </c>
      <c r="AJ40" s="30">
        <f t="shared" ca="1" si="28"/>
        <v>-63.84184562962821</v>
      </c>
      <c r="AK40" s="30">
        <f t="shared" ca="1" si="28"/>
        <v>-108.74861312339283</v>
      </c>
      <c r="AL40" s="30">
        <f t="shared" ca="1" si="28"/>
        <v>-155.50716774340458</v>
      </c>
      <c r="AM40" s="30">
        <f t="shared" ca="1" si="28"/>
        <v>-204.17890529904554</v>
      </c>
      <c r="AN40" s="30">
        <f t="shared" ca="1" si="28"/>
        <v>-254.82712980596875</v>
      </c>
      <c r="AO40" s="30">
        <f t="shared" ca="1" si="28"/>
        <v>-761.77515792508848</v>
      </c>
      <c r="AP40" s="30">
        <f t="shared" ca="1" si="28"/>
        <v>-388.26839509156798</v>
      </c>
      <c r="AQ40" s="30">
        <f t="shared" ca="1" si="28"/>
        <v>-449.59038493860112</v>
      </c>
      <c r="AR40" s="30">
        <f t="shared" ca="1" si="28"/>
        <v>-513.33465359322054</v>
      </c>
      <c r="AS40" s="30">
        <f t="shared" ca="1" si="28"/>
        <v>-579.58060946495993</v>
      </c>
      <c r="AT40" s="30">
        <f t="shared" ca="1" si="28"/>
        <v>-562.89916280260752</v>
      </c>
      <c r="AU40" s="30">
        <f t="shared" ca="1" si="28"/>
        <v>0</v>
      </c>
      <c r="AV40" s="30">
        <f t="shared" ca="1" si="28"/>
        <v>0</v>
      </c>
      <c r="AW40" s="30">
        <f t="shared" ca="1" si="28"/>
        <v>0</v>
      </c>
      <c r="AX40" s="30">
        <f t="shared" ca="1" si="28"/>
        <v>0</v>
      </c>
      <c r="AY40" s="30">
        <f t="shared" ca="1" si="28"/>
        <v>0</v>
      </c>
      <c r="AZ40" s="30">
        <f t="shared" ca="1" si="28"/>
        <v>0</v>
      </c>
      <c r="BA40" s="30">
        <f t="shared" ca="1" si="28"/>
        <v>0</v>
      </c>
      <c r="BB40" s="30">
        <f t="shared" ca="1" si="28"/>
        <v>0</v>
      </c>
      <c r="BC40" s="30">
        <f t="shared" ca="1" si="28"/>
        <v>0</v>
      </c>
      <c r="BD40" s="30">
        <f t="shared" ca="1" si="28"/>
        <v>0</v>
      </c>
      <c r="BE40" s="30">
        <f t="shared" ca="1" si="28"/>
        <v>0</v>
      </c>
      <c r="BF40" s="30">
        <f t="shared" ca="1" si="28"/>
        <v>0</v>
      </c>
      <c r="BG40" s="30">
        <f t="shared" ca="1" si="28"/>
        <v>0</v>
      </c>
      <c r="BH40" s="30">
        <f t="shared" ca="1" si="28"/>
        <v>0</v>
      </c>
      <c r="BI40" s="30">
        <f t="shared" ca="1" si="28"/>
        <v>0</v>
      </c>
    </row>
    <row r="41" spans="1:61" outlineLevel="1" x14ac:dyDescent="0.35">
      <c r="B41" s="7" t="s">
        <v>363</v>
      </c>
      <c r="D41" s="59" t="s">
        <v>233</v>
      </c>
      <c r="E41" s="43">
        <f t="shared" ca="1" si="26"/>
        <v>3927.9675490889967</v>
      </c>
      <c r="F41" s="30">
        <f ca="1">F33+F37</f>
        <v>536.08194665707549</v>
      </c>
      <c r="G41" s="30">
        <f t="shared" ref="G41:BI41" ca="1" si="29">G33+G37</f>
        <v>497.00449656989298</v>
      </c>
      <c r="H41" s="30">
        <f t="shared" ca="1" si="29"/>
        <v>488.91268847105584</v>
      </c>
      <c r="I41" s="30">
        <f t="shared" ca="1" si="29"/>
        <v>480.18324710514923</v>
      </c>
      <c r="J41" s="30">
        <f t="shared" ca="1" si="29"/>
        <v>470.81960183675989</v>
      </c>
      <c r="K41" s="30">
        <f t="shared" ca="1" si="29"/>
        <v>270.13524124063855</v>
      </c>
      <c r="L41" s="30">
        <f t="shared" ca="1" si="29"/>
        <v>506.33981262211</v>
      </c>
      <c r="M41" s="30">
        <f t="shared" ca="1" si="29"/>
        <v>493.7003151899109</v>
      </c>
      <c r="N41" s="30">
        <f t="shared" ca="1" si="29"/>
        <v>480.33716221291718</v>
      </c>
      <c r="O41" s="30">
        <f t="shared" ca="1" si="29"/>
        <v>466.22583632679573</v>
      </c>
      <c r="P41" s="30">
        <f t="shared" ca="1" si="29"/>
        <v>451.34094995912574</v>
      </c>
      <c r="Q41" s="30">
        <f t="shared" ca="1" si="29"/>
        <v>208.00322469078384</v>
      </c>
      <c r="R41" s="30">
        <f t="shared" ca="1" si="29"/>
        <v>465.77030451307178</v>
      </c>
      <c r="S41" s="30">
        <f t="shared" ca="1" si="29"/>
        <v>446.728387700398</v>
      </c>
      <c r="T41" s="30">
        <f t="shared" ca="1" si="29"/>
        <v>426.68376480327595</v>
      </c>
      <c r="U41" s="30">
        <f t="shared" ca="1" si="29"/>
        <v>405.60518961322839</v>
      </c>
      <c r="V41" s="30">
        <f t="shared" ca="1" si="29"/>
        <v>383.46009621897366</v>
      </c>
      <c r="W41" s="30">
        <f t="shared" ca="1" si="29"/>
        <v>88.068152338445884</v>
      </c>
      <c r="X41" s="30">
        <f t="shared" ca="1" si="29"/>
        <v>369.00787953577361</v>
      </c>
      <c r="Y41" s="30">
        <f t="shared" ca="1" si="29"/>
        <v>341.19822857437271</v>
      </c>
      <c r="Z41" s="30">
        <f t="shared" ca="1" si="29"/>
        <v>312.03292727438048</v>
      </c>
      <c r="AA41" s="30">
        <f t="shared" ca="1" si="29"/>
        <v>281.47123526919023</v>
      </c>
      <c r="AB41" s="30">
        <f t="shared" ca="1" si="29"/>
        <v>249.47060591664487</v>
      </c>
      <c r="AC41" s="30">
        <f t="shared" ca="1" si="29"/>
        <v>-114.61717142662707</v>
      </c>
      <c r="AD41" s="30">
        <f t="shared" ca="1" si="29"/>
        <v>196.29828265001254</v>
      </c>
      <c r="AE41" s="30">
        <f t="shared" ca="1" si="29"/>
        <v>156.87727065820175</v>
      </c>
      <c r="AF41" s="30">
        <f t="shared" ca="1" si="29"/>
        <v>115.51302504732507</v>
      </c>
      <c r="AG41" s="30">
        <f t="shared" ca="1" si="29"/>
        <v>72.290109930757353</v>
      </c>
      <c r="AH41" s="30">
        <f t="shared" ca="1" si="29"/>
        <v>27.152820028150529</v>
      </c>
      <c r="AI41" s="30">
        <f t="shared" ca="1" si="29"/>
        <v>-421.60201435744682</v>
      </c>
      <c r="AJ41" s="30">
        <f t="shared" ca="1" si="29"/>
        <v>-111.53066208928215</v>
      </c>
      <c r="AK41" s="30">
        <f t="shared" ca="1" si="29"/>
        <v>-170.81142245494235</v>
      </c>
      <c r="AL41" s="30">
        <f t="shared" ca="1" si="29"/>
        <v>-238.62842949905703</v>
      </c>
      <c r="AM41" s="30">
        <f t="shared" ca="1" si="29"/>
        <v>-315.99794706802845</v>
      </c>
      <c r="AN41" s="30">
        <f t="shared" ca="1" si="29"/>
        <v>-368.81365658230294</v>
      </c>
      <c r="AO41" s="30">
        <f t="shared" ca="1" si="29"/>
        <v>-902.7447073448144</v>
      </c>
      <c r="AP41" s="30">
        <f t="shared" ca="1" si="29"/>
        <v>-507.68825802036338</v>
      </c>
      <c r="AQ41" s="30">
        <f t="shared" ca="1" si="29"/>
        <v>-571.64745596119678</v>
      </c>
      <c r="AR41" s="30">
        <f t="shared" ca="1" si="29"/>
        <v>-638.12582325026528</v>
      </c>
      <c r="AS41" s="30">
        <f t="shared" ca="1" si="29"/>
        <v>-707.20658577252038</v>
      </c>
      <c r="AT41" s="30">
        <f t="shared" ca="1" si="29"/>
        <v>-689.33112003857434</v>
      </c>
      <c r="AU41" s="30">
        <f t="shared" ca="1" si="29"/>
        <v>0</v>
      </c>
      <c r="AV41" s="30">
        <f t="shared" ca="1" si="29"/>
        <v>0</v>
      </c>
      <c r="AW41" s="30">
        <f t="shared" ca="1" si="29"/>
        <v>0</v>
      </c>
      <c r="AX41" s="30">
        <f t="shared" ca="1" si="29"/>
        <v>0</v>
      </c>
      <c r="AY41" s="30">
        <f t="shared" ca="1" si="29"/>
        <v>0</v>
      </c>
      <c r="AZ41" s="30">
        <f t="shared" ca="1" si="29"/>
        <v>0</v>
      </c>
      <c r="BA41" s="30">
        <f t="shared" ca="1" si="29"/>
        <v>0</v>
      </c>
      <c r="BB41" s="30">
        <f t="shared" ca="1" si="29"/>
        <v>0</v>
      </c>
      <c r="BC41" s="30">
        <f t="shared" ca="1" si="29"/>
        <v>0</v>
      </c>
      <c r="BD41" s="30">
        <f t="shared" ca="1" si="29"/>
        <v>0</v>
      </c>
      <c r="BE41" s="30">
        <f t="shared" ca="1" si="29"/>
        <v>0</v>
      </c>
      <c r="BF41" s="30">
        <f t="shared" ca="1" si="29"/>
        <v>0</v>
      </c>
      <c r="BG41" s="30">
        <f t="shared" ca="1" si="29"/>
        <v>0</v>
      </c>
      <c r="BH41" s="30">
        <f t="shared" ca="1" si="29"/>
        <v>0</v>
      </c>
      <c r="BI41" s="30">
        <f t="shared" ca="1" si="29"/>
        <v>0</v>
      </c>
    </row>
    <row r="42" spans="1:61" outlineLevel="1" x14ac:dyDescent="0.35">
      <c r="B42" s="7" t="s">
        <v>364</v>
      </c>
      <c r="D42" s="59" t="s">
        <v>233</v>
      </c>
      <c r="E42" s="43">
        <f t="shared" ca="1" si="26"/>
        <v>7984.1734117477536</v>
      </c>
      <c r="F42" s="9">
        <f t="shared" ref="F42:AK42" ca="1" si="30">IF(F2&gt;year_stop,0,F41-F67+F68)</f>
        <v>536.93720055392589</v>
      </c>
      <c r="G42" s="9">
        <f t="shared" ca="1" si="30"/>
        <v>623.79978967688487</v>
      </c>
      <c r="H42" s="9">
        <f t="shared" ca="1" si="30"/>
        <v>676.05262537412136</v>
      </c>
      <c r="I42" s="9">
        <f t="shared" ca="1" si="30"/>
        <v>682.9990347173856</v>
      </c>
      <c r="J42" s="9">
        <f t="shared" ca="1" si="30"/>
        <v>675.71931225197568</v>
      </c>
      <c r="K42" s="9">
        <f t="shared" ca="1" si="30"/>
        <v>472.85103491623124</v>
      </c>
      <c r="L42" s="9">
        <f t="shared" ca="1" si="30"/>
        <v>648.19512309697939</v>
      </c>
      <c r="M42" s="9">
        <f t="shared" ca="1" si="30"/>
        <v>688.15885211900468</v>
      </c>
      <c r="N42" s="9">
        <f t="shared" ca="1" si="30"/>
        <v>686.78481784861867</v>
      </c>
      <c r="O42" s="9">
        <f t="shared" ca="1" si="30"/>
        <v>672.26128168138143</v>
      </c>
      <c r="P42" s="9">
        <f t="shared" ca="1" si="30"/>
        <v>653.01933446354019</v>
      </c>
      <c r="Q42" s="9">
        <f t="shared" ca="1" si="30"/>
        <v>403.90902502984585</v>
      </c>
      <c r="R42" s="9">
        <f t="shared" ca="1" si="30"/>
        <v>586.94301202202553</v>
      </c>
      <c r="S42" s="9">
        <f t="shared" ca="1" si="30"/>
        <v>622.8112913070056</v>
      </c>
      <c r="T42" s="9">
        <f t="shared" ca="1" si="30"/>
        <v>613.52715219537777</v>
      </c>
      <c r="U42" s="9">
        <f t="shared" ca="1" si="30"/>
        <v>589.66333527184167</v>
      </c>
      <c r="V42" s="9">
        <f t="shared" ca="1" si="30"/>
        <v>560.35909680052623</v>
      </c>
      <c r="W42" s="9">
        <f t="shared" ca="1" si="30"/>
        <v>256.17588137860372</v>
      </c>
      <c r="X42" s="9">
        <f t="shared" ca="1" si="30"/>
        <v>445.86064394935477</v>
      </c>
      <c r="Y42" s="9">
        <f t="shared" ca="1" si="30"/>
        <v>474.95642175917908</v>
      </c>
      <c r="Z42" s="9">
        <f t="shared" ca="1" si="30"/>
        <v>454.51985380213421</v>
      </c>
      <c r="AA42" s="9">
        <f t="shared" ca="1" si="30"/>
        <v>417.82719140983056</v>
      </c>
      <c r="AB42" s="9">
        <f t="shared" ca="1" si="30"/>
        <v>374.81876333959406</v>
      </c>
      <c r="AC42" s="9">
        <f t="shared" ca="1" si="30"/>
        <v>-2.17154242474885</v>
      </c>
      <c r="AD42" s="9">
        <f t="shared" ca="1" si="30"/>
        <v>196.29828265001254</v>
      </c>
      <c r="AE42" s="9">
        <f t="shared" ca="1" si="30"/>
        <v>215.11529272578088</v>
      </c>
      <c r="AF42" s="9">
        <f t="shared" ca="1" si="30"/>
        <v>180.04761286505934</v>
      </c>
      <c r="AG42" s="9">
        <f t="shared" ca="1" si="30"/>
        <v>126.30439379027516</v>
      </c>
      <c r="AH42" s="9">
        <f t="shared" ca="1" si="30"/>
        <v>65.044138165233079</v>
      </c>
      <c r="AI42" s="9">
        <f t="shared" ca="1" si="30"/>
        <v>-402.08877290787689</v>
      </c>
      <c r="AJ42" s="9">
        <f t="shared" ca="1" si="30"/>
        <v>-111.53066208928215</v>
      </c>
      <c r="AK42" s="9">
        <f t="shared" ca="1" si="30"/>
        <v>-170.81142245494235</v>
      </c>
      <c r="AL42" s="9">
        <f t="shared" ref="AL42:BI42" ca="1" si="31">IF(AL2&gt;year_stop,0,AL41-AL67+AL68)</f>
        <v>-238.62842949905703</v>
      </c>
      <c r="AM42" s="9">
        <f t="shared" ca="1" si="31"/>
        <v>-315.99794706802845</v>
      </c>
      <c r="AN42" s="9">
        <f t="shared" ca="1" si="31"/>
        <v>-368.81365658230294</v>
      </c>
      <c r="AO42" s="9">
        <f t="shared" ca="1" si="31"/>
        <v>-902.7447073448144</v>
      </c>
      <c r="AP42" s="9">
        <f t="shared" ca="1" si="31"/>
        <v>-507.68825802036338</v>
      </c>
      <c r="AQ42" s="9">
        <f t="shared" ca="1" si="31"/>
        <v>-571.64745596119678</v>
      </c>
      <c r="AR42" s="9">
        <f t="shared" ca="1" si="31"/>
        <v>-638.12582325026528</v>
      </c>
      <c r="AS42" s="9">
        <f t="shared" ca="1" si="31"/>
        <v>-707.20658577252038</v>
      </c>
      <c r="AT42" s="9">
        <f t="shared" ca="1" si="31"/>
        <v>-679.33112003857434</v>
      </c>
      <c r="AU42" s="9">
        <f t="shared" si="31"/>
        <v>0</v>
      </c>
      <c r="AV42" s="9">
        <f t="shared" si="31"/>
        <v>0</v>
      </c>
      <c r="AW42" s="9">
        <f t="shared" si="31"/>
        <v>0</v>
      </c>
      <c r="AX42" s="9">
        <f t="shared" si="31"/>
        <v>0</v>
      </c>
      <c r="AY42" s="9">
        <f t="shared" si="31"/>
        <v>0</v>
      </c>
      <c r="AZ42" s="9">
        <f t="shared" si="31"/>
        <v>0</v>
      </c>
      <c r="BA42" s="9">
        <f t="shared" si="31"/>
        <v>0</v>
      </c>
      <c r="BB42" s="9">
        <f t="shared" si="31"/>
        <v>0</v>
      </c>
      <c r="BC42" s="9">
        <f t="shared" si="31"/>
        <v>0</v>
      </c>
      <c r="BD42" s="9">
        <f t="shared" si="31"/>
        <v>0</v>
      </c>
      <c r="BE42" s="9">
        <f t="shared" si="31"/>
        <v>0</v>
      </c>
      <c r="BF42" s="9">
        <f t="shared" si="31"/>
        <v>0</v>
      </c>
      <c r="BG42" s="9">
        <f t="shared" si="31"/>
        <v>0</v>
      </c>
      <c r="BH42" s="9">
        <f t="shared" si="31"/>
        <v>0</v>
      </c>
      <c r="BI42" s="9">
        <f t="shared" si="31"/>
        <v>0</v>
      </c>
    </row>
    <row r="43" spans="1:61" outlineLevel="1" x14ac:dyDescent="0.35">
      <c r="E43" s="43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</row>
    <row r="44" spans="1:61" ht="15" outlineLevel="1" thickBot="1" x14ac:dyDescent="0.4">
      <c r="A44" s="22" t="s">
        <v>615</v>
      </c>
      <c r="B44" s="22"/>
      <c r="C44" s="23"/>
      <c r="D44" s="23"/>
      <c r="E44" s="46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</row>
    <row r="45" spans="1:61" outlineLevel="1" x14ac:dyDescent="0.35">
      <c r="C45" t="s">
        <v>240</v>
      </c>
      <c r="D45" s="59" t="s">
        <v>233</v>
      </c>
      <c r="E45" s="43"/>
      <c r="F45" s="30">
        <f>assumptions!E290+assumptions!E292</f>
        <v>114.28622353061978</v>
      </c>
      <c r="G45" s="30">
        <f ca="1">IF(production!G24&gt;0,F48,0)</f>
        <v>0</v>
      </c>
      <c r="H45" s="30">
        <f ca="1">IF(production!H24&gt;0,G48,0)</f>
        <v>0</v>
      </c>
      <c r="I45" s="30">
        <f ca="1">IF(production!I24&gt;0,H48,0)</f>
        <v>0</v>
      </c>
      <c r="J45" s="30">
        <f ca="1">IF(production!J24&gt;0,I48,0)</f>
        <v>0</v>
      </c>
      <c r="K45" s="30">
        <f ca="1">IF(production!K24&gt;0,J48,0)</f>
        <v>0</v>
      </c>
      <c r="L45" s="30">
        <f ca="1">IF(production!L24&gt;0,K48,0)</f>
        <v>0</v>
      </c>
      <c r="M45" s="30">
        <f ca="1">IF(production!M24&gt;0,L48,0)</f>
        <v>0</v>
      </c>
      <c r="N45" s="30">
        <f ca="1">IF(production!N24&gt;0,M48,0)</f>
        <v>0</v>
      </c>
      <c r="O45" s="30">
        <f ca="1">IF(production!O24&gt;0,N48,0)</f>
        <v>0</v>
      </c>
      <c r="P45" s="30">
        <f ca="1">IF(production!P24&gt;0,O48,0)</f>
        <v>0</v>
      </c>
      <c r="Q45" s="30">
        <f ca="1">IF(production!Q24&gt;0,P48,0)</f>
        <v>0</v>
      </c>
      <c r="R45" s="30">
        <f ca="1">IF(production!R24&gt;0,Q48,0)</f>
        <v>0</v>
      </c>
      <c r="S45" s="30">
        <f ca="1">IF(production!S24&gt;0,R48,0)</f>
        <v>0</v>
      </c>
      <c r="T45" s="30">
        <f ca="1">IF(production!T24&gt;0,S48,0)</f>
        <v>0</v>
      </c>
      <c r="U45" s="30">
        <f ca="1">IF(production!U24&gt;0,T48,0)</f>
        <v>0</v>
      </c>
      <c r="V45" s="30">
        <f ca="1">IF(production!V24&gt;0,U48,0)</f>
        <v>0</v>
      </c>
      <c r="W45" s="30">
        <f ca="1">IF(production!W24&gt;0,V48,0)</f>
        <v>0</v>
      </c>
      <c r="X45" s="30">
        <f ca="1">IF(production!X24&gt;0,W48,0)</f>
        <v>0</v>
      </c>
      <c r="Y45" s="30">
        <f ca="1">IF(production!Y24&gt;0,X48,0)</f>
        <v>0</v>
      </c>
      <c r="Z45" s="30">
        <f ca="1">IF(production!Z24&gt;0,Y48,0)</f>
        <v>0</v>
      </c>
      <c r="AA45" s="30">
        <f ca="1">IF(production!AA24&gt;0,Z48,0)</f>
        <v>0</v>
      </c>
      <c r="AB45" s="30">
        <f ca="1">IF(production!AB24&gt;0,AA48,0)</f>
        <v>0</v>
      </c>
      <c r="AC45" s="30">
        <f ca="1">IF(production!AC24&gt;0,AB48,0)</f>
        <v>0</v>
      </c>
      <c r="AD45" s="30">
        <f ca="1">IF(production!AD24&gt;0,AC48,0)</f>
        <v>2.17154242474885</v>
      </c>
      <c r="AE45" s="30">
        <f ca="1">IF(production!AE24&gt;0,AD48,0)</f>
        <v>0</v>
      </c>
      <c r="AF45" s="30">
        <f ca="1">IF(production!AF24&gt;0,AE48,0)</f>
        <v>0</v>
      </c>
      <c r="AG45" s="30">
        <f ca="1">IF(production!AG24&gt;0,AF48,0)</f>
        <v>0</v>
      </c>
      <c r="AH45" s="30">
        <f ca="1">IF(production!AH24&gt;0,AG48,0)</f>
        <v>0</v>
      </c>
      <c r="AI45" s="30">
        <f ca="1">IF(production!AI24&gt;0,AH48,0)</f>
        <v>0</v>
      </c>
      <c r="AJ45" s="30">
        <f ca="1">IF(production!AJ24&gt;0,AI48,0)</f>
        <v>402.08877290787689</v>
      </c>
      <c r="AK45" s="30">
        <f ca="1">IF(production!AK24&gt;0,AJ48,0)</f>
        <v>513.61943499715903</v>
      </c>
      <c r="AL45" s="30">
        <f ca="1">IF(production!AL24&gt;0,AK48,0)</f>
        <v>684.43085745210135</v>
      </c>
      <c r="AM45" s="30">
        <f ca="1">IF(production!AM24&gt;0,AL48,0)</f>
        <v>923.05928695115836</v>
      </c>
      <c r="AN45" s="30">
        <f ca="1">IF(production!AN24&gt;0,AM48,0)</f>
        <v>923.05928695115836</v>
      </c>
      <c r="AO45" s="30">
        <f ca="1">IF(production!AO24&gt;0,AN48,0)</f>
        <v>923.05928695115836</v>
      </c>
      <c r="AP45" s="30">
        <f ca="1">IF(production!AP24&gt;0,AO48,0)</f>
        <v>923.05928695115836</v>
      </c>
      <c r="AQ45" s="30">
        <f ca="1">IF(production!AQ24&gt;0,AP48,0)</f>
        <v>923.05928695115836</v>
      </c>
      <c r="AR45" s="30">
        <f ca="1">IF(production!AR24&gt;0,AQ48,0)</f>
        <v>923.05928695115836</v>
      </c>
      <c r="AS45" s="30">
        <f ca="1">IF(production!AS24&gt;0,AR48,0)</f>
        <v>923.05928695115836</v>
      </c>
      <c r="AT45" s="30">
        <f ca="1">IF(production!AT24&gt;0,AS48,0)</f>
        <v>923.05928695115836</v>
      </c>
      <c r="AU45" s="30">
        <f>IF(production!AU24&gt;0,AT48,0)</f>
        <v>0</v>
      </c>
      <c r="AV45" s="30">
        <f>IF(production!AV24&gt;0,AU48,0)</f>
        <v>0</v>
      </c>
      <c r="AW45" s="30">
        <f>IF(production!AW24&gt;0,AV48,0)</f>
        <v>0</v>
      </c>
      <c r="AX45" s="30">
        <f>IF(production!AX24&gt;0,AW48,0)</f>
        <v>0</v>
      </c>
      <c r="AY45" s="30">
        <f>IF(production!AY24&gt;0,AX48,0)</f>
        <v>0</v>
      </c>
      <c r="AZ45" s="30">
        <f>IF(production!AZ24&gt;0,AY48,0)</f>
        <v>0</v>
      </c>
      <c r="BA45" s="30">
        <f>IF(production!BA24&gt;0,AZ48,0)</f>
        <v>0</v>
      </c>
      <c r="BB45" s="30">
        <f>IF(production!BB24&gt;0,BA48,0)</f>
        <v>0</v>
      </c>
      <c r="BC45" s="30">
        <f>IF(production!BC24&gt;0,BB48,0)</f>
        <v>0</v>
      </c>
      <c r="BD45" s="30">
        <f>IF(production!BD24&gt;0,BC48,0)</f>
        <v>0</v>
      </c>
      <c r="BE45" s="30">
        <f>IF(production!BE24&gt;0,BD48,0)</f>
        <v>0</v>
      </c>
      <c r="BF45" s="30">
        <f>IF(production!BF24&gt;0,BE48,0)</f>
        <v>0</v>
      </c>
      <c r="BG45" s="30">
        <f>IF(production!BG24&gt;0,BF48,0)</f>
        <v>0</v>
      </c>
      <c r="BH45" s="30">
        <f>IF(production!BH24&gt;0,BG48,0)</f>
        <v>0</v>
      </c>
      <c r="BI45" s="30">
        <f>IF(production!BI24&gt;0,BH48,0)</f>
        <v>0</v>
      </c>
    </row>
    <row r="46" spans="1:61" outlineLevel="1" x14ac:dyDescent="0.35">
      <c r="C46" t="s">
        <v>366</v>
      </c>
      <c r="D46" s="59" t="s">
        <v>233</v>
      </c>
      <c r="E46" s="43">
        <f t="shared" ref="E46:E47" ca="1" si="32">SUM(F46:BI46)</f>
        <v>925.23082937590721</v>
      </c>
      <c r="F46" s="30">
        <f t="shared" ref="F46:BI46" ca="1" si="33">IF(F33&lt;=0,0,MAX(0,-F42))</f>
        <v>0</v>
      </c>
      <c r="G46" s="30">
        <f t="shared" ca="1" si="33"/>
        <v>0</v>
      </c>
      <c r="H46" s="30">
        <f t="shared" ca="1" si="33"/>
        <v>0</v>
      </c>
      <c r="I46" s="30">
        <f t="shared" ca="1" si="33"/>
        <v>0</v>
      </c>
      <c r="J46" s="30">
        <f t="shared" ca="1" si="33"/>
        <v>0</v>
      </c>
      <c r="K46" s="30">
        <f t="shared" ca="1" si="33"/>
        <v>0</v>
      </c>
      <c r="L46" s="30">
        <f t="shared" ca="1" si="33"/>
        <v>0</v>
      </c>
      <c r="M46" s="30">
        <f t="shared" ca="1" si="33"/>
        <v>0</v>
      </c>
      <c r="N46" s="30">
        <f t="shared" ca="1" si="33"/>
        <v>0</v>
      </c>
      <c r="O46" s="30">
        <f t="shared" ca="1" si="33"/>
        <v>0</v>
      </c>
      <c r="P46" s="30">
        <f t="shared" ca="1" si="33"/>
        <v>0</v>
      </c>
      <c r="Q46" s="30">
        <f t="shared" ca="1" si="33"/>
        <v>0</v>
      </c>
      <c r="R46" s="30">
        <f t="shared" ca="1" si="33"/>
        <v>0</v>
      </c>
      <c r="S46" s="30">
        <f t="shared" ca="1" si="33"/>
        <v>0</v>
      </c>
      <c r="T46" s="30">
        <f t="shared" ca="1" si="33"/>
        <v>0</v>
      </c>
      <c r="U46" s="30">
        <f t="shared" ca="1" si="33"/>
        <v>0</v>
      </c>
      <c r="V46" s="30">
        <f t="shared" ca="1" si="33"/>
        <v>0</v>
      </c>
      <c r="W46" s="30">
        <f t="shared" ca="1" si="33"/>
        <v>0</v>
      </c>
      <c r="X46" s="30">
        <f t="shared" ca="1" si="33"/>
        <v>0</v>
      </c>
      <c r="Y46" s="30">
        <f t="shared" ca="1" si="33"/>
        <v>0</v>
      </c>
      <c r="Z46" s="30">
        <f t="shared" ca="1" si="33"/>
        <v>0</v>
      </c>
      <c r="AA46" s="30">
        <f t="shared" ca="1" si="33"/>
        <v>0</v>
      </c>
      <c r="AB46" s="30">
        <f t="shared" ca="1" si="33"/>
        <v>0</v>
      </c>
      <c r="AC46" s="30">
        <f t="shared" ca="1" si="33"/>
        <v>2.17154242474885</v>
      </c>
      <c r="AD46" s="30">
        <f t="shared" ca="1" si="33"/>
        <v>0</v>
      </c>
      <c r="AE46" s="30">
        <f t="shared" ca="1" si="33"/>
        <v>0</v>
      </c>
      <c r="AF46" s="30">
        <f t="shared" ca="1" si="33"/>
        <v>0</v>
      </c>
      <c r="AG46" s="30">
        <f t="shared" ca="1" si="33"/>
        <v>0</v>
      </c>
      <c r="AH46" s="30">
        <f t="shared" ca="1" si="33"/>
        <v>0</v>
      </c>
      <c r="AI46" s="30">
        <f t="shared" ca="1" si="33"/>
        <v>402.08877290787689</v>
      </c>
      <c r="AJ46" s="30">
        <f t="shared" ca="1" si="33"/>
        <v>111.53066208928215</v>
      </c>
      <c r="AK46" s="30">
        <f t="shared" ca="1" si="33"/>
        <v>170.81142245494235</v>
      </c>
      <c r="AL46" s="30">
        <f t="shared" ca="1" si="33"/>
        <v>238.62842949905703</v>
      </c>
      <c r="AM46" s="30">
        <f t="shared" ca="1" si="33"/>
        <v>0</v>
      </c>
      <c r="AN46" s="30">
        <f t="shared" ca="1" si="33"/>
        <v>0</v>
      </c>
      <c r="AO46" s="30">
        <f t="shared" ca="1" si="33"/>
        <v>0</v>
      </c>
      <c r="AP46" s="30">
        <f t="shared" ca="1" si="33"/>
        <v>0</v>
      </c>
      <c r="AQ46" s="30">
        <f t="shared" ca="1" si="33"/>
        <v>0</v>
      </c>
      <c r="AR46" s="30">
        <f t="shared" ca="1" si="33"/>
        <v>0</v>
      </c>
      <c r="AS46" s="30">
        <f t="shared" ca="1" si="33"/>
        <v>0</v>
      </c>
      <c r="AT46" s="30">
        <f t="shared" ca="1" si="33"/>
        <v>0</v>
      </c>
      <c r="AU46" s="30">
        <f t="shared" ca="1" si="33"/>
        <v>0</v>
      </c>
      <c r="AV46" s="30">
        <f t="shared" ca="1" si="33"/>
        <v>0</v>
      </c>
      <c r="AW46" s="30">
        <f t="shared" ca="1" si="33"/>
        <v>0</v>
      </c>
      <c r="AX46" s="30">
        <f t="shared" ca="1" si="33"/>
        <v>0</v>
      </c>
      <c r="AY46" s="30">
        <f t="shared" ca="1" si="33"/>
        <v>0</v>
      </c>
      <c r="AZ46" s="30">
        <f t="shared" ca="1" si="33"/>
        <v>0</v>
      </c>
      <c r="BA46" s="30">
        <f t="shared" ca="1" si="33"/>
        <v>0</v>
      </c>
      <c r="BB46" s="30">
        <f t="shared" ca="1" si="33"/>
        <v>0</v>
      </c>
      <c r="BC46" s="30">
        <f t="shared" ca="1" si="33"/>
        <v>0</v>
      </c>
      <c r="BD46" s="30">
        <f t="shared" ca="1" si="33"/>
        <v>0</v>
      </c>
      <c r="BE46" s="30">
        <f t="shared" ca="1" si="33"/>
        <v>0</v>
      </c>
      <c r="BF46" s="30">
        <f t="shared" ca="1" si="33"/>
        <v>0</v>
      </c>
      <c r="BG46" s="30">
        <f t="shared" ca="1" si="33"/>
        <v>0</v>
      </c>
      <c r="BH46" s="30">
        <f t="shared" ca="1" si="33"/>
        <v>0</v>
      </c>
      <c r="BI46" s="30">
        <f t="shared" ca="1" si="33"/>
        <v>0</v>
      </c>
    </row>
    <row r="47" spans="1:61" outlineLevel="1" x14ac:dyDescent="0.35">
      <c r="C47" t="s">
        <v>367</v>
      </c>
      <c r="D47" s="59" t="s">
        <v>233</v>
      </c>
      <c r="E47" s="43">
        <f t="shared" ca="1" si="32"/>
        <v>1039.5170529065269</v>
      </c>
      <c r="F47" s="30">
        <f t="shared" ref="F47:AK47" ca="1" si="34">IF(F2=year_stop,F45+F46,IF(F46&gt;0,0,MAX(0,MIN(F45,F42))))</f>
        <v>114.28622353061978</v>
      </c>
      <c r="G47" s="30">
        <f t="shared" ca="1" si="34"/>
        <v>0</v>
      </c>
      <c r="H47" s="30">
        <f t="shared" ca="1" si="34"/>
        <v>0</v>
      </c>
      <c r="I47" s="30">
        <f t="shared" ca="1" si="34"/>
        <v>0</v>
      </c>
      <c r="J47" s="30">
        <f t="shared" ca="1" si="34"/>
        <v>0</v>
      </c>
      <c r="K47" s="30">
        <f t="shared" ca="1" si="34"/>
        <v>0</v>
      </c>
      <c r="L47" s="30">
        <f t="shared" ca="1" si="34"/>
        <v>0</v>
      </c>
      <c r="M47" s="30">
        <f t="shared" ca="1" si="34"/>
        <v>0</v>
      </c>
      <c r="N47" s="30">
        <f t="shared" ca="1" si="34"/>
        <v>0</v>
      </c>
      <c r="O47" s="30">
        <f t="shared" ca="1" si="34"/>
        <v>0</v>
      </c>
      <c r="P47" s="30">
        <f t="shared" ca="1" si="34"/>
        <v>0</v>
      </c>
      <c r="Q47" s="30">
        <f t="shared" ca="1" si="34"/>
        <v>0</v>
      </c>
      <c r="R47" s="30">
        <f t="shared" ca="1" si="34"/>
        <v>0</v>
      </c>
      <c r="S47" s="30">
        <f t="shared" ca="1" si="34"/>
        <v>0</v>
      </c>
      <c r="T47" s="30">
        <f t="shared" ca="1" si="34"/>
        <v>0</v>
      </c>
      <c r="U47" s="30">
        <f t="shared" ca="1" si="34"/>
        <v>0</v>
      </c>
      <c r="V47" s="30">
        <f t="shared" ca="1" si="34"/>
        <v>0</v>
      </c>
      <c r="W47" s="30">
        <f t="shared" ca="1" si="34"/>
        <v>0</v>
      </c>
      <c r="X47" s="30">
        <f t="shared" ca="1" si="34"/>
        <v>0</v>
      </c>
      <c r="Y47" s="30">
        <f t="shared" ca="1" si="34"/>
        <v>0</v>
      </c>
      <c r="Z47" s="30">
        <f t="shared" ca="1" si="34"/>
        <v>0</v>
      </c>
      <c r="AA47" s="30">
        <f t="shared" ca="1" si="34"/>
        <v>0</v>
      </c>
      <c r="AB47" s="30">
        <f t="shared" ca="1" si="34"/>
        <v>0</v>
      </c>
      <c r="AC47" s="30">
        <f t="shared" ca="1" si="34"/>
        <v>0</v>
      </c>
      <c r="AD47" s="30">
        <f t="shared" ca="1" si="34"/>
        <v>2.17154242474885</v>
      </c>
      <c r="AE47" s="30">
        <f t="shared" ca="1" si="34"/>
        <v>0</v>
      </c>
      <c r="AF47" s="30">
        <f t="shared" ca="1" si="34"/>
        <v>0</v>
      </c>
      <c r="AG47" s="30">
        <f t="shared" ca="1" si="34"/>
        <v>0</v>
      </c>
      <c r="AH47" s="30">
        <f t="shared" ca="1" si="34"/>
        <v>0</v>
      </c>
      <c r="AI47" s="30">
        <f t="shared" ca="1" si="34"/>
        <v>0</v>
      </c>
      <c r="AJ47" s="30">
        <f t="shared" ca="1" si="34"/>
        <v>0</v>
      </c>
      <c r="AK47" s="30">
        <f t="shared" ca="1" si="34"/>
        <v>0</v>
      </c>
      <c r="AL47" s="30">
        <f t="shared" ref="AL47:BI47" ca="1" si="35">IF(AL2=year_stop,AL45+AL46,IF(AL46&gt;0,0,MAX(0,MIN(AL45,AL42))))</f>
        <v>0</v>
      </c>
      <c r="AM47" s="30">
        <f t="shared" ca="1" si="35"/>
        <v>0</v>
      </c>
      <c r="AN47" s="30">
        <f t="shared" ca="1" si="35"/>
        <v>0</v>
      </c>
      <c r="AO47" s="30">
        <f t="shared" ca="1" si="35"/>
        <v>0</v>
      </c>
      <c r="AP47" s="30">
        <f t="shared" ca="1" si="35"/>
        <v>0</v>
      </c>
      <c r="AQ47" s="30">
        <f t="shared" ca="1" si="35"/>
        <v>0</v>
      </c>
      <c r="AR47" s="30">
        <f t="shared" ca="1" si="35"/>
        <v>0</v>
      </c>
      <c r="AS47" s="30">
        <f t="shared" ca="1" si="35"/>
        <v>0</v>
      </c>
      <c r="AT47" s="30">
        <f t="shared" ca="1" si="35"/>
        <v>923.05928695115836</v>
      </c>
      <c r="AU47" s="30">
        <f t="shared" ca="1" si="35"/>
        <v>0</v>
      </c>
      <c r="AV47" s="30">
        <f t="shared" ca="1" si="35"/>
        <v>0</v>
      </c>
      <c r="AW47" s="30">
        <f t="shared" ca="1" si="35"/>
        <v>0</v>
      </c>
      <c r="AX47" s="30">
        <f t="shared" ca="1" si="35"/>
        <v>0</v>
      </c>
      <c r="AY47" s="30">
        <f t="shared" ca="1" si="35"/>
        <v>0</v>
      </c>
      <c r="AZ47" s="30">
        <f t="shared" ca="1" si="35"/>
        <v>0</v>
      </c>
      <c r="BA47" s="30">
        <f t="shared" ca="1" si="35"/>
        <v>0</v>
      </c>
      <c r="BB47" s="30">
        <f t="shared" ca="1" si="35"/>
        <v>0</v>
      </c>
      <c r="BC47" s="30">
        <f t="shared" ca="1" si="35"/>
        <v>0</v>
      </c>
      <c r="BD47" s="30">
        <f t="shared" ca="1" si="35"/>
        <v>0</v>
      </c>
      <c r="BE47" s="30">
        <f t="shared" ca="1" si="35"/>
        <v>0</v>
      </c>
      <c r="BF47" s="30">
        <f t="shared" ca="1" si="35"/>
        <v>0</v>
      </c>
      <c r="BG47" s="30">
        <f t="shared" ca="1" si="35"/>
        <v>0</v>
      </c>
      <c r="BH47" s="30">
        <f t="shared" ca="1" si="35"/>
        <v>0</v>
      </c>
      <c r="BI47" s="30">
        <f t="shared" ca="1" si="35"/>
        <v>0</v>
      </c>
    </row>
    <row r="48" spans="1:61" outlineLevel="1" x14ac:dyDescent="0.35">
      <c r="C48" t="s">
        <v>267</v>
      </c>
      <c r="D48" s="59" t="s">
        <v>233</v>
      </c>
      <c r="E48" s="43"/>
      <c r="F48" s="30">
        <f t="shared" ref="F48:AK48" ca="1" si="36">F45+F46-F47</f>
        <v>0</v>
      </c>
      <c r="G48" s="30">
        <f t="shared" ca="1" si="36"/>
        <v>0</v>
      </c>
      <c r="H48" s="30">
        <f t="shared" ca="1" si="36"/>
        <v>0</v>
      </c>
      <c r="I48" s="30">
        <f t="shared" ca="1" si="36"/>
        <v>0</v>
      </c>
      <c r="J48" s="30">
        <f t="shared" ca="1" si="36"/>
        <v>0</v>
      </c>
      <c r="K48" s="30">
        <f t="shared" ca="1" si="36"/>
        <v>0</v>
      </c>
      <c r="L48" s="30">
        <f t="shared" ca="1" si="36"/>
        <v>0</v>
      </c>
      <c r="M48" s="30">
        <f t="shared" ca="1" si="36"/>
        <v>0</v>
      </c>
      <c r="N48" s="30">
        <f t="shared" ca="1" si="36"/>
        <v>0</v>
      </c>
      <c r="O48" s="30">
        <f t="shared" ca="1" si="36"/>
        <v>0</v>
      </c>
      <c r="P48" s="30">
        <f t="shared" ca="1" si="36"/>
        <v>0</v>
      </c>
      <c r="Q48" s="30">
        <f t="shared" ca="1" si="36"/>
        <v>0</v>
      </c>
      <c r="R48" s="30">
        <f t="shared" ca="1" si="36"/>
        <v>0</v>
      </c>
      <c r="S48" s="30">
        <f t="shared" ca="1" si="36"/>
        <v>0</v>
      </c>
      <c r="T48" s="30">
        <f t="shared" ca="1" si="36"/>
        <v>0</v>
      </c>
      <c r="U48" s="30">
        <f t="shared" ca="1" si="36"/>
        <v>0</v>
      </c>
      <c r="V48" s="30">
        <f t="shared" ca="1" si="36"/>
        <v>0</v>
      </c>
      <c r="W48" s="30">
        <f t="shared" ca="1" si="36"/>
        <v>0</v>
      </c>
      <c r="X48" s="30">
        <f t="shared" ca="1" si="36"/>
        <v>0</v>
      </c>
      <c r="Y48" s="30">
        <f t="shared" ca="1" si="36"/>
        <v>0</v>
      </c>
      <c r="Z48" s="30">
        <f t="shared" ca="1" si="36"/>
        <v>0</v>
      </c>
      <c r="AA48" s="30">
        <f t="shared" ca="1" si="36"/>
        <v>0</v>
      </c>
      <c r="AB48" s="30">
        <f t="shared" ca="1" si="36"/>
        <v>0</v>
      </c>
      <c r="AC48" s="30">
        <f t="shared" ca="1" si="36"/>
        <v>2.17154242474885</v>
      </c>
      <c r="AD48" s="30">
        <f t="shared" ca="1" si="36"/>
        <v>0</v>
      </c>
      <c r="AE48" s="30">
        <f t="shared" ca="1" si="36"/>
        <v>0</v>
      </c>
      <c r="AF48" s="30">
        <f t="shared" ca="1" si="36"/>
        <v>0</v>
      </c>
      <c r="AG48" s="30">
        <f t="shared" ca="1" si="36"/>
        <v>0</v>
      </c>
      <c r="AH48" s="30">
        <f t="shared" ca="1" si="36"/>
        <v>0</v>
      </c>
      <c r="AI48" s="30">
        <f t="shared" ca="1" si="36"/>
        <v>402.08877290787689</v>
      </c>
      <c r="AJ48" s="30">
        <f t="shared" ca="1" si="36"/>
        <v>513.61943499715903</v>
      </c>
      <c r="AK48" s="30">
        <f t="shared" ca="1" si="36"/>
        <v>684.43085745210135</v>
      </c>
      <c r="AL48" s="30">
        <f t="shared" ref="AL48:BI48" ca="1" si="37">AL45+AL46-AL47</f>
        <v>923.05928695115836</v>
      </c>
      <c r="AM48" s="30">
        <f t="shared" ca="1" si="37"/>
        <v>923.05928695115836</v>
      </c>
      <c r="AN48" s="30">
        <f t="shared" ca="1" si="37"/>
        <v>923.05928695115836</v>
      </c>
      <c r="AO48" s="30">
        <f t="shared" ca="1" si="37"/>
        <v>923.05928695115836</v>
      </c>
      <c r="AP48" s="30">
        <f t="shared" ca="1" si="37"/>
        <v>923.05928695115836</v>
      </c>
      <c r="AQ48" s="30">
        <f t="shared" ca="1" si="37"/>
        <v>923.05928695115836</v>
      </c>
      <c r="AR48" s="30">
        <f t="shared" ca="1" si="37"/>
        <v>923.05928695115836</v>
      </c>
      <c r="AS48" s="30">
        <f t="shared" ca="1" si="37"/>
        <v>923.05928695115836</v>
      </c>
      <c r="AT48" s="30">
        <f t="shared" ca="1" si="37"/>
        <v>0</v>
      </c>
      <c r="AU48" s="30">
        <f t="shared" ca="1" si="37"/>
        <v>0</v>
      </c>
      <c r="AV48" s="30">
        <f t="shared" ca="1" si="37"/>
        <v>0</v>
      </c>
      <c r="AW48" s="30">
        <f t="shared" ca="1" si="37"/>
        <v>0</v>
      </c>
      <c r="AX48" s="30">
        <f t="shared" ca="1" si="37"/>
        <v>0</v>
      </c>
      <c r="AY48" s="30">
        <f t="shared" ca="1" si="37"/>
        <v>0</v>
      </c>
      <c r="AZ48" s="30">
        <f t="shared" ca="1" si="37"/>
        <v>0</v>
      </c>
      <c r="BA48" s="30">
        <f t="shared" ca="1" si="37"/>
        <v>0</v>
      </c>
      <c r="BB48" s="30">
        <f t="shared" ca="1" si="37"/>
        <v>0</v>
      </c>
      <c r="BC48" s="30">
        <f t="shared" ca="1" si="37"/>
        <v>0</v>
      </c>
      <c r="BD48" s="30">
        <f t="shared" ca="1" si="37"/>
        <v>0</v>
      </c>
      <c r="BE48" s="30">
        <f t="shared" ca="1" si="37"/>
        <v>0</v>
      </c>
      <c r="BF48" s="30">
        <f t="shared" ca="1" si="37"/>
        <v>0</v>
      </c>
      <c r="BG48" s="30">
        <f t="shared" ca="1" si="37"/>
        <v>0</v>
      </c>
      <c r="BH48" s="30">
        <f t="shared" ca="1" si="37"/>
        <v>0</v>
      </c>
      <c r="BI48" s="30">
        <f t="shared" ca="1" si="37"/>
        <v>0</v>
      </c>
    </row>
    <row r="49" spans="2:16384" outlineLevel="1" x14ac:dyDescent="0.35">
      <c r="D49" s="59"/>
      <c r="E49" s="43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</row>
    <row r="50" spans="2:16384" outlineLevel="1" x14ac:dyDescent="0.35">
      <c r="C50" t="s">
        <v>368</v>
      </c>
      <c r="D50" s="59" t="s">
        <v>233</v>
      </c>
      <c r="E50" s="43">
        <f t="shared" ref="E50:E51" si="38">SUM(F50:BI50)</f>
        <v>4.1656000000000102</v>
      </c>
      <c r="F50" s="80">
        <f>IF(production!F24&gt;0,interest_nominal,0)</f>
        <v>0.10160000000000013</v>
      </c>
      <c r="G50" s="80">
        <f>IF(production!G24&gt;0,interest_nominal,0)</f>
        <v>0.10160000000000013</v>
      </c>
      <c r="H50" s="80">
        <f>IF(production!H24&gt;0,interest_nominal,0)</f>
        <v>0.10160000000000013</v>
      </c>
      <c r="I50" s="80">
        <f>IF(production!I24&gt;0,interest_nominal,0)</f>
        <v>0.10160000000000013</v>
      </c>
      <c r="J50" s="80">
        <f>IF(production!J24&gt;0,interest_nominal,0)</f>
        <v>0.10160000000000013</v>
      </c>
      <c r="K50" s="80">
        <f>IF(production!K24&gt;0,interest_nominal,0)</f>
        <v>0.10160000000000013</v>
      </c>
      <c r="L50" s="80">
        <f>IF(production!L24&gt;0,interest_nominal,0)</f>
        <v>0.10160000000000013</v>
      </c>
      <c r="M50" s="80">
        <f>IF(production!M24&gt;0,interest_nominal,0)</f>
        <v>0.10160000000000013</v>
      </c>
      <c r="N50" s="80">
        <f>IF(production!N24&gt;0,interest_nominal,0)</f>
        <v>0.10160000000000013</v>
      </c>
      <c r="O50" s="80">
        <f>IF(production!O24&gt;0,interest_nominal,0)</f>
        <v>0.10160000000000013</v>
      </c>
      <c r="P50" s="80">
        <f>IF(production!P24&gt;0,interest_nominal,0)</f>
        <v>0.10160000000000013</v>
      </c>
      <c r="Q50" s="80">
        <f>IF(production!Q24&gt;0,interest_nominal,0)</f>
        <v>0.10160000000000013</v>
      </c>
      <c r="R50" s="80">
        <f>IF(production!R24&gt;0,interest_nominal,0)</f>
        <v>0.10160000000000013</v>
      </c>
      <c r="S50" s="80">
        <f>IF(production!S24&gt;0,interest_nominal,0)</f>
        <v>0.10160000000000013</v>
      </c>
      <c r="T50" s="80">
        <f>IF(production!T24&gt;0,interest_nominal,0)</f>
        <v>0.10160000000000013</v>
      </c>
      <c r="U50" s="80">
        <f>IF(production!U24&gt;0,interest_nominal,0)</f>
        <v>0.10160000000000013</v>
      </c>
      <c r="V50" s="80">
        <f>IF(production!V24&gt;0,interest_nominal,0)</f>
        <v>0.10160000000000013</v>
      </c>
      <c r="W50" s="80">
        <f>IF(production!W24&gt;0,interest_nominal,0)</f>
        <v>0.10160000000000013</v>
      </c>
      <c r="X50" s="80">
        <f>IF(production!X24&gt;0,interest_nominal,0)</f>
        <v>0.10160000000000013</v>
      </c>
      <c r="Y50" s="80">
        <f>IF(production!Y24&gt;0,interest_nominal,0)</f>
        <v>0.10160000000000013</v>
      </c>
      <c r="Z50" s="80">
        <f>IF(production!Z24&gt;0,interest_nominal,0)</f>
        <v>0.10160000000000013</v>
      </c>
      <c r="AA50" s="80">
        <f>IF(production!AA24&gt;0,interest_nominal,0)</f>
        <v>0.10160000000000013</v>
      </c>
      <c r="AB50" s="80">
        <f>IF(production!AB24&gt;0,interest_nominal,0)</f>
        <v>0.10160000000000013</v>
      </c>
      <c r="AC50" s="80">
        <f>IF(production!AC24&gt;0,interest_nominal,0)</f>
        <v>0.10160000000000013</v>
      </c>
      <c r="AD50" s="80">
        <f>IF(production!AD24&gt;0,interest_nominal,0)</f>
        <v>0.10160000000000013</v>
      </c>
      <c r="AE50" s="80">
        <f>IF(production!AE24&gt;0,interest_nominal,0)</f>
        <v>0.10160000000000013</v>
      </c>
      <c r="AF50" s="80">
        <f>IF(production!AF24&gt;0,interest_nominal,0)</f>
        <v>0.10160000000000013</v>
      </c>
      <c r="AG50" s="80">
        <f>IF(production!AG24&gt;0,interest_nominal,0)</f>
        <v>0.10160000000000013</v>
      </c>
      <c r="AH50" s="80">
        <f>IF(production!AH24&gt;0,interest_nominal,0)</f>
        <v>0.10160000000000013</v>
      </c>
      <c r="AI50" s="80">
        <f>IF(production!AI24&gt;0,interest_nominal,0)</f>
        <v>0.10160000000000013</v>
      </c>
      <c r="AJ50" s="80">
        <f>IF(production!AJ24&gt;0,interest_nominal,0)</f>
        <v>0.10160000000000013</v>
      </c>
      <c r="AK50" s="80">
        <f>IF(production!AK24&gt;0,interest_nominal,0)</f>
        <v>0.10160000000000013</v>
      </c>
      <c r="AL50" s="80">
        <f>IF(production!AL24&gt;0,interest_nominal,0)</f>
        <v>0.10160000000000013</v>
      </c>
      <c r="AM50" s="80">
        <f>IF(production!AM24&gt;0,interest_nominal,0)</f>
        <v>0.10160000000000013</v>
      </c>
      <c r="AN50" s="80">
        <f>IF(production!AN24&gt;0,interest_nominal,0)</f>
        <v>0.10160000000000013</v>
      </c>
      <c r="AO50" s="80">
        <f>IF(production!AO24&gt;0,interest_nominal,0)</f>
        <v>0.10160000000000013</v>
      </c>
      <c r="AP50" s="80">
        <f>IF(production!AP24&gt;0,interest_nominal,0)</f>
        <v>0.10160000000000013</v>
      </c>
      <c r="AQ50" s="80">
        <f>IF(production!AQ24&gt;0,interest_nominal,0)</f>
        <v>0.10160000000000013</v>
      </c>
      <c r="AR50" s="80">
        <f>IF(production!AR24&gt;0,interest_nominal,0)</f>
        <v>0.10160000000000013</v>
      </c>
      <c r="AS50" s="80">
        <f>IF(production!AS24&gt;0,interest_nominal,0)</f>
        <v>0.10160000000000013</v>
      </c>
      <c r="AT50" s="80">
        <f>IF(production!AT24&gt;0,interest_nominal,0)</f>
        <v>0.10160000000000013</v>
      </c>
      <c r="AU50" s="80">
        <f>IF(production!AU24&gt;0,interest_nominal,0)</f>
        <v>0</v>
      </c>
      <c r="AV50" s="80">
        <f>IF(production!AV24&gt;0,interest_nominal,0)</f>
        <v>0</v>
      </c>
      <c r="AW50" s="80">
        <f>IF(production!AW24&gt;0,interest_nominal,0)</f>
        <v>0</v>
      </c>
      <c r="AX50" s="80">
        <f>IF(production!AX24&gt;0,interest_nominal,0)</f>
        <v>0</v>
      </c>
      <c r="AY50" s="80">
        <f>IF(production!AY24&gt;0,interest_nominal,0)</f>
        <v>0</v>
      </c>
      <c r="AZ50" s="80">
        <f>IF(production!AZ24&gt;0,interest_nominal,0)</f>
        <v>0</v>
      </c>
      <c r="BA50" s="80">
        <f>IF(production!BA24&gt;0,interest_nominal,0)</f>
        <v>0</v>
      </c>
      <c r="BB50" s="80">
        <f>IF(production!BB24&gt;0,interest_nominal,0)</f>
        <v>0</v>
      </c>
      <c r="BC50" s="80">
        <f>IF(production!BC24&gt;0,interest_nominal,0)</f>
        <v>0</v>
      </c>
      <c r="BD50" s="80">
        <f>IF(production!BD24&gt;0,interest_nominal,0)</f>
        <v>0</v>
      </c>
      <c r="BE50" s="80">
        <f>IF(production!BE24&gt;0,interest_nominal,0)</f>
        <v>0</v>
      </c>
      <c r="BF50" s="80">
        <f>IF(production!BF24&gt;0,interest_nominal,0)</f>
        <v>0</v>
      </c>
      <c r="BG50" s="80">
        <f>IF(production!BG24&gt;0,interest_nominal,0)</f>
        <v>0</v>
      </c>
      <c r="BH50" s="80">
        <f>IF(production!BH24&gt;0,interest_nominal,0)</f>
        <v>0</v>
      </c>
      <c r="BI50" s="80">
        <f>IF(production!BI24&gt;0,interest_nominal,0)</f>
        <v>0</v>
      </c>
      <c r="BJ50" s="80">
        <f>IF(production!BJ24&gt;0,interest_nominal,0)</f>
        <v>0</v>
      </c>
      <c r="BK50" s="80">
        <f>IF(production!BK24&gt;0,interest_nominal,0)</f>
        <v>0</v>
      </c>
      <c r="BL50" s="80">
        <f>IF(production!BL24&gt;0,interest_nominal,0)</f>
        <v>0</v>
      </c>
      <c r="BM50" s="80">
        <f>IF(production!BM24&gt;0,interest_nominal,0)</f>
        <v>0</v>
      </c>
      <c r="BN50" s="80">
        <f>IF(production!BN24&gt;0,interest_nominal,0)</f>
        <v>0</v>
      </c>
      <c r="BO50" s="80">
        <f>IF(production!BO24&gt;0,interest_nominal,0)</f>
        <v>0</v>
      </c>
      <c r="BP50" s="80">
        <f>IF(production!BP24&gt;0,interest_nominal,0)</f>
        <v>0</v>
      </c>
      <c r="BQ50" s="80">
        <f>IF(production!BQ24&gt;0,interest_nominal,0)</f>
        <v>0</v>
      </c>
      <c r="BR50" s="80">
        <f>IF(production!BR24&gt;0,interest_nominal,0)</f>
        <v>0</v>
      </c>
      <c r="BS50" s="80">
        <f>IF(production!BS24&gt;0,interest_nominal,0)</f>
        <v>0</v>
      </c>
      <c r="BT50" s="80">
        <f>IF(production!BT24&gt;0,interest_nominal,0)</f>
        <v>0</v>
      </c>
      <c r="BU50" s="80">
        <f>IF(production!BU24&gt;0,interest_nominal,0)</f>
        <v>0</v>
      </c>
      <c r="BV50" s="80">
        <f>IF(production!BV24&gt;0,interest_nominal,0)</f>
        <v>0</v>
      </c>
      <c r="BW50" s="80">
        <f>IF(production!BW24&gt;0,interest_nominal,0)</f>
        <v>0</v>
      </c>
      <c r="BX50" s="80">
        <f>IF(production!BX24&gt;0,interest_nominal,0)</f>
        <v>0</v>
      </c>
      <c r="BY50" s="80">
        <f>IF(production!BY24&gt;0,interest_nominal,0)</f>
        <v>0</v>
      </c>
      <c r="BZ50" s="80">
        <f>IF(production!BZ24&gt;0,interest_nominal,0)</f>
        <v>0</v>
      </c>
      <c r="CA50" s="80">
        <f>IF(production!CA24&gt;0,interest_nominal,0)</f>
        <v>0</v>
      </c>
      <c r="CB50" s="80">
        <f>IF(production!CB24&gt;0,interest_nominal,0)</f>
        <v>0</v>
      </c>
      <c r="CC50" s="80">
        <f>IF(production!CC24&gt;0,interest_nominal,0)</f>
        <v>0</v>
      </c>
      <c r="CD50" s="80">
        <f>IF(production!CD24&gt;0,interest_nominal,0)</f>
        <v>0</v>
      </c>
      <c r="CE50" s="80">
        <f>IF(production!CE24&gt;0,interest_nominal,0)</f>
        <v>0</v>
      </c>
      <c r="CF50" s="80">
        <f>IF(production!CF24&gt;0,interest_nominal,0)</f>
        <v>0</v>
      </c>
      <c r="CG50" s="80">
        <f>IF(production!CG24&gt;0,interest_nominal,0)</f>
        <v>0</v>
      </c>
      <c r="CH50" s="80">
        <f>IF(production!CH24&gt;0,interest_nominal,0)</f>
        <v>0</v>
      </c>
      <c r="CI50" s="80">
        <f>IF(production!CI24&gt;0,interest_nominal,0)</f>
        <v>0</v>
      </c>
      <c r="CJ50" s="80">
        <f>IF(production!CJ24&gt;0,interest_nominal,0)</f>
        <v>0</v>
      </c>
      <c r="CK50" s="80">
        <f>IF(production!CK24&gt;0,interest_nominal,0)</f>
        <v>0</v>
      </c>
      <c r="CL50" s="80">
        <f>IF(production!CL24&gt;0,interest_nominal,0)</f>
        <v>0</v>
      </c>
      <c r="CM50" s="80">
        <f>IF(production!CM24&gt;0,interest_nominal,0)</f>
        <v>0</v>
      </c>
      <c r="CN50" s="80">
        <f>IF(production!CN24&gt;0,interest_nominal,0)</f>
        <v>0</v>
      </c>
      <c r="CO50" s="80">
        <f>IF(production!CO24&gt;0,interest_nominal,0)</f>
        <v>0</v>
      </c>
      <c r="CP50" s="80">
        <f>IF(production!CP24&gt;0,interest_nominal,0)</f>
        <v>0</v>
      </c>
      <c r="CQ50" s="80">
        <f>IF(production!CQ24&gt;0,interest_nominal,0)</f>
        <v>0</v>
      </c>
      <c r="CR50" s="80">
        <f>IF(production!CR24&gt;0,interest_nominal,0)</f>
        <v>0</v>
      </c>
      <c r="CS50" s="80">
        <f>IF(production!CS24&gt;0,interest_nominal,0)</f>
        <v>0</v>
      </c>
      <c r="CT50" s="80">
        <f>IF(production!CT24&gt;0,interest_nominal,0)</f>
        <v>0</v>
      </c>
      <c r="CU50" s="80">
        <f>IF(production!CU24&gt;0,interest_nominal,0)</f>
        <v>0</v>
      </c>
      <c r="CV50" s="80">
        <f>IF(production!CV24&gt;0,interest_nominal,0)</f>
        <v>0</v>
      </c>
      <c r="CW50" s="80">
        <f>IF(production!CW24&gt;0,interest_nominal,0)</f>
        <v>0</v>
      </c>
      <c r="CX50" s="80">
        <f>IF(production!CX24&gt;0,interest_nominal,0)</f>
        <v>0</v>
      </c>
      <c r="CY50" s="80">
        <f>IF(production!CY24&gt;0,interest_nominal,0)</f>
        <v>0</v>
      </c>
      <c r="CZ50" s="80">
        <f>IF(production!CZ24&gt;0,interest_nominal,0)</f>
        <v>0</v>
      </c>
      <c r="DA50" s="80">
        <f>IF(production!DA24&gt;0,interest_nominal,0)</f>
        <v>0</v>
      </c>
      <c r="DB50" s="80">
        <f>IF(production!DB24&gt;0,interest_nominal,0)</f>
        <v>0</v>
      </c>
      <c r="DC50" s="80">
        <f>IF(production!DC24&gt;0,interest_nominal,0)</f>
        <v>0</v>
      </c>
      <c r="DD50" s="80">
        <f>IF(production!DD24&gt;0,interest_nominal,0)</f>
        <v>0</v>
      </c>
      <c r="DE50" s="80">
        <f>IF(production!DE24&gt;0,interest_nominal,0)</f>
        <v>0</v>
      </c>
      <c r="DF50" s="80">
        <f>IF(production!DF24&gt;0,interest_nominal,0)</f>
        <v>0</v>
      </c>
      <c r="DG50" s="80">
        <f>IF(production!DG24&gt;0,interest_nominal,0)</f>
        <v>0</v>
      </c>
      <c r="DH50" s="80">
        <f>IF(production!DH24&gt;0,interest_nominal,0)</f>
        <v>0</v>
      </c>
      <c r="DI50" s="80">
        <f>IF(production!DI24&gt;0,interest_nominal,0)</f>
        <v>0</v>
      </c>
      <c r="DJ50" s="80">
        <f>IF(production!DJ24&gt;0,interest_nominal,0)</f>
        <v>0</v>
      </c>
      <c r="DK50" s="80">
        <f>IF(production!DK24&gt;0,interest_nominal,0)</f>
        <v>0</v>
      </c>
      <c r="DL50" s="80">
        <f>IF(production!DL24&gt;0,interest_nominal,0)</f>
        <v>0</v>
      </c>
      <c r="DM50" s="80">
        <f>IF(production!DM24&gt;0,interest_nominal,0)</f>
        <v>0</v>
      </c>
      <c r="DN50" s="80">
        <f>IF(production!DN24&gt;0,interest_nominal,0)</f>
        <v>0</v>
      </c>
      <c r="DO50" s="80">
        <f>IF(production!DO24&gt;0,interest_nominal,0)</f>
        <v>0</v>
      </c>
      <c r="DP50" s="80">
        <f>IF(production!DP24&gt;0,interest_nominal,0)</f>
        <v>0</v>
      </c>
      <c r="DQ50" s="80">
        <f>IF(production!DQ24&gt;0,interest_nominal,0)</f>
        <v>0</v>
      </c>
      <c r="DR50" s="80">
        <f>IF(production!DR24&gt;0,interest_nominal,0)</f>
        <v>0</v>
      </c>
      <c r="DS50" s="80">
        <f>IF(production!DS24&gt;0,interest_nominal,0)</f>
        <v>0</v>
      </c>
      <c r="DT50" s="80">
        <f>IF(production!DT24&gt;0,interest_nominal,0)</f>
        <v>0</v>
      </c>
      <c r="DU50" s="80">
        <f>IF(production!DU24&gt;0,interest_nominal,0)</f>
        <v>0</v>
      </c>
      <c r="DV50" s="80">
        <f>IF(production!DV24&gt;0,interest_nominal,0)</f>
        <v>0</v>
      </c>
      <c r="DW50" s="80">
        <f>IF(production!DW24&gt;0,interest_nominal,0)</f>
        <v>0</v>
      </c>
      <c r="DX50" s="80">
        <f>IF(production!DX24&gt;0,interest_nominal,0)</f>
        <v>0</v>
      </c>
      <c r="DY50" s="80">
        <f>IF(production!DY24&gt;0,interest_nominal,0)</f>
        <v>0</v>
      </c>
      <c r="DZ50" s="80">
        <f>IF(production!DZ24&gt;0,interest_nominal,0)</f>
        <v>0</v>
      </c>
      <c r="EA50" s="80">
        <f>IF(production!EA24&gt;0,interest_nominal,0)</f>
        <v>0</v>
      </c>
      <c r="EB50" s="80">
        <f>IF(production!EB24&gt;0,interest_nominal,0)</f>
        <v>0</v>
      </c>
      <c r="EC50" s="80">
        <f>IF(production!EC24&gt;0,interest_nominal,0)</f>
        <v>0</v>
      </c>
      <c r="ED50" s="80">
        <f>IF(production!ED24&gt;0,interest_nominal,0)</f>
        <v>0</v>
      </c>
      <c r="EE50" s="80">
        <f>IF(production!EE24&gt;0,interest_nominal,0)</f>
        <v>0</v>
      </c>
      <c r="EF50" s="80">
        <f>IF(production!EF24&gt;0,interest_nominal,0)</f>
        <v>0</v>
      </c>
      <c r="EG50" s="80">
        <f>IF(production!EG24&gt;0,interest_nominal,0)</f>
        <v>0</v>
      </c>
      <c r="EH50" s="80">
        <f>IF(production!EH24&gt;0,interest_nominal,0)</f>
        <v>0</v>
      </c>
      <c r="EI50" s="80">
        <f>IF(production!EI24&gt;0,interest_nominal,0)</f>
        <v>0</v>
      </c>
      <c r="EJ50" s="80">
        <f>IF(production!EJ24&gt;0,interest_nominal,0)</f>
        <v>0</v>
      </c>
      <c r="EK50" s="80">
        <f>IF(production!EK24&gt;0,interest_nominal,0)</f>
        <v>0</v>
      </c>
      <c r="EL50" s="80">
        <f>IF(production!EL24&gt;0,interest_nominal,0)</f>
        <v>0</v>
      </c>
      <c r="EM50" s="80">
        <f>IF(production!EM24&gt;0,interest_nominal,0)</f>
        <v>0</v>
      </c>
      <c r="EN50" s="80">
        <f>IF(production!EN24&gt;0,interest_nominal,0)</f>
        <v>0</v>
      </c>
      <c r="EO50" s="80">
        <f>IF(production!EO24&gt;0,interest_nominal,0)</f>
        <v>0</v>
      </c>
      <c r="EP50" s="80">
        <f>IF(production!EP24&gt;0,interest_nominal,0)</f>
        <v>0</v>
      </c>
      <c r="EQ50" s="80">
        <f>IF(production!EQ24&gt;0,interest_nominal,0)</f>
        <v>0</v>
      </c>
      <c r="ER50" s="80">
        <f>IF(production!ER24&gt;0,interest_nominal,0)</f>
        <v>0</v>
      </c>
      <c r="ES50" s="80">
        <f>IF(production!ES24&gt;0,interest_nominal,0)</f>
        <v>0</v>
      </c>
      <c r="ET50" s="80">
        <f>IF(production!ET24&gt;0,interest_nominal,0)</f>
        <v>0</v>
      </c>
      <c r="EU50" s="80">
        <f>IF(production!EU24&gt;0,interest_nominal,0)</f>
        <v>0</v>
      </c>
      <c r="EV50" s="80">
        <f>IF(production!EV24&gt;0,interest_nominal,0)</f>
        <v>0</v>
      </c>
      <c r="EW50" s="80">
        <f>IF(production!EW24&gt;0,interest_nominal,0)</f>
        <v>0</v>
      </c>
      <c r="EX50" s="80">
        <f>IF(production!EX24&gt;0,interest_nominal,0)</f>
        <v>0</v>
      </c>
      <c r="EY50" s="80">
        <f>IF(production!EY24&gt;0,interest_nominal,0)</f>
        <v>0</v>
      </c>
      <c r="EZ50" s="80">
        <f>IF(production!EZ24&gt;0,interest_nominal,0)</f>
        <v>0</v>
      </c>
      <c r="FA50" s="80">
        <f>IF(production!FA24&gt;0,interest_nominal,0)</f>
        <v>0</v>
      </c>
      <c r="FB50" s="80">
        <f>IF(production!FB24&gt;0,interest_nominal,0)</f>
        <v>0</v>
      </c>
      <c r="FC50" s="80">
        <f>IF(production!FC24&gt;0,interest_nominal,0)</f>
        <v>0</v>
      </c>
      <c r="FD50" s="80">
        <f>IF(production!FD24&gt;0,interest_nominal,0)</f>
        <v>0</v>
      </c>
      <c r="FE50" s="80">
        <f>IF(production!FE24&gt;0,interest_nominal,0)</f>
        <v>0</v>
      </c>
      <c r="FF50" s="80">
        <f>IF(production!FF24&gt;0,interest_nominal,0)</f>
        <v>0</v>
      </c>
      <c r="FG50" s="80">
        <f>IF(production!FG24&gt;0,interest_nominal,0)</f>
        <v>0</v>
      </c>
      <c r="FH50" s="80">
        <f>IF(production!FH24&gt;0,interest_nominal,0)</f>
        <v>0</v>
      </c>
      <c r="FI50" s="80">
        <f>IF(production!FI24&gt;0,interest_nominal,0)</f>
        <v>0</v>
      </c>
      <c r="FJ50" s="80">
        <f>IF(production!FJ24&gt;0,interest_nominal,0)</f>
        <v>0</v>
      </c>
      <c r="FK50" s="80">
        <f>IF(production!FK24&gt;0,interest_nominal,0)</f>
        <v>0</v>
      </c>
      <c r="FL50" s="80">
        <f>IF(production!FL24&gt;0,interest_nominal,0)</f>
        <v>0</v>
      </c>
      <c r="FM50" s="80">
        <f>IF(production!FM24&gt;0,interest_nominal,0)</f>
        <v>0</v>
      </c>
      <c r="FN50" s="80">
        <f>IF(production!FN24&gt;0,interest_nominal,0)</f>
        <v>0</v>
      </c>
      <c r="FO50" s="80">
        <f>IF(production!FO24&gt;0,interest_nominal,0)</f>
        <v>0</v>
      </c>
      <c r="FP50" s="80">
        <f>IF(production!FP24&gt;0,interest_nominal,0)</f>
        <v>0</v>
      </c>
      <c r="FQ50" s="80">
        <f>IF(production!FQ24&gt;0,interest_nominal,0)</f>
        <v>0</v>
      </c>
      <c r="FR50" s="80">
        <f>IF(production!FR24&gt;0,interest_nominal,0)</f>
        <v>0</v>
      </c>
      <c r="FS50" s="80">
        <f>IF(production!FS24&gt;0,interest_nominal,0)</f>
        <v>0</v>
      </c>
      <c r="FT50" s="80">
        <f>IF(production!FT24&gt;0,interest_nominal,0)</f>
        <v>0</v>
      </c>
      <c r="FU50" s="80">
        <f>IF(production!FU24&gt;0,interest_nominal,0)</f>
        <v>0</v>
      </c>
      <c r="FV50" s="80">
        <f>IF(production!FV24&gt;0,interest_nominal,0)</f>
        <v>0</v>
      </c>
      <c r="FW50" s="80">
        <f>IF(production!FW24&gt;0,interest_nominal,0)</f>
        <v>0</v>
      </c>
      <c r="FX50" s="80">
        <f>IF(production!FX24&gt;0,interest_nominal,0)</f>
        <v>0</v>
      </c>
      <c r="FY50" s="80">
        <f>IF(production!FY24&gt;0,interest_nominal,0)</f>
        <v>0</v>
      </c>
      <c r="FZ50" s="80">
        <f>IF(production!FZ24&gt;0,interest_nominal,0)</f>
        <v>0</v>
      </c>
      <c r="GA50" s="80">
        <f>IF(production!GA24&gt;0,interest_nominal,0)</f>
        <v>0</v>
      </c>
      <c r="GB50" s="80">
        <f>IF(production!GB24&gt;0,interest_nominal,0)</f>
        <v>0</v>
      </c>
      <c r="GC50" s="80">
        <f>IF(production!GC24&gt;0,interest_nominal,0)</f>
        <v>0</v>
      </c>
      <c r="GD50" s="80">
        <f>IF(production!GD24&gt;0,interest_nominal,0)</f>
        <v>0</v>
      </c>
      <c r="GE50" s="80">
        <f>IF(production!GE24&gt;0,interest_nominal,0)</f>
        <v>0</v>
      </c>
      <c r="GF50" s="80">
        <f>IF(production!GF24&gt;0,interest_nominal,0)</f>
        <v>0</v>
      </c>
      <c r="GG50" s="80">
        <f>IF(production!GG24&gt;0,interest_nominal,0)</f>
        <v>0</v>
      </c>
      <c r="GH50" s="80">
        <f>IF(production!GH24&gt;0,interest_nominal,0)</f>
        <v>0</v>
      </c>
      <c r="GI50" s="80">
        <f>IF(production!GI24&gt;0,interest_nominal,0)</f>
        <v>0</v>
      </c>
      <c r="GJ50" s="80">
        <f>IF(production!GJ24&gt;0,interest_nominal,0)</f>
        <v>0</v>
      </c>
      <c r="GK50" s="80">
        <f>IF(production!GK24&gt;0,interest_nominal,0)</f>
        <v>0</v>
      </c>
      <c r="GL50" s="80">
        <f>IF(production!GL24&gt;0,interest_nominal,0)</f>
        <v>0</v>
      </c>
      <c r="GM50" s="80">
        <f>IF(production!GM24&gt;0,interest_nominal,0)</f>
        <v>0</v>
      </c>
      <c r="GN50" s="80">
        <f>IF(production!GN24&gt;0,interest_nominal,0)</f>
        <v>0</v>
      </c>
      <c r="GO50" s="80">
        <f>IF(production!GO24&gt;0,interest_nominal,0)</f>
        <v>0</v>
      </c>
      <c r="GP50" s="80">
        <f>IF(production!GP24&gt;0,interest_nominal,0)</f>
        <v>0</v>
      </c>
      <c r="GQ50" s="80">
        <f>IF(production!GQ24&gt;0,interest_nominal,0)</f>
        <v>0</v>
      </c>
      <c r="GR50" s="80">
        <f>IF(production!GR24&gt;0,interest_nominal,0)</f>
        <v>0</v>
      </c>
      <c r="GS50" s="80">
        <f>IF(production!GS24&gt;0,interest_nominal,0)</f>
        <v>0</v>
      </c>
      <c r="GT50" s="80">
        <f>IF(production!GT24&gt;0,interest_nominal,0)</f>
        <v>0</v>
      </c>
      <c r="GU50" s="80">
        <f>IF(production!GU24&gt;0,interest_nominal,0)</f>
        <v>0</v>
      </c>
      <c r="GV50" s="80">
        <f>IF(production!GV24&gt;0,interest_nominal,0)</f>
        <v>0</v>
      </c>
      <c r="GW50" s="80">
        <f>IF(production!GW24&gt;0,interest_nominal,0)</f>
        <v>0</v>
      </c>
      <c r="GX50" s="80">
        <f>IF(production!GX24&gt;0,interest_nominal,0)</f>
        <v>0</v>
      </c>
      <c r="GY50" s="80">
        <f>IF(production!GY24&gt;0,interest_nominal,0)</f>
        <v>0</v>
      </c>
      <c r="GZ50" s="80">
        <f>IF(production!GZ24&gt;0,interest_nominal,0)</f>
        <v>0</v>
      </c>
      <c r="HA50" s="80">
        <f>IF(production!HA24&gt;0,interest_nominal,0)</f>
        <v>0</v>
      </c>
      <c r="HB50" s="80">
        <f>IF(production!HB24&gt;0,interest_nominal,0)</f>
        <v>0</v>
      </c>
      <c r="HC50" s="80">
        <f>IF(production!HC24&gt;0,interest_nominal,0)</f>
        <v>0</v>
      </c>
      <c r="HD50" s="80">
        <f>IF(production!HD24&gt;0,interest_nominal,0)</f>
        <v>0</v>
      </c>
      <c r="HE50" s="80">
        <f>IF(production!HE24&gt;0,interest_nominal,0)</f>
        <v>0</v>
      </c>
      <c r="HF50" s="80">
        <f>IF(production!HF24&gt;0,interest_nominal,0)</f>
        <v>0</v>
      </c>
      <c r="HG50" s="80">
        <f>IF(production!HG24&gt;0,interest_nominal,0)</f>
        <v>0</v>
      </c>
      <c r="HH50" s="80">
        <f>IF(production!HH24&gt;0,interest_nominal,0)</f>
        <v>0</v>
      </c>
      <c r="HI50" s="80">
        <f>IF(production!HI24&gt;0,interest_nominal,0)</f>
        <v>0</v>
      </c>
      <c r="HJ50" s="80">
        <f>IF(production!HJ24&gt;0,interest_nominal,0)</f>
        <v>0</v>
      </c>
      <c r="HK50" s="80">
        <f>IF(production!HK24&gt;0,interest_nominal,0)</f>
        <v>0</v>
      </c>
      <c r="HL50" s="80">
        <f>IF(production!HL24&gt;0,interest_nominal,0)</f>
        <v>0</v>
      </c>
      <c r="HM50" s="80">
        <f>IF(production!HM24&gt;0,interest_nominal,0)</f>
        <v>0</v>
      </c>
      <c r="HN50" s="80">
        <f>IF(production!HN24&gt;0,interest_nominal,0)</f>
        <v>0</v>
      </c>
      <c r="HO50" s="80">
        <f>IF(production!HO24&gt;0,interest_nominal,0)</f>
        <v>0</v>
      </c>
      <c r="HP50" s="80">
        <f>IF(production!HP24&gt;0,interest_nominal,0)</f>
        <v>0</v>
      </c>
      <c r="HQ50" s="80">
        <f>IF(production!HQ24&gt;0,interest_nominal,0)</f>
        <v>0</v>
      </c>
      <c r="HR50" s="80">
        <f>IF(production!HR24&gt;0,interest_nominal,0)</f>
        <v>0</v>
      </c>
      <c r="HS50" s="80">
        <f>IF(production!HS24&gt;0,interest_nominal,0)</f>
        <v>0</v>
      </c>
      <c r="HT50" s="80">
        <f>IF(production!HT24&gt;0,interest_nominal,0)</f>
        <v>0</v>
      </c>
      <c r="HU50" s="80">
        <f>IF(production!HU24&gt;0,interest_nominal,0)</f>
        <v>0</v>
      </c>
      <c r="HV50" s="80">
        <f>IF(production!HV24&gt;0,interest_nominal,0)</f>
        <v>0</v>
      </c>
      <c r="HW50" s="80">
        <f>IF(production!HW24&gt;0,interest_nominal,0)</f>
        <v>0</v>
      </c>
      <c r="HX50" s="80">
        <f>IF(production!HX24&gt;0,interest_nominal,0)</f>
        <v>0</v>
      </c>
      <c r="HY50" s="80">
        <f>IF(production!HY24&gt;0,interest_nominal,0)</f>
        <v>0</v>
      </c>
      <c r="HZ50" s="80">
        <f>IF(production!HZ24&gt;0,interest_nominal,0)</f>
        <v>0</v>
      </c>
      <c r="IA50" s="80">
        <f>IF(production!IA24&gt;0,interest_nominal,0)</f>
        <v>0</v>
      </c>
      <c r="IB50" s="80">
        <f>IF(production!IB24&gt;0,interest_nominal,0)</f>
        <v>0</v>
      </c>
      <c r="IC50" s="80">
        <f>IF(production!IC24&gt;0,interest_nominal,0)</f>
        <v>0</v>
      </c>
      <c r="ID50" s="80">
        <f>IF(production!ID24&gt;0,interest_nominal,0)</f>
        <v>0</v>
      </c>
      <c r="IE50" s="80">
        <f>IF(production!IE24&gt;0,interest_nominal,0)</f>
        <v>0</v>
      </c>
      <c r="IF50" s="80">
        <f>IF(production!IF24&gt;0,interest_nominal,0)</f>
        <v>0</v>
      </c>
      <c r="IG50" s="80">
        <f>IF(production!IG24&gt;0,interest_nominal,0)</f>
        <v>0</v>
      </c>
      <c r="IH50" s="80">
        <f>IF(production!IH24&gt;0,interest_nominal,0)</f>
        <v>0</v>
      </c>
      <c r="II50" s="80">
        <f>IF(production!II24&gt;0,interest_nominal,0)</f>
        <v>0</v>
      </c>
      <c r="IJ50" s="80">
        <f>IF(production!IJ24&gt;0,interest_nominal,0)</f>
        <v>0</v>
      </c>
      <c r="IK50" s="80">
        <f>IF(production!IK24&gt;0,interest_nominal,0)</f>
        <v>0</v>
      </c>
      <c r="IL50" s="80">
        <f>IF(production!IL24&gt;0,interest_nominal,0)</f>
        <v>0</v>
      </c>
      <c r="IM50" s="80">
        <f>IF(production!IM24&gt;0,interest_nominal,0)</f>
        <v>0</v>
      </c>
      <c r="IN50" s="80">
        <f>IF(production!IN24&gt;0,interest_nominal,0)</f>
        <v>0</v>
      </c>
      <c r="IO50" s="80">
        <f>IF(production!IO24&gt;0,interest_nominal,0)</f>
        <v>0</v>
      </c>
      <c r="IP50" s="80">
        <f>IF(production!IP24&gt;0,interest_nominal,0)</f>
        <v>0</v>
      </c>
      <c r="IQ50" s="80">
        <f>IF(production!IQ24&gt;0,interest_nominal,0)</f>
        <v>0</v>
      </c>
      <c r="IR50" s="80">
        <f>IF(production!IR24&gt;0,interest_nominal,0)</f>
        <v>0</v>
      </c>
      <c r="IS50" s="80">
        <f>IF(production!IS24&gt;0,interest_nominal,0)</f>
        <v>0</v>
      </c>
      <c r="IT50" s="80">
        <f>IF(production!IT24&gt;0,interest_nominal,0)</f>
        <v>0</v>
      </c>
      <c r="IU50" s="80">
        <f>IF(production!IU24&gt;0,interest_nominal,0)</f>
        <v>0</v>
      </c>
      <c r="IV50" s="80">
        <f>IF(production!IV24&gt;0,interest_nominal,0)</f>
        <v>0</v>
      </c>
      <c r="IW50" s="80">
        <f>IF(production!IW24&gt;0,interest_nominal,0)</f>
        <v>0</v>
      </c>
      <c r="IX50" s="80">
        <f>IF(production!IX24&gt;0,interest_nominal,0)</f>
        <v>0</v>
      </c>
      <c r="IY50" s="80">
        <f>IF(production!IY24&gt;0,interest_nominal,0)</f>
        <v>0</v>
      </c>
      <c r="IZ50" s="80">
        <f>IF(production!IZ24&gt;0,interest_nominal,0)</f>
        <v>0</v>
      </c>
      <c r="JA50" s="80">
        <f>IF(production!JA24&gt;0,interest_nominal,0)</f>
        <v>0</v>
      </c>
      <c r="JB50" s="80">
        <f>IF(production!JB24&gt;0,interest_nominal,0)</f>
        <v>0</v>
      </c>
      <c r="JC50" s="80">
        <f>IF(production!JC24&gt;0,interest_nominal,0)</f>
        <v>0</v>
      </c>
      <c r="JD50" s="80">
        <f>IF(production!JD24&gt;0,interest_nominal,0)</f>
        <v>0</v>
      </c>
      <c r="JE50" s="80">
        <f>IF(production!JE24&gt;0,interest_nominal,0)</f>
        <v>0</v>
      </c>
      <c r="JF50" s="80">
        <f>IF(production!JF24&gt;0,interest_nominal,0)</f>
        <v>0</v>
      </c>
      <c r="JG50" s="80">
        <f>IF(production!JG24&gt;0,interest_nominal,0)</f>
        <v>0</v>
      </c>
      <c r="JH50" s="80">
        <f>IF(production!JH24&gt;0,interest_nominal,0)</f>
        <v>0</v>
      </c>
      <c r="JI50" s="80">
        <f>IF(production!JI24&gt;0,interest_nominal,0)</f>
        <v>0</v>
      </c>
      <c r="JJ50" s="80">
        <f>IF(production!JJ24&gt;0,interest_nominal,0)</f>
        <v>0</v>
      </c>
      <c r="JK50" s="80">
        <f>IF(production!JK24&gt;0,interest_nominal,0)</f>
        <v>0</v>
      </c>
      <c r="JL50" s="80">
        <f>IF(production!JL24&gt;0,interest_nominal,0)</f>
        <v>0</v>
      </c>
      <c r="JM50" s="80">
        <f>IF(production!JM24&gt;0,interest_nominal,0)</f>
        <v>0</v>
      </c>
      <c r="JN50" s="80">
        <f>IF(production!JN24&gt;0,interest_nominal,0)</f>
        <v>0</v>
      </c>
      <c r="JO50" s="80">
        <f>IF(production!JO24&gt;0,interest_nominal,0)</f>
        <v>0</v>
      </c>
      <c r="JP50" s="80">
        <f>IF(production!JP24&gt;0,interest_nominal,0)</f>
        <v>0</v>
      </c>
      <c r="JQ50" s="80">
        <f>IF(production!JQ24&gt;0,interest_nominal,0)</f>
        <v>0</v>
      </c>
      <c r="JR50" s="80">
        <f>IF(production!JR24&gt;0,interest_nominal,0)</f>
        <v>0</v>
      </c>
      <c r="JS50" s="80">
        <f>IF(production!JS24&gt;0,interest_nominal,0)</f>
        <v>0</v>
      </c>
      <c r="JT50" s="80">
        <f>IF(production!JT24&gt;0,interest_nominal,0)</f>
        <v>0</v>
      </c>
      <c r="JU50" s="80">
        <f>IF(production!JU24&gt;0,interest_nominal,0)</f>
        <v>0</v>
      </c>
      <c r="JV50" s="80">
        <f>IF(production!JV24&gt;0,interest_nominal,0)</f>
        <v>0</v>
      </c>
      <c r="JW50" s="80">
        <f>IF(production!JW24&gt;0,interest_nominal,0)</f>
        <v>0</v>
      </c>
      <c r="JX50" s="80">
        <f>IF(production!JX24&gt;0,interest_nominal,0)</f>
        <v>0</v>
      </c>
      <c r="JY50" s="80">
        <f>IF(production!JY24&gt;0,interest_nominal,0)</f>
        <v>0</v>
      </c>
      <c r="JZ50" s="80">
        <f>IF(production!JZ24&gt;0,interest_nominal,0)</f>
        <v>0</v>
      </c>
      <c r="KA50" s="80">
        <f>IF(production!KA24&gt;0,interest_nominal,0)</f>
        <v>0</v>
      </c>
      <c r="KB50" s="80">
        <f>IF(production!KB24&gt;0,interest_nominal,0)</f>
        <v>0</v>
      </c>
      <c r="KC50" s="80">
        <f>IF(production!KC24&gt;0,interest_nominal,0)</f>
        <v>0</v>
      </c>
      <c r="KD50" s="80">
        <f>IF(production!KD24&gt;0,interest_nominal,0)</f>
        <v>0</v>
      </c>
      <c r="KE50" s="80">
        <f>IF(production!KE24&gt;0,interest_nominal,0)</f>
        <v>0</v>
      </c>
      <c r="KF50" s="80">
        <f>IF(production!KF24&gt;0,interest_nominal,0)</f>
        <v>0</v>
      </c>
      <c r="KG50" s="80">
        <f>IF(production!KG24&gt;0,interest_nominal,0)</f>
        <v>0</v>
      </c>
      <c r="KH50" s="80">
        <f>IF(production!KH24&gt;0,interest_nominal,0)</f>
        <v>0</v>
      </c>
      <c r="KI50" s="80">
        <f>IF(production!KI24&gt;0,interest_nominal,0)</f>
        <v>0</v>
      </c>
      <c r="KJ50" s="80">
        <f>IF(production!KJ24&gt;0,interest_nominal,0)</f>
        <v>0</v>
      </c>
      <c r="KK50" s="80">
        <f>IF(production!KK24&gt;0,interest_nominal,0)</f>
        <v>0</v>
      </c>
      <c r="KL50" s="80">
        <f>IF(production!KL24&gt;0,interest_nominal,0)</f>
        <v>0</v>
      </c>
      <c r="KM50" s="80">
        <f>IF(production!KM24&gt;0,interest_nominal,0)</f>
        <v>0</v>
      </c>
      <c r="KN50" s="80">
        <f>IF(production!KN24&gt;0,interest_nominal,0)</f>
        <v>0</v>
      </c>
      <c r="KO50" s="80">
        <f>IF(production!KO24&gt;0,interest_nominal,0)</f>
        <v>0</v>
      </c>
      <c r="KP50" s="80">
        <f>IF(production!KP24&gt;0,interest_nominal,0)</f>
        <v>0</v>
      </c>
      <c r="KQ50" s="80">
        <f>IF(production!KQ24&gt;0,interest_nominal,0)</f>
        <v>0</v>
      </c>
      <c r="KR50" s="80">
        <f>IF(production!KR24&gt;0,interest_nominal,0)</f>
        <v>0</v>
      </c>
      <c r="KS50" s="80">
        <f>IF(production!KS24&gt;0,interest_nominal,0)</f>
        <v>0</v>
      </c>
      <c r="KT50" s="80">
        <f>IF(production!KT24&gt;0,interest_nominal,0)</f>
        <v>0</v>
      </c>
      <c r="KU50" s="80">
        <f>IF(production!KU24&gt;0,interest_nominal,0)</f>
        <v>0</v>
      </c>
      <c r="KV50" s="80">
        <f>IF(production!KV24&gt;0,interest_nominal,0)</f>
        <v>0</v>
      </c>
      <c r="KW50" s="80">
        <f>IF(production!KW24&gt;0,interest_nominal,0)</f>
        <v>0</v>
      </c>
      <c r="KX50" s="80">
        <f>IF(production!KX24&gt;0,interest_nominal,0)</f>
        <v>0</v>
      </c>
      <c r="KY50" s="80">
        <f>IF(production!KY24&gt;0,interest_nominal,0)</f>
        <v>0</v>
      </c>
      <c r="KZ50" s="80">
        <f>IF(production!KZ24&gt;0,interest_nominal,0)</f>
        <v>0</v>
      </c>
      <c r="LA50" s="80">
        <f>IF(production!LA24&gt;0,interest_nominal,0)</f>
        <v>0</v>
      </c>
      <c r="LB50" s="80">
        <f>IF(production!LB24&gt;0,interest_nominal,0)</f>
        <v>0</v>
      </c>
      <c r="LC50" s="80">
        <f>IF(production!LC24&gt;0,interest_nominal,0)</f>
        <v>0</v>
      </c>
      <c r="LD50" s="80">
        <f>IF(production!LD24&gt;0,interest_nominal,0)</f>
        <v>0</v>
      </c>
      <c r="LE50" s="80">
        <f>IF(production!LE24&gt;0,interest_nominal,0)</f>
        <v>0</v>
      </c>
      <c r="LF50" s="80">
        <f>IF(production!LF24&gt;0,interest_nominal,0)</f>
        <v>0</v>
      </c>
      <c r="LG50" s="80">
        <f>IF(production!LG24&gt;0,interest_nominal,0)</f>
        <v>0</v>
      </c>
      <c r="LH50" s="80">
        <f>IF(production!LH24&gt;0,interest_nominal,0)</f>
        <v>0</v>
      </c>
      <c r="LI50" s="80">
        <f>IF(production!LI24&gt;0,interest_nominal,0)</f>
        <v>0</v>
      </c>
      <c r="LJ50" s="80">
        <f>IF(production!LJ24&gt;0,interest_nominal,0)</f>
        <v>0</v>
      </c>
      <c r="LK50" s="80">
        <f>IF(production!LK24&gt;0,interest_nominal,0)</f>
        <v>0</v>
      </c>
      <c r="LL50" s="80">
        <f>IF(production!LL24&gt;0,interest_nominal,0)</f>
        <v>0</v>
      </c>
      <c r="LM50" s="80">
        <f>IF(production!LM24&gt;0,interest_nominal,0)</f>
        <v>0</v>
      </c>
      <c r="LN50" s="80">
        <f>IF(production!LN24&gt;0,interest_nominal,0)</f>
        <v>0</v>
      </c>
      <c r="LO50" s="80">
        <f>IF(production!LO24&gt;0,interest_nominal,0)</f>
        <v>0</v>
      </c>
      <c r="LP50" s="80">
        <f>IF(production!LP24&gt;0,interest_nominal,0)</f>
        <v>0</v>
      </c>
      <c r="LQ50" s="80">
        <f>IF(production!LQ24&gt;0,interest_nominal,0)</f>
        <v>0</v>
      </c>
      <c r="LR50" s="80">
        <f>IF(production!LR24&gt;0,interest_nominal,0)</f>
        <v>0</v>
      </c>
      <c r="LS50" s="80">
        <f>IF(production!LS24&gt;0,interest_nominal,0)</f>
        <v>0</v>
      </c>
      <c r="LT50" s="80">
        <f>IF(production!LT24&gt;0,interest_nominal,0)</f>
        <v>0</v>
      </c>
      <c r="LU50" s="80">
        <f>IF(production!LU24&gt;0,interest_nominal,0)</f>
        <v>0</v>
      </c>
      <c r="LV50" s="80">
        <f>IF(production!LV24&gt;0,interest_nominal,0)</f>
        <v>0</v>
      </c>
      <c r="LW50" s="80">
        <f>IF(production!LW24&gt;0,interest_nominal,0)</f>
        <v>0</v>
      </c>
      <c r="LX50" s="80">
        <f>IF(production!LX24&gt;0,interest_nominal,0)</f>
        <v>0</v>
      </c>
      <c r="LY50" s="80">
        <f>IF(production!LY24&gt;0,interest_nominal,0)</f>
        <v>0</v>
      </c>
      <c r="LZ50" s="80">
        <f>IF(production!LZ24&gt;0,interest_nominal,0)</f>
        <v>0</v>
      </c>
      <c r="MA50" s="80">
        <f>IF(production!MA24&gt;0,interest_nominal,0)</f>
        <v>0</v>
      </c>
      <c r="MB50" s="80">
        <f>IF(production!MB24&gt;0,interest_nominal,0)</f>
        <v>0</v>
      </c>
      <c r="MC50" s="80">
        <f>IF(production!MC24&gt;0,interest_nominal,0)</f>
        <v>0</v>
      </c>
      <c r="MD50" s="80">
        <f>IF(production!MD24&gt;0,interest_nominal,0)</f>
        <v>0</v>
      </c>
      <c r="ME50" s="80">
        <f>IF(production!ME24&gt;0,interest_nominal,0)</f>
        <v>0</v>
      </c>
      <c r="MF50" s="80">
        <f>IF(production!MF24&gt;0,interest_nominal,0)</f>
        <v>0</v>
      </c>
      <c r="MG50" s="80">
        <f>IF(production!MG24&gt;0,interest_nominal,0)</f>
        <v>0</v>
      </c>
      <c r="MH50" s="80">
        <f>IF(production!MH24&gt;0,interest_nominal,0)</f>
        <v>0</v>
      </c>
      <c r="MI50" s="80">
        <f>IF(production!MI24&gt;0,interest_nominal,0)</f>
        <v>0</v>
      </c>
      <c r="MJ50" s="80">
        <f>IF(production!MJ24&gt;0,interest_nominal,0)</f>
        <v>0</v>
      </c>
      <c r="MK50" s="80">
        <f>IF(production!MK24&gt;0,interest_nominal,0)</f>
        <v>0</v>
      </c>
      <c r="ML50" s="80">
        <f>IF(production!ML24&gt;0,interest_nominal,0)</f>
        <v>0</v>
      </c>
      <c r="MM50" s="80">
        <f>IF(production!MM24&gt;0,interest_nominal,0)</f>
        <v>0</v>
      </c>
      <c r="MN50" s="80">
        <f>IF(production!MN24&gt;0,interest_nominal,0)</f>
        <v>0</v>
      </c>
      <c r="MO50" s="80">
        <f>IF(production!MO24&gt;0,interest_nominal,0)</f>
        <v>0</v>
      </c>
      <c r="MP50" s="80">
        <f>IF(production!MP24&gt;0,interest_nominal,0)</f>
        <v>0</v>
      </c>
      <c r="MQ50" s="80">
        <f>IF(production!MQ24&gt;0,interest_nominal,0)</f>
        <v>0</v>
      </c>
      <c r="MR50" s="80">
        <f>IF(production!MR24&gt;0,interest_nominal,0)</f>
        <v>0</v>
      </c>
      <c r="MS50" s="80">
        <f>IF(production!MS24&gt;0,interest_nominal,0)</f>
        <v>0</v>
      </c>
      <c r="MT50" s="80">
        <f>IF(production!MT24&gt;0,interest_nominal,0)</f>
        <v>0</v>
      </c>
      <c r="MU50" s="80">
        <f>IF(production!MU24&gt;0,interest_nominal,0)</f>
        <v>0</v>
      </c>
      <c r="MV50" s="80">
        <f>IF(production!MV24&gt;0,interest_nominal,0)</f>
        <v>0</v>
      </c>
      <c r="MW50" s="80">
        <f>IF(production!MW24&gt;0,interest_nominal,0)</f>
        <v>0</v>
      </c>
      <c r="MX50" s="80">
        <f>IF(production!MX24&gt;0,interest_nominal,0)</f>
        <v>0</v>
      </c>
      <c r="MY50" s="80">
        <f>IF(production!MY24&gt;0,interest_nominal,0)</f>
        <v>0</v>
      </c>
      <c r="MZ50" s="80">
        <f>IF(production!MZ24&gt;0,interest_nominal,0)</f>
        <v>0</v>
      </c>
      <c r="NA50" s="80">
        <f>IF(production!NA24&gt;0,interest_nominal,0)</f>
        <v>0</v>
      </c>
      <c r="NB50" s="80">
        <f>IF(production!NB24&gt;0,interest_nominal,0)</f>
        <v>0</v>
      </c>
      <c r="NC50" s="80">
        <f>IF(production!NC24&gt;0,interest_nominal,0)</f>
        <v>0</v>
      </c>
      <c r="ND50" s="80">
        <f>IF(production!ND24&gt;0,interest_nominal,0)</f>
        <v>0</v>
      </c>
      <c r="NE50" s="80">
        <f>IF(production!NE24&gt;0,interest_nominal,0)</f>
        <v>0</v>
      </c>
      <c r="NF50" s="80">
        <f>IF(production!NF24&gt;0,interest_nominal,0)</f>
        <v>0</v>
      </c>
      <c r="NG50" s="80">
        <f>IF(production!NG24&gt;0,interest_nominal,0)</f>
        <v>0</v>
      </c>
      <c r="NH50" s="80">
        <f>IF(production!NH24&gt;0,interest_nominal,0)</f>
        <v>0</v>
      </c>
      <c r="NI50" s="80">
        <f>IF(production!NI24&gt;0,interest_nominal,0)</f>
        <v>0</v>
      </c>
      <c r="NJ50" s="80">
        <f>IF(production!NJ24&gt;0,interest_nominal,0)</f>
        <v>0</v>
      </c>
      <c r="NK50" s="80">
        <f>IF(production!NK24&gt;0,interest_nominal,0)</f>
        <v>0</v>
      </c>
      <c r="NL50" s="80">
        <f>IF(production!NL24&gt;0,interest_nominal,0)</f>
        <v>0</v>
      </c>
      <c r="NM50" s="80">
        <f>IF(production!NM24&gt;0,interest_nominal,0)</f>
        <v>0</v>
      </c>
      <c r="NN50" s="80">
        <f>IF(production!NN24&gt;0,interest_nominal,0)</f>
        <v>0</v>
      </c>
      <c r="NO50" s="80">
        <f>IF(production!NO24&gt;0,interest_nominal,0)</f>
        <v>0</v>
      </c>
      <c r="NP50" s="80">
        <f>IF(production!NP24&gt;0,interest_nominal,0)</f>
        <v>0</v>
      </c>
      <c r="NQ50" s="80">
        <f>IF(production!NQ24&gt;0,interest_nominal,0)</f>
        <v>0</v>
      </c>
      <c r="NR50" s="80">
        <f>IF(production!NR24&gt;0,interest_nominal,0)</f>
        <v>0</v>
      </c>
      <c r="NS50" s="80">
        <f>IF(production!NS24&gt;0,interest_nominal,0)</f>
        <v>0</v>
      </c>
      <c r="NT50" s="80">
        <f>IF(production!NT24&gt;0,interest_nominal,0)</f>
        <v>0</v>
      </c>
      <c r="NU50" s="80">
        <f>IF(production!NU24&gt;0,interest_nominal,0)</f>
        <v>0</v>
      </c>
      <c r="NV50" s="80">
        <f>IF(production!NV24&gt;0,interest_nominal,0)</f>
        <v>0</v>
      </c>
      <c r="NW50" s="80">
        <f>IF(production!NW24&gt;0,interest_nominal,0)</f>
        <v>0</v>
      </c>
      <c r="NX50" s="80">
        <f>IF(production!NX24&gt;0,interest_nominal,0)</f>
        <v>0</v>
      </c>
      <c r="NY50" s="80">
        <f>IF(production!NY24&gt;0,interest_nominal,0)</f>
        <v>0</v>
      </c>
      <c r="NZ50" s="80">
        <f>IF(production!NZ24&gt;0,interest_nominal,0)</f>
        <v>0</v>
      </c>
      <c r="OA50" s="80">
        <f>IF(production!OA24&gt;0,interest_nominal,0)</f>
        <v>0</v>
      </c>
      <c r="OB50" s="80">
        <f>IF(production!OB24&gt;0,interest_nominal,0)</f>
        <v>0</v>
      </c>
      <c r="OC50" s="80">
        <f>IF(production!OC24&gt;0,interest_nominal,0)</f>
        <v>0</v>
      </c>
      <c r="OD50" s="80">
        <f>IF(production!OD24&gt;0,interest_nominal,0)</f>
        <v>0</v>
      </c>
      <c r="OE50" s="80">
        <f>IF(production!OE24&gt;0,interest_nominal,0)</f>
        <v>0</v>
      </c>
      <c r="OF50" s="80">
        <f>IF(production!OF24&gt;0,interest_nominal,0)</f>
        <v>0</v>
      </c>
      <c r="OG50" s="80">
        <f>IF(production!OG24&gt;0,interest_nominal,0)</f>
        <v>0</v>
      </c>
      <c r="OH50" s="80">
        <f>IF(production!OH24&gt;0,interest_nominal,0)</f>
        <v>0</v>
      </c>
      <c r="OI50" s="80">
        <f>IF(production!OI24&gt;0,interest_nominal,0)</f>
        <v>0</v>
      </c>
      <c r="OJ50" s="80">
        <f>IF(production!OJ24&gt;0,interest_nominal,0)</f>
        <v>0</v>
      </c>
      <c r="OK50" s="80">
        <f>IF(production!OK24&gt;0,interest_nominal,0)</f>
        <v>0</v>
      </c>
      <c r="OL50" s="80">
        <f>IF(production!OL24&gt;0,interest_nominal,0)</f>
        <v>0</v>
      </c>
      <c r="OM50" s="80">
        <f>IF(production!OM24&gt;0,interest_nominal,0)</f>
        <v>0</v>
      </c>
      <c r="ON50" s="80">
        <f>IF(production!ON24&gt;0,interest_nominal,0)</f>
        <v>0</v>
      </c>
      <c r="OO50" s="80">
        <f>IF(production!OO24&gt;0,interest_nominal,0)</f>
        <v>0</v>
      </c>
      <c r="OP50" s="80">
        <f>IF(production!OP24&gt;0,interest_nominal,0)</f>
        <v>0</v>
      </c>
      <c r="OQ50" s="80">
        <f>IF(production!OQ24&gt;0,interest_nominal,0)</f>
        <v>0</v>
      </c>
      <c r="OR50" s="80">
        <f>IF(production!OR24&gt;0,interest_nominal,0)</f>
        <v>0</v>
      </c>
      <c r="OS50" s="80">
        <f>IF(production!OS24&gt;0,interest_nominal,0)</f>
        <v>0</v>
      </c>
      <c r="OT50" s="80">
        <f>IF(production!OT24&gt;0,interest_nominal,0)</f>
        <v>0</v>
      </c>
      <c r="OU50" s="80">
        <f>IF(production!OU24&gt;0,interest_nominal,0)</f>
        <v>0</v>
      </c>
      <c r="OV50" s="80">
        <f>IF(production!OV24&gt;0,interest_nominal,0)</f>
        <v>0</v>
      </c>
      <c r="OW50" s="80">
        <f>IF(production!OW24&gt;0,interest_nominal,0)</f>
        <v>0</v>
      </c>
      <c r="OX50" s="80">
        <f>IF(production!OX24&gt;0,interest_nominal,0)</f>
        <v>0</v>
      </c>
      <c r="OY50" s="80">
        <f>IF(production!OY24&gt;0,interest_nominal,0)</f>
        <v>0</v>
      </c>
      <c r="OZ50" s="80">
        <f>IF(production!OZ24&gt;0,interest_nominal,0)</f>
        <v>0</v>
      </c>
      <c r="PA50" s="80">
        <f>IF(production!PA24&gt;0,interest_nominal,0)</f>
        <v>0</v>
      </c>
      <c r="PB50" s="80">
        <f>IF(production!PB24&gt;0,interest_nominal,0)</f>
        <v>0</v>
      </c>
      <c r="PC50" s="80">
        <f>IF(production!PC24&gt;0,interest_nominal,0)</f>
        <v>0</v>
      </c>
      <c r="PD50" s="80">
        <f>IF(production!PD24&gt;0,interest_nominal,0)</f>
        <v>0</v>
      </c>
      <c r="PE50" s="80">
        <f>IF(production!PE24&gt;0,interest_nominal,0)</f>
        <v>0</v>
      </c>
      <c r="PF50" s="80">
        <f>IF(production!PF24&gt;0,interest_nominal,0)</f>
        <v>0</v>
      </c>
      <c r="PG50" s="80">
        <f>IF(production!PG24&gt;0,interest_nominal,0)</f>
        <v>0</v>
      </c>
      <c r="PH50" s="80">
        <f>IF(production!PH24&gt;0,interest_nominal,0)</f>
        <v>0</v>
      </c>
      <c r="PI50" s="80">
        <f>IF(production!PI24&gt;0,interest_nominal,0)</f>
        <v>0</v>
      </c>
      <c r="PJ50" s="80">
        <f>IF(production!PJ24&gt;0,interest_nominal,0)</f>
        <v>0</v>
      </c>
      <c r="PK50" s="80">
        <f>IF(production!PK24&gt;0,interest_nominal,0)</f>
        <v>0</v>
      </c>
      <c r="PL50" s="80">
        <f>IF(production!PL24&gt;0,interest_nominal,0)</f>
        <v>0</v>
      </c>
      <c r="PM50" s="80">
        <f>IF(production!PM24&gt;0,interest_nominal,0)</f>
        <v>0</v>
      </c>
      <c r="PN50" s="80">
        <f>IF(production!PN24&gt;0,interest_nominal,0)</f>
        <v>0</v>
      </c>
      <c r="PO50" s="80">
        <f>IF(production!PO24&gt;0,interest_nominal,0)</f>
        <v>0</v>
      </c>
      <c r="PP50" s="80">
        <f>IF(production!PP24&gt;0,interest_nominal,0)</f>
        <v>0</v>
      </c>
      <c r="PQ50" s="80">
        <f>IF(production!PQ24&gt;0,interest_nominal,0)</f>
        <v>0</v>
      </c>
      <c r="PR50" s="80">
        <f>IF(production!PR24&gt;0,interest_nominal,0)</f>
        <v>0</v>
      </c>
      <c r="PS50" s="80">
        <f>IF(production!PS24&gt;0,interest_nominal,0)</f>
        <v>0</v>
      </c>
      <c r="PT50" s="80">
        <f>IF(production!PT24&gt;0,interest_nominal,0)</f>
        <v>0</v>
      </c>
      <c r="PU50" s="80">
        <f>IF(production!PU24&gt;0,interest_nominal,0)</f>
        <v>0</v>
      </c>
      <c r="PV50" s="80">
        <f>IF(production!PV24&gt;0,interest_nominal,0)</f>
        <v>0</v>
      </c>
      <c r="PW50" s="80">
        <f>IF(production!PW24&gt;0,interest_nominal,0)</f>
        <v>0</v>
      </c>
      <c r="PX50" s="80">
        <f>IF(production!PX24&gt;0,interest_nominal,0)</f>
        <v>0</v>
      </c>
      <c r="PY50" s="80">
        <f>IF(production!PY24&gt;0,interest_nominal,0)</f>
        <v>0</v>
      </c>
      <c r="PZ50" s="80">
        <f>IF(production!PZ24&gt;0,interest_nominal,0)</f>
        <v>0</v>
      </c>
      <c r="QA50" s="80">
        <f>IF(production!QA24&gt;0,interest_nominal,0)</f>
        <v>0</v>
      </c>
      <c r="QB50" s="80">
        <f>IF(production!QB24&gt;0,interest_nominal,0)</f>
        <v>0</v>
      </c>
      <c r="QC50" s="80">
        <f>IF(production!QC24&gt;0,interest_nominal,0)</f>
        <v>0</v>
      </c>
      <c r="QD50" s="80">
        <f>IF(production!QD24&gt;0,interest_nominal,0)</f>
        <v>0</v>
      </c>
      <c r="QE50" s="80">
        <f>IF(production!QE24&gt;0,interest_nominal,0)</f>
        <v>0</v>
      </c>
      <c r="QF50" s="80">
        <f>IF(production!QF24&gt;0,interest_nominal,0)</f>
        <v>0</v>
      </c>
      <c r="QG50" s="80">
        <f>IF(production!QG24&gt;0,interest_nominal,0)</f>
        <v>0</v>
      </c>
      <c r="QH50" s="80">
        <f>IF(production!QH24&gt;0,interest_nominal,0)</f>
        <v>0</v>
      </c>
      <c r="QI50" s="80">
        <f>IF(production!QI24&gt;0,interest_nominal,0)</f>
        <v>0</v>
      </c>
      <c r="QJ50" s="80">
        <f>IF(production!QJ24&gt;0,interest_nominal,0)</f>
        <v>0</v>
      </c>
      <c r="QK50" s="80">
        <f>IF(production!QK24&gt;0,interest_nominal,0)</f>
        <v>0</v>
      </c>
      <c r="QL50" s="80">
        <f>IF(production!QL24&gt;0,interest_nominal,0)</f>
        <v>0</v>
      </c>
      <c r="QM50" s="80">
        <f>IF(production!QM24&gt;0,interest_nominal,0)</f>
        <v>0</v>
      </c>
      <c r="QN50" s="80">
        <f>IF(production!QN24&gt;0,interest_nominal,0)</f>
        <v>0</v>
      </c>
      <c r="QO50" s="80">
        <f>IF(production!QO24&gt;0,interest_nominal,0)</f>
        <v>0</v>
      </c>
      <c r="QP50" s="80">
        <f>IF(production!QP24&gt;0,interest_nominal,0)</f>
        <v>0</v>
      </c>
      <c r="QQ50" s="80">
        <f>IF(production!QQ24&gt;0,interest_nominal,0)</f>
        <v>0</v>
      </c>
      <c r="QR50" s="80">
        <f>IF(production!QR24&gt;0,interest_nominal,0)</f>
        <v>0</v>
      </c>
      <c r="QS50" s="80">
        <f>IF(production!QS24&gt;0,interest_nominal,0)</f>
        <v>0</v>
      </c>
      <c r="QT50" s="80">
        <f>IF(production!QT24&gt;0,interest_nominal,0)</f>
        <v>0</v>
      </c>
      <c r="QU50" s="80">
        <f>IF(production!QU24&gt;0,interest_nominal,0)</f>
        <v>0</v>
      </c>
      <c r="QV50" s="80">
        <f>IF(production!QV24&gt;0,interest_nominal,0)</f>
        <v>0</v>
      </c>
      <c r="QW50" s="80">
        <f>IF(production!QW24&gt;0,interest_nominal,0)</f>
        <v>0</v>
      </c>
      <c r="QX50" s="80">
        <f>IF(production!QX24&gt;0,interest_nominal,0)</f>
        <v>0</v>
      </c>
      <c r="QY50" s="80">
        <f>IF(production!QY24&gt;0,interest_nominal,0)</f>
        <v>0</v>
      </c>
      <c r="QZ50" s="80">
        <f>IF(production!QZ24&gt;0,interest_nominal,0)</f>
        <v>0</v>
      </c>
      <c r="RA50" s="80">
        <f>IF(production!RA24&gt;0,interest_nominal,0)</f>
        <v>0</v>
      </c>
      <c r="RB50" s="80">
        <f>IF(production!RB24&gt;0,interest_nominal,0)</f>
        <v>0</v>
      </c>
      <c r="RC50" s="80">
        <f>IF(production!RC24&gt;0,interest_nominal,0)</f>
        <v>0</v>
      </c>
      <c r="RD50" s="80">
        <f>IF(production!RD24&gt;0,interest_nominal,0)</f>
        <v>0</v>
      </c>
      <c r="RE50" s="80">
        <f>IF(production!RE24&gt;0,interest_nominal,0)</f>
        <v>0</v>
      </c>
      <c r="RF50" s="80">
        <f>IF(production!RF24&gt;0,interest_nominal,0)</f>
        <v>0</v>
      </c>
      <c r="RG50" s="80">
        <f>IF(production!RG24&gt;0,interest_nominal,0)</f>
        <v>0</v>
      </c>
      <c r="RH50" s="80">
        <f>IF(production!RH24&gt;0,interest_nominal,0)</f>
        <v>0</v>
      </c>
      <c r="RI50" s="80">
        <f>IF(production!RI24&gt;0,interest_nominal,0)</f>
        <v>0</v>
      </c>
      <c r="RJ50" s="80">
        <f>IF(production!RJ24&gt;0,interest_nominal,0)</f>
        <v>0</v>
      </c>
      <c r="RK50" s="80">
        <f>IF(production!RK24&gt;0,interest_nominal,0)</f>
        <v>0</v>
      </c>
      <c r="RL50" s="80">
        <f>IF(production!RL24&gt;0,interest_nominal,0)</f>
        <v>0</v>
      </c>
      <c r="RM50" s="80">
        <f>IF(production!RM24&gt;0,interest_nominal,0)</f>
        <v>0</v>
      </c>
      <c r="RN50" s="80">
        <f>IF(production!RN24&gt;0,interest_nominal,0)</f>
        <v>0</v>
      </c>
      <c r="RO50" s="80">
        <f>IF(production!RO24&gt;0,interest_nominal,0)</f>
        <v>0</v>
      </c>
      <c r="RP50" s="80">
        <f>IF(production!RP24&gt;0,interest_nominal,0)</f>
        <v>0</v>
      </c>
      <c r="RQ50" s="80">
        <f>IF(production!RQ24&gt;0,interest_nominal,0)</f>
        <v>0</v>
      </c>
      <c r="RR50" s="80">
        <f>IF(production!RR24&gt;0,interest_nominal,0)</f>
        <v>0</v>
      </c>
      <c r="RS50" s="80">
        <f>IF(production!RS24&gt;0,interest_nominal,0)</f>
        <v>0</v>
      </c>
      <c r="RT50" s="80">
        <f>IF(production!RT24&gt;0,interest_nominal,0)</f>
        <v>0</v>
      </c>
      <c r="RU50" s="80">
        <f>IF(production!RU24&gt;0,interest_nominal,0)</f>
        <v>0</v>
      </c>
      <c r="RV50" s="80">
        <f>IF(production!RV24&gt;0,interest_nominal,0)</f>
        <v>0</v>
      </c>
      <c r="RW50" s="80">
        <f>IF(production!RW24&gt;0,interest_nominal,0)</f>
        <v>0</v>
      </c>
      <c r="RX50" s="80">
        <f>IF(production!RX24&gt;0,interest_nominal,0)</f>
        <v>0</v>
      </c>
      <c r="RY50" s="80">
        <f>IF(production!RY24&gt;0,interest_nominal,0)</f>
        <v>0</v>
      </c>
      <c r="RZ50" s="80">
        <f>IF(production!RZ24&gt;0,interest_nominal,0)</f>
        <v>0</v>
      </c>
      <c r="SA50" s="80">
        <f>IF(production!SA24&gt;0,interest_nominal,0)</f>
        <v>0</v>
      </c>
      <c r="SB50" s="80">
        <f>IF(production!SB24&gt;0,interest_nominal,0)</f>
        <v>0</v>
      </c>
      <c r="SC50" s="80">
        <f>IF(production!SC24&gt;0,interest_nominal,0)</f>
        <v>0</v>
      </c>
      <c r="SD50" s="80">
        <f>IF(production!SD24&gt;0,interest_nominal,0)</f>
        <v>0</v>
      </c>
      <c r="SE50" s="80">
        <f>IF(production!SE24&gt;0,interest_nominal,0)</f>
        <v>0</v>
      </c>
      <c r="SF50" s="80">
        <f>IF(production!SF24&gt;0,interest_nominal,0)</f>
        <v>0</v>
      </c>
      <c r="SG50" s="80">
        <f>IF(production!SG24&gt;0,interest_nominal,0)</f>
        <v>0</v>
      </c>
      <c r="SH50" s="80">
        <f>IF(production!SH24&gt;0,interest_nominal,0)</f>
        <v>0</v>
      </c>
      <c r="SI50" s="80">
        <f>IF(production!SI24&gt;0,interest_nominal,0)</f>
        <v>0</v>
      </c>
      <c r="SJ50" s="80">
        <f>IF(production!SJ24&gt;0,interest_nominal,0)</f>
        <v>0</v>
      </c>
      <c r="SK50" s="80">
        <f>IF(production!SK24&gt;0,interest_nominal,0)</f>
        <v>0</v>
      </c>
      <c r="SL50" s="80">
        <f>IF(production!SL24&gt;0,interest_nominal,0)</f>
        <v>0</v>
      </c>
      <c r="SM50" s="80">
        <f>IF(production!SM24&gt;0,interest_nominal,0)</f>
        <v>0</v>
      </c>
      <c r="SN50" s="80">
        <f>IF(production!SN24&gt;0,interest_nominal,0)</f>
        <v>0</v>
      </c>
      <c r="SO50" s="80">
        <f>IF(production!SO24&gt;0,interest_nominal,0)</f>
        <v>0</v>
      </c>
      <c r="SP50" s="80">
        <f>IF(production!SP24&gt;0,interest_nominal,0)</f>
        <v>0</v>
      </c>
      <c r="SQ50" s="80">
        <f>IF(production!SQ24&gt;0,interest_nominal,0)</f>
        <v>0</v>
      </c>
      <c r="SR50" s="80">
        <f>IF(production!SR24&gt;0,interest_nominal,0)</f>
        <v>0</v>
      </c>
      <c r="SS50" s="80">
        <f>IF(production!SS24&gt;0,interest_nominal,0)</f>
        <v>0</v>
      </c>
      <c r="ST50" s="80">
        <f>IF(production!ST24&gt;0,interest_nominal,0)</f>
        <v>0</v>
      </c>
      <c r="SU50" s="80">
        <f>IF(production!SU24&gt;0,interest_nominal,0)</f>
        <v>0</v>
      </c>
      <c r="SV50" s="80">
        <f>IF(production!SV24&gt;0,interest_nominal,0)</f>
        <v>0</v>
      </c>
      <c r="SW50" s="80">
        <f>IF(production!SW24&gt;0,interest_nominal,0)</f>
        <v>0</v>
      </c>
      <c r="SX50" s="80">
        <f>IF(production!SX24&gt;0,interest_nominal,0)</f>
        <v>0</v>
      </c>
      <c r="SY50" s="80">
        <f>IF(production!SY24&gt;0,interest_nominal,0)</f>
        <v>0</v>
      </c>
      <c r="SZ50" s="80">
        <f>IF(production!SZ24&gt;0,interest_nominal,0)</f>
        <v>0</v>
      </c>
      <c r="TA50" s="80">
        <f>IF(production!TA24&gt;0,interest_nominal,0)</f>
        <v>0</v>
      </c>
      <c r="TB50" s="80">
        <f>IF(production!TB24&gt;0,interest_nominal,0)</f>
        <v>0</v>
      </c>
      <c r="TC50" s="80">
        <f>IF(production!TC24&gt;0,interest_nominal,0)</f>
        <v>0</v>
      </c>
      <c r="TD50" s="80">
        <f>IF(production!TD24&gt;0,interest_nominal,0)</f>
        <v>0</v>
      </c>
      <c r="TE50" s="80">
        <f>IF(production!TE24&gt;0,interest_nominal,0)</f>
        <v>0</v>
      </c>
      <c r="TF50" s="80">
        <f>IF(production!TF24&gt;0,interest_nominal,0)</f>
        <v>0</v>
      </c>
      <c r="TG50" s="80">
        <f>IF(production!TG24&gt;0,interest_nominal,0)</f>
        <v>0</v>
      </c>
      <c r="TH50" s="80">
        <f>IF(production!TH24&gt;0,interest_nominal,0)</f>
        <v>0</v>
      </c>
      <c r="TI50" s="80">
        <f>IF(production!TI24&gt;0,interest_nominal,0)</f>
        <v>0</v>
      </c>
      <c r="TJ50" s="80">
        <f>IF(production!TJ24&gt;0,interest_nominal,0)</f>
        <v>0</v>
      </c>
      <c r="TK50" s="80">
        <f>IF(production!TK24&gt;0,interest_nominal,0)</f>
        <v>0</v>
      </c>
      <c r="TL50" s="80">
        <f>IF(production!TL24&gt;0,interest_nominal,0)</f>
        <v>0</v>
      </c>
      <c r="TM50" s="80">
        <f>IF(production!TM24&gt;0,interest_nominal,0)</f>
        <v>0</v>
      </c>
      <c r="TN50" s="80">
        <f>IF(production!TN24&gt;0,interest_nominal,0)</f>
        <v>0</v>
      </c>
      <c r="TO50" s="80">
        <f>IF(production!TO24&gt;0,interest_nominal,0)</f>
        <v>0</v>
      </c>
      <c r="TP50" s="80">
        <f>IF(production!TP24&gt;0,interest_nominal,0)</f>
        <v>0</v>
      </c>
      <c r="TQ50" s="80">
        <f>IF(production!TQ24&gt;0,interest_nominal,0)</f>
        <v>0</v>
      </c>
      <c r="TR50" s="80">
        <f>IF(production!TR24&gt;0,interest_nominal,0)</f>
        <v>0</v>
      </c>
      <c r="TS50" s="80">
        <f>IF(production!TS24&gt;0,interest_nominal,0)</f>
        <v>0</v>
      </c>
      <c r="TT50" s="80">
        <f>IF(production!TT24&gt;0,interest_nominal,0)</f>
        <v>0</v>
      </c>
      <c r="TU50" s="80">
        <f>IF(production!TU24&gt;0,interest_nominal,0)</f>
        <v>0</v>
      </c>
      <c r="TV50" s="80">
        <f>IF(production!TV24&gt;0,interest_nominal,0)</f>
        <v>0</v>
      </c>
      <c r="TW50" s="80">
        <f>IF(production!TW24&gt;0,interest_nominal,0)</f>
        <v>0</v>
      </c>
      <c r="TX50" s="80">
        <f>IF(production!TX24&gt;0,interest_nominal,0)</f>
        <v>0</v>
      </c>
      <c r="TY50" s="80">
        <f>IF(production!TY24&gt;0,interest_nominal,0)</f>
        <v>0</v>
      </c>
      <c r="TZ50" s="80">
        <f>IF(production!TZ24&gt;0,interest_nominal,0)</f>
        <v>0</v>
      </c>
      <c r="UA50" s="80">
        <f>IF(production!UA24&gt;0,interest_nominal,0)</f>
        <v>0</v>
      </c>
      <c r="UB50" s="80">
        <f>IF(production!UB24&gt;0,interest_nominal,0)</f>
        <v>0</v>
      </c>
      <c r="UC50" s="80">
        <f>IF(production!UC24&gt;0,interest_nominal,0)</f>
        <v>0</v>
      </c>
      <c r="UD50" s="80">
        <f>IF(production!UD24&gt;0,interest_nominal,0)</f>
        <v>0</v>
      </c>
      <c r="UE50" s="80">
        <f>IF(production!UE24&gt;0,interest_nominal,0)</f>
        <v>0</v>
      </c>
      <c r="UF50" s="80">
        <f>IF(production!UF24&gt;0,interest_nominal,0)</f>
        <v>0</v>
      </c>
      <c r="UG50" s="80">
        <f>IF(production!UG24&gt;0,interest_nominal,0)</f>
        <v>0</v>
      </c>
      <c r="UH50" s="80">
        <f>IF(production!UH24&gt;0,interest_nominal,0)</f>
        <v>0</v>
      </c>
      <c r="UI50" s="80">
        <f>IF(production!UI24&gt;0,interest_nominal,0)</f>
        <v>0</v>
      </c>
      <c r="UJ50" s="80">
        <f>IF(production!UJ24&gt;0,interest_nominal,0)</f>
        <v>0</v>
      </c>
      <c r="UK50" s="80">
        <f>IF(production!UK24&gt;0,interest_nominal,0)</f>
        <v>0</v>
      </c>
      <c r="UL50" s="80">
        <f>IF(production!UL24&gt;0,interest_nominal,0)</f>
        <v>0</v>
      </c>
      <c r="UM50" s="80">
        <f>IF(production!UM24&gt;0,interest_nominal,0)</f>
        <v>0</v>
      </c>
      <c r="UN50" s="80">
        <f>IF(production!UN24&gt;0,interest_nominal,0)</f>
        <v>0</v>
      </c>
      <c r="UO50" s="80">
        <f>IF(production!UO24&gt;0,interest_nominal,0)</f>
        <v>0</v>
      </c>
      <c r="UP50" s="80">
        <f>IF(production!UP24&gt;0,interest_nominal,0)</f>
        <v>0</v>
      </c>
      <c r="UQ50" s="80">
        <f>IF(production!UQ24&gt;0,interest_nominal,0)</f>
        <v>0</v>
      </c>
      <c r="UR50" s="80">
        <f>IF(production!UR24&gt;0,interest_nominal,0)</f>
        <v>0</v>
      </c>
      <c r="US50" s="80">
        <f>IF(production!US24&gt;0,interest_nominal,0)</f>
        <v>0</v>
      </c>
      <c r="UT50" s="80">
        <f>IF(production!UT24&gt;0,interest_nominal,0)</f>
        <v>0</v>
      </c>
      <c r="UU50" s="80">
        <f>IF(production!UU24&gt;0,interest_nominal,0)</f>
        <v>0</v>
      </c>
      <c r="UV50" s="80">
        <f>IF(production!UV24&gt;0,interest_nominal,0)</f>
        <v>0</v>
      </c>
      <c r="UW50" s="80">
        <f>IF(production!UW24&gt;0,interest_nominal,0)</f>
        <v>0</v>
      </c>
      <c r="UX50" s="80">
        <f>IF(production!UX24&gt;0,interest_nominal,0)</f>
        <v>0</v>
      </c>
      <c r="UY50" s="80">
        <f>IF(production!UY24&gt;0,interest_nominal,0)</f>
        <v>0</v>
      </c>
      <c r="UZ50" s="80">
        <f>IF(production!UZ24&gt;0,interest_nominal,0)</f>
        <v>0</v>
      </c>
      <c r="VA50" s="80">
        <f>IF(production!VA24&gt;0,interest_nominal,0)</f>
        <v>0</v>
      </c>
      <c r="VB50" s="80">
        <f>IF(production!VB24&gt;0,interest_nominal,0)</f>
        <v>0</v>
      </c>
      <c r="VC50" s="80">
        <f>IF(production!VC24&gt;0,interest_nominal,0)</f>
        <v>0</v>
      </c>
      <c r="VD50" s="80">
        <f>IF(production!VD24&gt;0,interest_nominal,0)</f>
        <v>0</v>
      </c>
      <c r="VE50" s="80">
        <f>IF(production!VE24&gt;0,interest_nominal,0)</f>
        <v>0</v>
      </c>
      <c r="VF50" s="80">
        <f>IF(production!VF24&gt;0,interest_nominal,0)</f>
        <v>0</v>
      </c>
      <c r="VG50" s="80">
        <f>IF(production!VG24&gt;0,interest_nominal,0)</f>
        <v>0</v>
      </c>
      <c r="VH50" s="80">
        <f>IF(production!VH24&gt;0,interest_nominal,0)</f>
        <v>0</v>
      </c>
      <c r="VI50" s="80">
        <f>IF(production!VI24&gt;0,interest_nominal,0)</f>
        <v>0</v>
      </c>
      <c r="VJ50" s="80">
        <f>IF(production!VJ24&gt;0,interest_nominal,0)</f>
        <v>0</v>
      </c>
      <c r="VK50" s="80">
        <f>IF(production!VK24&gt;0,interest_nominal,0)</f>
        <v>0</v>
      </c>
      <c r="VL50" s="80">
        <f>IF(production!VL24&gt;0,interest_nominal,0)</f>
        <v>0</v>
      </c>
      <c r="VM50" s="80">
        <f>IF(production!VM24&gt;0,interest_nominal,0)</f>
        <v>0</v>
      </c>
      <c r="VN50" s="80">
        <f>IF(production!VN24&gt;0,interest_nominal,0)</f>
        <v>0</v>
      </c>
      <c r="VO50" s="80">
        <f>IF(production!VO24&gt;0,interest_nominal,0)</f>
        <v>0</v>
      </c>
      <c r="VP50" s="80">
        <f>IF(production!VP24&gt;0,interest_nominal,0)</f>
        <v>0</v>
      </c>
      <c r="VQ50" s="80">
        <f>IF(production!VQ24&gt;0,interest_nominal,0)</f>
        <v>0</v>
      </c>
      <c r="VR50" s="80">
        <f>IF(production!VR24&gt;0,interest_nominal,0)</f>
        <v>0</v>
      </c>
      <c r="VS50" s="80">
        <f>IF(production!VS24&gt;0,interest_nominal,0)</f>
        <v>0</v>
      </c>
      <c r="VT50" s="80">
        <f>IF(production!VT24&gt;0,interest_nominal,0)</f>
        <v>0</v>
      </c>
      <c r="VU50" s="80">
        <f>IF(production!VU24&gt;0,interest_nominal,0)</f>
        <v>0</v>
      </c>
      <c r="VV50" s="80">
        <f>IF(production!VV24&gt;0,interest_nominal,0)</f>
        <v>0</v>
      </c>
      <c r="VW50" s="80">
        <f>IF(production!VW24&gt;0,interest_nominal,0)</f>
        <v>0</v>
      </c>
      <c r="VX50" s="80">
        <f>IF(production!VX24&gt;0,interest_nominal,0)</f>
        <v>0</v>
      </c>
      <c r="VY50" s="80">
        <f>IF(production!VY24&gt;0,interest_nominal,0)</f>
        <v>0</v>
      </c>
      <c r="VZ50" s="80">
        <f>IF(production!VZ24&gt;0,interest_nominal,0)</f>
        <v>0</v>
      </c>
      <c r="WA50" s="80">
        <f>IF(production!WA24&gt;0,interest_nominal,0)</f>
        <v>0</v>
      </c>
      <c r="WB50" s="80">
        <f>IF(production!WB24&gt;0,interest_nominal,0)</f>
        <v>0</v>
      </c>
      <c r="WC50" s="80">
        <f>IF(production!WC24&gt;0,interest_nominal,0)</f>
        <v>0</v>
      </c>
      <c r="WD50" s="80">
        <f>IF(production!WD24&gt;0,interest_nominal,0)</f>
        <v>0</v>
      </c>
      <c r="WE50" s="80">
        <f>IF(production!WE24&gt;0,interest_nominal,0)</f>
        <v>0</v>
      </c>
      <c r="WF50" s="80">
        <f>IF(production!WF24&gt;0,interest_nominal,0)</f>
        <v>0</v>
      </c>
      <c r="WG50" s="80">
        <f>IF(production!WG24&gt;0,interest_nominal,0)</f>
        <v>0</v>
      </c>
      <c r="WH50" s="80">
        <f>IF(production!WH24&gt;0,interest_nominal,0)</f>
        <v>0</v>
      </c>
      <c r="WI50" s="80">
        <f>IF(production!WI24&gt;0,interest_nominal,0)</f>
        <v>0</v>
      </c>
      <c r="WJ50" s="80">
        <f>IF(production!WJ24&gt;0,interest_nominal,0)</f>
        <v>0</v>
      </c>
      <c r="WK50" s="80">
        <f>IF(production!WK24&gt;0,interest_nominal,0)</f>
        <v>0</v>
      </c>
      <c r="WL50" s="80">
        <f>IF(production!WL24&gt;0,interest_nominal,0)</f>
        <v>0</v>
      </c>
      <c r="WM50" s="80">
        <f>IF(production!WM24&gt;0,interest_nominal,0)</f>
        <v>0</v>
      </c>
      <c r="WN50" s="80">
        <f>IF(production!WN24&gt;0,interest_nominal,0)</f>
        <v>0</v>
      </c>
      <c r="WO50" s="80">
        <f>IF(production!WO24&gt;0,interest_nominal,0)</f>
        <v>0</v>
      </c>
      <c r="WP50" s="80">
        <f>IF(production!WP24&gt;0,interest_nominal,0)</f>
        <v>0</v>
      </c>
      <c r="WQ50" s="80">
        <f>IF(production!WQ24&gt;0,interest_nominal,0)</f>
        <v>0</v>
      </c>
      <c r="WR50" s="80">
        <f>IF(production!WR24&gt;0,interest_nominal,0)</f>
        <v>0</v>
      </c>
      <c r="WS50" s="80">
        <f>IF(production!WS24&gt;0,interest_nominal,0)</f>
        <v>0</v>
      </c>
      <c r="WT50" s="80">
        <f>IF(production!WT24&gt;0,interest_nominal,0)</f>
        <v>0</v>
      </c>
      <c r="WU50" s="80">
        <f>IF(production!WU24&gt;0,interest_nominal,0)</f>
        <v>0</v>
      </c>
      <c r="WV50" s="80">
        <f>IF(production!WV24&gt;0,interest_nominal,0)</f>
        <v>0</v>
      </c>
      <c r="WW50" s="80">
        <f>IF(production!WW24&gt;0,interest_nominal,0)</f>
        <v>0</v>
      </c>
      <c r="WX50" s="80">
        <f>IF(production!WX24&gt;0,interest_nominal,0)</f>
        <v>0</v>
      </c>
      <c r="WY50" s="80">
        <f>IF(production!WY24&gt;0,interest_nominal,0)</f>
        <v>0</v>
      </c>
      <c r="WZ50" s="80">
        <f>IF(production!WZ24&gt;0,interest_nominal,0)</f>
        <v>0</v>
      </c>
      <c r="XA50" s="80">
        <f>IF(production!XA24&gt;0,interest_nominal,0)</f>
        <v>0</v>
      </c>
      <c r="XB50" s="80">
        <f>IF(production!XB24&gt;0,interest_nominal,0)</f>
        <v>0</v>
      </c>
      <c r="XC50" s="80">
        <f>IF(production!XC24&gt;0,interest_nominal,0)</f>
        <v>0</v>
      </c>
      <c r="XD50" s="80">
        <f>IF(production!XD24&gt;0,interest_nominal,0)</f>
        <v>0</v>
      </c>
      <c r="XE50" s="80">
        <f>IF(production!XE24&gt;0,interest_nominal,0)</f>
        <v>0</v>
      </c>
      <c r="XF50" s="80">
        <f>IF(production!XF24&gt;0,interest_nominal,0)</f>
        <v>0</v>
      </c>
      <c r="XG50" s="80">
        <f>IF(production!XG24&gt;0,interest_nominal,0)</f>
        <v>0</v>
      </c>
      <c r="XH50" s="80">
        <f>IF(production!XH24&gt;0,interest_nominal,0)</f>
        <v>0</v>
      </c>
      <c r="XI50" s="80">
        <f>IF(production!XI24&gt;0,interest_nominal,0)</f>
        <v>0</v>
      </c>
      <c r="XJ50" s="80">
        <f>IF(production!XJ24&gt;0,interest_nominal,0)</f>
        <v>0</v>
      </c>
      <c r="XK50" s="80">
        <f>IF(production!XK24&gt;0,interest_nominal,0)</f>
        <v>0</v>
      </c>
      <c r="XL50" s="80">
        <f>IF(production!XL24&gt;0,interest_nominal,0)</f>
        <v>0</v>
      </c>
      <c r="XM50" s="80">
        <f>IF(production!XM24&gt;0,interest_nominal,0)</f>
        <v>0</v>
      </c>
      <c r="XN50" s="80">
        <f>IF(production!XN24&gt;0,interest_nominal,0)</f>
        <v>0</v>
      </c>
      <c r="XO50" s="80">
        <f>IF(production!XO24&gt;0,interest_nominal,0)</f>
        <v>0</v>
      </c>
      <c r="XP50" s="80">
        <f>IF(production!XP24&gt;0,interest_nominal,0)</f>
        <v>0</v>
      </c>
      <c r="XQ50" s="80">
        <f>IF(production!XQ24&gt;0,interest_nominal,0)</f>
        <v>0</v>
      </c>
      <c r="XR50" s="80">
        <f>IF(production!XR24&gt;0,interest_nominal,0)</f>
        <v>0</v>
      </c>
      <c r="XS50" s="80">
        <f>IF(production!XS24&gt;0,interest_nominal,0)</f>
        <v>0</v>
      </c>
      <c r="XT50" s="80">
        <f>IF(production!XT24&gt;0,interest_nominal,0)</f>
        <v>0</v>
      </c>
      <c r="XU50" s="80">
        <f>IF(production!XU24&gt;0,interest_nominal,0)</f>
        <v>0</v>
      </c>
      <c r="XV50" s="80">
        <f>IF(production!XV24&gt;0,interest_nominal,0)</f>
        <v>0</v>
      </c>
      <c r="XW50" s="80">
        <f>IF(production!XW24&gt;0,interest_nominal,0)</f>
        <v>0</v>
      </c>
      <c r="XX50" s="80">
        <f>IF(production!XX24&gt;0,interest_nominal,0)</f>
        <v>0</v>
      </c>
      <c r="XY50" s="80">
        <f>IF(production!XY24&gt;0,interest_nominal,0)</f>
        <v>0</v>
      </c>
      <c r="XZ50" s="80">
        <f>IF(production!XZ24&gt;0,interest_nominal,0)</f>
        <v>0</v>
      </c>
      <c r="YA50" s="80">
        <f>IF(production!YA24&gt;0,interest_nominal,0)</f>
        <v>0</v>
      </c>
      <c r="YB50" s="80">
        <f>IF(production!YB24&gt;0,interest_nominal,0)</f>
        <v>0</v>
      </c>
      <c r="YC50" s="80">
        <f>IF(production!YC24&gt;0,interest_nominal,0)</f>
        <v>0</v>
      </c>
      <c r="YD50" s="80">
        <f>IF(production!YD24&gt;0,interest_nominal,0)</f>
        <v>0</v>
      </c>
      <c r="YE50" s="80">
        <f>IF(production!YE24&gt;0,interest_nominal,0)</f>
        <v>0</v>
      </c>
      <c r="YF50" s="80">
        <f>IF(production!YF24&gt;0,interest_nominal,0)</f>
        <v>0</v>
      </c>
      <c r="YG50" s="80">
        <f>IF(production!YG24&gt;0,interest_nominal,0)</f>
        <v>0</v>
      </c>
      <c r="YH50" s="80">
        <f>IF(production!YH24&gt;0,interest_nominal,0)</f>
        <v>0</v>
      </c>
      <c r="YI50" s="80">
        <f>IF(production!YI24&gt;0,interest_nominal,0)</f>
        <v>0</v>
      </c>
      <c r="YJ50" s="80">
        <f>IF(production!YJ24&gt;0,interest_nominal,0)</f>
        <v>0</v>
      </c>
      <c r="YK50" s="80">
        <f>IF(production!YK24&gt;0,interest_nominal,0)</f>
        <v>0</v>
      </c>
      <c r="YL50" s="80">
        <f>IF(production!YL24&gt;0,interest_nominal,0)</f>
        <v>0</v>
      </c>
      <c r="YM50" s="80">
        <f>IF(production!YM24&gt;0,interest_nominal,0)</f>
        <v>0</v>
      </c>
      <c r="YN50" s="80">
        <f>IF(production!YN24&gt;0,interest_nominal,0)</f>
        <v>0</v>
      </c>
      <c r="YO50" s="80">
        <f>IF(production!YO24&gt;0,interest_nominal,0)</f>
        <v>0</v>
      </c>
      <c r="YP50" s="80">
        <f>IF(production!YP24&gt;0,interest_nominal,0)</f>
        <v>0</v>
      </c>
      <c r="YQ50" s="80">
        <f>IF(production!YQ24&gt;0,interest_nominal,0)</f>
        <v>0</v>
      </c>
      <c r="YR50" s="80">
        <f>IF(production!YR24&gt;0,interest_nominal,0)</f>
        <v>0</v>
      </c>
      <c r="YS50" s="80">
        <f>IF(production!YS24&gt;0,interest_nominal,0)</f>
        <v>0</v>
      </c>
      <c r="YT50" s="80">
        <f>IF(production!YT24&gt;0,interest_nominal,0)</f>
        <v>0</v>
      </c>
      <c r="YU50" s="80">
        <f>IF(production!YU24&gt;0,interest_nominal,0)</f>
        <v>0</v>
      </c>
      <c r="YV50" s="80">
        <f>IF(production!YV24&gt;0,interest_nominal,0)</f>
        <v>0</v>
      </c>
      <c r="YW50" s="80">
        <f>IF(production!YW24&gt;0,interest_nominal,0)</f>
        <v>0</v>
      </c>
      <c r="YX50" s="80">
        <f>IF(production!YX24&gt;0,interest_nominal,0)</f>
        <v>0</v>
      </c>
      <c r="YY50" s="80">
        <f>IF(production!YY24&gt;0,interest_nominal,0)</f>
        <v>0</v>
      </c>
      <c r="YZ50" s="80">
        <f>IF(production!YZ24&gt;0,interest_nominal,0)</f>
        <v>0</v>
      </c>
      <c r="ZA50" s="80">
        <f>IF(production!ZA24&gt;0,interest_nominal,0)</f>
        <v>0</v>
      </c>
      <c r="ZB50" s="80">
        <f>IF(production!ZB24&gt;0,interest_nominal,0)</f>
        <v>0</v>
      </c>
      <c r="ZC50" s="80">
        <f>IF(production!ZC24&gt;0,interest_nominal,0)</f>
        <v>0</v>
      </c>
      <c r="ZD50" s="80">
        <f>IF(production!ZD24&gt;0,interest_nominal,0)</f>
        <v>0</v>
      </c>
      <c r="ZE50" s="80">
        <f>IF(production!ZE24&gt;0,interest_nominal,0)</f>
        <v>0</v>
      </c>
      <c r="ZF50" s="80">
        <f>IF(production!ZF24&gt;0,interest_nominal,0)</f>
        <v>0</v>
      </c>
      <c r="ZG50" s="80">
        <f>IF(production!ZG24&gt;0,interest_nominal,0)</f>
        <v>0</v>
      </c>
      <c r="ZH50" s="80">
        <f>IF(production!ZH24&gt;0,interest_nominal,0)</f>
        <v>0</v>
      </c>
      <c r="ZI50" s="80">
        <f>IF(production!ZI24&gt;0,interest_nominal,0)</f>
        <v>0</v>
      </c>
      <c r="ZJ50" s="80">
        <f>IF(production!ZJ24&gt;0,interest_nominal,0)</f>
        <v>0</v>
      </c>
      <c r="ZK50" s="80">
        <f>IF(production!ZK24&gt;0,interest_nominal,0)</f>
        <v>0</v>
      </c>
      <c r="ZL50" s="80">
        <f>IF(production!ZL24&gt;0,interest_nominal,0)</f>
        <v>0</v>
      </c>
      <c r="ZM50" s="80">
        <f>IF(production!ZM24&gt;0,interest_nominal,0)</f>
        <v>0</v>
      </c>
      <c r="ZN50" s="80">
        <f>IF(production!ZN24&gt;0,interest_nominal,0)</f>
        <v>0</v>
      </c>
      <c r="ZO50" s="80">
        <f>IF(production!ZO24&gt;0,interest_nominal,0)</f>
        <v>0</v>
      </c>
      <c r="ZP50" s="80">
        <f>IF(production!ZP24&gt;0,interest_nominal,0)</f>
        <v>0</v>
      </c>
      <c r="ZQ50" s="80">
        <f>IF(production!ZQ24&gt;0,interest_nominal,0)</f>
        <v>0</v>
      </c>
      <c r="ZR50" s="80">
        <f>IF(production!ZR24&gt;0,interest_nominal,0)</f>
        <v>0</v>
      </c>
      <c r="ZS50" s="80">
        <f>IF(production!ZS24&gt;0,interest_nominal,0)</f>
        <v>0</v>
      </c>
      <c r="ZT50" s="80">
        <f>IF(production!ZT24&gt;0,interest_nominal,0)</f>
        <v>0</v>
      </c>
      <c r="ZU50" s="80">
        <f>IF(production!ZU24&gt;0,interest_nominal,0)</f>
        <v>0</v>
      </c>
      <c r="ZV50" s="80">
        <f>IF(production!ZV24&gt;0,interest_nominal,0)</f>
        <v>0</v>
      </c>
      <c r="ZW50" s="80">
        <f>IF(production!ZW24&gt;0,interest_nominal,0)</f>
        <v>0</v>
      </c>
      <c r="ZX50" s="80">
        <f>IF(production!ZX24&gt;0,interest_nominal,0)</f>
        <v>0</v>
      </c>
      <c r="ZY50" s="80">
        <f>IF(production!ZY24&gt;0,interest_nominal,0)</f>
        <v>0</v>
      </c>
      <c r="ZZ50" s="80">
        <f>IF(production!ZZ24&gt;0,interest_nominal,0)</f>
        <v>0</v>
      </c>
      <c r="AAA50" s="80">
        <f>IF(production!AAA24&gt;0,interest_nominal,0)</f>
        <v>0</v>
      </c>
      <c r="AAB50" s="80">
        <f>IF(production!AAB24&gt;0,interest_nominal,0)</f>
        <v>0</v>
      </c>
      <c r="AAC50" s="80">
        <f>IF(production!AAC24&gt;0,interest_nominal,0)</f>
        <v>0</v>
      </c>
      <c r="AAD50" s="80">
        <f>IF(production!AAD24&gt;0,interest_nominal,0)</f>
        <v>0</v>
      </c>
      <c r="AAE50" s="80">
        <f>IF(production!AAE24&gt;0,interest_nominal,0)</f>
        <v>0</v>
      </c>
      <c r="AAF50" s="80">
        <f>IF(production!AAF24&gt;0,interest_nominal,0)</f>
        <v>0</v>
      </c>
      <c r="AAG50" s="80">
        <f>IF(production!AAG24&gt;0,interest_nominal,0)</f>
        <v>0</v>
      </c>
      <c r="AAH50" s="80">
        <f>IF(production!AAH24&gt;0,interest_nominal,0)</f>
        <v>0</v>
      </c>
      <c r="AAI50" s="80">
        <f>IF(production!AAI24&gt;0,interest_nominal,0)</f>
        <v>0</v>
      </c>
      <c r="AAJ50" s="80">
        <f>IF(production!AAJ24&gt;0,interest_nominal,0)</f>
        <v>0</v>
      </c>
      <c r="AAK50" s="80">
        <f>IF(production!AAK24&gt;0,interest_nominal,0)</f>
        <v>0</v>
      </c>
      <c r="AAL50" s="80">
        <f>IF(production!AAL24&gt;0,interest_nominal,0)</f>
        <v>0</v>
      </c>
      <c r="AAM50" s="80">
        <f>IF(production!AAM24&gt;0,interest_nominal,0)</f>
        <v>0</v>
      </c>
      <c r="AAN50" s="80">
        <f>IF(production!AAN24&gt;0,interest_nominal,0)</f>
        <v>0</v>
      </c>
      <c r="AAO50" s="80">
        <f>IF(production!AAO24&gt;0,interest_nominal,0)</f>
        <v>0</v>
      </c>
      <c r="AAP50" s="80">
        <f>IF(production!AAP24&gt;0,interest_nominal,0)</f>
        <v>0</v>
      </c>
      <c r="AAQ50" s="80">
        <f>IF(production!AAQ24&gt;0,interest_nominal,0)</f>
        <v>0</v>
      </c>
      <c r="AAR50" s="80">
        <f>IF(production!AAR24&gt;0,interest_nominal,0)</f>
        <v>0</v>
      </c>
      <c r="AAS50" s="80">
        <f>IF(production!AAS24&gt;0,interest_nominal,0)</f>
        <v>0</v>
      </c>
      <c r="AAT50" s="80">
        <f>IF(production!AAT24&gt;0,interest_nominal,0)</f>
        <v>0</v>
      </c>
      <c r="AAU50" s="80">
        <f>IF(production!AAU24&gt;0,interest_nominal,0)</f>
        <v>0</v>
      </c>
      <c r="AAV50" s="80">
        <f>IF(production!AAV24&gt;0,interest_nominal,0)</f>
        <v>0</v>
      </c>
      <c r="AAW50" s="80">
        <f>IF(production!AAW24&gt;0,interest_nominal,0)</f>
        <v>0</v>
      </c>
      <c r="AAX50" s="80">
        <f>IF(production!AAX24&gt;0,interest_nominal,0)</f>
        <v>0</v>
      </c>
      <c r="AAY50" s="80">
        <f>IF(production!AAY24&gt;0,interest_nominal,0)</f>
        <v>0</v>
      </c>
      <c r="AAZ50" s="80">
        <f>IF(production!AAZ24&gt;0,interest_nominal,0)</f>
        <v>0</v>
      </c>
      <c r="ABA50" s="80">
        <f>IF(production!ABA24&gt;0,interest_nominal,0)</f>
        <v>0</v>
      </c>
      <c r="ABB50" s="80">
        <f>IF(production!ABB24&gt;0,interest_nominal,0)</f>
        <v>0</v>
      </c>
      <c r="ABC50" s="80">
        <f>IF(production!ABC24&gt;0,interest_nominal,0)</f>
        <v>0</v>
      </c>
      <c r="ABD50" s="80">
        <f>IF(production!ABD24&gt;0,interest_nominal,0)</f>
        <v>0</v>
      </c>
      <c r="ABE50" s="80">
        <f>IF(production!ABE24&gt;0,interest_nominal,0)</f>
        <v>0</v>
      </c>
      <c r="ABF50" s="80">
        <f>IF(production!ABF24&gt;0,interest_nominal,0)</f>
        <v>0</v>
      </c>
      <c r="ABG50" s="80">
        <f>IF(production!ABG24&gt;0,interest_nominal,0)</f>
        <v>0</v>
      </c>
      <c r="ABH50" s="80">
        <f>IF(production!ABH24&gt;0,interest_nominal,0)</f>
        <v>0</v>
      </c>
      <c r="ABI50" s="80">
        <f>IF(production!ABI24&gt;0,interest_nominal,0)</f>
        <v>0</v>
      </c>
      <c r="ABJ50" s="80">
        <f>IF(production!ABJ24&gt;0,interest_nominal,0)</f>
        <v>0</v>
      </c>
      <c r="ABK50" s="80">
        <f>IF(production!ABK24&gt;0,interest_nominal,0)</f>
        <v>0</v>
      </c>
      <c r="ABL50" s="80">
        <f>IF(production!ABL24&gt;0,interest_nominal,0)</f>
        <v>0</v>
      </c>
      <c r="ABM50" s="80">
        <f>IF(production!ABM24&gt;0,interest_nominal,0)</f>
        <v>0</v>
      </c>
      <c r="ABN50" s="80">
        <f>IF(production!ABN24&gt;0,interest_nominal,0)</f>
        <v>0</v>
      </c>
      <c r="ABO50" s="80">
        <f>IF(production!ABO24&gt;0,interest_nominal,0)</f>
        <v>0</v>
      </c>
      <c r="ABP50" s="80">
        <f>IF(production!ABP24&gt;0,interest_nominal,0)</f>
        <v>0</v>
      </c>
      <c r="ABQ50" s="80">
        <f>IF(production!ABQ24&gt;0,interest_nominal,0)</f>
        <v>0</v>
      </c>
      <c r="ABR50" s="80">
        <f>IF(production!ABR24&gt;0,interest_nominal,0)</f>
        <v>0</v>
      </c>
      <c r="ABS50" s="80">
        <f>IF(production!ABS24&gt;0,interest_nominal,0)</f>
        <v>0</v>
      </c>
      <c r="ABT50" s="80">
        <f>IF(production!ABT24&gt;0,interest_nominal,0)</f>
        <v>0</v>
      </c>
      <c r="ABU50" s="80">
        <f>IF(production!ABU24&gt;0,interest_nominal,0)</f>
        <v>0</v>
      </c>
      <c r="ABV50" s="80">
        <f>IF(production!ABV24&gt;0,interest_nominal,0)</f>
        <v>0</v>
      </c>
      <c r="ABW50" s="80">
        <f>IF(production!ABW24&gt;0,interest_nominal,0)</f>
        <v>0</v>
      </c>
      <c r="ABX50" s="80">
        <f>IF(production!ABX24&gt;0,interest_nominal,0)</f>
        <v>0</v>
      </c>
      <c r="ABY50" s="80">
        <f>IF(production!ABY24&gt;0,interest_nominal,0)</f>
        <v>0</v>
      </c>
      <c r="ABZ50" s="80">
        <f>IF(production!ABZ24&gt;0,interest_nominal,0)</f>
        <v>0</v>
      </c>
      <c r="ACA50" s="80">
        <f>IF(production!ACA24&gt;0,interest_nominal,0)</f>
        <v>0</v>
      </c>
      <c r="ACB50" s="80">
        <f>IF(production!ACB24&gt;0,interest_nominal,0)</f>
        <v>0</v>
      </c>
      <c r="ACC50" s="80">
        <f>IF(production!ACC24&gt;0,interest_nominal,0)</f>
        <v>0</v>
      </c>
      <c r="ACD50" s="80">
        <f>IF(production!ACD24&gt;0,interest_nominal,0)</f>
        <v>0</v>
      </c>
      <c r="ACE50" s="80">
        <f>IF(production!ACE24&gt;0,interest_nominal,0)</f>
        <v>0</v>
      </c>
      <c r="ACF50" s="80">
        <f>IF(production!ACF24&gt;0,interest_nominal,0)</f>
        <v>0</v>
      </c>
      <c r="ACG50" s="80">
        <f>IF(production!ACG24&gt;0,interest_nominal,0)</f>
        <v>0</v>
      </c>
      <c r="ACH50" s="80">
        <f>IF(production!ACH24&gt;0,interest_nominal,0)</f>
        <v>0</v>
      </c>
      <c r="ACI50" s="80">
        <f>IF(production!ACI24&gt;0,interest_nominal,0)</f>
        <v>0</v>
      </c>
      <c r="ACJ50" s="80">
        <f>IF(production!ACJ24&gt;0,interest_nominal,0)</f>
        <v>0</v>
      </c>
      <c r="ACK50" s="80">
        <f>IF(production!ACK24&gt;0,interest_nominal,0)</f>
        <v>0</v>
      </c>
      <c r="ACL50" s="80">
        <f>IF(production!ACL24&gt;0,interest_nominal,0)</f>
        <v>0</v>
      </c>
      <c r="ACM50" s="80">
        <f>IF(production!ACM24&gt;0,interest_nominal,0)</f>
        <v>0</v>
      </c>
      <c r="ACN50" s="80">
        <f>IF(production!ACN24&gt;0,interest_nominal,0)</f>
        <v>0</v>
      </c>
      <c r="ACO50" s="80">
        <f>IF(production!ACO24&gt;0,interest_nominal,0)</f>
        <v>0</v>
      </c>
      <c r="ACP50" s="80">
        <f>IF(production!ACP24&gt;0,interest_nominal,0)</f>
        <v>0</v>
      </c>
      <c r="ACQ50" s="80">
        <f>IF(production!ACQ24&gt;0,interest_nominal,0)</f>
        <v>0</v>
      </c>
      <c r="ACR50" s="80">
        <f>IF(production!ACR24&gt;0,interest_nominal,0)</f>
        <v>0</v>
      </c>
      <c r="ACS50" s="80">
        <f>IF(production!ACS24&gt;0,interest_nominal,0)</f>
        <v>0</v>
      </c>
      <c r="ACT50" s="80">
        <f>IF(production!ACT24&gt;0,interest_nominal,0)</f>
        <v>0</v>
      </c>
      <c r="ACU50" s="80">
        <f>IF(production!ACU24&gt;0,interest_nominal,0)</f>
        <v>0</v>
      </c>
      <c r="ACV50" s="80">
        <f>IF(production!ACV24&gt;0,interest_nominal,0)</f>
        <v>0</v>
      </c>
      <c r="ACW50" s="80">
        <f>IF(production!ACW24&gt;0,interest_nominal,0)</f>
        <v>0</v>
      </c>
      <c r="ACX50" s="80">
        <f>IF(production!ACX24&gt;0,interest_nominal,0)</f>
        <v>0</v>
      </c>
      <c r="ACY50" s="80">
        <f>IF(production!ACY24&gt;0,interest_nominal,0)</f>
        <v>0</v>
      </c>
      <c r="ACZ50" s="80">
        <f>IF(production!ACZ24&gt;0,interest_nominal,0)</f>
        <v>0</v>
      </c>
      <c r="ADA50" s="80">
        <f>IF(production!ADA24&gt;0,interest_nominal,0)</f>
        <v>0</v>
      </c>
      <c r="ADB50" s="80">
        <f>IF(production!ADB24&gt;0,interest_nominal,0)</f>
        <v>0</v>
      </c>
      <c r="ADC50" s="80">
        <f>IF(production!ADC24&gt;0,interest_nominal,0)</f>
        <v>0</v>
      </c>
      <c r="ADD50" s="80">
        <f>IF(production!ADD24&gt;0,interest_nominal,0)</f>
        <v>0</v>
      </c>
      <c r="ADE50" s="80">
        <f>IF(production!ADE24&gt;0,interest_nominal,0)</f>
        <v>0</v>
      </c>
      <c r="ADF50" s="80">
        <f>IF(production!ADF24&gt;0,interest_nominal,0)</f>
        <v>0</v>
      </c>
      <c r="ADG50" s="80">
        <f>IF(production!ADG24&gt;0,interest_nominal,0)</f>
        <v>0</v>
      </c>
      <c r="ADH50" s="80">
        <f>IF(production!ADH24&gt;0,interest_nominal,0)</f>
        <v>0</v>
      </c>
      <c r="ADI50" s="80">
        <f>IF(production!ADI24&gt;0,interest_nominal,0)</f>
        <v>0</v>
      </c>
      <c r="ADJ50" s="80">
        <f>IF(production!ADJ24&gt;0,interest_nominal,0)</f>
        <v>0</v>
      </c>
      <c r="ADK50" s="80">
        <f>IF(production!ADK24&gt;0,interest_nominal,0)</f>
        <v>0</v>
      </c>
      <c r="ADL50" s="80">
        <f>IF(production!ADL24&gt;0,interest_nominal,0)</f>
        <v>0</v>
      </c>
      <c r="ADM50" s="80">
        <f>IF(production!ADM24&gt;0,interest_nominal,0)</f>
        <v>0</v>
      </c>
      <c r="ADN50" s="80">
        <f>IF(production!ADN24&gt;0,interest_nominal,0)</f>
        <v>0</v>
      </c>
      <c r="ADO50" s="80">
        <f>IF(production!ADO24&gt;0,interest_nominal,0)</f>
        <v>0</v>
      </c>
      <c r="ADP50" s="80">
        <f>IF(production!ADP24&gt;0,interest_nominal,0)</f>
        <v>0</v>
      </c>
      <c r="ADQ50" s="80">
        <f>IF(production!ADQ24&gt;0,interest_nominal,0)</f>
        <v>0</v>
      </c>
      <c r="ADR50" s="80">
        <f>IF(production!ADR24&gt;0,interest_nominal,0)</f>
        <v>0</v>
      </c>
      <c r="ADS50" s="80">
        <f>IF(production!ADS24&gt;0,interest_nominal,0)</f>
        <v>0</v>
      </c>
      <c r="ADT50" s="80">
        <f>IF(production!ADT24&gt;0,interest_nominal,0)</f>
        <v>0</v>
      </c>
      <c r="ADU50" s="80">
        <f>IF(production!ADU24&gt;0,interest_nominal,0)</f>
        <v>0</v>
      </c>
      <c r="ADV50" s="80">
        <f>IF(production!ADV24&gt;0,interest_nominal,0)</f>
        <v>0</v>
      </c>
      <c r="ADW50" s="80">
        <f>IF(production!ADW24&gt;0,interest_nominal,0)</f>
        <v>0</v>
      </c>
      <c r="ADX50" s="80">
        <f>IF(production!ADX24&gt;0,interest_nominal,0)</f>
        <v>0</v>
      </c>
      <c r="ADY50" s="80">
        <f>IF(production!ADY24&gt;0,interest_nominal,0)</f>
        <v>0</v>
      </c>
      <c r="ADZ50" s="80">
        <f>IF(production!ADZ24&gt;0,interest_nominal,0)</f>
        <v>0</v>
      </c>
      <c r="AEA50" s="80">
        <f>IF(production!AEA24&gt;0,interest_nominal,0)</f>
        <v>0</v>
      </c>
      <c r="AEB50" s="80">
        <f>IF(production!AEB24&gt;0,interest_nominal,0)</f>
        <v>0</v>
      </c>
      <c r="AEC50" s="80">
        <f>IF(production!AEC24&gt;0,interest_nominal,0)</f>
        <v>0</v>
      </c>
      <c r="AED50" s="80">
        <f>IF(production!AED24&gt;0,interest_nominal,0)</f>
        <v>0</v>
      </c>
      <c r="AEE50" s="80">
        <f>IF(production!AEE24&gt;0,interest_nominal,0)</f>
        <v>0</v>
      </c>
      <c r="AEF50" s="80">
        <f>IF(production!AEF24&gt;0,interest_nominal,0)</f>
        <v>0</v>
      </c>
      <c r="AEG50" s="80">
        <f>IF(production!AEG24&gt;0,interest_nominal,0)</f>
        <v>0</v>
      </c>
      <c r="AEH50" s="80">
        <f>IF(production!AEH24&gt;0,interest_nominal,0)</f>
        <v>0</v>
      </c>
      <c r="AEI50" s="80">
        <f>IF(production!AEI24&gt;0,interest_nominal,0)</f>
        <v>0</v>
      </c>
      <c r="AEJ50" s="80">
        <f>IF(production!AEJ24&gt;0,interest_nominal,0)</f>
        <v>0</v>
      </c>
      <c r="AEK50" s="80">
        <f>IF(production!AEK24&gt;0,interest_nominal,0)</f>
        <v>0</v>
      </c>
      <c r="AEL50" s="80">
        <f>IF(production!AEL24&gt;0,interest_nominal,0)</f>
        <v>0</v>
      </c>
      <c r="AEM50" s="80">
        <f>IF(production!AEM24&gt;0,interest_nominal,0)</f>
        <v>0</v>
      </c>
      <c r="AEN50" s="80">
        <f>IF(production!AEN24&gt;0,interest_nominal,0)</f>
        <v>0</v>
      </c>
      <c r="AEO50" s="80">
        <f>IF(production!AEO24&gt;0,interest_nominal,0)</f>
        <v>0</v>
      </c>
      <c r="AEP50" s="80">
        <f>IF(production!AEP24&gt;0,interest_nominal,0)</f>
        <v>0</v>
      </c>
      <c r="AEQ50" s="80">
        <f>IF(production!AEQ24&gt;0,interest_nominal,0)</f>
        <v>0</v>
      </c>
      <c r="AER50" s="80">
        <f>IF(production!AER24&gt;0,interest_nominal,0)</f>
        <v>0</v>
      </c>
      <c r="AES50" s="80">
        <f>IF(production!AES24&gt;0,interest_nominal,0)</f>
        <v>0</v>
      </c>
      <c r="AET50" s="80">
        <f>IF(production!AET24&gt;0,interest_nominal,0)</f>
        <v>0</v>
      </c>
      <c r="AEU50" s="80">
        <f>IF(production!AEU24&gt;0,interest_nominal,0)</f>
        <v>0</v>
      </c>
      <c r="AEV50" s="80">
        <f>IF(production!AEV24&gt;0,interest_nominal,0)</f>
        <v>0</v>
      </c>
      <c r="AEW50" s="80">
        <f>IF(production!AEW24&gt;0,interest_nominal,0)</f>
        <v>0</v>
      </c>
      <c r="AEX50" s="80">
        <f>IF(production!AEX24&gt;0,interest_nominal,0)</f>
        <v>0</v>
      </c>
      <c r="AEY50" s="80">
        <f>IF(production!AEY24&gt;0,interest_nominal,0)</f>
        <v>0</v>
      </c>
      <c r="AEZ50" s="80">
        <f>IF(production!AEZ24&gt;0,interest_nominal,0)</f>
        <v>0</v>
      </c>
      <c r="AFA50" s="80">
        <f>IF(production!AFA24&gt;0,interest_nominal,0)</f>
        <v>0</v>
      </c>
      <c r="AFB50" s="80">
        <f>IF(production!AFB24&gt;0,interest_nominal,0)</f>
        <v>0</v>
      </c>
      <c r="AFC50" s="80">
        <f>IF(production!AFC24&gt;0,interest_nominal,0)</f>
        <v>0</v>
      </c>
      <c r="AFD50" s="80">
        <f>IF(production!AFD24&gt;0,interest_nominal,0)</f>
        <v>0</v>
      </c>
      <c r="AFE50" s="80">
        <f>IF(production!AFE24&gt;0,interest_nominal,0)</f>
        <v>0</v>
      </c>
      <c r="AFF50" s="80">
        <f>IF(production!AFF24&gt;0,interest_nominal,0)</f>
        <v>0</v>
      </c>
      <c r="AFG50" s="80">
        <f>IF(production!AFG24&gt;0,interest_nominal,0)</f>
        <v>0</v>
      </c>
      <c r="AFH50" s="80">
        <f>IF(production!AFH24&gt;0,interest_nominal,0)</f>
        <v>0</v>
      </c>
      <c r="AFI50" s="80">
        <f>IF(production!AFI24&gt;0,interest_nominal,0)</f>
        <v>0</v>
      </c>
      <c r="AFJ50" s="80">
        <f>IF(production!AFJ24&gt;0,interest_nominal,0)</f>
        <v>0</v>
      </c>
      <c r="AFK50" s="80">
        <f>IF(production!AFK24&gt;0,interest_nominal,0)</f>
        <v>0</v>
      </c>
      <c r="AFL50" s="80">
        <f>IF(production!AFL24&gt;0,interest_nominal,0)</f>
        <v>0</v>
      </c>
      <c r="AFM50" s="80">
        <f>IF(production!AFM24&gt;0,interest_nominal,0)</f>
        <v>0</v>
      </c>
      <c r="AFN50" s="80">
        <f>IF(production!AFN24&gt;0,interest_nominal,0)</f>
        <v>0</v>
      </c>
      <c r="AFO50" s="80">
        <f>IF(production!AFO24&gt;0,interest_nominal,0)</f>
        <v>0</v>
      </c>
      <c r="AFP50" s="80">
        <f>IF(production!AFP24&gt;0,interest_nominal,0)</f>
        <v>0</v>
      </c>
      <c r="AFQ50" s="80">
        <f>IF(production!AFQ24&gt;0,interest_nominal,0)</f>
        <v>0</v>
      </c>
      <c r="AFR50" s="80">
        <f>IF(production!AFR24&gt;0,interest_nominal,0)</f>
        <v>0</v>
      </c>
      <c r="AFS50" s="80">
        <f>IF(production!AFS24&gt;0,interest_nominal,0)</f>
        <v>0</v>
      </c>
      <c r="AFT50" s="80">
        <f>IF(production!AFT24&gt;0,interest_nominal,0)</f>
        <v>0</v>
      </c>
      <c r="AFU50" s="80">
        <f>IF(production!AFU24&gt;0,interest_nominal,0)</f>
        <v>0</v>
      </c>
      <c r="AFV50" s="80">
        <f>IF(production!AFV24&gt;0,interest_nominal,0)</f>
        <v>0</v>
      </c>
      <c r="AFW50" s="80">
        <f>IF(production!AFW24&gt;0,interest_nominal,0)</f>
        <v>0</v>
      </c>
      <c r="AFX50" s="80">
        <f>IF(production!AFX24&gt;0,interest_nominal,0)</f>
        <v>0</v>
      </c>
      <c r="AFY50" s="80">
        <f>IF(production!AFY24&gt;0,interest_nominal,0)</f>
        <v>0</v>
      </c>
      <c r="AFZ50" s="80">
        <f>IF(production!AFZ24&gt;0,interest_nominal,0)</f>
        <v>0</v>
      </c>
      <c r="AGA50" s="80">
        <f>IF(production!AGA24&gt;0,interest_nominal,0)</f>
        <v>0</v>
      </c>
      <c r="AGB50" s="80">
        <f>IF(production!AGB24&gt;0,interest_nominal,0)</f>
        <v>0</v>
      </c>
      <c r="AGC50" s="80">
        <f>IF(production!AGC24&gt;0,interest_nominal,0)</f>
        <v>0</v>
      </c>
      <c r="AGD50" s="80">
        <f>IF(production!AGD24&gt;0,interest_nominal,0)</f>
        <v>0</v>
      </c>
      <c r="AGE50" s="80">
        <f>IF(production!AGE24&gt;0,interest_nominal,0)</f>
        <v>0</v>
      </c>
      <c r="AGF50" s="80">
        <f>IF(production!AGF24&gt;0,interest_nominal,0)</f>
        <v>0</v>
      </c>
      <c r="AGG50" s="80">
        <f>IF(production!AGG24&gt;0,interest_nominal,0)</f>
        <v>0</v>
      </c>
      <c r="AGH50" s="80">
        <f>IF(production!AGH24&gt;0,interest_nominal,0)</f>
        <v>0</v>
      </c>
      <c r="AGI50" s="80">
        <f>IF(production!AGI24&gt;0,interest_nominal,0)</f>
        <v>0</v>
      </c>
      <c r="AGJ50" s="80">
        <f>IF(production!AGJ24&gt;0,interest_nominal,0)</f>
        <v>0</v>
      </c>
      <c r="AGK50" s="80">
        <f>IF(production!AGK24&gt;0,interest_nominal,0)</f>
        <v>0</v>
      </c>
      <c r="AGL50" s="80">
        <f>IF(production!AGL24&gt;0,interest_nominal,0)</f>
        <v>0</v>
      </c>
      <c r="AGM50" s="80">
        <f>IF(production!AGM24&gt;0,interest_nominal,0)</f>
        <v>0</v>
      </c>
      <c r="AGN50" s="80">
        <f>IF(production!AGN24&gt;0,interest_nominal,0)</f>
        <v>0</v>
      </c>
      <c r="AGO50" s="80">
        <f>IF(production!AGO24&gt;0,interest_nominal,0)</f>
        <v>0</v>
      </c>
      <c r="AGP50" s="80">
        <f>IF(production!AGP24&gt;0,interest_nominal,0)</f>
        <v>0</v>
      </c>
      <c r="AGQ50" s="80">
        <f>IF(production!AGQ24&gt;0,interest_nominal,0)</f>
        <v>0</v>
      </c>
      <c r="AGR50" s="80">
        <f>IF(production!AGR24&gt;0,interest_nominal,0)</f>
        <v>0</v>
      </c>
      <c r="AGS50" s="80">
        <f>IF(production!AGS24&gt;0,interest_nominal,0)</f>
        <v>0</v>
      </c>
      <c r="AGT50" s="80">
        <f>IF(production!AGT24&gt;0,interest_nominal,0)</f>
        <v>0</v>
      </c>
      <c r="AGU50" s="80">
        <f>IF(production!AGU24&gt;0,interest_nominal,0)</f>
        <v>0</v>
      </c>
      <c r="AGV50" s="80">
        <f>IF(production!AGV24&gt;0,interest_nominal,0)</f>
        <v>0</v>
      </c>
      <c r="AGW50" s="80">
        <f>IF(production!AGW24&gt;0,interest_nominal,0)</f>
        <v>0</v>
      </c>
      <c r="AGX50" s="80">
        <f>IF(production!AGX24&gt;0,interest_nominal,0)</f>
        <v>0</v>
      </c>
      <c r="AGY50" s="80">
        <f>IF(production!AGY24&gt;0,interest_nominal,0)</f>
        <v>0</v>
      </c>
      <c r="AGZ50" s="80">
        <f>IF(production!AGZ24&gt;0,interest_nominal,0)</f>
        <v>0</v>
      </c>
      <c r="AHA50" s="80">
        <f>IF(production!AHA24&gt;0,interest_nominal,0)</f>
        <v>0</v>
      </c>
      <c r="AHB50" s="80">
        <f>IF(production!AHB24&gt;0,interest_nominal,0)</f>
        <v>0</v>
      </c>
      <c r="AHC50" s="80">
        <f>IF(production!AHC24&gt;0,interest_nominal,0)</f>
        <v>0</v>
      </c>
      <c r="AHD50" s="80">
        <f>IF(production!AHD24&gt;0,interest_nominal,0)</f>
        <v>0</v>
      </c>
      <c r="AHE50" s="80">
        <f>IF(production!AHE24&gt;0,interest_nominal,0)</f>
        <v>0</v>
      </c>
      <c r="AHF50" s="80">
        <f>IF(production!AHF24&gt;0,interest_nominal,0)</f>
        <v>0</v>
      </c>
      <c r="AHG50" s="80">
        <f>IF(production!AHG24&gt;0,interest_nominal,0)</f>
        <v>0</v>
      </c>
      <c r="AHH50" s="80">
        <f>IF(production!AHH24&gt;0,interest_nominal,0)</f>
        <v>0</v>
      </c>
      <c r="AHI50" s="80">
        <f>IF(production!AHI24&gt;0,interest_nominal,0)</f>
        <v>0</v>
      </c>
      <c r="AHJ50" s="80">
        <f>IF(production!AHJ24&gt;0,interest_nominal,0)</f>
        <v>0</v>
      </c>
      <c r="AHK50" s="80">
        <f>IF(production!AHK24&gt;0,interest_nominal,0)</f>
        <v>0</v>
      </c>
      <c r="AHL50" s="80">
        <f>IF(production!AHL24&gt;0,interest_nominal,0)</f>
        <v>0</v>
      </c>
      <c r="AHM50" s="80">
        <f>IF(production!AHM24&gt;0,interest_nominal,0)</f>
        <v>0</v>
      </c>
      <c r="AHN50" s="80">
        <f>IF(production!AHN24&gt;0,interest_nominal,0)</f>
        <v>0</v>
      </c>
      <c r="AHO50" s="80">
        <f>IF(production!AHO24&gt;0,interest_nominal,0)</f>
        <v>0</v>
      </c>
      <c r="AHP50" s="80">
        <f>IF(production!AHP24&gt;0,interest_nominal,0)</f>
        <v>0</v>
      </c>
      <c r="AHQ50" s="80">
        <f>IF(production!AHQ24&gt;0,interest_nominal,0)</f>
        <v>0</v>
      </c>
      <c r="AHR50" s="80">
        <f>IF(production!AHR24&gt;0,interest_nominal,0)</f>
        <v>0</v>
      </c>
      <c r="AHS50" s="80">
        <f>IF(production!AHS24&gt;0,interest_nominal,0)</f>
        <v>0</v>
      </c>
      <c r="AHT50" s="80">
        <f>IF(production!AHT24&gt;0,interest_nominal,0)</f>
        <v>0</v>
      </c>
      <c r="AHU50" s="80">
        <f>IF(production!AHU24&gt;0,interest_nominal,0)</f>
        <v>0</v>
      </c>
      <c r="AHV50" s="80">
        <f>IF(production!AHV24&gt;0,interest_nominal,0)</f>
        <v>0</v>
      </c>
      <c r="AHW50" s="80">
        <f>IF(production!AHW24&gt;0,interest_nominal,0)</f>
        <v>0</v>
      </c>
      <c r="AHX50" s="80">
        <f>IF(production!AHX24&gt;0,interest_nominal,0)</f>
        <v>0</v>
      </c>
      <c r="AHY50" s="80">
        <f>IF(production!AHY24&gt;0,interest_nominal,0)</f>
        <v>0</v>
      </c>
      <c r="AHZ50" s="80">
        <f>IF(production!AHZ24&gt;0,interest_nominal,0)</f>
        <v>0</v>
      </c>
      <c r="AIA50" s="80">
        <f>IF(production!AIA24&gt;0,interest_nominal,0)</f>
        <v>0</v>
      </c>
      <c r="AIB50" s="80">
        <f>IF(production!AIB24&gt;0,interest_nominal,0)</f>
        <v>0</v>
      </c>
      <c r="AIC50" s="80">
        <f>IF(production!AIC24&gt;0,interest_nominal,0)</f>
        <v>0</v>
      </c>
      <c r="AID50" s="80">
        <f>IF(production!AID24&gt;0,interest_nominal,0)</f>
        <v>0</v>
      </c>
      <c r="AIE50" s="80">
        <f>IF(production!AIE24&gt;0,interest_nominal,0)</f>
        <v>0</v>
      </c>
      <c r="AIF50" s="80">
        <f>IF(production!AIF24&gt;0,interest_nominal,0)</f>
        <v>0</v>
      </c>
      <c r="AIG50" s="80">
        <f>IF(production!AIG24&gt;0,interest_nominal,0)</f>
        <v>0</v>
      </c>
      <c r="AIH50" s="80">
        <f>IF(production!AIH24&gt;0,interest_nominal,0)</f>
        <v>0</v>
      </c>
      <c r="AII50" s="80">
        <f>IF(production!AII24&gt;0,interest_nominal,0)</f>
        <v>0</v>
      </c>
      <c r="AIJ50" s="80">
        <f>IF(production!AIJ24&gt;0,interest_nominal,0)</f>
        <v>0</v>
      </c>
      <c r="AIK50" s="80">
        <f>IF(production!AIK24&gt;0,interest_nominal,0)</f>
        <v>0</v>
      </c>
      <c r="AIL50" s="80">
        <f>IF(production!AIL24&gt;0,interest_nominal,0)</f>
        <v>0</v>
      </c>
      <c r="AIM50" s="80">
        <f>IF(production!AIM24&gt;0,interest_nominal,0)</f>
        <v>0</v>
      </c>
      <c r="AIN50" s="80">
        <f>IF(production!AIN24&gt;0,interest_nominal,0)</f>
        <v>0</v>
      </c>
      <c r="AIO50" s="80">
        <f>IF(production!AIO24&gt;0,interest_nominal,0)</f>
        <v>0</v>
      </c>
      <c r="AIP50" s="80">
        <f>IF(production!AIP24&gt;0,interest_nominal,0)</f>
        <v>0</v>
      </c>
      <c r="AIQ50" s="80">
        <f>IF(production!AIQ24&gt;0,interest_nominal,0)</f>
        <v>0</v>
      </c>
      <c r="AIR50" s="80">
        <f>IF(production!AIR24&gt;0,interest_nominal,0)</f>
        <v>0</v>
      </c>
      <c r="AIS50" s="80">
        <f>IF(production!AIS24&gt;0,interest_nominal,0)</f>
        <v>0</v>
      </c>
      <c r="AIT50" s="80">
        <f>IF(production!AIT24&gt;0,interest_nominal,0)</f>
        <v>0</v>
      </c>
      <c r="AIU50" s="80">
        <f>IF(production!AIU24&gt;0,interest_nominal,0)</f>
        <v>0</v>
      </c>
      <c r="AIV50" s="80">
        <f>IF(production!AIV24&gt;0,interest_nominal,0)</f>
        <v>0</v>
      </c>
      <c r="AIW50" s="80">
        <f>IF(production!AIW24&gt;0,interest_nominal,0)</f>
        <v>0</v>
      </c>
      <c r="AIX50" s="80">
        <f>IF(production!AIX24&gt;0,interest_nominal,0)</f>
        <v>0</v>
      </c>
      <c r="AIY50" s="80">
        <f>IF(production!AIY24&gt;0,interest_nominal,0)</f>
        <v>0</v>
      </c>
      <c r="AIZ50" s="80">
        <f>IF(production!AIZ24&gt;0,interest_nominal,0)</f>
        <v>0</v>
      </c>
      <c r="AJA50" s="80">
        <f>IF(production!AJA24&gt;0,interest_nominal,0)</f>
        <v>0</v>
      </c>
      <c r="AJB50" s="80">
        <f>IF(production!AJB24&gt;0,interest_nominal,0)</f>
        <v>0</v>
      </c>
      <c r="AJC50" s="80">
        <f>IF(production!AJC24&gt;0,interest_nominal,0)</f>
        <v>0</v>
      </c>
      <c r="AJD50" s="80">
        <f>IF(production!AJD24&gt;0,interest_nominal,0)</f>
        <v>0</v>
      </c>
      <c r="AJE50" s="80">
        <f>IF(production!AJE24&gt;0,interest_nominal,0)</f>
        <v>0</v>
      </c>
      <c r="AJF50" s="80">
        <f>IF(production!AJF24&gt;0,interest_nominal,0)</f>
        <v>0</v>
      </c>
      <c r="AJG50" s="80">
        <f>IF(production!AJG24&gt;0,interest_nominal,0)</f>
        <v>0</v>
      </c>
      <c r="AJH50" s="80">
        <f>IF(production!AJH24&gt;0,interest_nominal,0)</f>
        <v>0</v>
      </c>
      <c r="AJI50" s="80">
        <f>IF(production!AJI24&gt;0,interest_nominal,0)</f>
        <v>0</v>
      </c>
      <c r="AJJ50" s="80">
        <f>IF(production!AJJ24&gt;0,interest_nominal,0)</f>
        <v>0</v>
      </c>
      <c r="AJK50" s="80">
        <f>IF(production!AJK24&gt;0,interest_nominal,0)</f>
        <v>0</v>
      </c>
      <c r="AJL50" s="80">
        <f>IF(production!AJL24&gt;0,interest_nominal,0)</f>
        <v>0</v>
      </c>
      <c r="AJM50" s="80">
        <f>IF(production!AJM24&gt;0,interest_nominal,0)</f>
        <v>0</v>
      </c>
      <c r="AJN50" s="80">
        <f>IF(production!AJN24&gt;0,interest_nominal,0)</f>
        <v>0</v>
      </c>
      <c r="AJO50" s="80">
        <f>IF(production!AJO24&gt;0,interest_nominal,0)</f>
        <v>0</v>
      </c>
      <c r="AJP50" s="80">
        <f>IF(production!AJP24&gt;0,interest_nominal,0)</f>
        <v>0</v>
      </c>
      <c r="AJQ50" s="80">
        <f>IF(production!AJQ24&gt;0,interest_nominal,0)</f>
        <v>0</v>
      </c>
      <c r="AJR50" s="80">
        <f>IF(production!AJR24&gt;0,interest_nominal,0)</f>
        <v>0</v>
      </c>
      <c r="AJS50" s="80">
        <f>IF(production!AJS24&gt;0,interest_nominal,0)</f>
        <v>0</v>
      </c>
      <c r="AJT50" s="80">
        <f>IF(production!AJT24&gt;0,interest_nominal,0)</f>
        <v>0</v>
      </c>
      <c r="AJU50" s="80">
        <f>IF(production!AJU24&gt;0,interest_nominal,0)</f>
        <v>0</v>
      </c>
      <c r="AJV50" s="80">
        <f>IF(production!AJV24&gt;0,interest_nominal,0)</f>
        <v>0</v>
      </c>
      <c r="AJW50" s="80">
        <f>IF(production!AJW24&gt;0,interest_nominal,0)</f>
        <v>0</v>
      </c>
      <c r="AJX50" s="80">
        <f>IF(production!AJX24&gt;0,interest_nominal,0)</f>
        <v>0</v>
      </c>
      <c r="AJY50" s="80">
        <f>IF(production!AJY24&gt;0,interest_nominal,0)</f>
        <v>0</v>
      </c>
      <c r="AJZ50" s="80">
        <f>IF(production!AJZ24&gt;0,interest_nominal,0)</f>
        <v>0</v>
      </c>
      <c r="AKA50" s="80">
        <f>IF(production!AKA24&gt;0,interest_nominal,0)</f>
        <v>0</v>
      </c>
      <c r="AKB50" s="80">
        <f>IF(production!AKB24&gt;0,interest_nominal,0)</f>
        <v>0</v>
      </c>
      <c r="AKC50" s="80">
        <f>IF(production!AKC24&gt;0,interest_nominal,0)</f>
        <v>0</v>
      </c>
      <c r="AKD50" s="80">
        <f>IF(production!AKD24&gt;0,interest_nominal,0)</f>
        <v>0</v>
      </c>
      <c r="AKE50" s="80">
        <f>IF(production!AKE24&gt;0,interest_nominal,0)</f>
        <v>0</v>
      </c>
      <c r="AKF50" s="80">
        <f>IF(production!AKF24&gt;0,interest_nominal,0)</f>
        <v>0</v>
      </c>
      <c r="AKG50" s="80">
        <f>IF(production!AKG24&gt;0,interest_nominal,0)</f>
        <v>0</v>
      </c>
      <c r="AKH50" s="80">
        <f>IF(production!AKH24&gt;0,interest_nominal,0)</f>
        <v>0</v>
      </c>
      <c r="AKI50" s="80">
        <f>IF(production!AKI24&gt;0,interest_nominal,0)</f>
        <v>0</v>
      </c>
      <c r="AKJ50" s="80">
        <f>IF(production!AKJ24&gt;0,interest_nominal,0)</f>
        <v>0</v>
      </c>
      <c r="AKK50" s="80">
        <f>IF(production!AKK24&gt;0,interest_nominal,0)</f>
        <v>0</v>
      </c>
      <c r="AKL50" s="80">
        <f>IF(production!AKL24&gt;0,interest_nominal,0)</f>
        <v>0</v>
      </c>
      <c r="AKM50" s="80">
        <f>IF(production!AKM24&gt;0,interest_nominal,0)</f>
        <v>0</v>
      </c>
      <c r="AKN50" s="80">
        <f>IF(production!AKN24&gt;0,interest_nominal,0)</f>
        <v>0</v>
      </c>
      <c r="AKO50" s="80">
        <f>IF(production!AKO24&gt;0,interest_nominal,0)</f>
        <v>0</v>
      </c>
      <c r="AKP50" s="80">
        <f>IF(production!AKP24&gt;0,interest_nominal,0)</f>
        <v>0</v>
      </c>
      <c r="AKQ50" s="80">
        <f>IF(production!AKQ24&gt;0,interest_nominal,0)</f>
        <v>0</v>
      </c>
      <c r="AKR50" s="80">
        <f>IF(production!AKR24&gt;0,interest_nominal,0)</f>
        <v>0</v>
      </c>
      <c r="AKS50" s="80">
        <f>IF(production!AKS24&gt;0,interest_nominal,0)</f>
        <v>0</v>
      </c>
      <c r="AKT50" s="80">
        <f>IF(production!AKT24&gt;0,interest_nominal,0)</f>
        <v>0</v>
      </c>
      <c r="AKU50" s="80">
        <f>IF(production!AKU24&gt;0,interest_nominal,0)</f>
        <v>0</v>
      </c>
      <c r="AKV50" s="80">
        <f>IF(production!AKV24&gt;0,interest_nominal,0)</f>
        <v>0</v>
      </c>
      <c r="AKW50" s="80">
        <f>IF(production!AKW24&gt;0,interest_nominal,0)</f>
        <v>0</v>
      </c>
      <c r="AKX50" s="80">
        <f>IF(production!AKX24&gt;0,interest_nominal,0)</f>
        <v>0</v>
      </c>
      <c r="AKY50" s="80">
        <f>IF(production!AKY24&gt;0,interest_nominal,0)</f>
        <v>0</v>
      </c>
      <c r="AKZ50" s="80">
        <f>IF(production!AKZ24&gt;0,interest_nominal,0)</f>
        <v>0</v>
      </c>
      <c r="ALA50" s="80">
        <f>IF(production!ALA24&gt;0,interest_nominal,0)</f>
        <v>0</v>
      </c>
      <c r="ALB50" s="80">
        <f>IF(production!ALB24&gt;0,interest_nominal,0)</f>
        <v>0</v>
      </c>
      <c r="ALC50" s="80">
        <f>IF(production!ALC24&gt;0,interest_nominal,0)</f>
        <v>0</v>
      </c>
      <c r="ALD50" s="80">
        <f>IF(production!ALD24&gt;0,interest_nominal,0)</f>
        <v>0</v>
      </c>
      <c r="ALE50" s="80">
        <f>IF(production!ALE24&gt;0,interest_nominal,0)</f>
        <v>0</v>
      </c>
      <c r="ALF50" s="80">
        <f>IF(production!ALF24&gt;0,interest_nominal,0)</f>
        <v>0</v>
      </c>
      <c r="ALG50" s="80">
        <f>IF(production!ALG24&gt;0,interest_nominal,0)</f>
        <v>0</v>
      </c>
      <c r="ALH50" s="80">
        <f>IF(production!ALH24&gt;0,interest_nominal,0)</f>
        <v>0</v>
      </c>
      <c r="ALI50" s="80">
        <f>IF(production!ALI24&gt;0,interest_nominal,0)</f>
        <v>0</v>
      </c>
      <c r="ALJ50" s="80">
        <f>IF(production!ALJ24&gt;0,interest_nominal,0)</f>
        <v>0</v>
      </c>
      <c r="ALK50" s="80">
        <f>IF(production!ALK24&gt;0,interest_nominal,0)</f>
        <v>0</v>
      </c>
      <c r="ALL50" s="80">
        <f>IF(production!ALL24&gt;0,interest_nominal,0)</f>
        <v>0</v>
      </c>
      <c r="ALM50" s="80">
        <f>IF(production!ALM24&gt;0,interest_nominal,0)</f>
        <v>0</v>
      </c>
      <c r="ALN50" s="80">
        <f>IF(production!ALN24&gt;0,interest_nominal,0)</f>
        <v>0</v>
      </c>
      <c r="ALO50" s="80">
        <f>IF(production!ALO24&gt;0,interest_nominal,0)</f>
        <v>0</v>
      </c>
      <c r="ALP50" s="80">
        <f>IF(production!ALP24&gt;0,interest_nominal,0)</f>
        <v>0</v>
      </c>
      <c r="ALQ50" s="80">
        <f>IF(production!ALQ24&gt;0,interest_nominal,0)</f>
        <v>0</v>
      </c>
      <c r="ALR50" s="80">
        <f>IF(production!ALR24&gt;0,interest_nominal,0)</f>
        <v>0</v>
      </c>
      <c r="ALS50" s="80">
        <f>IF(production!ALS24&gt;0,interest_nominal,0)</f>
        <v>0</v>
      </c>
      <c r="ALT50" s="80">
        <f>IF(production!ALT24&gt;0,interest_nominal,0)</f>
        <v>0</v>
      </c>
      <c r="ALU50" s="80">
        <f>IF(production!ALU24&gt;0,interest_nominal,0)</f>
        <v>0</v>
      </c>
      <c r="ALV50" s="80">
        <f>IF(production!ALV24&gt;0,interest_nominal,0)</f>
        <v>0</v>
      </c>
      <c r="ALW50" s="80">
        <f>IF(production!ALW24&gt;0,interest_nominal,0)</f>
        <v>0</v>
      </c>
      <c r="ALX50" s="80">
        <f>IF(production!ALX24&gt;0,interest_nominal,0)</f>
        <v>0</v>
      </c>
      <c r="ALY50" s="80">
        <f>IF(production!ALY24&gt;0,interest_nominal,0)</f>
        <v>0</v>
      </c>
      <c r="ALZ50" s="80">
        <f>IF(production!ALZ24&gt;0,interest_nominal,0)</f>
        <v>0</v>
      </c>
      <c r="AMA50" s="80">
        <f>IF(production!AMA24&gt;0,interest_nominal,0)</f>
        <v>0</v>
      </c>
      <c r="AMB50" s="80">
        <f>IF(production!AMB24&gt;0,interest_nominal,0)</f>
        <v>0</v>
      </c>
      <c r="AMC50" s="80">
        <f>IF(production!AMC24&gt;0,interest_nominal,0)</f>
        <v>0</v>
      </c>
      <c r="AMD50" s="80">
        <f>IF(production!AMD24&gt;0,interest_nominal,0)</f>
        <v>0</v>
      </c>
      <c r="AME50" s="80">
        <f>IF(production!AME24&gt;0,interest_nominal,0)</f>
        <v>0</v>
      </c>
      <c r="AMF50" s="80">
        <f>IF(production!AMF24&gt;0,interest_nominal,0)</f>
        <v>0</v>
      </c>
      <c r="AMG50" s="80">
        <f>IF(production!AMG24&gt;0,interest_nominal,0)</f>
        <v>0</v>
      </c>
      <c r="AMH50" s="80">
        <f>IF(production!AMH24&gt;0,interest_nominal,0)</f>
        <v>0</v>
      </c>
      <c r="AMI50" s="80">
        <f>IF(production!AMI24&gt;0,interest_nominal,0)</f>
        <v>0</v>
      </c>
      <c r="AMJ50" s="80">
        <f>IF(production!AMJ24&gt;0,interest_nominal,0)</f>
        <v>0</v>
      </c>
      <c r="AMK50" s="80">
        <f>IF(production!AMK24&gt;0,interest_nominal,0)</f>
        <v>0</v>
      </c>
      <c r="AML50" s="80">
        <f>IF(production!AML24&gt;0,interest_nominal,0)</f>
        <v>0</v>
      </c>
      <c r="AMM50" s="80">
        <f>IF(production!AMM24&gt;0,interest_nominal,0)</f>
        <v>0</v>
      </c>
      <c r="AMN50" s="80">
        <f>IF(production!AMN24&gt;0,interest_nominal,0)</f>
        <v>0</v>
      </c>
      <c r="AMO50" s="80">
        <f>IF(production!AMO24&gt;0,interest_nominal,0)</f>
        <v>0</v>
      </c>
      <c r="AMP50" s="80">
        <f>IF(production!AMP24&gt;0,interest_nominal,0)</f>
        <v>0</v>
      </c>
      <c r="AMQ50" s="80">
        <f>IF(production!AMQ24&gt;0,interest_nominal,0)</f>
        <v>0</v>
      </c>
      <c r="AMR50" s="80">
        <f>IF(production!AMR24&gt;0,interest_nominal,0)</f>
        <v>0</v>
      </c>
      <c r="AMS50" s="80">
        <f>IF(production!AMS24&gt;0,interest_nominal,0)</f>
        <v>0</v>
      </c>
      <c r="AMT50" s="80">
        <f>IF(production!AMT24&gt;0,interest_nominal,0)</f>
        <v>0</v>
      </c>
      <c r="AMU50" s="80">
        <f>IF(production!AMU24&gt;0,interest_nominal,0)</f>
        <v>0</v>
      </c>
      <c r="AMV50" s="80">
        <f>IF(production!AMV24&gt;0,interest_nominal,0)</f>
        <v>0</v>
      </c>
      <c r="AMW50" s="80">
        <f>IF(production!AMW24&gt;0,interest_nominal,0)</f>
        <v>0</v>
      </c>
      <c r="AMX50" s="80">
        <f>IF(production!AMX24&gt;0,interest_nominal,0)</f>
        <v>0</v>
      </c>
      <c r="AMY50" s="80">
        <f>IF(production!AMY24&gt;0,interest_nominal,0)</f>
        <v>0</v>
      </c>
      <c r="AMZ50" s="80">
        <f>IF(production!AMZ24&gt;0,interest_nominal,0)</f>
        <v>0</v>
      </c>
      <c r="ANA50" s="80">
        <f>IF(production!ANA24&gt;0,interest_nominal,0)</f>
        <v>0</v>
      </c>
      <c r="ANB50" s="80">
        <f>IF(production!ANB24&gt;0,interest_nominal,0)</f>
        <v>0</v>
      </c>
      <c r="ANC50" s="80">
        <f>IF(production!ANC24&gt;0,interest_nominal,0)</f>
        <v>0</v>
      </c>
      <c r="AND50" s="80">
        <f>IF(production!AND24&gt;0,interest_nominal,0)</f>
        <v>0</v>
      </c>
      <c r="ANE50" s="80">
        <f>IF(production!ANE24&gt;0,interest_nominal,0)</f>
        <v>0</v>
      </c>
      <c r="ANF50" s="80">
        <f>IF(production!ANF24&gt;0,interest_nominal,0)</f>
        <v>0</v>
      </c>
      <c r="ANG50" s="80">
        <f>IF(production!ANG24&gt;0,interest_nominal,0)</f>
        <v>0</v>
      </c>
      <c r="ANH50" s="80">
        <f>IF(production!ANH24&gt;0,interest_nominal,0)</f>
        <v>0</v>
      </c>
      <c r="ANI50" s="80">
        <f>IF(production!ANI24&gt;0,interest_nominal,0)</f>
        <v>0</v>
      </c>
      <c r="ANJ50" s="80">
        <f>IF(production!ANJ24&gt;0,interest_nominal,0)</f>
        <v>0</v>
      </c>
      <c r="ANK50" s="80">
        <f>IF(production!ANK24&gt;0,interest_nominal,0)</f>
        <v>0</v>
      </c>
      <c r="ANL50" s="80">
        <f>IF(production!ANL24&gt;0,interest_nominal,0)</f>
        <v>0</v>
      </c>
      <c r="ANM50" s="80">
        <f>IF(production!ANM24&gt;0,interest_nominal,0)</f>
        <v>0</v>
      </c>
      <c r="ANN50" s="80">
        <f>IF(production!ANN24&gt;0,interest_nominal,0)</f>
        <v>0</v>
      </c>
      <c r="ANO50" s="80">
        <f>IF(production!ANO24&gt;0,interest_nominal,0)</f>
        <v>0</v>
      </c>
      <c r="ANP50" s="80">
        <f>IF(production!ANP24&gt;0,interest_nominal,0)</f>
        <v>0</v>
      </c>
      <c r="ANQ50" s="80">
        <f>IF(production!ANQ24&gt;0,interest_nominal,0)</f>
        <v>0</v>
      </c>
      <c r="ANR50" s="80">
        <f>IF(production!ANR24&gt;0,interest_nominal,0)</f>
        <v>0</v>
      </c>
      <c r="ANS50" s="80">
        <f>IF(production!ANS24&gt;0,interest_nominal,0)</f>
        <v>0</v>
      </c>
      <c r="ANT50" s="80">
        <f>IF(production!ANT24&gt;0,interest_nominal,0)</f>
        <v>0</v>
      </c>
      <c r="ANU50" s="80">
        <f>IF(production!ANU24&gt;0,interest_nominal,0)</f>
        <v>0</v>
      </c>
      <c r="ANV50" s="80">
        <f>IF(production!ANV24&gt;0,interest_nominal,0)</f>
        <v>0</v>
      </c>
      <c r="ANW50" s="80">
        <f>IF(production!ANW24&gt;0,interest_nominal,0)</f>
        <v>0</v>
      </c>
      <c r="ANX50" s="80">
        <f>IF(production!ANX24&gt;0,interest_nominal,0)</f>
        <v>0</v>
      </c>
      <c r="ANY50" s="80">
        <f>IF(production!ANY24&gt;0,interest_nominal,0)</f>
        <v>0</v>
      </c>
      <c r="ANZ50" s="80">
        <f>IF(production!ANZ24&gt;0,interest_nominal,0)</f>
        <v>0</v>
      </c>
      <c r="AOA50" s="80">
        <f>IF(production!AOA24&gt;0,interest_nominal,0)</f>
        <v>0</v>
      </c>
      <c r="AOB50" s="80">
        <f>IF(production!AOB24&gt;0,interest_nominal,0)</f>
        <v>0</v>
      </c>
      <c r="AOC50" s="80">
        <f>IF(production!AOC24&gt;0,interest_nominal,0)</f>
        <v>0</v>
      </c>
      <c r="AOD50" s="80">
        <f>IF(production!AOD24&gt;0,interest_nominal,0)</f>
        <v>0</v>
      </c>
      <c r="AOE50" s="80">
        <f>IF(production!AOE24&gt;0,interest_nominal,0)</f>
        <v>0</v>
      </c>
      <c r="AOF50" s="80">
        <f>IF(production!AOF24&gt;0,interest_nominal,0)</f>
        <v>0</v>
      </c>
      <c r="AOG50" s="80">
        <f>IF(production!AOG24&gt;0,interest_nominal,0)</f>
        <v>0</v>
      </c>
      <c r="AOH50" s="80">
        <f>IF(production!AOH24&gt;0,interest_nominal,0)</f>
        <v>0</v>
      </c>
      <c r="AOI50" s="80">
        <f>IF(production!AOI24&gt;0,interest_nominal,0)</f>
        <v>0</v>
      </c>
      <c r="AOJ50" s="80">
        <f>IF(production!AOJ24&gt;0,interest_nominal,0)</f>
        <v>0</v>
      </c>
      <c r="AOK50" s="80">
        <f>IF(production!AOK24&gt;0,interest_nominal,0)</f>
        <v>0</v>
      </c>
      <c r="AOL50" s="80">
        <f>IF(production!AOL24&gt;0,interest_nominal,0)</f>
        <v>0</v>
      </c>
      <c r="AOM50" s="80">
        <f>IF(production!AOM24&gt;0,interest_nominal,0)</f>
        <v>0</v>
      </c>
      <c r="AON50" s="80">
        <f>IF(production!AON24&gt;0,interest_nominal,0)</f>
        <v>0</v>
      </c>
      <c r="AOO50" s="80">
        <f>IF(production!AOO24&gt;0,interest_nominal,0)</f>
        <v>0</v>
      </c>
      <c r="AOP50" s="80">
        <f>IF(production!AOP24&gt;0,interest_nominal,0)</f>
        <v>0</v>
      </c>
      <c r="AOQ50" s="80">
        <f>IF(production!AOQ24&gt;0,interest_nominal,0)</f>
        <v>0</v>
      </c>
      <c r="AOR50" s="80">
        <f>IF(production!AOR24&gt;0,interest_nominal,0)</f>
        <v>0</v>
      </c>
      <c r="AOS50" s="80">
        <f>IF(production!AOS24&gt;0,interest_nominal,0)</f>
        <v>0</v>
      </c>
      <c r="AOT50" s="80">
        <f>IF(production!AOT24&gt;0,interest_nominal,0)</f>
        <v>0</v>
      </c>
      <c r="AOU50" s="80">
        <f>IF(production!AOU24&gt;0,interest_nominal,0)</f>
        <v>0</v>
      </c>
      <c r="AOV50" s="80">
        <f>IF(production!AOV24&gt;0,interest_nominal,0)</f>
        <v>0</v>
      </c>
      <c r="AOW50" s="80">
        <f>IF(production!AOW24&gt;0,interest_nominal,0)</f>
        <v>0</v>
      </c>
      <c r="AOX50" s="80">
        <f>IF(production!AOX24&gt;0,interest_nominal,0)</f>
        <v>0</v>
      </c>
      <c r="AOY50" s="80">
        <f>IF(production!AOY24&gt;0,interest_nominal,0)</f>
        <v>0</v>
      </c>
      <c r="AOZ50" s="80">
        <f>IF(production!AOZ24&gt;0,interest_nominal,0)</f>
        <v>0</v>
      </c>
      <c r="APA50" s="80">
        <f>IF(production!APA24&gt;0,interest_nominal,0)</f>
        <v>0</v>
      </c>
      <c r="APB50" s="80">
        <f>IF(production!APB24&gt;0,interest_nominal,0)</f>
        <v>0</v>
      </c>
      <c r="APC50" s="80">
        <f>IF(production!APC24&gt;0,interest_nominal,0)</f>
        <v>0</v>
      </c>
      <c r="APD50" s="80">
        <f>IF(production!APD24&gt;0,interest_nominal,0)</f>
        <v>0</v>
      </c>
      <c r="APE50" s="80">
        <f>IF(production!APE24&gt;0,interest_nominal,0)</f>
        <v>0</v>
      </c>
      <c r="APF50" s="80">
        <f>IF(production!APF24&gt;0,interest_nominal,0)</f>
        <v>0</v>
      </c>
      <c r="APG50" s="80">
        <f>IF(production!APG24&gt;0,interest_nominal,0)</f>
        <v>0</v>
      </c>
      <c r="APH50" s="80">
        <f>IF(production!APH24&gt;0,interest_nominal,0)</f>
        <v>0</v>
      </c>
      <c r="API50" s="80">
        <f>IF(production!API24&gt;0,interest_nominal,0)</f>
        <v>0</v>
      </c>
      <c r="APJ50" s="80">
        <f>IF(production!APJ24&gt;0,interest_nominal,0)</f>
        <v>0</v>
      </c>
      <c r="APK50" s="80">
        <f>IF(production!APK24&gt;0,interest_nominal,0)</f>
        <v>0</v>
      </c>
      <c r="APL50" s="80">
        <f>IF(production!APL24&gt;0,interest_nominal,0)</f>
        <v>0</v>
      </c>
      <c r="APM50" s="80">
        <f>IF(production!APM24&gt;0,interest_nominal,0)</f>
        <v>0</v>
      </c>
      <c r="APN50" s="80">
        <f>IF(production!APN24&gt;0,interest_nominal,0)</f>
        <v>0</v>
      </c>
      <c r="APO50" s="80">
        <f>IF(production!APO24&gt;0,interest_nominal,0)</f>
        <v>0</v>
      </c>
      <c r="APP50" s="80">
        <f>IF(production!APP24&gt;0,interest_nominal,0)</f>
        <v>0</v>
      </c>
      <c r="APQ50" s="80">
        <f>IF(production!APQ24&gt;0,interest_nominal,0)</f>
        <v>0</v>
      </c>
      <c r="APR50" s="80">
        <f>IF(production!APR24&gt;0,interest_nominal,0)</f>
        <v>0</v>
      </c>
      <c r="APS50" s="80">
        <f>IF(production!APS24&gt;0,interest_nominal,0)</f>
        <v>0</v>
      </c>
      <c r="APT50" s="80">
        <f>IF(production!APT24&gt;0,interest_nominal,0)</f>
        <v>0</v>
      </c>
      <c r="APU50" s="80">
        <f>IF(production!APU24&gt;0,interest_nominal,0)</f>
        <v>0</v>
      </c>
      <c r="APV50" s="80">
        <f>IF(production!APV24&gt;0,interest_nominal,0)</f>
        <v>0</v>
      </c>
      <c r="APW50" s="80">
        <f>IF(production!APW24&gt;0,interest_nominal,0)</f>
        <v>0</v>
      </c>
      <c r="APX50" s="80">
        <f>IF(production!APX24&gt;0,interest_nominal,0)</f>
        <v>0</v>
      </c>
      <c r="APY50" s="80">
        <f>IF(production!APY24&gt;0,interest_nominal,0)</f>
        <v>0</v>
      </c>
      <c r="APZ50" s="80">
        <f>IF(production!APZ24&gt;0,interest_nominal,0)</f>
        <v>0</v>
      </c>
      <c r="AQA50" s="80">
        <f>IF(production!AQA24&gt;0,interest_nominal,0)</f>
        <v>0</v>
      </c>
      <c r="AQB50" s="80">
        <f>IF(production!AQB24&gt;0,interest_nominal,0)</f>
        <v>0</v>
      </c>
      <c r="AQC50" s="80">
        <f>IF(production!AQC24&gt;0,interest_nominal,0)</f>
        <v>0</v>
      </c>
      <c r="AQD50" s="80">
        <f>IF(production!AQD24&gt;0,interest_nominal,0)</f>
        <v>0</v>
      </c>
      <c r="AQE50" s="80">
        <f>IF(production!AQE24&gt;0,interest_nominal,0)</f>
        <v>0</v>
      </c>
      <c r="AQF50" s="80">
        <f>IF(production!AQF24&gt;0,interest_nominal,0)</f>
        <v>0</v>
      </c>
      <c r="AQG50" s="80">
        <f>IF(production!AQG24&gt;0,interest_nominal,0)</f>
        <v>0</v>
      </c>
      <c r="AQH50" s="80">
        <f>IF(production!AQH24&gt;0,interest_nominal,0)</f>
        <v>0</v>
      </c>
      <c r="AQI50" s="80">
        <f>IF(production!AQI24&gt;0,interest_nominal,0)</f>
        <v>0</v>
      </c>
      <c r="AQJ50" s="80">
        <f>IF(production!AQJ24&gt;0,interest_nominal,0)</f>
        <v>0</v>
      </c>
      <c r="AQK50" s="80">
        <f>IF(production!AQK24&gt;0,interest_nominal,0)</f>
        <v>0</v>
      </c>
      <c r="AQL50" s="80">
        <f>IF(production!AQL24&gt;0,interest_nominal,0)</f>
        <v>0</v>
      </c>
      <c r="AQM50" s="80">
        <f>IF(production!AQM24&gt;0,interest_nominal,0)</f>
        <v>0</v>
      </c>
      <c r="AQN50" s="80">
        <f>IF(production!AQN24&gt;0,interest_nominal,0)</f>
        <v>0</v>
      </c>
      <c r="AQO50" s="80">
        <f>IF(production!AQO24&gt;0,interest_nominal,0)</f>
        <v>0</v>
      </c>
      <c r="AQP50" s="80">
        <f>IF(production!AQP24&gt;0,interest_nominal,0)</f>
        <v>0</v>
      </c>
      <c r="AQQ50" s="80">
        <f>IF(production!AQQ24&gt;0,interest_nominal,0)</f>
        <v>0</v>
      </c>
      <c r="AQR50" s="80">
        <f>IF(production!AQR24&gt;0,interest_nominal,0)</f>
        <v>0</v>
      </c>
      <c r="AQS50" s="80">
        <f>IF(production!AQS24&gt;0,interest_nominal,0)</f>
        <v>0</v>
      </c>
      <c r="AQT50" s="80">
        <f>IF(production!AQT24&gt;0,interest_nominal,0)</f>
        <v>0</v>
      </c>
      <c r="AQU50" s="80">
        <f>IF(production!AQU24&gt;0,interest_nominal,0)</f>
        <v>0</v>
      </c>
      <c r="AQV50" s="80">
        <f>IF(production!AQV24&gt;0,interest_nominal,0)</f>
        <v>0</v>
      </c>
      <c r="AQW50" s="80">
        <f>IF(production!AQW24&gt;0,interest_nominal,0)</f>
        <v>0</v>
      </c>
      <c r="AQX50" s="80">
        <f>IF(production!AQX24&gt;0,interest_nominal,0)</f>
        <v>0</v>
      </c>
      <c r="AQY50" s="80">
        <f>IF(production!AQY24&gt;0,interest_nominal,0)</f>
        <v>0</v>
      </c>
      <c r="AQZ50" s="80">
        <f>IF(production!AQZ24&gt;0,interest_nominal,0)</f>
        <v>0</v>
      </c>
      <c r="ARA50" s="80">
        <f>IF(production!ARA24&gt;0,interest_nominal,0)</f>
        <v>0</v>
      </c>
      <c r="ARB50" s="80">
        <f>IF(production!ARB24&gt;0,interest_nominal,0)</f>
        <v>0</v>
      </c>
      <c r="ARC50" s="80">
        <f>IF(production!ARC24&gt;0,interest_nominal,0)</f>
        <v>0</v>
      </c>
      <c r="ARD50" s="80">
        <f>IF(production!ARD24&gt;0,interest_nominal,0)</f>
        <v>0</v>
      </c>
      <c r="ARE50" s="80">
        <f>IF(production!ARE24&gt;0,interest_nominal,0)</f>
        <v>0</v>
      </c>
      <c r="ARF50" s="80">
        <f>IF(production!ARF24&gt;0,interest_nominal,0)</f>
        <v>0</v>
      </c>
      <c r="ARG50" s="80">
        <f>IF(production!ARG24&gt;0,interest_nominal,0)</f>
        <v>0</v>
      </c>
      <c r="ARH50" s="80">
        <f>IF(production!ARH24&gt;0,interest_nominal,0)</f>
        <v>0</v>
      </c>
      <c r="ARI50" s="80">
        <f>IF(production!ARI24&gt;0,interest_nominal,0)</f>
        <v>0</v>
      </c>
      <c r="ARJ50" s="80">
        <f>IF(production!ARJ24&gt;0,interest_nominal,0)</f>
        <v>0</v>
      </c>
      <c r="ARK50" s="80">
        <f>IF(production!ARK24&gt;0,interest_nominal,0)</f>
        <v>0</v>
      </c>
      <c r="ARL50" s="80">
        <f>IF(production!ARL24&gt;0,interest_nominal,0)</f>
        <v>0</v>
      </c>
      <c r="ARM50" s="80">
        <f>IF(production!ARM24&gt;0,interest_nominal,0)</f>
        <v>0</v>
      </c>
      <c r="ARN50" s="80">
        <f>IF(production!ARN24&gt;0,interest_nominal,0)</f>
        <v>0</v>
      </c>
      <c r="ARO50" s="80">
        <f>IF(production!ARO24&gt;0,interest_nominal,0)</f>
        <v>0</v>
      </c>
      <c r="ARP50" s="80">
        <f>IF(production!ARP24&gt;0,interest_nominal,0)</f>
        <v>0</v>
      </c>
      <c r="ARQ50" s="80">
        <f>IF(production!ARQ24&gt;0,interest_nominal,0)</f>
        <v>0</v>
      </c>
      <c r="ARR50" s="80">
        <f>IF(production!ARR24&gt;0,interest_nominal,0)</f>
        <v>0</v>
      </c>
      <c r="ARS50" s="80">
        <f>IF(production!ARS24&gt;0,interest_nominal,0)</f>
        <v>0</v>
      </c>
      <c r="ART50" s="80">
        <f>IF(production!ART24&gt;0,interest_nominal,0)</f>
        <v>0</v>
      </c>
      <c r="ARU50" s="80">
        <f>IF(production!ARU24&gt;0,interest_nominal,0)</f>
        <v>0</v>
      </c>
      <c r="ARV50" s="80">
        <f>IF(production!ARV24&gt;0,interest_nominal,0)</f>
        <v>0</v>
      </c>
      <c r="ARW50" s="80">
        <f>IF(production!ARW24&gt;0,interest_nominal,0)</f>
        <v>0</v>
      </c>
      <c r="ARX50" s="80">
        <f>IF(production!ARX24&gt;0,interest_nominal,0)</f>
        <v>0</v>
      </c>
      <c r="ARY50" s="80">
        <f>IF(production!ARY24&gt;0,interest_nominal,0)</f>
        <v>0</v>
      </c>
      <c r="ARZ50" s="80">
        <f>IF(production!ARZ24&gt;0,interest_nominal,0)</f>
        <v>0</v>
      </c>
      <c r="ASA50" s="80">
        <f>IF(production!ASA24&gt;0,interest_nominal,0)</f>
        <v>0</v>
      </c>
      <c r="ASB50" s="80">
        <f>IF(production!ASB24&gt;0,interest_nominal,0)</f>
        <v>0</v>
      </c>
      <c r="ASC50" s="80">
        <f>IF(production!ASC24&gt;0,interest_nominal,0)</f>
        <v>0</v>
      </c>
      <c r="ASD50" s="80">
        <f>IF(production!ASD24&gt;0,interest_nominal,0)</f>
        <v>0</v>
      </c>
      <c r="ASE50" s="80">
        <f>IF(production!ASE24&gt;0,interest_nominal,0)</f>
        <v>0</v>
      </c>
      <c r="ASF50" s="80">
        <f>IF(production!ASF24&gt;0,interest_nominal,0)</f>
        <v>0</v>
      </c>
      <c r="ASG50" s="80">
        <f>IF(production!ASG24&gt;0,interest_nominal,0)</f>
        <v>0</v>
      </c>
      <c r="ASH50" s="80">
        <f>IF(production!ASH24&gt;0,interest_nominal,0)</f>
        <v>0</v>
      </c>
      <c r="ASI50" s="80">
        <f>IF(production!ASI24&gt;0,interest_nominal,0)</f>
        <v>0</v>
      </c>
      <c r="ASJ50" s="80">
        <f>IF(production!ASJ24&gt;0,interest_nominal,0)</f>
        <v>0</v>
      </c>
      <c r="ASK50" s="80">
        <f>IF(production!ASK24&gt;0,interest_nominal,0)</f>
        <v>0</v>
      </c>
      <c r="ASL50" s="80">
        <f>IF(production!ASL24&gt;0,interest_nominal,0)</f>
        <v>0</v>
      </c>
      <c r="ASM50" s="80">
        <f>IF(production!ASM24&gt;0,interest_nominal,0)</f>
        <v>0</v>
      </c>
      <c r="ASN50" s="80">
        <f>IF(production!ASN24&gt;0,interest_nominal,0)</f>
        <v>0</v>
      </c>
      <c r="ASO50" s="80">
        <f>IF(production!ASO24&gt;0,interest_nominal,0)</f>
        <v>0</v>
      </c>
      <c r="ASP50" s="80">
        <f>IF(production!ASP24&gt;0,interest_nominal,0)</f>
        <v>0</v>
      </c>
      <c r="ASQ50" s="80">
        <f>IF(production!ASQ24&gt;0,interest_nominal,0)</f>
        <v>0</v>
      </c>
      <c r="ASR50" s="80">
        <f>IF(production!ASR24&gt;0,interest_nominal,0)</f>
        <v>0</v>
      </c>
      <c r="ASS50" s="80">
        <f>IF(production!ASS24&gt;0,interest_nominal,0)</f>
        <v>0</v>
      </c>
      <c r="AST50" s="80">
        <f>IF(production!AST24&gt;0,interest_nominal,0)</f>
        <v>0</v>
      </c>
      <c r="ASU50" s="80">
        <f>IF(production!ASU24&gt;0,interest_nominal,0)</f>
        <v>0</v>
      </c>
      <c r="ASV50" s="80">
        <f>IF(production!ASV24&gt;0,interest_nominal,0)</f>
        <v>0</v>
      </c>
      <c r="ASW50" s="80">
        <f>IF(production!ASW24&gt;0,interest_nominal,0)</f>
        <v>0</v>
      </c>
      <c r="ASX50" s="80">
        <f>IF(production!ASX24&gt;0,interest_nominal,0)</f>
        <v>0</v>
      </c>
      <c r="ASY50" s="80">
        <f>IF(production!ASY24&gt;0,interest_nominal,0)</f>
        <v>0</v>
      </c>
      <c r="ASZ50" s="80">
        <f>IF(production!ASZ24&gt;0,interest_nominal,0)</f>
        <v>0</v>
      </c>
      <c r="ATA50" s="80">
        <f>IF(production!ATA24&gt;0,interest_nominal,0)</f>
        <v>0</v>
      </c>
      <c r="ATB50" s="80">
        <f>IF(production!ATB24&gt;0,interest_nominal,0)</f>
        <v>0</v>
      </c>
      <c r="ATC50" s="80">
        <f>IF(production!ATC24&gt;0,interest_nominal,0)</f>
        <v>0</v>
      </c>
      <c r="ATD50" s="80">
        <f>IF(production!ATD24&gt;0,interest_nominal,0)</f>
        <v>0</v>
      </c>
      <c r="ATE50" s="80">
        <f>IF(production!ATE24&gt;0,interest_nominal,0)</f>
        <v>0</v>
      </c>
      <c r="ATF50" s="80">
        <f>IF(production!ATF24&gt;0,interest_nominal,0)</f>
        <v>0</v>
      </c>
      <c r="ATG50" s="80">
        <f>IF(production!ATG24&gt;0,interest_nominal,0)</f>
        <v>0</v>
      </c>
      <c r="ATH50" s="80">
        <f>IF(production!ATH24&gt;0,interest_nominal,0)</f>
        <v>0</v>
      </c>
      <c r="ATI50" s="80">
        <f>IF(production!ATI24&gt;0,interest_nominal,0)</f>
        <v>0</v>
      </c>
      <c r="ATJ50" s="80">
        <f>IF(production!ATJ24&gt;0,interest_nominal,0)</f>
        <v>0</v>
      </c>
      <c r="ATK50" s="80">
        <f>IF(production!ATK24&gt;0,interest_nominal,0)</f>
        <v>0</v>
      </c>
      <c r="ATL50" s="80">
        <f>IF(production!ATL24&gt;0,interest_nominal,0)</f>
        <v>0</v>
      </c>
      <c r="ATM50" s="80">
        <f>IF(production!ATM24&gt;0,interest_nominal,0)</f>
        <v>0</v>
      </c>
      <c r="ATN50" s="80">
        <f>IF(production!ATN24&gt;0,interest_nominal,0)</f>
        <v>0</v>
      </c>
      <c r="ATO50" s="80">
        <f>IF(production!ATO24&gt;0,interest_nominal,0)</f>
        <v>0</v>
      </c>
      <c r="ATP50" s="80">
        <f>IF(production!ATP24&gt;0,interest_nominal,0)</f>
        <v>0</v>
      </c>
      <c r="ATQ50" s="80">
        <f>IF(production!ATQ24&gt;0,interest_nominal,0)</f>
        <v>0</v>
      </c>
      <c r="ATR50" s="80">
        <f>IF(production!ATR24&gt;0,interest_nominal,0)</f>
        <v>0</v>
      </c>
      <c r="ATS50" s="80">
        <f>IF(production!ATS24&gt;0,interest_nominal,0)</f>
        <v>0</v>
      </c>
      <c r="ATT50" s="80">
        <f>IF(production!ATT24&gt;0,interest_nominal,0)</f>
        <v>0</v>
      </c>
      <c r="ATU50" s="80">
        <f>IF(production!ATU24&gt;0,interest_nominal,0)</f>
        <v>0</v>
      </c>
      <c r="ATV50" s="80">
        <f>IF(production!ATV24&gt;0,interest_nominal,0)</f>
        <v>0</v>
      </c>
      <c r="ATW50" s="80">
        <f>IF(production!ATW24&gt;0,interest_nominal,0)</f>
        <v>0</v>
      </c>
      <c r="ATX50" s="80">
        <f>IF(production!ATX24&gt;0,interest_nominal,0)</f>
        <v>0</v>
      </c>
      <c r="ATY50" s="80">
        <f>IF(production!ATY24&gt;0,interest_nominal,0)</f>
        <v>0</v>
      </c>
      <c r="ATZ50" s="80">
        <f>IF(production!ATZ24&gt;0,interest_nominal,0)</f>
        <v>0</v>
      </c>
      <c r="AUA50" s="80">
        <f>IF(production!AUA24&gt;0,interest_nominal,0)</f>
        <v>0</v>
      </c>
      <c r="AUB50" s="80">
        <f>IF(production!AUB24&gt;0,interest_nominal,0)</f>
        <v>0</v>
      </c>
      <c r="AUC50" s="80">
        <f>IF(production!AUC24&gt;0,interest_nominal,0)</f>
        <v>0</v>
      </c>
      <c r="AUD50" s="80">
        <f>IF(production!AUD24&gt;0,interest_nominal,0)</f>
        <v>0</v>
      </c>
      <c r="AUE50" s="80">
        <f>IF(production!AUE24&gt;0,interest_nominal,0)</f>
        <v>0</v>
      </c>
      <c r="AUF50" s="80">
        <f>IF(production!AUF24&gt;0,interest_nominal,0)</f>
        <v>0</v>
      </c>
      <c r="AUG50" s="80">
        <f>IF(production!AUG24&gt;0,interest_nominal,0)</f>
        <v>0</v>
      </c>
      <c r="AUH50" s="80">
        <f>IF(production!AUH24&gt;0,interest_nominal,0)</f>
        <v>0</v>
      </c>
      <c r="AUI50" s="80">
        <f>IF(production!AUI24&gt;0,interest_nominal,0)</f>
        <v>0</v>
      </c>
      <c r="AUJ50" s="80">
        <f>IF(production!AUJ24&gt;0,interest_nominal,0)</f>
        <v>0</v>
      </c>
      <c r="AUK50" s="80">
        <f>IF(production!AUK24&gt;0,interest_nominal,0)</f>
        <v>0</v>
      </c>
      <c r="AUL50" s="80">
        <f>IF(production!AUL24&gt;0,interest_nominal,0)</f>
        <v>0</v>
      </c>
      <c r="AUM50" s="80">
        <f>IF(production!AUM24&gt;0,interest_nominal,0)</f>
        <v>0</v>
      </c>
      <c r="AUN50" s="80">
        <f>IF(production!AUN24&gt;0,interest_nominal,0)</f>
        <v>0</v>
      </c>
      <c r="AUO50" s="80">
        <f>IF(production!AUO24&gt;0,interest_nominal,0)</f>
        <v>0</v>
      </c>
      <c r="AUP50" s="80">
        <f>IF(production!AUP24&gt;0,interest_nominal,0)</f>
        <v>0</v>
      </c>
      <c r="AUQ50" s="80">
        <f>IF(production!AUQ24&gt;0,interest_nominal,0)</f>
        <v>0</v>
      </c>
      <c r="AUR50" s="80">
        <f>IF(production!AUR24&gt;0,interest_nominal,0)</f>
        <v>0</v>
      </c>
      <c r="AUS50" s="80">
        <f>IF(production!AUS24&gt;0,interest_nominal,0)</f>
        <v>0</v>
      </c>
      <c r="AUT50" s="80">
        <f>IF(production!AUT24&gt;0,interest_nominal,0)</f>
        <v>0</v>
      </c>
      <c r="AUU50" s="80">
        <f>IF(production!AUU24&gt;0,interest_nominal,0)</f>
        <v>0</v>
      </c>
      <c r="AUV50" s="80">
        <f>IF(production!AUV24&gt;0,interest_nominal,0)</f>
        <v>0</v>
      </c>
      <c r="AUW50" s="80">
        <f>IF(production!AUW24&gt;0,interest_nominal,0)</f>
        <v>0</v>
      </c>
      <c r="AUX50" s="80">
        <f>IF(production!AUX24&gt;0,interest_nominal,0)</f>
        <v>0</v>
      </c>
      <c r="AUY50" s="80">
        <f>IF(production!AUY24&gt;0,interest_nominal,0)</f>
        <v>0</v>
      </c>
      <c r="AUZ50" s="80">
        <f>IF(production!AUZ24&gt;0,interest_nominal,0)</f>
        <v>0</v>
      </c>
      <c r="AVA50" s="80">
        <f>IF(production!AVA24&gt;0,interest_nominal,0)</f>
        <v>0</v>
      </c>
      <c r="AVB50" s="80">
        <f>IF(production!AVB24&gt;0,interest_nominal,0)</f>
        <v>0</v>
      </c>
      <c r="AVC50" s="80">
        <f>IF(production!AVC24&gt;0,interest_nominal,0)</f>
        <v>0</v>
      </c>
      <c r="AVD50" s="80">
        <f>IF(production!AVD24&gt;0,interest_nominal,0)</f>
        <v>0</v>
      </c>
      <c r="AVE50" s="80">
        <f>IF(production!AVE24&gt;0,interest_nominal,0)</f>
        <v>0</v>
      </c>
      <c r="AVF50" s="80">
        <f>IF(production!AVF24&gt;0,interest_nominal,0)</f>
        <v>0</v>
      </c>
      <c r="AVG50" s="80">
        <f>IF(production!AVG24&gt;0,interest_nominal,0)</f>
        <v>0</v>
      </c>
      <c r="AVH50" s="80">
        <f>IF(production!AVH24&gt;0,interest_nominal,0)</f>
        <v>0</v>
      </c>
      <c r="AVI50" s="80">
        <f>IF(production!AVI24&gt;0,interest_nominal,0)</f>
        <v>0</v>
      </c>
      <c r="AVJ50" s="80">
        <f>IF(production!AVJ24&gt;0,interest_nominal,0)</f>
        <v>0</v>
      </c>
      <c r="AVK50" s="80">
        <f>IF(production!AVK24&gt;0,interest_nominal,0)</f>
        <v>0</v>
      </c>
      <c r="AVL50" s="80">
        <f>IF(production!AVL24&gt;0,interest_nominal,0)</f>
        <v>0</v>
      </c>
      <c r="AVM50" s="80">
        <f>IF(production!AVM24&gt;0,interest_nominal,0)</f>
        <v>0</v>
      </c>
      <c r="AVN50" s="80">
        <f>IF(production!AVN24&gt;0,interest_nominal,0)</f>
        <v>0</v>
      </c>
      <c r="AVO50" s="80">
        <f>IF(production!AVO24&gt;0,interest_nominal,0)</f>
        <v>0</v>
      </c>
      <c r="AVP50" s="80">
        <f>IF(production!AVP24&gt;0,interest_nominal,0)</f>
        <v>0</v>
      </c>
      <c r="AVQ50" s="80">
        <f>IF(production!AVQ24&gt;0,interest_nominal,0)</f>
        <v>0</v>
      </c>
      <c r="AVR50" s="80">
        <f>IF(production!AVR24&gt;0,interest_nominal,0)</f>
        <v>0</v>
      </c>
      <c r="AVS50" s="80">
        <f>IF(production!AVS24&gt;0,interest_nominal,0)</f>
        <v>0</v>
      </c>
      <c r="AVT50" s="80">
        <f>IF(production!AVT24&gt;0,interest_nominal,0)</f>
        <v>0</v>
      </c>
      <c r="AVU50" s="80">
        <f>IF(production!AVU24&gt;0,interest_nominal,0)</f>
        <v>0</v>
      </c>
      <c r="AVV50" s="80">
        <f>IF(production!AVV24&gt;0,interest_nominal,0)</f>
        <v>0</v>
      </c>
      <c r="AVW50" s="80">
        <f>IF(production!AVW24&gt;0,interest_nominal,0)</f>
        <v>0</v>
      </c>
      <c r="AVX50" s="80">
        <f>IF(production!AVX24&gt;0,interest_nominal,0)</f>
        <v>0</v>
      </c>
      <c r="AVY50" s="80">
        <f>IF(production!AVY24&gt;0,interest_nominal,0)</f>
        <v>0</v>
      </c>
      <c r="AVZ50" s="80">
        <f>IF(production!AVZ24&gt;0,interest_nominal,0)</f>
        <v>0</v>
      </c>
      <c r="AWA50" s="80">
        <f>IF(production!AWA24&gt;0,interest_nominal,0)</f>
        <v>0</v>
      </c>
      <c r="AWB50" s="80">
        <f>IF(production!AWB24&gt;0,interest_nominal,0)</f>
        <v>0</v>
      </c>
      <c r="AWC50" s="80">
        <f>IF(production!AWC24&gt;0,interest_nominal,0)</f>
        <v>0</v>
      </c>
      <c r="AWD50" s="80">
        <f>IF(production!AWD24&gt;0,interest_nominal,0)</f>
        <v>0</v>
      </c>
      <c r="AWE50" s="80">
        <f>IF(production!AWE24&gt;0,interest_nominal,0)</f>
        <v>0</v>
      </c>
      <c r="AWF50" s="80">
        <f>IF(production!AWF24&gt;0,interest_nominal,0)</f>
        <v>0</v>
      </c>
      <c r="AWG50" s="80">
        <f>IF(production!AWG24&gt;0,interest_nominal,0)</f>
        <v>0</v>
      </c>
      <c r="AWH50" s="80">
        <f>IF(production!AWH24&gt;0,interest_nominal,0)</f>
        <v>0</v>
      </c>
      <c r="AWI50" s="80">
        <f>IF(production!AWI24&gt;0,interest_nominal,0)</f>
        <v>0</v>
      </c>
      <c r="AWJ50" s="80">
        <f>IF(production!AWJ24&gt;0,interest_nominal,0)</f>
        <v>0</v>
      </c>
      <c r="AWK50" s="80">
        <f>IF(production!AWK24&gt;0,interest_nominal,0)</f>
        <v>0</v>
      </c>
      <c r="AWL50" s="80">
        <f>IF(production!AWL24&gt;0,interest_nominal,0)</f>
        <v>0</v>
      </c>
      <c r="AWM50" s="80">
        <f>IF(production!AWM24&gt;0,interest_nominal,0)</f>
        <v>0</v>
      </c>
      <c r="AWN50" s="80">
        <f>IF(production!AWN24&gt;0,interest_nominal,0)</f>
        <v>0</v>
      </c>
      <c r="AWO50" s="80">
        <f>IF(production!AWO24&gt;0,interest_nominal,0)</f>
        <v>0</v>
      </c>
      <c r="AWP50" s="80">
        <f>IF(production!AWP24&gt;0,interest_nominal,0)</f>
        <v>0</v>
      </c>
      <c r="AWQ50" s="80">
        <f>IF(production!AWQ24&gt;0,interest_nominal,0)</f>
        <v>0</v>
      </c>
      <c r="AWR50" s="80">
        <f>IF(production!AWR24&gt;0,interest_nominal,0)</f>
        <v>0</v>
      </c>
      <c r="AWS50" s="80">
        <f>IF(production!AWS24&gt;0,interest_nominal,0)</f>
        <v>0</v>
      </c>
      <c r="AWT50" s="80">
        <f>IF(production!AWT24&gt;0,interest_nominal,0)</f>
        <v>0</v>
      </c>
      <c r="AWU50" s="80">
        <f>IF(production!AWU24&gt;0,interest_nominal,0)</f>
        <v>0</v>
      </c>
      <c r="AWV50" s="80">
        <f>IF(production!AWV24&gt;0,interest_nominal,0)</f>
        <v>0</v>
      </c>
      <c r="AWW50" s="80">
        <f>IF(production!AWW24&gt;0,interest_nominal,0)</f>
        <v>0</v>
      </c>
      <c r="AWX50" s="80">
        <f>IF(production!AWX24&gt;0,interest_nominal,0)</f>
        <v>0</v>
      </c>
      <c r="AWY50" s="80">
        <f>IF(production!AWY24&gt;0,interest_nominal,0)</f>
        <v>0</v>
      </c>
      <c r="AWZ50" s="80">
        <f>IF(production!AWZ24&gt;0,interest_nominal,0)</f>
        <v>0</v>
      </c>
      <c r="AXA50" s="80">
        <f>IF(production!AXA24&gt;0,interest_nominal,0)</f>
        <v>0</v>
      </c>
      <c r="AXB50" s="80">
        <f>IF(production!AXB24&gt;0,interest_nominal,0)</f>
        <v>0</v>
      </c>
      <c r="AXC50" s="80">
        <f>IF(production!AXC24&gt;0,interest_nominal,0)</f>
        <v>0</v>
      </c>
      <c r="AXD50" s="80">
        <f>IF(production!AXD24&gt;0,interest_nominal,0)</f>
        <v>0</v>
      </c>
      <c r="AXE50" s="80">
        <f>IF(production!AXE24&gt;0,interest_nominal,0)</f>
        <v>0</v>
      </c>
      <c r="AXF50" s="80">
        <f>IF(production!AXF24&gt;0,interest_nominal,0)</f>
        <v>0</v>
      </c>
      <c r="AXG50" s="80">
        <f>IF(production!AXG24&gt;0,interest_nominal,0)</f>
        <v>0</v>
      </c>
      <c r="AXH50" s="80">
        <f>IF(production!AXH24&gt;0,interest_nominal,0)</f>
        <v>0</v>
      </c>
      <c r="AXI50" s="80">
        <f>IF(production!AXI24&gt;0,interest_nominal,0)</f>
        <v>0</v>
      </c>
      <c r="AXJ50" s="80">
        <f>IF(production!AXJ24&gt;0,interest_nominal,0)</f>
        <v>0</v>
      </c>
      <c r="AXK50" s="80">
        <f>IF(production!AXK24&gt;0,interest_nominal,0)</f>
        <v>0</v>
      </c>
      <c r="AXL50" s="80">
        <f>IF(production!AXL24&gt;0,interest_nominal,0)</f>
        <v>0</v>
      </c>
      <c r="AXM50" s="80">
        <f>IF(production!AXM24&gt;0,interest_nominal,0)</f>
        <v>0</v>
      </c>
      <c r="AXN50" s="80">
        <f>IF(production!AXN24&gt;0,interest_nominal,0)</f>
        <v>0</v>
      </c>
      <c r="AXO50" s="80">
        <f>IF(production!AXO24&gt;0,interest_nominal,0)</f>
        <v>0</v>
      </c>
      <c r="AXP50" s="80">
        <f>IF(production!AXP24&gt;0,interest_nominal,0)</f>
        <v>0</v>
      </c>
      <c r="AXQ50" s="80">
        <f>IF(production!AXQ24&gt;0,interest_nominal,0)</f>
        <v>0</v>
      </c>
      <c r="AXR50" s="80">
        <f>IF(production!AXR24&gt;0,interest_nominal,0)</f>
        <v>0</v>
      </c>
      <c r="AXS50" s="80">
        <f>IF(production!AXS24&gt;0,interest_nominal,0)</f>
        <v>0</v>
      </c>
      <c r="AXT50" s="80">
        <f>IF(production!AXT24&gt;0,interest_nominal,0)</f>
        <v>0</v>
      </c>
      <c r="AXU50" s="80">
        <f>IF(production!AXU24&gt;0,interest_nominal,0)</f>
        <v>0</v>
      </c>
      <c r="AXV50" s="80">
        <f>IF(production!AXV24&gt;0,interest_nominal,0)</f>
        <v>0</v>
      </c>
      <c r="AXW50" s="80">
        <f>IF(production!AXW24&gt;0,interest_nominal,0)</f>
        <v>0</v>
      </c>
      <c r="AXX50" s="80">
        <f>IF(production!AXX24&gt;0,interest_nominal,0)</f>
        <v>0</v>
      </c>
      <c r="AXY50" s="80">
        <f>IF(production!AXY24&gt;0,interest_nominal,0)</f>
        <v>0</v>
      </c>
      <c r="AXZ50" s="80">
        <f>IF(production!AXZ24&gt;0,interest_nominal,0)</f>
        <v>0</v>
      </c>
      <c r="AYA50" s="80">
        <f>IF(production!AYA24&gt;0,interest_nominal,0)</f>
        <v>0</v>
      </c>
      <c r="AYB50" s="80">
        <f>IF(production!AYB24&gt;0,interest_nominal,0)</f>
        <v>0</v>
      </c>
      <c r="AYC50" s="80">
        <f>IF(production!AYC24&gt;0,interest_nominal,0)</f>
        <v>0</v>
      </c>
      <c r="AYD50" s="80">
        <f>IF(production!AYD24&gt;0,interest_nominal,0)</f>
        <v>0</v>
      </c>
      <c r="AYE50" s="80">
        <f>IF(production!AYE24&gt;0,interest_nominal,0)</f>
        <v>0</v>
      </c>
      <c r="AYF50" s="80">
        <f>IF(production!AYF24&gt;0,interest_nominal,0)</f>
        <v>0</v>
      </c>
      <c r="AYG50" s="80">
        <f>IF(production!AYG24&gt;0,interest_nominal,0)</f>
        <v>0</v>
      </c>
      <c r="AYH50" s="80">
        <f>IF(production!AYH24&gt;0,interest_nominal,0)</f>
        <v>0</v>
      </c>
      <c r="AYI50" s="80">
        <f>IF(production!AYI24&gt;0,interest_nominal,0)</f>
        <v>0</v>
      </c>
      <c r="AYJ50" s="80">
        <f>IF(production!AYJ24&gt;0,interest_nominal,0)</f>
        <v>0</v>
      </c>
      <c r="AYK50" s="80">
        <f>IF(production!AYK24&gt;0,interest_nominal,0)</f>
        <v>0</v>
      </c>
      <c r="AYL50" s="80">
        <f>IF(production!AYL24&gt;0,interest_nominal,0)</f>
        <v>0</v>
      </c>
      <c r="AYM50" s="80">
        <f>IF(production!AYM24&gt;0,interest_nominal,0)</f>
        <v>0</v>
      </c>
      <c r="AYN50" s="80">
        <f>IF(production!AYN24&gt;0,interest_nominal,0)</f>
        <v>0</v>
      </c>
      <c r="AYO50" s="80">
        <f>IF(production!AYO24&gt;0,interest_nominal,0)</f>
        <v>0</v>
      </c>
      <c r="AYP50" s="80">
        <f>IF(production!AYP24&gt;0,interest_nominal,0)</f>
        <v>0</v>
      </c>
      <c r="AYQ50" s="80">
        <f>IF(production!AYQ24&gt;0,interest_nominal,0)</f>
        <v>0</v>
      </c>
      <c r="AYR50" s="80">
        <f>IF(production!AYR24&gt;0,interest_nominal,0)</f>
        <v>0</v>
      </c>
      <c r="AYS50" s="80">
        <f>IF(production!AYS24&gt;0,interest_nominal,0)</f>
        <v>0</v>
      </c>
      <c r="AYT50" s="80">
        <f>IF(production!AYT24&gt;0,interest_nominal,0)</f>
        <v>0</v>
      </c>
      <c r="AYU50" s="80">
        <f>IF(production!AYU24&gt;0,interest_nominal,0)</f>
        <v>0</v>
      </c>
      <c r="AYV50" s="80">
        <f>IF(production!AYV24&gt;0,interest_nominal,0)</f>
        <v>0</v>
      </c>
      <c r="AYW50" s="80">
        <f>IF(production!AYW24&gt;0,interest_nominal,0)</f>
        <v>0</v>
      </c>
      <c r="AYX50" s="80">
        <f>IF(production!AYX24&gt;0,interest_nominal,0)</f>
        <v>0</v>
      </c>
      <c r="AYY50" s="80">
        <f>IF(production!AYY24&gt;0,interest_nominal,0)</f>
        <v>0</v>
      </c>
      <c r="AYZ50" s="80">
        <f>IF(production!AYZ24&gt;0,interest_nominal,0)</f>
        <v>0</v>
      </c>
      <c r="AZA50" s="80">
        <f>IF(production!AZA24&gt;0,interest_nominal,0)</f>
        <v>0</v>
      </c>
      <c r="AZB50" s="80">
        <f>IF(production!AZB24&gt;0,interest_nominal,0)</f>
        <v>0</v>
      </c>
      <c r="AZC50" s="80">
        <f>IF(production!AZC24&gt;0,interest_nominal,0)</f>
        <v>0</v>
      </c>
      <c r="AZD50" s="80">
        <f>IF(production!AZD24&gt;0,interest_nominal,0)</f>
        <v>0</v>
      </c>
      <c r="AZE50" s="80">
        <f>IF(production!AZE24&gt;0,interest_nominal,0)</f>
        <v>0</v>
      </c>
      <c r="AZF50" s="80">
        <f>IF(production!AZF24&gt;0,interest_nominal,0)</f>
        <v>0</v>
      </c>
      <c r="AZG50" s="80">
        <f>IF(production!AZG24&gt;0,interest_nominal,0)</f>
        <v>0</v>
      </c>
      <c r="AZH50" s="80">
        <f>IF(production!AZH24&gt;0,interest_nominal,0)</f>
        <v>0</v>
      </c>
      <c r="AZI50" s="80">
        <f>IF(production!AZI24&gt;0,interest_nominal,0)</f>
        <v>0</v>
      </c>
      <c r="AZJ50" s="80">
        <f>IF(production!AZJ24&gt;0,interest_nominal,0)</f>
        <v>0</v>
      </c>
      <c r="AZK50" s="80">
        <f>IF(production!AZK24&gt;0,interest_nominal,0)</f>
        <v>0</v>
      </c>
      <c r="AZL50" s="80">
        <f>IF(production!AZL24&gt;0,interest_nominal,0)</f>
        <v>0</v>
      </c>
      <c r="AZM50" s="80">
        <f>IF(production!AZM24&gt;0,interest_nominal,0)</f>
        <v>0</v>
      </c>
      <c r="AZN50" s="80">
        <f>IF(production!AZN24&gt;0,interest_nominal,0)</f>
        <v>0</v>
      </c>
      <c r="AZO50" s="80">
        <f>IF(production!AZO24&gt;0,interest_nominal,0)</f>
        <v>0</v>
      </c>
      <c r="AZP50" s="80">
        <f>IF(production!AZP24&gt;0,interest_nominal,0)</f>
        <v>0</v>
      </c>
      <c r="AZQ50" s="80">
        <f>IF(production!AZQ24&gt;0,interest_nominal,0)</f>
        <v>0</v>
      </c>
      <c r="AZR50" s="80">
        <f>IF(production!AZR24&gt;0,interest_nominal,0)</f>
        <v>0</v>
      </c>
      <c r="AZS50" s="80">
        <f>IF(production!AZS24&gt;0,interest_nominal,0)</f>
        <v>0</v>
      </c>
      <c r="AZT50" s="80">
        <f>IF(production!AZT24&gt;0,interest_nominal,0)</f>
        <v>0</v>
      </c>
      <c r="AZU50" s="80">
        <f>IF(production!AZU24&gt;0,interest_nominal,0)</f>
        <v>0</v>
      </c>
      <c r="AZV50" s="80">
        <f>IF(production!AZV24&gt;0,interest_nominal,0)</f>
        <v>0</v>
      </c>
      <c r="AZW50" s="80">
        <f>IF(production!AZW24&gt;0,interest_nominal,0)</f>
        <v>0</v>
      </c>
      <c r="AZX50" s="80">
        <f>IF(production!AZX24&gt;0,interest_nominal,0)</f>
        <v>0</v>
      </c>
      <c r="AZY50" s="80">
        <f>IF(production!AZY24&gt;0,interest_nominal,0)</f>
        <v>0</v>
      </c>
      <c r="AZZ50" s="80">
        <f>IF(production!AZZ24&gt;0,interest_nominal,0)</f>
        <v>0</v>
      </c>
      <c r="BAA50" s="80">
        <f>IF(production!BAA24&gt;0,interest_nominal,0)</f>
        <v>0</v>
      </c>
      <c r="BAB50" s="80">
        <f>IF(production!BAB24&gt;0,interest_nominal,0)</f>
        <v>0</v>
      </c>
      <c r="BAC50" s="80">
        <f>IF(production!BAC24&gt;0,interest_nominal,0)</f>
        <v>0</v>
      </c>
      <c r="BAD50" s="80">
        <f>IF(production!BAD24&gt;0,interest_nominal,0)</f>
        <v>0</v>
      </c>
      <c r="BAE50" s="80">
        <f>IF(production!BAE24&gt;0,interest_nominal,0)</f>
        <v>0</v>
      </c>
      <c r="BAF50" s="80">
        <f>IF(production!BAF24&gt;0,interest_nominal,0)</f>
        <v>0</v>
      </c>
      <c r="BAG50" s="80">
        <f>IF(production!BAG24&gt;0,interest_nominal,0)</f>
        <v>0</v>
      </c>
      <c r="BAH50" s="80">
        <f>IF(production!BAH24&gt;0,interest_nominal,0)</f>
        <v>0</v>
      </c>
      <c r="BAI50" s="80">
        <f>IF(production!BAI24&gt;0,interest_nominal,0)</f>
        <v>0</v>
      </c>
      <c r="BAJ50" s="80">
        <f>IF(production!BAJ24&gt;0,interest_nominal,0)</f>
        <v>0</v>
      </c>
      <c r="BAK50" s="80">
        <f>IF(production!BAK24&gt;0,interest_nominal,0)</f>
        <v>0</v>
      </c>
      <c r="BAL50" s="80">
        <f>IF(production!BAL24&gt;0,interest_nominal,0)</f>
        <v>0</v>
      </c>
      <c r="BAM50" s="80">
        <f>IF(production!BAM24&gt;0,interest_nominal,0)</f>
        <v>0</v>
      </c>
      <c r="BAN50" s="80">
        <f>IF(production!BAN24&gt;0,interest_nominal,0)</f>
        <v>0</v>
      </c>
      <c r="BAO50" s="80">
        <f>IF(production!BAO24&gt;0,interest_nominal,0)</f>
        <v>0</v>
      </c>
      <c r="BAP50" s="80">
        <f>IF(production!BAP24&gt;0,interest_nominal,0)</f>
        <v>0</v>
      </c>
      <c r="BAQ50" s="80">
        <f>IF(production!BAQ24&gt;0,interest_nominal,0)</f>
        <v>0</v>
      </c>
      <c r="BAR50" s="80">
        <f>IF(production!BAR24&gt;0,interest_nominal,0)</f>
        <v>0</v>
      </c>
      <c r="BAS50" s="80">
        <f>IF(production!BAS24&gt;0,interest_nominal,0)</f>
        <v>0</v>
      </c>
      <c r="BAT50" s="80">
        <f>IF(production!BAT24&gt;0,interest_nominal,0)</f>
        <v>0</v>
      </c>
      <c r="BAU50" s="80">
        <f>IF(production!BAU24&gt;0,interest_nominal,0)</f>
        <v>0</v>
      </c>
      <c r="BAV50" s="80">
        <f>IF(production!BAV24&gt;0,interest_nominal,0)</f>
        <v>0</v>
      </c>
      <c r="BAW50" s="80">
        <f>IF(production!BAW24&gt;0,interest_nominal,0)</f>
        <v>0</v>
      </c>
      <c r="BAX50" s="80">
        <f>IF(production!BAX24&gt;0,interest_nominal,0)</f>
        <v>0</v>
      </c>
      <c r="BAY50" s="80">
        <f>IF(production!BAY24&gt;0,interest_nominal,0)</f>
        <v>0</v>
      </c>
      <c r="BAZ50" s="80">
        <f>IF(production!BAZ24&gt;0,interest_nominal,0)</f>
        <v>0</v>
      </c>
      <c r="BBA50" s="80">
        <f>IF(production!BBA24&gt;0,interest_nominal,0)</f>
        <v>0</v>
      </c>
      <c r="BBB50" s="80">
        <f>IF(production!BBB24&gt;0,interest_nominal,0)</f>
        <v>0</v>
      </c>
      <c r="BBC50" s="80">
        <f>IF(production!BBC24&gt;0,interest_nominal,0)</f>
        <v>0</v>
      </c>
      <c r="BBD50" s="80">
        <f>IF(production!BBD24&gt;0,interest_nominal,0)</f>
        <v>0</v>
      </c>
      <c r="BBE50" s="80">
        <f>IF(production!BBE24&gt;0,interest_nominal,0)</f>
        <v>0</v>
      </c>
      <c r="BBF50" s="80">
        <f>IF(production!BBF24&gt;0,interest_nominal,0)</f>
        <v>0</v>
      </c>
      <c r="BBG50" s="80">
        <f>IF(production!BBG24&gt;0,interest_nominal,0)</f>
        <v>0</v>
      </c>
      <c r="BBH50" s="80">
        <f>IF(production!BBH24&gt;0,interest_nominal,0)</f>
        <v>0</v>
      </c>
      <c r="BBI50" s="80">
        <f>IF(production!BBI24&gt;0,interest_nominal,0)</f>
        <v>0</v>
      </c>
      <c r="BBJ50" s="80">
        <f>IF(production!BBJ24&gt;0,interest_nominal,0)</f>
        <v>0</v>
      </c>
      <c r="BBK50" s="80">
        <f>IF(production!BBK24&gt;0,interest_nominal,0)</f>
        <v>0</v>
      </c>
      <c r="BBL50" s="80">
        <f>IF(production!BBL24&gt;0,interest_nominal,0)</f>
        <v>0</v>
      </c>
      <c r="BBM50" s="80">
        <f>IF(production!BBM24&gt;0,interest_nominal,0)</f>
        <v>0</v>
      </c>
      <c r="BBN50" s="80">
        <f>IF(production!BBN24&gt;0,interest_nominal,0)</f>
        <v>0</v>
      </c>
      <c r="BBO50" s="80">
        <f>IF(production!BBO24&gt;0,interest_nominal,0)</f>
        <v>0</v>
      </c>
      <c r="BBP50" s="80">
        <f>IF(production!BBP24&gt;0,interest_nominal,0)</f>
        <v>0</v>
      </c>
      <c r="BBQ50" s="80">
        <f>IF(production!BBQ24&gt;0,interest_nominal,0)</f>
        <v>0</v>
      </c>
      <c r="BBR50" s="80">
        <f>IF(production!BBR24&gt;0,interest_nominal,0)</f>
        <v>0</v>
      </c>
      <c r="BBS50" s="80">
        <f>IF(production!BBS24&gt;0,interest_nominal,0)</f>
        <v>0</v>
      </c>
      <c r="BBT50" s="80">
        <f>IF(production!BBT24&gt;0,interest_nominal,0)</f>
        <v>0</v>
      </c>
      <c r="BBU50" s="80">
        <f>IF(production!BBU24&gt;0,interest_nominal,0)</f>
        <v>0</v>
      </c>
      <c r="BBV50" s="80">
        <f>IF(production!BBV24&gt;0,interest_nominal,0)</f>
        <v>0</v>
      </c>
      <c r="BBW50" s="80">
        <f>IF(production!BBW24&gt;0,interest_nominal,0)</f>
        <v>0</v>
      </c>
      <c r="BBX50" s="80">
        <f>IF(production!BBX24&gt;0,interest_nominal,0)</f>
        <v>0</v>
      </c>
      <c r="BBY50" s="80">
        <f>IF(production!BBY24&gt;0,interest_nominal,0)</f>
        <v>0</v>
      </c>
      <c r="BBZ50" s="80">
        <f>IF(production!BBZ24&gt;0,interest_nominal,0)</f>
        <v>0</v>
      </c>
      <c r="BCA50" s="80">
        <f>IF(production!BCA24&gt;0,interest_nominal,0)</f>
        <v>0</v>
      </c>
      <c r="BCB50" s="80">
        <f>IF(production!BCB24&gt;0,interest_nominal,0)</f>
        <v>0</v>
      </c>
      <c r="BCC50" s="80">
        <f>IF(production!BCC24&gt;0,interest_nominal,0)</f>
        <v>0</v>
      </c>
      <c r="BCD50" s="80">
        <f>IF(production!BCD24&gt;0,interest_nominal,0)</f>
        <v>0</v>
      </c>
      <c r="BCE50" s="80">
        <f>IF(production!BCE24&gt;0,interest_nominal,0)</f>
        <v>0</v>
      </c>
      <c r="BCF50" s="80">
        <f>IF(production!BCF24&gt;0,interest_nominal,0)</f>
        <v>0</v>
      </c>
      <c r="BCG50" s="80">
        <f>IF(production!BCG24&gt;0,interest_nominal,0)</f>
        <v>0</v>
      </c>
      <c r="BCH50" s="80">
        <f>IF(production!BCH24&gt;0,interest_nominal,0)</f>
        <v>0</v>
      </c>
      <c r="BCI50" s="80">
        <f>IF(production!BCI24&gt;0,interest_nominal,0)</f>
        <v>0</v>
      </c>
      <c r="BCJ50" s="80">
        <f>IF(production!BCJ24&gt;0,interest_nominal,0)</f>
        <v>0</v>
      </c>
      <c r="BCK50" s="80">
        <f>IF(production!BCK24&gt;0,interest_nominal,0)</f>
        <v>0</v>
      </c>
      <c r="BCL50" s="80">
        <f>IF(production!BCL24&gt;0,interest_nominal,0)</f>
        <v>0</v>
      </c>
      <c r="BCM50" s="80">
        <f>IF(production!BCM24&gt;0,interest_nominal,0)</f>
        <v>0</v>
      </c>
      <c r="BCN50" s="80">
        <f>IF(production!BCN24&gt;0,interest_nominal,0)</f>
        <v>0</v>
      </c>
      <c r="BCO50" s="80">
        <f>IF(production!BCO24&gt;0,interest_nominal,0)</f>
        <v>0</v>
      </c>
      <c r="BCP50" s="80">
        <f>IF(production!BCP24&gt;0,interest_nominal,0)</f>
        <v>0</v>
      </c>
      <c r="BCQ50" s="80">
        <f>IF(production!BCQ24&gt;0,interest_nominal,0)</f>
        <v>0</v>
      </c>
      <c r="BCR50" s="80">
        <f>IF(production!BCR24&gt;0,interest_nominal,0)</f>
        <v>0</v>
      </c>
      <c r="BCS50" s="80">
        <f>IF(production!BCS24&gt;0,interest_nominal,0)</f>
        <v>0</v>
      </c>
      <c r="BCT50" s="80">
        <f>IF(production!BCT24&gt;0,interest_nominal,0)</f>
        <v>0</v>
      </c>
      <c r="BCU50" s="80">
        <f>IF(production!BCU24&gt;0,interest_nominal,0)</f>
        <v>0</v>
      </c>
      <c r="BCV50" s="80">
        <f>IF(production!BCV24&gt;0,interest_nominal,0)</f>
        <v>0</v>
      </c>
      <c r="BCW50" s="80">
        <f>IF(production!BCW24&gt;0,interest_nominal,0)</f>
        <v>0</v>
      </c>
      <c r="BCX50" s="80">
        <f>IF(production!BCX24&gt;0,interest_nominal,0)</f>
        <v>0</v>
      </c>
      <c r="BCY50" s="80">
        <f>IF(production!BCY24&gt;0,interest_nominal,0)</f>
        <v>0</v>
      </c>
      <c r="BCZ50" s="80">
        <f>IF(production!BCZ24&gt;0,interest_nominal,0)</f>
        <v>0</v>
      </c>
      <c r="BDA50" s="80">
        <f>IF(production!BDA24&gt;0,interest_nominal,0)</f>
        <v>0</v>
      </c>
      <c r="BDB50" s="80">
        <f>IF(production!BDB24&gt;0,interest_nominal,0)</f>
        <v>0</v>
      </c>
      <c r="BDC50" s="80">
        <f>IF(production!BDC24&gt;0,interest_nominal,0)</f>
        <v>0</v>
      </c>
      <c r="BDD50" s="80">
        <f>IF(production!BDD24&gt;0,interest_nominal,0)</f>
        <v>0</v>
      </c>
      <c r="BDE50" s="80">
        <f>IF(production!BDE24&gt;0,interest_nominal,0)</f>
        <v>0</v>
      </c>
      <c r="BDF50" s="80">
        <f>IF(production!BDF24&gt;0,interest_nominal,0)</f>
        <v>0</v>
      </c>
      <c r="BDG50" s="80">
        <f>IF(production!BDG24&gt;0,interest_nominal,0)</f>
        <v>0</v>
      </c>
      <c r="BDH50" s="80">
        <f>IF(production!BDH24&gt;0,interest_nominal,0)</f>
        <v>0</v>
      </c>
      <c r="BDI50" s="80">
        <f>IF(production!BDI24&gt;0,interest_nominal,0)</f>
        <v>0</v>
      </c>
      <c r="BDJ50" s="80">
        <f>IF(production!BDJ24&gt;0,interest_nominal,0)</f>
        <v>0</v>
      </c>
      <c r="BDK50" s="80">
        <f>IF(production!BDK24&gt;0,interest_nominal,0)</f>
        <v>0</v>
      </c>
      <c r="BDL50" s="80">
        <f>IF(production!BDL24&gt;0,interest_nominal,0)</f>
        <v>0</v>
      </c>
      <c r="BDM50" s="80">
        <f>IF(production!BDM24&gt;0,interest_nominal,0)</f>
        <v>0</v>
      </c>
      <c r="BDN50" s="80">
        <f>IF(production!BDN24&gt;0,interest_nominal,0)</f>
        <v>0</v>
      </c>
      <c r="BDO50" s="80">
        <f>IF(production!BDO24&gt;0,interest_nominal,0)</f>
        <v>0</v>
      </c>
      <c r="BDP50" s="80">
        <f>IF(production!BDP24&gt;0,interest_nominal,0)</f>
        <v>0</v>
      </c>
      <c r="BDQ50" s="80">
        <f>IF(production!BDQ24&gt;0,interest_nominal,0)</f>
        <v>0</v>
      </c>
      <c r="BDR50" s="80">
        <f>IF(production!BDR24&gt;0,interest_nominal,0)</f>
        <v>0</v>
      </c>
      <c r="BDS50" s="80">
        <f>IF(production!BDS24&gt;0,interest_nominal,0)</f>
        <v>0</v>
      </c>
      <c r="BDT50" s="80">
        <f>IF(production!BDT24&gt;0,interest_nominal,0)</f>
        <v>0</v>
      </c>
      <c r="BDU50" s="80">
        <f>IF(production!BDU24&gt;0,interest_nominal,0)</f>
        <v>0</v>
      </c>
      <c r="BDV50" s="80">
        <f>IF(production!BDV24&gt;0,interest_nominal,0)</f>
        <v>0</v>
      </c>
      <c r="BDW50" s="80">
        <f>IF(production!BDW24&gt;0,interest_nominal,0)</f>
        <v>0</v>
      </c>
      <c r="BDX50" s="80">
        <f>IF(production!BDX24&gt;0,interest_nominal,0)</f>
        <v>0</v>
      </c>
      <c r="BDY50" s="80">
        <f>IF(production!BDY24&gt;0,interest_nominal,0)</f>
        <v>0</v>
      </c>
      <c r="BDZ50" s="80">
        <f>IF(production!BDZ24&gt;0,interest_nominal,0)</f>
        <v>0</v>
      </c>
      <c r="BEA50" s="80">
        <f>IF(production!BEA24&gt;0,interest_nominal,0)</f>
        <v>0</v>
      </c>
      <c r="BEB50" s="80">
        <f>IF(production!BEB24&gt;0,interest_nominal,0)</f>
        <v>0</v>
      </c>
      <c r="BEC50" s="80">
        <f>IF(production!BEC24&gt;0,interest_nominal,0)</f>
        <v>0</v>
      </c>
      <c r="BED50" s="80">
        <f>IF(production!BED24&gt;0,interest_nominal,0)</f>
        <v>0</v>
      </c>
      <c r="BEE50" s="80">
        <f>IF(production!BEE24&gt;0,interest_nominal,0)</f>
        <v>0</v>
      </c>
      <c r="BEF50" s="80">
        <f>IF(production!BEF24&gt;0,interest_nominal,0)</f>
        <v>0</v>
      </c>
      <c r="BEG50" s="80">
        <f>IF(production!BEG24&gt;0,interest_nominal,0)</f>
        <v>0</v>
      </c>
      <c r="BEH50" s="80">
        <f>IF(production!BEH24&gt;0,interest_nominal,0)</f>
        <v>0</v>
      </c>
      <c r="BEI50" s="80">
        <f>IF(production!BEI24&gt;0,interest_nominal,0)</f>
        <v>0</v>
      </c>
      <c r="BEJ50" s="80">
        <f>IF(production!BEJ24&gt;0,interest_nominal,0)</f>
        <v>0</v>
      </c>
      <c r="BEK50" s="80">
        <f>IF(production!BEK24&gt;0,interest_nominal,0)</f>
        <v>0</v>
      </c>
      <c r="BEL50" s="80">
        <f>IF(production!BEL24&gt;0,interest_nominal,0)</f>
        <v>0</v>
      </c>
      <c r="BEM50" s="80">
        <f>IF(production!BEM24&gt;0,interest_nominal,0)</f>
        <v>0</v>
      </c>
      <c r="BEN50" s="80">
        <f>IF(production!BEN24&gt;0,interest_nominal,0)</f>
        <v>0</v>
      </c>
      <c r="BEO50" s="80">
        <f>IF(production!BEO24&gt;0,interest_nominal,0)</f>
        <v>0</v>
      </c>
      <c r="BEP50" s="80">
        <f>IF(production!BEP24&gt;0,interest_nominal,0)</f>
        <v>0</v>
      </c>
      <c r="BEQ50" s="80">
        <f>IF(production!BEQ24&gt;0,interest_nominal,0)</f>
        <v>0</v>
      </c>
      <c r="BER50" s="80">
        <f>IF(production!BER24&gt;0,interest_nominal,0)</f>
        <v>0</v>
      </c>
      <c r="BES50" s="80">
        <f>IF(production!BES24&gt;0,interest_nominal,0)</f>
        <v>0</v>
      </c>
      <c r="BET50" s="80">
        <f>IF(production!BET24&gt;0,interest_nominal,0)</f>
        <v>0</v>
      </c>
      <c r="BEU50" s="80">
        <f>IF(production!BEU24&gt;0,interest_nominal,0)</f>
        <v>0</v>
      </c>
      <c r="BEV50" s="80">
        <f>IF(production!BEV24&gt;0,interest_nominal,0)</f>
        <v>0</v>
      </c>
      <c r="BEW50" s="80">
        <f>IF(production!BEW24&gt;0,interest_nominal,0)</f>
        <v>0</v>
      </c>
      <c r="BEX50" s="80">
        <f>IF(production!BEX24&gt;0,interest_nominal,0)</f>
        <v>0</v>
      </c>
      <c r="BEY50" s="80">
        <f>IF(production!BEY24&gt;0,interest_nominal,0)</f>
        <v>0</v>
      </c>
      <c r="BEZ50" s="80">
        <f>IF(production!BEZ24&gt;0,interest_nominal,0)</f>
        <v>0</v>
      </c>
      <c r="BFA50" s="80">
        <f>IF(production!BFA24&gt;0,interest_nominal,0)</f>
        <v>0</v>
      </c>
      <c r="BFB50" s="80">
        <f>IF(production!BFB24&gt;0,interest_nominal,0)</f>
        <v>0</v>
      </c>
      <c r="BFC50" s="80">
        <f>IF(production!BFC24&gt;0,interest_nominal,0)</f>
        <v>0</v>
      </c>
      <c r="BFD50" s="80">
        <f>IF(production!BFD24&gt;0,interest_nominal,0)</f>
        <v>0</v>
      </c>
      <c r="BFE50" s="80">
        <f>IF(production!BFE24&gt;0,interest_nominal,0)</f>
        <v>0</v>
      </c>
      <c r="BFF50" s="80">
        <f>IF(production!BFF24&gt;0,interest_nominal,0)</f>
        <v>0</v>
      </c>
      <c r="BFG50" s="80">
        <f>IF(production!BFG24&gt;0,interest_nominal,0)</f>
        <v>0</v>
      </c>
      <c r="BFH50" s="80">
        <f>IF(production!BFH24&gt;0,interest_nominal,0)</f>
        <v>0</v>
      </c>
      <c r="BFI50" s="80">
        <f>IF(production!BFI24&gt;0,interest_nominal,0)</f>
        <v>0</v>
      </c>
      <c r="BFJ50" s="80">
        <f>IF(production!BFJ24&gt;0,interest_nominal,0)</f>
        <v>0</v>
      </c>
      <c r="BFK50" s="80">
        <f>IF(production!BFK24&gt;0,interest_nominal,0)</f>
        <v>0</v>
      </c>
      <c r="BFL50" s="80">
        <f>IF(production!BFL24&gt;0,interest_nominal,0)</f>
        <v>0</v>
      </c>
      <c r="BFM50" s="80">
        <f>IF(production!BFM24&gt;0,interest_nominal,0)</f>
        <v>0</v>
      </c>
      <c r="BFN50" s="80">
        <f>IF(production!BFN24&gt;0,interest_nominal,0)</f>
        <v>0</v>
      </c>
      <c r="BFO50" s="80">
        <f>IF(production!BFO24&gt;0,interest_nominal,0)</f>
        <v>0</v>
      </c>
      <c r="BFP50" s="80">
        <f>IF(production!BFP24&gt;0,interest_nominal,0)</f>
        <v>0</v>
      </c>
      <c r="BFQ50" s="80">
        <f>IF(production!BFQ24&gt;0,interest_nominal,0)</f>
        <v>0</v>
      </c>
      <c r="BFR50" s="80">
        <f>IF(production!BFR24&gt;0,interest_nominal,0)</f>
        <v>0</v>
      </c>
      <c r="BFS50" s="80">
        <f>IF(production!BFS24&gt;0,interest_nominal,0)</f>
        <v>0</v>
      </c>
      <c r="BFT50" s="80">
        <f>IF(production!BFT24&gt;0,interest_nominal,0)</f>
        <v>0</v>
      </c>
      <c r="BFU50" s="80">
        <f>IF(production!BFU24&gt;0,interest_nominal,0)</f>
        <v>0</v>
      </c>
      <c r="BFV50" s="80">
        <f>IF(production!BFV24&gt;0,interest_nominal,0)</f>
        <v>0</v>
      </c>
      <c r="BFW50" s="80">
        <f>IF(production!BFW24&gt;0,interest_nominal,0)</f>
        <v>0</v>
      </c>
      <c r="BFX50" s="80">
        <f>IF(production!BFX24&gt;0,interest_nominal,0)</f>
        <v>0</v>
      </c>
      <c r="BFY50" s="80">
        <f>IF(production!BFY24&gt;0,interest_nominal,0)</f>
        <v>0</v>
      </c>
      <c r="BFZ50" s="80">
        <f>IF(production!BFZ24&gt;0,interest_nominal,0)</f>
        <v>0</v>
      </c>
      <c r="BGA50" s="80">
        <f>IF(production!BGA24&gt;0,interest_nominal,0)</f>
        <v>0</v>
      </c>
      <c r="BGB50" s="80">
        <f>IF(production!BGB24&gt;0,interest_nominal,0)</f>
        <v>0</v>
      </c>
      <c r="BGC50" s="80">
        <f>IF(production!BGC24&gt;0,interest_nominal,0)</f>
        <v>0</v>
      </c>
      <c r="BGD50" s="80">
        <f>IF(production!BGD24&gt;0,interest_nominal,0)</f>
        <v>0</v>
      </c>
      <c r="BGE50" s="80">
        <f>IF(production!BGE24&gt;0,interest_nominal,0)</f>
        <v>0</v>
      </c>
      <c r="BGF50" s="80">
        <f>IF(production!BGF24&gt;0,interest_nominal,0)</f>
        <v>0</v>
      </c>
      <c r="BGG50" s="80">
        <f>IF(production!BGG24&gt;0,interest_nominal,0)</f>
        <v>0</v>
      </c>
      <c r="BGH50" s="80">
        <f>IF(production!BGH24&gt;0,interest_nominal,0)</f>
        <v>0</v>
      </c>
      <c r="BGI50" s="80">
        <f>IF(production!BGI24&gt;0,interest_nominal,0)</f>
        <v>0</v>
      </c>
      <c r="BGJ50" s="80">
        <f>IF(production!BGJ24&gt;0,interest_nominal,0)</f>
        <v>0</v>
      </c>
      <c r="BGK50" s="80">
        <f>IF(production!BGK24&gt;0,interest_nominal,0)</f>
        <v>0</v>
      </c>
      <c r="BGL50" s="80">
        <f>IF(production!BGL24&gt;0,interest_nominal,0)</f>
        <v>0</v>
      </c>
      <c r="BGM50" s="80">
        <f>IF(production!BGM24&gt;0,interest_nominal,0)</f>
        <v>0</v>
      </c>
      <c r="BGN50" s="80">
        <f>IF(production!BGN24&gt;0,interest_nominal,0)</f>
        <v>0</v>
      </c>
      <c r="BGO50" s="80">
        <f>IF(production!BGO24&gt;0,interest_nominal,0)</f>
        <v>0</v>
      </c>
      <c r="BGP50" s="80">
        <f>IF(production!BGP24&gt;0,interest_nominal,0)</f>
        <v>0</v>
      </c>
      <c r="BGQ50" s="80">
        <f>IF(production!BGQ24&gt;0,interest_nominal,0)</f>
        <v>0</v>
      </c>
      <c r="BGR50" s="80">
        <f>IF(production!BGR24&gt;0,interest_nominal,0)</f>
        <v>0</v>
      </c>
      <c r="BGS50" s="80">
        <f>IF(production!BGS24&gt;0,interest_nominal,0)</f>
        <v>0</v>
      </c>
      <c r="BGT50" s="80">
        <f>IF(production!BGT24&gt;0,interest_nominal,0)</f>
        <v>0</v>
      </c>
      <c r="BGU50" s="80">
        <f>IF(production!BGU24&gt;0,interest_nominal,0)</f>
        <v>0</v>
      </c>
      <c r="BGV50" s="80">
        <f>IF(production!BGV24&gt;0,interest_nominal,0)</f>
        <v>0</v>
      </c>
      <c r="BGW50" s="80">
        <f>IF(production!BGW24&gt;0,interest_nominal,0)</f>
        <v>0</v>
      </c>
      <c r="BGX50" s="80">
        <f>IF(production!BGX24&gt;0,interest_nominal,0)</f>
        <v>0</v>
      </c>
      <c r="BGY50" s="80">
        <f>IF(production!BGY24&gt;0,interest_nominal,0)</f>
        <v>0</v>
      </c>
      <c r="BGZ50" s="80">
        <f>IF(production!BGZ24&gt;0,interest_nominal,0)</f>
        <v>0</v>
      </c>
      <c r="BHA50" s="80">
        <f>IF(production!BHA24&gt;0,interest_nominal,0)</f>
        <v>0</v>
      </c>
      <c r="BHB50" s="80">
        <f>IF(production!BHB24&gt;0,interest_nominal,0)</f>
        <v>0</v>
      </c>
      <c r="BHC50" s="80">
        <f>IF(production!BHC24&gt;0,interest_nominal,0)</f>
        <v>0</v>
      </c>
      <c r="BHD50" s="80">
        <f>IF(production!BHD24&gt;0,interest_nominal,0)</f>
        <v>0</v>
      </c>
      <c r="BHE50" s="80">
        <f>IF(production!BHE24&gt;0,interest_nominal,0)</f>
        <v>0</v>
      </c>
      <c r="BHF50" s="80">
        <f>IF(production!BHF24&gt;0,interest_nominal,0)</f>
        <v>0</v>
      </c>
      <c r="BHG50" s="80">
        <f>IF(production!BHG24&gt;0,interest_nominal,0)</f>
        <v>0</v>
      </c>
      <c r="BHH50" s="80">
        <f>IF(production!BHH24&gt;0,interest_nominal,0)</f>
        <v>0</v>
      </c>
      <c r="BHI50" s="80">
        <f>IF(production!BHI24&gt;0,interest_nominal,0)</f>
        <v>0</v>
      </c>
      <c r="BHJ50" s="80">
        <f>IF(production!BHJ24&gt;0,interest_nominal,0)</f>
        <v>0</v>
      </c>
      <c r="BHK50" s="80">
        <f>IF(production!BHK24&gt;0,interest_nominal,0)</f>
        <v>0</v>
      </c>
      <c r="BHL50" s="80">
        <f>IF(production!BHL24&gt;0,interest_nominal,0)</f>
        <v>0</v>
      </c>
      <c r="BHM50" s="80">
        <f>IF(production!BHM24&gt;0,interest_nominal,0)</f>
        <v>0</v>
      </c>
      <c r="BHN50" s="80">
        <f>IF(production!BHN24&gt;0,interest_nominal,0)</f>
        <v>0</v>
      </c>
      <c r="BHO50" s="80">
        <f>IF(production!BHO24&gt;0,interest_nominal,0)</f>
        <v>0</v>
      </c>
      <c r="BHP50" s="80">
        <f>IF(production!BHP24&gt;0,interest_nominal,0)</f>
        <v>0</v>
      </c>
      <c r="BHQ50" s="80">
        <f>IF(production!BHQ24&gt;0,interest_nominal,0)</f>
        <v>0</v>
      </c>
      <c r="BHR50" s="80">
        <f>IF(production!BHR24&gt;0,interest_nominal,0)</f>
        <v>0</v>
      </c>
      <c r="BHS50" s="80">
        <f>IF(production!BHS24&gt;0,interest_nominal,0)</f>
        <v>0</v>
      </c>
      <c r="BHT50" s="80">
        <f>IF(production!BHT24&gt;0,interest_nominal,0)</f>
        <v>0</v>
      </c>
      <c r="BHU50" s="80">
        <f>IF(production!BHU24&gt;0,interest_nominal,0)</f>
        <v>0</v>
      </c>
      <c r="BHV50" s="80">
        <f>IF(production!BHV24&gt;0,interest_nominal,0)</f>
        <v>0</v>
      </c>
      <c r="BHW50" s="80">
        <f>IF(production!BHW24&gt;0,interest_nominal,0)</f>
        <v>0</v>
      </c>
      <c r="BHX50" s="80">
        <f>IF(production!BHX24&gt;0,interest_nominal,0)</f>
        <v>0</v>
      </c>
      <c r="BHY50" s="80">
        <f>IF(production!BHY24&gt;0,interest_nominal,0)</f>
        <v>0</v>
      </c>
      <c r="BHZ50" s="80">
        <f>IF(production!BHZ24&gt;0,interest_nominal,0)</f>
        <v>0</v>
      </c>
      <c r="BIA50" s="80">
        <f>IF(production!BIA24&gt;0,interest_nominal,0)</f>
        <v>0</v>
      </c>
      <c r="BIB50" s="80">
        <f>IF(production!BIB24&gt;0,interest_nominal,0)</f>
        <v>0</v>
      </c>
      <c r="BIC50" s="80">
        <f>IF(production!BIC24&gt;0,interest_nominal,0)</f>
        <v>0</v>
      </c>
      <c r="BID50" s="80">
        <f>IF(production!BID24&gt;0,interest_nominal,0)</f>
        <v>0</v>
      </c>
      <c r="BIE50" s="80">
        <f>IF(production!BIE24&gt;0,interest_nominal,0)</f>
        <v>0</v>
      </c>
      <c r="BIF50" s="80">
        <f>IF(production!BIF24&gt;0,interest_nominal,0)</f>
        <v>0</v>
      </c>
      <c r="BIG50" s="80">
        <f>IF(production!BIG24&gt;0,interest_nominal,0)</f>
        <v>0</v>
      </c>
      <c r="BIH50" s="80">
        <f>IF(production!BIH24&gt;0,interest_nominal,0)</f>
        <v>0</v>
      </c>
      <c r="BII50" s="80">
        <f>IF(production!BII24&gt;0,interest_nominal,0)</f>
        <v>0</v>
      </c>
      <c r="BIJ50" s="80">
        <f>IF(production!BIJ24&gt;0,interest_nominal,0)</f>
        <v>0</v>
      </c>
      <c r="BIK50" s="80">
        <f>IF(production!BIK24&gt;0,interest_nominal,0)</f>
        <v>0</v>
      </c>
      <c r="BIL50" s="80">
        <f>IF(production!BIL24&gt;0,interest_nominal,0)</f>
        <v>0</v>
      </c>
      <c r="BIM50" s="80">
        <f>IF(production!BIM24&gt;0,interest_nominal,0)</f>
        <v>0</v>
      </c>
      <c r="BIN50" s="80">
        <f>IF(production!BIN24&gt;0,interest_nominal,0)</f>
        <v>0</v>
      </c>
      <c r="BIO50" s="80">
        <f>IF(production!BIO24&gt;0,interest_nominal,0)</f>
        <v>0</v>
      </c>
      <c r="BIP50" s="80">
        <f>IF(production!BIP24&gt;0,interest_nominal,0)</f>
        <v>0</v>
      </c>
      <c r="BIQ50" s="80">
        <f>IF(production!BIQ24&gt;0,interest_nominal,0)</f>
        <v>0</v>
      </c>
      <c r="BIR50" s="80">
        <f>IF(production!BIR24&gt;0,interest_nominal,0)</f>
        <v>0</v>
      </c>
      <c r="BIS50" s="80">
        <f>IF(production!BIS24&gt;0,interest_nominal,0)</f>
        <v>0</v>
      </c>
      <c r="BIT50" s="80">
        <f>IF(production!BIT24&gt;0,interest_nominal,0)</f>
        <v>0</v>
      </c>
      <c r="BIU50" s="80">
        <f>IF(production!BIU24&gt;0,interest_nominal,0)</f>
        <v>0</v>
      </c>
      <c r="BIV50" s="80">
        <f>IF(production!BIV24&gt;0,interest_nominal,0)</f>
        <v>0</v>
      </c>
      <c r="BIW50" s="80">
        <f>IF(production!BIW24&gt;0,interest_nominal,0)</f>
        <v>0</v>
      </c>
      <c r="BIX50" s="80">
        <f>IF(production!BIX24&gt;0,interest_nominal,0)</f>
        <v>0</v>
      </c>
      <c r="BIY50" s="80">
        <f>IF(production!BIY24&gt;0,interest_nominal,0)</f>
        <v>0</v>
      </c>
      <c r="BIZ50" s="80">
        <f>IF(production!BIZ24&gt;0,interest_nominal,0)</f>
        <v>0</v>
      </c>
      <c r="BJA50" s="80">
        <f>IF(production!BJA24&gt;0,interest_nominal,0)</f>
        <v>0</v>
      </c>
      <c r="BJB50" s="80">
        <f>IF(production!BJB24&gt;0,interest_nominal,0)</f>
        <v>0</v>
      </c>
      <c r="BJC50" s="80">
        <f>IF(production!BJC24&gt;0,interest_nominal,0)</f>
        <v>0</v>
      </c>
      <c r="BJD50" s="80">
        <f>IF(production!BJD24&gt;0,interest_nominal,0)</f>
        <v>0</v>
      </c>
      <c r="BJE50" s="80">
        <f>IF(production!BJE24&gt;0,interest_nominal,0)</f>
        <v>0</v>
      </c>
      <c r="BJF50" s="80">
        <f>IF(production!BJF24&gt;0,interest_nominal,0)</f>
        <v>0</v>
      </c>
      <c r="BJG50" s="80">
        <f>IF(production!BJG24&gt;0,interest_nominal,0)</f>
        <v>0</v>
      </c>
      <c r="BJH50" s="80">
        <f>IF(production!BJH24&gt;0,interest_nominal,0)</f>
        <v>0</v>
      </c>
      <c r="BJI50" s="80">
        <f>IF(production!BJI24&gt;0,interest_nominal,0)</f>
        <v>0</v>
      </c>
      <c r="BJJ50" s="80">
        <f>IF(production!BJJ24&gt;0,interest_nominal,0)</f>
        <v>0</v>
      </c>
      <c r="BJK50" s="80">
        <f>IF(production!BJK24&gt;0,interest_nominal,0)</f>
        <v>0</v>
      </c>
      <c r="BJL50" s="80">
        <f>IF(production!BJL24&gt;0,interest_nominal,0)</f>
        <v>0</v>
      </c>
      <c r="BJM50" s="80">
        <f>IF(production!BJM24&gt;0,interest_nominal,0)</f>
        <v>0</v>
      </c>
      <c r="BJN50" s="80">
        <f>IF(production!BJN24&gt;0,interest_nominal,0)</f>
        <v>0</v>
      </c>
      <c r="BJO50" s="80">
        <f>IF(production!BJO24&gt;0,interest_nominal,0)</f>
        <v>0</v>
      </c>
      <c r="BJP50" s="80">
        <f>IF(production!BJP24&gt;0,interest_nominal,0)</f>
        <v>0</v>
      </c>
      <c r="BJQ50" s="80">
        <f>IF(production!BJQ24&gt;0,interest_nominal,0)</f>
        <v>0</v>
      </c>
      <c r="BJR50" s="80">
        <f>IF(production!BJR24&gt;0,interest_nominal,0)</f>
        <v>0</v>
      </c>
      <c r="BJS50" s="80">
        <f>IF(production!BJS24&gt;0,interest_nominal,0)</f>
        <v>0</v>
      </c>
      <c r="BJT50" s="80">
        <f>IF(production!BJT24&gt;0,interest_nominal,0)</f>
        <v>0</v>
      </c>
      <c r="BJU50" s="80">
        <f>IF(production!BJU24&gt;0,interest_nominal,0)</f>
        <v>0</v>
      </c>
      <c r="BJV50" s="80">
        <f>IF(production!BJV24&gt;0,interest_nominal,0)</f>
        <v>0</v>
      </c>
      <c r="BJW50" s="80">
        <f>IF(production!BJW24&gt;0,interest_nominal,0)</f>
        <v>0</v>
      </c>
      <c r="BJX50" s="80">
        <f>IF(production!BJX24&gt;0,interest_nominal,0)</f>
        <v>0</v>
      </c>
      <c r="BJY50" s="80">
        <f>IF(production!BJY24&gt;0,interest_nominal,0)</f>
        <v>0</v>
      </c>
      <c r="BJZ50" s="80">
        <f>IF(production!BJZ24&gt;0,interest_nominal,0)</f>
        <v>0</v>
      </c>
      <c r="BKA50" s="80">
        <f>IF(production!BKA24&gt;0,interest_nominal,0)</f>
        <v>0</v>
      </c>
      <c r="BKB50" s="80">
        <f>IF(production!BKB24&gt;0,interest_nominal,0)</f>
        <v>0</v>
      </c>
      <c r="BKC50" s="80">
        <f>IF(production!BKC24&gt;0,interest_nominal,0)</f>
        <v>0</v>
      </c>
      <c r="BKD50" s="80">
        <f>IF(production!BKD24&gt;0,interest_nominal,0)</f>
        <v>0</v>
      </c>
      <c r="BKE50" s="80">
        <f>IF(production!BKE24&gt;0,interest_nominal,0)</f>
        <v>0</v>
      </c>
      <c r="BKF50" s="80">
        <f>IF(production!BKF24&gt;0,interest_nominal,0)</f>
        <v>0</v>
      </c>
      <c r="BKG50" s="80">
        <f>IF(production!BKG24&gt;0,interest_nominal,0)</f>
        <v>0</v>
      </c>
      <c r="BKH50" s="80">
        <f>IF(production!BKH24&gt;0,interest_nominal,0)</f>
        <v>0</v>
      </c>
      <c r="BKI50" s="80">
        <f>IF(production!BKI24&gt;0,interest_nominal,0)</f>
        <v>0</v>
      </c>
      <c r="BKJ50" s="80">
        <f>IF(production!BKJ24&gt;0,interest_nominal,0)</f>
        <v>0</v>
      </c>
      <c r="BKK50" s="80">
        <f>IF(production!BKK24&gt;0,interest_nominal,0)</f>
        <v>0</v>
      </c>
      <c r="BKL50" s="80">
        <f>IF(production!BKL24&gt;0,interest_nominal,0)</f>
        <v>0</v>
      </c>
      <c r="BKM50" s="80">
        <f>IF(production!BKM24&gt;0,interest_nominal,0)</f>
        <v>0</v>
      </c>
      <c r="BKN50" s="80">
        <f>IF(production!BKN24&gt;0,interest_nominal,0)</f>
        <v>0</v>
      </c>
      <c r="BKO50" s="80">
        <f>IF(production!BKO24&gt;0,interest_nominal,0)</f>
        <v>0</v>
      </c>
      <c r="BKP50" s="80">
        <f>IF(production!BKP24&gt;0,interest_nominal,0)</f>
        <v>0</v>
      </c>
      <c r="BKQ50" s="80">
        <f>IF(production!BKQ24&gt;0,interest_nominal,0)</f>
        <v>0</v>
      </c>
      <c r="BKR50" s="80">
        <f>IF(production!BKR24&gt;0,interest_nominal,0)</f>
        <v>0</v>
      </c>
      <c r="BKS50" s="80">
        <f>IF(production!BKS24&gt;0,interest_nominal,0)</f>
        <v>0</v>
      </c>
      <c r="BKT50" s="80">
        <f>IF(production!BKT24&gt;0,interest_nominal,0)</f>
        <v>0</v>
      </c>
      <c r="BKU50" s="80">
        <f>IF(production!BKU24&gt;0,interest_nominal,0)</f>
        <v>0</v>
      </c>
      <c r="BKV50" s="80">
        <f>IF(production!BKV24&gt;0,interest_nominal,0)</f>
        <v>0</v>
      </c>
      <c r="BKW50" s="80">
        <f>IF(production!BKW24&gt;0,interest_nominal,0)</f>
        <v>0</v>
      </c>
      <c r="BKX50" s="80">
        <f>IF(production!BKX24&gt;0,interest_nominal,0)</f>
        <v>0</v>
      </c>
      <c r="BKY50" s="80">
        <f>IF(production!BKY24&gt;0,interest_nominal,0)</f>
        <v>0</v>
      </c>
      <c r="BKZ50" s="80">
        <f>IF(production!BKZ24&gt;0,interest_nominal,0)</f>
        <v>0</v>
      </c>
      <c r="BLA50" s="80">
        <f>IF(production!BLA24&gt;0,interest_nominal,0)</f>
        <v>0</v>
      </c>
      <c r="BLB50" s="80">
        <f>IF(production!BLB24&gt;0,interest_nominal,0)</f>
        <v>0</v>
      </c>
      <c r="BLC50" s="80">
        <f>IF(production!BLC24&gt;0,interest_nominal,0)</f>
        <v>0</v>
      </c>
      <c r="BLD50" s="80">
        <f>IF(production!BLD24&gt;0,interest_nominal,0)</f>
        <v>0</v>
      </c>
      <c r="BLE50" s="80">
        <f>IF(production!BLE24&gt;0,interest_nominal,0)</f>
        <v>0</v>
      </c>
      <c r="BLF50" s="80">
        <f>IF(production!BLF24&gt;0,interest_nominal,0)</f>
        <v>0</v>
      </c>
      <c r="BLG50" s="80">
        <f>IF(production!BLG24&gt;0,interest_nominal,0)</f>
        <v>0</v>
      </c>
      <c r="BLH50" s="80">
        <f>IF(production!BLH24&gt;0,interest_nominal,0)</f>
        <v>0</v>
      </c>
      <c r="BLI50" s="80">
        <f>IF(production!BLI24&gt;0,interest_nominal,0)</f>
        <v>0</v>
      </c>
      <c r="BLJ50" s="80">
        <f>IF(production!BLJ24&gt;0,interest_nominal,0)</f>
        <v>0</v>
      </c>
      <c r="BLK50" s="80">
        <f>IF(production!BLK24&gt;0,interest_nominal,0)</f>
        <v>0</v>
      </c>
      <c r="BLL50" s="80">
        <f>IF(production!BLL24&gt;0,interest_nominal,0)</f>
        <v>0</v>
      </c>
      <c r="BLM50" s="80">
        <f>IF(production!BLM24&gt;0,interest_nominal,0)</f>
        <v>0</v>
      </c>
      <c r="BLN50" s="80">
        <f>IF(production!BLN24&gt;0,interest_nominal,0)</f>
        <v>0</v>
      </c>
      <c r="BLO50" s="80">
        <f>IF(production!BLO24&gt;0,interest_nominal,0)</f>
        <v>0</v>
      </c>
      <c r="BLP50" s="80">
        <f>IF(production!BLP24&gt;0,interest_nominal,0)</f>
        <v>0</v>
      </c>
      <c r="BLQ50" s="80">
        <f>IF(production!BLQ24&gt;0,interest_nominal,0)</f>
        <v>0</v>
      </c>
      <c r="BLR50" s="80">
        <f>IF(production!BLR24&gt;0,interest_nominal,0)</f>
        <v>0</v>
      </c>
      <c r="BLS50" s="80">
        <f>IF(production!BLS24&gt;0,interest_nominal,0)</f>
        <v>0</v>
      </c>
      <c r="BLT50" s="80">
        <f>IF(production!BLT24&gt;0,interest_nominal,0)</f>
        <v>0</v>
      </c>
      <c r="BLU50" s="80">
        <f>IF(production!BLU24&gt;0,interest_nominal,0)</f>
        <v>0</v>
      </c>
      <c r="BLV50" s="80">
        <f>IF(production!BLV24&gt;0,interest_nominal,0)</f>
        <v>0</v>
      </c>
      <c r="BLW50" s="80">
        <f>IF(production!BLW24&gt;0,interest_nominal,0)</f>
        <v>0</v>
      </c>
      <c r="BLX50" s="80">
        <f>IF(production!BLX24&gt;0,interest_nominal,0)</f>
        <v>0</v>
      </c>
      <c r="BLY50" s="80">
        <f>IF(production!BLY24&gt;0,interest_nominal,0)</f>
        <v>0</v>
      </c>
      <c r="BLZ50" s="80">
        <f>IF(production!BLZ24&gt;0,interest_nominal,0)</f>
        <v>0</v>
      </c>
      <c r="BMA50" s="80">
        <f>IF(production!BMA24&gt;0,interest_nominal,0)</f>
        <v>0</v>
      </c>
      <c r="BMB50" s="80">
        <f>IF(production!BMB24&gt;0,interest_nominal,0)</f>
        <v>0</v>
      </c>
      <c r="BMC50" s="80">
        <f>IF(production!BMC24&gt;0,interest_nominal,0)</f>
        <v>0</v>
      </c>
      <c r="BMD50" s="80">
        <f>IF(production!BMD24&gt;0,interest_nominal,0)</f>
        <v>0</v>
      </c>
      <c r="BME50" s="80">
        <f>IF(production!BME24&gt;0,interest_nominal,0)</f>
        <v>0</v>
      </c>
      <c r="BMF50" s="80">
        <f>IF(production!BMF24&gt;0,interest_nominal,0)</f>
        <v>0</v>
      </c>
      <c r="BMG50" s="80">
        <f>IF(production!BMG24&gt;0,interest_nominal,0)</f>
        <v>0</v>
      </c>
      <c r="BMH50" s="80">
        <f>IF(production!BMH24&gt;0,interest_nominal,0)</f>
        <v>0</v>
      </c>
      <c r="BMI50" s="80">
        <f>IF(production!BMI24&gt;0,interest_nominal,0)</f>
        <v>0</v>
      </c>
      <c r="BMJ50" s="80">
        <f>IF(production!BMJ24&gt;0,interest_nominal,0)</f>
        <v>0</v>
      </c>
      <c r="BMK50" s="80">
        <f>IF(production!BMK24&gt;0,interest_nominal,0)</f>
        <v>0</v>
      </c>
      <c r="BML50" s="80">
        <f>IF(production!BML24&gt;0,interest_nominal,0)</f>
        <v>0</v>
      </c>
      <c r="BMM50" s="80">
        <f>IF(production!BMM24&gt;0,interest_nominal,0)</f>
        <v>0</v>
      </c>
      <c r="BMN50" s="80">
        <f>IF(production!BMN24&gt;0,interest_nominal,0)</f>
        <v>0</v>
      </c>
      <c r="BMO50" s="80">
        <f>IF(production!BMO24&gt;0,interest_nominal,0)</f>
        <v>0</v>
      </c>
      <c r="BMP50" s="80">
        <f>IF(production!BMP24&gt;0,interest_nominal,0)</f>
        <v>0</v>
      </c>
      <c r="BMQ50" s="80">
        <f>IF(production!BMQ24&gt;0,interest_nominal,0)</f>
        <v>0</v>
      </c>
      <c r="BMR50" s="80">
        <f>IF(production!BMR24&gt;0,interest_nominal,0)</f>
        <v>0</v>
      </c>
      <c r="BMS50" s="80">
        <f>IF(production!BMS24&gt;0,interest_nominal,0)</f>
        <v>0</v>
      </c>
      <c r="BMT50" s="80">
        <f>IF(production!BMT24&gt;0,interest_nominal,0)</f>
        <v>0</v>
      </c>
      <c r="BMU50" s="80">
        <f>IF(production!BMU24&gt;0,interest_nominal,0)</f>
        <v>0</v>
      </c>
      <c r="BMV50" s="80">
        <f>IF(production!BMV24&gt;0,interest_nominal,0)</f>
        <v>0</v>
      </c>
      <c r="BMW50" s="80">
        <f>IF(production!BMW24&gt;0,interest_nominal,0)</f>
        <v>0</v>
      </c>
      <c r="BMX50" s="80">
        <f>IF(production!BMX24&gt;0,interest_nominal,0)</f>
        <v>0</v>
      </c>
      <c r="BMY50" s="80">
        <f>IF(production!BMY24&gt;0,interest_nominal,0)</f>
        <v>0</v>
      </c>
      <c r="BMZ50" s="80">
        <f>IF(production!BMZ24&gt;0,interest_nominal,0)</f>
        <v>0</v>
      </c>
      <c r="BNA50" s="80">
        <f>IF(production!BNA24&gt;0,interest_nominal,0)</f>
        <v>0</v>
      </c>
      <c r="BNB50" s="80">
        <f>IF(production!BNB24&gt;0,interest_nominal,0)</f>
        <v>0</v>
      </c>
      <c r="BNC50" s="80">
        <f>IF(production!BNC24&gt;0,interest_nominal,0)</f>
        <v>0</v>
      </c>
      <c r="BND50" s="80">
        <f>IF(production!BND24&gt;0,interest_nominal,0)</f>
        <v>0</v>
      </c>
      <c r="BNE50" s="80">
        <f>IF(production!BNE24&gt;0,interest_nominal,0)</f>
        <v>0</v>
      </c>
      <c r="BNF50" s="80">
        <f>IF(production!BNF24&gt;0,interest_nominal,0)</f>
        <v>0</v>
      </c>
      <c r="BNG50" s="80">
        <f>IF(production!BNG24&gt;0,interest_nominal,0)</f>
        <v>0</v>
      </c>
      <c r="BNH50" s="80">
        <f>IF(production!BNH24&gt;0,interest_nominal,0)</f>
        <v>0</v>
      </c>
      <c r="BNI50" s="80">
        <f>IF(production!BNI24&gt;0,interest_nominal,0)</f>
        <v>0</v>
      </c>
      <c r="BNJ50" s="80">
        <f>IF(production!BNJ24&gt;0,interest_nominal,0)</f>
        <v>0</v>
      </c>
      <c r="BNK50" s="80">
        <f>IF(production!BNK24&gt;0,interest_nominal,0)</f>
        <v>0</v>
      </c>
      <c r="BNL50" s="80">
        <f>IF(production!BNL24&gt;0,interest_nominal,0)</f>
        <v>0</v>
      </c>
      <c r="BNM50" s="80">
        <f>IF(production!BNM24&gt;0,interest_nominal,0)</f>
        <v>0</v>
      </c>
      <c r="BNN50" s="80">
        <f>IF(production!BNN24&gt;0,interest_nominal,0)</f>
        <v>0</v>
      </c>
      <c r="BNO50" s="80">
        <f>IF(production!BNO24&gt;0,interest_nominal,0)</f>
        <v>0</v>
      </c>
      <c r="BNP50" s="80">
        <f>IF(production!BNP24&gt;0,interest_nominal,0)</f>
        <v>0</v>
      </c>
      <c r="BNQ50" s="80">
        <f>IF(production!BNQ24&gt;0,interest_nominal,0)</f>
        <v>0</v>
      </c>
      <c r="BNR50" s="80">
        <f>IF(production!BNR24&gt;0,interest_nominal,0)</f>
        <v>0</v>
      </c>
      <c r="BNS50" s="80">
        <f>IF(production!BNS24&gt;0,interest_nominal,0)</f>
        <v>0</v>
      </c>
      <c r="BNT50" s="80">
        <f>IF(production!BNT24&gt;0,interest_nominal,0)</f>
        <v>0</v>
      </c>
      <c r="BNU50" s="80">
        <f>IF(production!BNU24&gt;0,interest_nominal,0)</f>
        <v>0</v>
      </c>
      <c r="BNV50" s="80">
        <f>IF(production!BNV24&gt;0,interest_nominal,0)</f>
        <v>0</v>
      </c>
      <c r="BNW50" s="80">
        <f>IF(production!BNW24&gt;0,interest_nominal,0)</f>
        <v>0</v>
      </c>
      <c r="BNX50" s="80">
        <f>IF(production!BNX24&gt;0,interest_nominal,0)</f>
        <v>0</v>
      </c>
      <c r="BNY50" s="80">
        <f>IF(production!BNY24&gt;0,interest_nominal,0)</f>
        <v>0</v>
      </c>
      <c r="BNZ50" s="80">
        <f>IF(production!BNZ24&gt;0,interest_nominal,0)</f>
        <v>0</v>
      </c>
      <c r="BOA50" s="80">
        <f>IF(production!BOA24&gt;0,interest_nominal,0)</f>
        <v>0</v>
      </c>
      <c r="BOB50" s="80">
        <f>IF(production!BOB24&gt;0,interest_nominal,0)</f>
        <v>0</v>
      </c>
      <c r="BOC50" s="80">
        <f>IF(production!BOC24&gt;0,interest_nominal,0)</f>
        <v>0</v>
      </c>
      <c r="BOD50" s="80">
        <f>IF(production!BOD24&gt;0,interest_nominal,0)</f>
        <v>0</v>
      </c>
      <c r="BOE50" s="80">
        <f>IF(production!BOE24&gt;0,interest_nominal,0)</f>
        <v>0</v>
      </c>
      <c r="BOF50" s="80">
        <f>IF(production!BOF24&gt;0,interest_nominal,0)</f>
        <v>0</v>
      </c>
      <c r="BOG50" s="80">
        <f>IF(production!BOG24&gt;0,interest_nominal,0)</f>
        <v>0</v>
      </c>
      <c r="BOH50" s="80">
        <f>IF(production!BOH24&gt;0,interest_nominal,0)</f>
        <v>0</v>
      </c>
      <c r="BOI50" s="80">
        <f>IF(production!BOI24&gt;0,interest_nominal,0)</f>
        <v>0</v>
      </c>
      <c r="BOJ50" s="80">
        <f>IF(production!BOJ24&gt;0,interest_nominal,0)</f>
        <v>0</v>
      </c>
      <c r="BOK50" s="80">
        <f>IF(production!BOK24&gt;0,interest_nominal,0)</f>
        <v>0</v>
      </c>
      <c r="BOL50" s="80">
        <f>IF(production!BOL24&gt;0,interest_nominal,0)</f>
        <v>0</v>
      </c>
      <c r="BOM50" s="80">
        <f>IF(production!BOM24&gt;0,interest_nominal,0)</f>
        <v>0</v>
      </c>
      <c r="BON50" s="80">
        <f>IF(production!BON24&gt;0,interest_nominal,0)</f>
        <v>0</v>
      </c>
      <c r="BOO50" s="80">
        <f>IF(production!BOO24&gt;0,interest_nominal,0)</f>
        <v>0</v>
      </c>
      <c r="BOP50" s="80">
        <f>IF(production!BOP24&gt;0,interest_nominal,0)</f>
        <v>0</v>
      </c>
      <c r="BOQ50" s="80">
        <f>IF(production!BOQ24&gt;0,interest_nominal,0)</f>
        <v>0</v>
      </c>
      <c r="BOR50" s="80">
        <f>IF(production!BOR24&gt;0,interest_nominal,0)</f>
        <v>0</v>
      </c>
      <c r="BOS50" s="80">
        <f>IF(production!BOS24&gt;0,interest_nominal,0)</f>
        <v>0</v>
      </c>
      <c r="BOT50" s="80">
        <f>IF(production!BOT24&gt;0,interest_nominal,0)</f>
        <v>0</v>
      </c>
      <c r="BOU50" s="80">
        <f>IF(production!BOU24&gt;0,interest_nominal,0)</f>
        <v>0</v>
      </c>
      <c r="BOV50" s="80">
        <f>IF(production!BOV24&gt;0,interest_nominal,0)</f>
        <v>0</v>
      </c>
      <c r="BOW50" s="80">
        <f>IF(production!BOW24&gt;0,interest_nominal,0)</f>
        <v>0</v>
      </c>
      <c r="BOX50" s="80">
        <f>IF(production!BOX24&gt;0,interest_nominal,0)</f>
        <v>0</v>
      </c>
      <c r="BOY50" s="80">
        <f>IF(production!BOY24&gt;0,interest_nominal,0)</f>
        <v>0</v>
      </c>
      <c r="BOZ50" s="80">
        <f>IF(production!BOZ24&gt;0,interest_nominal,0)</f>
        <v>0</v>
      </c>
      <c r="BPA50" s="80">
        <f>IF(production!BPA24&gt;0,interest_nominal,0)</f>
        <v>0</v>
      </c>
      <c r="BPB50" s="80">
        <f>IF(production!BPB24&gt;0,interest_nominal,0)</f>
        <v>0</v>
      </c>
      <c r="BPC50" s="80">
        <f>IF(production!BPC24&gt;0,interest_nominal,0)</f>
        <v>0</v>
      </c>
      <c r="BPD50" s="80">
        <f>IF(production!BPD24&gt;0,interest_nominal,0)</f>
        <v>0</v>
      </c>
      <c r="BPE50" s="80">
        <f>IF(production!BPE24&gt;0,interest_nominal,0)</f>
        <v>0</v>
      </c>
      <c r="BPF50" s="80">
        <f>IF(production!BPF24&gt;0,interest_nominal,0)</f>
        <v>0</v>
      </c>
      <c r="BPG50" s="80">
        <f>IF(production!BPG24&gt;0,interest_nominal,0)</f>
        <v>0</v>
      </c>
      <c r="BPH50" s="80">
        <f>IF(production!BPH24&gt;0,interest_nominal,0)</f>
        <v>0</v>
      </c>
      <c r="BPI50" s="80">
        <f>IF(production!BPI24&gt;0,interest_nominal,0)</f>
        <v>0</v>
      </c>
      <c r="BPJ50" s="80">
        <f>IF(production!BPJ24&gt;0,interest_nominal,0)</f>
        <v>0</v>
      </c>
      <c r="BPK50" s="80">
        <f>IF(production!BPK24&gt;0,interest_nominal,0)</f>
        <v>0</v>
      </c>
      <c r="BPL50" s="80">
        <f>IF(production!BPL24&gt;0,interest_nominal,0)</f>
        <v>0</v>
      </c>
      <c r="BPM50" s="80">
        <f>IF(production!BPM24&gt;0,interest_nominal,0)</f>
        <v>0</v>
      </c>
      <c r="BPN50" s="80">
        <f>IF(production!BPN24&gt;0,interest_nominal,0)</f>
        <v>0</v>
      </c>
      <c r="BPO50" s="80">
        <f>IF(production!BPO24&gt;0,interest_nominal,0)</f>
        <v>0</v>
      </c>
      <c r="BPP50" s="80">
        <f>IF(production!BPP24&gt;0,interest_nominal,0)</f>
        <v>0</v>
      </c>
      <c r="BPQ50" s="80">
        <f>IF(production!BPQ24&gt;0,interest_nominal,0)</f>
        <v>0</v>
      </c>
      <c r="BPR50" s="80">
        <f>IF(production!BPR24&gt;0,interest_nominal,0)</f>
        <v>0</v>
      </c>
      <c r="BPS50" s="80">
        <f>IF(production!BPS24&gt;0,interest_nominal,0)</f>
        <v>0</v>
      </c>
      <c r="BPT50" s="80">
        <f>IF(production!BPT24&gt;0,interest_nominal,0)</f>
        <v>0</v>
      </c>
      <c r="BPU50" s="80">
        <f>IF(production!BPU24&gt;0,interest_nominal,0)</f>
        <v>0</v>
      </c>
      <c r="BPV50" s="80">
        <f>IF(production!BPV24&gt;0,interest_nominal,0)</f>
        <v>0</v>
      </c>
      <c r="BPW50" s="80">
        <f>IF(production!BPW24&gt;0,interest_nominal,0)</f>
        <v>0</v>
      </c>
      <c r="BPX50" s="80">
        <f>IF(production!BPX24&gt;0,interest_nominal,0)</f>
        <v>0</v>
      </c>
      <c r="BPY50" s="80">
        <f>IF(production!BPY24&gt;0,interest_nominal,0)</f>
        <v>0</v>
      </c>
      <c r="BPZ50" s="80">
        <f>IF(production!BPZ24&gt;0,interest_nominal,0)</f>
        <v>0</v>
      </c>
      <c r="BQA50" s="80">
        <f>IF(production!BQA24&gt;0,interest_nominal,0)</f>
        <v>0</v>
      </c>
      <c r="BQB50" s="80">
        <f>IF(production!BQB24&gt;0,interest_nominal,0)</f>
        <v>0</v>
      </c>
      <c r="BQC50" s="80">
        <f>IF(production!BQC24&gt;0,interest_nominal,0)</f>
        <v>0</v>
      </c>
      <c r="BQD50" s="80">
        <f>IF(production!BQD24&gt;0,interest_nominal,0)</f>
        <v>0</v>
      </c>
      <c r="BQE50" s="80">
        <f>IF(production!BQE24&gt;0,interest_nominal,0)</f>
        <v>0</v>
      </c>
      <c r="BQF50" s="80">
        <f>IF(production!BQF24&gt;0,interest_nominal,0)</f>
        <v>0</v>
      </c>
      <c r="BQG50" s="80">
        <f>IF(production!BQG24&gt;0,interest_nominal,0)</f>
        <v>0</v>
      </c>
      <c r="BQH50" s="80">
        <f>IF(production!BQH24&gt;0,interest_nominal,0)</f>
        <v>0</v>
      </c>
      <c r="BQI50" s="80">
        <f>IF(production!BQI24&gt;0,interest_nominal,0)</f>
        <v>0</v>
      </c>
      <c r="BQJ50" s="80">
        <f>IF(production!BQJ24&gt;0,interest_nominal,0)</f>
        <v>0</v>
      </c>
      <c r="BQK50" s="80">
        <f>IF(production!BQK24&gt;0,interest_nominal,0)</f>
        <v>0</v>
      </c>
      <c r="BQL50" s="80">
        <f>IF(production!BQL24&gt;0,interest_nominal,0)</f>
        <v>0</v>
      </c>
      <c r="BQM50" s="80">
        <f>IF(production!BQM24&gt;0,interest_nominal,0)</f>
        <v>0</v>
      </c>
      <c r="BQN50" s="80">
        <f>IF(production!BQN24&gt;0,interest_nominal,0)</f>
        <v>0</v>
      </c>
      <c r="BQO50" s="80">
        <f>IF(production!BQO24&gt;0,interest_nominal,0)</f>
        <v>0</v>
      </c>
      <c r="BQP50" s="80">
        <f>IF(production!BQP24&gt;0,interest_nominal,0)</f>
        <v>0</v>
      </c>
      <c r="BQQ50" s="80">
        <f>IF(production!BQQ24&gt;0,interest_nominal,0)</f>
        <v>0</v>
      </c>
      <c r="BQR50" s="80">
        <f>IF(production!BQR24&gt;0,interest_nominal,0)</f>
        <v>0</v>
      </c>
      <c r="BQS50" s="80">
        <f>IF(production!BQS24&gt;0,interest_nominal,0)</f>
        <v>0</v>
      </c>
      <c r="BQT50" s="80">
        <f>IF(production!BQT24&gt;0,interest_nominal,0)</f>
        <v>0</v>
      </c>
      <c r="BQU50" s="80">
        <f>IF(production!BQU24&gt;0,interest_nominal,0)</f>
        <v>0</v>
      </c>
      <c r="BQV50" s="80">
        <f>IF(production!BQV24&gt;0,interest_nominal,0)</f>
        <v>0</v>
      </c>
      <c r="BQW50" s="80">
        <f>IF(production!BQW24&gt;0,interest_nominal,0)</f>
        <v>0</v>
      </c>
      <c r="BQX50" s="80">
        <f>IF(production!BQX24&gt;0,interest_nominal,0)</f>
        <v>0</v>
      </c>
      <c r="BQY50" s="80">
        <f>IF(production!BQY24&gt;0,interest_nominal,0)</f>
        <v>0</v>
      </c>
      <c r="BQZ50" s="80">
        <f>IF(production!BQZ24&gt;0,interest_nominal,0)</f>
        <v>0</v>
      </c>
      <c r="BRA50" s="80">
        <f>IF(production!BRA24&gt;0,interest_nominal,0)</f>
        <v>0</v>
      </c>
      <c r="BRB50" s="80">
        <f>IF(production!BRB24&gt;0,interest_nominal,0)</f>
        <v>0</v>
      </c>
      <c r="BRC50" s="80">
        <f>IF(production!BRC24&gt;0,interest_nominal,0)</f>
        <v>0</v>
      </c>
      <c r="BRD50" s="80">
        <f>IF(production!BRD24&gt;0,interest_nominal,0)</f>
        <v>0</v>
      </c>
      <c r="BRE50" s="80">
        <f>IF(production!BRE24&gt;0,interest_nominal,0)</f>
        <v>0</v>
      </c>
      <c r="BRF50" s="80">
        <f>IF(production!BRF24&gt;0,interest_nominal,0)</f>
        <v>0</v>
      </c>
      <c r="BRG50" s="80">
        <f>IF(production!BRG24&gt;0,interest_nominal,0)</f>
        <v>0</v>
      </c>
      <c r="BRH50" s="80">
        <f>IF(production!BRH24&gt;0,interest_nominal,0)</f>
        <v>0</v>
      </c>
      <c r="BRI50" s="80">
        <f>IF(production!BRI24&gt;0,interest_nominal,0)</f>
        <v>0</v>
      </c>
      <c r="BRJ50" s="80">
        <f>IF(production!BRJ24&gt;0,interest_nominal,0)</f>
        <v>0</v>
      </c>
      <c r="BRK50" s="80">
        <f>IF(production!BRK24&gt;0,interest_nominal,0)</f>
        <v>0</v>
      </c>
      <c r="BRL50" s="80">
        <f>IF(production!BRL24&gt;0,interest_nominal,0)</f>
        <v>0</v>
      </c>
      <c r="BRM50" s="80">
        <f>IF(production!BRM24&gt;0,interest_nominal,0)</f>
        <v>0</v>
      </c>
      <c r="BRN50" s="80">
        <f>IF(production!BRN24&gt;0,interest_nominal,0)</f>
        <v>0</v>
      </c>
      <c r="BRO50" s="80">
        <f>IF(production!BRO24&gt;0,interest_nominal,0)</f>
        <v>0</v>
      </c>
      <c r="BRP50" s="80">
        <f>IF(production!BRP24&gt;0,interest_nominal,0)</f>
        <v>0</v>
      </c>
      <c r="BRQ50" s="80">
        <f>IF(production!BRQ24&gt;0,interest_nominal,0)</f>
        <v>0</v>
      </c>
      <c r="BRR50" s="80">
        <f>IF(production!BRR24&gt;0,interest_nominal,0)</f>
        <v>0</v>
      </c>
      <c r="BRS50" s="80">
        <f>IF(production!BRS24&gt;0,interest_nominal,0)</f>
        <v>0</v>
      </c>
      <c r="BRT50" s="80">
        <f>IF(production!BRT24&gt;0,interest_nominal,0)</f>
        <v>0</v>
      </c>
      <c r="BRU50" s="80">
        <f>IF(production!BRU24&gt;0,interest_nominal,0)</f>
        <v>0</v>
      </c>
      <c r="BRV50" s="80">
        <f>IF(production!BRV24&gt;0,interest_nominal,0)</f>
        <v>0</v>
      </c>
      <c r="BRW50" s="80">
        <f>IF(production!BRW24&gt;0,interest_nominal,0)</f>
        <v>0</v>
      </c>
      <c r="BRX50" s="80">
        <f>IF(production!BRX24&gt;0,interest_nominal,0)</f>
        <v>0</v>
      </c>
      <c r="BRY50" s="80">
        <f>IF(production!BRY24&gt;0,interest_nominal,0)</f>
        <v>0</v>
      </c>
      <c r="BRZ50" s="80">
        <f>IF(production!BRZ24&gt;0,interest_nominal,0)</f>
        <v>0</v>
      </c>
      <c r="BSA50" s="80">
        <f>IF(production!BSA24&gt;0,interest_nominal,0)</f>
        <v>0</v>
      </c>
      <c r="BSB50" s="80">
        <f>IF(production!BSB24&gt;0,interest_nominal,0)</f>
        <v>0</v>
      </c>
      <c r="BSC50" s="80">
        <f>IF(production!BSC24&gt;0,interest_nominal,0)</f>
        <v>0</v>
      </c>
      <c r="BSD50" s="80">
        <f>IF(production!BSD24&gt;0,interest_nominal,0)</f>
        <v>0</v>
      </c>
      <c r="BSE50" s="80">
        <f>IF(production!BSE24&gt;0,interest_nominal,0)</f>
        <v>0</v>
      </c>
      <c r="BSF50" s="80">
        <f>IF(production!BSF24&gt;0,interest_nominal,0)</f>
        <v>0</v>
      </c>
      <c r="BSG50" s="80">
        <f>IF(production!BSG24&gt;0,interest_nominal,0)</f>
        <v>0</v>
      </c>
      <c r="BSH50" s="80">
        <f>IF(production!BSH24&gt;0,interest_nominal,0)</f>
        <v>0</v>
      </c>
      <c r="BSI50" s="80">
        <f>IF(production!BSI24&gt;0,interest_nominal,0)</f>
        <v>0</v>
      </c>
      <c r="BSJ50" s="80">
        <f>IF(production!BSJ24&gt;0,interest_nominal,0)</f>
        <v>0</v>
      </c>
      <c r="BSK50" s="80">
        <f>IF(production!BSK24&gt;0,interest_nominal,0)</f>
        <v>0</v>
      </c>
      <c r="BSL50" s="80">
        <f>IF(production!BSL24&gt;0,interest_nominal,0)</f>
        <v>0</v>
      </c>
      <c r="BSM50" s="80">
        <f>IF(production!BSM24&gt;0,interest_nominal,0)</f>
        <v>0</v>
      </c>
      <c r="BSN50" s="80">
        <f>IF(production!BSN24&gt;0,interest_nominal,0)</f>
        <v>0</v>
      </c>
      <c r="BSO50" s="80">
        <f>IF(production!BSO24&gt;0,interest_nominal,0)</f>
        <v>0</v>
      </c>
      <c r="BSP50" s="80">
        <f>IF(production!BSP24&gt;0,interest_nominal,0)</f>
        <v>0</v>
      </c>
      <c r="BSQ50" s="80">
        <f>IF(production!BSQ24&gt;0,interest_nominal,0)</f>
        <v>0</v>
      </c>
      <c r="BSR50" s="80">
        <f>IF(production!BSR24&gt;0,interest_nominal,0)</f>
        <v>0</v>
      </c>
      <c r="BSS50" s="80">
        <f>IF(production!BSS24&gt;0,interest_nominal,0)</f>
        <v>0</v>
      </c>
      <c r="BST50" s="80">
        <f>IF(production!BST24&gt;0,interest_nominal,0)</f>
        <v>0</v>
      </c>
      <c r="BSU50" s="80">
        <f>IF(production!BSU24&gt;0,interest_nominal,0)</f>
        <v>0</v>
      </c>
      <c r="BSV50" s="80">
        <f>IF(production!BSV24&gt;0,interest_nominal,0)</f>
        <v>0</v>
      </c>
      <c r="BSW50" s="80">
        <f>IF(production!BSW24&gt;0,interest_nominal,0)</f>
        <v>0</v>
      </c>
      <c r="BSX50" s="80">
        <f>IF(production!BSX24&gt;0,interest_nominal,0)</f>
        <v>0</v>
      </c>
      <c r="BSY50" s="80">
        <f>IF(production!BSY24&gt;0,interest_nominal,0)</f>
        <v>0</v>
      </c>
      <c r="BSZ50" s="80">
        <f>IF(production!BSZ24&gt;0,interest_nominal,0)</f>
        <v>0</v>
      </c>
      <c r="BTA50" s="80">
        <f>IF(production!BTA24&gt;0,interest_nominal,0)</f>
        <v>0</v>
      </c>
      <c r="BTB50" s="80">
        <f>IF(production!BTB24&gt;0,interest_nominal,0)</f>
        <v>0</v>
      </c>
      <c r="BTC50" s="80">
        <f>IF(production!BTC24&gt;0,interest_nominal,0)</f>
        <v>0</v>
      </c>
      <c r="BTD50" s="80">
        <f>IF(production!BTD24&gt;0,interest_nominal,0)</f>
        <v>0</v>
      </c>
      <c r="BTE50" s="80">
        <f>IF(production!BTE24&gt;0,interest_nominal,0)</f>
        <v>0</v>
      </c>
      <c r="BTF50" s="80">
        <f>IF(production!BTF24&gt;0,interest_nominal,0)</f>
        <v>0</v>
      </c>
      <c r="BTG50" s="80">
        <f>IF(production!BTG24&gt;0,interest_nominal,0)</f>
        <v>0</v>
      </c>
      <c r="BTH50" s="80">
        <f>IF(production!BTH24&gt;0,interest_nominal,0)</f>
        <v>0</v>
      </c>
      <c r="BTI50" s="80">
        <f>IF(production!BTI24&gt;0,interest_nominal,0)</f>
        <v>0</v>
      </c>
      <c r="BTJ50" s="80">
        <f>IF(production!BTJ24&gt;0,interest_nominal,0)</f>
        <v>0</v>
      </c>
      <c r="BTK50" s="80">
        <f>IF(production!BTK24&gt;0,interest_nominal,0)</f>
        <v>0</v>
      </c>
      <c r="BTL50" s="80">
        <f>IF(production!BTL24&gt;0,interest_nominal,0)</f>
        <v>0</v>
      </c>
      <c r="BTM50" s="80">
        <f>IF(production!BTM24&gt;0,interest_nominal,0)</f>
        <v>0</v>
      </c>
      <c r="BTN50" s="80">
        <f>IF(production!BTN24&gt;0,interest_nominal,0)</f>
        <v>0</v>
      </c>
      <c r="BTO50" s="80">
        <f>IF(production!BTO24&gt;0,interest_nominal,0)</f>
        <v>0</v>
      </c>
      <c r="BTP50" s="80">
        <f>IF(production!BTP24&gt;0,interest_nominal,0)</f>
        <v>0</v>
      </c>
      <c r="BTQ50" s="80">
        <f>IF(production!BTQ24&gt;0,interest_nominal,0)</f>
        <v>0</v>
      </c>
      <c r="BTR50" s="80">
        <f>IF(production!BTR24&gt;0,interest_nominal,0)</f>
        <v>0</v>
      </c>
      <c r="BTS50" s="80">
        <f>IF(production!BTS24&gt;0,interest_nominal,0)</f>
        <v>0</v>
      </c>
      <c r="BTT50" s="80">
        <f>IF(production!BTT24&gt;0,interest_nominal,0)</f>
        <v>0</v>
      </c>
      <c r="BTU50" s="80">
        <f>IF(production!BTU24&gt;0,interest_nominal,0)</f>
        <v>0</v>
      </c>
      <c r="BTV50" s="80">
        <f>IF(production!BTV24&gt;0,interest_nominal,0)</f>
        <v>0</v>
      </c>
      <c r="BTW50" s="80">
        <f>IF(production!BTW24&gt;0,interest_nominal,0)</f>
        <v>0</v>
      </c>
      <c r="BTX50" s="80">
        <f>IF(production!BTX24&gt;0,interest_nominal,0)</f>
        <v>0</v>
      </c>
      <c r="BTY50" s="80">
        <f>IF(production!BTY24&gt;0,interest_nominal,0)</f>
        <v>0</v>
      </c>
      <c r="BTZ50" s="80">
        <f>IF(production!BTZ24&gt;0,interest_nominal,0)</f>
        <v>0</v>
      </c>
      <c r="BUA50" s="80">
        <f>IF(production!BUA24&gt;0,interest_nominal,0)</f>
        <v>0</v>
      </c>
      <c r="BUB50" s="80">
        <f>IF(production!BUB24&gt;0,interest_nominal,0)</f>
        <v>0</v>
      </c>
      <c r="BUC50" s="80">
        <f>IF(production!BUC24&gt;0,interest_nominal,0)</f>
        <v>0</v>
      </c>
      <c r="BUD50" s="80">
        <f>IF(production!BUD24&gt;0,interest_nominal,0)</f>
        <v>0</v>
      </c>
      <c r="BUE50" s="80">
        <f>IF(production!BUE24&gt;0,interest_nominal,0)</f>
        <v>0</v>
      </c>
      <c r="BUF50" s="80">
        <f>IF(production!BUF24&gt;0,interest_nominal,0)</f>
        <v>0</v>
      </c>
      <c r="BUG50" s="80">
        <f>IF(production!BUG24&gt;0,interest_nominal,0)</f>
        <v>0</v>
      </c>
      <c r="BUH50" s="80">
        <f>IF(production!BUH24&gt;0,interest_nominal,0)</f>
        <v>0</v>
      </c>
      <c r="BUI50" s="80">
        <f>IF(production!BUI24&gt;0,interest_nominal,0)</f>
        <v>0</v>
      </c>
      <c r="BUJ50" s="80">
        <f>IF(production!BUJ24&gt;0,interest_nominal,0)</f>
        <v>0</v>
      </c>
      <c r="BUK50" s="80">
        <f>IF(production!BUK24&gt;0,interest_nominal,0)</f>
        <v>0</v>
      </c>
      <c r="BUL50" s="80">
        <f>IF(production!BUL24&gt;0,interest_nominal,0)</f>
        <v>0</v>
      </c>
      <c r="BUM50" s="80">
        <f>IF(production!BUM24&gt;0,interest_nominal,0)</f>
        <v>0</v>
      </c>
      <c r="BUN50" s="80">
        <f>IF(production!BUN24&gt;0,interest_nominal,0)</f>
        <v>0</v>
      </c>
      <c r="BUO50" s="80">
        <f>IF(production!BUO24&gt;0,interest_nominal,0)</f>
        <v>0</v>
      </c>
      <c r="BUP50" s="80">
        <f>IF(production!BUP24&gt;0,interest_nominal,0)</f>
        <v>0</v>
      </c>
      <c r="BUQ50" s="80">
        <f>IF(production!BUQ24&gt;0,interest_nominal,0)</f>
        <v>0</v>
      </c>
      <c r="BUR50" s="80">
        <f>IF(production!BUR24&gt;0,interest_nominal,0)</f>
        <v>0</v>
      </c>
      <c r="BUS50" s="80">
        <f>IF(production!BUS24&gt;0,interest_nominal,0)</f>
        <v>0</v>
      </c>
      <c r="BUT50" s="80">
        <f>IF(production!BUT24&gt;0,interest_nominal,0)</f>
        <v>0</v>
      </c>
      <c r="BUU50" s="80">
        <f>IF(production!BUU24&gt;0,interest_nominal,0)</f>
        <v>0</v>
      </c>
      <c r="BUV50" s="80">
        <f>IF(production!BUV24&gt;0,interest_nominal,0)</f>
        <v>0</v>
      </c>
      <c r="BUW50" s="80">
        <f>IF(production!BUW24&gt;0,interest_nominal,0)</f>
        <v>0</v>
      </c>
      <c r="BUX50" s="80">
        <f>IF(production!BUX24&gt;0,interest_nominal,0)</f>
        <v>0</v>
      </c>
      <c r="BUY50" s="80">
        <f>IF(production!BUY24&gt;0,interest_nominal,0)</f>
        <v>0</v>
      </c>
      <c r="BUZ50" s="80">
        <f>IF(production!BUZ24&gt;0,interest_nominal,0)</f>
        <v>0</v>
      </c>
      <c r="BVA50" s="80">
        <f>IF(production!BVA24&gt;0,interest_nominal,0)</f>
        <v>0</v>
      </c>
      <c r="BVB50" s="80">
        <f>IF(production!BVB24&gt;0,interest_nominal,0)</f>
        <v>0</v>
      </c>
      <c r="BVC50" s="80">
        <f>IF(production!BVC24&gt;0,interest_nominal,0)</f>
        <v>0</v>
      </c>
      <c r="BVD50" s="80">
        <f>IF(production!BVD24&gt;0,interest_nominal,0)</f>
        <v>0</v>
      </c>
      <c r="BVE50" s="80">
        <f>IF(production!BVE24&gt;0,interest_nominal,0)</f>
        <v>0</v>
      </c>
      <c r="BVF50" s="80">
        <f>IF(production!BVF24&gt;0,interest_nominal,0)</f>
        <v>0</v>
      </c>
      <c r="BVG50" s="80">
        <f>IF(production!BVG24&gt;0,interest_nominal,0)</f>
        <v>0</v>
      </c>
      <c r="BVH50" s="80">
        <f>IF(production!BVH24&gt;0,interest_nominal,0)</f>
        <v>0</v>
      </c>
      <c r="BVI50" s="80">
        <f>IF(production!BVI24&gt;0,interest_nominal,0)</f>
        <v>0</v>
      </c>
      <c r="BVJ50" s="80">
        <f>IF(production!BVJ24&gt;0,interest_nominal,0)</f>
        <v>0</v>
      </c>
      <c r="BVK50" s="80">
        <f>IF(production!BVK24&gt;0,interest_nominal,0)</f>
        <v>0</v>
      </c>
      <c r="BVL50" s="80">
        <f>IF(production!BVL24&gt;0,interest_nominal,0)</f>
        <v>0</v>
      </c>
      <c r="BVM50" s="80">
        <f>IF(production!BVM24&gt;0,interest_nominal,0)</f>
        <v>0</v>
      </c>
      <c r="BVN50" s="80">
        <f>IF(production!BVN24&gt;0,interest_nominal,0)</f>
        <v>0</v>
      </c>
      <c r="BVO50" s="80">
        <f>IF(production!BVO24&gt;0,interest_nominal,0)</f>
        <v>0</v>
      </c>
      <c r="BVP50" s="80">
        <f>IF(production!BVP24&gt;0,interest_nominal,0)</f>
        <v>0</v>
      </c>
      <c r="BVQ50" s="80">
        <f>IF(production!BVQ24&gt;0,interest_nominal,0)</f>
        <v>0</v>
      </c>
      <c r="BVR50" s="80">
        <f>IF(production!BVR24&gt;0,interest_nominal,0)</f>
        <v>0</v>
      </c>
      <c r="BVS50" s="80">
        <f>IF(production!BVS24&gt;0,interest_nominal,0)</f>
        <v>0</v>
      </c>
      <c r="BVT50" s="80">
        <f>IF(production!BVT24&gt;0,interest_nominal,0)</f>
        <v>0</v>
      </c>
      <c r="BVU50" s="80">
        <f>IF(production!BVU24&gt;0,interest_nominal,0)</f>
        <v>0</v>
      </c>
      <c r="BVV50" s="80">
        <f>IF(production!BVV24&gt;0,interest_nominal,0)</f>
        <v>0</v>
      </c>
      <c r="BVW50" s="80">
        <f>IF(production!BVW24&gt;0,interest_nominal,0)</f>
        <v>0</v>
      </c>
      <c r="BVX50" s="80">
        <f>IF(production!BVX24&gt;0,interest_nominal,0)</f>
        <v>0</v>
      </c>
      <c r="BVY50" s="80">
        <f>IF(production!BVY24&gt;0,interest_nominal,0)</f>
        <v>0</v>
      </c>
      <c r="BVZ50" s="80">
        <f>IF(production!BVZ24&gt;0,interest_nominal,0)</f>
        <v>0</v>
      </c>
      <c r="BWA50" s="80">
        <f>IF(production!BWA24&gt;0,interest_nominal,0)</f>
        <v>0</v>
      </c>
      <c r="BWB50" s="80">
        <f>IF(production!BWB24&gt;0,interest_nominal,0)</f>
        <v>0</v>
      </c>
      <c r="BWC50" s="80">
        <f>IF(production!BWC24&gt;0,interest_nominal,0)</f>
        <v>0</v>
      </c>
      <c r="BWD50" s="80">
        <f>IF(production!BWD24&gt;0,interest_nominal,0)</f>
        <v>0</v>
      </c>
      <c r="BWE50" s="80">
        <f>IF(production!BWE24&gt;0,interest_nominal,0)</f>
        <v>0</v>
      </c>
      <c r="BWF50" s="80">
        <f>IF(production!BWF24&gt;0,interest_nominal,0)</f>
        <v>0</v>
      </c>
      <c r="BWG50" s="80">
        <f>IF(production!BWG24&gt;0,interest_nominal,0)</f>
        <v>0</v>
      </c>
      <c r="BWH50" s="80">
        <f>IF(production!BWH24&gt;0,interest_nominal,0)</f>
        <v>0</v>
      </c>
      <c r="BWI50" s="80">
        <f>IF(production!BWI24&gt;0,interest_nominal,0)</f>
        <v>0</v>
      </c>
      <c r="BWJ50" s="80">
        <f>IF(production!BWJ24&gt;0,interest_nominal,0)</f>
        <v>0</v>
      </c>
      <c r="BWK50" s="80">
        <f>IF(production!BWK24&gt;0,interest_nominal,0)</f>
        <v>0</v>
      </c>
      <c r="BWL50" s="80">
        <f>IF(production!BWL24&gt;0,interest_nominal,0)</f>
        <v>0</v>
      </c>
      <c r="BWM50" s="80">
        <f>IF(production!BWM24&gt;0,interest_nominal,0)</f>
        <v>0</v>
      </c>
      <c r="BWN50" s="80">
        <f>IF(production!BWN24&gt;0,interest_nominal,0)</f>
        <v>0</v>
      </c>
      <c r="BWO50" s="80">
        <f>IF(production!BWO24&gt;0,interest_nominal,0)</f>
        <v>0</v>
      </c>
      <c r="BWP50" s="80">
        <f>IF(production!BWP24&gt;0,interest_nominal,0)</f>
        <v>0</v>
      </c>
      <c r="BWQ50" s="80">
        <f>IF(production!BWQ24&gt;0,interest_nominal,0)</f>
        <v>0</v>
      </c>
      <c r="BWR50" s="80">
        <f>IF(production!BWR24&gt;0,interest_nominal,0)</f>
        <v>0</v>
      </c>
      <c r="BWS50" s="80">
        <f>IF(production!BWS24&gt;0,interest_nominal,0)</f>
        <v>0</v>
      </c>
      <c r="BWT50" s="80">
        <f>IF(production!BWT24&gt;0,interest_nominal,0)</f>
        <v>0</v>
      </c>
      <c r="BWU50" s="80">
        <f>IF(production!BWU24&gt;0,interest_nominal,0)</f>
        <v>0</v>
      </c>
      <c r="BWV50" s="80">
        <f>IF(production!BWV24&gt;0,interest_nominal,0)</f>
        <v>0</v>
      </c>
      <c r="BWW50" s="80">
        <f>IF(production!BWW24&gt;0,interest_nominal,0)</f>
        <v>0</v>
      </c>
      <c r="BWX50" s="80">
        <f>IF(production!BWX24&gt;0,interest_nominal,0)</f>
        <v>0</v>
      </c>
      <c r="BWY50" s="80">
        <f>IF(production!BWY24&gt;0,interest_nominal,0)</f>
        <v>0</v>
      </c>
      <c r="BWZ50" s="80">
        <f>IF(production!BWZ24&gt;0,interest_nominal,0)</f>
        <v>0</v>
      </c>
      <c r="BXA50" s="80">
        <f>IF(production!BXA24&gt;0,interest_nominal,0)</f>
        <v>0</v>
      </c>
      <c r="BXB50" s="80">
        <f>IF(production!BXB24&gt;0,interest_nominal,0)</f>
        <v>0</v>
      </c>
      <c r="BXC50" s="80">
        <f>IF(production!BXC24&gt;0,interest_nominal,0)</f>
        <v>0</v>
      </c>
      <c r="BXD50" s="80">
        <f>IF(production!BXD24&gt;0,interest_nominal,0)</f>
        <v>0</v>
      </c>
      <c r="BXE50" s="80">
        <f>IF(production!BXE24&gt;0,interest_nominal,0)</f>
        <v>0</v>
      </c>
      <c r="BXF50" s="80">
        <f>IF(production!BXF24&gt;0,interest_nominal,0)</f>
        <v>0</v>
      </c>
      <c r="BXG50" s="80">
        <f>IF(production!BXG24&gt;0,interest_nominal,0)</f>
        <v>0</v>
      </c>
      <c r="BXH50" s="80">
        <f>IF(production!BXH24&gt;0,interest_nominal,0)</f>
        <v>0</v>
      </c>
      <c r="BXI50" s="80">
        <f>IF(production!BXI24&gt;0,interest_nominal,0)</f>
        <v>0</v>
      </c>
      <c r="BXJ50" s="80">
        <f>IF(production!BXJ24&gt;0,interest_nominal,0)</f>
        <v>0</v>
      </c>
      <c r="BXK50" s="80">
        <f>IF(production!BXK24&gt;0,interest_nominal,0)</f>
        <v>0</v>
      </c>
      <c r="BXL50" s="80">
        <f>IF(production!BXL24&gt;0,interest_nominal,0)</f>
        <v>0</v>
      </c>
      <c r="BXM50" s="80">
        <f>IF(production!BXM24&gt;0,interest_nominal,0)</f>
        <v>0</v>
      </c>
      <c r="BXN50" s="80">
        <f>IF(production!BXN24&gt;0,interest_nominal,0)</f>
        <v>0</v>
      </c>
      <c r="BXO50" s="80">
        <f>IF(production!BXO24&gt;0,interest_nominal,0)</f>
        <v>0</v>
      </c>
      <c r="BXP50" s="80">
        <f>IF(production!BXP24&gt;0,interest_nominal,0)</f>
        <v>0</v>
      </c>
      <c r="BXQ50" s="80">
        <f>IF(production!BXQ24&gt;0,interest_nominal,0)</f>
        <v>0</v>
      </c>
      <c r="BXR50" s="80">
        <f>IF(production!BXR24&gt;0,interest_nominal,0)</f>
        <v>0</v>
      </c>
      <c r="BXS50" s="80">
        <f>IF(production!BXS24&gt;0,interest_nominal,0)</f>
        <v>0</v>
      </c>
      <c r="BXT50" s="80">
        <f>IF(production!BXT24&gt;0,interest_nominal,0)</f>
        <v>0</v>
      </c>
      <c r="BXU50" s="80">
        <f>IF(production!BXU24&gt;0,interest_nominal,0)</f>
        <v>0</v>
      </c>
      <c r="BXV50" s="80">
        <f>IF(production!BXV24&gt;0,interest_nominal,0)</f>
        <v>0</v>
      </c>
      <c r="BXW50" s="80">
        <f>IF(production!BXW24&gt;0,interest_nominal,0)</f>
        <v>0</v>
      </c>
      <c r="BXX50" s="80">
        <f>IF(production!BXX24&gt;0,interest_nominal,0)</f>
        <v>0</v>
      </c>
      <c r="BXY50" s="80">
        <f>IF(production!BXY24&gt;0,interest_nominal,0)</f>
        <v>0</v>
      </c>
      <c r="BXZ50" s="80">
        <f>IF(production!BXZ24&gt;0,interest_nominal,0)</f>
        <v>0</v>
      </c>
      <c r="BYA50" s="80">
        <f>IF(production!BYA24&gt;0,interest_nominal,0)</f>
        <v>0</v>
      </c>
      <c r="BYB50" s="80">
        <f>IF(production!BYB24&gt;0,interest_nominal,0)</f>
        <v>0</v>
      </c>
      <c r="BYC50" s="80">
        <f>IF(production!BYC24&gt;0,interest_nominal,0)</f>
        <v>0</v>
      </c>
      <c r="BYD50" s="80">
        <f>IF(production!BYD24&gt;0,interest_nominal,0)</f>
        <v>0</v>
      </c>
      <c r="BYE50" s="80">
        <f>IF(production!BYE24&gt;0,interest_nominal,0)</f>
        <v>0</v>
      </c>
      <c r="BYF50" s="80">
        <f>IF(production!BYF24&gt;0,interest_nominal,0)</f>
        <v>0</v>
      </c>
      <c r="BYG50" s="80">
        <f>IF(production!BYG24&gt;0,interest_nominal,0)</f>
        <v>0</v>
      </c>
      <c r="BYH50" s="80">
        <f>IF(production!BYH24&gt;0,interest_nominal,0)</f>
        <v>0</v>
      </c>
      <c r="BYI50" s="80">
        <f>IF(production!BYI24&gt;0,interest_nominal,0)</f>
        <v>0</v>
      </c>
      <c r="BYJ50" s="80">
        <f>IF(production!BYJ24&gt;0,interest_nominal,0)</f>
        <v>0</v>
      </c>
      <c r="BYK50" s="80">
        <f>IF(production!BYK24&gt;0,interest_nominal,0)</f>
        <v>0</v>
      </c>
      <c r="BYL50" s="80">
        <f>IF(production!BYL24&gt;0,interest_nominal,0)</f>
        <v>0</v>
      </c>
      <c r="BYM50" s="80">
        <f>IF(production!BYM24&gt;0,interest_nominal,0)</f>
        <v>0</v>
      </c>
      <c r="BYN50" s="80">
        <f>IF(production!BYN24&gt;0,interest_nominal,0)</f>
        <v>0</v>
      </c>
      <c r="BYO50" s="80">
        <f>IF(production!BYO24&gt;0,interest_nominal,0)</f>
        <v>0</v>
      </c>
      <c r="BYP50" s="80">
        <f>IF(production!BYP24&gt;0,interest_nominal,0)</f>
        <v>0</v>
      </c>
      <c r="BYQ50" s="80">
        <f>IF(production!BYQ24&gt;0,interest_nominal,0)</f>
        <v>0</v>
      </c>
      <c r="BYR50" s="80">
        <f>IF(production!BYR24&gt;0,interest_nominal,0)</f>
        <v>0</v>
      </c>
      <c r="BYS50" s="80">
        <f>IF(production!BYS24&gt;0,interest_nominal,0)</f>
        <v>0</v>
      </c>
      <c r="BYT50" s="80">
        <f>IF(production!BYT24&gt;0,interest_nominal,0)</f>
        <v>0</v>
      </c>
      <c r="BYU50" s="80">
        <f>IF(production!BYU24&gt;0,interest_nominal,0)</f>
        <v>0</v>
      </c>
      <c r="BYV50" s="80">
        <f>IF(production!BYV24&gt;0,interest_nominal,0)</f>
        <v>0</v>
      </c>
      <c r="BYW50" s="80">
        <f>IF(production!BYW24&gt;0,interest_nominal,0)</f>
        <v>0</v>
      </c>
      <c r="BYX50" s="80">
        <f>IF(production!BYX24&gt;0,interest_nominal,0)</f>
        <v>0</v>
      </c>
      <c r="BYY50" s="80">
        <f>IF(production!BYY24&gt;0,interest_nominal,0)</f>
        <v>0</v>
      </c>
      <c r="BYZ50" s="80">
        <f>IF(production!BYZ24&gt;0,interest_nominal,0)</f>
        <v>0</v>
      </c>
      <c r="BZA50" s="80">
        <f>IF(production!BZA24&gt;0,interest_nominal,0)</f>
        <v>0</v>
      </c>
      <c r="BZB50" s="80">
        <f>IF(production!BZB24&gt;0,interest_nominal,0)</f>
        <v>0</v>
      </c>
      <c r="BZC50" s="80">
        <f>IF(production!BZC24&gt;0,interest_nominal,0)</f>
        <v>0</v>
      </c>
      <c r="BZD50" s="80">
        <f>IF(production!BZD24&gt;0,interest_nominal,0)</f>
        <v>0</v>
      </c>
      <c r="BZE50" s="80">
        <f>IF(production!BZE24&gt;0,interest_nominal,0)</f>
        <v>0</v>
      </c>
      <c r="BZF50" s="80">
        <f>IF(production!BZF24&gt;0,interest_nominal,0)</f>
        <v>0</v>
      </c>
      <c r="BZG50" s="80">
        <f>IF(production!BZG24&gt;0,interest_nominal,0)</f>
        <v>0</v>
      </c>
      <c r="BZH50" s="80">
        <f>IF(production!BZH24&gt;0,interest_nominal,0)</f>
        <v>0</v>
      </c>
      <c r="BZI50" s="80">
        <f>IF(production!BZI24&gt;0,interest_nominal,0)</f>
        <v>0</v>
      </c>
      <c r="BZJ50" s="80">
        <f>IF(production!BZJ24&gt;0,interest_nominal,0)</f>
        <v>0</v>
      </c>
      <c r="BZK50" s="80">
        <f>IF(production!BZK24&gt;0,interest_nominal,0)</f>
        <v>0</v>
      </c>
      <c r="BZL50" s="80">
        <f>IF(production!BZL24&gt;0,interest_nominal,0)</f>
        <v>0</v>
      </c>
      <c r="BZM50" s="80">
        <f>IF(production!BZM24&gt;0,interest_nominal,0)</f>
        <v>0</v>
      </c>
      <c r="BZN50" s="80">
        <f>IF(production!BZN24&gt;0,interest_nominal,0)</f>
        <v>0</v>
      </c>
      <c r="BZO50" s="80">
        <f>IF(production!BZO24&gt;0,interest_nominal,0)</f>
        <v>0</v>
      </c>
      <c r="BZP50" s="80">
        <f>IF(production!BZP24&gt;0,interest_nominal,0)</f>
        <v>0</v>
      </c>
      <c r="BZQ50" s="80">
        <f>IF(production!BZQ24&gt;0,interest_nominal,0)</f>
        <v>0</v>
      </c>
      <c r="BZR50" s="80">
        <f>IF(production!BZR24&gt;0,interest_nominal,0)</f>
        <v>0</v>
      </c>
      <c r="BZS50" s="80">
        <f>IF(production!BZS24&gt;0,interest_nominal,0)</f>
        <v>0</v>
      </c>
      <c r="BZT50" s="80">
        <f>IF(production!BZT24&gt;0,interest_nominal,0)</f>
        <v>0</v>
      </c>
      <c r="BZU50" s="80">
        <f>IF(production!BZU24&gt;0,interest_nominal,0)</f>
        <v>0</v>
      </c>
      <c r="BZV50" s="80">
        <f>IF(production!BZV24&gt;0,interest_nominal,0)</f>
        <v>0</v>
      </c>
      <c r="BZW50" s="80">
        <f>IF(production!BZW24&gt;0,interest_nominal,0)</f>
        <v>0</v>
      </c>
      <c r="BZX50" s="80">
        <f>IF(production!BZX24&gt;0,interest_nominal,0)</f>
        <v>0</v>
      </c>
      <c r="BZY50" s="80">
        <f>IF(production!BZY24&gt;0,interest_nominal,0)</f>
        <v>0</v>
      </c>
      <c r="BZZ50" s="80">
        <f>IF(production!BZZ24&gt;0,interest_nominal,0)</f>
        <v>0</v>
      </c>
      <c r="CAA50" s="80">
        <f>IF(production!CAA24&gt;0,interest_nominal,0)</f>
        <v>0</v>
      </c>
      <c r="CAB50" s="80">
        <f>IF(production!CAB24&gt;0,interest_nominal,0)</f>
        <v>0</v>
      </c>
      <c r="CAC50" s="80">
        <f>IF(production!CAC24&gt;0,interest_nominal,0)</f>
        <v>0</v>
      </c>
      <c r="CAD50" s="80">
        <f>IF(production!CAD24&gt;0,interest_nominal,0)</f>
        <v>0</v>
      </c>
      <c r="CAE50" s="80">
        <f>IF(production!CAE24&gt;0,interest_nominal,0)</f>
        <v>0</v>
      </c>
      <c r="CAF50" s="80">
        <f>IF(production!CAF24&gt;0,interest_nominal,0)</f>
        <v>0</v>
      </c>
      <c r="CAG50" s="80">
        <f>IF(production!CAG24&gt;0,interest_nominal,0)</f>
        <v>0</v>
      </c>
      <c r="CAH50" s="80">
        <f>IF(production!CAH24&gt;0,interest_nominal,0)</f>
        <v>0</v>
      </c>
      <c r="CAI50" s="80">
        <f>IF(production!CAI24&gt;0,interest_nominal,0)</f>
        <v>0</v>
      </c>
      <c r="CAJ50" s="80">
        <f>IF(production!CAJ24&gt;0,interest_nominal,0)</f>
        <v>0</v>
      </c>
      <c r="CAK50" s="80">
        <f>IF(production!CAK24&gt;0,interest_nominal,0)</f>
        <v>0</v>
      </c>
      <c r="CAL50" s="80">
        <f>IF(production!CAL24&gt;0,interest_nominal,0)</f>
        <v>0</v>
      </c>
      <c r="CAM50" s="80">
        <f>IF(production!CAM24&gt;0,interest_nominal,0)</f>
        <v>0</v>
      </c>
      <c r="CAN50" s="80">
        <f>IF(production!CAN24&gt;0,interest_nominal,0)</f>
        <v>0</v>
      </c>
      <c r="CAO50" s="80">
        <f>IF(production!CAO24&gt;0,interest_nominal,0)</f>
        <v>0</v>
      </c>
      <c r="CAP50" s="80">
        <f>IF(production!CAP24&gt;0,interest_nominal,0)</f>
        <v>0</v>
      </c>
      <c r="CAQ50" s="80">
        <f>IF(production!CAQ24&gt;0,interest_nominal,0)</f>
        <v>0</v>
      </c>
      <c r="CAR50" s="80">
        <f>IF(production!CAR24&gt;0,interest_nominal,0)</f>
        <v>0</v>
      </c>
      <c r="CAS50" s="80">
        <f>IF(production!CAS24&gt;0,interest_nominal,0)</f>
        <v>0</v>
      </c>
      <c r="CAT50" s="80">
        <f>IF(production!CAT24&gt;0,interest_nominal,0)</f>
        <v>0</v>
      </c>
      <c r="CAU50" s="80">
        <f>IF(production!CAU24&gt;0,interest_nominal,0)</f>
        <v>0</v>
      </c>
      <c r="CAV50" s="80">
        <f>IF(production!CAV24&gt;0,interest_nominal,0)</f>
        <v>0</v>
      </c>
      <c r="CAW50" s="80">
        <f>IF(production!CAW24&gt;0,interest_nominal,0)</f>
        <v>0</v>
      </c>
      <c r="CAX50" s="80">
        <f>IF(production!CAX24&gt;0,interest_nominal,0)</f>
        <v>0</v>
      </c>
      <c r="CAY50" s="80">
        <f>IF(production!CAY24&gt;0,interest_nominal,0)</f>
        <v>0</v>
      </c>
      <c r="CAZ50" s="80">
        <f>IF(production!CAZ24&gt;0,interest_nominal,0)</f>
        <v>0</v>
      </c>
      <c r="CBA50" s="80">
        <f>IF(production!CBA24&gt;0,interest_nominal,0)</f>
        <v>0</v>
      </c>
      <c r="CBB50" s="80">
        <f>IF(production!CBB24&gt;0,interest_nominal,0)</f>
        <v>0</v>
      </c>
      <c r="CBC50" s="80">
        <f>IF(production!CBC24&gt;0,interest_nominal,0)</f>
        <v>0</v>
      </c>
      <c r="CBD50" s="80">
        <f>IF(production!CBD24&gt;0,interest_nominal,0)</f>
        <v>0</v>
      </c>
      <c r="CBE50" s="80">
        <f>IF(production!CBE24&gt;0,interest_nominal,0)</f>
        <v>0</v>
      </c>
      <c r="CBF50" s="80">
        <f>IF(production!CBF24&gt;0,interest_nominal,0)</f>
        <v>0</v>
      </c>
      <c r="CBG50" s="80">
        <f>IF(production!CBG24&gt;0,interest_nominal,0)</f>
        <v>0</v>
      </c>
      <c r="CBH50" s="80">
        <f>IF(production!CBH24&gt;0,interest_nominal,0)</f>
        <v>0</v>
      </c>
      <c r="CBI50" s="80">
        <f>IF(production!CBI24&gt;0,interest_nominal,0)</f>
        <v>0</v>
      </c>
      <c r="CBJ50" s="80">
        <f>IF(production!CBJ24&gt;0,interest_nominal,0)</f>
        <v>0</v>
      </c>
      <c r="CBK50" s="80">
        <f>IF(production!CBK24&gt;0,interest_nominal,0)</f>
        <v>0</v>
      </c>
      <c r="CBL50" s="80">
        <f>IF(production!CBL24&gt;0,interest_nominal,0)</f>
        <v>0</v>
      </c>
      <c r="CBM50" s="80">
        <f>IF(production!CBM24&gt;0,interest_nominal,0)</f>
        <v>0</v>
      </c>
      <c r="CBN50" s="80">
        <f>IF(production!CBN24&gt;0,interest_nominal,0)</f>
        <v>0</v>
      </c>
      <c r="CBO50" s="80">
        <f>IF(production!CBO24&gt;0,interest_nominal,0)</f>
        <v>0</v>
      </c>
      <c r="CBP50" s="80">
        <f>IF(production!CBP24&gt;0,interest_nominal,0)</f>
        <v>0</v>
      </c>
      <c r="CBQ50" s="80">
        <f>IF(production!CBQ24&gt;0,interest_nominal,0)</f>
        <v>0</v>
      </c>
      <c r="CBR50" s="80">
        <f>IF(production!CBR24&gt;0,interest_nominal,0)</f>
        <v>0</v>
      </c>
      <c r="CBS50" s="80">
        <f>IF(production!CBS24&gt;0,interest_nominal,0)</f>
        <v>0</v>
      </c>
      <c r="CBT50" s="80">
        <f>IF(production!CBT24&gt;0,interest_nominal,0)</f>
        <v>0</v>
      </c>
      <c r="CBU50" s="80">
        <f>IF(production!CBU24&gt;0,interest_nominal,0)</f>
        <v>0</v>
      </c>
      <c r="CBV50" s="80">
        <f>IF(production!CBV24&gt;0,interest_nominal,0)</f>
        <v>0</v>
      </c>
      <c r="CBW50" s="80">
        <f>IF(production!CBW24&gt;0,interest_nominal,0)</f>
        <v>0</v>
      </c>
      <c r="CBX50" s="80">
        <f>IF(production!CBX24&gt;0,interest_nominal,0)</f>
        <v>0</v>
      </c>
      <c r="CBY50" s="80">
        <f>IF(production!CBY24&gt;0,interest_nominal,0)</f>
        <v>0</v>
      </c>
      <c r="CBZ50" s="80">
        <f>IF(production!CBZ24&gt;0,interest_nominal,0)</f>
        <v>0</v>
      </c>
      <c r="CCA50" s="80">
        <f>IF(production!CCA24&gt;0,interest_nominal,0)</f>
        <v>0</v>
      </c>
      <c r="CCB50" s="80">
        <f>IF(production!CCB24&gt;0,interest_nominal,0)</f>
        <v>0</v>
      </c>
      <c r="CCC50" s="80">
        <f>IF(production!CCC24&gt;0,interest_nominal,0)</f>
        <v>0</v>
      </c>
      <c r="CCD50" s="80">
        <f>IF(production!CCD24&gt;0,interest_nominal,0)</f>
        <v>0</v>
      </c>
      <c r="CCE50" s="80">
        <f>IF(production!CCE24&gt;0,interest_nominal,0)</f>
        <v>0</v>
      </c>
      <c r="CCF50" s="80">
        <f>IF(production!CCF24&gt;0,interest_nominal,0)</f>
        <v>0</v>
      </c>
      <c r="CCG50" s="80">
        <f>IF(production!CCG24&gt;0,interest_nominal,0)</f>
        <v>0</v>
      </c>
      <c r="CCH50" s="80">
        <f>IF(production!CCH24&gt;0,interest_nominal,0)</f>
        <v>0</v>
      </c>
      <c r="CCI50" s="80">
        <f>IF(production!CCI24&gt;0,interest_nominal,0)</f>
        <v>0</v>
      </c>
      <c r="CCJ50" s="80">
        <f>IF(production!CCJ24&gt;0,interest_nominal,0)</f>
        <v>0</v>
      </c>
      <c r="CCK50" s="80">
        <f>IF(production!CCK24&gt;0,interest_nominal,0)</f>
        <v>0</v>
      </c>
      <c r="CCL50" s="80">
        <f>IF(production!CCL24&gt;0,interest_nominal,0)</f>
        <v>0</v>
      </c>
      <c r="CCM50" s="80">
        <f>IF(production!CCM24&gt;0,interest_nominal,0)</f>
        <v>0</v>
      </c>
      <c r="CCN50" s="80">
        <f>IF(production!CCN24&gt;0,interest_nominal,0)</f>
        <v>0</v>
      </c>
      <c r="CCO50" s="80">
        <f>IF(production!CCO24&gt;0,interest_nominal,0)</f>
        <v>0</v>
      </c>
      <c r="CCP50" s="80">
        <f>IF(production!CCP24&gt;0,interest_nominal,0)</f>
        <v>0</v>
      </c>
      <c r="CCQ50" s="80">
        <f>IF(production!CCQ24&gt;0,interest_nominal,0)</f>
        <v>0</v>
      </c>
      <c r="CCR50" s="80">
        <f>IF(production!CCR24&gt;0,interest_nominal,0)</f>
        <v>0</v>
      </c>
      <c r="CCS50" s="80">
        <f>IF(production!CCS24&gt;0,interest_nominal,0)</f>
        <v>0</v>
      </c>
      <c r="CCT50" s="80">
        <f>IF(production!CCT24&gt;0,interest_nominal,0)</f>
        <v>0</v>
      </c>
      <c r="CCU50" s="80">
        <f>IF(production!CCU24&gt;0,interest_nominal,0)</f>
        <v>0</v>
      </c>
      <c r="CCV50" s="80">
        <f>IF(production!CCV24&gt;0,interest_nominal,0)</f>
        <v>0</v>
      </c>
      <c r="CCW50" s="80">
        <f>IF(production!CCW24&gt;0,interest_nominal,0)</f>
        <v>0</v>
      </c>
      <c r="CCX50" s="80">
        <f>IF(production!CCX24&gt;0,interest_nominal,0)</f>
        <v>0</v>
      </c>
      <c r="CCY50" s="80">
        <f>IF(production!CCY24&gt;0,interest_nominal,0)</f>
        <v>0</v>
      </c>
      <c r="CCZ50" s="80">
        <f>IF(production!CCZ24&gt;0,interest_nominal,0)</f>
        <v>0</v>
      </c>
      <c r="CDA50" s="80">
        <f>IF(production!CDA24&gt;0,interest_nominal,0)</f>
        <v>0</v>
      </c>
      <c r="CDB50" s="80">
        <f>IF(production!CDB24&gt;0,interest_nominal,0)</f>
        <v>0</v>
      </c>
      <c r="CDC50" s="80">
        <f>IF(production!CDC24&gt;0,interest_nominal,0)</f>
        <v>0</v>
      </c>
      <c r="CDD50" s="80">
        <f>IF(production!CDD24&gt;0,interest_nominal,0)</f>
        <v>0</v>
      </c>
      <c r="CDE50" s="80">
        <f>IF(production!CDE24&gt;0,interest_nominal,0)</f>
        <v>0</v>
      </c>
      <c r="CDF50" s="80">
        <f>IF(production!CDF24&gt;0,interest_nominal,0)</f>
        <v>0</v>
      </c>
      <c r="CDG50" s="80">
        <f>IF(production!CDG24&gt;0,interest_nominal,0)</f>
        <v>0</v>
      </c>
      <c r="CDH50" s="80">
        <f>IF(production!CDH24&gt;0,interest_nominal,0)</f>
        <v>0</v>
      </c>
      <c r="CDI50" s="80">
        <f>IF(production!CDI24&gt;0,interest_nominal,0)</f>
        <v>0</v>
      </c>
      <c r="CDJ50" s="80">
        <f>IF(production!CDJ24&gt;0,interest_nominal,0)</f>
        <v>0</v>
      </c>
      <c r="CDK50" s="80">
        <f>IF(production!CDK24&gt;0,interest_nominal,0)</f>
        <v>0</v>
      </c>
      <c r="CDL50" s="80">
        <f>IF(production!CDL24&gt;0,interest_nominal,0)</f>
        <v>0</v>
      </c>
      <c r="CDM50" s="80">
        <f>IF(production!CDM24&gt;0,interest_nominal,0)</f>
        <v>0</v>
      </c>
      <c r="CDN50" s="80">
        <f>IF(production!CDN24&gt;0,interest_nominal,0)</f>
        <v>0</v>
      </c>
      <c r="CDO50" s="80">
        <f>IF(production!CDO24&gt;0,interest_nominal,0)</f>
        <v>0</v>
      </c>
      <c r="CDP50" s="80">
        <f>IF(production!CDP24&gt;0,interest_nominal,0)</f>
        <v>0</v>
      </c>
      <c r="CDQ50" s="80">
        <f>IF(production!CDQ24&gt;0,interest_nominal,0)</f>
        <v>0</v>
      </c>
      <c r="CDR50" s="80">
        <f>IF(production!CDR24&gt;0,interest_nominal,0)</f>
        <v>0</v>
      </c>
      <c r="CDS50" s="80">
        <f>IF(production!CDS24&gt;0,interest_nominal,0)</f>
        <v>0</v>
      </c>
      <c r="CDT50" s="80">
        <f>IF(production!CDT24&gt;0,interest_nominal,0)</f>
        <v>0</v>
      </c>
      <c r="CDU50" s="80">
        <f>IF(production!CDU24&gt;0,interest_nominal,0)</f>
        <v>0</v>
      </c>
      <c r="CDV50" s="80">
        <f>IF(production!CDV24&gt;0,interest_nominal,0)</f>
        <v>0</v>
      </c>
      <c r="CDW50" s="80">
        <f>IF(production!CDW24&gt;0,interest_nominal,0)</f>
        <v>0</v>
      </c>
      <c r="CDX50" s="80">
        <f>IF(production!CDX24&gt;0,interest_nominal,0)</f>
        <v>0</v>
      </c>
      <c r="CDY50" s="80">
        <f>IF(production!CDY24&gt;0,interest_nominal,0)</f>
        <v>0</v>
      </c>
      <c r="CDZ50" s="80">
        <f>IF(production!CDZ24&gt;0,interest_nominal,0)</f>
        <v>0</v>
      </c>
      <c r="CEA50" s="80">
        <f>IF(production!CEA24&gt;0,interest_nominal,0)</f>
        <v>0</v>
      </c>
      <c r="CEB50" s="80">
        <f>IF(production!CEB24&gt;0,interest_nominal,0)</f>
        <v>0</v>
      </c>
      <c r="CEC50" s="80">
        <f>IF(production!CEC24&gt;0,interest_nominal,0)</f>
        <v>0</v>
      </c>
      <c r="CED50" s="80">
        <f>IF(production!CED24&gt;0,interest_nominal,0)</f>
        <v>0</v>
      </c>
      <c r="CEE50" s="80">
        <f>IF(production!CEE24&gt;0,interest_nominal,0)</f>
        <v>0</v>
      </c>
      <c r="CEF50" s="80">
        <f>IF(production!CEF24&gt;0,interest_nominal,0)</f>
        <v>0</v>
      </c>
      <c r="CEG50" s="80">
        <f>IF(production!CEG24&gt;0,interest_nominal,0)</f>
        <v>0</v>
      </c>
      <c r="CEH50" s="80">
        <f>IF(production!CEH24&gt;0,interest_nominal,0)</f>
        <v>0</v>
      </c>
      <c r="CEI50" s="80">
        <f>IF(production!CEI24&gt;0,interest_nominal,0)</f>
        <v>0</v>
      </c>
      <c r="CEJ50" s="80">
        <f>IF(production!CEJ24&gt;0,interest_nominal,0)</f>
        <v>0</v>
      </c>
      <c r="CEK50" s="80">
        <f>IF(production!CEK24&gt;0,interest_nominal,0)</f>
        <v>0</v>
      </c>
      <c r="CEL50" s="80">
        <f>IF(production!CEL24&gt;0,interest_nominal,0)</f>
        <v>0</v>
      </c>
      <c r="CEM50" s="80">
        <f>IF(production!CEM24&gt;0,interest_nominal,0)</f>
        <v>0</v>
      </c>
      <c r="CEN50" s="80">
        <f>IF(production!CEN24&gt;0,interest_nominal,0)</f>
        <v>0</v>
      </c>
      <c r="CEO50" s="80">
        <f>IF(production!CEO24&gt;0,interest_nominal,0)</f>
        <v>0</v>
      </c>
      <c r="CEP50" s="80">
        <f>IF(production!CEP24&gt;0,interest_nominal,0)</f>
        <v>0</v>
      </c>
      <c r="CEQ50" s="80">
        <f>IF(production!CEQ24&gt;0,interest_nominal,0)</f>
        <v>0</v>
      </c>
      <c r="CER50" s="80">
        <f>IF(production!CER24&gt;0,interest_nominal,0)</f>
        <v>0</v>
      </c>
      <c r="CES50" s="80">
        <f>IF(production!CES24&gt;0,interest_nominal,0)</f>
        <v>0</v>
      </c>
      <c r="CET50" s="80">
        <f>IF(production!CET24&gt;0,interest_nominal,0)</f>
        <v>0</v>
      </c>
      <c r="CEU50" s="80">
        <f>IF(production!CEU24&gt;0,interest_nominal,0)</f>
        <v>0</v>
      </c>
      <c r="CEV50" s="80">
        <f>IF(production!CEV24&gt;0,interest_nominal,0)</f>
        <v>0</v>
      </c>
      <c r="CEW50" s="80">
        <f>IF(production!CEW24&gt;0,interest_nominal,0)</f>
        <v>0</v>
      </c>
      <c r="CEX50" s="80">
        <f>IF(production!CEX24&gt;0,interest_nominal,0)</f>
        <v>0</v>
      </c>
      <c r="CEY50" s="80">
        <f>IF(production!CEY24&gt;0,interest_nominal,0)</f>
        <v>0</v>
      </c>
      <c r="CEZ50" s="80">
        <f>IF(production!CEZ24&gt;0,interest_nominal,0)</f>
        <v>0</v>
      </c>
      <c r="CFA50" s="80">
        <f>IF(production!CFA24&gt;0,interest_nominal,0)</f>
        <v>0</v>
      </c>
      <c r="CFB50" s="80">
        <f>IF(production!CFB24&gt;0,interest_nominal,0)</f>
        <v>0</v>
      </c>
      <c r="CFC50" s="80">
        <f>IF(production!CFC24&gt;0,interest_nominal,0)</f>
        <v>0</v>
      </c>
      <c r="CFD50" s="80">
        <f>IF(production!CFD24&gt;0,interest_nominal,0)</f>
        <v>0</v>
      </c>
      <c r="CFE50" s="80">
        <f>IF(production!CFE24&gt;0,interest_nominal,0)</f>
        <v>0</v>
      </c>
      <c r="CFF50" s="80">
        <f>IF(production!CFF24&gt;0,interest_nominal,0)</f>
        <v>0</v>
      </c>
      <c r="CFG50" s="80">
        <f>IF(production!CFG24&gt;0,interest_nominal,0)</f>
        <v>0</v>
      </c>
      <c r="CFH50" s="80">
        <f>IF(production!CFH24&gt;0,interest_nominal,0)</f>
        <v>0</v>
      </c>
      <c r="CFI50" s="80">
        <f>IF(production!CFI24&gt;0,interest_nominal,0)</f>
        <v>0</v>
      </c>
      <c r="CFJ50" s="80">
        <f>IF(production!CFJ24&gt;0,interest_nominal,0)</f>
        <v>0</v>
      </c>
      <c r="CFK50" s="80">
        <f>IF(production!CFK24&gt;0,interest_nominal,0)</f>
        <v>0</v>
      </c>
      <c r="CFL50" s="80">
        <f>IF(production!CFL24&gt;0,interest_nominal,0)</f>
        <v>0</v>
      </c>
      <c r="CFM50" s="80">
        <f>IF(production!CFM24&gt;0,interest_nominal,0)</f>
        <v>0</v>
      </c>
      <c r="CFN50" s="80">
        <f>IF(production!CFN24&gt;0,interest_nominal,0)</f>
        <v>0</v>
      </c>
      <c r="CFO50" s="80">
        <f>IF(production!CFO24&gt;0,interest_nominal,0)</f>
        <v>0</v>
      </c>
      <c r="CFP50" s="80">
        <f>IF(production!CFP24&gt;0,interest_nominal,0)</f>
        <v>0</v>
      </c>
      <c r="CFQ50" s="80">
        <f>IF(production!CFQ24&gt;0,interest_nominal,0)</f>
        <v>0</v>
      </c>
      <c r="CFR50" s="80">
        <f>IF(production!CFR24&gt;0,interest_nominal,0)</f>
        <v>0</v>
      </c>
      <c r="CFS50" s="80">
        <f>IF(production!CFS24&gt;0,interest_nominal,0)</f>
        <v>0</v>
      </c>
      <c r="CFT50" s="80">
        <f>IF(production!CFT24&gt;0,interest_nominal,0)</f>
        <v>0</v>
      </c>
      <c r="CFU50" s="80">
        <f>IF(production!CFU24&gt;0,interest_nominal,0)</f>
        <v>0</v>
      </c>
      <c r="CFV50" s="80">
        <f>IF(production!CFV24&gt;0,interest_nominal,0)</f>
        <v>0</v>
      </c>
      <c r="CFW50" s="80">
        <f>IF(production!CFW24&gt;0,interest_nominal,0)</f>
        <v>0</v>
      </c>
      <c r="CFX50" s="80">
        <f>IF(production!CFX24&gt;0,interest_nominal,0)</f>
        <v>0</v>
      </c>
      <c r="CFY50" s="80">
        <f>IF(production!CFY24&gt;0,interest_nominal,0)</f>
        <v>0</v>
      </c>
      <c r="CFZ50" s="80">
        <f>IF(production!CFZ24&gt;0,interest_nominal,0)</f>
        <v>0</v>
      </c>
      <c r="CGA50" s="80">
        <f>IF(production!CGA24&gt;0,interest_nominal,0)</f>
        <v>0</v>
      </c>
      <c r="CGB50" s="80">
        <f>IF(production!CGB24&gt;0,interest_nominal,0)</f>
        <v>0</v>
      </c>
      <c r="CGC50" s="80">
        <f>IF(production!CGC24&gt;0,interest_nominal,0)</f>
        <v>0</v>
      </c>
      <c r="CGD50" s="80">
        <f>IF(production!CGD24&gt;0,interest_nominal,0)</f>
        <v>0</v>
      </c>
      <c r="CGE50" s="80">
        <f>IF(production!CGE24&gt;0,interest_nominal,0)</f>
        <v>0</v>
      </c>
      <c r="CGF50" s="80">
        <f>IF(production!CGF24&gt;0,interest_nominal,0)</f>
        <v>0</v>
      </c>
      <c r="CGG50" s="80">
        <f>IF(production!CGG24&gt;0,interest_nominal,0)</f>
        <v>0</v>
      </c>
      <c r="CGH50" s="80">
        <f>IF(production!CGH24&gt;0,interest_nominal,0)</f>
        <v>0</v>
      </c>
      <c r="CGI50" s="80">
        <f>IF(production!CGI24&gt;0,interest_nominal,0)</f>
        <v>0</v>
      </c>
      <c r="CGJ50" s="80">
        <f>IF(production!CGJ24&gt;0,interest_nominal,0)</f>
        <v>0</v>
      </c>
      <c r="CGK50" s="80">
        <f>IF(production!CGK24&gt;0,interest_nominal,0)</f>
        <v>0</v>
      </c>
      <c r="CGL50" s="80">
        <f>IF(production!CGL24&gt;0,interest_nominal,0)</f>
        <v>0</v>
      </c>
      <c r="CGM50" s="80">
        <f>IF(production!CGM24&gt;0,interest_nominal,0)</f>
        <v>0</v>
      </c>
      <c r="CGN50" s="80">
        <f>IF(production!CGN24&gt;0,interest_nominal,0)</f>
        <v>0</v>
      </c>
      <c r="CGO50" s="80">
        <f>IF(production!CGO24&gt;0,interest_nominal,0)</f>
        <v>0</v>
      </c>
      <c r="CGP50" s="80">
        <f>IF(production!CGP24&gt;0,interest_nominal,0)</f>
        <v>0</v>
      </c>
      <c r="CGQ50" s="80">
        <f>IF(production!CGQ24&gt;0,interest_nominal,0)</f>
        <v>0</v>
      </c>
      <c r="CGR50" s="80">
        <f>IF(production!CGR24&gt;0,interest_nominal,0)</f>
        <v>0</v>
      </c>
      <c r="CGS50" s="80">
        <f>IF(production!CGS24&gt;0,interest_nominal,0)</f>
        <v>0</v>
      </c>
      <c r="CGT50" s="80">
        <f>IF(production!CGT24&gt;0,interest_nominal,0)</f>
        <v>0</v>
      </c>
      <c r="CGU50" s="80">
        <f>IF(production!CGU24&gt;0,interest_nominal,0)</f>
        <v>0</v>
      </c>
      <c r="CGV50" s="80">
        <f>IF(production!CGV24&gt;0,interest_nominal,0)</f>
        <v>0</v>
      </c>
      <c r="CGW50" s="80">
        <f>IF(production!CGW24&gt;0,interest_nominal,0)</f>
        <v>0</v>
      </c>
      <c r="CGX50" s="80">
        <f>IF(production!CGX24&gt;0,interest_nominal,0)</f>
        <v>0</v>
      </c>
      <c r="CGY50" s="80">
        <f>IF(production!CGY24&gt;0,interest_nominal,0)</f>
        <v>0</v>
      </c>
      <c r="CGZ50" s="80">
        <f>IF(production!CGZ24&gt;0,interest_nominal,0)</f>
        <v>0</v>
      </c>
      <c r="CHA50" s="80">
        <f>IF(production!CHA24&gt;0,interest_nominal,0)</f>
        <v>0</v>
      </c>
      <c r="CHB50" s="80">
        <f>IF(production!CHB24&gt;0,interest_nominal,0)</f>
        <v>0</v>
      </c>
      <c r="CHC50" s="80">
        <f>IF(production!CHC24&gt;0,interest_nominal,0)</f>
        <v>0</v>
      </c>
      <c r="CHD50" s="80">
        <f>IF(production!CHD24&gt;0,interest_nominal,0)</f>
        <v>0</v>
      </c>
      <c r="CHE50" s="80">
        <f>IF(production!CHE24&gt;0,interest_nominal,0)</f>
        <v>0</v>
      </c>
      <c r="CHF50" s="80">
        <f>IF(production!CHF24&gt;0,interest_nominal,0)</f>
        <v>0</v>
      </c>
      <c r="CHG50" s="80">
        <f>IF(production!CHG24&gt;0,interest_nominal,0)</f>
        <v>0</v>
      </c>
      <c r="CHH50" s="80">
        <f>IF(production!CHH24&gt;0,interest_nominal,0)</f>
        <v>0</v>
      </c>
      <c r="CHI50" s="80">
        <f>IF(production!CHI24&gt;0,interest_nominal,0)</f>
        <v>0</v>
      </c>
      <c r="CHJ50" s="80">
        <f>IF(production!CHJ24&gt;0,interest_nominal,0)</f>
        <v>0</v>
      </c>
      <c r="CHK50" s="80">
        <f>IF(production!CHK24&gt;0,interest_nominal,0)</f>
        <v>0</v>
      </c>
      <c r="CHL50" s="80">
        <f>IF(production!CHL24&gt;0,interest_nominal,0)</f>
        <v>0</v>
      </c>
      <c r="CHM50" s="80">
        <f>IF(production!CHM24&gt;0,interest_nominal,0)</f>
        <v>0</v>
      </c>
      <c r="CHN50" s="80">
        <f>IF(production!CHN24&gt;0,interest_nominal,0)</f>
        <v>0</v>
      </c>
      <c r="CHO50" s="80">
        <f>IF(production!CHO24&gt;0,interest_nominal,0)</f>
        <v>0</v>
      </c>
      <c r="CHP50" s="80">
        <f>IF(production!CHP24&gt;0,interest_nominal,0)</f>
        <v>0</v>
      </c>
      <c r="CHQ50" s="80">
        <f>IF(production!CHQ24&gt;0,interest_nominal,0)</f>
        <v>0</v>
      </c>
      <c r="CHR50" s="80">
        <f>IF(production!CHR24&gt;0,interest_nominal,0)</f>
        <v>0</v>
      </c>
      <c r="CHS50" s="80">
        <f>IF(production!CHS24&gt;0,interest_nominal,0)</f>
        <v>0</v>
      </c>
      <c r="CHT50" s="80">
        <f>IF(production!CHT24&gt;0,interest_nominal,0)</f>
        <v>0</v>
      </c>
      <c r="CHU50" s="80">
        <f>IF(production!CHU24&gt;0,interest_nominal,0)</f>
        <v>0</v>
      </c>
      <c r="CHV50" s="80">
        <f>IF(production!CHV24&gt;0,interest_nominal,0)</f>
        <v>0</v>
      </c>
      <c r="CHW50" s="80">
        <f>IF(production!CHW24&gt;0,interest_nominal,0)</f>
        <v>0</v>
      </c>
      <c r="CHX50" s="80">
        <f>IF(production!CHX24&gt;0,interest_nominal,0)</f>
        <v>0</v>
      </c>
      <c r="CHY50" s="80">
        <f>IF(production!CHY24&gt;0,interest_nominal,0)</f>
        <v>0</v>
      </c>
      <c r="CHZ50" s="80">
        <f>IF(production!CHZ24&gt;0,interest_nominal,0)</f>
        <v>0</v>
      </c>
      <c r="CIA50" s="80">
        <f>IF(production!CIA24&gt;0,interest_nominal,0)</f>
        <v>0</v>
      </c>
      <c r="CIB50" s="80">
        <f>IF(production!CIB24&gt;0,interest_nominal,0)</f>
        <v>0</v>
      </c>
      <c r="CIC50" s="80">
        <f>IF(production!CIC24&gt;0,interest_nominal,0)</f>
        <v>0</v>
      </c>
      <c r="CID50" s="80">
        <f>IF(production!CID24&gt;0,interest_nominal,0)</f>
        <v>0</v>
      </c>
      <c r="CIE50" s="80">
        <f>IF(production!CIE24&gt;0,interest_nominal,0)</f>
        <v>0</v>
      </c>
      <c r="CIF50" s="80">
        <f>IF(production!CIF24&gt;0,interest_nominal,0)</f>
        <v>0</v>
      </c>
      <c r="CIG50" s="80">
        <f>IF(production!CIG24&gt;0,interest_nominal,0)</f>
        <v>0</v>
      </c>
      <c r="CIH50" s="80">
        <f>IF(production!CIH24&gt;0,interest_nominal,0)</f>
        <v>0</v>
      </c>
      <c r="CII50" s="80">
        <f>IF(production!CII24&gt;0,interest_nominal,0)</f>
        <v>0</v>
      </c>
      <c r="CIJ50" s="80">
        <f>IF(production!CIJ24&gt;0,interest_nominal,0)</f>
        <v>0</v>
      </c>
      <c r="CIK50" s="80">
        <f>IF(production!CIK24&gt;0,interest_nominal,0)</f>
        <v>0</v>
      </c>
      <c r="CIL50" s="80">
        <f>IF(production!CIL24&gt;0,interest_nominal,0)</f>
        <v>0</v>
      </c>
      <c r="CIM50" s="80">
        <f>IF(production!CIM24&gt;0,interest_nominal,0)</f>
        <v>0</v>
      </c>
      <c r="CIN50" s="80">
        <f>IF(production!CIN24&gt;0,interest_nominal,0)</f>
        <v>0</v>
      </c>
      <c r="CIO50" s="80">
        <f>IF(production!CIO24&gt;0,interest_nominal,0)</f>
        <v>0</v>
      </c>
      <c r="CIP50" s="80">
        <f>IF(production!CIP24&gt;0,interest_nominal,0)</f>
        <v>0</v>
      </c>
      <c r="CIQ50" s="80">
        <f>IF(production!CIQ24&gt;0,interest_nominal,0)</f>
        <v>0</v>
      </c>
      <c r="CIR50" s="80">
        <f>IF(production!CIR24&gt;0,interest_nominal,0)</f>
        <v>0</v>
      </c>
      <c r="CIS50" s="80">
        <f>IF(production!CIS24&gt;0,interest_nominal,0)</f>
        <v>0</v>
      </c>
      <c r="CIT50" s="80">
        <f>IF(production!CIT24&gt;0,interest_nominal,0)</f>
        <v>0</v>
      </c>
      <c r="CIU50" s="80">
        <f>IF(production!CIU24&gt;0,interest_nominal,0)</f>
        <v>0</v>
      </c>
      <c r="CIV50" s="80">
        <f>IF(production!CIV24&gt;0,interest_nominal,0)</f>
        <v>0</v>
      </c>
      <c r="CIW50" s="80">
        <f>IF(production!CIW24&gt;0,interest_nominal,0)</f>
        <v>0</v>
      </c>
      <c r="CIX50" s="80">
        <f>IF(production!CIX24&gt;0,interest_nominal,0)</f>
        <v>0</v>
      </c>
      <c r="CIY50" s="80">
        <f>IF(production!CIY24&gt;0,interest_nominal,0)</f>
        <v>0</v>
      </c>
      <c r="CIZ50" s="80">
        <f>IF(production!CIZ24&gt;0,interest_nominal,0)</f>
        <v>0</v>
      </c>
      <c r="CJA50" s="80">
        <f>IF(production!CJA24&gt;0,interest_nominal,0)</f>
        <v>0</v>
      </c>
      <c r="CJB50" s="80">
        <f>IF(production!CJB24&gt;0,interest_nominal,0)</f>
        <v>0</v>
      </c>
      <c r="CJC50" s="80">
        <f>IF(production!CJC24&gt;0,interest_nominal,0)</f>
        <v>0</v>
      </c>
      <c r="CJD50" s="80">
        <f>IF(production!CJD24&gt;0,interest_nominal,0)</f>
        <v>0</v>
      </c>
      <c r="CJE50" s="80">
        <f>IF(production!CJE24&gt;0,interest_nominal,0)</f>
        <v>0</v>
      </c>
      <c r="CJF50" s="80">
        <f>IF(production!CJF24&gt;0,interest_nominal,0)</f>
        <v>0</v>
      </c>
      <c r="CJG50" s="80">
        <f>IF(production!CJG24&gt;0,interest_nominal,0)</f>
        <v>0</v>
      </c>
      <c r="CJH50" s="80">
        <f>IF(production!CJH24&gt;0,interest_nominal,0)</f>
        <v>0</v>
      </c>
      <c r="CJI50" s="80">
        <f>IF(production!CJI24&gt;0,interest_nominal,0)</f>
        <v>0</v>
      </c>
      <c r="CJJ50" s="80">
        <f>IF(production!CJJ24&gt;0,interest_nominal,0)</f>
        <v>0</v>
      </c>
      <c r="CJK50" s="80">
        <f>IF(production!CJK24&gt;0,interest_nominal,0)</f>
        <v>0</v>
      </c>
      <c r="CJL50" s="80">
        <f>IF(production!CJL24&gt;0,interest_nominal,0)</f>
        <v>0</v>
      </c>
      <c r="CJM50" s="80">
        <f>IF(production!CJM24&gt;0,interest_nominal,0)</f>
        <v>0</v>
      </c>
      <c r="CJN50" s="80">
        <f>IF(production!CJN24&gt;0,interest_nominal,0)</f>
        <v>0</v>
      </c>
      <c r="CJO50" s="80">
        <f>IF(production!CJO24&gt;0,interest_nominal,0)</f>
        <v>0</v>
      </c>
      <c r="CJP50" s="80">
        <f>IF(production!CJP24&gt;0,interest_nominal,0)</f>
        <v>0</v>
      </c>
      <c r="CJQ50" s="80">
        <f>IF(production!CJQ24&gt;0,interest_nominal,0)</f>
        <v>0</v>
      </c>
      <c r="CJR50" s="80">
        <f>IF(production!CJR24&gt;0,interest_nominal,0)</f>
        <v>0</v>
      </c>
      <c r="CJS50" s="80">
        <f>IF(production!CJS24&gt;0,interest_nominal,0)</f>
        <v>0</v>
      </c>
      <c r="CJT50" s="80">
        <f>IF(production!CJT24&gt;0,interest_nominal,0)</f>
        <v>0</v>
      </c>
      <c r="CJU50" s="80">
        <f>IF(production!CJU24&gt;0,interest_nominal,0)</f>
        <v>0</v>
      </c>
      <c r="CJV50" s="80">
        <f>IF(production!CJV24&gt;0,interest_nominal,0)</f>
        <v>0</v>
      </c>
      <c r="CJW50" s="80">
        <f>IF(production!CJW24&gt;0,interest_nominal,0)</f>
        <v>0</v>
      </c>
      <c r="CJX50" s="80">
        <f>IF(production!CJX24&gt;0,interest_nominal,0)</f>
        <v>0</v>
      </c>
      <c r="CJY50" s="80">
        <f>IF(production!CJY24&gt;0,interest_nominal,0)</f>
        <v>0</v>
      </c>
      <c r="CJZ50" s="80">
        <f>IF(production!CJZ24&gt;0,interest_nominal,0)</f>
        <v>0</v>
      </c>
      <c r="CKA50" s="80">
        <f>IF(production!CKA24&gt;0,interest_nominal,0)</f>
        <v>0</v>
      </c>
      <c r="CKB50" s="80">
        <f>IF(production!CKB24&gt;0,interest_nominal,0)</f>
        <v>0</v>
      </c>
      <c r="CKC50" s="80">
        <f>IF(production!CKC24&gt;0,interest_nominal,0)</f>
        <v>0</v>
      </c>
      <c r="CKD50" s="80">
        <f>IF(production!CKD24&gt;0,interest_nominal,0)</f>
        <v>0</v>
      </c>
      <c r="CKE50" s="80">
        <f>IF(production!CKE24&gt;0,interest_nominal,0)</f>
        <v>0</v>
      </c>
      <c r="CKF50" s="80">
        <f>IF(production!CKF24&gt;0,interest_nominal,0)</f>
        <v>0</v>
      </c>
      <c r="CKG50" s="80">
        <f>IF(production!CKG24&gt;0,interest_nominal,0)</f>
        <v>0</v>
      </c>
      <c r="CKH50" s="80">
        <f>IF(production!CKH24&gt;0,interest_nominal,0)</f>
        <v>0</v>
      </c>
      <c r="CKI50" s="80">
        <f>IF(production!CKI24&gt;0,interest_nominal,0)</f>
        <v>0</v>
      </c>
      <c r="CKJ50" s="80">
        <f>IF(production!CKJ24&gt;0,interest_nominal,0)</f>
        <v>0</v>
      </c>
      <c r="CKK50" s="80">
        <f>IF(production!CKK24&gt;0,interest_nominal,0)</f>
        <v>0</v>
      </c>
      <c r="CKL50" s="80">
        <f>IF(production!CKL24&gt;0,interest_nominal,0)</f>
        <v>0</v>
      </c>
      <c r="CKM50" s="80">
        <f>IF(production!CKM24&gt;0,interest_nominal,0)</f>
        <v>0</v>
      </c>
      <c r="CKN50" s="80">
        <f>IF(production!CKN24&gt;0,interest_nominal,0)</f>
        <v>0</v>
      </c>
      <c r="CKO50" s="80">
        <f>IF(production!CKO24&gt;0,interest_nominal,0)</f>
        <v>0</v>
      </c>
      <c r="CKP50" s="80">
        <f>IF(production!CKP24&gt;0,interest_nominal,0)</f>
        <v>0</v>
      </c>
      <c r="CKQ50" s="80">
        <f>IF(production!CKQ24&gt;0,interest_nominal,0)</f>
        <v>0</v>
      </c>
      <c r="CKR50" s="80">
        <f>IF(production!CKR24&gt;0,interest_nominal,0)</f>
        <v>0</v>
      </c>
      <c r="CKS50" s="80">
        <f>IF(production!CKS24&gt;0,interest_nominal,0)</f>
        <v>0</v>
      </c>
      <c r="CKT50" s="80">
        <f>IF(production!CKT24&gt;0,interest_nominal,0)</f>
        <v>0</v>
      </c>
      <c r="CKU50" s="80">
        <f>IF(production!CKU24&gt;0,interest_nominal,0)</f>
        <v>0</v>
      </c>
      <c r="CKV50" s="80">
        <f>IF(production!CKV24&gt;0,interest_nominal,0)</f>
        <v>0</v>
      </c>
      <c r="CKW50" s="80">
        <f>IF(production!CKW24&gt;0,interest_nominal,0)</f>
        <v>0</v>
      </c>
      <c r="CKX50" s="80">
        <f>IF(production!CKX24&gt;0,interest_nominal,0)</f>
        <v>0</v>
      </c>
      <c r="CKY50" s="80">
        <f>IF(production!CKY24&gt;0,interest_nominal,0)</f>
        <v>0</v>
      </c>
      <c r="CKZ50" s="80">
        <f>IF(production!CKZ24&gt;0,interest_nominal,0)</f>
        <v>0</v>
      </c>
      <c r="CLA50" s="80">
        <f>IF(production!CLA24&gt;0,interest_nominal,0)</f>
        <v>0</v>
      </c>
      <c r="CLB50" s="80">
        <f>IF(production!CLB24&gt;0,interest_nominal,0)</f>
        <v>0</v>
      </c>
      <c r="CLC50" s="80">
        <f>IF(production!CLC24&gt;0,interest_nominal,0)</f>
        <v>0</v>
      </c>
      <c r="CLD50" s="80">
        <f>IF(production!CLD24&gt;0,interest_nominal,0)</f>
        <v>0</v>
      </c>
      <c r="CLE50" s="80">
        <f>IF(production!CLE24&gt;0,interest_nominal,0)</f>
        <v>0</v>
      </c>
      <c r="CLF50" s="80">
        <f>IF(production!CLF24&gt;0,interest_nominal,0)</f>
        <v>0</v>
      </c>
      <c r="CLG50" s="80">
        <f>IF(production!CLG24&gt;0,interest_nominal,0)</f>
        <v>0</v>
      </c>
      <c r="CLH50" s="80">
        <f>IF(production!CLH24&gt;0,interest_nominal,0)</f>
        <v>0</v>
      </c>
      <c r="CLI50" s="80">
        <f>IF(production!CLI24&gt;0,interest_nominal,0)</f>
        <v>0</v>
      </c>
      <c r="CLJ50" s="80">
        <f>IF(production!CLJ24&gt;0,interest_nominal,0)</f>
        <v>0</v>
      </c>
      <c r="CLK50" s="80">
        <f>IF(production!CLK24&gt;0,interest_nominal,0)</f>
        <v>0</v>
      </c>
      <c r="CLL50" s="80">
        <f>IF(production!CLL24&gt;0,interest_nominal,0)</f>
        <v>0</v>
      </c>
      <c r="CLM50" s="80">
        <f>IF(production!CLM24&gt;0,interest_nominal,0)</f>
        <v>0</v>
      </c>
      <c r="CLN50" s="80">
        <f>IF(production!CLN24&gt;0,interest_nominal,0)</f>
        <v>0</v>
      </c>
      <c r="CLO50" s="80">
        <f>IF(production!CLO24&gt;0,interest_nominal,0)</f>
        <v>0</v>
      </c>
      <c r="CLP50" s="80">
        <f>IF(production!CLP24&gt;0,interest_nominal,0)</f>
        <v>0</v>
      </c>
      <c r="CLQ50" s="80">
        <f>IF(production!CLQ24&gt;0,interest_nominal,0)</f>
        <v>0</v>
      </c>
      <c r="CLR50" s="80">
        <f>IF(production!CLR24&gt;0,interest_nominal,0)</f>
        <v>0</v>
      </c>
      <c r="CLS50" s="80">
        <f>IF(production!CLS24&gt;0,interest_nominal,0)</f>
        <v>0</v>
      </c>
      <c r="CLT50" s="80">
        <f>IF(production!CLT24&gt;0,interest_nominal,0)</f>
        <v>0</v>
      </c>
      <c r="CLU50" s="80">
        <f>IF(production!CLU24&gt;0,interest_nominal,0)</f>
        <v>0</v>
      </c>
      <c r="CLV50" s="80">
        <f>IF(production!CLV24&gt;0,interest_nominal,0)</f>
        <v>0</v>
      </c>
      <c r="CLW50" s="80">
        <f>IF(production!CLW24&gt;0,interest_nominal,0)</f>
        <v>0</v>
      </c>
      <c r="CLX50" s="80">
        <f>IF(production!CLX24&gt;0,interest_nominal,0)</f>
        <v>0</v>
      </c>
      <c r="CLY50" s="80">
        <f>IF(production!CLY24&gt;0,interest_nominal,0)</f>
        <v>0</v>
      </c>
      <c r="CLZ50" s="80">
        <f>IF(production!CLZ24&gt;0,interest_nominal,0)</f>
        <v>0</v>
      </c>
      <c r="CMA50" s="80">
        <f>IF(production!CMA24&gt;0,interest_nominal,0)</f>
        <v>0</v>
      </c>
      <c r="CMB50" s="80">
        <f>IF(production!CMB24&gt;0,interest_nominal,0)</f>
        <v>0</v>
      </c>
      <c r="CMC50" s="80">
        <f>IF(production!CMC24&gt;0,interest_nominal,0)</f>
        <v>0</v>
      </c>
      <c r="CMD50" s="80">
        <f>IF(production!CMD24&gt;0,interest_nominal,0)</f>
        <v>0</v>
      </c>
      <c r="CME50" s="80">
        <f>IF(production!CME24&gt;0,interest_nominal,0)</f>
        <v>0</v>
      </c>
      <c r="CMF50" s="80">
        <f>IF(production!CMF24&gt;0,interest_nominal,0)</f>
        <v>0</v>
      </c>
      <c r="CMG50" s="80">
        <f>IF(production!CMG24&gt;0,interest_nominal,0)</f>
        <v>0</v>
      </c>
      <c r="CMH50" s="80">
        <f>IF(production!CMH24&gt;0,interest_nominal,0)</f>
        <v>0</v>
      </c>
      <c r="CMI50" s="80">
        <f>IF(production!CMI24&gt;0,interest_nominal,0)</f>
        <v>0</v>
      </c>
      <c r="CMJ50" s="80">
        <f>IF(production!CMJ24&gt;0,interest_nominal,0)</f>
        <v>0</v>
      </c>
      <c r="CMK50" s="80">
        <f>IF(production!CMK24&gt;0,interest_nominal,0)</f>
        <v>0</v>
      </c>
      <c r="CML50" s="80">
        <f>IF(production!CML24&gt;0,interest_nominal,0)</f>
        <v>0</v>
      </c>
      <c r="CMM50" s="80">
        <f>IF(production!CMM24&gt;0,interest_nominal,0)</f>
        <v>0</v>
      </c>
      <c r="CMN50" s="80">
        <f>IF(production!CMN24&gt;0,interest_nominal,0)</f>
        <v>0</v>
      </c>
      <c r="CMO50" s="80">
        <f>IF(production!CMO24&gt;0,interest_nominal,0)</f>
        <v>0</v>
      </c>
      <c r="CMP50" s="80">
        <f>IF(production!CMP24&gt;0,interest_nominal,0)</f>
        <v>0</v>
      </c>
      <c r="CMQ50" s="80">
        <f>IF(production!CMQ24&gt;0,interest_nominal,0)</f>
        <v>0</v>
      </c>
      <c r="CMR50" s="80">
        <f>IF(production!CMR24&gt;0,interest_nominal,0)</f>
        <v>0</v>
      </c>
      <c r="CMS50" s="80">
        <f>IF(production!CMS24&gt;0,interest_nominal,0)</f>
        <v>0</v>
      </c>
      <c r="CMT50" s="80">
        <f>IF(production!CMT24&gt;0,interest_nominal,0)</f>
        <v>0</v>
      </c>
      <c r="CMU50" s="80">
        <f>IF(production!CMU24&gt;0,interest_nominal,0)</f>
        <v>0</v>
      </c>
      <c r="CMV50" s="80">
        <f>IF(production!CMV24&gt;0,interest_nominal,0)</f>
        <v>0</v>
      </c>
      <c r="CMW50" s="80">
        <f>IF(production!CMW24&gt;0,interest_nominal,0)</f>
        <v>0</v>
      </c>
      <c r="CMX50" s="80">
        <f>IF(production!CMX24&gt;0,interest_nominal,0)</f>
        <v>0</v>
      </c>
      <c r="CMY50" s="80">
        <f>IF(production!CMY24&gt;0,interest_nominal,0)</f>
        <v>0</v>
      </c>
      <c r="CMZ50" s="80">
        <f>IF(production!CMZ24&gt;0,interest_nominal,0)</f>
        <v>0</v>
      </c>
      <c r="CNA50" s="80">
        <f>IF(production!CNA24&gt;0,interest_nominal,0)</f>
        <v>0</v>
      </c>
      <c r="CNB50" s="80">
        <f>IF(production!CNB24&gt;0,interest_nominal,0)</f>
        <v>0</v>
      </c>
      <c r="CNC50" s="80">
        <f>IF(production!CNC24&gt;0,interest_nominal,0)</f>
        <v>0</v>
      </c>
      <c r="CND50" s="80">
        <f>IF(production!CND24&gt;0,interest_nominal,0)</f>
        <v>0</v>
      </c>
      <c r="CNE50" s="80">
        <f>IF(production!CNE24&gt;0,interest_nominal,0)</f>
        <v>0</v>
      </c>
      <c r="CNF50" s="80">
        <f>IF(production!CNF24&gt;0,interest_nominal,0)</f>
        <v>0</v>
      </c>
      <c r="CNG50" s="80">
        <f>IF(production!CNG24&gt;0,interest_nominal,0)</f>
        <v>0</v>
      </c>
      <c r="CNH50" s="80">
        <f>IF(production!CNH24&gt;0,interest_nominal,0)</f>
        <v>0</v>
      </c>
      <c r="CNI50" s="80">
        <f>IF(production!CNI24&gt;0,interest_nominal,0)</f>
        <v>0</v>
      </c>
      <c r="CNJ50" s="80">
        <f>IF(production!CNJ24&gt;0,interest_nominal,0)</f>
        <v>0</v>
      </c>
      <c r="CNK50" s="80">
        <f>IF(production!CNK24&gt;0,interest_nominal,0)</f>
        <v>0</v>
      </c>
      <c r="CNL50" s="80">
        <f>IF(production!CNL24&gt;0,interest_nominal,0)</f>
        <v>0</v>
      </c>
      <c r="CNM50" s="80">
        <f>IF(production!CNM24&gt;0,interest_nominal,0)</f>
        <v>0</v>
      </c>
      <c r="CNN50" s="80">
        <f>IF(production!CNN24&gt;0,interest_nominal,0)</f>
        <v>0</v>
      </c>
      <c r="CNO50" s="80">
        <f>IF(production!CNO24&gt;0,interest_nominal,0)</f>
        <v>0</v>
      </c>
      <c r="CNP50" s="80">
        <f>IF(production!CNP24&gt;0,interest_nominal,0)</f>
        <v>0</v>
      </c>
      <c r="CNQ50" s="80">
        <f>IF(production!CNQ24&gt;0,interest_nominal,0)</f>
        <v>0</v>
      </c>
      <c r="CNR50" s="80">
        <f>IF(production!CNR24&gt;0,interest_nominal,0)</f>
        <v>0</v>
      </c>
      <c r="CNS50" s="80">
        <f>IF(production!CNS24&gt;0,interest_nominal,0)</f>
        <v>0</v>
      </c>
      <c r="CNT50" s="80">
        <f>IF(production!CNT24&gt;0,interest_nominal,0)</f>
        <v>0</v>
      </c>
      <c r="CNU50" s="80">
        <f>IF(production!CNU24&gt;0,interest_nominal,0)</f>
        <v>0</v>
      </c>
      <c r="CNV50" s="80">
        <f>IF(production!CNV24&gt;0,interest_nominal,0)</f>
        <v>0</v>
      </c>
      <c r="CNW50" s="80">
        <f>IF(production!CNW24&gt;0,interest_nominal,0)</f>
        <v>0</v>
      </c>
      <c r="CNX50" s="80">
        <f>IF(production!CNX24&gt;0,interest_nominal,0)</f>
        <v>0</v>
      </c>
      <c r="CNY50" s="80">
        <f>IF(production!CNY24&gt;0,interest_nominal,0)</f>
        <v>0</v>
      </c>
      <c r="CNZ50" s="80">
        <f>IF(production!CNZ24&gt;0,interest_nominal,0)</f>
        <v>0</v>
      </c>
      <c r="COA50" s="80">
        <f>IF(production!COA24&gt;0,interest_nominal,0)</f>
        <v>0</v>
      </c>
      <c r="COB50" s="80">
        <f>IF(production!COB24&gt;0,interest_nominal,0)</f>
        <v>0</v>
      </c>
      <c r="COC50" s="80">
        <f>IF(production!COC24&gt;0,interest_nominal,0)</f>
        <v>0</v>
      </c>
      <c r="COD50" s="80">
        <f>IF(production!COD24&gt;0,interest_nominal,0)</f>
        <v>0</v>
      </c>
      <c r="COE50" s="80">
        <f>IF(production!COE24&gt;0,interest_nominal,0)</f>
        <v>0</v>
      </c>
      <c r="COF50" s="80">
        <f>IF(production!COF24&gt;0,interest_nominal,0)</f>
        <v>0</v>
      </c>
      <c r="COG50" s="80">
        <f>IF(production!COG24&gt;0,interest_nominal,0)</f>
        <v>0</v>
      </c>
      <c r="COH50" s="80">
        <f>IF(production!COH24&gt;0,interest_nominal,0)</f>
        <v>0</v>
      </c>
      <c r="COI50" s="80">
        <f>IF(production!COI24&gt;0,interest_nominal,0)</f>
        <v>0</v>
      </c>
      <c r="COJ50" s="80">
        <f>IF(production!COJ24&gt;0,interest_nominal,0)</f>
        <v>0</v>
      </c>
      <c r="COK50" s="80">
        <f>IF(production!COK24&gt;0,interest_nominal,0)</f>
        <v>0</v>
      </c>
      <c r="COL50" s="80">
        <f>IF(production!COL24&gt;0,interest_nominal,0)</f>
        <v>0</v>
      </c>
      <c r="COM50" s="80">
        <f>IF(production!COM24&gt;0,interest_nominal,0)</f>
        <v>0</v>
      </c>
      <c r="CON50" s="80">
        <f>IF(production!CON24&gt;0,interest_nominal,0)</f>
        <v>0</v>
      </c>
      <c r="COO50" s="80">
        <f>IF(production!COO24&gt;0,interest_nominal,0)</f>
        <v>0</v>
      </c>
      <c r="COP50" s="80">
        <f>IF(production!COP24&gt;0,interest_nominal,0)</f>
        <v>0</v>
      </c>
      <c r="COQ50" s="80">
        <f>IF(production!COQ24&gt;0,interest_nominal,0)</f>
        <v>0</v>
      </c>
      <c r="COR50" s="80">
        <f>IF(production!COR24&gt;0,interest_nominal,0)</f>
        <v>0</v>
      </c>
      <c r="COS50" s="80">
        <f>IF(production!COS24&gt;0,interest_nominal,0)</f>
        <v>0</v>
      </c>
      <c r="COT50" s="80">
        <f>IF(production!COT24&gt;0,interest_nominal,0)</f>
        <v>0</v>
      </c>
      <c r="COU50" s="80">
        <f>IF(production!COU24&gt;0,interest_nominal,0)</f>
        <v>0</v>
      </c>
      <c r="COV50" s="80">
        <f>IF(production!COV24&gt;0,interest_nominal,0)</f>
        <v>0</v>
      </c>
      <c r="COW50" s="80">
        <f>IF(production!COW24&gt;0,interest_nominal,0)</f>
        <v>0</v>
      </c>
      <c r="COX50" s="80">
        <f>IF(production!COX24&gt;0,interest_nominal,0)</f>
        <v>0</v>
      </c>
      <c r="COY50" s="80">
        <f>IF(production!COY24&gt;0,interest_nominal,0)</f>
        <v>0</v>
      </c>
      <c r="COZ50" s="80">
        <f>IF(production!COZ24&gt;0,interest_nominal,0)</f>
        <v>0</v>
      </c>
      <c r="CPA50" s="80">
        <f>IF(production!CPA24&gt;0,interest_nominal,0)</f>
        <v>0</v>
      </c>
      <c r="CPB50" s="80">
        <f>IF(production!CPB24&gt;0,interest_nominal,0)</f>
        <v>0</v>
      </c>
      <c r="CPC50" s="80">
        <f>IF(production!CPC24&gt;0,interest_nominal,0)</f>
        <v>0</v>
      </c>
      <c r="CPD50" s="80">
        <f>IF(production!CPD24&gt;0,interest_nominal,0)</f>
        <v>0</v>
      </c>
      <c r="CPE50" s="80">
        <f>IF(production!CPE24&gt;0,interest_nominal,0)</f>
        <v>0</v>
      </c>
      <c r="CPF50" s="80">
        <f>IF(production!CPF24&gt;0,interest_nominal,0)</f>
        <v>0</v>
      </c>
      <c r="CPG50" s="80">
        <f>IF(production!CPG24&gt;0,interest_nominal,0)</f>
        <v>0</v>
      </c>
      <c r="CPH50" s="80">
        <f>IF(production!CPH24&gt;0,interest_nominal,0)</f>
        <v>0</v>
      </c>
      <c r="CPI50" s="80">
        <f>IF(production!CPI24&gt;0,interest_nominal,0)</f>
        <v>0</v>
      </c>
      <c r="CPJ50" s="80">
        <f>IF(production!CPJ24&gt;0,interest_nominal,0)</f>
        <v>0</v>
      </c>
      <c r="CPK50" s="80">
        <f>IF(production!CPK24&gt;0,interest_nominal,0)</f>
        <v>0</v>
      </c>
      <c r="CPL50" s="80">
        <f>IF(production!CPL24&gt;0,interest_nominal,0)</f>
        <v>0</v>
      </c>
      <c r="CPM50" s="80">
        <f>IF(production!CPM24&gt;0,interest_nominal,0)</f>
        <v>0</v>
      </c>
      <c r="CPN50" s="80">
        <f>IF(production!CPN24&gt;0,interest_nominal,0)</f>
        <v>0</v>
      </c>
      <c r="CPO50" s="80">
        <f>IF(production!CPO24&gt;0,interest_nominal,0)</f>
        <v>0</v>
      </c>
      <c r="CPP50" s="80">
        <f>IF(production!CPP24&gt;0,interest_nominal,0)</f>
        <v>0</v>
      </c>
      <c r="CPQ50" s="80">
        <f>IF(production!CPQ24&gt;0,interest_nominal,0)</f>
        <v>0</v>
      </c>
      <c r="CPR50" s="80">
        <f>IF(production!CPR24&gt;0,interest_nominal,0)</f>
        <v>0</v>
      </c>
      <c r="CPS50" s="80">
        <f>IF(production!CPS24&gt;0,interest_nominal,0)</f>
        <v>0</v>
      </c>
      <c r="CPT50" s="80">
        <f>IF(production!CPT24&gt;0,interest_nominal,0)</f>
        <v>0</v>
      </c>
      <c r="CPU50" s="80">
        <f>IF(production!CPU24&gt;0,interest_nominal,0)</f>
        <v>0</v>
      </c>
      <c r="CPV50" s="80">
        <f>IF(production!CPV24&gt;0,interest_nominal,0)</f>
        <v>0</v>
      </c>
      <c r="CPW50" s="80">
        <f>IF(production!CPW24&gt;0,interest_nominal,0)</f>
        <v>0</v>
      </c>
      <c r="CPX50" s="80">
        <f>IF(production!CPX24&gt;0,interest_nominal,0)</f>
        <v>0</v>
      </c>
      <c r="CPY50" s="80">
        <f>IF(production!CPY24&gt;0,interest_nominal,0)</f>
        <v>0</v>
      </c>
      <c r="CPZ50" s="80">
        <f>IF(production!CPZ24&gt;0,interest_nominal,0)</f>
        <v>0</v>
      </c>
      <c r="CQA50" s="80">
        <f>IF(production!CQA24&gt;0,interest_nominal,0)</f>
        <v>0</v>
      </c>
      <c r="CQB50" s="80">
        <f>IF(production!CQB24&gt;0,interest_nominal,0)</f>
        <v>0</v>
      </c>
      <c r="CQC50" s="80">
        <f>IF(production!CQC24&gt;0,interest_nominal,0)</f>
        <v>0</v>
      </c>
      <c r="CQD50" s="80">
        <f>IF(production!CQD24&gt;0,interest_nominal,0)</f>
        <v>0</v>
      </c>
      <c r="CQE50" s="80">
        <f>IF(production!CQE24&gt;0,interest_nominal,0)</f>
        <v>0</v>
      </c>
      <c r="CQF50" s="80">
        <f>IF(production!CQF24&gt;0,interest_nominal,0)</f>
        <v>0</v>
      </c>
      <c r="CQG50" s="80">
        <f>IF(production!CQG24&gt;0,interest_nominal,0)</f>
        <v>0</v>
      </c>
      <c r="CQH50" s="80">
        <f>IF(production!CQH24&gt;0,interest_nominal,0)</f>
        <v>0</v>
      </c>
      <c r="CQI50" s="80">
        <f>IF(production!CQI24&gt;0,interest_nominal,0)</f>
        <v>0</v>
      </c>
      <c r="CQJ50" s="80">
        <f>IF(production!CQJ24&gt;0,interest_nominal,0)</f>
        <v>0</v>
      </c>
      <c r="CQK50" s="80">
        <f>IF(production!CQK24&gt;0,interest_nominal,0)</f>
        <v>0</v>
      </c>
      <c r="CQL50" s="80">
        <f>IF(production!CQL24&gt;0,interest_nominal,0)</f>
        <v>0</v>
      </c>
      <c r="CQM50" s="80">
        <f>IF(production!CQM24&gt;0,interest_nominal,0)</f>
        <v>0</v>
      </c>
      <c r="CQN50" s="80">
        <f>IF(production!CQN24&gt;0,interest_nominal,0)</f>
        <v>0</v>
      </c>
      <c r="CQO50" s="80">
        <f>IF(production!CQO24&gt;0,interest_nominal,0)</f>
        <v>0</v>
      </c>
      <c r="CQP50" s="80">
        <f>IF(production!CQP24&gt;0,interest_nominal,0)</f>
        <v>0</v>
      </c>
      <c r="CQQ50" s="80">
        <f>IF(production!CQQ24&gt;0,interest_nominal,0)</f>
        <v>0</v>
      </c>
      <c r="CQR50" s="80">
        <f>IF(production!CQR24&gt;0,interest_nominal,0)</f>
        <v>0</v>
      </c>
      <c r="CQS50" s="80">
        <f>IF(production!CQS24&gt;0,interest_nominal,0)</f>
        <v>0</v>
      </c>
      <c r="CQT50" s="80">
        <f>IF(production!CQT24&gt;0,interest_nominal,0)</f>
        <v>0</v>
      </c>
      <c r="CQU50" s="80">
        <f>IF(production!CQU24&gt;0,interest_nominal,0)</f>
        <v>0</v>
      </c>
      <c r="CQV50" s="80">
        <f>IF(production!CQV24&gt;0,interest_nominal,0)</f>
        <v>0</v>
      </c>
      <c r="CQW50" s="80">
        <f>IF(production!CQW24&gt;0,interest_nominal,0)</f>
        <v>0</v>
      </c>
      <c r="CQX50" s="80">
        <f>IF(production!CQX24&gt;0,interest_nominal,0)</f>
        <v>0</v>
      </c>
      <c r="CQY50" s="80">
        <f>IF(production!CQY24&gt;0,interest_nominal,0)</f>
        <v>0</v>
      </c>
      <c r="CQZ50" s="80">
        <f>IF(production!CQZ24&gt;0,interest_nominal,0)</f>
        <v>0</v>
      </c>
      <c r="CRA50" s="80">
        <f>IF(production!CRA24&gt;0,interest_nominal,0)</f>
        <v>0</v>
      </c>
      <c r="CRB50" s="80">
        <f>IF(production!CRB24&gt;0,interest_nominal,0)</f>
        <v>0</v>
      </c>
      <c r="CRC50" s="80">
        <f>IF(production!CRC24&gt;0,interest_nominal,0)</f>
        <v>0</v>
      </c>
      <c r="CRD50" s="80">
        <f>IF(production!CRD24&gt;0,interest_nominal,0)</f>
        <v>0</v>
      </c>
      <c r="CRE50" s="80">
        <f>IF(production!CRE24&gt;0,interest_nominal,0)</f>
        <v>0</v>
      </c>
      <c r="CRF50" s="80">
        <f>IF(production!CRF24&gt;0,interest_nominal,0)</f>
        <v>0</v>
      </c>
      <c r="CRG50" s="80">
        <f>IF(production!CRG24&gt;0,interest_nominal,0)</f>
        <v>0</v>
      </c>
      <c r="CRH50" s="80">
        <f>IF(production!CRH24&gt;0,interest_nominal,0)</f>
        <v>0</v>
      </c>
      <c r="CRI50" s="80">
        <f>IF(production!CRI24&gt;0,interest_nominal,0)</f>
        <v>0</v>
      </c>
      <c r="CRJ50" s="80">
        <f>IF(production!CRJ24&gt;0,interest_nominal,0)</f>
        <v>0</v>
      </c>
      <c r="CRK50" s="80">
        <f>IF(production!CRK24&gt;0,interest_nominal,0)</f>
        <v>0</v>
      </c>
      <c r="CRL50" s="80">
        <f>IF(production!CRL24&gt;0,interest_nominal,0)</f>
        <v>0</v>
      </c>
      <c r="CRM50" s="80">
        <f>IF(production!CRM24&gt;0,interest_nominal,0)</f>
        <v>0</v>
      </c>
      <c r="CRN50" s="80">
        <f>IF(production!CRN24&gt;0,interest_nominal,0)</f>
        <v>0</v>
      </c>
      <c r="CRO50" s="80">
        <f>IF(production!CRO24&gt;0,interest_nominal,0)</f>
        <v>0</v>
      </c>
      <c r="CRP50" s="80">
        <f>IF(production!CRP24&gt;0,interest_nominal,0)</f>
        <v>0</v>
      </c>
      <c r="CRQ50" s="80">
        <f>IF(production!CRQ24&gt;0,interest_nominal,0)</f>
        <v>0</v>
      </c>
      <c r="CRR50" s="80">
        <f>IF(production!CRR24&gt;0,interest_nominal,0)</f>
        <v>0</v>
      </c>
      <c r="CRS50" s="80">
        <f>IF(production!CRS24&gt;0,interest_nominal,0)</f>
        <v>0</v>
      </c>
      <c r="CRT50" s="80">
        <f>IF(production!CRT24&gt;0,interest_nominal,0)</f>
        <v>0</v>
      </c>
      <c r="CRU50" s="80">
        <f>IF(production!CRU24&gt;0,interest_nominal,0)</f>
        <v>0</v>
      </c>
      <c r="CRV50" s="80">
        <f>IF(production!CRV24&gt;0,interest_nominal,0)</f>
        <v>0</v>
      </c>
      <c r="CRW50" s="80">
        <f>IF(production!CRW24&gt;0,interest_nominal,0)</f>
        <v>0</v>
      </c>
      <c r="CRX50" s="80">
        <f>IF(production!CRX24&gt;0,interest_nominal,0)</f>
        <v>0</v>
      </c>
      <c r="CRY50" s="80">
        <f>IF(production!CRY24&gt;0,interest_nominal,0)</f>
        <v>0</v>
      </c>
      <c r="CRZ50" s="80">
        <f>IF(production!CRZ24&gt;0,interest_nominal,0)</f>
        <v>0</v>
      </c>
      <c r="CSA50" s="80">
        <f>IF(production!CSA24&gt;0,interest_nominal,0)</f>
        <v>0</v>
      </c>
      <c r="CSB50" s="80">
        <f>IF(production!CSB24&gt;0,interest_nominal,0)</f>
        <v>0</v>
      </c>
      <c r="CSC50" s="80">
        <f>IF(production!CSC24&gt;0,interest_nominal,0)</f>
        <v>0</v>
      </c>
      <c r="CSD50" s="80">
        <f>IF(production!CSD24&gt;0,interest_nominal,0)</f>
        <v>0</v>
      </c>
      <c r="CSE50" s="80">
        <f>IF(production!CSE24&gt;0,interest_nominal,0)</f>
        <v>0</v>
      </c>
      <c r="CSF50" s="80">
        <f>IF(production!CSF24&gt;0,interest_nominal,0)</f>
        <v>0</v>
      </c>
      <c r="CSG50" s="80">
        <f>IF(production!CSG24&gt;0,interest_nominal,0)</f>
        <v>0</v>
      </c>
      <c r="CSH50" s="80">
        <f>IF(production!CSH24&gt;0,interest_nominal,0)</f>
        <v>0</v>
      </c>
      <c r="CSI50" s="80">
        <f>IF(production!CSI24&gt;0,interest_nominal,0)</f>
        <v>0</v>
      </c>
      <c r="CSJ50" s="80">
        <f>IF(production!CSJ24&gt;0,interest_nominal,0)</f>
        <v>0</v>
      </c>
      <c r="CSK50" s="80">
        <f>IF(production!CSK24&gt;0,interest_nominal,0)</f>
        <v>0</v>
      </c>
      <c r="CSL50" s="80">
        <f>IF(production!CSL24&gt;0,interest_nominal,0)</f>
        <v>0</v>
      </c>
      <c r="CSM50" s="80">
        <f>IF(production!CSM24&gt;0,interest_nominal,0)</f>
        <v>0</v>
      </c>
      <c r="CSN50" s="80">
        <f>IF(production!CSN24&gt;0,interest_nominal,0)</f>
        <v>0</v>
      </c>
      <c r="CSO50" s="80">
        <f>IF(production!CSO24&gt;0,interest_nominal,0)</f>
        <v>0</v>
      </c>
      <c r="CSP50" s="80">
        <f>IF(production!CSP24&gt;0,interest_nominal,0)</f>
        <v>0</v>
      </c>
      <c r="CSQ50" s="80">
        <f>IF(production!CSQ24&gt;0,interest_nominal,0)</f>
        <v>0</v>
      </c>
      <c r="CSR50" s="80">
        <f>IF(production!CSR24&gt;0,interest_nominal,0)</f>
        <v>0</v>
      </c>
      <c r="CSS50" s="80">
        <f>IF(production!CSS24&gt;0,interest_nominal,0)</f>
        <v>0</v>
      </c>
      <c r="CST50" s="80">
        <f>IF(production!CST24&gt;0,interest_nominal,0)</f>
        <v>0</v>
      </c>
      <c r="CSU50" s="80">
        <f>IF(production!CSU24&gt;0,interest_nominal,0)</f>
        <v>0</v>
      </c>
      <c r="CSV50" s="80">
        <f>IF(production!CSV24&gt;0,interest_nominal,0)</f>
        <v>0</v>
      </c>
      <c r="CSW50" s="80">
        <f>IF(production!CSW24&gt;0,interest_nominal,0)</f>
        <v>0</v>
      </c>
      <c r="CSX50" s="80">
        <f>IF(production!CSX24&gt;0,interest_nominal,0)</f>
        <v>0</v>
      </c>
      <c r="CSY50" s="80">
        <f>IF(production!CSY24&gt;0,interest_nominal,0)</f>
        <v>0</v>
      </c>
      <c r="CSZ50" s="80">
        <f>IF(production!CSZ24&gt;0,interest_nominal,0)</f>
        <v>0</v>
      </c>
      <c r="CTA50" s="80">
        <f>IF(production!CTA24&gt;0,interest_nominal,0)</f>
        <v>0</v>
      </c>
      <c r="CTB50" s="80">
        <f>IF(production!CTB24&gt;0,interest_nominal,0)</f>
        <v>0</v>
      </c>
      <c r="CTC50" s="80">
        <f>IF(production!CTC24&gt;0,interest_nominal,0)</f>
        <v>0</v>
      </c>
      <c r="CTD50" s="80">
        <f>IF(production!CTD24&gt;0,interest_nominal,0)</f>
        <v>0</v>
      </c>
      <c r="CTE50" s="80">
        <f>IF(production!CTE24&gt;0,interest_nominal,0)</f>
        <v>0</v>
      </c>
      <c r="CTF50" s="80">
        <f>IF(production!CTF24&gt;0,interest_nominal,0)</f>
        <v>0</v>
      </c>
      <c r="CTG50" s="80">
        <f>IF(production!CTG24&gt;0,interest_nominal,0)</f>
        <v>0</v>
      </c>
      <c r="CTH50" s="80">
        <f>IF(production!CTH24&gt;0,interest_nominal,0)</f>
        <v>0</v>
      </c>
      <c r="CTI50" s="80">
        <f>IF(production!CTI24&gt;0,interest_nominal,0)</f>
        <v>0</v>
      </c>
      <c r="CTJ50" s="80">
        <f>IF(production!CTJ24&gt;0,interest_nominal,0)</f>
        <v>0</v>
      </c>
      <c r="CTK50" s="80">
        <f>IF(production!CTK24&gt;0,interest_nominal,0)</f>
        <v>0</v>
      </c>
      <c r="CTL50" s="80">
        <f>IF(production!CTL24&gt;0,interest_nominal,0)</f>
        <v>0</v>
      </c>
      <c r="CTM50" s="80">
        <f>IF(production!CTM24&gt;0,interest_nominal,0)</f>
        <v>0</v>
      </c>
      <c r="CTN50" s="80">
        <f>IF(production!CTN24&gt;0,interest_nominal,0)</f>
        <v>0</v>
      </c>
      <c r="CTO50" s="80">
        <f>IF(production!CTO24&gt;0,interest_nominal,0)</f>
        <v>0</v>
      </c>
      <c r="CTP50" s="80">
        <f>IF(production!CTP24&gt;0,interest_nominal,0)</f>
        <v>0</v>
      </c>
      <c r="CTQ50" s="80">
        <f>IF(production!CTQ24&gt;0,interest_nominal,0)</f>
        <v>0</v>
      </c>
      <c r="CTR50" s="80">
        <f>IF(production!CTR24&gt;0,interest_nominal,0)</f>
        <v>0</v>
      </c>
      <c r="CTS50" s="80">
        <f>IF(production!CTS24&gt;0,interest_nominal,0)</f>
        <v>0</v>
      </c>
      <c r="CTT50" s="80">
        <f>IF(production!CTT24&gt;0,interest_nominal,0)</f>
        <v>0</v>
      </c>
      <c r="CTU50" s="80">
        <f>IF(production!CTU24&gt;0,interest_nominal,0)</f>
        <v>0</v>
      </c>
      <c r="CTV50" s="80">
        <f>IF(production!CTV24&gt;0,interest_nominal,0)</f>
        <v>0</v>
      </c>
      <c r="CTW50" s="80">
        <f>IF(production!CTW24&gt;0,interest_nominal,0)</f>
        <v>0</v>
      </c>
      <c r="CTX50" s="80">
        <f>IF(production!CTX24&gt;0,interest_nominal,0)</f>
        <v>0</v>
      </c>
      <c r="CTY50" s="80">
        <f>IF(production!CTY24&gt;0,interest_nominal,0)</f>
        <v>0</v>
      </c>
      <c r="CTZ50" s="80">
        <f>IF(production!CTZ24&gt;0,interest_nominal,0)</f>
        <v>0</v>
      </c>
      <c r="CUA50" s="80">
        <f>IF(production!CUA24&gt;0,interest_nominal,0)</f>
        <v>0</v>
      </c>
      <c r="CUB50" s="80">
        <f>IF(production!CUB24&gt;0,interest_nominal,0)</f>
        <v>0</v>
      </c>
      <c r="CUC50" s="80">
        <f>IF(production!CUC24&gt;0,interest_nominal,0)</f>
        <v>0</v>
      </c>
      <c r="CUD50" s="80">
        <f>IF(production!CUD24&gt;0,interest_nominal,0)</f>
        <v>0</v>
      </c>
      <c r="CUE50" s="80">
        <f>IF(production!CUE24&gt;0,interest_nominal,0)</f>
        <v>0</v>
      </c>
      <c r="CUF50" s="80">
        <f>IF(production!CUF24&gt;0,interest_nominal,0)</f>
        <v>0</v>
      </c>
      <c r="CUG50" s="80">
        <f>IF(production!CUG24&gt;0,interest_nominal,0)</f>
        <v>0</v>
      </c>
      <c r="CUH50" s="80">
        <f>IF(production!CUH24&gt;0,interest_nominal,0)</f>
        <v>0</v>
      </c>
      <c r="CUI50" s="80">
        <f>IF(production!CUI24&gt;0,interest_nominal,0)</f>
        <v>0</v>
      </c>
      <c r="CUJ50" s="80">
        <f>IF(production!CUJ24&gt;0,interest_nominal,0)</f>
        <v>0</v>
      </c>
      <c r="CUK50" s="80">
        <f>IF(production!CUK24&gt;0,interest_nominal,0)</f>
        <v>0</v>
      </c>
      <c r="CUL50" s="80">
        <f>IF(production!CUL24&gt;0,interest_nominal,0)</f>
        <v>0</v>
      </c>
      <c r="CUM50" s="80">
        <f>IF(production!CUM24&gt;0,interest_nominal,0)</f>
        <v>0</v>
      </c>
      <c r="CUN50" s="80">
        <f>IF(production!CUN24&gt;0,interest_nominal,0)</f>
        <v>0</v>
      </c>
      <c r="CUO50" s="80">
        <f>IF(production!CUO24&gt;0,interest_nominal,0)</f>
        <v>0</v>
      </c>
      <c r="CUP50" s="80">
        <f>IF(production!CUP24&gt;0,interest_nominal,0)</f>
        <v>0</v>
      </c>
      <c r="CUQ50" s="80">
        <f>IF(production!CUQ24&gt;0,interest_nominal,0)</f>
        <v>0</v>
      </c>
      <c r="CUR50" s="80">
        <f>IF(production!CUR24&gt;0,interest_nominal,0)</f>
        <v>0</v>
      </c>
      <c r="CUS50" s="80">
        <f>IF(production!CUS24&gt;0,interest_nominal,0)</f>
        <v>0</v>
      </c>
      <c r="CUT50" s="80">
        <f>IF(production!CUT24&gt;0,interest_nominal,0)</f>
        <v>0</v>
      </c>
      <c r="CUU50" s="80">
        <f>IF(production!CUU24&gt;0,interest_nominal,0)</f>
        <v>0</v>
      </c>
      <c r="CUV50" s="80">
        <f>IF(production!CUV24&gt;0,interest_nominal,0)</f>
        <v>0</v>
      </c>
      <c r="CUW50" s="80">
        <f>IF(production!CUW24&gt;0,interest_nominal,0)</f>
        <v>0</v>
      </c>
      <c r="CUX50" s="80">
        <f>IF(production!CUX24&gt;0,interest_nominal,0)</f>
        <v>0</v>
      </c>
      <c r="CUY50" s="80">
        <f>IF(production!CUY24&gt;0,interest_nominal,0)</f>
        <v>0</v>
      </c>
      <c r="CUZ50" s="80">
        <f>IF(production!CUZ24&gt;0,interest_nominal,0)</f>
        <v>0</v>
      </c>
      <c r="CVA50" s="80">
        <f>IF(production!CVA24&gt;0,interest_nominal,0)</f>
        <v>0</v>
      </c>
      <c r="CVB50" s="80">
        <f>IF(production!CVB24&gt;0,interest_nominal,0)</f>
        <v>0</v>
      </c>
      <c r="CVC50" s="80">
        <f>IF(production!CVC24&gt;0,interest_nominal,0)</f>
        <v>0</v>
      </c>
      <c r="CVD50" s="80">
        <f>IF(production!CVD24&gt;0,interest_nominal,0)</f>
        <v>0</v>
      </c>
      <c r="CVE50" s="80">
        <f>IF(production!CVE24&gt;0,interest_nominal,0)</f>
        <v>0</v>
      </c>
      <c r="CVF50" s="80">
        <f>IF(production!CVF24&gt;0,interest_nominal,0)</f>
        <v>0</v>
      </c>
      <c r="CVG50" s="80">
        <f>IF(production!CVG24&gt;0,interest_nominal,0)</f>
        <v>0</v>
      </c>
      <c r="CVH50" s="80">
        <f>IF(production!CVH24&gt;0,interest_nominal,0)</f>
        <v>0</v>
      </c>
      <c r="CVI50" s="80">
        <f>IF(production!CVI24&gt;0,interest_nominal,0)</f>
        <v>0</v>
      </c>
      <c r="CVJ50" s="80">
        <f>IF(production!CVJ24&gt;0,interest_nominal,0)</f>
        <v>0</v>
      </c>
      <c r="CVK50" s="80">
        <f>IF(production!CVK24&gt;0,interest_nominal,0)</f>
        <v>0</v>
      </c>
      <c r="CVL50" s="80">
        <f>IF(production!CVL24&gt;0,interest_nominal,0)</f>
        <v>0</v>
      </c>
      <c r="CVM50" s="80">
        <f>IF(production!CVM24&gt;0,interest_nominal,0)</f>
        <v>0</v>
      </c>
      <c r="CVN50" s="80">
        <f>IF(production!CVN24&gt;0,interest_nominal,0)</f>
        <v>0</v>
      </c>
      <c r="CVO50" s="80">
        <f>IF(production!CVO24&gt;0,interest_nominal,0)</f>
        <v>0</v>
      </c>
      <c r="CVP50" s="80">
        <f>IF(production!CVP24&gt;0,interest_nominal,0)</f>
        <v>0</v>
      </c>
      <c r="CVQ50" s="80">
        <f>IF(production!CVQ24&gt;0,interest_nominal,0)</f>
        <v>0</v>
      </c>
      <c r="CVR50" s="80">
        <f>IF(production!CVR24&gt;0,interest_nominal,0)</f>
        <v>0</v>
      </c>
      <c r="CVS50" s="80">
        <f>IF(production!CVS24&gt;0,interest_nominal,0)</f>
        <v>0</v>
      </c>
      <c r="CVT50" s="80">
        <f>IF(production!CVT24&gt;0,interest_nominal,0)</f>
        <v>0</v>
      </c>
      <c r="CVU50" s="80">
        <f>IF(production!CVU24&gt;0,interest_nominal,0)</f>
        <v>0</v>
      </c>
      <c r="CVV50" s="80">
        <f>IF(production!CVV24&gt;0,interest_nominal,0)</f>
        <v>0</v>
      </c>
      <c r="CVW50" s="80">
        <f>IF(production!CVW24&gt;0,interest_nominal,0)</f>
        <v>0</v>
      </c>
      <c r="CVX50" s="80">
        <f>IF(production!CVX24&gt;0,interest_nominal,0)</f>
        <v>0</v>
      </c>
      <c r="CVY50" s="80">
        <f>IF(production!CVY24&gt;0,interest_nominal,0)</f>
        <v>0</v>
      </c>
      <c r="CVZ50" s="80">
        <f>IF(production!CVZ24&gt;0,interest_nominal,0)</f>
        <v>0</v>
      </c>
      <c r="CWA50" s="80">
        <f>IF(production!CWA24&gt;0,interest_nominal,0)</f>
        <v>0</v>
      </c>
      <c r="CWB50" s="80">
        <f>IF(production!CWB24&gt;0,interest_nominal,0)</f>
        <v>0</v>
      </c>
      <c r="CWC50" s="80">
        <f>IF(production!CWC24&gt;0,interest_nominal,0)</f>
        <v>0</v>
      </c>
      <c r="CWD50" s="80">
        <f>IF(production!CWD24&gt;0,interest_nominal,0)</f>
        <v>0</v>
      </c>
      <c r="CWE50" s="80">
        <f>IF(production!CWE24&gt;0,interest_nominal,0)</f>
        <v>0</v>
      </c>
      <c r="CWF50" s="80">
        <f>IF(production!CWF24&gt;0,interest_nominal,0)</f>
        <v>0</v>
      </c>
      <c r="CWG50" s="80">
        <f>IF(production!CWG24&gt;0,interest_nominal,0)</f>
        <v>0</v>
      </c>
      <c r="CWH50" s="80">
        <f>IF(production!CWH24&gt;0,interest_nominal,0)</f>
        <v>0</v>
      </c>
      <c r="CWI50" s="80">
        <f>IF(production!CWI24&gt;0,interest_nominal,0)</f>
        <v>0</v>
      </c>
      <c r="CWJ50" s="80">
        <f>IF(production!CWJ24&gt;0,interest_nominal,0)</f>
        <v>0</v>
      </c>
      <c r="CWK50" s="80">
        <f>IF(production!CWK24&gt;0,interest_nominal,0)</f>
        <v>0</v>
      </c>
      <c r="CWL50" s="80">
        <f>IF(production!CWL24&gt;0,interest_nominal,0)</f>
        <v>0</v>
      </c>
      <c r="CWM50" s="80">
        <f>IF(production!CWM24&gt;0,interest_nominal,0)</f>
        <v>0</v>
      </c>
      <c r="CWN50" s="80">
        <f>IF(production!CWN24&gt;0,interest_nominal,0)</f>
        <v>0</v>
      </c>
      <c r="CWO50" s="80">
        <f>IF(production!CWO24&gt;0,interest_nominal,0)</f>
        <v>0</v>
      </c>
      <c r="CWP50" s="80">
        <f>IF(production!CWP24&gt;0,interest_nominal,0)</f>
        <v>0</v>
      </c>
      <c r="CWQ50" s="80">
        <f>IF(production!CWQ24&gt;0,interest_nominal,0)</f>
        <v>0</v>
      </c>
      <c r="CWR50" s="80">
        <f>IF(production!CWR24&gt;0,interest_nominal,0)</f>
        <v>0</v>
      </c>
      <c r="CWS50" s="80">
        <f>IF(production!CWS24&gt;0,interest_nominal,0)</f>
        <v>0</v>
      </c>
      <c r="CWT50" s="80">
        <f>IF(production!CWT24&gt;0,interest_nominal,0)</f>
        <v>0</v>
      </c>
      <c r="CWU50" s="80">
        <f>IF(production!CWU24&gt;0,interest_nominal,0)</f>
        <v>0</v>
      </c>
      <c r="CWV50" s="80">
        <f>IF(production!CWV24&gt;0,interest_nominal,0)</f>
        <v>0</v>
      </c>
      <c r="CWW50" s="80">
        <f>IF(production!CWW24&gt;0,interest_nominal,0)</f>
        <v>0</v>
      </c>
      <c r="CWX50" s="80">
        <f>IF(production!CWX24&gt;0,interest_nominal,0)</f>
        <v>0</v>
      </c>
      <c r="CWY50" s="80">
        <f>IF(production!CWY24&gt;0,interest_nominal,0)</f>
        <v>0</v>
      </c>
      <c r="CWZ50" s="80">
        <f>IF(production!CWZ24&gt;0,interest_nominal,0)</f>
        <v>0</v>
      </c>
      <c r="CXA50" s="80">
        <f>IF(production!CXA24&gt;0,interest_nominal,0)</f>
        <v>0</v>
      </c>
      <c r="CXB50" s="80">
        <f>IF(production!CXB24&gt;0,interest_nominal,0)</f>
        <v>0</v>
      </c>
      <c r="CXC50" s="80">
        <f>IF(production!CXC24&gt;0,interest_nominal,0)</f>
        <v>0</v>
      </c>
      <c r="CXD50" s="80">
        <f>IF(production!CXD24&gt;0,interest_nominal,0)</f>
        <v>0</v>
      </c>
      <c r="CXE50" s="80">
        <f>IF(production!CXE24&gt;0,interest_nominal,0)</f>
        <v>0</v>
      </c>
      <c r="CXF50" s="80">
        <f>IF(production!CXF24&gt;0,interest_nominal,0)</f>
        <v>0</v>
      </c>
      <c r="CXG50" s="80">
        <f>IF(production!CXG24&gt;0,interest_nominal,0)</f>
        <v>0</v>
      </c>
      <c r="CXH50" s="80">
        <f>IF(production!CXH24&gt;0,interest_nominal,0)</f>
        <v>0</v>
      </c>
      <c r="CXI50" s="80">
        <f>IF(production!CXI24&gt;0,interest_nominal,0)</f>
        <v>0</v>
      </c>
      <c r="CXJ50" s="80">
        <f>IF(production!CXJ24&gt;0,interest_nominal,0)</f>
        <v>0</v>
      </c>
      <c r="CXK50" s="80">
        <f>IF(production!CXK24&gt;0,interest_nominal,0)</f>
        <v>0</v>
      </c>
      <c r="CXL50" s="80">
        <f>IF(production!CXL24&gt;0,interest_nominal,0)</f>
        <v>0</v>
      </c>
      <c r="CXM50" s="80">
        <f>IF(production!CXM24&gt;0,interest_nominal,0)</f>
        <v>0</v>
      </c>
      <c r="CXN50" s="80">
        <f>IF(production!CXN24&gt;0,interest_nominal,0)</f>
        <v>0</v>
      </c>
      <c r="CXO50" s="80">
        <f>IF(production!CXO24&gt;0,interest_nominal,0)</f>
        <v>0</v>
      </c>
      <c r="CXP50" s="80">
        <f>IF(production!CXP24&gt;0,interest_nominal,0)</f>
        <v>0</v>
      </c>
      <c r="CXQ50" s="80">
        <f>IF(production!CXQ24&gt;0,interest_nominal,0)</f>
        <v>0</v>
      </c>
      <c r="CXR50" s="80">
        <f>IF(production!CXR24&gt;0,interest_nominal,0)</f>
        <v>0</v>
      </c>
      <c r="CXS50" s="80">
        <f>IF(production!CXS24&gt;0,interest_nominal,0)</f>
        <v>0</v>
      </c>
      <c r="CXT50" s="80">
        <f>IF(production!CXT24&gt;0,interest_nominal,0)</f>
        <v>0</v>
      </c>
      <c r="CXU50" s="80">
        <f>IF(production!CXU24&gt;0,interest_nominal,0)</f>
        <v>0</v>
      </c>
      <c r="CXV50" s="80">
        <f>IF(production!CXV24&gt;0,interest_nominal,0)</f>
        <v>0</v>
      </c>
      <c r="CXW50" s="80">
        <f>IF(production!CXW24&gt;0,interest_nominal,0)</f>
        <v>0</v>
      </c>
      <c r="CXX50" s="80">
        <f>IF(production!CXX24&gt;0,interest_nominal,0)</f>
        <v>0</v>
      </c>
      <c r="CXY50" s="80">
        <f>IF(production!CXY24&gt;0,interest_nominal,0)</f>
        <v>0</v>
      </c>
      <c r="CXZ50" s="80">
        <f>IF(production!CXZ24&gt;0,interest_nominal,0)</f>
        <v>0</v>
      </c>
      <c r="CYA50" s="80">
        <f>IF(production!CYA24&gt;0,interest_nominal,0)</f>
        <v>0</v>
      </c>
      <c r="CYB50" s="80">
        <f>IF(production!CYB24&gt;0,interest_nominal,0)</f>
        <v>0</v>
      </c>
      <c r="CYC50" s="80">
        <f>IF(production!CYC24&gt;0,interest_nominal,0)</f>
        <v>0</v>
      </c>
      <c r="CYD50" s="80">
        <f>IF(production!CYD24&gt;0,interest_nominal,0)</f>
        <v>0</v>
      </c>
      <c r="CYE50" s="80">
        <f>IF(production!CYE24&gt;0,interest_nominal,0)</f>
        <v>0</v>
      </c>
      <c r="CYF50" s="80">
        <f>IF(production!CYF24&gt;0,interest_nominal,0)</f>
        <v>0</v>
      </c>
      <c r="CYG50" s="80">
        <f>IF(production!CYG24&gt;0,interest_nominal,0)</f>
        <v>0</v>
      </c>
      <c r="CYH50" s="80">
        <f>IF(production!CYH24&gt;0,interest_nominal,0)</f>
        <v>0</v>
      </c>
      <c r="CYI50" s="80">
        <f>IF(production!CYI24&gt;0,interest_nominal,0)</f>
        <v>0</v>
      </c>
      <c r="CYJ50" s="80">
        <f>IF(production!CYJ24&gt;0,interest_nominal,0)</f>
        <v>0</v>
      </c>
      <c r="CYK50" s="80">
        <f>IF(production!CYK24&gt;0,interest_nominal,0)</f>
        <v>0</v>
      </c>
      <c r="CYL50" s="80">
        <f>IF(production!CYL24&gt;0,interest_nominal,0)</f>
        <v>0</v>
      </c>
      <c r="CYM50" s="80">
        <f>IF(production!CYM24&gt;0,interest_nominal,0)</f>
        <v>0</v>
      </c>
      <c r="CYN50" s="80">
        <f>IF(production!CYN24&gt;0,interest_nominal,0)</f>
        <v>0</v>
      </c>
      <c r="CYO50" s="80">
        <f>IF(production!CYO24&gt;0,interest_nominal,0)</f>
        <v>0</v>
      </c>
      <c r="CYP50" s="80">
        <f>IF(production!CYP24&gt;0,interest_nominal,0)</f>
        <v>0</v>
      </c>
      <c r="CYQ50" s="80">
        <f>IF(production!CYQ24&gt;0,interest_nominal,0)</f>
        <v>0</v>
      </c>
      <c r="CYR50" s="80">
        <f>IF(production!CYR24&gt;0,interest_nominal,0)</f>
        <v>0</v>
      </c>
      <c r="CYS50" s="80">
        <f>IF(production!CYS24&gt;0,interest_nominal,0)</f>
        <v>0</v>
      </c>
      <c r="CYT50" s="80">
        <f>IF(production!CYT24&gt;0,interest_nominal,0)</f>
        <v>0</v>
      </c>
      <c r="CYU50" s="80">
        <f>IF(production!CYU24&gt;0,interest_nominal,0)</f>
        <v>0</v>
      </c>
      <c r="CYV50" s="80">
        <f>IF(production!CYV24&gt;0,interest_nominal,0)</f>
        <v>0</v>
      </c>
      <c r="CYW50" s="80">
        <f>IF(production!CYW24&gt;0,interest_nominal,0)</f>
        <v>0</v>
      </c>
      <c r="CYX50" s="80">
        <f>IF(production!CYX24&gt;0,interest_nominal,0)</f>
        <v>0</v>
      </c>
      <c r="CYY50" s="80">
        <f>IF(production!CYY24&gt;0,interest_nominal,0)</f>
        <v>0</v>
      </c>
      <c r="CYZ50" s="80">
        <f>IF(production!CYZ24&gt;0,interest_nominal,0)</f>
        <v>0</v>
      </c>
      <c r="CZA50" s="80">
        <f>IF(production!CZA24&gt;0,interest_nominal,0)</f>
        <v>0</v>
      </c>
      <c r="CZB50" s="80">
        <f>IF(production!CZB24&gt;0,interest_nominal,0)</f>
        <v>0</v>
      </c>
      <c r="CZC50" s="80">
        <f>IF(production!CZC24&gt;0,interest_nominal,0)</f>
        <v>0</v>
      </c>
      <c r="CZD50" s="80">
        <f>IF(production!CZD24&gt;0,interest_nominal,0)</f>
        <v>0</v>
      </c>
      <c r="CZE50" s="80">
        <f>IF(production!CZE24&gt;0,interest_nominal,0)</f>
        <v>0</v>
      </c>
      <c r="CZF50" s="80">
        <f>IF(production!CZF24&gt;0,interest_nominal,0)</f>
        <v>0</v>
      </c>
      <c r="CZG50" s="80">
        <f>IF(production!CZG24&gt;0,interest_nominal,0)</f>
        <v>0</v>
      </c>
      <c r="CZH50" s="80">
        <f>IF(production!CZH24&gt;0,interest_nominal,0)</f>
        <v>0</v>
      </c>
      <c r="CZI50" s="80">
        <f>IF(production!CZI24&gt;0,interest_nominal,0)</f>
        <v>0</v>
      </c>
      <c r="CZJ50" s="80">
        <f>IF(production!CZJ24&gt;0,interest_nominal,0)</f>
        <v>0</v>
      </c>
      <c r="CZK50" s="80">
        <f>IF(production!CZK24&gt;0,interest_nominal,0)</f>
        <v>0</v>
      </c>
      <c r="CZL50" s="80">
        <f>IF(production!CZL24&gt;0,interest_nominal,0)</f>
        <v>0</v>
      </c>
      <c r="CZM50" s="80">
        <f>IF(production!CZM24&gt;0,interest_nominal,0)</f>
        <v>0</v>
      </c>
      <c r="CZN50" s="80">
        <f>IF(production!CZN24&gt;0,interest_nominal,0)</f>
        <v>0</v>
      </c>
      <c r="CZO50" s="80">
        <f>IF(production!CZO24&gt;0,interest_nominal,0)</f>
        <v>0</v>
      </c>
      <c r="CZP50" s="80">
        <f>IF(production!CZP24&gt;0,interest_nominal,0)</f>
        <v>0</v>
      </c>
      <c r="CZQ50" s="80">
        <f>IF(production!CZQ24&gt;0,interest_nominal,0)</f>
        <v>0</v>
      </c>
      <c r="CZR50" s="80">
        <f>IF(production!CZR24&gt;0,interest_nominal,0)</f>
        <v>0</v>
      </c>
      <c r="CZS50" s="80">
        <f>IF(production!CZS24&gt;0,interest_nominal,0)</f>
        <v>0</v>
      </c>
      <c r="CZT50" s="80">
        <f>IF(production!CZT24&gt;0,interest_nominal,0)</f>
        <v>0</v>
      </c>
      <c r="CZU50" s="80">
        <f>IF(production!CZU24&gt;0,interest_nominal,0)</f>
        <v>0</v>
      </c>
      <c r="CZV50" s="80">
        <f>IF(production!CZV24&gt;0,interest_nominal,0)</f>
        <v>0</v>
      </c>
      <c r="CZW50" s="80">
        <f>IF(production!CZW24&gt;0,interest_nominal,0)</f>
        <v>0</v>
      </c>
      <c r="CZX50" s="80">
        <f>IF(production!CZX24&gt;0,interest_nominal,0)</f>
        <v>0</v>
      </c>
      <c r="CZY50" s="80">
        <f>IF(production!CZY24&gt;0,interest_nominal,0)</f>
        <v>0</v>
      </c>
      <c r="CZZ50" s="80">
        <f>IF(production!CZZ24&gt;0,interest_nominal,0)</f>
        <v>0</v>
      </c>
      <c r="DAA50" s="80">
        <f>IF(production!DAA24&gt;0,interest_nominal,0)</f>
        <v>0</v>
      </c>
      <c r="DAB50" s="80">
        <f>IF(production!DAB24&gt;0,interest_nominal,0)</f>
        <v>0</v>
      </c>
      <c r="DAC50" s="80">
        <f>IF(production!DAC24&gt;0,interest_nominal,0)</f>
        <v>0</v>
      </c>
      <c r="DAD50" s="80">
        <f>IF(production!DAD24&gt;0,interest_nominal,0)</f>
        <v>0</v>
      </c>
      <c r="DAE50" s="80">
        <f>IF(production!DAE24&gt;0,interest_nominal,0)</f>
        <v>0</v>
      </c>
      <c r="DAF50" s="80">
        <f>IF(production!DAF24&gt;0,interest_nominal,0)</f>
        <v>0</v>
      </c>
      <c r="DAG50" s="80">
        <f>IF(production!DAG24&gt;0,interest_nominal,0)</f>
        <v>0</v>
      </c>
      <c r="DAH50" s="80">
        <f>IF(production!DAH24&gt;0,interest_nominal,0)</f>
        <v>0</v>
      </c>
      <c r="DAI50" s="80">
        <f>IF(production!DAI24&gt;0,interest_nominal,0)</f>
        <v>0</v>
      </c>
      <c r="DAJ50" s="80">
        <f>IF(production!DAJ24&gt;0,interest_nominal,0)</f>
        <v>0</v>
      </c>
      <c r="DAK50" s="80">
        <f>IF(production!DAK24&gt;0,interest_nominal,0)</f>
        <v>0</v>
      </c>
      <c r="DAL50" s="80">
        <f>IF(production!DAL24&gt;0,interest_nominal,0)</f>
        <v>0</v>
      </c>
      <c r="DAM50" s="80">
        <f>IF(production!DAM24&gt;0,interest_nominal,0)</f>
        <v>0</v>
      </c>
      <c r="DAN50" s="80">
        <f>IF(production!DAN24&gt;0,interest_nominal,0)</f>
        <v>0</v>
      </c>
      <c r="DAO50" s="80">
        <f>IF(production!DAO24&gt;0,interest_nominal,0)</f>
        <v>0</v>
      </c>
      <c r="DAP50" s="80">
        <f>IF(production!DAP24&gt;0,interest_nominal,0)</f>
        <v>0</v>
      </c>
      <c r="DAQ50" s="80">
        <f>IF(production!DAQ24&gt;0,interest_nominal,0)</f>
        <v>0</v>
      </c>
      <c r="DAR50" s="80">
        <f>IF(production!DAR24&gt;0,interest_nominal,0)</f>
        <v>0</v>
      </c>
      <c r="DAS50" s="80">
        <f>IF(production!DAS24&gt;0,interest_nominal,0)</f>
        <v>0</v>
      </c>
      <c r="DAT50" s="80">
        <f>IF(production!DAT24&gt;0,interest_nominal,0)</f>
        <v>0</v>
      </c>
      <c r="DAU50" s="80">
        <f>IF(production!DAU24&gt;0,interest_nominal,0)</f>
        <v>0</v>
      </c>
      <c r="DAV50" s="80">
        <f>IF(production!DAV24&gt;0,interest_nominal,0)</f>
        <v>0</v>
      </c>
      <c r="DAW50" s="80">
        <f>IF(production!DAW24&gt;0,interest_nominal,0)</f>
        <v>0</v>
      </c>
      <c r="DAX50" s="80">
        <f>IF(production!DAX24&gt;0,interest_nominal,0)</f>
        <v>0</v>
      </c>
      <c r="DAY50" s="80">
        <f>IF(production!DAY24&gt;0,interest_nominal,0)</f>
        <v>0</v>
      </c>
      <c r="DAZ50" s="80">
        <f>IF(production!DAZ24&gt;0,interest_nominal,0)</f>
        <v>0</v>
      </c>
      <c r="DBA50" s="80">
        <f>IF(production!DBA24&gt;0,interest_nominal,0)</f>
        <v>0</v>
      </c>
      <c r="DBB50" s="80">
        <f>IF(production!DBB24&gt;0,interest_nominal,0)</f>
        <v>0</v>
      </c>
      <c r="DBC50" s="80">
        <f>IF(production!DBC24&gt;0,interest_nominal,0)</f>
        <v>0</v>
      </c>
      <c r="DBD50" s="80">
        <f>IF(production!DBD24&gt;0,interest_nominal,0)</f>
        <v>0</v>
      </c>
      <c r="DBE50" s="80">
        <f>IF(production!DBE24&gt;0,interest_nominal,0)</f>
        <v>0</v>
      </c>
      <c r="DBF50" s="80">
        <f>IF(production!DBF24&gt;0,interest_nominal,0)</f>
        <v>0</v>
      </c>
      <c r="DBG50" s="80">
        <f>IF(production!DBG24&gt;0,interest_nominal,0)</f>
        <v>0</v>
      </c>
      <c r="DBH50" s="80">
        <f>IF(production!DBH24&gt;0,interest_nominal,0)</f>
        <v>0</v>
      </c>
      <c r="DBI50" s="80">
        <f>IF(production!DBI24&gt;0,interest_nominal,0)</f>
        <v>0</v>
      </c>
      <c r="DBJ50" s="80">
        <f>IF(production!DBJ24&gt;0,interest_nominal,0)</f>
        <v>0</v>
      </c>
      <c r="DBK50" s="80">
        <f>IF(production!DBK24&gt;0,interest_nominal,0)</f>
        <v>0</v>
      </c>
      <c r="DBL50" s="80">
        <f>IF(production!DBL24&gt;0,interest_nominal,0)</f>
        <v>0</v>
      </c>
      <c r="DBM50" s="80">
        <f>IF(production!DBM24&gt;0,interest_nominal,0)</f>
        <v>0</v>
      </c>
      <c r="DBN50" s="80">
        <f>IF(production!DBN24&gt;0,interest_nominal,0)</f>
        <v>0</v>
      </c>
      <c r="DBO50" s="80">
        <f>IF(production!DBO24&gt;0,interest_nominal,0)</f>
        <v>0</v>
      </c>
      <c r="DBP50" s="80">
        <f>IF(production!DBP24&gt;0,interest_nominal,0)</f>
        <v>0</v>
      </c>
      <c r="DBQ50" s="80">
        <f>IF(production!DBQ24&gt;0,interest_nominal,0)</f>
        <v>0</v>
      </c>
      <c r="DBR50" s="80">
        <f>IF(production!DBR24&gt;0,interest_nominal,0)</f>
        <v>0</v>
      </c>
      <c r="DBS50" s="80">
        <f>IF(production!DBS24&gt;0,interest_nominal,0)</f>
        <v>0</v>
      </c>
      <c r="DBT50" s="80">
        <f>IF(production!DBT24&gt;0,interest_nominal,0)</f>
        <v>0</v>
      </c>
      <c r="DBU50" s="80">
        <f>IF(production!DBU24&gt;0,interest_nominal,0)</f>
        <v>0</v>
      </c>
      <c r="DBV50" s="80">
        <f>IF(production!DBV24&gt;0,interest_nominal,0)</f>
        <v>0</v>
      </c>
      <c r="DBW50" s="80">
        <f>IF(production!DBW24&gt;0,interest_nominal,0)</f>
        <v>0</v>
      </c>
      <c r="DBX50" s="80">
        <f>IF(production!DBX24&gt;0,interest_nominal,0)</f>
        <v>0</v>
      </c>
      <c r="DBY50" s="80">
        <f>IF(production!DBY24&gt;0,interest_nominal,0)</f>
        <v>0</v>
      </c>
      <c r="DBZ50" s="80">
        <f>IF(production!DBZ24&gt;0,interest_nominal,0)</f>
        <v>0</v>
      </c>
      <c r="DCA50" s="80">
        <f>IF(production!DCA24&gt;0,interest_nominal,0)</f>
        <v>0</v>
      </c>
      <c r="DCB50" s="80">
        <f>IF(production!DCB24&gt;0,interest_nominal,0)</f>
        <v>0</v>
      </c>
      <c r="DCC50" s="80">
        <f>IF(production!DCC24&gt;0,interest_nominal,0)</f>
        <v>0</v>
      </c>
      <c r="DCD50" s="80">
        <f>IF(production!DCD24&gt;0,interest_nominal,0)</f>
        <v>0</v>
      </c>
      <c r="DCE50" s="80">
        <f>IF(production!DCE24&gt;0,interest_nominal,0)</f>
        <v>0</v>
      </c>
      <c r="DCF50" s="80">
        <f>IF(production!DCF24&gt;0,interest_nominal,0)</f>
        <v>0</v>
      </c>
      <c r="DCG50" s="80">
        <f>IF(production!DCG24&gt;0,interest_nominal,0)</f>
        <v>0</v>
      </c>
      <c r="DCH50" s="80">
        <f>IF(production!DCH24&gt;0,interest_nominal,0)</f>
        <v>0</v>
      </c>
      <c r="DCI50" s="80">
        <f>IF(production!DCI24&gt;0,interest_nominal,0)</f>
        <v>0</v>
      </c>
      <c r="DCJ50" s="80">
        <f>IF(production!DCJ24&gt;0,interest_nominal,0)</f>
        <v>0</v>
      </c>
      <c r="DCK50" s="80">
        <f>IF(production!DCK24&gt;0,interest_nominal,0)</f>
        <v>0</v>
      </c>
      <c r="DCL50" s="80">
        <f>IF(production!DCL24&gt;0,interest_nominal,0)</f>
        <v>0</v>
      </c>
      <c r="DCM50" s="80">
        <f>IF(production!DCM24&gt;0,interest_nominal,0)</f>
        <v>0</v>
      </c>
      <c r="DCN50" s="80">
        <f>IF(production!DCN24&gt;0,interest_nominal,0)</f>
        <v>0</v>
      </c>
      <c r="DCO50" s="80">
        <f>IF(production!DCO24&gt;0,interest_nominal,0)</f>
        <v>0</v>
      </c>
      <c r="DCP50" s="80">
        <f>IF(production!DCP24&gt;0,interest_nominal,0)</f>
        <v>0</v>
      </c>
      <c r="DCQ50" s="80">
        <f>IF(production!DCQ24&gt;0,interest_nominal,0)</f>
        <v>0</v>
      </c>
      <c r="DCR50" s="80">
        <f>IF(production!DCR24&gt;0,interest_nominal,0)</f>
        <v>0</v>
      </c>
      <c r="DCS50" s="80">
        <f>IF(production!DCS24&gt;0,interest_nominal,0)</f>
        <v>0</v>
      </c>
      <c r="DCT50" s="80">
        <f>IF(production!DCT24&gt;0,interest_nominal,0)</f>
        <v>0</v>
      </c>
      <c r="DCU50" s="80">
        <f>IF(production!DCU24&gt;0,interest_nominal,0)</f>
        <v>0</v>
      </c>
      <c r="DCV50" s="80">
        <f>IF(production!DCV24&gt;0,interest_nominal,0)</f>
        <v>0</v>
      </c>
      <c r="DCW50" s="80">
        <f>IF(production!DCW24&gt;0,interest_nominal,0)</f>
        <v>0</v>
      </c>
      <c r="DCX50" s="80">
        <f>IF(production!DCX24&gt;0,interest_nominal,0)</f>
        <v>0</v>
      </c>
      <c r="DCY50" s="80">
        <f>IF(production!DCY24&gt;0,interest_nominal,0)</f>
        <v>0</v>
      </c>
      <c r="DCZ50" s="80">
        <f>IF(production!DCZ24&gt;0,interest_nominal,0)</f>
        <v>0</v>
      </c>
      <c r="DDA50" s="80">
        <f>IF(production!DDA24&gt;0,interest_nominal,0)</f>
        <v>0</v>
      </c>
      <c r="DDB50" s="80">
        <f>IF(production!DDB24&gt;0,interest_nominal,0)</f>
        <v>0</v>
      </c>
      <c r="DDC50" s="80">
        <f>IF(production!DDC24&gt;0,interest_nominal,0)</f>
        <v>0</v>
      </c>
      <c r="DDD50" s="80">
        <f>IF(production!DDD24&gt;0,interest_nominal,0)</f>
        <v>0</v>
      </c>
      <c r="DDE50" s="80">
        <f>IF(production!DDE24&gt;0,interest_nominal,0)</f>
        <v>0</v>
      </c>
      <c r="DDF50" s="80">
        <f>IF(production!DDF24&gt;0,interest_nominal,0)</f>
        <v>0</v>
      </c>
      <c r="DDG50" s="80">
        <f>IF(production!DDG24&gt;0,interest_nominal,0)</f>
        <v>0</v>
      </c>
      <c r="DDH50" s="80">
        <f>IF(production!DDH24&gt;0,interest_nominal,0)</f>
        <v>0</v>
      </c>
      <c r="DDI50" s="80">
        <f>IF(production!DDI24&gt;0,interest_nominal,0)</f>
        <v>0</v>
      </c>
      <c r="DDJ50" s="80">
        <f>IF(production!DDJ24&gt;0,interest_nominal,0)</f>
        <v>0</v>
      </c>
      <c r="DDK50" s="80">
        <f>IF(production!DDK24&gt;0,interest_nominal,0)</f>
        <v>0</v>
      </c>
      <c r="DDL50" s="80">
        <f>IF(production!DDL24&gt;0,interest_nominal,0)</f>
        <v>0</v>
      </c>
      <c r="DDM50" s="80">
        <f>IF(production!DDM24&gt;0,interest_nominal,0)</f>
        <v>0</v>
      </c>
      <c r="DDN50" s="80">
        <f>IF(production!DDN24&gt;0,interest_nominal,0)</f>
        <v>0</v>
      </c>
      <c r="DDO50" s="80">
        <f>IF(production!DDO24&gt;0,interest_nominal,0)</f>
        <v>0</v>
      </c>
      <c r="DDP50" s="80">
        <f>IF(production!DDP24&gt;0,interest_nominal,0)</f>
        <v>0</v>
      </c>
      <c r="DDQ50" s="80">
        <f>IF(production!DDQ24&gt;0,interest_nominal,0)</f>
        <v>0</v>
      </c>
      <c r="DDR50" s="80">
        <f>IF(production!DDR24&gt;0,interest_nominal,0)</f>
        <v>0</v>
      </c>
      <c r="DDS50" s="80">
        <f>IF(production!DDS24&gt;0,interest_nominal,0)</f>
        <v>0</v>
      </c>
      <c r="DDT50" s="80">
        <f>IF(production!DDT24&gt;0,interest_nominal,0)</f>
        <v>0</v>
      </c>
      <c r="DDU50" s="80">
        <f>IF(production!DDU24&gt;0,interest_nominal,0)</f>
        <v>0</v>
      </c>
      <c r="DDV50" s="80">
        <f>IF(production!DDV24&gt;0,interest_nominal,0)</f>
        <v>0</v>
      </c>
      <c r="DDW50" s="80">
        <f>IF(production!DDW24&gt;0,interest_nominal,0)</f>
        <v>0</v>
      </c>
      <c r="DDX50" s="80">
        <f>IF(production!DDX24&gt;0,interest_nominal,0)</f>
        <v>0</v>
      </c>
      <c r="DDY50" s="80">
        <f>IF(production!DDY24&gt;0,interest_nominal,0)</f>
        <v>0</v>
      </c>
      <c r="DDZ50" s="80">
        <f>IF(production!DDZ24&gt;0,interest_nominal,0)</f>
        <v>0</v>
      </c>
      <c r="DEA50" s="80">
        <f>IF(production!DEA24&gt;0,interest_nominal,0)</f>
        <v>0</v>
      </c>
      <c r="DEB50" s="80">
        <f>IF(production!DEB24&gt;0,interest_nominal,0)</f>
        <v>0</v>
      </c>
      <c r="DEC50" s="80">
        <f>IF(production!DEC24&gt;0,interest_nominal,0)</f>
        <v>0</v>
      </c>
      <c r="DED50" s="80">
        <f>IF(production!DED24&gt;0,interest_nominal,0)</f>
        <v>0</v>
      </c>
      <c r="DEE50" s="80">
        <f>IF(production!DEE24&gt;0,interest_nominal,0)</f>
        <v>0</v>
      </c>
      <c r="DEF50" s="80">
        <f>IF(production!DEF24&gt;0,interest_nominal,0)</f>
        <v>0</v>
      </c>
      <c r="DEG50" s="80">
        <f>IF(production!DEG24&gt;0,interest_nominal,0)</f>
        <v>0</v>
      </c>
      <c r="DEH50" s="80">
        <f>IF(production!DEH24&gt;0,interest_nominal,0)</f>
        <v>0</v>
      </c>
      <c r="DEI50" s="80">
        <f>IF(production!DEI24&gt;0,interest_nominal,0)</f>
        <v>0</v>
      </c>
      <c r="DEJ50" s="80">
        <f>IF(production!DEJ24&gt;0,interest_nominal,0)</f>
        <v>0</v>
      </c>
      <c r="DEK50" s="80">
        <f>IF(production!DEK24&gt;0,interest_nominal,0)</f>
        <v>0</v>
      </c>
      <c r="DEL50" s="80">
        <f>IF(production!DEL24&gt;0,interest_nominal,0)</f>
        <v>0</v>
      </c>
      <c r="DEM50" s="80">
        <f>IF(production!DEM24&gt;0,interest_nominal,0)</f>
        <v>0</v>
      </c>
      <c r="DEN50" s="80">
        <f>IF(production!DEN24&gt;0,interest_nominal,0)</f>
        <v>0</v>
      </c>
      <c r="DEO50" s="80">
        <f>IF(production!DEO24&gt;0,interest_nominal,0)</f>
        <v>0</v>
      </c>
      <c r="DEP50" s="80">
        <f>IF(production!DEP24&gt;0,interest_nominal,0)</f>
        <v>0</v>
      </c>
      <c r="DEQ50" s="80">
        <f>IF(production!DEQ24&gt;0,interest_nominal,0)</f>
        <v>0</v>
      </c>
      <c r="DER50" s="80">
        <f>IF(production!DER24&gt;0,interest_nominal,0)</f>
        <v>0</v>
      </c>
      <c r="DES50" s="80">
        <f>IF(production!DES24&gt;0,interest_nominal,0)</f>
        <v>0</v>
      </c>
      <c r="DET50" s="80">
        <f>IF(production!DET24&gt;0,interest_nominal,0)</f>
        <v>0</v>
      </c>
      <c r="DEU50" s="80">
        <f>IF(production!DEU24&gt;0,interest_nominal,0)</f>
        <v>0</v>
      </c>
      <c r="DEV50" s="80">
        <f>IF(production!DEV24&gt;0,interest_nominal,0)</f>
        <v>0</v>
      </c>
      <c r="DEW50" s="80">
        <f>IF(production!DEW24&gt;0,interest_nominal,0)</f>
        <v>0</v>
      </c>
      <c r="DEX50" s="80">
        <f>IF(production!DEX24&gt;0,interest_nominal,0)</f>
        <v>0</v>
      </c>
      <c r="DEY50" s="80">
        <f>IF(production!DEY24&gt;0,interest_nominal,0)</f>
        <v>0</v>
      </c>
      <c r="DEZ50" s="80">
        <f>IF(production!DEZ24&gt;0,interest_nominal,0)</f>
        <v>0</v>
      </c>
      <c r="DFA50" s="80">
        <f>IF(production!DFA24&gt;0,interest_nominal,0)</f>
        <v>0</v>
      </c>
      <c r="DFB50" s="80">
        <f>IF(production!DFB24&gt;0,interest_nominal,0)</f>
        <v>0</v>
      </c>
      <c r="DFC50" s="80">
        <f>IF(production!DFC24&gt;0,interest_nominal,0)</f>
        <v>0</v>
      </c>
      <c r="DFD50" s="80">
        <f>IF(production!DFD24&gt;0,interest_nominal,0)</f>
        <v>0</v>
      </c>
      <c r="DFE50" s="80">
        <f>IF(production!DFE24&gt;0,interest_nominal,0)</f>
        <v>0</v>
      </c>
      <c r="DFF50" s="80">
        <f>IF(production!DFF24&gt;0,interest_nominal,0)</f>
        <v>0</v>
      </c>
      <c r="DFG50" s="80">
        <f>IF(production!DFG24&gt;0,interest_nominal,0)</f>
        <v>0</v>
      </c>
      <c r="DFH50" s="80">
        <f>IF(production!DFH24&gt;0,interest_nominal,0)</f>
        <v>0</v>
      </c>
      <c r="DFI50" s="80">
        <f>IF(production!DFI24&gt;0,interest_nominal,0)</f>
        <v>0</v>
      </c>
      <c r="DFJ50" s="80">
        <f>IF(production!DFJ24&gt;0,interest_nominal,0)</f>
        <v>0</v>
      </c>
      <c r="DFK50" s="80">
        <f>IF(production!DFK24&gt;0,interest_nominal,0)</f>
        <v>0</v>
      </c>
      <c r="DFL50" s="80">
        <f>IF(production!DFL24&gt;0,interest_nominal,0)</f>
        <v>0</v>
      </c>
      <c r="DFM50" s="80">
        <f>IF(production!DFM24&gt;0,interest_nominal,0)</f>
        <v>0</v>
      </c>
      <c r="DFN50" s="80">
        <f>IF(production!DFN24&gt;0,interest_nominal,0)</f>
        <v>0</v>
      </c>
      <c r="DFO50" s="80">
        <f>IF(production!DFO24&gt;0,interest_nominal,0)</f>
        <v>0</v>
      </c>
      <c r="DFP50" s="80">
        <f>IF(production!DFP24&gt;0,interest_nominal,0)</f>
        <v>0</v>
      </c>
      <c r="DFQ50" s="80">
        <f>IF(production!DFQ24&gt;0,interest_nominal,0)</f>
        <v>0</v>
      </c>
      <c r="DFR50" s="80">
        <f>IF(production!DFR24&gt;0,interest_nominal,0)</f>
        <v>0</v>
      </c>
      <c r="DFS50" s="80">
        <f>IF(production!DFS24&gt;0,interest_nominal,0)</f>
        <v>0</v>
      </c>
      <c r="DFT50" s="80">
        <f>IF(production!DFT24&gt;0,interest_nominal,0)</f>
        <v>0</v>
      </c>
      <c r="DFU50" s="80">
        <f>IF(production!DFU24&gt;0,interest_nominal,0)</f>
        <v>0</v>
      </c>
      <c r="DFV50" s="80">
        <f>IF(production!DFV24&gt;0,interest_nominal,0)</f>
        <v>0</v>
      </c>
      <c r="DFW50" s="80">
        <f>IF(production!DFW24&gt;0,interest_nominal,0)</f>
        <v>0</v>
      </c>
      <c r="DFX50" s="80">
        <f>IF(production!DFX24&gt;0,interest_nominal,0)</f>
        <v>0</v>
      </c>
      <c r="DFY50" s="80">
        <f>IF(production!DFY24&gt;0,interest_nominal,0)</f>
        <v>0</v>
      </c>
      <c r="DFZ50" s="80">
        <f>IF(production!DFZ24&gt;0,interest_nominal,0)</f>
        <v>0</v>
      </c>
      <c r="DGA50" s="80">
        <f>IF(production!DGA24&gt;0,interest_nominal,0)</f>
        <v>0</v>
      </c>
      <c r="DGB50" s="80">
        <f>IF(production!DGB24&gt;0,interest_nominal,0)</f>
        <v>0</v>
      </c>
      <c r="DGC50" s="80">
        <f>IF(production!DGC24&gt;0,interest_nominal,0)</f>
        <v>0</v>
      </c>
      <c r="DGD50" s="80">
        <f>IF(production!DGD24&gt;0,interest_nominal,0)</f>
        <v>0</v>
      </c>
      <c r="DGE50" s="80">
        <f>IF(production!DGE24&gt;0,interest_nominal,0)</f>
        <v>0</v>
      </c>
      <c r="DGF50" s="80">
        <f>IF(production!DGF24&gt;0,interest_nominal,0)</f>
        <v>0</v>
      </c>
      <c r="DGG50" s="80">
        <f>IF(production!DGG24&gt;0,interest_nominal,0)</f>
        <v>0</v>
      </c>
      <c r="DGH50" s="80">
        <f>IF(production!DGH24&gt;0,interest_nominal,0)</f>
        <v>0</v>
      </c>
      <c r="DGI50" s="80">
        <f>IF(production!DGI24&gt;0,interest_nominal,0)</f>
        <v>0</v>
      </c>
      <c r="DGJ50" s="80">
        <f>IF(production!DGJ24&gt;0,interest_nominal,0)</f>
        <v>0</v>
      </c>
      <c r="DGK50" s="80">
        <f>IF(production!DGK24&gt;0,interest_nominal,0)</f>
        <v>0</v>
      </c>
      <c r="DGL50" s="80">
        <f>IF(production!DGL24&gt;0,interest_nominal,0)</f>
        <v>0</v>
      </c>
      <c r="DGM50" s="80">
        <f>IF(production!DGM24&gt;0,interest_nominal,0)</f>
        <v>0</v>
      </c>
      <c r="DGN50" s="80">
        <f>IF(production!DGN24&gt;0,interest_nominal,0)</f>
        <v>0</v>
      </c>
      <c r="DGO50" s="80">
        <f>IF(production!DGO24&gt;0,interest_nominal,0)</f>
        <v>0</v>
      </c>
      <c r="DGP50" s="80">
        <f>IF(production!DGP24&gt;0,interest_nominal,0)</f>
        <v>0</v>
      </c>
      <c r="DGQ50" s="80">
        <f>IF(production!DGQ24&gt;0,interest_nominal,0)</f>
        <v>0</v>
      </c>
      <c r="DGR50" s="80">
        <f>IF(production!DGR24&gt;0,interest_nominal,0)</f>
        <v>0</v>
      </c>
      <c r="DGS50" s="80">
        <f>IF(production!DGS24&gt;0,interest_nominal,0)</f>
        <v>0</v>
      </c>
      <c r="DGT50" s="80">
        <f>IF(production!DGT24&gt;0,interest_nominal,0)</f>
        <v>0</v>
      </c>
      <c r="DGU50" s="80">
        <f>IF(production!DGU24&gt;0,interest_nominal,0)</f>
        <v>0</v>
      </c>
      <c r="DGV50" s="80">
        <f>IF(production!DGV24&gt;0,interest_nominal,0)</f>
        <v>0</v>
      </c>
      <c r="DGW50" s="80">
        <f>IF(production!DGW24&gt;0,interest_nominal,0)</f>
        <v>0</v>
      </c>
      <c r="DGX50" s="80">
        <f>IF(production!DGX24&gt;0,interest_nominal,0)</f>
        <v>0</v>
      </c>
      <c r="DGY50" s="80">
        <f>IF(production!DGY24&gt;0,interest_nominal,0)</f>
        <v>0</v>
      </c>
      <c r="DGZ50" s="80">
        <f>IF(production!DGZ24&gt;0,interest_nominal,0)</f>
        <v>0</v>
      </c>
      <c r="DHA50" s="80">
        <f>IF(production!DHA24&gt;0,interest_nominal,0)</f>
        <v>0</v>
      </c>
      <c r="DHB50" s="80">
        <f>IF(production!DHB24&gt;0,interest_nominal,0)</f>
        <v>0</v>
      </c>
      <c r="DHC50" s="80">
        <f>IF(production!DHC24&gt;0,interest_nominal,0)</f>
        <v>0</v>
      </c>
      <c r="DHD50" s="80">
        <f>IF(production!DHD24&gt;0,interest_nominal,0)</f>
        <v>0</v>
      </c>
      <c r="DHE50" s="80">
        <f>IF(production!DHE24&gt;0,interest_nominal,0)</f>
        <v>0</v>
      </c>
      <c r="DHF50" s="80">
        <f>IF(production!DHF24&gt;0,interest_nominal,0)</f>
        <v>0</v>
      </c>
      <c r="DHG50" s="80">
        <f>IF(production!DHG24&gt;0,interest_nominal,0)</f>
        <v>0</v>
      </c>
      <c r="DHH50" s="80">
        <f>IF(production!DHH24&gt;0,interest_nominal,0)</f>
        <v>0</v>
      </c>
      <c r="DHI50" s="80">
        <f>IF(production!DHI24&gt;0,interest_nominal,0)</f>
        <v>0</v>
      </c>
      <c r="DHJ50" s="80">
        <f>IF(production!DHJ24&gt;0,interest_nominal,0)</f>
        <v>0</v>
      </c>
      <c r="DHK50" s="80">
        <f>IF(production!DHK24&gt;0,interest_nominal,0)</f>
        <v>0</v>
      </c>
      <c r="DHL50" s="80">
        <f>IF(production!DHL24&gt;0,interest_nominal,0)</f>
        <v>0</v>
      </c>
      <c r="DHM50" s="80">
        <f>IF(production!DHM24&gt;0,interest_nominal,0)</f>
        <v>0</v>
      </c>
      <c r="DHN50" s="80">
        <f>IF(production!DHN24&gt;0,interest_nominal,0)</f>
        <v>0</v>
      </c>
      <c r="DHO50" s="80">
        <f>IF(production!DHO24&gt;0,interest_nominal,0)</f>
        <v>0</v>
      </c>
      <c r="DHP50" s="80">
        <f>IF(production!DHP24&gt;0,interest_nominal,0)</f>
        <v>0</v>
      </c>
      <c r="DHQ50" s="80">
        <f>IF(production!DHQ24&gt;0,interest_nominal,0)</f>
        <v>0</v>
      </c>
      <c r="DHR50" s="80">
        <f>IF(production!DHR24&gt;0,interest_nominal,0)</f>
        <v>0</v>
      </c>
      <c r="DHS50" s="80">
        <f>IF(production!DHS24&gt;0,interest_nominal,0)</f>
        <v>0</v>
      </c>
      <c r="DHT50" s="80">
        <f>IF(production!DHT24&gt;0,interest_nominal,0)</f>
        <v>0</v>
      </c>
      <c r="DHU50" s="80">
        <f>IF(production!DHU24&gt;0,interest_nominal,0)</f>
        <v>0</v>
      </c>
      <c r="DHV50" s="80">
        <f>IF(production!DHV24&gt;0,interest_nominal,0)</f>
        <v>0</v>
      </c>
      <c r="DHW50" s="80">
        <f>IF(production!DHW24&gt;0,interest_nominal,0)</f>
        <v>0</v>
      </c>
      <c r="DHX50" s="80">
        <f>IF(production!DHX24&gt;0,interest_nominal,0)</f>
        <v>0</v>
      </c>
      <c r="DHY50" s="80">
        <f>IF(production!DHY24&gt;0,interest_nominal,0)</f>
        <v>0</v>
      </c>
      <c r="DHZ50" s="80">
        <f>IF(production!DHZ24&gt;0,interest_nominal,0)</f>
        <v>0</v>
      </c>
      <c r="DIA50" s="80">
        <f>IF(production!DIA24&gt;0,interest_nominal,0)</f>
        <v>0</v>
      </c>
      <c r="DIB50" s="80">
        <f>IF(production!DIB24&gt;0,interest_nominal,0)</f>
        <v>0</v>
      </c>
      <c r="DIC50" s="80">
        <f>IF(production!DIC24&gt;0,interest_nominal,0)</f>
        <v>0</v>
      </c>
      <c r="DID50" s="80">
        <f>IF(production!DID24&gt;0,interest_nominal,0)</f>
        <v>0</v>
      </c>
      <c r="DIE50" s="80">
        <f>IF(production!DIE24&gt;0,interest_nominal,0)</f>
        <v>0</v>
      </c>
      <c r="DIF50" s="80">
        <f>IF(production!DIF24&gt;0,interest_nominal,0)</f>
        <v>0</v>
      </c>
      <c r="DIG50" s="80">
        <f>IF(production!DIG24&gt;0,interest_nominal,0)</f>
        <v>0</v>
      </c>
      <c r="DIH50" s="80">
        <f>IF(production!DIH24&gt;0,interest_nominal,0)</f>
        <v>0</v>
      </c>
      <c r="DII50" s="80">
        <f>IF(production!DII24&gt;0,interest_nominal,0)</f>
        <v>0</v>
      </c>
      <c r="DIJ50" s="80">
        <f>IF(production!DIJ24&gt;0,interest_nominal,0)</f>
        <v>0</v>
      </c>
      <c r="DIK50" s="80">
        <f>IF(production!DIK24&gt;0,interest_nominal,0)</f>
        <v>0</v>
      </c>
      <c r="DIL50" s="80">
        <f>IF(production!DIL24&gt;0,interest_nominal,0)</f>
        <v>0</v>
      </c>
      <c r="DIM50" s="80">
        <f>IF(production!DIM24&gt;0,interest_nominal,0)</f>
        <v>0</v>
      </c>
      <c r="DIN50" s="80">
        <f>IF(production!DIN24&gt;0,interest_nominal,0)</f>
        <v>0</v>
      </c>
      <c r="DIO50" s="80">
        <f>IF(production!DIO24&gt;0,interest_nominal,0)</f>
        <v>0</v>
      </c>
      <c r="DIP50" s="80">
        <f>IF(production!DIP24&gt;0,interest_nominal,0)</f>
        <v>0</v>
      </c>
      <c r="DIQ50" s="80">
        <f>IF(production!DIQ24&gt;0,interest_nominal,0)</f>
        <v>0</v>
      </c>
      <c r="DIR50" s="80">
        <f>IF(production!DIR24&gt;0,interest_nominal,0)</f>
        <v>0</v>
      </c>
      <c r="DIS50" s="80">
        <f>IF(production!DIS24&gt;0,interest_nominal,0)</f>
        <v>0</v>
      </c>
      <c r="DIT50" s="80">
        <f>IF(production!DIT24&gt;0,interest_nominal,0)</f>
        <v>0</v>
      </c>
      <c r="DIU50" s="80">
        <f>IF(production!DIU24&gt;0,interest_nominal,0)</f>
        <v>0</v>
      </c>
      <c r="DIV50" s="80">
        <f>IF(production!DIV24&gt;0,interest_nominal,0)</f>
        <v>0</v>
      </c>
      <c r="DIW50" s="80">
        <f>IF(production!DIW24&gt;0,interest_nominal,0)</f>
        <v>0</v>
      </c>
      <c r="DIX50" s="80">
        <f>IF(production!DIX24&gt;0,interest_nominal,0)</f>
        <v>0</v>
      </c>
      <c r="DIY50" s="80">
        <f>IF(production!DIY24&gt;0,interest_nominal,0)</f>
        <v>0</v>
      </c>
      <c r="DIZ50" s="80">
        <f>IF(production!DIZ24&gt;0,interest_nominal,0)</f>
        <v>0</v>
      </c>
      <c r="DJA50" s="80">
        <f>IF(production!DJA24&gt;0,interest_nominal,0)</f>
        <v>0</v>
      </c>
      <c r="DJB50" s="80">
        <f>IF(production!DJB24&gt;0,interest_nominal,0)</f>
        <v>0</v>
      </c>
      <c r="DJC50" s="80">
        <f>IF(production!DJC24&gt;0,interest_nominal,0)</f>
        <v>0</v>
      </c>
      <c r="DJD50" s="80">
        <f>IF(production!DJD24&gt;0,interest_nominal,0)</f>
        <v>0</v>
      </c>
      <c r="DJE50" s="80">
        <f>IF(production!DJE24&gt;0,interest_nominal,0)</f>
        <v>0</v>
      </c>
      <c r="DJF50" s="80">
        <f>IF(production!DJF24&gt;0,interest_nominal,0)</f>
        <v>0</v>
      </c>
      <c r="DJG50" s="80">
        <f>IF(production!DJG24&gt;0,interest_nominal,0)</f>
        <v>0</v>
      </c>
      <c r="DJH50" s="80">
        <f>IF(production!DJH24&gt;0,interest_nominal,0)</f>
        <v>0</v>
      </c>
      <c r="DJI50" s="80">
        <f>IF(production!DJI24&gt;0,interest_nominal,0)</f>
        <v>0</v>
      </c>
      <c r="DJJ50" s="80">
        <f>IF(production!DJJ24&gt;0,interest_nominal,0)</f>
        <v>0</v>
      </c>
      <c r="DJK50" s="80">
        <f>IF(production!DJK24&gt;0,interest_nominal,0)</f>
        <v>0</v>
      </c>
      <c r="DJL50" s="80">
        <f>IF(production!DJL24&gt;0,interest_nominal,0)</f>
        <v>0</v>
      </c>
      <c r="DJM50" s="80">
        <f>IF(production!DJM24&gt;0,interest_nominal,0)</f>
        <v>0</v>
      </c>
      <c r="DJN50" s="80">
        <f>IF(production!DJN24&gt;0,interest_nominal,0)</f>
        <v>0</v>
      </c>
      <c r="DJO50" s="80">
        <f>IF(production!DJO24&gt;0,interest_nominal,0)</f>
        <v>0</v>
      </c>
      <c r="DJP50" s="80">
        <f>IF(production!DJP24&gt;0,interest_nominal,0)</f>
        <v>0</v>
      </c>
      <c r="DJQ50" s="80">
        <f>IF(production!DJQ24&gt;0,interest_nominal,0)</f>
        <v>0</v>
      </c>
      <c r="DJR50" s="80">
        <f>IF(production!DJR24&gt;0,interest_nominal,0)</f>
        <v>0</v>
      </c>
      <c r="DJS50" s="80">
        <f>IF(production!DJS24&gt;0,interest_nominal,0)</f>
        <v>0</v>
      </c>
      <c r="DJT50" s="80">
        <f>IF(production!DJT24&gt;0,interest_nominal,0)</f>
        <v>0</v>
      </c>
      <c r="DJU50" s="80">
        <f>IF(production!DJU24&gt;0,interest_nominal,0)</f>
        <v>0</v>
      </c>
      <c r="DJV50" s="80">
        <f>IF(production!DJV24&gt;0,interest_nominal,0)</f>
        <v>0</v>
      </c>
      <c r="DJW50" s="80">
        <f>IF(production!DJW24&gt;0,interest_nominal,0)</f>
        <v>0</v>
      </c>
      <c r="DJX50" s="80">
        <f>IF(production!DJX24&gt;0,interest_nominal,0)</f>
        <v>0</v>
      </c>
      <c r="DJY50" s="80">
        <f>IF(production!DJY24&gt;0,interest_nominal,0)</f>
        <v>0</v>
      </c>
      <c r="DJZ50" s="80">
        <f>IF(production!DJZ24&gt;0,interest_nominal,0)</f>
        <v>0</v>
      </c>
      <c r="DKA50" s="80">
        <f>IF(production!DKA24&gt;0,interest_nominal,0)</f>
        <v>0</v>
      </c>
      <c r="DKB50" s="80">
        <f>IF(production!DKB24&gt;0,interest_nominal,0)</f>
        <v>0</v>
      </c>
      <c r="DKC50" s="80">
        <f>IF(production!DKC24&gt;0,interest_nominal,0)</f>
        <v>0</v>
      </c>
      <c r="DKD50" s="80">
        <f>IF(production!DKD24&gt;0,interest_nominal,0)</f>
        <v>0</v>
      </c>
      <c r="DKE50" s="80">
        <f>IF(production!DKE24&gt;0,interest_nominal,0)</f>
        <v>0</v>
      </c>
      <c r="DKF50" s="80">
        <f>IF(production!DKF24&gt;0,interest_nominal,0)</f>
        <v>0</v>
      </c>
      <c r="DKG50" s="80">
        <f>IF(production!DKG24&gt;0,interest_nominal,0)</f>
        <v>0</v>
      </c>
      <c r="DKH50" s="80">
        <f>IF(production!DKH24&gt;0,interest_nominal,0)</f>
        <v>0</v>
      </c>
      <c r="DKI50" s="80">
        <f>IF(production!DKI24&gt;0,interest_nominal,0)</f>
        <v>0</v>
      </c>
      <c r="DKJ50" s="80">
        <f>IF(production!DKJ24&gt;0,interest_nominal,0)</f>
        <v>0</v>
      </c>
      <c r="DKK50" s="80">
        <f>IF(production!DKK24&gt;0,interest_nominal,0)</f>
        <v>0</v>
      </c>
      <c r="DKL50" s="80">
        <f>IF(production!DKL24&gt;0,interest_nominal,0)</f>
        <v>0</v>
      </c>
      <c r="DKM50" s="80">
        <f>IF(production!DKM24&gt;0,interest_nominal,0)</f>
        <v>0</v>
      </c>
      <c r="DKN50" s="80">
        <f>IF(production!DKN24&gt;0,interest_nominal,0)</f>
        <v>0</v>
      </c>
      <c r="DKO50" s="80">
        <f>IF(production!DKO24&gt;0,interest_nominal,0)</f>
        <v>0</v>
      </c>
      <c r="DKP50" s="80">
        <f>IF(production!DKP24&gt;0,interest_nominal,0)</f>
        <v>0</v>
      </c>
      <c r="DKQ50" s="80">
        <f>IF(production!DKQ24&gt;0,interest_nominal,0)</f>
        <v>0</v>
      </c>
      <c r="DKR50" s="80">
        <f>IF(production!DKR24&gt;0,interest_nominal,0)</f>
        <v>0</v>
      </c>
      <c r="DKS50" s="80">
        <f>IF(production!DKS24&gt;0,interest_nominal,0)</f>
        <v>0</v>
      </c>
      <c r="DKT50" s="80">
        <f>IF(production!DKT24&gt;0,interest_nominal,0)</f>
        <v>0</v>
      </c>
      <c r="DKU50" s="80">
        <f>IF(production!DKU24&gt;0,interest_nominal,0)</f>
        <v>0</v>
      </c>
      <c r="DKV50" s="80">
        <f>IF(production!DKV24&gt;0,interest_nominal,0)</f>
        <v>0</v>
      </c>
      <c r="DKW50" s="80">
        <f>IF(production!DKW24&gt;0,interest_nominal,0)</f>
        <v>0</v>
      </c>
      <c r="DKX50" s="80">
        <f>IF(production!DKX24&gt;0,interest_nominal,0)</f>
        <v>0</v>
      </c>
      <c r="DKY50" s="80">
        <f>IF(production!DKY24&gt;0,interest_nominal,0)</f>
        <v>0</v>
      </c>
      <c r="DKZ50" s="80">
        <f>IF(production!DKZ24&gt;0,interest_nominal,0)</f>
        <v>0</v>
      </c>
      <c r="DLA50" s="80">
        <f>IF(production!DLA24&gt;0,interest_nominal,0)</f>
        <v>0</v>
      </c>
      <c r="DLB50" s="80">
        <f>IF(production!DLB24&gt;0,interest_nominal,0)</f>
        <v>0</v>
      </c>
      <c r="DLC50" s="80">
        <f>IF(production!DLC24&gt;0,interest_nominal,0)</f>
        <v>0</v>
      </c>
      <c r="DLD50" s="80">
        <f>IF(production!DLD24&gt;0,interest_nominal,0)</f>
        <v>0</v>
      </c>
      <c r="DLE50" s="80">
        <f>IF(production!DLE24&gt;0,interest_nominal,0)</f>
        <v>0</v>
      </c>
      <c r="DLF50" s="80">
        <f>IF(production!DLF24&gt;0,interest_nominal,0)</f>
        <v>0</v>
      </c>
      <c r="DLG50" s="80">
        <f>IF(production!DLG24&gt;0,interest_nominal,0)</f>
        <v>0</v>
      </c>
      <c r="DLH50" s="80">
        <f>IF(production!DLH24&gt;0,interest_nominal,0)</f>
        <v>0</v>
      </c>
      <c r="DLI50" s="80">
        <f>IF(production!DLI24&gt;0,interest_nominal,0)</f>
        <v>0</v>
      </c>
      <c r="DLJ50" s="80">
        <f>IF(production!DLJ24&gt;0,interest_nominal,0)</f>
        <v>0</v>
      </c>
      <c r="DLK50" s="80">
        <f>IF(production!DLK24&gt;0,interest_nominal,0)</f>
        <v>0</v>
      </c>
      <c r="DLL50" s="80">
        <f>IF(production!DLL24&gt;0,interest_nominal,0)</f>
        <v>0</v>
      </c>
      <c r="DLM50" s="80">
        <f>IF(production!DLM24&gt;0,interest_nominal,0)</f>
        <v>0</v>
      </c>
      <c r="DLN50" s="80">
        <f>IF(production!DLN24&gt;0,interest_nominal,0)</f>
        <v>0</v>
      </c>
      <c r="DLO50" s="80">
        <f>IF(production!DLO24&gt;0,interest_nominal,0)</f>
        <v>0</v>
      </c>
      <c r="DLP50" s="80">
        <f>IF(production!DLP24&gt;0,interest_nominal,0)</f>
        <v>0</v>
      </c>
      <c r="DLQ50" s="80">
        <f>IF(production!DLQ24&gt;0,interest_nominal,0)</f>
        <v>0</v>
      </c>
      <c r="DLR50" s="80">
        <f>IF(production!DLR24&gt;0,interest_nominal,0)</f>
        <v>0</v>
      </c>
      <c r="DLS50" s="80">
        <f>IF(production!DLS24&gt;0,interest_nominal,0)</f>
        <v>0</v>
      </c>
      <c r="DLT50" s="80">
        <f>IF(production!DLT24&gt;0,interest_nominal,0)</f>
        <v>0</v>
      </c>
      <c r="DLU50" s="80">
        <f>IF(production!DLU24&gt;0,interest_nominal,0)</f>
        <v>0</v>
      </c>
      <c r="DLV50" s="80">
        <f>IF(production!DLV24&gt;0,interest_nominal,0)</f>
        <v>0</v>
      </c>
      <c r="DLW50" s="80">
        <f>IF(production!DLW24&gt;0,interest_nominal,0)</f>
        <v>0</v>
      </c>
      <c r="DLX50" s="80">
        <f>IF(production!DLX24&gt;0,interest_nominal,0)</f>
        <v>0</v>
      </c>
      <c r="DLY50" s="80">
        <f>IF(production!DLY24&gt;0,interest_nominal,0)</f>
        <v>0</v>
      </c>
      <c r="DLZ50" s="80">
        <f>IF(production!DLZ24&gt;0,interest_nominal,0)</f>
        <v>0</v>
      </c>
      <c r="DMA50" s="80">
        <f>IF(production!DMA24&gt;0,interest_nominal,0)</f>
        <v>0</v>
      </c>
      <c r="DMB50" s="80">
        <f>IF(production!DMB24&gt;0,interest_nominal,0)</f>
        <v>0</v>
      </c>
      <c r="DMC50" s="80">
        <f>IF(production!DMC24&gt;0,interest_nominal,0)</f>
        <v>0</v>
      </c>
      <c r="DMD50" s="80">
        <f>IF(production!DMD24&gt;0,interest_nominal,0)</f>
        <v>0</v>
      </c>
      <c r="DME50" s="80">
        <f>IF(production!DME24&gt;0,interest_nominal,0)</f>
        <v>0</v>
      </c>
      <c r="DMF50" s="80">
        <f>IF(production!DMF24&gt;0,interest_nominal,0)</f>
        <v>0</v>
      </c>
      <c r="DMG50" s="80">
        <f>IF(production!DMG24&gt;0,interest_nominal,0)</f>
        <v>0</v>
      </c>
      <c r="DMH50" s="80">
        <f>IF(production!DMH24&gt;0,interest_nominal,0)</f>
        <v>0</v>
      </c>
      <c r="DMI50" s="80">
        <f>IF(production!DMI24&gt;0,interest_nominal,0)</f>
        <v>0</v>
      </c>
      <c r="DMJ50" s="80">
        <f>IF(production!DMJ24&gt;0,interest_nominal,0)</f>
        <v>0</v>
      </c>
      <c r="DMK50" s="80">
        <f>IF(production!DMK24&gt;0,interest_nominal,0)</f>
        <v>0</v>
      </c>
      <c r="DML50" s="80">
        <f>IF(production!DML24&gt;0,interest_nominal,0)</f>
        <v>0</v>
      </c>
      <c r="DMM50" s="80">
        <f>IF(production!DMM24&gt;0,interest_nominal,0)</f>
        <v>0</v>
      </c>
      <c r="DMN50" s="80">
        <f>IF(production!DMN24&gt;0,interest_nominal,0)</f>
        <v>0</v>
      </c>
      <c r="DMO50" s="80">
        <f>IF(production!DMO24&gt;0,interest_nominal,0)</f>
        <v>0</v>
      </c>
      <c r="DMP50" s="80">
        <f>IF(production!DMP24&gt;0,interest_nominal,0)</f>
        <v>0</v>
      </c>
      <c r="DMQ50" s="80">
        <f>IF(production!DMQ24&gt;0,interest_nominal,0)</f>
        <v>0</v>
      </c>
      <c r="DMR50" s="80">
        <f>IF(production!DMR24&gt;0,interest_nominal,0)</f>
        <v>0</v>
      </c>
      <c r="DMS50" s="80">
        <f>IF(production!DMS24&gt;0,interest_nominal,0)</f>
        <v>0</v>
      </c>
      <c r="DMT50" s="80">
        <f>IF(production!DMT24&gt;0,interest_nominal,0)</f>
        <v>0</v>
      </c>
      <c r="DMU50" s="80">
        <f>IF(production!DMU24&gt;0,interest_nominal,0)</f>
        <v>0</v>
      </c>
      <c r="DMV50" s="80">
        <f>IF(production!DMV24&gt;0,interest_nominal,0)</f>
        <v>0</v>
      </c>
      <c r="DMW50" s="80">
        <f>IF(production!DMW24&gt;0,interest_nominal,0)</f>
        <v>0</v>
      </c>
      <c r="DMX50" s="80">
        <f>IF(production!DMX24&gt;0,interest_nominal,0)</f>
        <v>0</v>
      </c>
      <c r="DMY50" s="80">
        <f>IF(production!DMY24&gt;0,interest_nominal,0)</f>
        <v>0</v>
      </c>
      <c r="DMZ50" s="80">
        <f>IF(production!DMZ24&gt;0,interest_nominal,0)</f>
        <v>0</v>
      </c>
      <c r="DNA50" s="80">
        <f>IF(production!DNA24&gt;0,interest_nominal,0)</f>
        <v>0</v>
      </c>
      <c r="DNB50" s="80">
        <f>IF(production!DNB24&gt;0,interest_nominal,0)</f>
        <v>0</v>
      </c>
      <c r="DNC50" s="80">
        <f>IF(production!DNC24&gt;0,interest_nominal,0)</f>
        <v>0</v>
      </c>
      <c r="DND50" s="80">
        <f>IF(production!DND24&gt;0,interest_nominal,0)</f>
        <v>0</v>
      </c>
      <c r="DNE50" s="80">
        <f>IF(production!DNE24&gt;0,interest_nominal,0)</f>
        <v>0</v>
      </c>
      <c r="DNF50" s="80">
        <f>IF(production!DNF24&gt;0,interest_nominal,0)</f>
        <v>0</v>
      </c>
      <c r="DNG50" s="80">
        <f>IF(production!DNG24&gt;0,interest_nominal,0)</f>
        <v>0</v>
      </c>
      <c r="DNH50" s="80">
        <f>IF(production!DNH24&gt;0,interest_nominal,0)</f>
        <v>0</v>
      </c>
      <c r="DNI50" s="80">
        <f>IF(production!DNI24&gt;0,interest_nominal,0)</f>
        <v>0</v>
      </c>
      <c r="DNJ50" s="80">
        <f>IF(production!DNJ24&gt;0,interest_nominal,0)</f>
        <v>0</v>
      </c>
      <c r="DNK50" s="80">
        <f>IF(production!DNK24&gt;0,interest_nominal,0)</f>
        <v>0</v>
      </c>
      <c r="DNL50" s="80">
        <f>IF(production!DNL24&gt;0,interest_nominal,0)</f>
        <v>0</v>
      </c>
      <c r="DNM50" s="80">
        <f>IF(production!DNM24&gt;0,interest_nominal,0)</f>
        <v>0</v>
      </c>
      <c r="DNN50" s="80">
        <f>IF(production!DNN24&gt;0,interest_nominal,0)</f>
        <v>0</v>
      </c>
      <c r="DNO50" s="80">
        <f>IF(production!DNO24&gt;0,interest_nominal,0)</f>
        <v>0</v>
      </c>
      <c r="DNP50" s="80">
        <f>IF(production!DNP24&gt;0,interest_nominal,0)</f>
        <v>0</v>
      </c>
      <c r="DNQ50" s="80">
        <f>IF(production!DNQ24&gt;0,interest_nominal,0)</f>
        <v>0</v>
      </c>
      <c r="DNR50" s="80">
        <f>IF(production!DNR24&gt;0,interest_nominal,0)</f>
        <v>0</v>
      </c>
      <c r="DNS50" s="80">
        <f>IF(production!DNS24&gt;0,interest_nominal,0)</f>
        <v>0</v>
      </c>
      <c r="DNT50" s="80">
        <f>IF(production!DNT24&gt;0,interest_nominal,0)</f>
        <v>0</v>
      </c>
      <c r="DNU50" s="80">
        <f>IF(production!DNU24&gt;0,interest_nominal,0)</f>
        <v>0</v>
      </c>
      <c r="DNV50" s="80">
        <f>IF(production!DNV24&gt;0,interest_nominal,0)</f>
        <v>0</v>
      </c>
      <c r="DNW50" s="80">
        <f>IF(production!DNW24&gt;0,interest_nominal,0)</f>
        <v>0</v>
      </c>
      <c r="DNX50" s="80">
        <f>IF(production!DNX24&gt;0,interest_nominal,0)</f>
        <v>0</v>
      </c>
      <c r="DNY50" s="80">
        <f>IF(production!DNY24&gt;0,interest_nominal,0)</f>
        <v>0</v>
      </c>
      <c r="DNZ50" s="80">
        <f>IF(production!DNZ24&gt;0,interest_nominal,0)</f>
        <v>0</v>
      </c>
      <c r="DOA50" s="80">
        <f>IF(production!DOA24&gt;0,interest_nominal,0)</f>
        <v>0</v>
      </c>
      <c r="DOB50" s="80">
        <f>IF(production!DOB24&gt;0,interest_nominal,0)</f>
        <v>0</v>
      </c>
      <c r="DOC50" s="80">
        <f>IF(production!DOC24&gt;0,interest_nominal,0)</f>
        <v>0</v>
      </c>
      <c r="DOD50" s="80">
        <f>IF(production!DOD24&gt;0,interest_nominal,0)</f>
        <v>0</v>
      </c>
      <c r="DOE50" s="80">
        <f>IF(production!DOE24&gt;0,interest_nominal,0)</f>
        <v>0</v>
      </c>
      <c r="DOF50" s="80">
        <f>IF(production!DOF24&gt;0,interest_nominal,0)</f>
        <v>0</v>
      </c>
      <c r="DOG50" s="80">
        <f>IF(production!DOG24&gt;0,interest_nominal,0)</f>
        <v>0</v>
      </c>
      <c r="DOH50" s="80">
        <f>IF(production!DOH24&gt;0,interest_nominal,0)</f>
        <v>0</v>
      </c>
      <c r="DOI50" s="80">
        <f>IF(production!DOI24&gt;0,interest_nominal,0)</f>
        <v>0</v>
      </c>
      <c r="DOJ50" s="80">
        <f>IF(production!DOJ24&gt;0,interest_nominal,0)</f>
        <v>0</v>
      </c>
      <c r="DOK50" s="80">
        <f>IF(production!DOK24&gt;0,interest_nominal,0)</f>
        <v>0</v>
      </c>
      <c r="DOL50" s="80">
        <f>IF(production!DOL24&gt;0,interest_nominal,0)</f>
        <v>0</v>
      </c>
      <c r="DOM50" s="80">
        <f>IF(production!DOM24&gt;0,interest_nominal,0)</f>
        <v>0</v>
      </c>
      <c r="DON50" s="80">
        <f>IF(production!DON24&gt;0,interest_nominal,0)</f>
        <v>0</v>
      </c>
      <c r="DOO50" s="80">
        <f>IF(production!DOO24&gt;0,interest_nominal,0)</f>
        <v>0</v>
      </c>
      <c r="DOP50" s="80">
        <f>IF(production!DOP24&gt;0,interest_nominal,0)</f>
        <v>0</v>
      </c>
      <c r="DOQ50" s="80">
        <f>IF(production!DOQ24&gt;0,interest_nominal,0)</f>
        <v>0</v>
      </c>
      <c r="DOR50" s="80">
        <f>IF(production!DOR24&gt;0,interest_nominal,0)</f>
        <v>0</v>
      </c>
      <c r="DOS50" s="80">
        <f>IF(production!DOS24&gt;0,interest_nominal,0)</f>
        <v>0</v>
      </c>
      <c r="DOT50" s="80">
        <f>IF(production!DOT24&gt;0,interest_nominal,0)</f>
        <v>0</v>
      </c>
      <c r="DOU50" s="80">
        <f>IF(production!DOU24&gt;0,interest_nominal,0)</f>
        <v>0</v>
      </c>
      <c r="DOV50" s="80">
        <f>IF(production!DOV24&gt;0,interest_nominal,0)</f>
        <v>0</v>
      </c>
      <c r="DOW50" s="80">
        <f>IF(production!DOW24&gt;0,interest_nominal,0)</f>
        <v>0</v>
      </c>
      <c r="DOX50" s="80">
        <f>IF(production!DOX24&gt;0,interest_nominal,0)</f>
        <v>0</v>
      </c>
      <c r="DOY50" s="80">
        <f>IF(production!DOY24&gt;0,interest_nominal,0)</f>
        <v>0</v>
      </c>
      <c r="DOZ50" s="80">
        <f>IF(production!DOZ24&gt;0,interest_nominal,0)</f>
        <v>0</v>
      </c>
      <c r="DPA50" s="80">
        <f>IF(production!DPA24&gt;0,interest_nominal,0)</f>
        <v>0</v>
      </c>
      <c r="DPB50" s="80">
        <f>IF(production!DPB24&gt;0,interest_nominal,0)</f>
        <v>0</v>
      </c>
      <c r="DPC50" s="80">
        <f>IF(production!DPC24&gt;0,interest_nominal,0)</f>
        <v>0</v>
      </c>
      <c r="DPD50" s="80">
        <f>IF(production!DPD24&gt;0,interest_nominal,0)</f>
        <v>0</v>
      </c>
      <c r="DPE50" s="80">
        <f>IF(production!DPE24&gt;0,interest_nominal,0)</f>
        <v>0</v>
      </c>
      <c r="DPF50" s="80">
        <f>IF(production!DPF24&gt;0,interest_nominal,0)</f>
        <v>0</v>
      </c>
      <c r="DPG50" s="80">
        <f>IF(production!DPG24&gt;0,interest_nominal,0)</f>
        <v>0</v>
      </c>
      <c r="DPH50" s="80">
        <f>IF(production!DPH24&gt;0,interest_nominal,0)</f>
        <v>0</v>
      </c>
      <c r="DPI50" s="80">
        <f>IF(production!DPI24&gt;0,interest_nominal,0)</f>
        <v>0</v>
      </c>
      <c r="DPJ50" s="80">
        <f>IF(production!DPJ24&gt;0,interest_nominal,0)</f>
        <v>0</v>
      </c>
      <c r="DPK50" s="80">
        <f>IF(production!DPK24&gt;0,interest_nominal,0)</f>
        <v>0</v>
      </c>
      <c r="DPL50" s="80">
        <f>IF(production!DPL24&gt;0,interest_nominal,0)</f>
        <v>0</v>
      </c>
      <c r="DPM50" s="80">
        <f>IF(production!DPM24&gt;0,interest_nominal,0)</f>
        <v>0</v>
      </c>
      <c r="DPN50" s="80">
        <f>IF(production!DPN24&gt;0,interest_nominal,0)</f>
        <v>0</v>
      </c>
      <c r="DPO50" s="80">
        <f>IF(production!DPO24&gt;0,interest_nominal,0)</f>
        <v>0</v>
      </c>
      <c r="DPP50" s="80">
        <f>IF(production!DPP24&gt;0,interest_nominal,0)</f>
        <v>0</v>
      </c>
      <c r="DPQ50" s="80">
        <f>IF(production!DPQ24&gt;0,interest_nominal,0)</f>
        <v>0</v>
      </c>
      <c r="DPR50" s="80">
        <f>IF(production!DPR24&gt;0,interest_nominal,0)</f>
        <v>0</v>
      </c>
      <c r="DPS50" s="80">
        <f>IF(production!DPS24&gt;0,interest_nominal,0)</f>
        <v>0</v>
      </c>
      <c r="DPT50" s="80">
        <f>IF(production!DPT24&gt;0,interest_nominal,0)</f>
        <v>0</v>
      </c>
      <c r="DPU50" s="80">
        <f>IF(production!DPU24&gt;0,interest_nominal,0)</f>
        <v>0</v>
      </c>
      <c r="DPV50" s="80">
        <f>IF(production!DPV24&gt;0,interest_nominal,0)</f>
        <v>0</v>
      </c>
      <c r="DPW50" s="80">
        <f>IF(production!DPW24&gt;0,interest_nominal,0)</f>
        <v>0</v>
      </c>
      <c r="DPX50" s="80">
        <f>IF(production!DPX24&gt;0,interest_nominal,0)</f>
        <v>0</v>
      </c>
      <c r="DPY50" s="80">
        <f>IF(production!DPY24&gt;0,interest_nominal,0)</f>
        <v>0</v>
      </c>
      <c r="DPZ50" s="80">
        <f>IF(production!DPZ24&gt;0,interest_nominal,0)</f>
        <v>0</v>
      </c>
      <c r="DQA50" s="80">
        <f>IF(production!DQA24&gt;0,interest_nominal,0)</f>
        <v>0</v>
      </c>
      <c r="DQB50" s="80">
        <f>IF(production!DQB24&gt;0,interest_nominal,0)</f>
        <v>0</v>
      </c>
      <c r="DQC50" s="80">
        <f>IF(production!DQC24&gt;0,interest_nominal,0)</f>
        <v>0</v>
      </c>
      <c r="DQD50" s="80">
        <f>IF(production!DQD24&gt;0,interest_nominal,0)</f>
        <v>0</v>
      </c>
      <c r="DQE50" s="80">
        <f>IF(production!DQE24&gt;0,interest_nominal,0)</f>
        <v>0</v>
      </c>
      <c r="DQF50" s="80">
        <f>IF(production!DQF24&gt;0,interest_nominal,0)</f>
        <v>0</v>
      </c>
      <c r="DQG50" s="80">
        <f>IF(production!DQG24&gt;0,interest_nominal,0)</f>
        <v>0</v>
      </c>
      <c r="DQH50" s="80">
        <f>IF(production!DQH24&gt;0,interest_nominal,0)</f>
        <v>0</v>
      </c>
      <c r="DQI50" s="80">
        <f>IF(production!DQI24&gt;0,interest_nominal,0)</f>
        <v>0</v>
      </c>
      <c r="DQJ50" s="80">
        <f>IF(production!DQJ24&gt;0,interest_nominal,0)</f>
        <v>0</v>
      </c>
      <c r="DQK50" s="80">
        <f>IF(production!DQK24&gt;0,interest_nominal,0)</f>
        <v>0</v>
      </c>
      <c r="DQL50" s="80">
        <f>IF(production!DQL24&gt;0,interest_nominal,0)</f>
        <v>0</v>
      </c>
      <c r="DQM50" s="80">
        <f>IF(production!DQM24&gt;0,interest_nominal,0)</f>
        <v>0</v>
      </c>
      <c r="DQN50" s="80">
        <f>IF(production!DQN24&gt;0,interest_nominal,0)</f>
        <v>0</v>
      </c>
      <c r="DQO50" s="80">
        <f>IF(production!DQO24&gt;0,interest_nominal,0)</f>
        <v>0</v>
      </c>
      <c r="DQP50" s="80">
        <f>IF(production!DQP24&gt;0,interest_nominal,0)</f>
        <v>0</v>
      </c>
      <c r="DQQ50" s="80">
        <f>IF(production!DQQ24&gt;0,interest_nominal,0)</f>
        <v>0</v>
      </c>
      <c r="DQR50" s="80">
        <f>IF(production!DQR24&gt;0,interest_nominal,0)</f>
        <v>0</v>
      </c>
      <c r="DQS50" s="80">
        <f>IF(production!DQS24&gt;0,interest_nominal,0)</f>
        <v>0</v>
      </c>
      <c r="DQT50" s="80">
        <f>IF(production!DQT24&gt;0,interest_nominal,0)</f>
        <v>0</v>
      </c>
      <c r="DQU50" s="80">
        <f>IF(production!DQU24&gt;0,interest_nominal,0)</f>
        <v>0</v>
      </c>
      <c r="DQV50" s="80">
        <f>IF(production!DQV24&gt;0,interest_nominal,0)</f>
        <v>0</v>
      </c>
      <c r="DQW50" s="80">
        <f>IF(production!DQW24&gt;0,interest_nominal,0)</f>
        <v>0</v>
      </c>
      <c r="DQX50" s="80">
        <f>IF(production!DQX24&gt;0,interest_nominal,0)</f>
        <v>0</v>
      </c>
      <c r="DQY50" s="80">
        <f>IF(production!DQY24&gt;0,interest_nominal,0)</f>
        <v>0</v>
      </c>
      <c r="DQZ50" s="80">
        <f>IF(production!DQZ24&gt;0,interest_nominal,0)</f>
        <v>0</v>
      </c>
      <c r="DRA50" s="80">
        <f>IF(production!DRA24&gt;0,interest_nominal,0)</f>
        <v>0</v>
      </c>
      <c r="DRB50" s="80">
        <f>IF(production!DRB24&gt;0,interest_nominal,0)</f>
        <v>0</v>
      </c>
      <c r="DRC50" s="80">
        <f>IF(production!DRC24&gt;0,interest_nominal,0)</f>
        <v>0</v>
      </c>
      <c r="DRD50" s="80">
        <f>IF(production!DRD24&gt;0,interest_nominal,0)</f>
        <v>0</v>
      </c>
      <c r="DRE50" s="80">
        <f>IF(production!DRE24&gt;0,interest_nominal,0)</f>
        <v>0</v>
      </c>
      <c r="DRF50" s="80">
        <f>IF(production!DRF24&gt;0,interest_nominal,0)</f>
        <v>0</v>
      </c>
      <c r="DRG50" s="80">
        <f>IF(production!DRG24&gt;0,interest_nominal,0)</f>
        <v>0</v>
      </c>
      <c r="DRH50" s="80">
        <f>IF(production!DRH24&gt;0,interest_nominal,0)</f>
        <v>0</v>
      </c>
      <c r="DRI50" s="80">
        <f>IF(production!DRI24&gt;0,interest_nominal,0)</f>
        <v>0</v>
      </c>
      <c r="DRJ50" s="80">
        <f>IF(production!DRJ24&gt;0,interest_nominal,0)</f>
        <v>0</v>
      </c>
      <c r="DRK50" s="80">
        <f>IF(production!DRK24&gt;0,interest_nominal,0)</f>
        <v>0</v>
      </c>
      <c r="DRL50" s="80">
        <f>IF(production!DRL24&gt;0,interest_nominal,0)</f>
        <v>0</v>
      </c>
      <c r="DRM50" s="80">
        <f>IF(production!DRM24&gt;0,interest_nominal,0)</f>
        <v>0</v>
      </c>
      <c r="DRN50" s="80">
        <f>IF(production!DRN24&gt;0,interest_nominal,0)</f>
        <v>0</v>
      </c>
      <c r="DRO50" s="80">
        <f>IF(production!DRO24&gt;0,interest_nominal,0)</f>
        <v>0</v>
      </c>
      <c r="DRP50" s="80">
        <f>IF(production!DRP24&gt;0,interest_nominal,0)</f>
        <v>0</v>
      </c>
      <c r="DRQ50" s="80">
        <f>IF(production!DRQ24&gt;0,interest_nominal,0)</f>
        <v>0</v>
      </c>
      <c r="DRR50" s="80">
        <f>IF(production!DRR24&gt;0,interest_nominal,0)</f>
        <v>0</v>
      </c>
      <c r="DRS50" s="80">
        <f>IF(production!DRS24&gt;0,interest_nominal,0)</f>
        <v>0</v>
      </c>
      <c r="DRT50" s="80">
        <f>IF(production!DRT24&gt;0,interest_nominal,0)</f>
        <v>0</v>
      </c>
      <c r="DRU50" s="80">
        <f>IF(production!DRU24&gt;0,interest_nominal,0)</f>
        <v>0</v>
      </c>
      <c r="DRV50" s="80">
        <f>IF(production!DRV24&gt;0,interest_nominal,0)</f>
        <v>0</v>
      </c>
      <c r="DRW50" s="80">
        <f>IF(production!DRW24&gt;0,interest_nominal,0)</f>
        <v>0</v>
      </c>
      <c r="DRX50" s="80">
        <f>IF(production!DRX24&gt;0,interest_nominal,0)</f>
        <v>0</v>
      </c>
      <c r="DRY50" s="80">
        <f>IF(production!DRY24&gt;0,interest_nominal,0)</f>
        <v>0</v>
      </c>
      <c r="DRZ50" s="80">
        <f>IF(production!DRZ24&gt;0,interest_nominal,0)</f>
        <v>0</v>
      </c>
      <c r="DSA50" s="80">
        <f>IF(production!DSA24&gt;0,interest_nominal,0)</f>
        <v>0</v>
      </c>
      <c r="DSB50" s="80">
        <f>IF(production!DSB24&gt;0,interest_nominal,0)</f>
        <v>0</v>
      </c>
      <c r="DSC50" s="80">
        <f>IF(production!DSC24&gt;0,interest_nominal,0)</f>
        <v>0</v>
      </c>
      <c r="DSD50" s="80">
        <f>IF(production!DSD24&gt;0,interest_nominal,0)</f>
        <v>0</v>
      </c>
      <c r="DSE50" s="80">
        <f>IF(production!DSE24&gt;0,interest_nominal,0)</f>
        <v>0</v>
      </c>
      <c r="DSF50" s="80">
        <f>IF(production!DSF24&gt;0,interest_nominal,0)</f>
        <v>0</v>
      </c>
      <c r="DSG50" s="80">
        <f>IF(production!DSG24&gt;0,interest_nominal,0)</f>
        <v>0</v>
      </c>
      <c r="DSH50" s="80">
        <f>IF(production!DSH24&gt;0,interest_nominal,0)</f>
        <v>0</v>
      </c>
      <c r="DSI50" s="80">
        <f>IF(production!DSI24&gt;0,interest_nominal,0)</f>
        <v>0</v>
      </c>
      <c r="DSJ50" s="80">
        <f>IF(production!DSJ24&gt;0,interest_nominal,0)</f>
        <v>0</v>
      </c>
      <c r="DSK50" s="80">
        <f>IF(production!DSK24&gt;0,interest_nominal,0)</f>
        <v>0</v>
      </c>
      <c r="DSL50" s="80">
        <f>IF(production!DSL24&gt;0,interest_nominal,0)</f>
        <v>0</v>
      </c>
      <c r="DSM50" s="80">
        <f>IF(production!DSM24&gt;0,interest_nominal,0)</f>
        <v>0</v>
      </c>
      <c r="DSN50" s="80">
        <f>IF(production!DSN24&gt;0,interest_nominal,0)</f>
        <v>0</v>
      </c>
      <c r="DSO50" s="80">
        <f>IF(production!DSO24&gt;0,interest_nominal,0)</f>
        <v>0</v>
      </c>
      <c r="DSP50" s="80">
        <f>IF(production!DSP24&gt;0,interest_nominal,0)</f>
        <v>0</v>
      </c>
      <c r="DSQ50" s="80">
        <f>IF(production!DSQ24&gt;0,interest_nominal,0)</f>
        <v>0</v>
      </c>
      <c r="DSR50" s="80">
        <f>IF(production!DSR24&gt;0,interest_nominal,0)</f>
        <v>0</v>
      </c>
      <c r="DSS50" s="80">
        <f>IF(production!DSS24&gt;0,interest_nominal,0)</f>
        <v>0</v>
      </c>
      <c r="DST50" s="80">
        <f>IF(production!DST24&gt;0,interest_nominal,0)</f>
        <v>0</v>
      </c>
      <c r="DSU50" s="80">
        <f>IF(production!DSU24&gt;0,interest_nominal,0)</f>
        <v>0</v>
      </c>
      <c r="DSV50" s="80">
        <f>IF(production!DSV24&gt;0,interest_nominal,0)</f>
        <v>0</v>
      </c>
      <c r="DSW50" s="80">
        <f>IF(production!DSW24&gt;0,interest_nominal,0)</f>
        <v>0</v>
      </c>
      <c r="DSX50" s="80">
        <f>IF(production!DSX24&gt;0,interest_nominal,0)</f>
        <v>0</v>
      </c>
      <c r="DSY50" s="80">
        <f>IF(production!DSY24&gt;0,interest_nominal,0)</f>
        <v>0</v>
      </c>
      <c r="DSZ50" s="80">
        <f>IF(production!DSZ24&gt;0,interest_nominal,0)</f>
        <v>0</v>
      </c>
      <c r="DTA50" s="80">
        <f>IF(production!DTA24&gt;0,interest_nominal,0)</f>
        <v>0</v>
      </c>
      <c r="DTB50" s="80">
        <f>IF(production!DTB24&gt;0,interest_nominal,0)</f>
        <v>0</v>
      </c>
      <c r="DTC50" s="80">
        <f>IF(production!DTC24&gt;0,interest_nominal,0)</f>
        <v>0</v>
      </c>
      <c r="DTD50" s="80">
        <f>IF(production!DTD24&gt;0,interest_nominal,0)</f>
        <v>0</v>
      </c>
      <c r="DTE50" s="80">
        <f>IF(production!DTE24&gt;0,interest_nominal,0)</f>
        <v>0</v>
      </c>
      <c r="DTF50" s="80">
        <f>IF(production!DTF24&gt;0,interest_nominal,0)</f>
        <v>0</v>
      </c>
      <c r="DTG50" s="80">
        <f>IF(production!DTG24&gt;0,interest_nominal,0)</f>
        <v>0</v>
      </c>
      <c r="DTH50" s="80">
        <f>IF(production!DTH24&gt;0,interest_nominal,0)</f>
        <v>0</v>
      </c>
      <c r="DTI50" s="80">
        <f>IF(production!DTI24&gt;0,interest_nominal,0)</f>
        <v>0</v>
      </c>
      <c r="DTJ50" s="80">
        <f>IF(production!DTJ24&gt;0,interest_nominal,0)</f>
        <v>0</v>
      </c>
      <c r="DTK50" s="80">
        <f>IF(production!DTK24&gt;0,interest_nominal,0)</f>
        <v>0</v>
      </c>
      <c r="DTL50" s="80">
        <f>IF(production!DTL24&gt;0,interest_nominal,0)</f>
        <v>0</v>
      </c>
      <c r="DTM50" s="80">
        <f>IF(production!DTM24&gt;0,interest_nominal,0)</f>
        <v>0</v>
      </c>
      <c r="DTN50" s="80">
        <f>IF(production!DTN24&gt;0,interest_nominal,0)</f>
        <v>0</v>
      </c>
      <c r="DTO50" s="80">
        <f>IF(production!DTO24&gt;0,interest_nominal,0)</f>
        <v>0</v>
      </c>
      <c r="DTP50" s="80">
        <f>IF(production!DTP24&gt;0,interest_nominal,0)</f>
        <v>0</v>
      </c>
      <c r="DTQ50" s="80">
        <f>IF(production!DTQ24&gt;0,interest_nominal,0)</f>
        <v>0</v>
      </c>
      <c r="DTR50" s="80">
        <f>IF(production!DTR24&gt;0,interest_nominal,0)</f>
        <v>0</v>
      </c>
      <c r="DTS50" s="80">
        <f>IF(production!DTS24&gt;0,interest_nominal,0)</f>
        <v>0</v>
      </c>
      <c r="DTT50" s="80">
        <f>IF(production!DTT24&gt;0,interest_nominal,0)</f>
        <v>0</v>
      </c>
      <c r="DTU50" s="80">
        <f>IF(production!DTU24&gt;0,interest_nominal,0)</f>
        <v>0</v>
      </c>
      <c r="DTV50" s="80">
        <f>IF(production!DTV24&gt;0,interest_nominal,0)</f>
        <v>0</v>
      </c>
      <c r="DTW50" s="80">
        <f>IF(production!DTW24&gt;0,interest_nominal,0)</f>
        <v>0</v>
      </c>
      <c r="DTX50" s="80">
        <f>IF(production!DTX24&gt;0,interest_nominal,0)</f>
        <v>0</v>
      </c>
      <c r="DTY50" s="80">
        <f>IF(production!DTY24&gt;0,interest_nominal,0)</f>
        <v>0</v>
      </c>
      <c r="DTZ50" s="80">
        <f>IF(production!DTZ24&gt;0,interest_nominal,0)</f>
        <v>0</v>
      </c>
      <c r="DUA50" s="80">
        <f>IF(production!DUA24&gt;0,interest_nominal,0)</f>
        <v>0</v>
      </c>
      <c r="DUB50" s="80">
        <f>IF(production!DUB24&gt;0,interest_nominal,0)</f>
        <v>0</v>
      </c>
      <c r="DUC50" s="80">
        <f>IF(production!DUC24&gt;0,interest_nominal,0)</f>
        <v>0</v>
      </c>
      <c r="DUD50" s="80">
        <f>IF(production!DUD24&gt;0,interest_nominal,0)</f>
        <v>0</v>
      </c>
      <c r="DUE50" s="80">
        <f>IF(production!DUE24&gt;0,interest_nominal,0)</f>
        <v>0</v>
      </c>
      <c r="DUF50" s="80">
        <f>IF(production!DUF24&gt;0,interest_nominal,0)</f>
        <v>0</v>
      </c>
      <c r="DUG50" s="80">
        <f>IF(production!DUG24&gt;0,interest_nominal,0)</f>
        <v>0</v>
      </c>
      <c r="DUH50" s="80">
        <f>IF(production!DUH24&gt;0,interest_nominal,0)</f>
        <v>0</v>
      </c>
      <c r="DUI50" s="80">
        <f>IF(production!DUI24&gt;0,interest_nominal,0)</f>
        <v>0</v>
      </c>
      <c r="DUJ50" s="80">
        <f>IF(production!DUJ24&gt;0,interest_nominal,0)</f>
        <v>0</v>
      </c>
      <c r="DUK50" s="80">
        <f>IF(production!DUK24&gt;0,interest_nominal,0)</f>
        <v>0</v>
      </c>
      <c r="DUL50" s="80">
        <f>IF(production!DUL24&gt;0,interest_nominal,0)</f>
        <v>0</v>
      </c>
      <c r="DUM50" s="80">
        <f>IF(production!DUM24&gt;0,interest_nominal,0)</f>
        <v>0</v>
      </c>
      <c r="DUN50" s="80">
        <f>IF(production!DUN24&gt;0,interest_nominal,0)</f>
        <v>0</v>
      </c>
      <c r="DUO50" s="80">
        <f>IF(production!DUO24&gt;0,interest_nominal,0)</f>
        <v>0</v>
      </c>
      <c r="DUP50" s="80">
        <f>IF(production!DUP24&gt;0,interest_nominal,0)</f>
        <v>0</v>
      </c>
      <c r="DUQ50" s="80">
        <f>IF(production!DUQ24&gt;0,interest_nominal,0)</f>
        <v>0</v>
      </c>
      <c r="DUR50" s="80">
        <f>IF(production!DUR24&gt;0,interest_nominal,0)</f>
        <v>0</v>
      </c>
      <c r="DUS50" s="80">
        <f>IF(production!DUS24&gt;0,interest_nominal,0)</f>
        <v>0</v>
      </c>
      <c r="DUT50" s="80">
        <f>IF(production!DUT24&gt;0,interest_nominal,0)</f>
        <v>0</v>
      </c>
      <c r="DUU50" s="80">
        <f>IF(production!DUU24&gt;0,interest_nominal,0)</f>
        <v>0</v>
      </c>
      <c r="DUV50" s="80">
        <f>IF(production!DUV24&gt;0,interest_nominal,0)</f>
        <v>0</v>
      </c>
      <c r="DUW50" s="80">
        <f>IF(production!DUW24&gt;0,interest_nominal,0)</f>
        <v>0</v>
      </c>
      <c r="DUX50" s="80">
        <f>IF(production!DUX24&gt;0,interest_nominal,0)</f>
        <v>0</v>
      </c>
      <c r="DUY50" s="80">
        <f>IF(production!DUY24&gt;0,interest_nominal,0)</f>
        <v>0</v>
      </c>
      <c r="DUZ50" s="80">
        <f>IF(production!DUZ24&gt;0,interest_nominal,0)</f>
        <v>0</v>
      </c>
      <c r="DVA50" s="80">
        <f>IF(production!DVA24&gt;0,interest_nominal,0)</f>
        <v>0</v>
      </c>
      <c r="DVB50" s="80">
        <f>IF(production!DVB24&gt;0,interest_nominal,0)</f>
        <v>0</v>
      </c>
      <c r="DVC50" s="80">
        <f>IF(production!DVC24&gt;0,interest_nominal,0)</f>
        <v>0</v>
      </c>
      <c r="DVD50" s="80">
        <f>IF(production!DVD24&gt;0,interest_nominal,0)</f>
        <v>0</v>
      </c>
      <c r="DVE50" s="80">
        <f>IF(production!DVE24&gt;0,interest_nominal,0)</f>
        <v>0</v>
      </c>
      <c r="DVF50" s="80">
        <f>IF(production!DVF24&gt;0,interest_nominal,0)</f>
        <v>0</v>
      </c>
      <c r="DVG50" s="80">
        <f>IF(production!DVG24&gt;0,interest_nominal,0)</f>
        <v>0</v>
      </c>
      <c r="DVH50" s="80">
        <f>IF(production!DVH24&gt;0,interest_nominal,0)</f>
        <v>0</v>
      </c>
      <c r="DVI50" s="80">
        <f>IF(production!DVI24&gt;0,interest_nominal,0)</f>
        <v>0</v>
      </c>
      <c r="DVJ50" s="80">
        <f>IF(production!DVJ24&gt;0,interest_nominal,0)</f>
        <v>0</v>
      </c>
      <c r="DVK50" s="80">
        <f>IF(production!DVK24&gt;0,interest_nominal,0)</f>
        <v>0</v>
      </c>
      <c r="DVL50" s="80">
        <f>IF(production!DVL24&gt;0,interest_nominal,0)</f>
        <v>0</v>
      </c>
      <c r="DVM50" s="80">
        <f>IF(production!DVM24&gt;0,interest_nominal,0)</f>
        <v>0</v>
      </c>
      <c r="DVN50" s="80">
        <f>IF(production!DVN24&gt;0,interest_nominal,0)</f>
        <v>0</v>
      </c>
      <c r="DVO50" s="80">
        <f>IF(production!DVO24&gt;0,interest_nominal,0)</f>
        <v>0</v>
      </c>
      <c r="DVP50" s="80">
        <f>IF(production!DVP24&gt;0,interest_nominal,0)</f>
        <v>0</v>
      </c>
      <c r="DVQ50" s="80">
        <f>IF(production!DVQ24&gt;0,interest_nominal,0)</f>
        <v>0</v>
      </c>
      <c r="DVR50" s="80">
        <f>IF(production!DVR24&gt;0,interest_nominal,0)</f>
        <v>0</v>
      </c>
      <c r="DVS50" s="80">
        <f>IF(production!DVS24&gt;0,interest_nominal,0)</f>
        <v>0</v>
      </c>
      <c r="DVT50" s="80">
        <f>IF(production!DVT24&gt;0,interest_nominal,0)</f>
        <v>0</v>
      </c>
      <c r="DVU50" s="80">
        <f>IF(production!DVU24&gt;0,interest_nominal,0)</f>
        <v>0</v>
      </c>
      <c r="DVV50" s="80">
        <f>IF(production!DVV24&gt;0,interest_nominal,0)</f>
        <v>0</v>
      </c>
      <c r="DVW50" s="80">
        <f>IF(production!DVW24&gt;0,interest_nominal,0)</f>
        <v>0</v>
      </c>
      <c r="DVX50" s="80">
        <f>IF(production!DVX24&gt;0,interest_nominal,0)</f>
        <v>0</v>
      </c>
      <c r="DVY50" s="80">
        <f>IF(production!DVY24&gt;0,interest_nominal,0)</f>
        <v>0</v>
      </c>
      <c r="DVZ50" s="80">
        <f>IF(production!DVZ24&gt;0,interest_nominal,0)</f>
        <v>0</v>
      </c>
      <c r="DWA50" s="80">
        <f>IF(production!DWA24&gt;0,interest_nominal,0)</f>
        <v>0</v>
      </c>
      <c r="DWB50" s="80">
        <f>IF(production!DWB24&gt;0,interest_nominal,0)</f>
        <v>0</v>
      </c>
      <c r="DWC50" s="80">
        <f>IF(production!DWC24&gt;0,interest_nominal,0)</f>
        <v>0</v>
      </c>
      <c r="DWD50" s="80">
        <f>IF(production!DWD24&gt;0,interest_nominal,0)</f>
        <v>0</v>
      </c>
      <c r="DWE50" s="80">
        <f>IF(production!DWE24&gt;0,interest_nominal,0)</f>
        <v>0</v>
      </c>
      <c r="DWF50" s="80">
        <f>IF(production!DWF24&gt;0,interest_nominal,0)</f>
        <v>0</v>
      </c>
      <c r="DWG50" s="80">
        <f>IF(production!DWG24&gt;0,interest_nominal,0)</f>
        <v>0</v>
      </c>
      <c r="DWH50" s="80">
        <f>IF(production!DWH24&gt;0,interest_nominal,0)</f>
        <v>0</v>
      </c>
      <c r="DWI50" s="80">
        <f>IF(production!DWI24&gt;0,interest_nominal,0)</f>
        <v>0</v>
      </c>
      <c r="DWJ50" s="80">
        <f>IF(production!DWJ24&gt;0,interest_nominal,0)</f>
        <v>0</v>
      </c>
      <c r="DWK50" s="80">
        <f>IF(production!DWK24&gt;0,interest_nominal,0)</f>
        <v>0</v>
      </c>
      <c r="DWL50" s="80">
        <f>IF(production!DWL24&gt;0,interest_nominal,0)</f>
        <v>0</v>
      </c>
      <c r="DWM50" s="80">
        <f>IF(production!DWM24&gt;0,interest_nominal,0)</f>
        <v>0</v>
      </c>
      <c r="DWN50" s="80">
        <f>IF(production!DWN24&gt;0,interest_nominal,0)</f>
        <v>0</v>
      </c>
      <c r="DWO50" s="80">
        <f>IF(production!DWO24&gt;0,interest_nominal,0)</f>
        <v>0</v>
      </c>
      <c r="DWP50" s="80">
        <f>IF(production!DWP24&gt;0,interest_nominal,0)</f>
        <v>0</v>
      </c>
      <c r="DWQ50" s="80">
        <f>IF(production!DWQ24&gt;0,interest_nominal,0)</f>
        <v>0</v>
      </c>
      <c r="DWR50" s="80">
        <f>IF(production!DWR24&gt;0,interest_nominal,0)</f>
        <v>0</v>
      </c>
      <c r="DWS50" s="80">
        <f>IF(production!DWS24&gt;0,interest_nominal,0)</f>
        <v>0</v>
      </c>
      <c r="DWT50" s="80">
        <f>IF(production!DWT24&gt;0,interest_nominal,0)</f>
        <v>0</v>
      </c>
      <c r="DWU50" s="80">
        <f>IF(production!DWU24&gt;0,interest_nominal,0)</f>
        <v>0</v>
      </c>
      <c r="DWV50" s="80">
        <f>IF(production!DWV24&gt;0,interest_nominal,0)</f>
        <v>0</v>
      </c>
      <c r="DWW50" s="80">
        <f>IF(production!DWW24&gt;0,interest_nominal,0)</f>
        <v>0</v>
      </c>
      <c r="DWX50" s="80">
        <f>IF(production!DWX24&gt;0,interest_nominal,0)</f>
        <v>0</v>
      </c>
      <c r="DWY50" s="80">
        <f>IF(production!DWY24&gt;0,interest_nominal,0)</f>
        <v>0</v>
      </c>
      <c r="DWZ50" s="80">
        <f>IF(production!DWZ24&gt;0,interest_nominal,0)</f>
        <v>0</v>
      </c>
      <c r="DXA50" s="80">
        <f>IF(production!DXA24&gt;0,interest_nominal,0)</f>
        <v>0</v>
      </c>
      <c r="DXB50" s="80">
        <f>IF(production!DXB24&gt;0,interest_nominal,0)</f>
        <v>0</v>
      </c>
      <c r="DXC50" s="80">
        <f>IF(production!DXC24&gt;0,interest_nominal,0)</f>
        <v>0</v>
      </c>
      <c r="DXD50" s="80">
        <f>IF(production!DXD24&gt;0,interest_nominal,0)</f>
        <v>0</v>
      </c>
      <c r="DXE50" s="80">
        <f>IF(production!DXE24&gt;0,interest_nominal,0)</f>
        <v>0</v>
      </c>
      <c r="DXF50" s="80">
        <f>IF(production!DXF24&gt;0,interest_nominal,0)</f>
        <v>0</v>
      </c>
      <c r="DXG50" s="80">
        <f>IF(production!DXG24&gt;0,interest_nominal,0)</f>
        <v>0</v>
      </c>
      <c r="DXH50" s="80">
        <f>IF(production!DXH24&gt;0,interest_nominal,0)</f>
        <v>0</v>
      </c>
      <c r="DXI50" s="80">
        <f>IF(production!DXI24&gt;0,interest_nominal,0)</f>
        <v>0</v>
      </c>
      <c r="DXJ50" s="80">
        <f>IF(production!DXJ24&gt;0,interest_nominal,0)</f>
        <v>0</v>
      </c>
      <c r="DXK50" s="80">
        <f>IF(production!DXK24&gt;0,interest_nominal,0)</f>
        <v>0</v>
      </c>
      <c r="DXL50" s="80">
        <f>IF(production!DXL24&gt;0,interest_nominal,0)</f>
        <v>0</v>
      </c>
      <c r="DXM50" s="80">
        <f>IF(production!DXM24&gt;0,interest_nominal,0)</f>
        <v>0</v>
      </c>
      <c r="DXN50" s="80">
        <f>IF(production!DXN24&gt;0,interest_nominal,0)</f>
        <v>0</v>
      </c>
      <c r="DXO50" s="80">
        <f>IF(production!DXO24&gt;0,interest_nominal,0)</f>
        <v>0</v>
      </c>
      <c r="DXP50" s="80">
        <f>IF(production!DXP24&gt;0,interest_nominal,0)</f>
        <v>0</v>
      </c>
      <c r="DXQ50" s="80">
        <f>IF(production!DXQ24&gt;0,interest_nominal,0)</f>
        <v>0</v>
      </c>
      <c r="DXR50" s="80">
        <f>IF(production!DXR24&gt;0,interest_nominal,0)</f>
        <v>0</v>
      </c>
      <c r="DXS50" s="80">
        <f>IF(production!DXS24&gt;0,interest_nominal,0)</f>
        <v>0</v>
      </c>
      <c r="DXT50" s="80">
        <f>IF(production!DXT24&gt;0,interest_nominal,0)</f>
        <v>0</v>
      </c>
      <c r="DXU50" s="80">
        <f>IF(production!DXU24&gt;0,interest_nominal,0)</f>
        <v>0</v>
      </c>
      <c r="DXV50" s="80">
        <f>IF(production!DXV24&gt;0,interest_nominal,0)</f>
        <v>0</v>
      </c>
      <c r="DXW50" s="80">
        <f>IF(production!DXW24&gt;0,interest_nominal,0)</f>
        <v>0</v>
      </c>
      <c r="DXX50" s="80">
        <f>IF(production!DXX24&gt;0,interest_nominal,0)</f>
        <v>0</v>
      </c>
      <c r="DXY50" s="80">
        <f>IF(production!DXY24&gt;0,interest_nominal,0)</f>
        <v>0</v>
      </c>
      <c r="DXZ50" s="80">
        <f>IF(production!DXZ24&gt;0,interest_nominal,0)</f>
        <v>0</v>
      </c>
      <c r="DYA50" s="80">
        <f>IF(production!DYA24&gt;0,interest_nominal,0)</f>
        <v>0</v>
      </c>
      <c r="DYB50" s="80">
        <f>IF(production!DYB24&gt;0,interest_nominal,0)</f>
        <v>0</v>
      </c>
      <c r="DYC50" s="80">
        <f>IF(production!DYC24&gt;0,interest_nominal,0)</f>
        <v>0</v>
      </c>
      <c r="DYD50" s="80">
        <f>IF(production!DYD24&gt;0,interest_nominal,0)</f>
        <v>0</v>
      </c>
      <c r="DYE50" s="80">
        <f>IF(production!DYE24&gt;0,interest_nominal,0)</f>
        <v>0</v>
      </c>
      <c r="DYF50" s="80">
        <f>IF(production!DYF24&gt;0,interest_nominal,0)</f>
        <v>0</v>
      </c>
      <c r="DYG50" s="80">
        <f>IF(production!DYG24&gt;0,interest_nominal,0)</f>
        <v>0</v>
      </c>
      <c r="DYH50" s="80">
        <f>IF(production!DYH24&gt;0,interest_nominal,0)</f>
        <v>0</v>
      </c>
      <c r="DYI50" s="80">
        <f>IF(production!DYI24&gt;0,interest_nominal,0)</f>
        <v>0</v>
      </c>
      <c r="DYJ50" s="80">
        <f>IF(production!DYJ24&gt;0,interest_nominal,0)</f>
        <v>0</v>
      </c>
      <c r="DYK50" s="80">
        <f>IF(production!DYK24&gt;0,interest_nominal,0)</f>
        <v>0</v>
      </c>
      <c r="DYL50" s="80">
        <f>IF(production!DYL24&gt;0,interest_nominal,0)</f>
        <v>0</v>
      </c>
      <c r="DYM50" s="80">
        <f>IF(production!DYM24&gt;0,interest_nominal,0)</f>
        <v>0</v>
      </c>
      <c r="DYN50" s="80">
        <f>IF(production!DYN24&gt;0,interest_nominal,0)</f>
        <v>0</v>
      </c>
      <c r="DYO50" s="80">
        <f>IF(production!DYO24&gt;0,interest_nominal,0)</f>
        <v>0</v>
      </c>
      <c r="DYP50" s="80">
        <f>IF(production!DYP24&gt;0,interest_nominal,0)</f>
        <v>0</v>
      </c>
      <c r="DYQ50" s="80">
        <f>IF(production!DYQ24&gt;0,interest_nominal,0)</f>
        <v>0</v>
      </c>
      <c r="DYR50" s="80">
        <f>IF(production!DYR24&gt;0,interest_nominal,0)</f>
        <v>0</v>
      </c>
      <c r="DYS50" s="80">
        <f>IF(production!DYS24&gt;0,interest_nominal,0)</f>
        <v>0</v>
      </c>
      <c r="DYT50" s="80">
        <f>IF(production!DYT24&gt;0,interest_nominal,0)</f>
        <v>0</v>
      </c>
      <c r="DYU50" s="80">
        <f>IF(production!DYU24&gt;0,interest_nominal,0)</f>
        <v>0</v>
      </c>
      <c r="DYV50" s="80">
        <f>IF(production!DYV24&gt;0,interest_nominal,0)</f>
        <v>0</v>
      </c>
      <c r="DYW50" s="80">
        <f>IF(production!DYW24&gt;0,interest_nominal,0)</f>
        <v>0</v>
      </c>
      <c r="DYX50" s="80">
        <f>IF(production!DYX24&gt;0,interest_nominal,0)</f>
        <v>0</v>
      </c>
      <c r="DYY50" s="80">
        <f>IF(production!DYY24&gt;0,interest_nominal,0)</f>
        <v>0</v>
      </c>
      <c r="DYZ50" s="80">
        <f>IF(production!DYZ24&gt;0,interest_nominal,0)</f>
        <v>0</v>
      </c>
      <c r="DZA50" s="80">
        <f>IF(production!DZA24&gt;0,interest_nominal,0)</f>
        <v>0</v>
      </c>
      <c r="DZB50" s="80">
        <f>IF(production!DZB24&gt;0,interest_nominal,0)</f>
        <v>0</v>
      </c>
      <c r="DZC50" s="80">
        <f>IF(production!DZC24&gt;0,interest_nominal,0)</f>
        <v>0</v>
      </c>
      <c r="DZD50" s="80">
        <f>IF(production!DZD24&gt;0,interest_nominal,0)</f>
        <v>0</v>
      </c>
      <c r="DZE50" s="80">
        <f>IF(production!DZE24&gt;0,interest_nominal,0)</f>
        <v>0</v>
      </c>
      <c r="DZF50" s="80">
        <f>IF(production!DZF24&gt;0,interest_nominal,0)</f>
        <v>0</v>
      </c>
      <c r="DZG50" s="80">
        <f>IF(production!DZG24&gt;0,interest_nominal,0)</f>
        <v>0</v>
      </c>
      <c r="DZH50" s="80">
        <f>IF(production!DZH24&gt;0,interest_nominal,0)</f>
        <v>0</v>
      </c>
      <c r="DZI50" s="80">
        <f>IF(production!DZI24&gt;0,interest_nominal,0)</f>
        <v>0</v>
      </c>
      <c r="DZJ50" s="80">
        <f>IF(production!DZJ24&gt;0,interest_nominal,0)</f>
        <v>0</v>
      </c>
      <c r="DZK50" s="80">
        <f>IF(production!DZK24&gt;0,interest_nominal,0)</f>
        <v>0</v>
      </c>
      <c r="DZL50" s="80">
        <f>IF(production!DZL24&gt;0,interest_nominal,0)</f>
        <v>0</v>
      </c>
      <c r="DZM50" s="80">
        <f>IF(production!DZM24&gt;0,interest_nominal,0)</f>
        <v>0</v>
      </c>
      <c r="DZN50" s="80">
        <f>IF(production!DZN24&gt;0,interest_nominal,0)</f>
        <v>0</v>
      </c>
      <c r="DZO50" s="80">
        <f>IF(production!DZO24&gt;0,interest_nominal,0)</f>
        <v>0</v>
      </c>
      <c r="DZP50" s="80">
        <f>IF(production!DZP24&gt;0,interest_nominal,0)</f>
        <v>0</v>
      </c>
      <c r="DZQ50" s="80">
        <f>IF(production!DZQ24&gt;0,interest_nominal,0)</f>
        <v>0</v>
      </c>
      <c r="DZR50" s="80">
        <f>IF(production!DZR24&gt;0,interest_nominal,0)</f>
        <v>0</v>
      </c>
      <c r="DZS50" s="80">
        <f>IF(production!DZS24&gt;0,interest_nominal,0)</f>
        <v>0</v>
      </c>
      <c r="DZT50" s="80">
        <f>IF(production!DZT24&gt;0,interest_nominal,0)</f>
        <v>0</v>
      </c>
      <c r="DZU50" s="80">
        <f>IF(production!DZU24&gt;0,interest_nominal,0)</f>
        <v>0</v>
      </c>
      <c r="DZV50" s="80">
        <f>IF(production!DZV24&gt;0,interest_nominal,0)</f>
        <v>0</v>
      </c>
      <c r="DZW50" s="80">
        <f>IF(production!DZW24&gt;0,interest_nominal,0)</f>
        <v>0</v>
      </c>
      <c r="DZX50" s="80">
        <f>IF(production!DZX24&gt;0,interest_nominal,0)</f>
        <v>0</v>
      </c>
      <c r="DZY50" s="80">
        <f>IF(production!DZY24&gt;0,interest_nominal,0)</f>
        <v>0</v>
      </c>
      <c r="DZZ50" s="80">
        <f>IF(production!DZZ24&gt;0,interest_nominal,0)</f>
        <v>0</v>
      </c>
      <c r="EAA50" s="80">
        <f>IF(production!EAA24&gt;0,interest_nominal,0)</f>
        <v>0</v>
      </c>
      <c r="EAB50" s="80">
        <f>IF(production!EAB24&gt;0,interest_nominal,0)</f>
        <v>0</v>
      </c>
      <c r="EAC50" s="80">
        <f>IF(production!EAC24&gt;0,interest_nominal,0)</f>
        <v>0</v>
      </c>
      <c r="EAD50" s="80">
        <f>IF(production!EAD24&gt;0,interest_nominal,0)</f>
        <v>0</v>
      </c>
      <c r="EAE50" s="80">
        <f>IF(production!EAE24&gt;0,interest_nominal,0)</f>
        <v>0</v>
      </c>
      <c r="EAF50" s="80">
        <f>IF(production!EAF24&gt;0,interest_nominal,0)</f>
        <v>0</v>
      </c>
      <c r="EAG50" s="80">
        <f>IF(production!EAG24&gt;0,interest_nominal,0)</f>
        <v>0</v>
      </c>
      <c r="EAH50" s="80">
        <f>IF(production!EAH24&gt;0,interest_nominal,0)</f>
        <v>0</v>
      </c>
      <c r="EAI50" s="80">
        <f>IF(production!EAI24&gt;0,interest_nominal,0)</f>
        <v>0</v>
      </c>
      <c r="EAJ50" s="80">
        <f>IF(production!EAJ24&gt;0,interest_nominal,0)</f>
        <v>0</v>
      </c>
      <c r="EAK50" s="80">
        <f>IF(production!EAK24&gt;0,interest_nominal,0)</f>
        <v>0</v>
      </c>
      <c r="EAL50" s="80">
        <f>IF(production!EAL24&gt;0,interest_nominal,0)</f>
        <v>0</v>
      </c>
      <c r="EAM50" s="80">
        <f>IF(production!EAM24&gt;0,interest_nominal,0)</f>
        <v>0</v>
      </c>
      <c r="EAN50" s="80">
        <f>IF(production!EAN24&gt;0,interest_nominal,0)</f>
        <v>0</v>
      </c>
      <c r="EAO50" s="80">
        <f>IF(production!EAO24&gt;0,interest_nominal,0)</f>
        <v>0</v>
      </c>
      <c r="EAP50" s="80">
        <f>IF(production!EAP24&gt;0,interest_nominal,0)</f>
        <v>0</v>
      </c>
      <c r="EAQ50" s="80">
        <f>IF(production!EAQ24&gt;0,interest_nominal,0)</f>
        <v>0</v>
      </c>
      <c r="EAR50" s="80">
        <f>IF(production!EAR24&gt;0,interest_nominal,0)</f>
        <v>0</v>
      </c>
      <c r="EAS50" s="80">
        <f>IF(production!EAS24&gt;0,interest_nominal,0)</f>
        <v>0</v>
      </c>
      <c r="EAT50" s="80">
        <f>IF(production!EAT24&gt;0,interest_nominal,0)</f>
        <v>0</v>
      </c>
      <c r="EAU50" s="80">
        <f>IF(production!EAU24&gt;0,interest_nominal,0)</f>
        <v>0</v>
      </c>
      <c r="EAV50" s="80">
        <f>IF(production!EAV24&gt;0,interest_nominal,0)</f>
        <v>0</v>
      </c>
      <c r="EAW50" s="80">
        <f>IF(production!EAW24&gt;0,interest_nominal,0)</f>
        <v>0</v>
      </c>
      <c r="EAX50" s="80">
        <f>IF(production!EAX24&gt;0,interest_nominal,0)</f>
        <v>0</v>
      </c>
      <c r="EAY50" s="80">
        <f>IF(production!EAY24&gt;0,interest_nominal,0)</f>
        <v>0</v>
      </c>
      <c r="EAZ50" s="80">
        <f>IF(production!EAZ24&gt;0,interest_nominal,0)</f>
        <v>0</v>
      </c>
      <c r="EBA50" s="80">
        <f>IF(production!EBA24&gt;0,interest_nominal,0)</f>
        <v>0</v>
      </c>
      <c r="EBB50" s="80">
        <f>IF(production!EBB24&gt;0,interest_nominal,0)</f>
        <v>0</v>
      </c>
      <c r="EBC50" s="80">
        <f>IF(production!EBC24&gt;0,interest_nominal,0)</f>
        <v>0</v>
      </c>
      <c r="EBD50" s="80">
        <f>IF(production!EBD24&gt;0,interest_nominal,0)</f>
        <v>0</v>
      </c>
      <c r="EBE50" s="80">
        <f>IF(production!EBE24&gt;0,interest_nominal,0)</f>
        <v>0</v>
      </c>
      <c r="EBF50" s="80">
        <f>IF(production!EBF24&gt;0,interest_nominal,0)</f>
        <v>0</v>
      </c>
      <c r="EBG50" s="80">
        <f>IF(production!EBG24&gt;0,interest_nominal,0)</f>
        <v>0</v>
      </c>
      <c r="EBH50" s="80">
        <f>IF(production!EBH24&gt;0,interest_nominal,0)</f>
        <v>0</v>
      </c>
      <c r="EBI50" s="80">
        <f>IF(production!EBI24&gt;0,interest_nominal,0)</f>
        <v>0</v>
      </c>
      <c r="EBJ50" s="80">
        <f>IF(production!EBJ24&gt;0,interest_nominal,0)</f>
        <v>0</v>
      </c>
      <c r="EBK50" s="80">
        <f>IF(production!EBK24&gt;0,interest_nominal,0)</f>
        <v>0</v>
      </c>
      <c r="EBL50" s="80">
        <f>IF(production!EBL24&gt;0,interest_nominal,0)</f>
        <v>0</v>
      </c>
      <c r="EBM50" s="80">
        <f>IF(production!EBM24&gt;0,interest_nominal,0)</f>
        <v>0</v>
      </c>
      <c r="EBN50" s="80">
        <f>IF(production!EBN24&gt;0,interest_nominal,0)</f>
        <v>0</v>
      </c>
      <c r="EBO50" s="80">
        <f>IF(production!EBO24&gt;0,interest_nominal,0)</f>
        <v>0</v>
      </c>
      <c r="EBP50" s="80">
        <f>IF(production!EBP24&gt;0,interest_nominal,0)</f>
        <v>0</v>
      </c>
      <c r="EBQ50" s="80">
        <f>IF(production!EBQ24&gt;0,interest_nominal,0)</f>
        <v>0</v>
      </c>
      <c r="EBR50" s="80">
        <f>IF(production!EBR24&gt;0,interest_nominal,0)</f>
        <v>0</v>
      </c>
      <c r="EBS50" s="80">
        <f>IF(production!EBS24&gt;0,interest_nominal,0)</f>
        <v>0</v>
      </c>
      <c r="EBT50" s="80">
        <f>IF(production!EBT24&gt;0,interest_nominal,0)</f>
        <v>0</v>
      </c>
      <c r="EBU50" s="80">
        <f>IF(production!EBU24&gt;0,interest_nominal,0)</f>
        <v>0</v>
      </c>
      <c r="EBV50" s="80">
        <f>IF(production!EBV24&gt;0,interest_nominal,0)</f>
        <v>0</v>
      </c>
      <c r="EBW50" s="80">
        <f>IF(production!EBW24&gt;0,interest_nominal,0)</f>
        <v>0</v>
      </c>
      <c r="EBX50" s="80">
        <f>IF(production!EBX24&gt;0,interest_nominal,0)</f>
        <v>0</v>
      </c>
      <c r="EBY50" s="80">
        <f>IF(production!EBY24&gt;0,interest_nominal,0)</f>
        <v>0</v>
      </c>
      <c r="EBZ50" s="80">
        <f>IF(production!EBZ24&gt;0,interest_nominal,0)</f>
        <v>0</v>
      </c>
      <c r="ECA50" s="80">
        <f>IF(production!ECA24&gt;0,interest_nominal,0)</f>
        <v>0</v>
      </c>
      <c r="ECB50" s="80">
        <f>IF(production!ECB24&gt;0,interest_nominal,0)</f>
        <v>0</v>
      </c>
      <c r="ECC50" s="80">
        <f>IF(production!ECC24&gt;0,interest_nominal,0)</f>
        <v>0</v>
      </c>
      <c r="ECD50" s="80">
        <f>IF(production!ECD24&gt;0,interest_nominal,0)</f>
        <v>0</v>
      </c>
      <c r="ECE50" s="80">
        <f>IF(production!ECE24&gt;0,interest_nominal,0)</f>
        <v>0</v>
      </c>
      <c r="ECF50" s="80">
        <f>IF(production!ECF24&gt;0,interest_nominal,0)</f>
        <v>0</v>
      </c>
      <c r="ECG50" s="80">
        <f>IF(production!ECG24&gt;0,interest_nominal,0)</f>
        <v>0</v>
      </c>
      <c r="ECH50" s="80">
        <f>IF(production!ECH24&gt;0,interest_nominal,0)</f>
        <v>0</v>
      </c>
      <c r="ECI50" s="80">
        <f>IF(production!ECI24&gt;0,interest_nominal,0)</f>
        <v>0</v>
      </c>
      <c r="ECJ50" s="80">
        <f>IF(production!ECJ24&gt;0,interest_nominal,0)</f>
        <v>0</v>
      </c>
      <c r="ECK50" s="80">
        <f>IF(production!ECK24&gt;0,interest_nominal,0)</f>
        <v>0</v>
      </c>
      <c r="ECL50" s="80">
        <f>IF(production!ECL24&gt;0,interest_nominal,0)</f>
        <v>0</v>
      </c>
      <c r="ECM50" s="80">
        <f>IF(production!ECM24&gt;0,interest_nominal,0)</f>
        <v>0</v>
      </c>
      <c r="ECN50" s="80">
        <f>IF(production!ECN24&gt;0,interest_nominal,0)</f>
        <v>0</v>
      </c>
      <c r="ECO50" s="80">
        <f>IF(production!ECO24&gt;0,interest_nominal,0)</f>
        <v>0</v>
      </c>
      <c r="ECP50" s="80">
        <f>IF(production!ECP24&gt;0,interest_nominal,0)</f>
        <v>0</v>
      </c>
      <c r="ECQ50" s="80">
        <f>IF(production!ECQ24&gt;0,interest_nominal,0)</f>
        <v>0</v>
      </c>
      <c r="ECR50" s="80">
        <f>IF(production!ECR24&gt;0,interest_nominal,0)</f>
        <v>0</v>
      </c>
      <c r="ECS50" s="80">
        <f>IF(production!ECS24&gt;0,interest_nominal,0)</f>
        <v>0</v>
      </c>
      <c r="ECT50" s="80">
        <f>IF(production!ECT24&gt;0,interest_nominal,0)</f>
        <v>0</v>
      </c>
      <c r="ECU50" s="80">
        <f>IF(production!ECU24&gt;0,interest_nominal,0)</f>
        <v>0</v>
      </c>
      <c r="ECV50" s="80">
        <f>IF(production!ECV24&gt;0,interest_nominal,0)</f>
        <v>0</v>
      </c>
      <c r="ECW50" s="80">
        <f>IF(production!ECW24&gt;0,interest_nominal,0)</f>
        <v>0</v>
      </c>
      <c r="ECX50" s="80">
        <f>IF(production!ECX24&gt;0,interest_nominal,0)</f>
        <v>0</v>
      </c>
      <c r="ECY50" s="80">
        <f>IF(production!ECY24&gt;0,interest_nominal,0)</f>
        <v>0</v>
      </c>
      <c r="ECZ50" s="80">
        <f>IF(production!ECZ24&gt;0,interest_nominal,0)</f>
        <v>0</v>
      </c>
      <c r="EDA50" s="80">
        <f>IF(production!EDA24&gt;0,interest_nominal,0)</f>
        <v>0</v>
      </c>
      <c r="EDB50" s="80">
        <f>IF(production!EDB24&gt;0,interest_nominal,0)</f>
        <v>0</v>
      </c>
      <c r="EDC50" s="80">
        <f>IF(production!EDC24&gt;0,interest_nominal,0)</f>
        <v>0</v>
      </c>
      <c r="EDD50" s="80">
        <f>IF(production!EDD24&gt;0,interest_nominal,0)</f>
        <v>0</v>
      </c>
      <c r="EDE50" s="80">
        <f>IF(production!EDE24&gt;0,interest_nominal,0)</f>
        <v>0</v>
      </c>
      <c r="EDF50" s="80">
        <f>IF(production!EDF24&gt;0,interest_nominal,0)</f>
        <v>0</v>
      </c>
      <c r="EDG50" s="80">
        <f>IF(production!EDG24&gt;0,interest_nominal,0)</f>
        <v>0</v>
      </c>
      <c r="EDH50" s="80">
        <f>IF(production!EDH24&gt;0,interest_nominal,0)</f>
        <v>0</v>
      </c>
      <c r="EDI50" s="80">
        <f>IF(production!EDI24&gt;0,interest_nominal,0)</f>
        <v>0</v>
      </c>
      <c r="EDJ50" s="80">
        <f>IF(production!EDJ24&gt;0,interest_nominal,0)</f>
        <v>0</v>
      </c>
      <c r="EDK50" s="80">
        <f>IF(production!EDK24&gt;0,interest_nominal,0)</f>
        <v>0</v>
      </c>
      <c r="EDL50" s="80">
        <f>IF(production!EDL24&gt;0,interest_nominal,0)</f>
        <v>0</v>
      </c>
      <c r="EDM50" s="80">
        <f>IF(production!EDM24&gt;0,interest_nominal,0)</f>
        <v>0</v>
      </c>
      <c r="EDN50" s="80">
        <f>IF(production!EDN24&gt;0,interest_nominal,0)</f>
        <v>0</v>
      </c>
      <c r="EDO50" s="80">
        <f>IF(production!EDO24&gt;0,interest_nominal,0)</f>
        <v>0</v>
      </c>
      <c r="EDP50" s="80">
        <f>IF(production!EDP24&gt;0,interest_nominal,0)</f>
        <v>0</v>
      </c>
      <c r="EDQ50" s="80">
        <f>IF(production!EDQ24&gt;0,interest_nominal,0)</f>
        <v>0</v>
      </c>
      <c r="EDR50" s="80">
        <f>IF(production!EDR24&gt;0,interest_nominal,0)</f>
        <v>0</v>
      </c>
      <c r="EDS50" s="80">
        <f>IF(production!EDS24&gt;0,interest_nominal,0)</f>
        <v>0</v>
      </c>
      <c r="EDT50" s="80">
        <f>IF(production!EDT24&gt;0,interest_nominal,0)</f>
        <v>0</v>
      </c>
      <c r="EDU50" s="80">
        <f>IF(production!EDU24&gt;0,interest_nominal,0)</f>
        <v>0</v>
      </c>
      <c r="EDV50" s="80">
        <f>IF(production!EDV24&gt;0,interest_nominal,0)</f>
        <v>0</v>
      </c>
      <c r="EDW50" s="80">
        <f>IF(production!EDW24&gt;0,interest_nominal,0)</f>
        <v>0</v>
      </c>
      <c r="EDX50" s="80">
        <f>IF(production!EDX24&gt;0,interest_nominal,0)</f>
        <v>0</v>
      </c>
      <c r="EDY50" s="80">
        <f>IF(production!EDY24&gt;0,interest_nominal,0)</f>
        <v>0</v>
      </c>
      <c r="EDZ50" s="80">
        <f>IF(production!EDZ24&gt;0,interest_nominal,0)</f>
        <v>0</v>
      </c>
      <c r="EEA50" s="80">
        <f>IF(production!EEA24&gt;0,interest_nominal,0)</f>
        <v>0</v>
      </c>
      <c r="EEB50" s="80">
        <f>IF(production!EEB24&gt;0,interest_nominal,0)</f>
        <v>0</v>
      </c>
      <c r="EEC50" s="80">
        <f>IF(production!EEC24&gt;0,interest_nominal,0)</f>
        <v>0</v>
      </c>
      <c r="EED50" s="80">
        <f>IF(production!EED24&gt;0,interest_nominal,0)</f>
        <v>0</v>
      </c>
      <c r="EEE50" s="80">
        <f>IF(production!EEE24&gt;0,interest_nominal,0)</f>
        <v>0</v>
      </c>
      <c r="EEF50" s="80">
        <f>IF(production!EEF24&gt;0,interest_nominal,0)</f>
        <v>0</v>
      </c>
      <c r="EEG50" s="80">
        <f>IF(production!EEG24&gt;0,interest_nominal,0)</f>
        <v>0</v>
      </c>
      <c r="EEH50" s="80">
        <f>IF(production!EEH24&gt;0,interest_nominal,0)</f>
        <v>0</v>
      </c>
      <c r="EEI50" s="80">
        <f>IF(production!EEI24&gt;0,interest_nominal,0)</f>
        <v>0</v>
      </c>
      <c r="EEJ50" s="80">
        <f>IF(production!EEJ24&gt;0,interest_nominal,0)</f>
        <v>0</v>
      </c>
      <c r="EEK50" s="80">
        <f>IF(production!EEK24&gt;0,interest_nominal,0)</f>
        <v>0</v>
      </c>
      <c r="EEL50" s="80">
        <f>IF(production!EEL24&gt;0,interest_nominal,0)</f>
        <v>0</v>
      </c>
      <c r="EEM50" s="80">
        <f>IF(production!EEM24&gt;0,interest_nominal,0)</f>
        <v>0</v>
      </c>
      <c r="EEN50" s="80">
        <f>IF(production!EEN24&gt;0,interest_nominal,0)</f>
        <v>0</v>
      </c>
      <c r="EEO50" s="80">
        <f>IF(production!EEO24&gt;0,interest_nominal,0)</f>
        <v>0</v>
      </c>
      <c r="EEP50" s="80">
        <f>IF(production!EEP24&gt;0,interest_nominal,0)</f>
        <v>0</v>
      </c>
      <c r="EEQ50" s="80">
        <f>IF(production!EEQ24&gt;0,interest_nominal,0)</f>
        <v>0</v>
      </c>
      <c r="EER50" s="80">
        <f>IF(production!EER24&gt;0,interest_nominal,0)</f>
        <v>0</v>
      </c>
      <c r="EES50" s="80">
        <f>IF(production!EES24&gt;0,interest_nominal,0)</f>
        <v>0</v>
      </c>
      <c r="EET50" s="80">
        <f>IF(production!EET24&gt;0,interest_nominal,0)</f>
        <v>0</v>
      </c>
      <c r="EEU50" s="80">
        <f>IF(production!EEU24&gt;0,interest_nominal,0)</f>
        <v>0</v>
      </c>
      <c r="EEV50" s="80">
        <f>IF(production!EEV24&gt;0,interest_nominal,0)</f>
        <v>0</v>
      </c>
      <c r="EEW50" s="80">
        <f>IF(production!EEW24&gt;0,interest_nominal,0)</f>
        <v>0</v>
      </c>
      <c r="EEX50" s="80">
        <f>IF(production!EEX24&gt;0,interest_nominal,0)</f>
        <v>0</v>
      </c>
      <c r="EEY50" s="80">
        <f>IF(production!EEY24&gt;0,interest_nominal,0)</f>
        <v>0</v>
      </c>
      <c r="EEZ50" s="80">
        <f>IF(production!EEZ24&gt;0,interest_nominal,0)</f>
        <v>0</v>
      </c>
      <c r="EFA50" s="80">
        <f>IF(production!EFA24&gt;0,interest_nominal,0)</f>
        <v>0</v>
      </c>
      <c r="EFB50" s="80">
        <f>IF(production!EFB24&gt;0,interest_nominal,0)</f>
        <v>0</v>
      </c>
      <c r="EFC50" s="80">
        <f>IF(production!EFC24&gt;0,interest_nominal,0)</f>
        <v>0</v>
      </c>
      <c r="EFD50" s="80">
        <f>IF(production!EFD24&gt;0,interest_nominal,0)</f>
        <v>0</v>
      </c>
      <c r="EFE50" s="80">
        <f>IF(production!EFE24&gt;0,interest_nominal,0)</f>
        <v>0</v>
      </c>
      <c r="EFF50" s="80">
        <f>IF(production!EFF24&gt;0,interest_nominal,0)</f>
        <v>0</v>
      </c>
      <c r="EFG50" s="80">
        <f>IF(production!EFG24&gt;0,interest_nominal,0)</f>
        <v>0</v>
      </c>
      <c r="EFH50" s="80">
        <f>IF(production!EFH24&gt;0,interest_nominal,0)</f>
        <v>0</v>
      </c>
      <c r="EFI50" s="80">
        <f>IF(production!EFI24&gt;0,interest_nominal,0)</f>
        <v>0</v>
      </c>
      <c r="EFJ50" s="80">
        <f>IF(production!EFJ24&gt;0,interest_nominal,0)</f>
        <v>0</v>
      </c>
      <c r="EFK50" s="80">
        <f>IF(production!EFK24&gt;0,interest_nominal,0)</f>
        <v>0</v>
      </c>
      <c r="EFL50" s="80">
        <f>IF(production!EFL24&gt;0,interest_nominal,0)</f>
        <v>0</v>
      </c>
      <c r="EFM50" s="80">
        <f>IF(production!EFM24&gt;0,interest_nominal,0)</f>
        <v>0</v>
      </c>
      <c r="EFN50" s="80">
        <f>IF(production!EFN24&gt;0,interest_nominal,0)</f>
        <v>0</v>
      </c>
      <c r="EFO50" s="80">
        <f>IF(production!EFO24&gt;0,interest_nominal,0)</f>
        <v>0</v>
      </c>
      <c r="EFP50" s="80">
        <f>IF(production!EFP24&gt;0,interest_nominal,0)</f>
        <v>0</v>
      </c>
      <c r="EFQ50" s="80">
        <f>IF(production!EFQ24&gt;0,interest_nominal,0)</f>
        <v>0</v>
      </c>
      <c r="EFR50" s="80">
        <f>IF(production!EFR24&gt;0,interest_nominal,0)</f>
        <v>0</v>
      </c>
      <c r="EFS50" s="80">
        <f>IF(production!EFS24&gt;0,interest_nominal,0)</f>
        <v>0</v>
      </c>
      <c r="EFT50" s="80">
        <f>IF(production!EFT24&gt;0,interest_nominal,0)</f>
        <v>0</v>
      </c>
      <c r="EFU50" s="80">
        <f>IF(production!EFU24&gt;0,interest_nominal,0)</f>
        <v>0</v>
      </c>
      <c r="EFV50" s="80">
        <f>IF(production!EFV24&gt;0,interest_nominal,0)</f>
        <v>0</v>
      </c>
      <c r="EFW50" s="80">
        <f>IF(production!EFW24&gt;0,interest_nominal,0)</f>
        <v>0</v>
      </c>
      <c r="EFX50" s="80">
        <f>IF(production!EFX24&gt;0,interest_nominal,0)</f>
        <v>0</v>
      </c>
      <c r="EFY50" s="80">
        <f>IF(production!EFY24&gt;0,interest_nominal,0)</f>
        <v>0</v>
      </c>
      <c r="EFZ50" s="80">
        <f>IF(production!EFZ24&gt;0,interest_nominal,0)</f>
        <v>0</v>
      </c>
      <c r="EGA50" s="80">
        <f>IF(production!EGA24&gt;0,interest_nominal,0)</f>
        <v>0</v>
      </c>
      <c r="EGB50" s="80">
        <f>IF(production!EGB24&gt;0,interest_nominal,0)</f>
        <v>0</v>
      </c>
      <c r="EGC50" s="80">
        <f>IF(production!EGC24&gt;0,interest_nominal,0)</f>
        <v>0</v>
      </c>
      <c r="EGD50" s="80">
        <f>IF(production!EGD24&gt;0,interest_nominal,0)</f>
        <v>0</v>
      </c>
      <c r="EGE50" s="80">
        <f>IF(production!EGE24&gt;0,interest_nominal,0)</f>
        <v>0</v>
      </c>
      <c r="EGF50" s="80">
        <f>IF(production!EGF24&gt;0,interest_nominal,0)</f>
        <v>0</v>
      </c>
      <c r="EGG50" s="80">
        <f>IF(production!EGG24&gt;0,interest_nominal,0)</f>
        <v>0</v>
      </c>
      <c r="EGH50" s="80">
        <f>IF(production!EGH24&gt;0,interest_nominal,0)</f>
        <v>0</v>
      </c>
      <c r="EGI50" s="80">
        <f>IF(production!EGI24&gt;0,interest_nominal,0)</f>
        <v>0</v>
      </c>
      <c r="EGJ50" s="80">
        <f>IF(production!EGJ24&gt;0,interest_nominal,0)</f>
        <v>0</v>
      </c>
      <c r="EGK50" s="80">
        <f>IF(production!EGK24&gt;0,interest_nominal,0)</f>
        <v>0</v>
      </c>
      <c r="EGL50" s="80">
        <f>IF(production!EGL24&gt;0,interest_nominal,0)</f>
        <v>0</v>
      </c>
      <c r="EGM50" s="80">
        <f>IF(production!EGM24&gt;0,interest_nominal,0)</f>
        <v>0</v>
      </c>
      <c r="EGN50" s="80">
        <f>IF(production!EGN24&gt;0,interest_nominal,0)</f>
        <v>0</v>
      </c>
      <c r="EGO50" s="80">
        <f>IF(production!EGO24&gt;0,interest_nominal,0)</f>
        <v>0</v>
      </c>
      <c r="EGP50" s="80">
        <f>IF(production!EGP24&gt;0,interest_nominal,0)</f>
        <v>0</v>
      </c>
      <c r="EGQ50" s="80">
        <f>IF(production!EGQ24&gt;0,interest_nominal,0)</f>
        <v>0</v>
      </c>
      <c r="EGR50" s="80">
        <f>IF(production!EGR24&gt;0,interest_nominal,0)</f>
        <v>0</v>
      </c>
      <c r="EGS50" s="80">
        <f>IF(production!EGS24&gt;0,interest_nominal,0)</f>
        <v>0</v>
      </c>
      <c r="EGT50" s="80">
        <f>IF(production!EGT24&gt;0,interest_nominal,0)</f>
        <v>0</v>
      </c>
      <c r="EGU50" s="80">
        <f>IF(production!EGU24&gt;0,interest_nominal,0)</f>
        <v>0</v>
      </c>
      <c r="EGV50" s="80">
        <f>IF(production!EGV24&gt;0,interest_nominal,0)</f>
        <v>0</v>
      </c>
      <c r="EGW50" s="80">
        <f>IF(production!EGW24&gt;0,interest_nominal,0)</f>
        <v>0</v>
      </c>
      <c r="EGX50" s="80">
        <f>IF(production!EGX24&gt;0,interest_nominal,0)</f>
        <v>0</v>
      </c>
      <c r="EGY50" s="80">
        <f>IF(production!EGY24&gt;0,interest_nominal,0)</f>
        <v>0</v>
      </c>
      <c r="EGZ50" s="80">
        <f>IF(production!EGZ24&gt;0,interest_nominal,0)</f>
        <v>0</v>
      </c>
      <c r="EHA50" s="80">
        <f>IF(production!EHA24&gt;0,interest_nominal,0)</f>
        <v>0</v>
      </c>
      <c r="EHB50" s="80">
        <f>IF(production!EHB24&gt;0,interest_nominal,0)</f>
        <v>0</v>
      </c>
      <c r="EHC50" s="80">
        <f>IF(production!EHC24&gt;0,interest_nominal,0)</f>
        <v>0</v>
      </c>
      <c r="EHD50" s="80">
        <f>IF(production!EHD24&gt;0,interest_nominal,0)</f>
        <v>0</v>
      </c>
      <c r="EHE50" s="80">
        <f>IF(production!EHE24&gt;0,interest_nominal,0)</f>
        <v>0</v>
      </c>
      <c r="EHF50" s="80">
        <f>IF(production!EHF24&gt;0,interest_nominal,0)</f>
        <v>0</v>
      </c>
      <c r="EHG50" s="80">
        <f>IF(production!EHG24&gt;0,interest_nominal,0)</f>
        <v>0</v>
      </c>
      <c r="EHH50" s="80">
        <f>IF(production!EHH24&gt;0,interest_nominal,0)</f>
        <v>0</v>
      </c>
      <c r="EHI50" s="80">
        <f>IF(production!EHI24&gt;0,interest_nominal,0)</f>
        <v>0</v>
      </c>
      <c r="EHJ50" s="80">
        <f>IF(production!EHJ24&gt;0,interest_nominal,0)</f>
        <v>0</v>
      </c>
      <c r="EHK50" s="80">
        <f>IF(production!EHK24&gt;0,interest_nominal,0)</f>
        <v>0</v>
      </c>
      <c r="EHL50" s="80">
        <f>IF(production!EHL24&gt;0,interest_nominal,0)</f>
        <v>0</v>
      </c>
      <c r="EHM50" s="80">
        <f>IF(production!EHM24&gt;0,interest_nominal,0)</f>
        <v>0</v>
      </c>
      <c r="EHN50" s="80">
        <f>IF(production!EHN24&gt;0,interest_nominal,0)</f>
        <v>0</v>
      </c>
      <c r="EHO50" s="80">
        <f>IF(production!EHO24&gt;0,interest_nominal,0)</f>
        <v>0</v>
      </c>
      <c r="EHP50" s="80">
        <f>IF(production!EHP24&gt;0,interest_nominal,0)</f>
        <v>0</v>
      </c>
      <c r="EHQ50" s="80">
        <f>IF(production!EHQ24&gt;0,interest_nominal,0)</f>
        <v>0</v>
      </c>
      <c r="EHR50" s="80">
        <f>IF(production!EHR24&gt;0,interest_nominal,0)</f>
        <v>0</v>
      </c>
      <c r="EHS50" s="80">
        <f>IF(production!EHS24&gt;0,interest_nominal,0)</f>
        <v>0</v>
      </c>
      <c r="EHT50" s="80">
        <f>IF(production!EHT24&gt;0,interest_nominal,0)</f>
        <v>0</v>
      </c>
      <c r="EHU50" s="80">
        <f>IF(production!EHU24&gt;0,interest_nominal,0)</f>
        <v>0</v>
      </c>
      <c r="EHV50" s="80">
        <f>IF(production!EHV24&gt;0,interest_nominal,0)</f>
        <v>0</v>
      </c>
      <c r="EHW50" s="80">
        <f>IF(production!EHW24&gt;0,interest_nominal,0)</f>
        <v>0</v>
      </c>
      <c r="EHX50" s="80">
        <f>IF(production!EHX24&gt;0,interest_nominal,0)</f>
        <v>0</v>
      </c>
      <c r="EHY50" s="80">
        <f>IF(production!EHY24&gt;0,interest_nominal,0)</f>
        <v>0</v>
      </c>
      <c r="EHZ50" s="80">
        <f>IF(production!EHZ24&gt;0,interest_nominal,0)</f>
        <v>0</v>
      </c>
      <c r="EIA50" s="80">
        <f>IF(production!EIA24&gt;0,interest_nominal,0)</f>
        <v>0</v>
      </c>
      <c r="EIB50" s="80">
        <f>IF(production!EIB24&gt;0,interest_nominal,0)</f>
        <v>0</v>
      </c>
      <c r="EIC50" s="80">
        <f>IF(production!EIC24&gt;0,interest_nominal,0)</f>
        <v>0</v>
      </c>
      <c r="EID50" s="80">
        <f>IF(production!EID24&gt;0,interest_nominal,0)</f>
        <v>0</v>
      </c>
      <c r="EIE50" s="80">
        <f>IF(production!EIE24&gt;0,interest_nominal,0)</f>
        <v>0</v>
      </c>
      <c r="EIF50" s="80">
        <f>IF(production!EIF24&gt;0,interest_nominal,0)</f>
        <v>0</v>
      </c>
      <c r="EIG50" s="80">
        <f>IF(production!EIG24&gt;0,interest_nominal,0)</f>
        <v>0</v>
      </c>
      <c r="EIH50" s="80">
        <f>IF(production!EIH24&gt;0,interest_nominal,0)</f>
        <v>0</v>
      </c>
      <c r="EII50" s="80">
        <f>IF(production!EII24&gt;0,interest_nominal,0)</f>
        <v>0</v>
      </c>
      <c r="EIJ50" s="80">
        <f>IF(production!EIJ24&gt;0,interest_nominal,0)</f>
        <v>0</v>
      </c>
      <c r="EIK50" s="80">
        <f>IF(production!EIK24&gt;0,interest_nominal,0)</f>
        <v>0</v>
      </c>
      <c r="EIL50" s="80">
        <f>IF(production!EIL24&gt;0,interest_nominal,0)</f>
        <v>0</v>
      </c>
      <c r="EIM50" s="80">
        <f>IF(production!EIM24&gt;0,interest_nominal,0)</f>
        <v>0</v>
      </c>
      <c r="EIN50" s="80">
        <f>IF(production!EIN24&gt;0,interest_nominal,0)</f>
        <v>0</v>
      </c>
      <c r="EIO50" s="80">
        <f>IF(production!EIO24&gt;0,interest_nominal,0)</f>
        <v>0</v>
      </c>
      <c r="EIP50" s="80">
        <f>IF(production!EIP24&gt;0,interest_nominal,0)</f>
        <v>0</v>
      </c>
      <c r="EIQ50" s="80">
        <f>IF(production!EIQ24&gt;0,interest_nominal,0)</f>
        <v>0</v>
      </c>
      <c r="EIR50" s="80">
        <f>IF(production!EIR24&gt;0,interest_nominal,0)</f>
        <v>0</v>
      </c>
      <c r="EIS50" s="80">
        <f>IF(production!EIS24&gt;0,interest_nominal,0)</f>
        <v>0</v>
      </c>
      <c r="EIT50" s="80">
        <f>IF(production!EIT24&gt;0,interest_nominal,0)</f>
        <v>0</v>
      </c>
      <c r="EIU50" s="80">
        <f>IF(production!EIU24&gt;0,interest_nominal,0)</f>
        <v>0</v>
      </c>
      <c r="EIV50" s="80">
        <f>IF(production!EIV24&gt;0,interest_nominal,0)</f>
        <v>0</v>
      </c>
      <c r="EIW50" s="80">
        <f>IF(production!EIW24&gt;0,interest_nominal,0)</f>
        <v>0</v>
      </c>
      <c r="EIX50" s="80">
        <f>IF(production!EIX24&gt;0,interest_nominal,0)</f>
        <v>0</v>
      </c>
      <c r="EIY50" s="80">
        <f>IF(production!EIY24&gt;0,interest_nominal,0)</f>
        <v>0</v>
      </c>
      <c r="EIZ50" s="80">
        <f>IF(production!EIZ24&gt;0,interest_nominal,0)</f>
        <v>0</v>
      </c>
      <c r="EJA50" s="80">
        <f>IF(production!EJA24&gt;0,interest_nominal,0)</f>
        <v>0</v>
      </c>
      <c r="EJB50" s="80">
        <f>IF(production!EJB24&gt;0,interest_nominal,0)</f>
        <v>0</v>
      </c>
      <c r="EJC50" s="80">
        <f>IF(production!EJC24&gt;0,interest_nominal,0)</f>
        <v>0</v>
      </c>
      <c r="EJD50" s="80">
        <f>IF(production!EJD24&gt;0,interest_nominal,0)</f>
        <v>0</v>
      </c>
      <c r="EJE50" s="80">
        <f>IF(production!EJE24&gt;0,interest_nominal,0)</f>
        <v>0</v>
      </c>
      <c r="EJF50" s="80">
        <f>IF(production!EJF24&gt;0,interest_nominal,0)</f>
        <v>0</v>
      </c>
      <c r="EJG50" s="80">
        <f>IF(production!EJG24&gt;0,interest_nominal,0)</f>
        <v>0</v>
      </c>
      <c r="EJH50" s="80">
        <f>IF(production!EJH24&gt;0,interest_nominal,0)</f>
        <v>0</v>
      </c>
      <c r="EJI50" s="80">
        <f>IF(production!EJI24&gt;0,interest_nominal,0)</f>
        <v>0</v>
      </c>
      <c r="EJJ50" s="80">
        <f>IF(production!EJJ24&gt;0,interest_nominal,0)</f>
        <v>0</v>
      </c>
      <c r="EJK50" s="80">
        <f>IF(production!EJK24&gt;0,interest_nominal,0)</f>
        <v>0</v>
      </c>
      <c r="EJL50" s="80">
        <f>IF(production!EJL24&gt;0,interest_nominal,0)</f>
        <v>0</v>
      </c>
      <c r="EJM50" s="80">
        <f>IF(production!EJM24&gt;0,interest_nominal,0)</f>
        <v>0</v>
      </c>
      <c r="EJN50" s="80">
        <f>IF(production!EJN24&gt;0,interest_nominal,0)</f>
        <v>0</v>
      </c>
      <c r="EJO50" s="80">
        <f>IF(production!EJO24&gt;0,interest_nominal,0)</f>
        <v>0</v>
      </c>
      <c r="EJP50" s="80">
        <f>IF(production!EJP24&gt;0,interest_nominal,0)</f>
        <v>0</v>
      </c>
      <c r="EJQ50" s="80">
        <f>IF(production!EJQ24&gt;0,interest_nominal,0)</f>
        <v>0</v>
      </c>
      <c r="EJR50" s="80">
        <f>IF(production!EJR24&gt;0,interest_nominal,0)</f>
        <v>0</v>
      </c>
      <c r="EJS50" s="80">
        <f>IF(production!EJS24&gt;0,interest_nominal,0)</f>
        <v>0</v>
      </c>
      <c r="EJT50" s="80">
        <f>IF(production!EJT24&gt;0,interest_nominal,0)</f>
        <v>0</v>
      </c>
      <c r="EJU50" s="80">
        <f>IF(production!EJU24&gt;0,interest_nominal,0)</f>
        <v>0</v>
      </c>
      <c r="EJV50" s="80">
        <f>IF(production!EJV24&gt;0,interest_nominal,0)</f>
        <v>0</v>
      </c>
      <c r="EJW50" s="80">
        <f>IF(production!EJW24&gt;0,interest_nominal,0)</f>
        <v>0</v>
      </c>
      <c r="EJX50" s="80">
        <f>IF(production!EJX24&gt;0,interest_nominal,0)</f>
        <v>0</v>
      </c>
      <c r="EJY50" s="80">
        <f>IF(production!EJY24&gt;0,interest_nominal,0)</f>
        <v>0</v>
      </c>
      <c r="EJZ50" s="80">
        <f>IF(production!EJZ24&gt;0,interest_nominal,0)</f>
        <v>0</v>
      </c>
      <c r="EKA50" s="80">
        <f>IF(production!EKA24&gt;0,interest_nominal,0)</f>
        <v>0</v>
      </c>
      <c r="EKB50" s="80">
        <f>IF(production!EKB24&gt;0,interest_nominal,0)</f>
        <v>0</v>
      </c>
      <c r="EKC50" s="80">
        <f>IF(production!EKC24&gt;0,interest_nominal,0)</f>
        <v>0</v>
      </c>
      <c r="EKD50" s="80">
        <f>IF(production!EKD24&gt;0,interest_nominal,0)</f>
        <v>0</v>
      </c>
      <c r="EKE50" s="80">
        <f>IF(production!EKE24&gt;0,interest_nominal,0)</f>
        <v>0</v>
      </c>
      <c r="EKF50" s="80">
        <f>IF(production!EKF24&gt;0,interest_nominal,0)</f>
        <v>0</v>
      </c>
      <c r="EKG50" s="80">
        <f>IF(production!EKG24&gt;0,interest_nominal,0)</f>
        <v>0</v>
      </c>
      <c r="EKH50" s="80">
        <f>IF(production!EKH24&gt;0,interest_nominal,0)</f>
        <v>0</v>
      </c>
      <c r="EKI50" s="80">
        <f>IF(production!EKI24&gt;0,interest_nominal,0)</f>
        <v>0</v>
      </c>
      <c r="EKJ50" s="80">
        <f>IF(production!EKJ24&gt;0,interest_nominal,0)</f>
        <v>0</v>
      </c>
      <c r="EKK50" s="80">
        <f>IF(production!EKK24&gt;0,interest_nominal,0)</f>
        <v>0</v>
      </c>
      <c r="EKL50" s="80">
        <f>IF(production!EKL24&gt;0,interest_nominal,0)</f>
        <v>0</v>
      </c>
      <c r="EKM50" s="80">
        <f>IF(production!EKM24&gt;0,interest_nominal,0)</f>
        <v>0</v>
      </c>
      <c r="EKN50" s="80">
        <f>IF(production!EKN24&gt;0,interest_nominal,0)</f>
        <v>0</v>
      </c>
      <c r="EKO50" s="80">
        <f>IF(production!EKO24&gt;0,interest_nominal,0)</f>
        <v>0</v>
      </c>
      <c r="EKP50" s="80">
        <f>IF(production!EKP24&gt;0,interest_nominal,0)</f>
        <v>0</v>
      </c>
      <c r="EKQ50" s="80">
        <f>IF(production!EKQ24&gt;0,interest_nominal,0)</f>
        <v>0</v>
      </c>
      <c r="EKR50" s="80">
        <f>IF(production!EKR24&gt;0,interest_nominal,0)</f>
        <v>0</v>
      </c>
      <c r="EKS50" s="80">
        <f>IF(production!EKS24&gt;0,interest_nominal,0)</f>
        <v>0</v>
      </c>
      <c r="EKT50" s="80">
        <f>IF(production!EKT24&gt;0,interest_nominal,0)</f>
        <v>0</v>
      </c>
      <c r="EKU50" s="80">
        <f>IF(production!EKU24&gt;0,interest_nominal,0)</f>
        <v>0</v>
      </c>
      <c r="EKV50" s="80">
        <f>IF(production!EKV24&gt;0,interest_nominal,0)</f>
        <v>0</v>
      </c>
      <c r="EKW50" s="80">
        <f>IF(production!EKW24&gt;0,interest_nominal,0)</f>
        <v>0</v>
      </c>
      <c r="EKX50" s="80">
        <f>IF(production!EKX24&gt;0,interest_nominal,0)</f>
        <v>0</v>
      </c>
      <c r="EKY50" s="80">
        <f>IF(production!EKY24&gt;0,interest_nominal,0)</f>
        <v>0</v>
      </c>
      <c r="EKZ50" s="80">
        <f>IF(production!EKZ24&gt;0,interest_nominal,0)</f>
        <v>0</v>
      </c>
      <c r="ELA50" s="80">
        <f>IF(production!ELA24&gt;0,interest_nominal,0)</f>
        <v>0</v>
      </c>
      <c r="ELB50" s="80">
        <f>IF(production!ELB24&gt;0,interest_nominal,0)</f>
        <v>0</v>
      </c>
      <c r="ELC50" s="80">
        <f>IF(production!ELC24&gt;0,interest_nominal,0)</f>
        <v>0</v>
      </c>
      <c r="ELD50" s="80">
        <f>IF(production!ELD24&gt;0,interest_nominal,0)</f>
        <v>0</v>
      </c>
      <c r="ELE50" s="80">
        <f>IF(production!ELE24&gt;0,interest_nominal,0)</f>
        <v>0</v>
      </c>
      <c r="ELF50" s="80">
        <f>IF(production!ELF24&gt;0,interest_nominal,0)</f>
        <v>0</v>
      </c>
      <c r="ELG50" s="80">
        <f>IF(production!ELG24&gt;0,interest_nominal,0)</f>
        <v>0</v>
      </c>
      <c r="ELH50" s="80">
        <f>IF(production!ELH24&gt;0,interest_nominal,0)</f>
        <v>0</v>
      </c>
      <c r="ELI50" s="80">
        <f>IF(production!ELI24&gt;0,interest_nominal,0)</f>
        <v>0</v>
      </c>
      <c r="ELJ50" s="80">
        <f>IF(production!ELJ24&gt;0,interest_nominal,0)</f>
        <v>0</v>
      </c>
      <c r="ELK50" s="80">
        <f>IF(production!ELK24&gt;0,interest_nominal,0)</f>
        <v>0</v>
      </c>
      <c r="ELL50" s="80">
        <f>IF(production!ELL24&gt;0,interest_nominal,0)</f>
        <v>0</v>
      </c>
      <c r="ELM50" s="80">
        <f>IF(production!ELM24&gt;0,interest_nominal,0)</f>
        <v>0</v>
      </c>
      <c r="ELN50" s="80">
        <f>IF(production!ELN24&gt;0,interest_nominal,0)</f>
        <v>0</v>
      </c>
      <c r="ELO50" s="80">
        <f>IF(production!ELO24&gt;0,interest_nominal,0)</f>
        <v>0</v>
      </c>
      <c r="ELP50" s="80">
        <f>IF(production!ELP24&gt;0,interest_nominal,0)</f>
        <v>0</v>
      </c>
      <c r="ELQ50" s="80">
        <f>IF(production!ELQ24&gt;0,interest_nominal,0)</f>
        <v>0</v>
      </c>
      <c r="ELR50" s="80">
        <f>IF(production!ELR24&gt;0,interest_nominal,0)</f>
        <v>0</v>
      </c>
      <c r="ELS50" s="80">
        <f>IF(production!ELS24&gt;0,interest_nominal,0)</f>
        <v>0</v>
      </c>
      <c r="ELT50" s="80">
        <f>IF(production!ELT24&gt;0,interest_nominal,0)</f>
        <v>0</v>
      </c>
      <c r="ELU50" s="80">
        <f>IF(production!ELU24&gt;0,interest_nominal,0)</f>
        <v>0</v>
      </c>
      <c r="ELV50" s="80">
        <f>IF(production!ELV24&gt;0,interest_nominal,0)</f>
        <v>0</v>
      </c>
      <c r="ELW50" s="80">
        <f>IF(production!ELW24&gt;0,interest_nominal,0)</f>
        <v>0</v>
      </c>
      <c r="ELX50" s="80">
        <f>IF(production!ELX24&gt;0,interest_nominal,0)</f>
        <v>0</v>
      </c>
      <c r="ELY50" s="80">
        <f>IF(production!ELY24&gt;0,interest_nominal,0)</f>
        <v>0</v>
      </c>
      <c r="ELZ50" s="80">
        <f>IF(production!ELZ24&gt;0,interest_nominal,0)</f>
        <v>0</v>
      </c>
      <c r="EMA50" s="80">
        <f>IF(production!EMA24&gt;0,interest_nominal,0)</f>
        <v>0</v>
      </c>
      <c r="EMB50" s="80">
        <f>IF(production!EMB24&gt;0,interest_nominal,0)</f>
        <v>0</v>
      </c>
      <c r="EMC50" s="80">
        <f>IF(production!EMC24&gt;0,interest_nominal,0)</f>
        <v>0</v>
      </c>
      <c r="EMD50" s="80">
        <f>IF(production!EMD24&gt;0,interest_nominal,0)</f>
        <v>0</v>
      </c>
      <c r="EME50" s="80">
        <f>IF(production!EME24&gt;0,interest_nominal,0)</f>
        <v>0</v>
      </c>
      <c r="EMF50" s="80">
        <f>IF(production!EMF24&gt;0,interest_nominal,0)</f>
        <v>0</v>
      </c>
      <c r="EMG50" s="80">
        <f>IF(production!EMG24&gt;0,interest_nominal,0)</f>
        <v>0</v>
      </c>
      <c r="EMH50" s="80">
        <f>IF(production!EMH24&gt;0,interest_nominal,0)</f>
        <v>0</v>
      </c>
      <c r="EMI50" s="80">
        <f>IF(production!EMI24&gt;0,interest_nominal,0)</f>
        <v>0</v>
      </c>
      <c r="EMJ50" s="80">
        <f>IF(production!EMJ24&gt;0,interest_nominal,0)</f>
        <v>0</v>
      </c>
      <c r="EMK50" s="80">
        <f>IF(production!EMK24&gt;0,interest_nominal,0)</f>
        <v>0</v>
      </c>
      <c r="EML50" s="80">
        <f>IF(production!EML24&gt;0,interest_nominal,0)</f>
        <v>0</v>
      </c>
      <c r="EMM50" s="80">
        <f>IF(production!EMM24&gt;0,interest_nominal,0)</f>
        <v>0</v>
      </c>
      <c r="EMN50" s="80">
        <f>IF(production!EMN24&gt;0,interest_nominal,0)</f>
        <v>0</v>
      </c>
      <c r="EMO50" s="80">
        <f>IF(production!EMO24&gt;0,interest_nominal,0)</f>
        <v>0</v>
      </c>
      <c r="EMP50" s="80">
        <f>IF(production!EMP24&gt;0,interest_nominal,0)</f>
        <v>0</v>
      </c>
      <c r="EMQ50" s="80">
        <f>IF(production!EMQ24&gt;0,interest_nominal,0)</f>
        <v>0</v>
      </c>
      <c r="EMR50" s="80">
        <f>IF(production!EMR24&gt;0,interest_nominal,0)</f>
        <v>0</v>
      </c>
      <c r="EMS50" s="80">
        <f>IF(production!EMS24&gt;0,interest_nominal,0)</f>
        <v>0</v>
      </c>
      <c r="EMT50" s="80">
        <f>IF(production!EMT24&gt;0,interest_nominal,0)</f>
        <v>0</v>
      </c>
      <c r="EMU50" s="80">
        <f>IF(production!EMU24&gt;0,interest_nominal,0)</f>
        <v>0</v>
      </c>
      <c r="EMV50" s="80">
        <f>IF(production!EMV24&gt;0,interest_nominal,0)</f>
        <v>0</v>
      </c>
      <c r="EMW50" s="80">
        <f>IF(production!EMW24&gt;0,interest_nominal,0)</f>
        <v>0</v>
      </c>
      <c r="EMX50" s="80">
        <f>IF(production!EMX24&gt;0,interest_nominal,0)</f>
        <v>0</v>
      </c>
      <c r="EMY50" s="80">
        <f>IF(production!EMY24&gt;0,interest_nominal,0)</f>
        <v>0</v>
      </c>
      <c r="EMZ50" s="80">
        <f>IF(production!EMZ24&gt;0,interest_nominal,0)</f>
        <v>0</v>
      </c>
      <c r="ENA50" s="80">
        <f>IF(production!ENA24&gt;0,interest_nominal,0)</f>
        <v>0</v>
      </c>
      <c r="ENB50" s="80">
        <f>IF(production!ENB24&gt;0,interest_nominal,0)</f>
        <v>0</v>
      </c>
      <c r="ENC50" s="80">
        <f>IF(production!ENC24&gt;0,interest_nominal,0)</f>
        <v>0</v>
      </c>
      <c r="END50" s="80">
        <f>IF(production!END24&gt;0,interest_nominal,0)</f>
        <v>0</v>
      </c>
      <c r="ENE50" s="80">
        <f>IF(production!ENE24&gt;0,interest_nominal,0)</f>
        <v>0</v>
      </c>
      <c r="ENF50" s="80">
        <f>IF(production!ENF24&gt;0,interest_nominal,0)</f>
        <v>0</v>
      </c>
      <c r="ENG50" s="80">
        <f>IF(production!ENG24&gt;0,interest_nominal,0)</f>
        <v>0</v>
      </c>
      <c r="ENH50" s="80">
        <f>IF(production!ENH24&gt;0,interest_nominal,0)</f>
        <v>0</v>
      </c>
      <c r="ENI50" s="80">
        <f>IF(production!ENI24&gt;0,interest_nominal,0)</f>
        <v>0</v>
      </c>
      <c r="ENJ50" s="80">
        <f>IF(production!ENJ24&gt;0,interest_nominal,0)</f>
        <v>0</v>
      </c>
      <c r="ENK50" s="80">
        <f>IF(production!ENK24&gt;0,interest_nominal,0)</f>
        <v>0</v>
      </c>
      <c r="ENL50" s="80">
        <f>IF(production!ENL24&gt;0,interest_nominal,0)</f>
        <v>0</v>
      </c>
      <c r="ENM50" s="80">
        <f>IF(production!ENM24&gt;0,interest_nominal,0)</f>
        <v>0</v>
      </c>
      <c r="ENN50" s="80">
        <f>IF(production!ENN24&gt;0,interest_nominal,0)</f>
        <v>0</v>
      </c>
      <c r="ENO50" s="80">
        <f>IF(production!ENO24&gt;0,interest_nominal,0)</f>
        <v>0</v>
      </c>
      <c r="ENP50" s="80">
        <f>IF(production!ENP24&gt;0,interest_nominal,0)</f>
        <v>0</v>
      </c>
      <c r="ENQ50" s="80">
        <f>IF(production!ENQ24&gt;0,interest_nominal,0)</f>
        <v>0</v>
      </c>
      <c r="ENR50" s="80">
        <f>IF(production!ENR24&gt;0,interest_nominal,0)</f>
        <v>0</v>
      </c>
      <c r="ENS50" s="80">
        <f>IF(production!ENS24&gt;0,interest_nominal,0)</f>
        <v>0</v>
      </c>
      <c r="ENT50" s="80">
        <f>IF(production!ENT24&gt;0,interest_nominal,0)</f>
        <v>0</v>
      </c>
      <c r="ENU50" s="80">
        <f>IF(production!ENU24&gt;0,interest_nominal,0)</f>
        <v>0</v>
      </c>
      <c r="ENV50" s="80">
        <f>IF(production!ENV24&gt;0,interest_nominal,0)</f>
        <v>0</v>
      </c>
      <c r="ENW50" s="80">
        <f>IF(production!ENW24&gt;0,interest_nominal,0)</f>
        <v>0</v>
      </c>
      <c r="ENX50" s="80">
        <f>IF(production!ENX24&gt;0,interest_nominal,0)</f>
        <v>0</v>
      </c>
      <c r="ENY50" s="80">
        <f>IF(production!ENY24&gt;0,interest_nominal,0)</f>
        <v>0</v>
      </c>
      <c r="ENZ50" s="80">
        <f>IF(production!ENZ24&gt;0,interest_nominal,0)</f>
        <v>0</v>
      </c>
      <c r="EOA50" s="80">
        <f>IF(production!EOA24&gt;0,interest_nominal,0)</f>
        <v>0</v>
      </c>
      <c r="EOB50" s="80">
        <f>IF(production!EOB24&gt;0,interest_nominal,0)</f>
        <v>0</v>
      </c>
      <c r="EOC50" s="80">
        <f>IF(production!EOC24&gt;0,interest_nominal,0)</f>
        <v>0</v>
      </c>
      <c r="EOD50" s="80">
        <f>IF(production!EOD24&gt;0,interest_nominal,0)</f>
        <v>0</v>
      </c>
      <c r="EOE50" s="80">
        <f>IF(production!EOE24&gt;0,interest_nominal,0)</f>
        <v>0</v>
      </c>
      <c r="EOF50" s="80">
        <f>IF(production!EOF24&gt;0,interest_nominal,0)</f>
        <v>0</v>
      </c>
      <c r="EOG50" s="80">
        <f>IF(production!EOG24&gt;0,interest_nominal,0)</f>
        <v>0</v>
      </c>
      <c r="EOH50" s="80">
        <f>IF(production!EOH24&gt;0,interest_nominal,0)</f>
        <v>0</v>
      </c>
      <c r="EOI50" s="80">
        <f>IF(production!EOI24&gt;0,interest_nominal,0)</f>
        <v>0</v>
      </c>
      <c r="EOJ50" s="80">
        <f>IF(production!EOJ24&gt;0,interest_nominal,0)</f>
        <v>0</v>
      </c>
      <c r="EOK50" s="80">
        <f>IF(production!EOK24&gt;0,interest_nominal,0)</f>
        <v>0</v>
      </c>
      <c r="EOL50" s="80">
        <f>IF(production!EOL24&gt;0,interest_nominal,0)</f>
        <v>0</v>
      </c>
      <c r="EOM50" s="80">
        <f>IF(production!EOM24&gt;0,interest_nominal,0)</f>
        <v>0</v>
      </c>
      <c r="EON50" s="80">
        <f>IF(production!EON24&gt;0,interest_nominal,0)</f>
        <v>0</v>
      </c>
      <c r="EOO50" s="80">
        <f>IF(production!EOO24&gt;0,interest_nominal,0)</f>
        <v>0</v>
      </c>
      <c r="EOP50" s="80">
        <f>IF(production!EOP24&gt;0,interest_nominal,0)</f>
        <v>0</v>
      </c>
      <c r="EOQ50" s="80">
        <f>IF(production!EOQ24&gt;0,interest_nominal,0)</f>
        <v>0</v>
      </c>
      <c r="EOR50" s="80">
        <f>IF(production!EOR24&gt;0,interest_nominal,0)</f>
        <v>0</v>
      </c>
      <c r="EOS50" s="80">
        <f>IF(production!EOS24&gt;0,interest_nominal,0)</f>
        <v>0</v>
      </c>
      <c r="EOT50" s="80">
        <f>IF(production!EOT24&gt;0,interest_nominal,0)</f>
        <v>0</v>
      </c>
      <c r="EOU50" s="80">
        <f>IF(production!EOU24&gt;0,interest_nominal,0)</f>
        <v>0</v>
      </c>
      <c r="EOV50" s="80">
        <f>IF(production!EOV24&gt;0,interest_nominal,0)</f>
        <v>0</v>
      </c>
      <c r="EOW50" s="80">
        <f>IF(production!EOW24&gt;0,interest_nominal,0)</f>
        <v>0</v>
      </c>
      <c r="EOX50" s="80">
        <f>IF(production!EOX24&gt;0,interest_nominal,0)</f>
        <v>0</v>
      </c>
      <c r="EOY50" s="80">
        <f>IF(production!EOY24&gt;0,interest_nominal,0)</f>
        <v>0</v>
      </c>
      <c r="EOZ50" s="80">
        <f>IF(production!EOZ24&gt;0,interest_nominal,0)</f>
        <v>0</v>
      </c>
      <c r="EPA50" s="80">
        <f>IF(production!EPA24&gt;0,interest_nominal,0)</f>
        <v>0</v>
      </c>
      <c r="EPB50" s="80">
        <f>IF(production!EPB24&gt;0,interest_nominal,0)</f>
        <v>0</v>
      </c>
      <c r="EPC50" s="80">
        <f>IF(production!EPC24&gt;0,interest_nominal,0)</f>
        <v>0</v>
      </c>
      <c r="EPD50" s="80">
        <f>IF(production!EPD24&gt;0,interest_nominal,0)</f>
        <v>0</v>
      </c>
      <c r="EPE50" s="80">
        <f>IF(production!EPE24&gt;0,interest_nominal,0)</f>
        <v>0</v>
      </c>
      <c r="EPF50" s="80">
        <f>IF(production!EPF24&gt;0,interest_nominal,0)</f>
        <v>0</v>
      </c>
      <c r="EPG50" s="80">
        <f>IF(production!EPG24&gt;0,interest_nominal,0)</f>
        <v>0</v>
      </c>
      <c r="EPH50" s="80">
        <f>IF(production!EPH24&gt;0,interest_nominal,0)</f>
        <v>0</v>
      </c>
      <c r="EPI50" s="80">
        <f>IF(production!EPI24&gt;0,interest_nominal,0)</f>
        <v>0</v>
      </c>
      <c r="EPJ50" s="80">
        <f>IF(production!EPJ24&gt;0,interest_nominal,0)</f>
        <v>0</v>
      </c>
      <c r="EPK50" s="80">
        <f>IF(production!EPK24&gt;0,interest_nominal,0)</f>
        <v>0</v>
      </c>
      <c r="EPL50" s="80">
        <f>IF(production!EPL24&gt;0,interest_nominal,0)</f>
        <v>0</v>
      </c>
      <c r="EPM50" s="80">
        <f>IF(production!EPM24&gt;0,interest_nominal,0)</f>
        <v>0</v>
      </c>
      <c r="EPN50" s="80">
        <f>IF(production!EPN24&gt;0,interest_nominal,0)</f>
        <v>0</v>
      </c>
      <c r="EPO50" s="80">
        <f>IF(production!EPO24&gt;0,interest_nominal,0)</f>
        <v>0</v>
      </c>
      <c r="EPP50" s="80">
        <f>IF(production!EPP24&gt;0,interest_nominal,0)</f>
        <v>0</v>
      </c>
      <c r="EPQ50" s="80">
        <f>IF(production!EPQ24&gt;0,interest_nominal,0)</f>
        <v>0</v>
      </c>
      <c r="EPR50" s="80">
        <f>IF(production!EPR24&gt;0,interest_nominal,0)</f>
        <v>0</v>
      </c>
      <c r="EPS50" s="80">
        <f>IF(production!EPS24&gt;0,interest_nominal,0)</f>
        <v>0</v>
      </c>
      <c r="EPT50" s="80">
        <f>IF(production!EPT24&gt;0,interest_nominal,0)</f>
        <v>0</v>
      </c>
      <c r="EPU50" s="80">
        <f>IF(production!EPU24&gt;0,interest_nominal,0)</f>
        <v>0</v>
      </c>
      <c r="EPV50" s="80">
        <f>IF(production!EPV24&gt;0,interest_nominal,0)</f>
        <v>0</v>
      </c>
      <c r="EPW50" s="80">
        <f>IF(production!EPW24&gt;0,interest_nominal,0)</f>
        <v>0</v>
      </c>
      <c r="EPX50" s="80">
        <f>IF(production!EPX24&gt;0,interest_nominal,0)</f>
        <v>0</v>
      </c>
      <c r="EPY50" s="80">
        <f>IF(production!EPY24&gt;0,interest_nominal,0)</f>
        <v>0</v>
      </c>
      <c r="EPZ50" s="80">
        <f>IF(production!EPZ24&gt;0,interest_nominal,0)</f>
        <v>0</v>
      </c>
      <c r="EQA50" s="80">
        <f>IF(production!EQA24&gt;0,interest_nominal,0)</f>
        <v>0</v>
      </c>
      <c r="EQB50" s="80">
        <f>IF(production!EQB24&gt;0,interest_nominal,0)</f>
        <v>0</v>
      </c>
      <c r="EQC50" s="80">
        <f>IF(production!EQC24&gt;0,interest_nominal,0)</f>
        <v>0</v>
      </c>
      <c r="EQD50" s="80">
        <f>IF(production!EQD24&gt;0,interest_nominal,0)</f>
        <v>0</v>
      </c>
      <c r="EQE50" s="80">
        <f>IF(production!EQE24&gt;0,interest_nominal,0)</f>
        <v>0</v>
      </c>
      <c r="EQF50" s="80">
        <f>IF(production!EQF24&gt;0,interest_nominal,0)</f>
        <v>0</v>
      </c>
      <c r="EQG50" s="80">
        <f>IF(production!EQG24&gt;0,interest_nominal,0)</f>
        <v>0</v>
      </c>
      <c r="EQH50" s="80">
        <f>IF(production!EQH24&gt;0,interest_nominal,0)</f>
        <v>0</v>
      </c>
      <c r="EQI50" s="80">
        <f>IF(production!EQI24&gt;0,interest_nominal,0)</f>
        <v>0</v>
      </c>
      <c r="EQJ50" s="80">
        <f>IF(production!EQJ24&gt;0,interest_nominal,0)</f>
        <v>0</v>
      </c>
      <c r="EQK50" s="80">
        <f>IF(production!EQK24&gt;0,interest_nominal,0)</f>
        <v>0</v>
      </c>
      <c r="EQL50" s="80">
        <f>IF(production!EQL24&gt;0,interest_nominal,0)</f>
        <v>0</v>
      </c>
      <c r="EQM50" s="80">
        <f>IF(production!EQM24&gt;0,interest_nominal,0)</f>
        <v>0</v>
      </c>
      <c r="EQN50" s="80">
        <f>IF(production!EQN24&gt;0,interest_nominal,0)</f>
        <v>0</v>
      </c>
      <c r="EQO50" s="80">
        <f>IF(production!EQO24&gt;0,interest_nominal,0)</f>
        <v>0</v>
      </c>
      <c r="EQP50" s="80">
        <f>IF(production!EQP24&gt;0,interest_nominal,0)</f>
        <v>0</v>
      </c>
      <c r="EQQ50" s="80">
        <f>IF(production!EQQ24&gt;0,interest_nominal,0)</f>
        <v>0</v>
      </c>
      <c r="EQR50" s="80">
        <f>IF(production!EQR24&gt;0,interest_nominal,0)</f>
        <v>0</v>
      </c>
      <c r="EQS50" s="80">
        <f>IF(production!EQS24&gt;0,interest_nominal,0)</f>
        <v>0</v>
      </c>
      <c r="EQT50" s="80">
        <f>IF(production!EQT24&gt;0,interest_nominal,0)</f>
        <v>0</v>
      </c>
      <c r="EQU50" s="80">
        <f>IF(production!EQU24&gt;0,interest_nominal,0)</f>
        <v>0</v>
      </c>
      <c r="EQV50" s="80">
        <f>IF(production!EQV24&gt;0,interest_nominal,0)</f>
        <v>0</v>
      </c>
      <c r="EQW50" s="80">
        <f>IF(production!EQW24&gt;0,interest_nominal,0)</f>
        <v>0</v>
      </c>
      <c r="EQX50" s="80">
        <f>IF(production!EQX24&gt;0,interest_nominal,0)</f>
        <v>0</v>
      </c>
      <c r="EQY50" s="80">
        <f>IF(production!EQY24&gt;0,interest_nominal,0)</f>
        <v>0</v>
      </c>
      <c r="EQZ50" s="80">
        <f>IF(production!EQZ24&gt;0,interest_nominal,0)</f>
        <v>0</v>
      </c>
      <c r="ERA50" s="80">
        <f>IF(production!ERA24&gt;0,interest_nominal,0)</f>
        <v>0</v>
      </c>
      <c r="ERB50" s="80">
        <f>IF(production!ERB24&gt;0,interest_nominal,0)</f>
        <v>0</v>
      </c>
      <c r="ERC50" s="80">
        <f>IF(production!ERC24&gt;0,interest_nominal,0)</f>
        <v>0</v>
      </c>
      <c r="ERD50" s="80">
        <f>IF(production!ERD24&gt;0,interest_nominal,0)</f>
        <v>0</v>
      </c>
      <c r="ERE50" s="80">
        <f>IF(production!ERE24&gt;0,interest_nominal,0)</f>
        <v>0</v>
      </c>
      <c r="ERF50" s="80">
        <f>IF(production!ERF24&gt;0,interest_nominal,0)</f>
        <v>0</v>
      </c>
      <c r="ERG50" s="80">
        <f>IF(production!ERG24&gt;0,interest_nominal,0)</f>
        <v>0</v>
      </c>
      <c r="ERH50" s="80">
        <f>IF(production!ERH24&gt;0,interest_nominal,0)</f>
        <v>0</v>
      </c>
      <c r="ERI50" s="80">
        <f>IF(production!ERI24&gt;0,interest_nominal,0)</f>
        <v>0</v>
      </c>
      <c r="ERJ50" s="80">
        <f>IF(production!ERJ24&gt;0,interest_nominal,0)</f>
        <v>0</v>
      </c>
      <c r="ERK50" s="80">
        <f>IF(production!ERK24&gt;0,interest_nominal,0)</f>
        <v>0</v>
      </c>
      <c r="ERL50" s="80">
        <f>IF(production!ERL24&gt;0,interest_nominal,0)</f>
        <v>0</v>
      </c>
      <c r="ERM50" s="80">
        <f>IF(production!ERM24&gt;0,interest_nominal,0)</f>
        <v>0</v>
      </c>
      <c r="ERN50" s="80">
        <f>IF(production!ERN24&gt;0,interest_nominal,0)</f>
        <v>0</v>
      </c>
      <c r="ERO50" s="80">
        <f>IF(production!ERO24&gt;0,interest_nominal,0)</f>
        <v>0</v>
      </c>
      <c r="ERP50" s="80">
        <f>IF(production!ERP24&gt;0,interest_nominal,0)</f>
        <v>0</v>
      </c>
      <c r="ERQ50" s="80">
        <f>IF(production!ERQ24&gt;0,interest_nominal,0)</f>
        <v>0</v>
      </c>
      <c r="ERR50" s="80">
        <f>IF(production!ERR24&gt;0,interest_nominal,0)</f>
        <v>0</v>
      </c>
      <c r="ERS50" s="80">
        <f>IF(production!ERS24&gt;0,interest_nominal,0)</f>
        <v>0</v>
      </c>
      <c r="ERT50" s="80">
        <f>IF(production!ERT24&gt;0,interest_nominal,0)</f>
        <v>0</v>
      </c>
      <c r="ERU50" s="80">
        <f>IF(production!ERU24&gt;0,interest_nominal,0)</f>
        <v>0</v>
      </c>
      <c r="ERV50" s="80">
        <f>IF(production!ERV24&gt;0,interest_nominal,0)</f>
        <v>0</v>
      </c>
      <c r="ERW50" s="80">
        <f>IF(production!ERW24&gt;0,interest_nominal,0)</f>
        <v>0</v>
      </c>
      <c r="ERX50" s="80">
        <f>IF(production!ERX24&gt;0,interest_nominal,0)</f>
        <v>0</v>
      </c>
      <c r="ERY50" s="80">
        <f>IF(production!ERY24&gt;0,interest_nominal,0)</f>
        <v>0</v>
      </c>
      <c r="ERZ50" s="80">
        <f>IF(production!ERZ24&gt;0,interest_nominal,0)</f>
        <v>0</v>
      </c>
      <c r="ESA50" s="80">
        <f>IF(production!ESA24&gt;0,interest_nominal,0)</f>
        <v>0</v>
      </c>
      <c r="ESB50" s="80">
        <f>IF(production!ESB24&gt;0,interest_nominal,0)</f>
        <v>0</v>
      </c>
      <c r="ESC50" s="80">
        <f>IF(production!ESC24&gt;0,interest_nominal,0)</f>
        <v>0</v>
      </c>
      <c r="ESD50" s="80">
        <f>IF(production!ESD24&gt;0,interest_nominal,0)</f>
        <v>0</v>
      </c>
      <c r="ESE50" s="80">
        <f>IF(production!ESE24&gt;0,interest_nominal,0)</f>
        <v>0</v>
      </c>
      <c r="ESF50" s="80">
        <f>IF(production!ESF24&gt;0,interest_nominal,0)</f>
        <v>0</v>
      </c>
      <c r="ESG50" s="80">
        <f>IF(production!ESG24&gt;0,interest_nominal,0)</f>
        <v>0</v>
      </c>
      <c r="ESH50" s="80">
        <f>IF(production!ESH24&gt;0,interest_nominal,0)</f>
        <v>0</v>
      </c>
      <c r="ESI50" s="80">
        <f>IF(production!ESI24&gt;0,interest_nominal,0)</f>
        <v>0</v>
      </c>
      <c r="ESJ50" s="80">
        <f>IF(production!ESJ24&gt;0,interest_nominal,0)</f>
        <v>0</v>
      </c>
      <c r="ESK50" s="80">
        <f>IF(production!ESK24&gt;0,interest_nominal,0)</f>
        <v>0</v>
      </c>
      <c r="ESL50" s="80">
        <f>IF(production!ESL24&gt;0,interest_nominal,0)</f>
        <v>0</v>
      </c>
      <c r="ESM50" s="80">
        <f>IF(production!ESM24&gt;0,interest_nominal,0)</f>
        <v>0</v>
      </c>
      <c r="ESN50" s="80">
        <f>IF(production!ESN24&gt;0,interest_nominal,0)</f>
        <v>0</v>
      </c>
      <c r="ESO50" s="80">
        <f>IF(production!ESO24&gt;0,interest_nominal,0)</f>
        <v>0</v>
      </c>
      <c r="ESP50" s="80">
        <f>IF(production!ESP24&gt;0,interest_nominal,0)</f>
        <v>0</v>
      </c>
      <c r="ESQ50" s="80">
        <f>IF(production!ESQ24&gt;0,interest_nominal,0)</f>
        <v>0</v>
      </c>
      <c r="ESR50" s="80">
        <f>IF(production!ESR24&gt;0,interest_nominal,0)</f>
        <v>0</v>
      </c>
      <c r="ESS50" s="80">
        <f>IF(production!ESS24&gt;0,interest_nominal,0)</f>
        <v>0</v>
      </c>
      <c r="EST50" s="80">
        <f>IF(production!EST24&gt;0,interest_nominal,0)</f>
        <v>0</v>
      </c>
      <c r="ESU50" s="80">
        <f>IF(production!ESU24&gt;0,interest_nominal,0)</f>
        <v>0</v>
      </c>
      <c r="ESV50" s="80">
        <f>IF(production!ESV24&gt;0,interest_nominal,0)</f>
        <v>0</v>
      </c>
      <c r="ESW50" s="80">
        <f>IF(production!ESW24&gt;0,interest_nominal,0)</f>
        <v>0</v>
      </c>
      <c r="ESX50" s="80">
        <f>IF(production!ESX24&gt;0,interest_nominal,0)</f>
        <v>0</v>
      </c>
      <c r="ESY50" s="80">
        <f>IF(production!ESY24&gt;0,interest_nominal,0)</f>
        <v>0</v>
      </c>
      <c r="ESZ50" s="80">
        <f>IF(production!ESZ24&gt;0,interest_nominal,0)</f>
        <v>0</v>
      </c>
      <c r="ETA50" s="80">
        <f>IF(production!ETA24&gt;0,interest_nominal,0)</f>
        <v>0</v>
      </c>
      <c r="ETB50" s="80">
        <f>IF(production!ETB24&gt;0,interest_nominal,0)</f>
        <v>0</v>
      </c>
      <c r="ETC50" s="80">
        <f>IF(production!ETC24&gt;0,interest_nominal,0)</f>
        <v>0</v>
      </c>
      <c r="ETD50" s="80">
        <f>IF(production!ETD24&gt;0,interest_nominal,0)</f>
        <v>0</v>
      </c>
      <c r="ETE50" s="80">
        <f>IF(production!ETE24&gt;0,interest_nominal,0)</f>
        <v>0</v>
      </c>
      <c r="ETF50" s="80">
        <f>IF(production!ETF24&gt;0,interest_nominal,0)</f>
        <v>0</v>
      </c>
      <c r="ETG50" s="80">
        <f>IF(production!ETG24&gt;0,interest_nominal,0)</f>
        <v>0</v>
      </c>
      <c r="ETH50" s="80">
        <f>IF(production!ETH24&gt;0,interest_nominal,0)</f>
        <v>0</v>
      </c>
      <c r="ETI50" s="80">
        <f>IF(production!ETI24&gt;0,interest_nominal,0)</f>
        <v>0</v>
      </c>
      <c r="ETJ50" s="80">
        <f>IF(production!ETJ24&gt;0,interest_nominal,0)</f>
        <v>0</v>
      </c>
      <c r="ETK50" s="80">
        <f>IF(production!ETK24&gt;0,interest_nominal,0)</f>
        <v>0</v>
      </c>
      <c r="ETL50" s="80">
        <f>IF(production!ETL24&gt;0,interest_nominal,0)</f>
        <v>0</v>
      </c>
      <c r="ETM50" s="80">
        <f>IF(production!ETM24&gt;0,interest_nominal,0)</f>
        <v>0</v>
      </c>
      <c r="ETN50" s="80">
        <f>IF(production!ETN24&gt;0,interest_nominal,0)</f>
        <v>0</v>
      </c>
      <c r="ETO50" s="80">
        <f>IF(production!ETO24&gt;0,interest_nominal,0)</f>
        <v>0</v>
      </c>
      <c r="ETP50" s="80">
        <f>IF(production!ETP24&gt;0,interest_nominal,0)</f>
        <v>0</v>
      </c>
      <c r="ETQ50" s="80">
        <f>IF(production!ETQ24&gt;0,interest_nominal,0)</f>
        <v>0</v>
      </c>
      <c r="ETR50" s="80">
        <f>IF(production!ETR24&gt;0,interest_nominal,0)</f>
        <v>0</v>
      </c>
      <c r="ETS50" s="80">
        <f>IF(production!ETS24&gt;0,interest_nominal,0)</f>
        <v>0</v>
      </c>
      <c r="ETT50" s="80">
        <f>IF(production!ETT24&gt;0,interest_nominal,0)</f>
        <v>0</v>
      </c>
      <c r="ETU50" s="80">
        <f>IF(production!ETU24&gt;0,interest_nominal,0)</f>
        <v>0</v>
      </c>
      <c r="ETV50" s="80">
        <f>IF(production!ETV24&gt;0,interest_nominal,0)</f>
        <v>0</v>
      </c>
      <c r="ETW50" s="80">
        <f>IF(production!ETW24&gt;0,interest_nominal,0)</f>
        <v>0</v>
      </c>
      <c r="ETX50" s="80">
        <f>IF(production!ETX24&gt;0,interest_nominal,0)</f>
        <v>0</v>
      </c>
      <c r="ETY50" s="80">
        <f>IF(production!ETY24&gt;0,interest_nominal,0)</f>
        <v>0</v>
      </c>
      <c r="ETZ50" s="80">
        <f>IF(production!ETZ24&gt;0,interest_nominal,0)</f>
        <v>0</v>
      </c>
      <c r="EUA50" s="80">
        <f>IF(production!EUA24&gt;0,interest_nominal,0)</f>
        <v>0</v>
      </c>
      <c r="EUB50" s="80">
        <f>IF(production!EUB24&gt;0,interest_nominal,0)</f>
        <v>0</v>
      </c>
      <c r="EUC50" s="80">
        <f>IF(production!EUC24&gt;0,interest_nominal,0)</f>
        <v>0</v>
      </c>
      <c r="EUD50" s="80">
        <f>IF(production!EUD24&gt;0,interest_nominal,0)</f>
        <v>0</v>
      </c>
      <c r="EUE50" s="80">
        <f>IF(production!EUE24&gt;0,interest_nominal,0)</f>
        <v>0</v>
      </c>
      <c r="EUF50" s="80">
        <f>IF(production!EUF24&gt;0,interest_nominal,0)</f>
        <v>0</v>
      </c>
      <c r="EUG50" s="80">
        <f>IF(production!EUG24&gt;0,interest_nominal,0)</f>
        <v>0</v>
      </c>
      <c r="EUH50" s="80">
        <f>IF(production!EUH24&gt;0,interest_nominal,0)</f>
        <v>0</v>
      </c>
      <c r="EUI50" s="80">
        <f>IF(production!EUI24&gt;0,interest_nominal,0)</f>
        <v>0</v>
      </c>
      <c r="EUJ50" s="80">
        <f>IF(production!EUJ24&gt;0,interest_nominal,0)</f>
        <v>0</v>
      </c>
      <c r="EUK50" s="80">
        <f>IF(production!EUK24&gt;0,interest_nominal,0)</f>
        <v>0</v>
      </c>
      <c r="EUL50" s="80">
        <f>IF(production!EUL24&gt;0,interest_nominal,0)</f>
        <v>0</v>
      </c>
      <c r="EUM50" s="80">
        <f>IF(production!EUM24&gt;0,interest_nominal,0)</f>
        <v>0</v>
      </c>
      <c r="EUN50" s="80">
        <f>IF(production!EUN24&gt;0,interest_nominal,0)</f>
        <v>0</v>
      </c>
      <c r="EUO50" s="80">
        <f>IF(production!EUO24&gt;0,interest_nominal,0)</f>
        <v>0</v>
      </c>
      <c r="EUP50" s="80">
        <f>IF(production!EUP24&gt;0,interest_nominal,0)</f>
        <v>0</v>
      </c>
      <c r="EUQ50" s="80">
        <f>IF(production!EUQ24&gt;0,interest_nominal,0)</f>
        <v>0</v>
      </c>
      <c r="EUR50" s="80">
        <f>IF(production!EUR24&gt;0,interest_nominal,0)</f>
        <v>0</v>
      </c>
      <c r="EUS50" s="80">
        <f>IF(production!EUS24&gt;0,interest_nominal,0)</f>
        <v>0</v>
      </c>
      <c r="EUT50" s="80">
        <f>IF(production!EUT24&gt;0,interest_nominal,0)</f>
        <v>0</v>
      </c>
      <c r="EUU50" s="80">
        <f>IF(production!EUU24&gt;0,interest_nominal,0)</f>
        <v>0</v>
      </c>
      <c r="EUV50" s="80">
        <f>IF(production!EUV24&gt;0,interest_nominal,0)</f>
        <v>0</v>
      </c>
      <c r="EUW50" s="80">
        <f>IF(production!EUW24&gt;0,interest_nominal,0)</f>
        <v>0</v>
      </c>
      <c r="EUX50" s="80">
        <f>IF(production!EUX24&gt;0,interest_nominal,0)</f>
        <v>0</v>
      </c>
      <c r="EUY50" s="80">
        <f>IF(production!EUY24&gt;0,interest_nominal,0)</f>
        <v>0</v>
      </c>
      <c r="EUZ50" s="80">
        <f>IF(production!EUZ24&gt;0,interest_nominal,0)</f>
        <v>0</v>
      </c>
      <c r="EVA50" s="80">
        <f>IF(production!EVA24&gt;0,interest_nominal,0)</f>
        <v>0</v>
      </c>
      <c r="EVB50" s="80">
        <f>IF(production!EVB24&gt;0,interest_nominal,0)</f>
        <v>0</v>
      </c>
      <c r="EVC50" s="80">
        <f>IF(production!EVC24&gt;0,interest_nominal,0)</f>
        <v>0</v>
      </c>
      <c r="EVD50" s="80">
        <f>IF(production!EVD24&gt;0,interest_nominal,0)</f>
        <v>0</v>
      </c>
      <c r="EVE50" s="80">
        <f>IF(production!EVE24&gt;0,interest_nominal,0)</f>
        <v>0</v>
      </c>
      <c r="EVF50" s="80">
        <f>IF(production!EVF24&gt;0,interest_nominal,0)</f>
        <v>0</v>
      </c>
      <c r="EVG50" s="80">
        <f>IF(production!EVG24&gt;0,interest_nominal,0)</f>
        <v>0</v>
      </c>
      <c r="EVH50" s="80">
        <f>IF(production!EVH24&gt;0,interest_nominal,0)</f>
        <v>0</v>
      </c>
      <c r="EVI50" s="80">
        <f>IF(production!EVI24&gt;0,interest_nominal,0)</f>
        <v>0</v>
      </c>
      <c r="EVJ50" s="80">
        <f>IF(production!EVJ24&gt;0,interest_nominal,0)</f>
        <v>0</v>
      </c>
      <c r="EVK50" s="80">
        <f>IF(production!EVK24&gt;0,interest_nominal,0)</f>
        <v>0</v>
      </c>
      <c r="EVL50" s="80">
        <f>IF(production!EVL24&gt;0,interest_nominal,0)</f>
        <v>0</v>
      </c>
      <c r="EVM50" s="80">
        <f>IF(production!EVM24&gt;0,interest_nominal,0)</f>
        <v>0</v>
      </c>
      <c r="EVN50" s="80">
        <f>IF(production!EVN24&gt;0,interest_nominal,0)</f>
        <v>0</v>
      </c>
      <c r="EVO50" s="80">
        <f>IF(production!EVO24&gt;0,interest_nominal,0)</f>
        <v>0</v>
      </c>
      <c r="EVP50" s="80">
        <f>IF(production!EVP24&gt;0,interest_nominal,0)</f>
        <v>0</v>
      </c>
      <c r="EVQ50" s="80">
        <f>IF(production!EVQ24&gt;0,interest_nominal,0)</f>
        <v>0</v>
      </c>
      <c r="EVR50" s="80">
        <f>IF(production!EVR24&gt;0,interest_nominal,0)</f>
        <v>0</v>
      </c>
      <c r="EVS50" s="80">
        <f>IF(production!EVS24&gt;0,interest_nominal,0)</f>
        <v>0</v>
      </c>
      <c r="EVT50" s="80">
        <f>IF(production!EVT24&gt;0,interest_nominal,0)</f>
        <v>0</v>
      </c>
      <c r="EVU50" s="80">
        <f>IF(production!EVU24&gt;0,interest_nominal,0)</f>
        <v>0</v>
      </c>
      <c r="EVV50" s="80">
        <f>IF(production!EVV24&gt;0,interest_nominal,0)</f>
        <v>0</v>
      </c>
      <c r="EVW50" s="80">
        <f>IF(production!EVW24&gt;0,interest_nominal,0)</f>
        <v>0</v>
      </c>
      <c r="EVX50" s="80">
        <f>IF(production!EVX24&gt;0,interest_nominal,0)</f>
        <v>0</v>
      </c>
      <c r="EVY50" s="80">
        <f>IF(production!EVY24&gt;0,interest_nominal,0)</f>
        <v>0</v>
      </c>
      <c r="EVZ50" s="80">
        <f>IF(production!EVZ24&gt;0,interest_nominal,0)</f>
        <v>0</v>
      </c>
      <c r="EWA50" s="80">
        <f>IF(production!EWA24&gt;0,interest_nominal,0)</f>
        <v>0</v>
      </c>
      <c r="EWB50" s="80">
        <f>IF(production!EWB24&gt;0,interest_nominal,0)</f>
        <v>0</v>
      </c>
      <c r="EWC50" s="80">
        <f>IF(production!EWC24&gt;0,interest_nominal,0)</f>
        <v>0</v>
      </c>
      <c r="EWD50" s="80">
        <f>IF(production!EWD24&gt;0,interest_nominal,0)</f>
        <v>0</v>
      </c>
      <c r="EWE50" s="80">
        <f>IF(production!EWE24&gt;0,interest_nominal,0)</f>
        <v>0</v>
      </c>
      <c r="EWF50" s="80">
        <f>IF(production!EWF24&gt;0,interest_nominal,0)</f>
        <v>0</v>
      </c>
      <c r="EWG50" s="80">
        <f>IF(production!EWG24&gt;0,interest_nominal,0)</f>
        <v>0</v>
      </c>
      <c r="EWH50" s="80">
        <f>IF(production!EWH24&gt;0,interest_nominal,0)</f>
        <v>0</v>
      </c>
      <c r="EWI50" s="80">
        <f>IF(production!EWI24&gt;0,interest_nominal,0)</f>
        <v>0</v>
      </c>
      <c r="EWJ50" s="80">
        <f>IF(production!EWJ24&gt;0,interest_nominal,0)</f>
        <v>0</v>
      </c>
      <c r="EWK50" s="80">
        <f>IF(production!EWK24&gt;0,interest_nominal,0)</f>
        <v>0</v>
      </c>
      <c r="EWL50" s="80">
        <f>IF(production!EWL24&gt;0,interest_nominal,0)</f>
        <v>0</v>
      </c>
      <c r="EWM50" s="80">
        <f>IF(production!EWM24&gt;0,interest_nominal,0)</f>
        <v>0</v>
      </c>
      <c r="EWN50" s="80">
        <f>IF(production!EWN24&gt;0,interest_nominal,0)</f>
        <v>0</v>
      </c>
      <c r="EWO50" s="80">
        <f>IF(production!EWO24&gt;0,interest_nominal,0)</f>
        <v>0</v>
      </c>
      <c r="EWP50" s="80">
        <f>IF(production!EWP24&gt;0,interest_nominal,0)</f>
        <v>0</v>
      </c>
      <c r="EWQ50" s="80">
        <f>IF(production!EWQ24&gt;0,interest_nominal,0)</f>
        <v>0</v>
      </c>
      <c r="EWR50" s="80">
        <f>IF(production!EWR24&gt;0,interest_nominal,0)</f>
        <v>0</v>
      </c>
      <c r="EWS50" s="80">
        <f>IF(production!EWS24&gt;0,interest_nominal,0)</f>
        <v>0</v>
      </c>
      <c r="EWT50" s="80">
        <f>IF(production!EWT24&gt;0,interest_nominal,0)</f>
        <v>0</v>
      </c>
      <c r="EWU50" s="80">
        <f>IF(production!EWU24&gt;0,interest_nominal,0)</f>
        <v>0</v>
      </c>
      <c r="EWV50" s="80">
        <f>IF(production!EWV24&gt;0,interest_nominal,0)</f>
        <v>0</v>
      </c>
      <c r="EWW50" s="80">
        <f>IF(production!EWW24&gt;0,interest_nominal,0)</f>
        <v>0</v>
      </c>
      <c r="EWX50" s="80">
        <f>IF(production!EWX24&gt;0,interest_nominal,0)</f>
        <v>0</v>
      </c>
      <c r="EWY50" s="80">
        <f>IF(production!EWY24&gt;0,interest_nominal,0)</f>
        <v>0</v>
      </c>
      <c r="EWZ50" s="80">
        <f>IF(production!EWZ24&gt;0,interest_nominal,0)</f>
        <v>0</v>
      </c>
      <c r="EXA50" s="80">
        <f>IF(production!EXA24&gt;0,interest_nominal,0)</f>
        <v>0</v>
      </c>
      <c r="EXB50" s="80">
        <f>IF(production!EXB24&gt;0,interest_nominal,0)</f>
        <v>0</v>
      </c>
      <c r="EXC50" s="80">
        <f>IF(production!EXC24&gt;0,interest_nominal,0)</f>
        <v>0</v>
      </c>
      <c r="EXD50" s="80">
        <f>IF(production!EXD24&gt;0,interest_nominal,0)</f>
        <v>0</v>
      </c>
      <c r="EXE50" s="80">
        <f>IF(production!EXE24&gt;0,interest_nominal,0)</f>
        <v>0</v>
      </c>
      <c r="EXF50" s="80">
        <f>IF(production!EXF24&gt;0,interest_nominal,0)</f>
        <v>0</v>
      </c>
      <c r="EXG50" s="80">
        <f>IF(production!EXG24&gt;0,interest_nominal,0)</f>
        <v>0</v>
      </c>
      <c r="EXH50" s="80">
        <f>IF(production!EXH24&gt;0,interest_nominal,0)</f>
        <v>0</v>
      </c>
      <c r="EXI50" s="80">
        <f>IF(production!EXI24&gt;0,interest_nominal,0)</f>
        <v>0</v>
      </c>
      <c r="EXJ50" s="80">
        <f>IF(production!EXJ24&gt;0,interest_nominal,0)</f>
        <v>0</v>
      </c>
      <c r="EXK50" s="80">
        <f>IF(production!EXK24&gt;0,interest_nominal,0)</f>
        <v>0</v>
      </c>
      <c r="EXL50" s="80">
        <f>IF(production!EXL24&gt;0,interest_nominal,0)</f>
        <v>0</v>
      </c>
      <c r="EXM50" s="80">
        <f>IF(production!EXM24&gt;0,interest_nominal,0)</f>
        <v>0</v>
      </c>
      <c r="EXN50" s="80">
        <f>IF(production!EXN24&gt;0,interest_nominal,0)</f>
        <v>0</v>
      </c>
      <c r="EXO50" s="80">
        <f>IF(production!EXO24&gt;0,interest_nominal,0)</f>
        <v>0</v>
      </c>
      <c r="EXP50" s="80">
        <f>IF(production!EXP24&gt;0,interest_nominal,0)</f>
        <v>0</v>
      </c>
      <c r="EXQ50" s="80">
        <f>IF(production!EXQ24&gt;0,interest_nominal,0)</f>
        <v>0</v>
      </c>
      <c r="EXR50" s="80">
        <f>IF(production!EXR24&gt;0,interest_nominal,0)</f>
        <v>0</v>
      </c>
      <c r="EXS50" s="80">
        <f>IF(production!EXS24&gt;0,interest_nominal,0)</f>
        <v>0</v>
      </c>
      <c r="EXT50" s="80">
        <f>IF(production!EXT24&gt;0,interest_nominal,0)</f>
        <v>0</v>
      </c>
      <c r="EXU50" s="80">
        <f>IF(production!EXU24&gt;0,interest_nominal,0)</f>
        <v>0</v>
      </c>
      <c r="EXV50" s="80">
        <f>IF(production!EXV24&gt;0,interest_nominal,0)</f>
        <v>0</v>
      </c>
      <c r="EXW50" s="80">
        <f>IF(production!EXW24&gt;0,interest_nominal,0)</f>
        <v>0</v>
      </c>
      <c r="EXX50" s="80">
        <f>IF(production!EXX24&gt;0,interest_nominal,0)</f>
        <v>0</v>
      </c>
      <c r="EXY50" s="80">
        <f>IF(production!EXY24&gt;0,interest_nominal,0)</f>
        <v>0</v>
      </c>
      <c r="EXZ50" s="80">
        <f>IF(production!EXZ24&gt;0,interest_nominal,0)</f>
        <v>0</v>
      </c>
      <c r="EYA50" s="80">
        <f>IF(production!EYA24&gt;0,interest_nominal,0)</f>
        <v>0</v>
      </c>
      <c r="EYB50" s="80">
        <f>IF(production!EYB24&gt;0,interest_nominal,0)</f>
        <v>0</v>
      </c>
      <c r="EYC50" s="80">
        <f>IF(production!EYC24&gt;0,interest_nominal,0)</f>
        <v>0</v>
      </c>
      <c r="EYD50" s="80">
        <f>IF(production!EYD24&gt;0,interest_nominal,0)</f>
        <v>0</v>
      </c>
      <c r="EYE50" s="80">
        <f>IF(production!EYE24&gt;0,interest_nominal,0)</f>
        <v>0</v>
      </c>
      <c r="EYF50" s="80">
        <f>IF(production!EYF24&gt;0,interest_nominal,0)</f>
        <v>0</v>
      </c>
      <c r="EYG50" s="80">
        <f>IF(production!EYG24&gt;0,interest_nominal,0)</f>
        <v>0</v>
      </c>
      <c r="EYH50" s="80">
        <f>IF(production!EYH24&gt;0,interest_nominal,0)</f>
        <v>0</v>
      </c>
      <c r="EYI50" s="80">
        <f>IF(production!EYI24&gt;0,interest_nominal,0)</f>
        <v>0</v>
      </c>
      <c r="EYJ50" s="80">
        <f>IF(production!EYJ24&gt;0,interest_nominal,0)</f>
        <v>0</v>
      </c>
      <c r="EYK50" s="80">
        <f>IF(production!EYK24&gt;0,interest_nominal,0)</f>
        <v>0</v>
      </c>
      <c r="EYL50" s="80">
        <f>IF(production!EYL24&gt;0,interest_nominal,0)</f>
        <v>0</v>
      </c>
      <c r="EYM50" s="80">
        <f>IF(production!EYM24&gt;0,interest_nominal,0)</f>
        <v>0</v>
      </c>
      <c r="EYN50" s="80">
        <f>IF(production!EYN24&gt;0,interest_nominal,0)</f>
        <v>0</v>
      </c>
      <c r="EYO50" s="80">
        <f>IF(production!EYO24&gt;0,interest_nominal,0)</f>
        <v>0</v>
      </c>
      <c r="EYP50" s="80">
        <f>IF(production!EYP24&gt;0,interest_nominal,0)</f>
        <v>0</v>
      </c>
      <c r="EYQ50" s="80">
        <f>IF(production!EYQ24&gt;0,interest_nominal,0)</f>
        <v>0</v>
      </c>
      <c r="EYR50" s="80">
        <f>IF(production!EYR24&gt;0,interest_nominal,0)</f>
        <v>0</v>
      </c>
      <c r="EYS50" s="80">
        <f>IF(production!EYS24&gt;0,interest_nominal,0)</f>
        <v>0</v>
      </c>
      <c r="EYT50" s="80">
        <f>IF(production!EYT24&gt;0,interest_nominal,0)</f>
        <v>0</v>
      </c>
      <c r="EYU50" s="80">
        <f>IF(production!EYU24&gt;0,interest_nominal,0)</f>
        <v>0</v>
      </c>
      <c r="EYV50" s="80">
        <f>IF(production!EYV24&gt;0,interest_nominal,0)</f>
        <v>0</v>
      </c>
      <c r="EYW50" s="80">
        <f>IF(production!EYW24&gt;0,interest_nominal,0)</f>
        <v>0</v>
      </c>
      <c r="EYX50" s="80">
        <f>IF(production!EYX24&gt;0,interest_nominal,0)</f>
        <v>0</v>
      </c>
      <c r="EYY50" s="80">
        <f>IF(production!EYY24&gt;0,interest_nominal,0)</f>
        <v>0</v>
      </c>
      <c r="EYZ50" s="80">
        <f>IF(production!EYZ24&gt;0,interest_nominal,0)</f>
        <v>0</v>
      </c>
      <c r="EZA50" s="80">
        <f>IF(production!EZA24&gt;0,interest_nominal,0)</f>
        <v>0</v>
      </c>
      <c r="EZB50" s="80">
        <f>IF(production!EZB24&gt;0,interest_nominal,0)</f>
        <v>0</v>
      </c>
      <c r="EZC50" s="80">
        <f>IF(production!EZC24&gt;0,interest_nominal,0)</f>
        <v>0</v>
      </c>
      <c r="EZD50" s="80">
        <f>IF(production!EZD24&gt;0,interest_nominal,0)</f>
        <v>0</v>
      </c>
      <c r="EZE50" s="80">
        <f>IF(production!EZE24&gt;0,interest_nominal,0)</f>
        <v>0</v>
      </c>
      <c r="EZF50" s="80">
        <f>IF(production!EZF24&gt;0,interest_nominal,0)</f>
        <v>0</v>
      </c>
      <c r="EZG50" s="80">
        <f>IF(production!EZG24&gt;0,interest_nominal,0)</f>
        <v>0</v>
      </c>
      <c r="EZH50" s="80">
        <f>IF(production!EZH24&gt;0,interest_nominal,0)</f>
        <v>0</v>
      </c>
      <c r="EZI50" s="80">
        <f>IF(production!EZI24&gt;0,interest_nominal,0)</f>
        <v>0</v>
      </c>
      <c r="EZJ50" s="80">
        <f>IF(production!EZJ24&gt;0,interest_nominal,0)</f>
        <v>0</v>
      </c>
      <c r="EZK50" s="80">
        <f>IF(production!EZK24&gt;0,interest_nominal,0)</f>
        <v>0</v>
      </c>
      <c r="EZL50" s="80">
        <f>IF(production!EZL24&gt;0,interest_nominal,0)</f>
        <v>0</v>
      </c>
      <c r="EZM50" s="80">
        <f>IF(production!EZM24&gt;0,interest_nominal,0)</f>
        <v>0</v>
      </c>
      <c r="EZN50" s="80">
        <f>IF(production!EZN24&gt;0,interest_nominal,0)</f>
        <v>0</v>
      </c>
      <c r="EZO50" s="80">
        <f>IF(production!EZO24&gt;0,interest_nominal,0)</f>
        <v>0</v>
      </c>
      <c r="EZP50" s="80">
        <f>IF(production!EZP24&gt;0,interest_nominal,0)</f>
        <v>0</v>
      </c>
      <c r="EZQ50" s="80">
        <f>IF(production!EZQ24&gt;0,interest_nominal,0)</f>
        <v>0</v>
      </c>
      <c r="EZR50" s="80">
        <f>IF(production!EZR24&gt;0,interest_nominal,0)</f>
        <v>0</v>
      </c>
      <c r="EZS50" s="80">
        <f>IF(production!EZS24&gt;0,interest_nominal,0)</f>
        <v>0</v>
      </c>
      <c r="EZT50" s="80">
        <f>IF(production!EZT24&gt;0,interest_nominal,0)</f>
        <v>0</v>
      </c>
      <c r="EZU50" s="80">
        <f>IF(production!EZU24&gt;0,interest_nominal,0)</f>
        <v>0</v>
      </c>
      <c r="EZV50" s="80">
        <f>IF(production!EZV24&gt;0,interest_nominal,0)</f>
        <v>0</v>
      </c>
      <c r="EZW50" s="80">
        <f>IF(production!EZW24&gt;0,interest_nominal,0)</f>
        <v>0</v>
      </c>
      <c r="EZX50" s="80">
        <f>IF(production!EZX24&gt;0,interest_nominal,0)</f>
        <v>0</v>
      </c>
      <c r="EZY50" s="80">
        <f>IF(production!EZY24&gt;0,interest_nominal,0)</f>
        <v>0</v>
      </c>
      <c r="EZZ50" s="80">
        <f>IF(production!EZZ24&gt;0,interest_nominal,0)</f>
        <v>0</v>
      </c>
      <c r="FAA50" s="80">
        <f>IF(production!FAA24&gt;0,interest_nominal,0)</f>
        <v>0</v>
      </c>
      <c r="FAB50" s="80">
        <f>IF(production!FAB24&gt;0,interest_nominal,0)</f>
        <v>0</v>
      </c>
      <c r="FAC50" s="80">
        <f>IF(production!FAC24&gt;0,interest_nominal,0)</f>
        <v>0</v>
      </c>
      <c r="FAD50" s="80">
        <f>IF(production!FAD24&gt;0,interest_nominal,0)</f>
        <v>0</v>
      </c>
      <c r="FAE50" s="80">
        <f>IF(production!FAE24&gt;0,interest_nominal,0)</f>
        <v>0</v>
      </c>
      <c r="FAF50" s="80">
        <f>IF(production!FAF24&gt;0,interest_nominal,0)</f>
        <v>0</v>
      </c>
      <c r="FAG50" s="80">
        <f>IF(production!FAG24&gt;0,interest_nominal,0)</f>
        <v>0</v>
      </c>
      <c r="FAH50" s="80">
        <f>IF(production!FAH24&gt;0,interest_nominal,0)</f>
        <v>0</v>
      </c>
      <c r="FAI50" s="80">
        <f>IF(production!FAI24&gt;0,interest_nominal,0)</f>
        <v>0</v>
      </c>
      <c r="FAJ50" s="80">
        <f>IF(production!FAJ24&gt;0,interest_nominal,0)</f>
        <v>0</v>
      </c>
      <c r="FAK50" s="80">
        <f>IF(production!FAK24&gt;0,interest_nominal,0)</f>
        <v>0</v>
      </c>
      <c r="FAL50" s="80">
        <f>IF(production!FAL24&gt;0,interest_nominal,0)</f>
        <v>0</v>
      </c>
      <c r="FAM50" s="80">
        <f>IF(production!FAM24&gt;0,interest_nominal,0)</f>
        <v>0</v>
      </c>
      <c r="FAN50" s="80">
        <f>IF(production!FAN24&gt;0,interest_nominal,0)</f>
        <v>0</v>
      </c>
      <c r="FAO50" s="80">
        <f>IF(production!FAO24&gt;0,interest_nominal,0)</f>
        <v>0</v>
      </c>
      <c r="FAP50" s="80">
        <f>IF(production!FAP24&gt;0,interest_nominal,0)</f>
        <v>0</v>
      </c>
      <c r="FAQ50" s="80">
        <f>IF(production!FAQ24&gt;0,interest_nominal,0)</f>
        <v>0</v>
      </c>
      <c r="FAR50" s="80">
        <f>IF(production!FAR24&gt;0,interest_nominal,0)</f>
        <v>0</v>
      </c>
      <c r="FAS50" s="80">
        <f>IF(production!FAS24&gt;0,interest_nominal,0)</f>
        <v>0</v>
      </c>
      <c r="FAT50" s="80">
        <f>IF(production!FAT24&gt;0,interest_nominal,0)</f>
        <v>0</v>
      </c>
      <c r="FAU50" s="80">
        <f>IF(production!FAU24&gt;0,interest_nominal,0)</f>
        <v>0</v>
      </c>
      <c r="FAV50" s="80">
        <f>IF(production!FAV24&gt;0,interest_nominal,0)</f>
        <v>0</v>
      </c>
      <c r="FAW50" s="80">
        <f>IF(production!FAW24&gt;0,interest_nominal,0)</f>
        <v>0</v>
      </c>
      <c r="FAX50" s="80">
        <f>IF(production!FAX24&gt;0,interest_nominal,0)</f>
        <v>0</v>
      </c>
      <c r="FAY50" s="80">
        <f>IF(production!FAY24&gt;0,interest_nominal,0)</f>
        <v>0</v>
      </c>
      <c r="FAZ50" s="80">
        <f>IF(production!FAZ24&gt;0,interest_nominal,0)</f>
        <v>0</v>
      </c>
      <c r="FBA50" s="80">
        <f>IF(production!FBA24&gt;0,interest_nominal,0)</f>
        <v>0</v>
      </c>
      <c r="FBB50" s="80">
        <f>IF(production!FBB24&gt;0,interest_nominal,0)</f>
        <v>0</v>
      </c>
      <c r="FBC50" s="80">
        <f>IF(production!FBC24&gt;0,interest_nominal,0)</f>
        <v>0</v>
      </c>
      <c r="FBD50" s="80">
        <f>IF(production!FBD24&gt;0,interest_nominal,0)</f>
        <v>0</v>
      </c>
      <c r="FBE50" s="80">
        <f>IF(production!FBE24&gt;0,interest_nominal,0)</f>
        <v>0</v>
      </c>
      <c r="FBF50" s="80">
        <f>IF(production!FBF24&gt;0,interest_nominal,0)</f>
        <v>0</v>
      </c>
      <c r="FBG50" s="80">
        <f>IF(production!FBG24&gt;0,interest_nominal,0)</f>
        <v>0</v>
      </c>
      <c r="FBH50" s="80">
        <f>IF(production!FBH24&gt;0,interest_nominal,0)</f>
        <v>0</v>
      </c>
      <c r="FBI50" s="80">
        <f>IF(production!FBI24&gt;0,interest_nominal,0)</f>
        <v>0</v>
      </c>
      <c r="FBJ50" s="80">
        <f>IF(production!FBJ24&gt;0,interest_nominal,0)</f>
        <v>0</v>
      </c>
      <c r="FBK50" s="80">
        <f>IF(production!FBK24&gt;0,interest_nominal,0)</f>
        <v>0</v>
      </c>
      <c r="FBL50" s="80">
        <f>IF(production!FBL24&gt;0,interest_nominal,0)</f>
        <v>0</v>
      </c>
      <c r="FBM50" s="80">
        <f>IF(production!FBM24&gt;0,interest_nominal,0)</f>
        <v>0</v>
      </c>
      <c r="FBN50" s="80">
        <f>IF(production!FBN24&gt;0,interest_nominal,0)</f>
        <v>0</v>
      </c>
      <c r="FBO50" s="80">
        <f>IF(production!FBO24&gt;0,interest_nominal,0)</f>
        <v>0</v>
      </c>
      <c r="FBP50" s="80">
        <f>IF(production!FBP24&gt;0,interest_nominal,0)</f>
        <v>0</v>
      </c>
      <c r="FBQ50" s="80">
        <f>IF(production!FBQ24&gt;0,interest_nominal,0)</f>
        <v>0</v>
      </c>
      <c r="FBR50" s="80">
        <f>IF(production!FBR24&gt;0,interest_nominal,0)</f>
        <v>0</v>
      </c>
      <c r="FBS50" s="80">
        <f>IF(production!FBS24&gt;0,interest_nominal,0)</f>
        <v>0</v>
      </c>
      <c r="FBT50" s="80">
        <f>IF(production!FBT24&gt;0,interest_nominal,0)</f>
        <v>0</v>
      </c>
      <c r="FBU50" s="80">
        <f>IF(production!FBU24&gt;0,interest_nominal,0)</f>
        <v>0</v>
      </c>
      <c r="FBV50" s="80">
        <f>IF(production!FBV24&gt;0,interest_nominal,0)</f>
        <v>0</v>
      </c>
      <c r="FBW50" s="80">
        <f>IF(production!FBW24&gt;0,interest_nominal,0)</f>
        <v>0</v>
      </c>
      <c r="FBX50" s="80">
        <f>IF(production!FBX24&gt;0,interest_nominal,0)</f>
        <v>0</v>
      </c>
      <c r="FBY50" s="80">
        <f>IF(production!FBY24&gt;0,interest_nominal,0)</f>
        <v>0</v>
      </c>
      <c r="FBZ50" s="80">
        <f>IF(production!FBZ24&gt;0,interest_nominal,0)</f>
        <v>0</v>
      </c>
      <c r="FCA50" s="80">
        <f>IF(production!FCA24&gt;0,interest_nominal,0)</f>
        <v>0</v>
      </c>
      <c r="FCB50" s="80">
        <f>IF(production!FCB24&gt;0,interest_nominal,0)</f>
        <v>0</v>
      </c>
      <c r="FCC50" s="80">
        <f>IF(production!FCC24&gt;0,interest_nominal,0)</f>
        <v>0</v>
      </c>
      <c r="FCD50" s="80">
        <f>IF(production!FCD24&gt;0,interest_nominal,0)</f>
        <v>0</v>
      </c>
      <c r="FCE50" s="80">
        <f>IF(production!FCE24&gt;0,interest_nominal,0)</f>
        <v>0</v>
      </c>
      <c r="FCF50" s="80">
        <f>IF(production!FCF24&gt;0,interest_nominal,0)</f>
        <v>0</v>
      </c>
      <c r="FCG50" s="80">
        <f>IF(production!FCG24&gt;0,interest_nominal,0)</f>
        <v>0</v>
      </c>
      <c r="FCH50" s="80">
        <f>IF(production!FCH24&gt;0,interest_nominal,0)</f>
        <v>0</v>
      </c>
      <c r="FCI50" s="80">
        <f>IF(production!FCI24&gt;0,interest_nominal,0)</f>
        <v>0</v>
      </c>
      <c r="FCJ50" s="80">
        <f>IF(production!FCJ24&gt;0,interest_nominal,0)</f>
        <v>0</v>
      </c>
      <c r="FCK50" s="80">
        <f>IF(production!FCK24&gt;0,interest_nominal,0)</f>
        <v>0</v>
      </c>
      <c r="FCL50" s="80">
        <f>IF(production!FCL24&gt;0,interest_nominal,0)</f>
        <v>0</v>
      </c>
      <c r="FCM50" s="80">
        <f>IF(production!FCM24&gt;0,interest_nominal,0)</f>
        <v>0</v>
      </c>
      <c r="FCN50" s="80">
        <f>IF(production!FCN24&gt;0,interest_nominal,0)</f>
        <v>0</v>
      </c>
      <c r="FCO50" s="80">
        <f>IF(production!FCO24&gt;0,interest_nominal,0)</f>
        <v>0</v>
      </c>
      <c r="FCP50" s="80">
        <f>IF(production!FCP24&gt;0,interest_nominal,0)</f>
        <v>0</v>
      </c>
      <c r="FCQ50" s="80">
        <f>IF(production!FCQ24&gt;0,interest_nominal,0)</f>
        <v>0</v>
      </c>
      <c r="FCR50" s="80">
        <f>IF(production!FCR24&gt;0,interest_nominal,0)</f>
        <v>0</v>
      </c>
      <c r="FCS50" s="80">
        <f>IF(production!FCS24&gt;0,interest_nominal,0)</f>
        <v>0</v>
      </c>
      <c r="FCT50" s="80">
        <f>IF(production!FCT24&gt;0,interest_nominal,0)</f>
        <v>0</v>
      </c>
      <c r="FCU50" s="80">
        <f>IF(production!FCU24&gt;0,interest_nominal,0)</f>
        <v>0</v>
      </c>
      <c r="FCV50" s="80">
        <f>IF(production!FCV24&gt;0,interest_nominal,0)</f>
        <v>0</v>
      </c>
      <c r="FCW50" s="80">
        <f>IF(production!FCW24&gt;0,interest_nominal,0)</f>
        <v>0</v>
      </c>
      <c r="FCX50" s="80">
        <f>IF(production!FCX24&gt;0,interest_nominal,0)</f>
        <v>0</v>
      </c>
      <c r="FCY50" s="80">
        <f>IF(production!FCY24&gt;0,interest_nominal,0)</f>
        <v>0</v>
      </c>
      <c r="FCZ50" s="80">
        <f>IF(production!FCZ24&gt;0,interest_nominal,0)</f>
        <v>0</v>
      </c>
      <c r="FDA50" s="80">
        <f>IF(production!FDA24&gt;0,interest_nominal,0)</f>
        <v>0</v>
      </c>
      <c r="FDB50" s="80">
        <f>IF(production!FDB24&gt;0,interest_nominal,0)</f>
        <v>0</v>
      </c>
      <c r="FDC50" s="80">
        <f>IF(production!FDC24&gt;0,interest_nominal,0)</f>
        <v>0</v>
      </c>
      <c r="FDD50" s="80">
        <f>IF(production!FDD24&gt;0,interest_nominal,0)</f>
        <v>0</v>
      </c>
      <c r="FDE50" s="80">
        <f>IF(production!FDE24&gt;0,interest_nominal,0)</f>
        <v>0</v>
      </c>
      <c r="FDF50" s="80">
        <f>IF(production!FDF24&gt;0,interest_nominal,0)</f>
        <v>0</v>
      </c>
      <c r="FDG50" s="80">
        <f>IF(production!FDG24&gt;0,interest_nominal,0)</f>
        <v>0</v>
      </c>
      <c r="FDH50" s="80">
        <f>IF(production!FDH24&gt;0,interest_nominal,0)</f>
        <v>0</v>
      </c>
      <c r="FDI50" s="80">
        <f>IF(production!FDI24&gt;0,interest_nominal,0)</f>
        <v>0</v>
      </c>
      <c r="FDJ50" s="80">
        <f>IF(production!FDJ24&gt;0,interest_nominal,0)</f>
        <v>0</v>
      </c>
      <c r="FDK50" s="80">
        <f>IF(production!FDK24&gt;0,interest_nominal,0)</f>
        <v>0</v>
      </c>
      <c r="FDL50" s="80">
        <f>IF(production!FDL24&gt;0,interest_nominal,0)</f>
        <v>0</v>
      </c>
      <c r="FDM50" s="80">
        <f>IF(production!FDM24&gt;0,interest_nominal,0)</f>
        <v>0</v>
      </c>
      <c r="FDN50" s="80">
        <f>IF(production!FDN24&gt;0,interest_nominal,0)</f>
        <v>0</v>
      </c>
      <c r="FDO50" s="80">
        <f>IF(production!FDO24&gt;0,interest_nominal,0)</f>
        <v>0</v>
      </c>
      <c r="FDP50" s="80">
        <f>IF(production!FDP24&gt;0,interest_nominal,0)</f>
        <v>0</v>
      </c>
      <c r="FDQ50" s="80">
        <f>IF(production!FDQ24&gt;0,interest_nominal,0)</f>
        <v>0</v>
      </c>
      <c r="FDR50" s="80">
        <f>IF(production!FDR24&gt;0,interest_nominal,0)</f>
        <v>0</v>
      </c>
      <c r="FDS50" s="80">
        <f>IF(production!FDS24&gt;0,interest_nominal,0)</f>
        <v>0</v>
      </c>
      <c r="FDT50" s="80">
        <f>IF(production!FDT24&gt;0,interest_nominal,0)</f>
        <v>0</v>
      </c>
      <c r="FDU50" s="80">
        <f>IF(production!FDU24&gt;0,interest_nominal,0)</f>
        <v>0</v>
      </c>
      <c r="FDV50" s="80">
        <f>IF(production!FDV24&gt;0,interest_nominal,0)</f>
        <v>0</v>
      </c>
      <c r="FDW50" s="80">
        <f>IF(production!FDW24&gt;0,interest_nominal,0)</f>
        <v>0</v>
      </c>
      <c r="FDX50" s="80">
        <f>IF(production!FDX24&gt;0,interest_nominal,0)</f>
        <v>0</v>
      </c>
      <c r="FDY50" s="80">
        <f>IF(production!FDY24&gt;0,interest_nominal,0)</f>
        <v>0</v>
      </c>
      <c r="FDZ50" s="80">
        <f>IF(production!FDZ24&gt;0,interest_nominal,0)</f>
        <v>0</v>
      </c>
      <c r="FEA50" s="80">
        <f>IF(production!FEA24&gt;0,interest_nominal,0)</f>
        <v>0</v>
      </c>
      <c r="FEB50" s="80">
        <f>IF(production!FEB24&gt;0,interest_nominal,0)</f>
        <v>0</v>
      </c>
      <c r="FEC50" s="80">
        <f>IF(production!FEC24&gt;0,interest_nominal,0)</f>
        <v>0</v>
      </c>
      <c r="FED50" s="80">
        <f>IF(production!FED24&gt;0,interest_nominal,0)</f>
        <v>0</v>
      </c>
      <c r="FEE50" s="80">
        <f>IF(production!FEE24&gt;0,interest_nominal,0)</f>
        <v>0</v>
      </c>
      <c r="FEF50" s="80">
        <f>IF(production!FEF24&gt;0,interest_nominal,0)</f>
        <v>0</v>
      </c>
      <c r="FEG50" s="80">
        <f>IF(production!FEG24&gt;0,interest_nominal,0)</f>
        <v>0</v>
      </c>
      <c r="FEH50" s="80">
        <f>IF(production!FEH24&gt;0,interest_nominal,0)</f>
        <v>0</v>
      </c>
      <c r="FEI50" s="80">
        <f>IF(production!FEI24&gt;0,interest_nominal,0)</f>
        <v>0</v>
      </c>
      <c r="FEJ50" s="80">
        <f>IF(production!FEJ24&gt;0,interest_nominal,0)</f>
        <v>0</v>
      </c>
      <c r="FEK50" s="80">
        <f>IF(production!FEK24&gt;0,interest_nominal,0)</f>
        <v>0</v>
      </c>
      <c r="FEL50" s="80">
        <f>IF(production!FEL24&gt;0,interest_nominal,0)</f>
        <v>0</v>
      </c>
      <c r="FEM50" s="80">
        <f>IF(production!FEM24&gt;0,interest_nominal,0)</f>
        <v>0</v>
      </c>
      <c r="FEN50" s="80">
        <f>IF(production!FEN24&gt;0,interest_nominal,0)</f>
        <v>0</v>
      </c>
      <c r="FEO50" s="80">
        <f>IF(production!FEO24&gt;0,interest_nominal,0)</f>
        <v>0</v>
      </c>
      <c r="FEP50" s="80">
        <f>IF(production!FEP24&gt;0,interest_nominal,0)</f>
        <v>0</v>
      </c>
      <c r="FEQ50" s="80">
        <f>IF(production!FEQ24&gt;0,interest_nominal,0)</f>
        <v>0</v>
      </c>
      <c r="FER50" s="80">
        <f>IF(production!FER24&gt;0,interest_nominal,0)</f>
        <v>0</v>
      </c>
      <c r="FES50" s="80">
        <f>IF(production!FES24&gt;0,interest_nominal,0)</f>
        <v>0</v>
      </c>
      <c r="FET50" s="80">
        <f>IF(production!FET24&gt;0,interest_nominal,0)</f>
        <v>0</v>
      </c>
      <c r="FEU50" s="80">
        <f>IF(production!FEU24&gt;0,interest_nominal,0)</f>
        <v>0</v>
      </c>
      <c r="FEV50" s="80">
        <f>IF(production!FEV24&gt;0,interest_nominal,0)</f>
        <v>0</v>
      </c>
      <c r="FEW50" s="80">
        <f>IF(production!FEW24&gt;0,interest_nominal,0)</f>
        <v>0</v>
      </c>
      <c r="FEX50" s="80">
        <f>IF(production!FEX24&gt;0,interest_nominal,0)</f>
        <v>0</v>
      </c>
      <c r="FEY50" s="80">
        <f>IF(production!FEY24&gt;0,interest_nominal,0)</f>
        <v>0</v>
      </c>
      <c r="FEZ50" s="80">
        <f>IF(production!FEZ24&gt;0,interest_nominal,0)</f>
        <v>0</v>
      </c>
      <c r="FFA50" s="80">
        <f>IF(production!FFA24&gt;0,interest_nominal,0)</f>
        <v>0</v>
      </c>
      <c r="FFB50" s="80">
        <f>IF(production!FFB24&gt;0,interest_nominal,0)</f>
        <v>0</v>
      </c>
      <c r="FFC50" s="80">
        <f>IF(production!FFC24&gt;0,interest_nominal,0)</f>
        <v>0</v>
      </c>
      <c r="FFD50" s="80">
        <f>IF(production!FFD24&gt;0,interest_nominal,0)</f>
        <v>0</v>
      </c>
      <c r="FFE50" s="80">
        <f>IF(production!FFE24&gt;0,interest_nominal,0)</f>
        <v>0</v>
      </c>
      <c r="FFF50" s="80">
        <f>IF(production!FFF24&gt;0,interest_nominal,0)</f>
        <v>0</v>
      </c>
      <c r="FFG50" s="80">
        <f>IF(production!FFG24&gt;0,interest_nominal,0)</f>
        <v>0</v>
      </c>
      <c r="FFH50" s="80">
        <f>IF(production!FFH24&gt;0,interest_nominal,0)</f>
        <v>0</v>
      </c>
      <c r="FFI50" s="80">
        <f>IF(production!FFI24&gt;0,interest_nominal,0)</f>
        <v>0</v>
      </c>
      <c r="FFJ50" s="80">
        <f>IF(production!FFJ24&gt;0,interest_nominal,0)</f>
        <v>0</v>
      </c>
      <c r="FFK50" s="80">
        <f>IF(production!FFK24&gt;0,interest_nominal,0)</f>
        <v>0</v>
      </c>
      <c r="FFL50" s="80">
        <f>IF(production!FFL24&gt;0,interest_nominal,0)</f>
        <v>0</v>
      </c>
      <c r="FFM50" s="80">
        <f>IF(production!FFM24&gt;0,interest_nominal,0)</f>
        <v>0</v>
      </c>
      <c r="FFN50" s="80">
        <f>IF(production!FFN24&gt;0,interest_nominal,0)</f>
        <v>0</v>
      </c>
      <c r="FFO50" s="80">
        <f>IF(production!FFO24&gt;0,interest_nominal,0)</f>
        <v>0</v>
      </c>
      <c r="FFP50" s="80">
        <f>IF(production!FFP24&gt;0,interest_nominal,0)</f>
        <v>0</v>
      </c>
      <c r="FFQ50" s="80">
        <f>IF(production!FFQ24&gt;0,interest_nominal,0)</f>
        <v>0</v>
      </c>
      <c r="FFR50" s="80">
        <f>IF(production!FFR24&gt;0,interest_nominal,0)</f>
        <v>0</v>
      </c>
      <c r="FFS50" s="80">
        <f>IF(production!FFS24&gt;0,interest_nominal,0)</f>
        <v>0</v>
      </c>
      <c r="FFT50" s="80">
        <f>IF(production!FFT24&gt;0,interest_nominal,0)</f>
        <v>0</v>
      </c>
      <c r="FFU50" s="80">
        <f>IF(production!FFU24&gt;0,interest_nominal,0)</f>
        <v>0</v>
      </c>
      <c r="FFV50" s="80">
        <f>IF(production!FFV24&gt;0,interest_nominal,0)</f>
        <v>0</v>
      </c>
      <c r="FFW50" s="80">
        <f>IF(production!FFW24&gt;0,interest_nominal,0)</f>
        <v>0</v>
      </c>
      <c r="FFX50" s="80">
        <f>IF(production!FFX24&gt;0,interest_nominal,0)</f>
        <v>0</v>
      </c>
      <c r="FFY50" s="80">
        <f>IF(production!FFY24&gt;0,interest_nominal,0)</f>
        <v>0</v>
      </c>
      <c r="FFZ50" s="80">
        <f>IF(production!FFZ24&gt;0,interest_nominal,0)</f>
        <v>0</v>
      </c>
      <c r="FGA50" s="80">
        <f>IF(production!FGA24&gt;0,interest_nominal,0)</f>
        <v>0</v>
      </c>
      <c r="FGB50" s="80">
        <f>IF(production!FGB24&gt;0,interest_nominal,0)</f>
        <v>0</v>
      </c>
      <c r="FGC50" s="80">
        <f>IF(production!FGC24&gt;0,interest_nominal,0)</f>
        <v>0</v>
      </c>
      <c r="FGD50" s="80">
        <f>IF(production!FGD24&gt;0,interest_nominal,0)</f>
        <v>0</v>
      </c>
      <c r="FGE50" s="80">
        <f>IF(production!FGE24&gt;0,interest_nominal,0)</f>
        <v>0</v>
      </c>
      <c r="FGF50" s="80">
        <f>IF(production!FGF24&gt;0,interest_nominal,0)</f>
        <v>0</v>
      </c>
      <c r="FGG50" s="80">
        <f>IF(production!FGG24&gt;0,interest_nominal,0)</f>
        <v>0</v>
      </c>
      <c r="FGH50" s="80">
        <f>IF(production!FGH24&gt;0,interest_nominal,0)</f>
        <v>0</v>
      </c>
      <c r="FGI50" s="80">
        <f>IF(production!FGI24&gt;0,interest_nominal,0)</f>
        <v>0</v>
      </c>
      <c r="FGJ50" s="80">
        <f>IF(production!FGJ24&gt;0,interest_nominal,0)</f>
        <v>0</v>
      </c>
      <c r="FGK50" s="80">
        <f>IF(production!FGK24&gt;0,interest_nominal,0)</f>
        <v>0</v>
      </c>
      <c r="FGL50" s="80">
        <f>IF(production!FGL24&gt;0,interest_nominal,0)</f>
        <v>0</v>
      </c>
      <c r="FGM50" s="80">
        <f>IF(production!FGM24&gt;0,interest_nominal,0)</f>
        <v>0</v>
      </c>
      <c r="FGN50" s="80">
        <f>IF(production!FGN24&gt;0,interest_nominal,0)</f>
        <v>0</v>
      </c>
      <c r="FGO50" s="80">
        <f>IF(production!FGO24&gt;0,interest_nominal,0)</f>
        <v>0</v>
      </c>
      <c r="FGP50" s="80">
        <f>IF(production!FGP24&gt;0,interest_nominal,0)</f>
        <v>0</v>
      </c>
      <c r="FGQ50" s="80">
        <f>IF(production!FGQ24&gt;0,interest_nominal,0)</f>
        <v>0</v>
      </c>
      <c r="FGR50" s="80">
        <f>IF(production!FGR24&gt;0,interest_nominal,0)</f>
        <v>0</v>
      </c>
      <c r="FGS50" s="80">
        <f>IF(production!FGS24&gt;0,interest_nominal,0)</f>
        <v>0</v>
      </c>
      <c r="FGT50" s="80">
        <f>IF(production!FGT24&gt;0,interest_nominal,0)</f>
        <v>0</v>
      </c>
      <c r="FGU50" s="80">
        <f>IF(production!FGU24&gt;0,interest_nominal,0)</f>
        <v>0</v>
      </c>
      <c r="FGV50" s="80">
        <f>IF(production!FGV24&gt;0,interest_nominal,0)</f>
        <v>0</v>
      </c>
      <c r="FGW50" s="80">
        <f>IF(production!FGW24&gt;0,interest_nominal,0)</f>
        <v>0</v>
      </c>
      <c r="FGX50" s="80">
        <f>IF(production!FGX24&gt;0,interest_nominal,0)</f>
        <v>0</v>
      </c>
      <c r="FGY50" s="80">
        <f>IF(production!FGY24&gt;0,interest_nominal,0)</f>
        <v>0</v>
      </c>
      <c r="FGZ50" s="80">
        <f>IF(production!FGZ24&gt;0,interest_nominal,0)</f>
        <v>0</v>
      </c>
      <c r="FHA50" s="80">
        <f>IF(production!FHA24&gt;0,interest_nominal,0)</f>
        <v>0</v>
      </c>
      <c r="FHB50" s="80">
        <f>IF(production!FHB24&gt;0,interest_nominal,0)</f>
        <v>0</v>
      </c>
      <c r="FHC50" s="80">
        <f>IF(production!FHC24&gt;0,interest_nominal,0)</f>
        <v>0</v>
      </c>
      <c r="FHD50" s="80">
        <f>IF(production!FHD24&gt;0,interest_nominal,0)</f>
        <v>0</v>
      </c>
      <c r="FHE50" s="80">
        <f>IF(production!FHE24&gt;0,interest_nominal,0)</f>
        <v>0</v>
      </c>
      <c r="FHF50" s="80">
        <f>IF(production!FHF24&gt;0,interest_nominal,0)</f>
        <v>0</v>
      </c>
      <c r="FHG50" s="80">
        <f>IF(production!FHG24&gt;0,interest_nominal,0)</f>
        <v>0</v>
      </c>
      <c r="FHH50" s="80">
        <f>IF(production!FHH24&gt;0,interest_nominal,0)</f>
        <v>0</v>
      </c>
      <c r="FHI50" s="80">
        <f>IF(production!FHI24&gt;0,interest_nominal,0)</f>
        <v>0</v>
      </c>
      <c r="FHJ50" s="80">
        <f>IF(production!FHJ24&gt;0,interest_nominal,0)</f>
        <v>0</v>
      </c>
      <c r="FHK50" s="80">
        <f>IF(production!FHK24&gt;0,interest_nominal,0)</f>
        <v>0</v>
      </c>
      <c r="FHL50" s="80">
        <f>IF(production!FHL24&gt;0,interest_nominal,0)</f>
        <v>0</v>
      </c>
      <c r="FHM50" s="80">
        <f>IF(production!FHM24&gt;0,interest_nominal,0)</f>
        <v>0</v>
      </c>
      <c r="FHN50" s="80">
        <f>IF(production!FHN24&gt;0,interest_nominal,0)</f>
        <v>0</v>
      </c>
      <c r="FHO50" s="80">
        <f>IF(production!FHO24&gt;0,interest_nominal,0)</f>
        <v>0</v>
      </c>
      <c r="FHP50" s="80">
        <f>IF(production!FHP24&gt;0,interest_nominal,0)</f>
        <v>0</v>
      </c>
      <c r="FHQ50" s="80">
        <f>IF(production!FHQ24&gt;0,interest_nominal,0)</f>
        <v>0</v>
      </c>
      <c r="FHR50" s="80">
        <f>IF(production!FHR24&gt;0,interest_nominal,0)</f>
        <v>0</v>
      </c>
      <c r="FHS50" s="80">
        <f>IF(production!FHS24&gt;0,interest_nominal,0)</f>
        <v>0</v>
      </c>
      <c r="FHT50" s="80">
        <f>IF(production!FHT24&gt;0,interest_nominal,0)</f>
        <v>0</v>
      </c>
      <c r="FHU50" s="80">
        <f>IF(production!FHU24&gt;0,interest_nominal,0)</f>
        <v>0</v>
      </c>
      <c r="FHV50" s="80">
        <f>IF(production!FHV24&gt;0,interest_nominal,0)</f>
        <v>0</v>
      </c>
      <c r="FHW50" s="80">
        <f>IF(production!FHW24&gt;0,interest_nominal,0)</f>
        <v>0</v>
      </c>
      <c r="FHX50" s="80">
        <f>IF(production!FHX24&gt;0,interest_nominal,0)</f>
        <v>0</v>
      </c>
      <c r="FHY50" s="80">
        <f>IF(production!FHY24&gt;0,interest_nominal,0)</f>
        <v>0</v>
      </c>
      <c r="FHZ50" s="80">
        <f>IF(production!FHZ24&gt;0,interest_nominal,0)</f>
        <v>0</v>
      </c>
      <c r="FIA50" s="80">
        <f>IF(production!FIA24&gt;0,interest_nominal,0)</f>
        <v>0</v>
      </c>
      <c r="FIB50" s="80">
        <f>IF(production!FIB24&gt;0,interest_nominal,0)</f>
        <v>0</v>
      </c>
      <c r="FIC50" s="80">
        <f>IF(production!FIC24&gt;0,interest_nominal,0)</f>
        <v>0</v>
      </c>
      <c r="FID50" s="80">
        <f>IF(production!FID24&gt;0,interest_nominal,0)</f>
        <v>0</v>
      </c>
      <c r="FIE50" s="80">
        <f>IF(production!FIE24&gt;0,interest_nominal,0)</f>
        <v>0</v>
      </c>
      <c r="FIF50" s="80">
        <f>IF(production!FIF24&gt;0,interest_nominal,0)</f>
        <v>0</v>
      </c>
      <c r="FIG50" s="80">
        <f>IF(production!FIG24&gt;0,interest_nominal,0)</f>
        <v>0</v>
      </c>
      <c r="FIH50" s="80">
        <f>IF(production!FIH24&gt;0,interest_nominal,0)</f>
        <v>0</v>
      </c>
      <c r="FII50" s="80">
        <f>IF(production!FII24&gt;0,interest_nominal,0)</f>
        <v>0</v>
      </c>
      <c r="FIJ50" s="80">
        <f>IF(production!FIJ24&gt;0,interest_nominal,0)</f>
        <v>0</v>
      </c>
      <c r="FIK50" s="80">
        <f>IF(production!FIK24&gt;0,interest_nominal,0)</f>
        <v>0</v>
      </c>
      <c r="FIL50" s="80">
        <f>IF(production!FIL24&gt;0,interest_nominal,0)</f>
        <v>0</v>
      </c>
      <c r="FIM50" s="80">
        <f>IF(production!FIM24&gt;0,interest_nominal,0)</f>
        <v>0</v>
      </c>
      <c r="FIN50" s="80">
        <f>IF(production!FIN24&gt;0,interest_nominal,0)</f>
        <v>0</v>
      </c>
      <c r="FIO50" s="80">
        <f>IF(production!FIO24&gt;0,interest_nominal,0)</f>
        <v>0</v>
      </c>
      <c r="FIP50" s="80">
        <f>IF(production!FIP24&gt;0,interest_nominal,0)</f>
        <v>0</v>
      </c>
      <c r="FIQ50" s="80">
        <f>IF(production!FIQ24&gt;0,interest_nominal,0)</f>
        <v>0</v>
      </c>
      <c r="FIR50" s="80">
        <f>IF(production!FIR24&gt;0,interest_nominal,0)</f>
        <v>0</v>
      </c>
      <c r="FIS50" s="80">
        <f>IF(production!FIS24&gt;0,interest_nominal,0)</f>
        <v>0</v>
      </c>
      <c r="FIT50" s="80">
        <f>IF(production!FIT24&gt;0,interest_nominal,0)</f>
        <v>0</v>
      </c>
      <c r="FIU50" s="80">
        <f>IF(production!FIU24&gt;0,interest_nominal,0)</f>
        <v>0</v>
      </c>
      <c r="FIV50" s="80">
        <f>IF(production!FIV24&gt;0,interest_nominal,0)</f>
        <v>0</v>
      </c>
      <c r="FIW50" s="80">
        <f>IF(production!FIW24&gt;0,interest_nominal,0)</f>
        <v>0</v>
      </c>
      <c r="FIX50" s="80">
        <f>IF(production!FIX24&gt;0,interest_nominal,0)</f>
        <v>0</v>
      </c>
      <c r="FIY50" s="80">
        <f>IF(production!FIY24&gt;0,interest_nominal,0)</f>
        <v>0</v>
      </c>
      <c r="FIZ50" s="80">
        <f>IF(production!FIZ24&gt;0,interest_nominal,0)</f>
        <v>0</v>
      </c>
      <c r="FJA50" s="80">
        <f>IF(production!FJA24&gt;0,interest_nominal,0)</f>
        <v>0</v>
      </c>
      <c r="FJB50" s="80">
        <f>IF(production!FJB24&gt;0,interest_nominal,0)</f>
        <v>0</v>
      </c>
      <c r="FJC50" s="80">
        <f>IF(production!FJC24&gt;0,interest_nominal,0)</f>
        <v>0</v>
      </c>
      <c r="FJD50" s="80">
        <f>IF(production!FJD24&gt;0,interest_nominal,0)</f>
        <v>0</v>
      </c>
      <c r="FJE50" s="80">
        <f>IF(production!FJE24&gt;0,interest_nominal,0)</f>
        <v>0</v>
      </c>
      <c r="FJF50" s="80">
        <f>IF(production!FJF24&gt;0,interest_nominal,0)</f>
        <v>0</v>
      </c>
      <c r="FJG50" s="80">
        <f>IF(production!FJG24&gt;0,interest_nominal,0)</f>
        <v>0</v>
      </c>
      <c r="FJH50" s="80">
        <f>IF(production!FJH24&gt;0,interest_nominal,0)</f>
        <v>0</v>
      </c>
      <c r="FJI50" s="80">
        <f>IF(production!FJI24&gt;0,interest_nominal,0)</f>
        <v>0</v>
      </c>
      <c r="FJJ50" s="80">
        <f>IF(production!FJJ24&gt;0,interest_nominal,0)</f>
        <v>0</v>
      </c>
      <c r="FJK50" s="80">
        <f>IF(production!FJK24&gt;0,interest_nominal,0)</f>
        <v>0</v>
      </c>
      <c r="FJL50" s="80">
        <f>IF(production!FJL24&gt;0,interest_nominal,0)</f>
        <v>0</v>
      </c>
      <c r="FJM50" s="80">
        <f>IF(production!FJM24&gt;0,interest_nominal,0)</f>
        <v>0</v>
      </c>
      <c r="FJN50" s="80">
        <f>IF(production!FJN24&gt;0,interest_nominal,0)</f>
        <v>0</v>
      </c>
      <c r="FJO50" s="80">
        <f>IF(production!FJO24&gt;0,interest_nominal,0)</f>
        <v>0</v>
      </c>
      <c r="FJP50" s="80">
        <f>IF(production!FJP24&gt;0,interest_nominal,0)</f>
        <v>0</v>
      </c>
      <c r="FJQ50" s="80">
        <f>IF(production!FJQ24&gt;0,interest_nominal,0)</f>
        <v>0</v>
      </c>
      <c r="FJR50" s="80">
        <f>IF(production!FJR24&gt;0,interest_nominal,0)</f>
        <v>0</v>
      </c>
      <c r="FJS50" s="80">
        <f>IF(production!FJS24&gt;0,interest_nominal,0)</f>
        <v>0</v>
      </c>
      <c r="FJT50" s="80">
        <f>IF(production!FJT24&gt;0,interest_nominal,0)</f>
        <v>0</v>
      </c>
      <c r="FJU50" s="80">
        <f>IF(production!FJU24&gt;0,interest_nominal,0)</f>
        <v>0</v>
      </c>
      <c r="FJV50" s="80">
        <f>IF(production!FJV24&gt;0,interest_nominal,0)</f>
        <v>0</v>
      </c>
      <c r="FJW50" s="80">
        <f>IF(production!FJW24&gt;0,interest_nominal,0)</f>
        <v>0</v>
      </c>
      <c r="FJX50" s="80">
        <f>IF(production!FJX24&gt;0,interest_nominal,0)</f>
        <v>0</v>
      </c>
      <c r="FJY50" s="80">
        <f>IF(production!FJY24&gt;0,interest_nominal,0)</f>
        <v>0</v>
      </c>
      <c r="FJZ50" s="80">
        <f>IF(production!FJZ24&gt;0,interest_nominal,0)</f>
        <v>0</v>
      </c>
      <c r="FKA50" s="80">
        <f>IF(production!FKA24&gt;0,interest_nominal,0)</f>
        <v>0</v>
      </c>
      <c r="FKB50" s="80">
        <f>IF(production!FKB24&gt;0,interest_nominal,0)</f>
        <v>0</v>
      </c>
      <c r="FKC50" s="80">
        <f>IF(production!FKC24&gt;0,interest_nominal,0)</f>
        <v>0</v>
      </c>
      <c r="FKD50" s="80">
        <f>IF(production!FKD24&gt;0,interest_nominal,0)</f>
        <v>0</v>
      </c>
      <c r="FKE50" s="80">
        <f>IF(production!FKE24&gt;0,interest_nominal,0)</f>
        <v>0</v>
      </c>
      <c r="FKF50" s="80">
        <f>IF(production!FKF24&gt;0,interest_nominal,0)</f>
        <v>0</v>
      </c>
      <c r="FKG50" s="80">
        <f>IF(production!FKG24&gt;0,interest_nominal,0)</f>
        <v>0</v>
      </c>
      <c r="FKH50" s="80">
        <f>IF(production!FKH24&gt;0,interest_nominal,0)</f>
        <v>0</v>
      </c>
      <c r="FKI50" s="80">
        <f>IF(production!FKI24&gt;0,interest_nominal,0)</f>
        <v>0</v>
      </c>
      <c r="FKJ50" s="80">
        <f>IF(production!FKJ24&gt;0,interest_nominal,0)</f>
        <v>0</v>
      </c>
      <c r="FKK50" s="80">
        <f>IF(production!FKK24&gt;0,interest_nominal,0)</f>
        <v>0</v>
      </c>
      <c r="FKL50" s="80">
        <f>IF(production!FKL24&gt;0,interest_nominal,0)</f>
        <v>0</v>
      </c>
      <c r="FKM50" s="80">
        <f>IF(production!FKM24&gt;0,interest_nominal,0)</f>
        <v>0</v>
      </c>
      <c r="FKN50" s="80">
        <f>IF(production!FKN24&gt;0,interest_nominal,0)</f>
        <v>0</v>
      </c>
      <c r="FKO50" s="80">
        <f>IF(production!FKO24&gt;0,interest_nominal,0)</f>
        <v>0</v>
      </c>
      <c r="FKP50" s="80">
        <f>IF(production!FKP24&gt;0,interest_nominal,0)</f>
        <v>0</v>
      </c>
      <c r="FKQ50" s="80">
        <f>IF(production!FKQ24&gt;0,interest_nominal,0)</f>
        <v>0</v>
      </c>
      <c r="FKR50" s="80">
        <f>IF(production!FKR24&gt;0,interest_nominal,0)</f>
        <v>0</v>
      </c>
      <c r="FKS50" s="80">
        <f>IF(production!FKS24&gt;0,interest_nominal,0)</f>
        <v>0</v>
      </c>
      <c r="FKT50" s="80">
        <f>IF(production!FKT24&gt;0,interest_nominal,0)</f>
        <v>0</v>
      </c>
      <c r="FKU50" s="80">
        <f>IF(production!FKU24&gt;0,interest_nominal,0)</f>
        <v>0</v>
      </c>
      <c r="FKV50" s="80">
        <f>IF(production!FKV24&gt;0,interest_nominal,0)</f>
        <v>0</v>
      </c>
      <c r="FKW50" s="80">
        <f>IF(production!FKW24&gt;0,interest_nominal,0)</f>
        <v>0</v>
      </c>
      <c r="FKX50" s="80">
        <f>IF(production!FKX24&gt;0,interest_nominal,0)</f>
        <v>0</v>
      </c>
      <c r="FKY50" s="80">
        <f>IF(production!FKY24&gt;0,interest_nominal,0)</f>
        <v>0</v>
      </c>
      <c r="FKZ50" s="80">
        <f>IF(production!FKZ24&gt;0,interest_nominal,0)</f>
        <v>0</v>
      </c>
      <c r="FLA50" s="80">
        <f>IF(production!FLA24&gt;0,interest_nominal,0)</f>
        <v>0</v>
      </c>
      <c r="FLB50" s="80">
        <f>IF(production!FLB24&gt;0,interest_nominal,0)</f>
        <v>0</v>
      </c>
      <c r="FLC50" s="80">
        <f>IF(production!FLC24&gt;0,interest_nominal,0)</f>
        <v>0</v>
      </c>
      <c r="FLD50" s="80">
        <f>IF(production!FLD24&gt;0,interest_nominal,0)</f>
        <v>0</v>
      </c>
      <c r="FLE50" s="80">
        <f>IF(production!FLE24&gt;0,interest_nominal,0)</f>
        <v>0</v>
      </c>
      <c r="FLF50" s="80">
        <f>IF(production!FLF24&gt;0,interest_nominal,0)</f>
        <v>0</v>
      </c>
      <c r="FLG50" s="80">
        <f>IF(production!FLG24&gt;0,interest_nominal,0)</f>
        <v>0</v>
      </c>
      <c r="FLH50" s="80">
        <f>IF(production!FLH24&gt;0,interest_nominal,0)</f>
        <v>0</v>
      </c>
      <c r="FLI50" s="80">
        <f>IF(production!FLI24&gt;0,interest_nominal,0)</f>
        <v>0</v>
      </c>
      <c r="FLJ50" s="80">
        <f>IF(production!FLJ24&gt;0,interest_nominal,0)</f>
        <v>0</v>
      </c>
      <c r="FLK50" s="80">
        <f>IF(production!FLK24&gt;0,interest_nominal,0)</f>
        <v>0</v>
      </c>
      <c r="FLL50" s="80">
        <f>IF(production!FLL24&gt;0,interest_nominal,0)</f>
        <v>0</v>
      </c>
      <c r="FLM50" s="80">
        <f>IF(production!FLM24&gt;0,interest_nominal,0)</f>
        <v>0</v>
      </c>
      <c r="FLN50" s="80">
        <f>IF(production!FLN24&gt;0,interest_nominal,0)</f>
        <v>0</v>
      </c>
      <c r="FLO50" s="80">
        <f>IF(production!FLO24&gt;0,interest_nominal,0)</f>
        <v>0</v>
      </c>
      <c r="FLP50" s="80">
        <f>IF(production!FLP24&gt;0,interest_nominal,0)</f>
        <v>0</v>
      </c>
      <c r="FLQ50" s="80">
        <f>IF(production!FLQ24&gt;0,interest_nominal,0)</f>
        <v>0</v>
      </c>
      <c r="FLR50" s="80">
        <f>IF(production!FLR24&gt;0,interest_nominal,0)</f>
        <v>0</v>
      </c>
      <c r="FLS50" s="80">
        <f>IF(production!FLS24&gt;0,interest_nominal,0)</f>
        <v>0</v>
      </c>
      <c r="FLT50" s="80">
        <f>IF(production!FLT24&gt;0,interest_nominal,0)</f>
        <v>0</v>
      </c>
      <c r="FLU50" s="80">
        <f>IF(production!FLU24&gt;0,interest_nominal,0)</f>
        <v>0</v>
      </c>
      <c r="FLV50" s="80">
        <f>IF(production!FLV24&gt;0,interest_nominal,0)</f>
        <v>0</v>
      </c>
      <c r="FLW50" s="80">
        <f>IF(production!FLW24&gt;0,interest_nominal,0)</f>
        <v>0</v>
      </c>
      <c r="FLX50" s="80">
        <f>IF(production!FLX24&gt;0,interest_nominal,0)</f>
        <v>0</v>
      </c>
      <c r="FLY50" s="80">
        <f>IF(production!FLY24&gt;0,interest_nominal,0)</f>
        <v>0</v>
      </c>
      <c r="FLZ50" s="80">
        <f>IF(production!FLZ24&gt;0,interest_nominal,0)</f>
        <v>0</v>
      </c>
      <c r="FMA50" s="80">
        <f>IF(production!FMA24&gt;0,interest_nominal,0)</f>
        <v>0</v>
      </c>
      <c r="FMB50" s="80">
        <f>IF(production!FMB24&gt;0,interest_nominal,0)</f>
        <v>0</v>
      </c>
      <c r="FMC50" s="80">
        <f>IF(production!FMC24&gt;0,interest_nominal,0)</f>
        <v>0</v>
      </c>
      <c r="FMD50" s="80">
        <f>IF(production!FMD24&gt;0,interest_nominal,0)</f>
        <v>0</v>
      </c>
      <c r="FME50" s="80">
        <f>IF(production!FME24&gt;0,interest_nominal,0)</f>
        <v>0</v>
      </c>
      <c r="FMF50" s="80">
        <f>IF(production!FMF24&gt;0,interest_nominal,0)</f>
        <v>0</v>
      </c>
      <c r="FMG50" s="80">
        <f>IF(production!FMG24&gt;0,interest_nominal,0)</f>
        <v>0</v>
      </c>
      <c r="FMH50" s="80">
        <f>IF(production!FMH24&gt;0,interest_nominal,0)</f>
        <v>0</v>
      </c>
      <c r="FMI50" s="80">
        <f>IF(production!FMI24&gt;0,interest_nominal,0)</f>
        <v>0</v>
      </c>
      <c r="FMJ50" s="80">
        <f>IF(production!FMJ24&gt;0,interest_nominal,0)</f>
        <v>0</v>
      </c>
      <c r="FMK50" s="80">
        <f>IF(production!FMK24&gt;0,interest_nominal,0)</f>
        <v>0</v>
      </c>
      <c r="FML50" s="80">
        <f>IF(production!FML24&gt;0,interest_nominal,0)</f>
        <v>0</v>
      </c>
      <c r="FMM50" s="80">
        <f>IF(production!FMM24&gt;0,interest_nominal,0)</f>
        <v>0</v>
      </c>
      <c r="FMN50" s="80">
        <f>IF(production!FMN24&gt;0,interest_nominal,0)</f>
        <v>0</v>
      </c>
      <c r="FMO50" s="80">
        <f>IF(production!FMO24&gt;0,interest_nominal,0)</f>
        <v>0</v>
      </c>
      <c r="FMP50" s="80">
        <f>IF(production!FMP24&gt;0,interest_nominal,0)</f>
        <v>0</v>
      </c>
      <c r="FMQ50" s="80">
        <f>IF(production!FMQ24&gt;0,interest_nominal,0)</f>
        <v>0</v>
      </c>
      <c r="FMR50" s="80">
        <f>IF(production!FMR24&gt;0,interest_nominal,0)</f>
        <v>0</v>
      </c>
      <c r="FMS50" s="80">
        <f>IF(production!FMS24&gt;0,interest_nominal,0)</f>
        <v>0</v>
      </c>
      <c r="FMT50" s="80">
        <f>IF(production!FMT24&gt;0,interest_nominal,0)</f>
        <v>0</v>
      </c>
      <c r="FMU50" s="80">
        <f>IF(production!FMU24&gt;0,interest_nominal,0)</f>
        <v>0</v>
      </c>
      <c r="FMV50" s="80">
        <f>IF(production!FMV24&gt;0,interest_nominal,0)</f>
        <v>0</v>
      </c>
      <c r="FMW50" s="80">
        <f>IF(production!FMW24&gt;0,interest_nominal,0)</f>
        <v>0</v>
      </c>
      <c r="FMX50" s="80">
        <f>IF(production!FMX24&gt;0,interest_nominal,0)</f>
        <v>0</v>
      </c>
      <c r="FMY50" s="80">
        <f>IF(production!FMY24&gt;0,interest_nominal,0)</f>
        <v>0</v>
      </c>
      <c r="FMZ50" s="80">
        <f>IF(production!FMZ24&gt;0,interest_nominal,0)</f>
        <v>0</v>
      </c>
      <c r="FNA50" s="80">
        <f>IF(production!FNA24&gt;0,interest_nominal,0)</f>
        <v>0</v>
      </c>
      <c r="FNB50" s="80">
        <f>IF(production!FNB24&gt;0,interest_nominal,0)</f>
        <v>0</v>
      </c>
      <c r="FNC50" s="80">
        <f>IF(production!FNC24&gt;0,interest_nominal,0)</f>
        <v>0</v>
      </c>
      <c r="FND50" s="80">
        <f>IF(production!FND24&gt;0,interest_nominal,0)</f>
        <v>0</v>
      </c>
      <c r="FNE50" s="80">
        <f>IF(production!FNE24&gt;0,interest_nominal,0)</f>
        <v>0</v>
      </c>
      <c r="FNF50" s="80">
        <f>IF(production!FNF24&gt;0,interest_nominal,0)</f>
        <v>0</v>
      </c>
      <c r="FNG50" s="80">
        <f>IF(production!FNG24&gt;0,interest_nominal,0)</f>
        <v>0</v>
      </c>
      <c r="FNH50" s="80">
        <f>IF(production!FNH24&gt;0,interest_nominal,0)</f>
        <v>0</v>
      </c>
      <c r="FNI50" s="80">
        <f>IF(production!FNI24&gt;0,interest_nominal,0)</f>
        <v>0</v>
      </c>
      <c r="FNJ50" s="80">
        <f>IF(production!FNJ24&gt;0,interest_nominal,0)</f>
        <v>0</v>
      </c>
      <c r="FNK50" s="80">
        <f>IF(production!FNK24&gt;0,interest_nominal,0)</f>
        <v>0</v>
      </c>
      <c r="FNL50" s="80">
        <f>IF(production!FNL24&gt;0,interest_nominal,0)</f>
        <v>0</v>
      </c>
      <c r="FNM50" s="80">
        <f>IF(production!FNM24&gt;0,interest_nominal,0)</f>
        <v>0</v>
      </c>
      <c r="FNN50" s="80">
        <f>IF(production!FNN24&gt;0,interest_nominal,0)</f>
        <v>0</v>
      </c>
      <c r="FNO50" s="80">
        <f>IF(production!FNO24&gt;0,interest_nominal,0)</f>
        <v>0</v>
      </c>
      <c r="FNP50" s="80">
        <f>IF(production!FNP24&gt;0,interest_nominal,0)</f>
        <v>0</v>
      </c>
      <c r="FNQ50" s="80">
        <f>IF(production!FNQ24&gt;0,interest_nominal,0)</f>
        <v>0</v>
      </c>
      <c r="FNR50" s="80">
        <f>IF(production!FNR24&gt;0,interest_nominal,0)</f>
        <v>0</v>
      </c>
      <c r="FNS50" s="80">
        <f>IF(production!FNS24&gt;0,interest_nominal,0)</f>
        <v>0</v>
      </c>
      <c r="FNT50" s="80">
        <f>IF(production!FNT24&gt;0,interest_nominal,0)</f>
        <v>0</v>
      </c>
      <c r="FNU50" s="80">
        <f>IF(production!FNU24&gt;0,interest_nominal,0)</f>
        <v>0</v>
      </c>
      <c r="FNV50" s="80">
        <f>IF(production!FNV24&gt;0,interest_nominal,0)</f>
        <v>0</v>
      </c>
      <c r="FNW50" s="80">
        <f>IF(production!FNW24&gt;0,interest_nominal,0)</f>
        <v>0</v>
      </c>
      <c r="FNX50" s="80">
        <f>IF(production!FNX24&gt;0,interest_nominal,0)</f>
        <v>0</v>
      </c>
      <c r="FNY50" s="80">
        <f>IF(production!FNY24&gt;0,interest_nominal,0)</f>
        <v>0</v>
      </c>
      <c r="FNZ50" s="80">
        <f>IF(production!FNZ24&gt;0,interest_nominal,0)</f>
        <v>0</v>
      </c>
      <c r="FOA50" s="80">
        <f>IF(production!FOA24&gt;0,interest_nominal,0)</f>
        <v>0</v>
      </c>
      <c r="FOB50" s="80">
        <f>IF(production!FOB24&gt;0,interest_nominal,0)</f>
        <v>0</v>
      </c>
      <c r="FOC50" s="80">
        <f>IF(production!FOC24&gt;0,interest_nominal,0)</f>
        <v>0</v>
      </c>
      <c r="FOD50" s="80">
        <f>IF(production!FOD24&gt;0,interest_nominal,0)</f>
        <v>0</v>
      </c>
      <c r="FOE50" s="80">
        <f>IF(production!FOE24&gt;0,interest_nominal,0)</f>
        <v>0</v>
      </c>
      <c r="FOF50" s="80">
        <f>IF(production!FOF24&gt;0,interest_nominal,0)</f>
        <v>0</v>
      </c>
      <c r="FOG50" s="80">
        <f>IF(production!FOG24&gt;0,interest_nominal,0)</f>
        <v>0</v>
      </c>
      <c r="FOH50" s="80">
        <f>IF(production!FOH24&gt;0,interest_nominal,0)</f>
        <v>0</v>
      </c>
      <c r="FOI50" s="80">
        <f>IF(production!FOI24&gt;0,interest_nominal,0)</f>
        <v>0</v>
      </c>
      <c r="FOJ50" s="80">
        <f>IF(production!FOJ24&gt;0,interest_nominal,0)</f>
        <v>0</v>
      </c>
      <c r="FOK50" s="80">
        <f>IF(production!FOK24&gt;0,interest_nominal,0)</f>
        <v>0</v>
      </c>
      <c r="FOL50" s="80">
        <f>IF(production!FOL24&gt;0,interest_nominal,0)</f>
        <v>0</v>
      </c>
      <c r="FOM50" s="80">
        <f>IF(production!FOM24&gt;0,interest_nominal,0)</f>
        <v>0</v>
      </c>
      <c r="FON50" s="80">
        <f>IF(production!FON24&gt;0,interest_nominal,0)</f>
        <v>0</v>
      </c>
      <c r="FOO50" s="80">
        <f>IF(production!FOO24&gt;0,interest_nominal,0)</f>
        <v>0</v>
      </c>
      <c r="FOP50" s="80">
        <f>IF(production!FOP24&gt;0,interest_nominal,0)</f>
        <v>0</v>
      </c>
      <c r="FOQ50" s="80">
        <f>IF(production!FOQ24&gt;0,interest_nominal,0)</f>
        <v>0</v>
      </c>
      <c r="FOR50" s="80">
        <f>IF(production!FOR24&gt;0,interest_nominal,0)</f>
        <v>0</v>
      </c>
      <c r="FOS50" s="80">
        <f>IF(production!FOS24&gt;0,interest_nominal,0)</f>
        <v>0</v>
      </c>
      <c r="FOT50" s="80">
        <f>IF(production!FOT24&gt;0,interest_nominal,0)</f>
        <v>0</v>
      </c>
      <c r="FOU50" s="80">
        <f>IF(production!FOU24&gt;0,interest_nominal,0)</f>
        <v>0</v>
      </c>
      <c r="FOV50" s="80">
        <f>IF(production!FOV24&gt;0,interest_nominal,0)</f>
        <v>0</v>
      </c>
      <c r="FOW50" s="80">
        <f>IF(production!FOW24&gt;0,interest_nominal,0)</f>
        <v>0</v>
      </c>
      <c r="FOX50" s="80">
        <f>IF(production!FOX24&gt;0,interest_nominal,0)</f>
        <v>0</v>
      </c>
      <c r="FOY50" s="80">
        <f>IF(production!FOY24&gt;0,interest_nominal,0)</f>
        <v>0</v>
      </c>
      <c r="FOZ50" s="80">
        <f>IF(production!FOZ24&gt;0,interest_nominal,0)</f>
        <v>0</v>
      </c>
      <c r="FPA50" s="80">
        <f>IF(production!FPA24&gt;0,interest_nominal,0)</f>
        <v>0</v>
      </c>
      <c r="FPB50" s="80">
        <f>IF(production!FPB24&gt;0,interest_nominal,0)</f>
        <v>0</v>
      </c>
      <c r="FPC50" s="80">
        <f>IF(production!FPC24&gt;0,interest_nominal,0)</f>
        <v>0</v>
      </c>
      <c r="FPD50" s="80">
        <f>IF(production!FPD24&gt;0,interest_nominal,0)</f>
        <v>0</v>
      </c>
      <c r="FPE50" s="80">
        <f>IF(production!FPE24&gt;0,interest_nominal,0)</f>
        <v>0</v>
      </c>
      <c r="FPF50" s="80">
        <f>IF(production!FPF24&gt;0,interest_nominal,0)</f>
        <v>0</v>
      </c>
      <c r="FPG50" s="80">
        <f>IF(production!FPG24&gt;0,interest_nominal,0)</f>
        <v>0</v>
      </c>
      <c r="FPH50" s="80">
        <f>IF(production!FPH24&gt;0,interest_nominal,0)</f>
        <v>0</v>
      </c>
      <c r="FPI50" s="80">
        <f>IF(production!FPI24&gt;0,interest_nominal,0)</f>
        <v>0</v>
      </c>
      <c r="FPJ50" s="80">
        <f>IF(production!FPJ24&gt;0,interest_nominal,0)</f>
        <v>0</v>
      </c>
      <c r="FPK50" s="80">
        <f>IF(production!FPK24&gt;0,interest_nominal,0)</f>
        <v>0</v>
      </c>
      <c r="FPL50" s="80">
        <f>IF(production!FPL24&gt;0,interest_nominal,0)</f>
        <v>0</v>
      </c>
      <c r="FPM50" s="80">
        <f>IF(production!FPM24&gt;0,interest_nominal,0)</f>
        <v>0</v>
      </c>
      <c r="FPN50" s="80">
        <f>IF(production!FPN24&gt;0,interest_nominal,0)</f>
        <v>0</v>
      </c>
      <c r="FPO50" s="80">
        <f>IF(production!FPO24&gt;0,interest_nominal,0)</f>
        <v>0</v>
      </c>
      <c r="FPP50" s="80">
        <f>IF(production!FPP24&gt;0,interest_nominal,0)</f>
        <v>0</v>
      </c>
      <c r="FPQ50" s="80">
        <f>IF(production!FPQ24&gt;0,interest_nominal,0)</f>
        <v>0</v>
      </c>
      <c r="FPR50" s="80">
        <f>IF(production!FPR24&gt;0,interest_nominal,0)</f>
        <v>0</v>
      </c>
      <c r="FPS50" s="80">
        <f>IF(production!FPS24&gt;0,interest_nominal,0)</f>
        <v>0</v>
      </c>
      <c r="FPT50" s="80">
        <f>IF(production!FPT24&gt;0,interest_nominal,0)</f>
        <v>0</v>
      </c>
      <c r="FPU50" s="80">
        <f>IF(production!FPU24&gt;0,interest_nominal,0)</f>
        <v>0</v>
      </c>
      <c r="FPV50" s="80">
        <f>IF(production!FPV24&gt;0,interest_nominal,0)</f>
        <v>0</v>
      </c>
      <c r="FPW50" s="80">
        <f>IF(production!FPW24&gt;0,interest_nominal,0)</f>
        <v>0</v>
      </c>
      <c r="FPX50" s="80">
        <f>IF(production!FPX24&gt;0,interest_nominal,0)</f>
        <v>0</v>
      </c>
      <c r="FPY50" s="80">
        <f>IF(production!FPY24&gt;0,interest_nominal,0)</f>
        <v>0</v>
      </c>
      <c r="FPZ50" s="80">
        <f>IF(production!FPZ24&gt;0,interest_nominal,0)</f>
        <v>0</v>
      </c>
      <c r="FQA50" s="80">
        <f>IF(production!FQA24&gt;0,interest_nominal,0)</f>
        <v>0</v>
      </c>
      <c r="FQB50" s="80">
        <f>IF(production!FQB24&gt;0,interest_nominal,0)</f>
        <v>0</v>
      </c>
      <c r="FQC50" s="80">
        <f>IF(production!FQC24&gt;0,interest_nominal,0)</f>
        <v>0</v>
      </c>
      <c r="FQD50" s="80">
        <f>IF(production!FQD24&gt;0,interest_nominal,0)</f>
        <v>0</v>
      </c>
      <c r="FQE50" s="80">
        <f>IF(production!FQE24&gt;0,interest_nominal,0)</f>
        <v>0</v>
      </c>
      <c r="FQF50" s="80">
        <f>IF(production!FQF24&gt;0,interest_nominal,0)</f>
        <v>0</v>
      </c>
      <c r="FQG50" s="80">
        <f>IF(production!FQG24&gt;0,interest_nominal,0)</f>
        <v>0</v>
      </c>
      <c r="FQH50" s="80">
        <f>IF(production!FQH24&gt;0,interest_nominal,0)</f>
        <v>0</v>
      </c>
      <c r="FQI50" s="80">
        <f>IF(production!FQI24&gt;0,interest_nominal,0)</f>
        <v>0</v>
      </c>
      <c r="FQJ50" s="80">
        <f>IF(production!FQJ24&gt;0,interest_nominal,0)</f>
        <v>0</v>
      </c>
      <c r="FQK50" s="80">
        <f>IF(production!FQK24&gt;0,interest_nominal,0)</f>
        <v>0</v>
      </c>
      <c r="FQL50" s="80">
        <f>IF(production!FQL24&gt;0,interest_nominal,0)</f>
        <v>0</v>
      </c>
      <c r="FQM50" s="80">
        <f>IF(production!FQM24&gt;0,interest_nominal,0)</f>
        <v>0</v>
      </c>
      <c r="FQN50" s="80">
        <f>IF(production!FQN24&gt;0,interest_nominal,0)</f>
        <v>0</v>
      </c>
      <c r="FQO50" s="80">
        <f>IF(production!FQO24&gt;0,interest_nominal,0)</f>
        <v>0</v>
      </c>
      <c r="FQP50" s="80">
        <f>IF(production!FQP24&gt;0,interest_nominal,0)</f>
        <v>0</v>
      </c>
      <c r="FQQ50" s="80">
        <f>IF(production!FQQ24&gt;0,interest_nominal,0)</f>
        <v>0</v>
      </c>
      <c r="FQR50" s="80">
        <f>IF(production!FQR24&gt;0,interest_nominal,0)</f>
        <v>0</v>
      </c>
      <c r="FQS50" s="80">
        <f>IF(production!FQS24&gt;0,interest_nominal,0)</f>
        <v>0</v>
      </c>
      <c r="FQT50" s="80">
        <f>IF(production!FQT24&gt;0,interest_nominal,0)</f>
        <v>0</v>
      </c>
      <c r="FQU50" s="80">
        <f>IF(production!FQU24&gt;0,interest_nominal,0)</f>
        <v>0</v>
      </c>
      <c r="FQV50" s="80">
        <f>IF(production!FQV24&gt;0,interest_nominal,0)</f>
        <v>0</v>
      </c>
      <c r="FQW50" s="80">
        <f>IF(production!FQW24&gt;0,interest_nominal,0)</f>
        <v>0</v>
      </c>
      <c r="FQX50" s="80">
        <f>IF(production!FQX24&gt;0,interest_nominal,0)</f>
        <v>0</v>
      </c>
      <c r="FQY50" s="80">
        <f>IF(production!FQY24&gt;0,interest_nominal,0)</f>
        <v>0</v>
      </c>
      <c r="FQZ50" s="80">
        <f>IF(production!FQZ24&gt;0,interest_nominal,0)</f>
        <v>0</v>
      </c>
      <c r="FRA50" s="80">
        <f>IF(production!FRA24&gt;0,interest_nominal,0)</f>
        <v>0</v>
      </c>
      <c r="FRB50" s="80">
        <f>IF(production!FRB24&gt;0,interest_nominal,0)</f>
        <v>0</v>
      </c>
      <c r="FRC50" s="80">
        <f>IF(production!FRC24&gt;0,interest_nominal,0)</f>
        <v>0</v>
      </c>
      <c r="FRD50" s="80">
        <f>IF(production!FRD24&gt;0,interest_nominal,0)</f>
        <v>0</v>
      </c>
      <c r="FRE50" s="80">
        <f>IF(production!FRE24&gt;0,interest_nominal,0)</f>
        <v>0</v>
      </c>
      <c r="FRF50" s="80">
        <f>IF(production!FRF24&gt;0,interest_nominal,0)</f>
        <v>0</v>
      </c>
      <c r="FRG50" s="80">
        <f>IF(production!FRG24&gt;0,interest_nominal,0)</f>
        <v>0</v>
      </c>
      <c r="FRH50" s="80">
        <f>IF(production!FRH24&gt;0,interest_nominal,0)</f>
        <v>0</v>
      </c>
      <c r="FRI50" s="80">
        <f>IF(production!FRI24&gt;0,interest_nominal,0)</f>
        <v>0</v>
      </c>
      <c r="FRJ50" s="80">
        <f>IF(production!FRJ24&gt;0,interest_nominal,0)</f>
        <v>0</v>
      </c>
      <c r="FRK50" s="80">
        <f>IF(production!FRK24&gt;0,interest_nominal,0)</f>
        <v>0</v>
      </c>
      <c r="FRL50" s="80">
        <f>IF(production!FRL24&gt;0,interest_nominal,0)</f>
        <v>0</v>
      </c>
      <c r="FRM50" s="80">
        <f>IF(production!FRM24&gt;0,interest_nominal,0)</f>
        <v>0</v>
      </c>
      <c r="FRN50" s="80">
        <f>IF(production!FRN24&gt;0,interest_nominal,0)</f>
        <v>0</v>
      </c>
      <c r="FRO50" s="80">
        <f>IF(production!FRO24&gt;0,interest_nominal,0)</f>
        <v>0</v>
      </c>
      <c r="FRP50" s="80">
        <f>IF(production!FRP24&gt;0,interest_nominal,0)</f>
        <v>0</v>
      </c>
      <c r="FRQ50" s="80">
        <f>IF(production!FRQ24&gt;0,interest_nominal,0)</f>
        <v>0</v>
      </c>
      <c r="FRR50" s="80">
        <f>IF(production!FRR24&gt;0,interest_nominal,0)</f>
        <v>0</v>
      </c>
      <c r="FRS50" s="80">
        <f>IF(production!FRS24&gt;0,interest_nominal,0)</f>
        <v>0</v>
      </c>
      <c r="FRT50" s="80">
        <f>IF(production!FRT24&gt;0,interest_nominal,0)</f>
        <v>0</v>
      </c>
      <c r="FRU50" s="80">
        <f>IF(production!FRU24&gt;0,interest_nominal,0)</f>
        <v>0</v>
      </c>
      <c r="FRV50" s="80">
        <f>IF(production!FRV24&gt;0,interest_nominal,0)</f>
        <v>0</v>
      </c>
      <c r="FRW50" s="80">
        <f>IF(production!FRW24&gt;0,interest_nominal,0)</f>
        <v>0</v>
      </c>
      <c r="FRX50" s="80">
        <f>IF(production!FRX24&gt;0,interest_nominal,0)</f>
        <v>0</v>
      </c>
      <c r="FRY50" s="80">
        <f>IF(production!FRY24&gt;0,interest_nominal,0)</f>
        <v>0</v>
      </c>
      <c r="FRZ50" s="80">
        <f>IF(production!FRZ24&gt;0,interest_nominal,0)</f>
        <v>0</v>
      </c>
      <c r="FSA50" s="80">
        <f>IF(production!FSA24&gt;0,interest_nominal,0)</f>
        <v>0</v>
      </c>
      <c r="FSB50" s="80">
        <f>IF(production!FSB24&gt;0,interest_nominal,0)</f>
        <v>0</v>
      </c>
      <c r="FSC50" s="80">
        <f>IF(production!FSC24&gt;0,interest_nominal,0)</f>
        <v>0</v>
      </c>
      <c r="FSD50" s="80">
        <f>IF(production!FSD24&gt;0,interest_nominal,0)</f>
        <v>0</v>
      </c>
      <c r="FSE50" s="80">
        <f>IF(production!FSE24&gt;0,interest_nominal,0)</f>
        <v>0</v>
      </c>
      <c r="FSF50" s="80">
        <f>IF(production!FSF24&gt;0,interest_nominal,0)</f>
        <v>0</v>
      </c>
      <c r="FSG50" s="80">
        <f>IF(production!FSG24&gt;0,interest_nominal,0)</f>
        <v>0</v>
      </c>
      <c r="FSH50" s="80">
        <f>IF(production!FSH24&gt;0,interest_nominal,0)</f>
        <v>0</v>
      </c>
      <c r="FSI50" s="80">
        <f>IF(production!FSI24&gt;0,interest_nominal,0)</f>
        <v>0</v>
      </c>
      <c r="FSJ50" s="80">
        <f>IF(production!FSJ24&gt;0,interest_nominal,0)</f>
        <v>0</v>
      </c>
      <c r="FSK50" s="80">
        <f>IF(production!FSK24&gt;0,interest_nominal,0)</f>
        <v>0</v>
      </c>
      <c r="FSL50" s="80">
        <f>IF(production!FSL24&gt;0,interest_nominal,0)</f>
        <v>0</v>
      </c>
      <c r="FSM50" s="80">
        <f>IF(production!FSM24&gt;0,interest_nominal,0)</f>
        <v>0</v>
      </c>
      <c r="FSN50" s="80">
        <f>IF(production!FSN24&gt;0,interest_nominal,0)</f>
        <v>0</v>
      </c>
      <c r="FSO50" s="80">
        <f>IF(production!FSO24&gt;0,interest_nominal,0)</f>
        <v>0</v>
      </c>
      <c r="FSP50" s="80">
        <f>IF(production!FSP24&gt;0,interest_nominal,0)</f>
        <v>0</v>
      </c>
      <c r="FSQ50" s="80">
        <f>IF(production!FSQ24&gt;0,interest_nominal,0)</f>
        <v>0</v>
      </c>
      <c r="FSR50" s="80">
        <f>IF(production!FSR24&gt;0,interest_nominal,0)</f>
        <v>0</v>
      </c>
      <c r="FSS50" s="80">
        <f>IF(production!FSS24&gt;0,interest_nominal,0)</f>
        <v>0</v>
      </c>
      <c r="FST50" s="80">
        <f>IF(production!FST24&gt;0,interest_nominal,0)</f>
        <v>0</v>
      </c>
      <c r="FSU50" s="80">
        <f>IF(production!FSU24&gt;0,interest_nominal,0)</f>
        <v>0</v>
      </c>
      <c r="FSV50" s="80">
        <f>IF(production!FSV24&gt;0,interest_nominal,0)</f>
        <v>0</v>
      </c>
      <c r="FSW50" s="80">
        <f>IF(production!FSW24&gt;0,interest_nominal,0)</f>
        <v>0</v>
      </c>
      <c r="FSX50" s="80">
        <f>IF(production!FSX24&gt;0,interest_nominal,0)</f>
        <v>0</v>
      </c>
      <c r="FSY50" s="80">
        <f>IF(production!FSY24&gt;0,interest_nominal,0)</f>
        <v>0</v>
      </c>
      <c r="FSZ50" s="80">
        <f>IF(production!FSZ24&gt;0,interest_nominal,0)</f>
        <v>0</v>
      </c>
      <c r="FTA50" s="80">
        <f>IF(production!FTA24&gt;0,interest_nominal,0)</f>
        <v>0</v>
      </c>
      <c r="FTB50" s="80">
        <f>IF(production!FTB24&gt;0,interest_nominal,0)</f>
        <v>0</v>
      </c>
      <c r="FTC50" s="80">
        <f>IF(production!FTC24&gt;0,interest_nominal,0)</f>
        <v>0</v>
      </c>
      <c r="FTD50" s="80">
        <f>IF(production!FTD24&gt;0,interest_nominal,0)</f>
        <v>0</v>
      </c>
      <c r="FTE50" s="80">
        <f>IF(production!FTE24&gt;0,interest_nominal,0)</f>
        <v>0</v>
      </c>
      <c r="FTF50" s="80">
        <f>IF(production!FTF24&gt;0,interest_nominal,0)</f>
        <v>0</v>
      </c>
      <c r="FTG50" s="80">
        <f>IF(production!FTG24&gt;0,interest_nominal,0)</f>
        <v>0</v>
      </c>
      <c r="FTH50" s="80">
        <f>IF(production!FTH24&gt;0,interest_nominal,0)</f>
        <v>0</v>
      </c>
      <c r="FTI50" s="80">
        <f>IF(production!FTI24&gt;0,interest_nominal,0)</f>
        <v>0</v>
      </c>
      <c r="FTJ50" s="80">
        <f>IF(production!FTJ24&gt;0,interest_nominal,0)</f>
        <v>0</v>
      </c>
      <c r="FTK50" s="80">
        <f>IF(production!FTK24&gt;0,interest_nominal,0)</f>
        <v>0</v>
      </c>
      <c r="FTL50" s="80">
        <f>IF(production!FTL24&gt;0,interest_nominal,0)</f>
        <v>0</v>
      </c>
      <c r="FTM50" s="80">
        <f>IF(production!FTM24&gt;0,interest_nominal,0)</f>
        <v>0</v>
      </c>
      <c r="FTN50" s="80">
        <f>IF(production!FTN24&gt;0,interest_nominal,0)</f>
        <v>0</v>
      </c>
      <c r="FTO50" s="80">
        <f>IF(production!FTO24&gt;0,interest_nominal,0)</f>
        <v>0</v>
      </c>
      <c r="FTP50" s="80">
        <f>IF(production!FTP24&gt;0,interest_nominal,0)</f>
        <v>0</v>
      </c>
      <c r="FTQ50" s="80">
        <f>IF(production!FTQ24&gt;0,interest_nominal,0)</f>
        <v>0</v>
      </c>
      <c r="FTR50" s="80">
        <f>IF(production!FTR24&gt;0,interest_nominal,0)</f>
        <v>0</v>
      </c>
      <c r="FTS50" s="80">
        <f>IF(production!FTS24&gt;0,interest_nominal,0)</f>
        <v>0</v>
      </c>
      <c r="FTT50" s="80">
        <f>IF(production!FTT24&gt;0,interest_nominal,0)</f>
        <v>0</v>
      </c>
      <c r="FTU50" s="80">
        <f>IF(production!FTU24&gt;0,interest_nominal,0)</f>
        <v>0</v>
      </c>
      <c r="FTV50" s="80">
        <f>IF(production!FTV24&gt;0,interest_nominal,0)</f>
        <v>0</v>
      </c>
      <c r="FTW50" s="80">
        <f>IF(production!FTW24&gt;0,interest_nominal,0)</f>
        <v>0</v>
      </c>
      <c r="FTX50" s="80">
        <f>IF(production!FTX24&gt;0,interest_nominal,0)</f>
        <v>0</v>
      </c>
      <c r="FTY50" s="80">
        <f>IF(production!FTY24&gt;0,interest_nominal,0)</f>
        <v>0</v>
      </c>
      <c r="FTZ50" s="80">
        <f>IF(production!FTZ24&gt;0,interest_nominal,0)</f>
        <v>0</v>
      </c>
      <c r="FUA50" s="80">
        <f>IF(production!FUA24&gt;0,interest_nominal,0)</f>
        <v>0</v>
      </c>
      <c r="FUB50" s="80">
        <f>IF(production!FUB24&gt;0,interest_nominal,0)</f>
        <v>0</v>
      </c>
      <c r="FUC50" s="80">
        <f>IF(production!FUC24&gt;0,interest_nominal,0)</f>
        <v>0</v>
      </c>
      <c r="FUD50" s="80">
        <f>IF(production!FUD24&gt;0,interest_nominal,0)</f>
        <v>0</v>
      </c>
      <c r="FUE50" s="80">
        <f>IF(production!FUE24&gt;0,interest_nominal,0)</f>
        <v>0</v>
      </c>
      <c r="FUF50" s="80">
        <f>IF(production!FUF24&gt;0,interest_nominal,0)</f>
        <v>0</v>
      </c>
      <c r="FUG50" s="80">
        <f>IF(production!FUG24&gt;0,interest_nominal,0)</f>
        <v>0</v>
      </c>
      <c r="FUH50" s="80">
        <f>IF(production!FUH24&gt;0,interest_nominal,0)</f>
        <v>0</v>
      </c>
      <c r="FUI50" s="80">
        <f>IF(production!FUI24&gt;0,interest_nominal,0)</f>
        <v>0</v>
      </c>
      <c r="FUJ50" s="80">
        <f>IF(production!FUJ24&gt;0,interest_nominal,0)</f>
        <v>0</v>
      </c>
      <c r="FUK50" s="80">
        <f>IF(production!FUK24&gt;0,interest_nominal,0)</f>
        <v>0</v>
      </c>
      <c r="FUL50" s="80">
        <f>IF(production!FUL24&gt;0,interest_nominal,0)</f>
        <v>0</v>
      </c>
      <c r="FUM50" s="80">
        <f>IF(production!FUM24&gt;0,interest_nominal,0)</f>
        <v>0</v>
      </c>
      <c r="FUN50" s="80">
        <f>IF(production!FUN24&gt;0,interest_nominal,0)</f>
        <v>0</v>
      </c>
      <c r="FUO50" s="80">
        <f>IF(production!FUO24&gt;0,interest_nominal,0)</f>
        <v>0</v>
      </c>
      <c r="FUP50" s="80">
        <f>IF(production!FUP24&gt;0,interest_nominal,0)</f>
        <v>0</v>
      </c>
      <c r="FUQ50" s="80">
        <f>IF(production!FUQ24&gt;0,interest_nominal,0)</f>
        <v>0</v>
      </c>
      <c r="FUR50" s="80">
        <f>IF(production!FUR24&gt;0,interest_nominal,0)</f>
        <v>0</v>
      </c>
      <c r="FUS50" s="80">
        <f>IF(production!FUS24&gt;0,interest_nominal,0)</f>
        <v>0</v>
      </c>
      <c r="FUT50" s="80">
        <f>IF(production!FUT24&gt;0,interest_nominal,0)</f>
        <v>0</v>
      </c>
      <c r="FUU50" s="80">
        <f>IF(production!FUU24&gt;0,interest_nominal,0)</f>
        <v>0</v>
      </c>
      <c r="FUV50" s="80">
        <f>IF(production!FUV24&gt;0,interest_nominal,0)</f>
        <v>0</v>
      </c>
      <c r="FUW50" s="80">
        <f>IF(production!FUW24&gt;0,interest_nominal,0)</f>
        <v>0</v>
      </c>
      <c r="FUX50" s="80">
        <f>IF(production!FUX24&gt;0,interest_nominal,0)</f>
        <v>0</v>
      </c>
      <c r="FUY50" s="80">
        <f>IF(production!FUY24&gt;0,interest_nominal,0)</f>
        <v>0</v>
      </c>
      <c r="FUZ50" s="80">
        <f>IF(production!FUZ24&gt;0,interest_nominal,0)</f>
        <v>0</v>
      </c>
      <c r="FVA50" s="80">
        <f>IF(production!FVA24&gt;0,interest_nominal,0)</f>
        <v>0</v>
      </c>
      <c r="FVB50" s="80">
        <f>IF(production!FVB24&gt;0,interest_nominal,0)</f>
        <v>0</v>
      </c>
      <c r="FVC50" s="80">
        <f>IF(production!FVC24&gt;0,interest_nominal,0)</f>
        <v>0</v>
      </c>
      <c r="FVD50" s="80">
        <f>IF(production!FVD24&gt;0,interest_nominal,0)</f>
        <v>0</v>
      </c>
      <c r="FVE50" s="80">
        <f>IF(production!FVE24&gt;0,interest_nominal,0)</f>
        <v>0</v>
      </c>
      <c r="FVF50" s="80">
        <f>IF(production!FVF24&gt;0,interest_nominal,0)</f>
        <v>0</v>
      </c>
      <c r="FVG50" s="80">
        <f>IF(production!FVG24&gt;0,interest_nominal,0)</f>
        <v>0</v>
      </c>
      <c r="FVH50" s="80">
        <f>IF(production!FVH24&gt;0,interest_nominal,0)</f>
        <v>0</v>
      </c>
      <c r="FVI50" s="80">
        <f>IF(production!FVI24&gt;0,interest_nominal,0)</f>
        <v>0</v>
      </c>
      <c r="FVJ50" s="80">
        <f>IF(production!FVJ24&gt;0,interest_nominal,0)</f>
        <v>0</v>
      </c>
      <c r="FVK50" s="80">
        <f>IF(production!FVK24&gt;0,interest_nominal,0)</f>
        <v>0</v>
      </c>
      <c r="FVL50" s="80">
        <f>IF(production!FVL24&gt;0,interest_nominal,0)</f>
        <v>0</v>
      </c>
      <c r="FVM50" s="80">
        <f>IF(production!FVM24&gt;0,interest_nominal,0)</f>
        <v>0</v>
      </c>
      <c r="FVN50" s="80">
        <f>IF(production!FVN24&gt;0,interest_nominal,0)</f>
        <v>0</v>
      </c>
      <c r="FVO50" s="80">
        <f>IF(production!FVO24&gt;0,interest_nominal,0)</f>
        <v>0</v>
      </c>
      <c r="FVP50" s="80">
        <f>IF(production!FVP24&gt;0,interest_nominal,0)</f>
        <v>0</v>
      </c>
      <c r="FVQ50" s="80">
        <f>IF(production!FVQ24&gt;0,interest_nominal,0)</f>
        <v>0</v>
      </c>
      <c r="FVR50" s="80">
        <f>IF(production!FVR24&gt;0,interest_nominal,0)</f>
        <v>0</v>
      </c>
      <c r="FVS50" s="80">
        <f>IF(production!FVS24&gt;0,interest_nominal,0)</f>
        <v>0</v>
      </c>
      <c r="FVT50" s="80">
        <f>IF(production!FVT24&gt;0,interest_nominal,0)</f>
        <v>0</v>
      </c>
      <c r="FVU50" s="80">
        <f>IF(production!FVU24&gt;0,interest_nominal,0)</f>
        <v>0</v>
      </c>
      <c r="FVV50" s="80">
        <f>IF(production!FVV24&gt;0,interest_nominal,0)</f>
        <v>0</v>
      </c>
      <c r="FVW50" s="80">
        <f>IF(production!FVW24&gt;0,interest_nominal,0)</f>
        <v>0</v>
      </c>
      <c r="FVX50" s="80">
        <f>IF(production!FVX24&gt;0,interest_nominal,0)</f>
        <v>0</v>
      </c>
      <c r="FVY50" s="80">
        <f>IF(production!FVY24&gt;0,interest_nominal,0)</f>
        <v>0</v>
      </c>
      <c r="FVZ50" s="80">
        <f>IF(production!FVZ24&gt;0,interest_nominal,0)</f>
        <v>0</v>
      </c>
      <c r="FWA50" s="80">
        <f>IF(production!FWA24&gt;0,interest_nominal,0)</f>
        <v>0</v>
      </c>
      <c r="FWB50" s="80">
        <f>IF(production!FWB24&gt;0,interest_nominal,0)</f>
        <v>0</v>
      </c>
      <c r="FWC50" s="80">
        <f>IF(production!FWC24&gt;0,interest_nominal,0)</f>
        <v>0</v>
      </c>
      <c r="FWD50" s="80">
        <f>IF(production!FWD24&gt;0,interest_nominal,0)</f>
        <v>0</v>
      </c>
      <c r="FWE50" s="80">
        <f>IF(production!FWE24&gt;0,interest_nominal,0)</f>
        <v>0</v>
      </c>
      <c r="FWF50" s="80">
        <f>IF(production!FWF24&gt;0,interest_nominal,0)</f>
        <v>0</v>
      </c>
      <c r="FWG50" s="80">
        <f>IF(production!FWG24&gt;0,interest_nominal,0)</f>
        <v>0</v>
      </c>
      <c r="FWH50" s="80">
        <f>IF(production!FWH24&gt;0,interest_nominal,0)</f>
        <v>0</v>
      </c>
      <c r="FWI50" s="80">
        <f>IF(production!FWI24&gt;0,interest_nominal,0)</f>
        <v>0</v>
      </c>
      <c r="FWJ50" s="80">
        <f>IF(production!FWJ24&gt;0,interest_nominal,0)</f>
        <v>0</v>
      </c>
      <c r="FWK50" s="80">
        <f>IF(production!FWK24&gt;0,interest_nominal,0)</f>
        <v>0</v>
      </c>
      <c r="FWL50" s="80">
        <f>IF(production!FWL24&gt;0,interest_nominal,0)</f>
        <v>0</v>
      </c>
      <c r="FWM50" s="80">
        <f>IF(production!FWM24&gt;0,interest_nominal,0)</f>
        <v>0</v>
      </c>
      <c r="FWN50" s="80">
        <f>IF(production!FWN24&gt;0,interest_nominal,0)</f>
        <v>0</v>
      </c>
      <c r="FWO50" s="80">
        <f>IF(production!FWO24&gt;0,interest_nominal,0)</f>
        <v>0</v>
      </c>
      <c r="FWP50" s="80">
        <f>IF(production!FWP24&gt;0,interest_nominal,0)</f>
        <v>0</v>
      </c>
      <c r="FWQ50" s="80">
        <f>IF(production!FWQ24&gt;0,interest_nominal,0)</f>
        <v>0</v>
      </c>
      <c r="FWR50" s="80">
        <f>IF(production!FWR24&gt;0,interest_nominal,0)</f>
        <v>0</v>
      </c>
      <c r="FWS50" s="80">
        <f>IF(production!FWS24&gt;0,interest_nominal,0)</f>
        <v>0</v>
      </c>
      <c r="FWT50" s="80">
        <f>IF(production!FWT24&gt;0,interest_nominal,0)</f>
        <v>0</v>
      </c>
      <c r="FWU50" s="80">
        <f>IF(production!FWU24&gt;0,interest_nominal,0)</f>
        <v>0</v>
      </c>
      <c r="FWV50" s="80">
        <f>IF(production!FWV24&gt;0,interest_nominal,0)</f>
        <v>0</v>
      </c>
      <c r="FWW50" s="80">
        <f>IF(production!FWW24&gt;0,interest_nominal,0)</f>
        <v>0</v>
      </c>
      <c r="FWX50" s="80">
        <f>IF(production!FWX24&gt;0,interest_nominal,0)</f>
        <v>0</v>
      </c>
      <c r="FWY50" s="80">
        <f>IF(production!FWY24&gt;0,interest_nominal,0)</f>
        <v>0</v>
      </c>
      <c r="FWZ50" s="80">
        <f>IF(production!FWZ24&gt;0,interest_nominal,0)</f>
        <v>0</v>
      </c>
      <c r="FXA50" s="80">
        <f>IF(production!FXA24&gt;0,interest_nominal,0)</f>
        <v>0</v>
      </c>
      <c r="FXB50" s="80">
        <f>IF(production!FXB24&gt;0,interest_nominal,0)</f>
        <v>0</v>
      </c>
      <c r="FXC50" s="80">
        <f>IF(production!FXC24&gt;0,interest_nominal,0)</f>
        <v>0</v>
      </c>
      <c r="FXD50" s="80">
        <f>IF(production!FXD24&gt;0,interest_nominal,0)</f>
        <v>0</v>
      </c>
      <c r="FXE50" s="80">
        <f>IF(production!FXE24&gt;0,interest_nominal,0)</f>
        <v>0</v>
      </c>
      <c r="FXF50" s="80">
        <f>IF(production!FXF24&gt;0,interest_nominal,0)</f>
        <v>0</v>
      </c>
      <c r="FXG50" s="80">
        <f>IF(production!FXG24&gt;0,interest_nominal,0)</f>
        <v>0</v>
      </c>
      <c r="FXH50" s="80">
        <f>IF(production!FXH24&gt;0,interest_nominal,0)</f>
        <v>0</v>
      </c>
      <c r="FXI50" s="80">
        <f>IF(production!FXI24&gt;0,interest_nominal,0)</f>
        <v>0</v>
      </c>
      <c r="FXJ50" s="80">
        <f>IF(production!FXJ24&gt;0,interest_nominal,0)</f>
        <v>0</v>
      </c>
      <c r="FXK50" s="80">
        <f>IF(production!FXK24&gt;0,interest_nominal,0)</f>
        <v>0</v>
      </c>
      <c r="FXL50" s="80">
        <f>IF(production!FXL24&gt;0,interest_nominal,0)</f>
        <v>0</v>
      </c>
      <c r="FXM50" s="80">
        <f>IF(production!FXM24&gt;0,interest_nominal,0)</f>
        <v>0</v>
      </c>
      <c r="FXN50" s="80">
        <f>IF(production!FXN24&gt;0,interest_nominal,0)</f>
        <v>0</v>
      </c>
      <c r="FXO50" s="80">
        <f>IF(production!FXO24&gt;0,interest_nominal,0)</f>
        <v>0</v>
      </c>
      <c r="FXP50" s="80">
        <f>IF(production!FXP24&gt;0,interest_nominal,0)</f>
        <v>0</v>
      </c>
      <c r="FXQ50" s="80">
        <f>IF(production!FXQ24&gt;0,interest_nominal,0)</f>
        <v>0</v>
      </c>
      <c r="FXR50" s="80">
        <f>IF(production!FXR24&gt;0,interest_nominal,0)</f>
        <v>0</v>
      </c>
      <c r="FXS50" s="80">
        <f>IF(production!FXS24&gt;0,interest_nominal,0)</f>
        <v>0</v>
      </c>
      <c r="FXT50" s="80">
        <f>IF(production!FXT24&gt;0,interest_nominal,0)</f>
        <v>0</v>
      </c>
      <c r="FXU50" s="80">
        <f>IF(production!FXU24&gt;0,interest_nominal,0)</f>
        <v>0</v>
      </c>
      <c r="FXV50" s="80">
        <f>IF(production!FXV24&gt;0,interest_nominal,0)</f>
        <v>0</v>
      </c>
      <c r="FXW50" s="80">
        <f>IF(production!FXW24&gt;0,interest_nominal,0)</f>
        <v>0</v>
      </c>
      <c r="FXX50" s="80">
        <f>IF(production!FXX24&gt;0,interest_nominal,0)</f>
        <v>0</v>
      </c>
      <c r="FXY50" s="80">
        <f>IF(production!FXY24&gt;0,interest_nominal,0)</f>
        <v>0</v>
      </c>
      <c r="FXZ50" s="80">
        <f>IF(production!FXZ24&gt;0,interest_nominal,0)</f>
        <v>0</v>
      </c>
      <c r="FYA50" s="80">
        <f>IF(production!FYA24&gt;0,interest_nominal,0)</f>
        <v>0</v>
      </c>
      <c r="FYB50" s="80">
        <f>IF(production!FYB24&gt;0,interest_nominal,0)</f>
        <v>0</v>
      </c>
      <c r="FYC50" s="80">
        <f>IF(production!FYC24&gt;0,interest_nominal,0)</f>
        <v>0</v>
      </c>
      <c r="FYD50" s="80">
        <f>IF(production!FYD24&gt;0,interest_nominal,0)</f>
        <v>0</v>
      </c>
      <c r="FYE50" s="80">
        <f>IF(production!FYE24&gt;0,interest_nominal,0)</f>
        <v>0</v>
      </c>
      <c r="FYF50" s="80">
        <f>IF(production!FYF24&gt;0,interest_nominal,0)</f>
        <v>0</v>
      </c>
      <c r="FYG50" s="80">
        <f>IF(production!FYG24&gt;0,interest_nominal,0)</f>
        <v>0</v>
      </c>
      <c r="FYH50" s="80">
        <f>IF(production!FYH24&gt;0,interest_nominal,0)</f>
        <v>0</v>
      </c>
      <c r="FYI50" s="80">
        <f>IF(production!FYI24&gt;0,interest_nominal,0)</f>
        <v>0</v>
      </c>
      <c r="FYJ50" s="80">
        <f>IF(production!FYJ24&gt;0,interest_nominal,0)</f>
        <v>0</v>
      </c>
      <c r="FYK50" s="80">
        <f>IF(production!FYK24&gt;0,interest_nominal,0)</f>
        <v>0</v>
      </c>
      <c r="FYL50" s="80">
        <f>IF(production!FYL24&gt;0,interest_nominal,0)</f>
        <v>0</v>
      </c>
      <c r="FYM50" s="80">
        <f>IF(production!FYM24&gt;0,interest_nominal,0)</f>
        <v>0</v>
      </c>
      <c r="FYN50" s="80">
        <f>IF(production!FYN24&gt;0,interest_nominal,0)</f>
        <v>0</v>
      </c>
      <c r="FYO50" s="80">
        <f>IF(production!FYO24&gt;0,interest_nominal,0)</f>
        <v>0</v>
      </c>
      <c r="FYP50" s="80">
        <f>IF(production!FYP24&gt;0,interest_nominal,0)</f>
        <v>0</v>
      </c>
      <c r="FYQ50" s="80">
        <f>IF(production!FYQ24&gt;0,interest_nominal,0)</f>
        <v>0</v>
      </c>
      <c r="FYR50" s="80">
        <f>IF(production!FYR24&gt;0,interest_nominal,0)</f>
        <v>0</v>
      </c>
      <c r="FYS50" s="80">
        <f>IF(production!FYS24&gt;0,interest_nominal,0)</f>
        <v>0</v>
      </c>
      <c r="FYT50" s="80">
        <f>IF(production!FYT24&gt;0,interest_nominal,0)</f>
        <v>0</v>
      </c>
      <c r="FYU50" s="80">
        <f>IF(production!FYU24&gt;0,interest_nominal,0)</f>
        <v>0</v>
      </c>
      <c r="FYV50" s="80">
        <f>IF(production!FYV24&gt;0,interest_nominal,0)</f>
        <v>0</v>
      </c>
      <c r="FYW50" s="80">
        <f>IF(production!FYW24&gt;0,interest_nominal,0)</f>
        <v>0</v>
      </c>
      <c r="FYX50" s="80">
        <f>IF(production!FYX24&gt;0,interest_nominal,0)</f>
        <v>0</v>
      </c>
      <c r="FYY50" s="80">
        <f>IF(production!FYY24&gt;0,interest_nominal,0)</f>
        <v>0</v>
      </c>
      <c r="FYZ50" s="80">
        <f>IF(production!FYZ24&gt;0,interest_nominal,0)</f>
        <v>0</v>
      </c>
      <c r="FZA50" s="80">
        <f>IF(production!FZA24&gt;0,interest_nominal,0)</f>
        <v>0</v>
      </c>
      <c r="FZB50" s="80">
        <f>IF(production!FZB24&gt;0,interest_nominal,0)</f>
        <v>0</v>
      </c>
      <c r="FZC50" s="80">
        <f>IF(production!FZC24&gt;0,interest_nominal,0)</f>
        <v>0</v>
      </c>
      <c r="FZD50" s="80">
        <f>IF(production!FZD24&gt;0,interest_nominal,0)</f>
        <v>0</v>
      </c>
      <c r="FZE50" s="80">
        <f>IF(production!FZE24&gt;0,interest_nominal,0)</f>
        <v>0</v>
      </c>
      <c r="FZF50" s="80">
        <f>IF(production!FZF24&gt;0,interest_nominal,0)</f>
        <v>0</v>
      </c>
      <c r="FZG50" s="80">
        <f>IF(production!FZG24&gt;0,interest_nominal,0)</f>
        <v>0</v>
      </c>
      <c r="FZH50" s="80">
        <f>IF(production!FZH24&gt;0,interest_nominal,0)</f>
        <v>0</v>
      </c>
      <c r="FZI50" s="80">
        <f>IF(production!FZI24&gt;0,interest_nominal,0)</f>
        <v>0</v>
      </c>
      <c r="FZJ50" s="80">
        <f>IF(production!FZJ24&gt;0,interest_nominal,0)</f>
        <v>0</v>
      </c>
      <c r="FZK50" s="80">
        <f>IF(production!FZK24&gt;0,interest_nominal,0)</f>
        <v>0</v>
      </c>
      <c r="FZL50" s="80">
        <f>IF(production!FZL24&gt;0,interest_nominal,0)</f>
        <v>0</v>
      </c>
      <c r="FZM50" s="80">
        <f>IF(production!FZM24&gt;0,interest_nominal,0)</f>
        <v>0</v>
      </c>
      <c r="FZN50" s="80">
        <f>IF(production!FZN24&gt;0,interest_nominal,0)</f>
        <v>0</v>
      </c>
      <c r="FZO50" s="80">
        <f>IF(production!FZO24&gt;0,interest_nominal,0)</f>
        <v>0</v>
      </c>
      <c r="FZP50" s="80">
        <f>IF(production!FZP24&gt;0,interest_nominal,0)</f>
        <v>0</v>
      </c>
      <c r="FZQ50" s="80">
        <f>IF(production!FZQ24&gt;0,interest_nominal,0)</f>
        <v>0</v>
      </c>
      <c r="FZR50" s="80">
        <f>IF(production!FZR24&gt;0,interest_nominal,0)</f>
        <v>0</v>
      </c>
      <c r="FZS50" s="80">
        <f>IF(production!FZS24&gt;0,interest_nominal,0)</f>
        <v>0</v>
      </c>
      <c r="FZT50" s="80">
        <f>IF(production!FZT24&gt;0,interest_nominal,0)</f>
        <v>0</v>
      </c>
      <c r="FZU50" s="80">
        <f>IF(production!FZU24&gt;0,interest_nominal,0)</f>
        <v>0</v>
      </c>
      <c r="FZV50" s="80">
        <f>IF(production!FZV24&gt;0,interest_nominal,0)</f>
        <v>0</v>
      </c>
      <c r="FZW50" s="80">
        <f>IF(production!FZW24&gt;0,interest_nominal,0)</f>
        <v>0</v>
      </c>
      <c r="FZX50" s="80">
        <f>IF(production!FZX24&gt;0,interest_nominal,0)</f>
        <v>0</v>
      </c>
      <c r="FZY50" s="80">
        <f>IF(production!FZY24&gt;0,interest_nominal,0)</f>
        <v>0</v>
      </c>
      <c r="FZZ50" s="80">
        <f>IF(production!FZZ24&gt;0,interest_nominal,0)</f>
        <v>0</v>
      </c>
      <c r="GAA50" s="80">
        <f>IF(production!GAA24&gt;0,interest_nominal,0)</f>
        <v>0</v>
      </c>
      <c r="GAB50" s="80">
        <f>IF(production!GAB24&gt;0,interest_nominal,0)</f>
        <v>0</v>
      </c>
      <c r="GAC50" s="80">
        <f>IF(production!GAC24&gt;0,interest_nominal,0)</f>
        <v>0</v>
      </c>
      <c r="GAD50" s="80">
        <f>IF(production!GAD24&gt;0,interest_nominal,0)</f>
        <v>0</v>
      </c>
      <c r="GAE50" s="80">
        <f>IF(production!GAE24&gt;0,interest_nominal,0)</f>
        <v>0</v>
      </c>
      <c r="GAF50" s="80">
        <f>IF(production!GAF24&gt;0,interest_nominal,0)</f>
        <v>0</v>
      </c>
      <c r="GAG50" s="80">
        <f>IF(production!GAG24&gt;0,interest_nominal,0)</f>
        <v>0</v>
      </c>
      <c r="GAH50" s="80">
        <f>IF(production!GAH24&gt;0,interest_nominal,0)</f>
        <v>0</v>
      </c>
      <c r="GAI50" s="80">
        <f>IF(production!GAI24&gt;0,interest_nominal,0)</f>
        <v>0</v>
      </c>
      <c r="GAJ50" s="80">
        <f>IF(production!GAJ24&gt;0,interest_nominal,0)</f>
        <v>0</v>
      </c>
      <c r="GAK50" s="80">
        <f>IF(production!GAK24&gt;0,interest_nominal,0)</f>
        <v>0</v>
      </c>
      <c r="GAL50" s="80">
        <f>IF(production!GAL24&gt;0,interest_nominal,0)</f>
        <v>0</v>
      </c>
      <c r="GAM50" s="80">
        <f>IF(production!GAM24&gt;0,interest_nominal,0)</f>
        <v>0</v>
      </c>
      <c r="GAN50" s="80">
        <f>IF(production!GAN24&gt;0,interest_nominal,0)</f>
        <v>0</v>
      </c>
      <c r="GAO50" s="80">
        <f>IF(production!GAO24&gt;0,interest_nominal,0)</f>
        <v>0</v>
      </c>
      <c r="GAP50" s="80">
        <f>IF(production!GAP24&gt;0,interest_nominal,0)</f>
        <v>0</v>
      </c>
      <c r="GAQ50" s="80">
        <f>IF(production!GAQ24&gt;0,interest_nominal,0)</f>
        <v>0</v>
      </c>
      <c r="GAR50" s="80">
        <f>IF(production!GAR24&gt;0,interest_nominal,0)</f>
        <v>0</v>
      </c>
      <c r="GAS50" s="80">
        <f>IF(production!GAS24&gt;0,interest_nominal,0)</f>
        <v>0</v>
      </c>
      <c r="GAT50" s="80">
        <f>IF(production!GAT24&gt;0,interest_nominal,0)</f>
        <v>0</v>
      </c>
      <c r="GAU50" s="80">
        <f>IF(production!GAU24&gt;0,interest_nominal,0)</f>
        <v>0</v>
      </c>
      <c r="GAV50" s="80">
        <f>IF(production!GAV24&gt;0,interest_nominal,0)</f>
        <v>0</v>
      </c>
      <c r="GAW50" s="80">
        <f>IF(production!GAW24&gt;0,interest_nominal,0)</f>
        <v>0</v>
      </c>
      <c r="GAX50" s="80">
        <f>IF(production!GAX24&gt;0,interest_nominal,0)</f>
        <v>0</v>
      </c>
      <c r="GAY50" s="80">
        <f>IF(production!GAY24&gt;0,interest_nominal,0)</f>
        <v>0</v>
      </c>
      <c r="GAZ50" s="80">
        <f>IF(production!GAZ24&gt;0,interest_nominal,0)</f>
        <v>0</v>
      </c>
      <c r="GBA50" s="80">
        <f>IF(production!GBA24&gt;0,interest_nominal,0)</f>
        <v>0</v>
      </c>
      <c r="GBB50" s="80">
        <f>IF(production!GBB24&gt;0,interest_nominal,0)</f>
        <v>0</v>
      </c>
      <c r="GBC50" s="80">
        <f>IF(production!GBC24&gt;0,interest_nominal,0)</f>
        <v>0</v>
      </c>
      <c r="GBD50" s="80">
        <f>IF(production!GBD24&gt;0,interest_nominal,0)</f>
        <v>0</v>
      </c>
      <c r="GBE50" s="80">
        <f>IF(production!GBE24&gt;0,interest_nominal,0)</f>
        <v>0</v>
      </c>
      <c r="GBF50" s="80">
        <f>IF(production!GBF24&gt;0,interest_nominal,0)</f>
        <v>0</v>
      </c>
      <c r="GBG50" s="80">
        <f>IF(production!GBG24&gt;0,interest_nominal,0)</f>
        <v>0</v>
      </c>
      <c r="GBH50" s="80">
        <f>IF(production!GBH24&gt;0,interest_nominal,0)</f>
        <v>0</v>
      </c>
      <c r="GBI50" s="80">
        <f>IF(production!GBI24&gt;0,interest_nominal,0)</f>
        <v>0</v>
      </c>
      <c r="GBJ50" s="80">
        <f>IF(production!GBJ24&gt;0,interest_nominal,0)</f>
        <v>0</v>
      </c>
      <c r="GBK50" s="80">
        <f>IF(production!GBK24&gt;0,interest_nominal,0)</f>
        <v>0</v>
      </c>
      <c r="GBL50" s="80">
        <f>IF(production!GBL24&gt;0,interest_nominal,0)</f>
        <v>0</v>
      </c>
      <c r="GBM50" s="80">
        <f>IF(production!GBM24&gt;0,interest_nominal,0)</f>
        <v>0</v>
      </c>
      <c r="GBN50" s="80">
        <f>IF(production!GBN24&gt;0,interest_nominal,0)</f>
        <v>0</v>
      </c>
      <c r="GBO50" s="80">
        <f>IF(production!GBO24&gt;0,interest_nominal,0)</f>
        <v>0</v>
      </c>
      <c r="GBP50" s="80">
        <f>IF(production!GBP24&gt;0,interest_nominal,0)</f>
        <v>0</v>
      </c>
      <c r="GBQ50" s="80">
        <f>IF(production!GBQ24&gt;0,interest_nominal,0)</f>
        <v>0</v>
      </c>
      <c r="GBR50" s="80">
        <f>IF(production!GBR24&gt;0,interest_nominal,0)</f>
        <v>0</v>
      </c>
      <c r="GBS50" s="80">
        <f>IF(production!GBS24&gt;0,interest_nominal,0)</f>
        <v>0</v>
      </c>
      <c r="GBT50" s="80">
        <f>IF(production!GBT24&gt;0,interest_nominal,0)</f>
        <v>0</v>
      </c>
      <c r="GBU50" s="80">
        <f>IF(production!GBU24&gt;0,interest_nominal,0)</f>
        <v>0</v>
      </c>
      <c r="GBV50" s="80">
        <f>IF(production!GBV24&gt;0,interest_nominal,0)</f>
        <v>0</v>
      </c>
      <c r="GBW50" s="80">
        <f>IF(production!GBW24&gt;0,interest_nominal,0)</f>
        <v>0</v>
      </c>
      <c r="GBX50" s="80">
        <f>IF(production!GBX24&gt;0,interest_nominal,0)</f>
        <v>0</v>
      </c>
      <c r="GBY50" s="80">
        <f>IF(production!GBY24&gt;0,interest_nominal,0)</f>
        <v>0</v>
      </c>
      <c r="GBZ50" s="80">
        <f>IF(production!GBZ24&gt;0,interest_nominal,0)</f>
        <v>0</v>
      </c>
      <c r="GCA50" s="80">
        <f>IF(production!GCA24&gt;0,interest_nominal,0)</f>
        <v>0</v>
      </c>
      <c r="GCB50" s="80">
        <f>IF(production!GCB24&gt;0,interest_nominal,0)</f>
        <v>0</v>
      </c>
      <c r="GCC50" s="80">
        <f>IF(production!GCC24&gt;0,interest_nominal,0)</f>
        <v>0</v>
      </c>
      <c r="GCD50" s="80">
        <f>IF(production!GCD24&gt;0,interest_nominal,0)</f>
        <v>0</v>
      </c>
      <c r="GCE50" s="80">
        <f>IF(production!GCE24&gt;0,interest_nominal,0)</f>
        <v>0</v>
      </c>
      <c r="GCF50" s="80">
        <f>IF(production!GCF24&gt;0,interest_nominal,0)</f>
        <v>0</v>
      </c>
      <c r="GCG50" s="80">
        <f>IF(production!GCG24&gt;0,interest_nominal,0)</f>
        <v>0</v>
      </c>
      <c r="GCH50" s="80">
        <f>IF(production!GCH24&gt;0,interest_nominal,0)</f>
        <v>0</v>
      </c>
      <c r="GCI50" s="80">
        <f>IF(production!GCI24&gt;0,interest_nominal,0)</f>
        <v>0</v>
      </c>
      <c r="GCJ50" s="80">
        <f>IF(production!GCJ24&gt;0,interest_nominal,0)</f>
        <v>0</v>
      </c>
      <c r="GCK50" s="80">
        <f>IF(production!GCK24&gt;0,interest_nominal,0)</f>
        <v>0</v>
      </c>
      <c r="GCL50" s="80">
        <f>IF(production!GCL24&gt;0,interest_nominal,0)</f>
        <v>0</v>
      </c>
      <c r="GCM50" s="80">
        <f>IF(production!GCM24&gt;0,interest_nominal,0)</f>
        <v>0</v>
      </c>
      <c r="GCN50" s="80">
        <f>IF(production!GCN24&gt;0,interest_nominal,0)</f>
        <v>0</v>
      </c>
      <c r="GCO50" s="80">
        <f>IF(production!GCO24&gt;0,interest_nominal,0)</f>
        <v>0</v>
      </c>
      <c r="GCP50" s="80">
        <f>IF(production!GCP24&gt;0,interest_nominal,0)</f>
        <v>0</v>
      </c>
      <c r="GCQ50" s="80">
        <f>IF(production!GCQ24&gt;0,interest_nominal,0)</f>
        <v>0</v>
      </c>
      <c r="GCR50" s="80">
        <f>IF(production!GCR24&gt;0,interest_nominal,0)</f>
        <v>0</v>
      </c>
      <c r="GCS50" s="80">
        <f>IF(production!GCS24&gt;0,interest_nominal,0)</f>
        <v>0</v>
      </c>
      <c r="GCT50" s="80">
        <f>IF(production!GCT24&gt;0,interest_nominal,0)</f>
        <v>0</v>
      </c>
      <c r="GCU50" s="80">
        <f>IF(production!GCU24&gt;0,interest_nominal,0)</f>
        <v>0</v>
      </c>
      <c r="GCV50" s="80">
        <f>IF(production!GCV24&gt;0,interest_nominal,0)</f>
        <v>0</v>
      </c>
      <c r="GCW50" s="80">
        <f>IF(production!GCW24&gt;0,interest_nominal,0)</f>
        <v>0</v>
      </c>
      <c r="GCX50" s="80">
        <f>IF(production!GCX24&gt;0,interest_nominal,0)</f>
        <v>0</v>
      </c>
      <c r="GCY50" s="80">
        <f>IF(production!GCY24&gt;0,interest_nominal,0)</f>
        <v>0</v>
      </c>
      <c r="GCZ50" s="80">
        <f>IF(production!GCZ24&gt;0,interest_nominal,0)</f>
        <v>0</v>
      </c>
      <c r="GDA50" s="80">
        <f>IF(production!GDA24&gt;0,interest_nominal,0)</f>
        <v>0</v>
      </c>
      <c r="GDB50" s="80">
        <f>IF(production!GDB24&gt;0,interest_nominal,0)</f>
        <v>0</v>
      </c>
      <c r="GDC50" s="80">
        <f>IF(production!GDC24&gt;0,interest_nominal,0)</f>
        <v>0</v>
      </c>
      <c r="GDD50" s="80">
        <f>IF(production!GDD24&gt;0,interest_nominal,0)</f>
        <v>0</v>
      </c>
      <c r="GDE50" s="80">
        <f>IF(production!GDE24&gt;0,interest_nominal,0)</f>
        <v>0</v>
      </c>
      <c r="GDF50" s="80">
        <f>IF(production!GDF24&gt;0,interest_nominal,0)</f>
        <v>0</v>
      </c>
      <c r="GDG50" s="80">
        <f>IF(production!GDG24&gt;0,interest_nominal,0)</f>
        <v>0</v>
      </c>
      <c r="GDH50" s="80">
        <f>IF(production!GDH24&gt;0,interest_nominal,0)</f>
        <v>0</v>
      </c>
      <c r="GDI50" s="80">
        <f>IF(production!GDI24&gt;0,interest_nominal,0)</f>
        <v>0</v>
      </c>
      <c r="GDJ50" s="80">
        <f>IF(production!GDJ24&gt;0,interest_nominal,0)</f>
        <v>0</v>
      </c>
      <c r="GDK50" s="80">
        <f>IF(production!GDK24&gt;0,interest_nominal,0)</f>
        <v>0</v>
      </c>
      <c r="GDL50" s="80">
        <f>IF(production!GDL24&gt;0,interest_nominal,0)</f>
        <v>0</v>
      </c>
      <c r="GDM50" s="80">
        <f>IF(production!GDM24&gt;0,interest_nominal,0)</f>
        <v>0</v>
      </c>
      <c r="GDN50" s="80">
        <f>IF(production!GDN24&gt;0,interest_nominal,0)</f>
        <v>0</v>
      </c>
      <c r="GDO50" s="80">
        <f>IF(production!GDO24&gt;0,interest_nominal,0)</f>
        <v>0</v>
      </c>
      <c r="GDP50" s="80">
        <f>IF(production!GDP24&gt;0,interest_nominal,0)</f>
        <v>0</v>
      </c>
      <c r="GDQ50" s="80">
        <f>IF(production!GDQ24&gt;0,interest_nominal,0)</f>
        <v>0</v>
      </c>
      <c r="GDR50" s="80">
        <f>IF(production!GDR24&gt;0,interest_nominal,0)</f>
        <v>0</v>
      </c>
      <c r="GDS50" s="80">
        <f>IF(production!GDS24&gt;0,interest_nominal,0)</f>
        <v>0</v>
      </c>
      <c r="GDT50" s="80">
        <f>IF(production!GDT24&gt;0,interest_nominal,0)</f>
        <v>0</v>
      </c>
      <c r="GDU50" s="80">
        <f>IF(production!GDU24&gt;0,interest_nominal,0)</f>
        <v>0</v>
      </c>
      <c r="GDV50" s="80">
        <f>IF(production!GDV24&gt;0,interest_nominal,0)</f>
        <v>0</v>
      </c>
      <c r="GDW50" s="80">
        <f>IF(production!GDW24&gt;0,interest_nominal,0)</f>
        <v>0</v>
      </c>
      <c r="GDX50" s="80">
        <f>IF(production!GDX24&gt;0,interest_nominal,0)</f>
        <v>0</v>
      </c>
      <c r="GDY50" s="80">
        <f>IF(production!GDY24&gt;0,interest_nominal,0)</f>
        <v>0</v>
      </c>
      <c r="GDZ50" s="80">
        <f>IF(production!GDZ24&gt;0,interest_nominal,0)</f>
        <v>0</v>
      </c>
      <c r="GEA50" s="80">
        <f>IF(production!GEA24&gt;0,interest_nominal,0)</f>
        <v>0</v>
      </c>
      <c r="GEB50" s="80">
        <f>IF(production!GEB24&gt;0,interest_nominal,0)</f>
        <v>0</v>
      </c>
      <c r="GEC50" s="80">
        <f>IF(production!GEC24&gt;0,interest_nominal,0)</f>
        <v>0</v>
      </c>
      <c r="GED50" s="80">
        <f>IF(production!GED24&gt;0,interest_nominal,0)</f>
        <v>0</v>
      </c>
      <c r="GEE50" s="80">
        <f>IF(production!GEE24&gt;0,interest_nominal,0)</f>
        <v>0</v>
      </c>
      <c r="GEF50" s="80">
        <f>IF(production!GEF24&gt;0,interest_nominal,0)</f>
        <v>0</v>
      </c>
      <c r="GEG50" s="80">
        <f>IF(production!GEG24&gt;0,interest_nominal,0)</f>
        <v>0</v>
      </c>
      <c r="GEH50" s="80">
        <f>IF(production!GEH24&gt;0,interest_nominal,0)</f>
        <v>0</v>
      </c>
      <c r="GEI50" s="80">
        <f>IF(production!GEI24&gt;0,interest_nominal,0)</f>
        <v>0</v>
      </c>
      <c r="GEJ50" s="80">
        <f>IF(production!GEJ24&gt;0,interest_nominal,0)</f>
        <v>0</v>
      </c>
      <c r="GEK50" s="80">
        <f>IF(production!GEK24&gt;0,interest_nominal,0)</f>
        <v>0</v>
      </c>
      <c r="GEL50" s="80">
        <f>IF(production!GEL24&gt;0,interest_nominal,0)</f>
        <v>0</v>
      </c>
      <c r="GEM50" s="80">
        <f>IF(production!GEM24&gt;0,interest_nominal,0)</f>
        <v>0</v>
      </c>
      <c r="GEN50" s="80">
        <f>IF(production!GEN24&gt;0,interest_nominal,0)</f>
        <v>0</v>
      </c>
      <c r="GEO50" s="80">
        <f>IF(production!GEO24&gt;0,interest_nominal,0)</f>
        <v>0</v>
      </c>
      <c r="GEP50" s="80">
        <f>IF(production!GEP24&gt;0,interest_nominal,0)</f>
        <v>0</v>
      </c>
      <c r="GEQ50" s="80">
        <f>IF(production!GEQ24&gt;0,interest_nominal,0)</f>
        <v>0</v>
      </c>
      <c r="GER50" s="80">
        <f>IF(production!GER24&gt;0,interest_nominal,0)</f>
        <v>0</v>
      </c>
      <c r="GES50" s="80">
        <f>IF(production!GES24&gt;0,interest_nominal,0)</f>
        <v>0</v>
      </c>
      <c r="GET50" s="80">
        <f>IF(production!GET24&gt;0,interest_nominal,0)</f>
        <v>0</v>
      </c>
      <c r="GEU50" s="80">
        <f>IF(production!GEU24&gt;0,interest_nominal,0)</f>
        <v>0</v>
      </c>
      <c r="GEV50" s="80">
        <f>IF(production!GEV24&gt;0,interest_nominal,0)</f>
        <v>0</v>
      </c>
      <c r="GEW50" s="80">
        <f>IF(production!GEW24&gt;0,interest_nominal,0)</f>
        <v>0</v>
      </c>
      <c r="GEX50" s="80">
        <f>IF(production!GEX24&gt;0,interest_nominal,0)</f>
        <v>0</v>
      </c>
      <c r="GEY50" s="80">
        <f>IF(production!GEY24&gt;0,interest_nominal,0)</f>
        <v>0</v>
      </c>
      <c r="GEZ50" s="80">
        <f>IF(production!GEZ24&gt;0,interest_nominal,0)</f>
        <v>0</v>
      </c>
      <c r="GFA50" s="80">
        <f>IF(production!GFA24&gt;0,interest_nominal,0)</f>
        <v>0</v>
      </c>
      <c r="GFB50" s="80">
        <f>IF(production!GFB24&gt;0,interest_nominal,0)</f>
        <v>0</v>
      </c>
      <c r="GFC50" s="80">
        <f>IF(production!GFC24&gt;0,interest_nominal,0)</f>
        <v>0</v>
      </c>
      <c r="GFD50" s="80">
        <f>IF(production!GFD24&gt;0,interest_nominal,0)</f>
        <v>0</v>
      </c>
      <c r="GFE50" s="80">
        <f>IF(production!GFE24&gt;0,interest_nominal,0)</f>
        <v>0</v>
      </c>
      <c r="GFF50" s="80">
        <f>IF(production!GFF24&gt;0,interest_nominal,0)</f>
        <v>0</v>
      </c>
      <c r="GFG50" s="80">
        <f>IF(production!GFG24&gt;0,interest_nominal,0)</f>
        <v>0</v>
      </c>
      <c r="GFH50" s="80">
        <f>IF(production!GFH24&gt;0,interest_nominal,0)</f>
        <v>0</v>
      </c>
      <c r="GFI50" s="80">
        <f>IF(production!GFI24&gt;0,interest_nominal,0)</f>
        <v>0</v>
      </c>
      <c r="GFJ50" s="80">
        <f>IF(production!GFJ24&gt;0,interest_nominal,0)</f>
        <v>0</v>
      </c>
      <c r="GFK50" s="80">
        <f>IF(production!GFK24&gt;0,interest_nominal,0)</f>
        <v>0</v>
      </c>
      <c r="GFL50" s="80">
        <f>IF(production!GFL24&gt;0,interest_nominal,0)</f>
        <v>0</v>
      </c>
      <c r="GFM50" s="80">
        <f>IF(production!GFM24&gt;0,interest_nominal,0)</f>
        <v>0</v>
      </c>
      <c r="GFN50" s="80">
        <f>IF(production!GFN24&gt;0,interest_nominal,0)</f>
        <v>0</v>
      </c>
      <c r="GFO50" s="80">
        <f>IF(production!GFO24&gt;0,interest_nominal,0)</f>
        <v>0</v>
      </c>
      <c r="GFP50" s="80">
        <f>IF(production!GFP24&gt;0,interest_nominal,0)</f>
        <v>0</v>
      </c>
      <c r="GFQ50" s="80">
        <f>IF(production!GFQ24&gt;0,interest_nominal,0)</f>
        <v>0</v>
      </c>
      <c r="GFR50" s="80">
        <f>IF(production!GFR24&gt;0,interest_nominal,0)</f>
        <v>0</v>
      </c>
      <c r="GFS50" s="80">
        <f>IF(production!GFS24&gt;0,interest_nominal,0)</f>
        <v>0</v>
      </c>
      <c r="GFT50" s="80">
        <f>IF(production!GFT24&gt;0,interest_nominal,0)</f>
        <v>0</v>
      </c>
      <c r="GFU50" s="80">
        <f>IF(production!GFU24&gt;0,interest_nominal,0)</f>
        <v>0</v>
      </c>
      <c r="GFV50" s="80">
        <f>IF(production!GFV24&gt;0,interest_nominal,0)</f>
        <v>0</v>
      </c>
      <c r="GFW50" s="80">
        <f>IF(production!GFW24&gt;0,interest_nominal,0)</f>
        <v>0</v>
      </c>
      <c r="GFX50" s="80">
        <f>IF(production!GFX24&gt;0,interest_nominal,0)</f>
        <v>0</v>
      </c>
      <c r="GFY50" s="80">
        <f>IF(production!GFY24&gt;0,interest_nominal,0)</f>
        <v>0</v>
      </c>
      <c r="GFZ50" s="80">
        <f>IF(production!GFZ24&gt;0,interest_nominal,0)</f>
        <v>0</v>
      </c>
      <c r="GGA50" s="80">
        <f>IF(production!GGA24&gt;0,interest_nominal,0)</f>
        <v>0</v>
      </c>
      <c r="GGB50" s="80">
        <f>IF(production!GGB24&gt;0,interest_nominal,0)</f>
        <v>0</v>
      </c>
      <c r="GGC50" s="80">
        <f>IF(production!GGC24&gt;0,interest_nominal,0)</f>
        <v>0</v>
      </c>
      <c r="GGD50" s="80">
        <f>IF(production!GGD24&gt;0,interest_nominal,0)</f>
        <v>0</v>
      </c>
      <c r="GGE50" s="80">
        <f>IF(production!GGE24&gt;0,interest_nominal,0)</f>
        <v>0</v>
      </c>
      <c r="GGF50" s="80">
        <f>IF(production!GGF24&gt;0,interest_nominal,0)</f>
        <v>0</v>
      </c>
      <c r="GGG50" s="80">
        <f>IF(production!GGG24&gt;0,interest_nominal,0)</f>
        <v>0</v>
      </c>
      <c r="GGH50" s="80">
        <f>IF(production!GGH24&gt;0,interest_nominal,0)</f>
        <v>0</v>
      </c>
      <c r="GGI50" s="80">
        <f>IF(production!GGI24&gt;0,interest_nominal,0)</f>
        <v>0</v>
      </c>
      <c r="GGJ50" s="80">
        <f>IF(production!GGJ24&gt;0,interest_nominal,0)</f>
        <v>0</v>
      </c>
      <c r="GGK50" s="80">
        <f>IF(production!GGK24&gt;0,interest_nominal,0)</f>
        <v>0</v>
      </c>
      <c r="GGL50" s="80">
        <f>IF(production!GGL24&gt;0,interest_nominal,0)</f>
        <v>0</v>
      </c>
      <c r="GGM50" s="80">
        <f>IF(production!GGM24&gt;0,interest_nominal,0)</f>
        <v>0</v>
      </c>
      <c r="GGN50" s="80">
        <f>IF(production!GGN24&gt;0,interest_nominal,0)</f>
        <v>0</v>
      </c>
      <c r="GGO50" s="80">
        <f>IF(production!GGO24&gt;0,interest_nominal,0)</f>
        <v>0</v>
      </c>
      <c r="GGP50" s="80">
        <f>IF(production!GGP24&gt;0,interest_nominal,0)</f>
        <v>0</v>
      </c>
      <c r="GGQ50" s="80">
        <f>IF(production!GGQ24&gt;0,interest_nominal,0)</f>
        <v>0</v>
      </c>
      <c r="GGR50" s="80">
        <f>IF(production!GGR24&gt;0,interest_nominal,0)</f>
        <v>0</v>
      </c>
      <c r="GGS50" s="80">
        <f>IF(production!GGS24&gt;0,interest_nominal,0)</f>
        <v>0</v>
      </c>
      <c r="GGT50" s="80">
        <f>IF(production!GGT24&gt;0,interest_nominal,0)</f>
        <v>0</v>
      </c>
      <c r="GGU50" s="80">
        <f>IF(production!GGU24&gt;0,interest_nominal,0)</f>
        <v>0</v>
      </c>
      <c r="GGV50" s="80">
        <f>IF(production!GGV24&gt;0,interest_nominal,0)</f>
        <v>0</v>
      </c>
      <c r="GGW50" s="80">
        <f>IF(production!GGW24&gt;0,interest_nominal,0)</f>
        <v>0</v>
      </c>
      <c r="GGX50" s="80">
        <f>IF(production!GGX24&gt;0,interest_nominal,0)</f>
        <v>0</v>
      </c>
      <c r="GGY50" s="80">
        <f>IF(production!GGY24&gt;0,interest_nominal,0)</f>
        <v>0</v>
      </c>
      <c r="GGZ50" s="80">
        <f>IF(production!GGZ24&gt;0,interest_nominal,0)</f>
        <v>0</v>
      </c>
      <c r="GHA50" s="80">
        <f>IF(production!GHA24&gt;0,interest_nominal,0)</f>
        <v>0</v>
      </c>
      <c r="GHB50" s="80">
        <f>IF(production!GHB24&gt;0,interest_nominal,0)</f>
        <v>0</v>
      </c>
      <c r="GHC50" s="80">
        <f>IF(production!GHC24&gt;0,interest_nominal,0)</f>
        <v>0</v>
      </c>
      <c r="GHD50" s="80">
        <f>IF(production!GHD24&gt;0,interest_nominal,0)</f>
        <v>0</v>
      </c>
      <c r="GHE50" s="80">
        <f>IF(production!GHE24&gt;0,interest_nominal,0)</f>
        <v>0</v>
      </c>
      <c r="GHF50" s="80">
        <f>IF(production!GHF24&gt;0,interest_nominal,0)</f>
        <v>0</v>
      </c>
      <c r="GHG50" s="80">
        <f>IF(production!GHG24&gt;0,interest_nominal,0)</f>
        <v>0</v>
      </c>
      <c r="GHH50" s="80">
        <f>IF(production!GHH24&gt;0,interest_nominal,0)</f>
        <v>0</v>
      </c>
      <c r="GHI50" s="80">
        <f>IF(production!GHI24&gt;0,interest_nominal,0)</f>
        <v>0</v>
      </c>
      <c r="GHJ50" s="80">
        <f>IF(production!GHJ24&gt;0,interest_nominal,0)</f>
        <v>0</v>
      </c>
      <c r="GHK50" s="80">
        <f>IF(production!GHK24&gt;0,interest_nominal,0)</f>
        <v>0</v>
      </c>
      <c r="GHL50" s="80">
        <f>IF(production!GHL24&gt;0,interest_nominal,0)</f>
        <v>0</v>
      </c>
      <c r="GHM50" s="80">
        <f>IF(production!GHM24&gt;0,interest_nominal,0)</f>
        <v>0</v>
      </c>
      <c r="GHN50" s="80">
        <f>IF(production!GHN24&gt;0,interest_nominal,0)</f>
        <v>0</v>
      </c>
      <c r="GHO50" s="80">
        <f>IF(production!GHO24&gt;0,interest_nominal,0)</f>
        <v>0</v>
      </c>
      <c r="GHP50" s="80">
        <f>IF(production!GHP24&gt;0,interest_nominal,0)</f>
        <v>0</v>
      </c>
      <c r="GHQ50" s="80">
        <f>IF(production!GHQ24&gt;0,interest_nominal,0)</f>
        <v>0</v>
      </c>
      <c r="GHR50" s="80">
        <f>IF(production!GHR24&gt;0,interest_nominal,0)</f>
        <v>0</v>
      </c>
      <c r="GHS50" s="80">
        <f>IF(production!GHS24&gt;0,interest_nominal,0)</f>
        <v>0</v>
      </c>
      <c r="GHT50" s="80">
        <f>IF(production!GHT24&gt;0,interest_nominal,0)</f>
        <v>0</v>
      </c>
      <c r="GHU50" s="80">
        <f>IF(production!GHU24&gt;0,interest_nominal,0)</f>
        <v>0</v>
      </c>
      <c r="GHV50" s="80">
        <f>IF(production!GHV24&gt;0,interest_nominal,0)</f>
        <v>0</v>
      </c>
      <c r="GHW50" s="80">
        <f>IF(production!GHW24&gt;0,interest_nominal,0)</f>
        <v>0</v>
      </c>
      <c r="GHX50" s="80">
        <f>IF(production!GHX24&gt;0,interest_nominal,0)</f>
        <v>0</v>
      </c>
      <c r="GHY50" s="80">
        <f>IF(production!GHY24&gt;0,interest_nominal,0)</f>
        <v>0</v>
      </c>
      <c r="GHZ50" s="80">
        <f>IF(production!GHZ24&gt;0,interest_nominal,0)</f>
        <v>0</v>
      </c>
      <c r="GIA50" s="80">
        <f>IF(production!GIA24&gt;0,interest_nominal,0)</f>
        <v>0</v>
      </c>
      <c r="GIB50" s="80">
        <f>IF(production!GIB24&gt;0,interest_nominal,0)</f>
        <v>0</v>
      </c>
      <c r="GIC50" s="80">
        <f>IF(production!GIC24&gt;0,interest_nominal,0)</f>
        <v>0</v>
      </c>
      <c r="GID50" s="80">
        <f>IF(production!GID24&gt;0,interest_nominal,0)</f>
        <v>0</v>
      </c>
      <c r="GIE50" s="80">
        <f>IF(production!GIE24&gt;0,interest_nominal,0)</f>
        <v>0</v>
      </c>
      <c r="GIF50" s="80">
        <f>IF(production!GIF24&gt;0,interest_nominal,0)</f>
        <v>0</v>
      </c>
      <c r="GIG50" s="80">
        <f>IF(production!GIG24&gt;0,interest_nominal,0)</f>
        <v>0</v>
      </c>
      <c r="GIH50" s="80">
        <f>IF(production!GIH24&gt;0,interest_nominal,0)</f>
        <v>0</v>
      </c>
      <c r="GII50" s="80">
        <f>IF(production!GII24&gt;0,interest_nominal,0)</f>
        <v>0</v>
      </c>
      <c r="GIJ50" s="80">
        <f>IF(production!GIJ24&gt;0,interest_nominal,0)</f>
        <v>0</v>
      </c>
      <c r="GIK50" s="80">
        <f>IF(production!GIK24&gt;0,interest_nominal,0)</f>
        <v>0</v>
      </c>
      <c r="GIL50" s="80">
        <f>IF(production!GIL24&gt;0,interest_nominal,0)</f>
        <v>0</v>
      </c>
      <c r="GIM50" s="80">
        <f>IF(production!GIM24&gt;0,interest_nominal,0)</f>
        <v>0</v>
      </c>
      <c r="GIN50" s="80">
        <f>IF(production!GIN24&gt;0,interest_nominal,0)</f>
        <v>0</v>
      </c>
      <c r="GIO50" s="80">
        <f>IF(production!GIO24&gt;0,interest_nominal,0)</f>
        <v>0</v>
      </c>
      <c r="GIP50" s="80">
        <f>IF(production!GIP24&gt;0,interest_nominal,0)</f>
        <v>0</v>
      </c>
      <c r="GIQ50" s="80">
        <f>IF(production!GIQ24&gt;0,interest_nominal,0)</f>
        <v>0</v>
      </c>
      <c r="GIR50" s="80">
        <f>IF(production!GIR24&gt;0,interest_nominal,0)</f>
        <v>0</v>
      </c>
      <c r="GIS50" s="80">
        <f>IF(production!GIS24&gt;0,interest_nominal,0)</f>
        <v>0</v>
      </c>
      <c r="GIT50" s="80">
        <f>IF(production!GIT24&gt;0,interest_nominal,0)</f>
        <v>0</v>
      </c>
      <c r="GIU50" s="80">
        <f>IF(production!GIU24&gt;0,interest_nominal,0)</f>
        <v>0</v>
      </c>
      <c r="GIV50" s="80">
        <f>IF(production!GIV24&gt;0,interest_nominal,0)</f>
        <v>0</v>
      </c>
      <c r="GIW50" s="80">
        <f>IF(production!GIW24&gt;0,interest_nominal,0)</f>
        <v>0</v>
      </c>
      <c r="GIX50" s="80">
        <f>IF(production!GIX24&gt;0,interest_nominal,0)</f>
        <v>0</v>
      </c>
      <c r="GIY50" s="80">
        <f>IF(production!GIY24&gt;0,interest_nominal,0)</f>
        <v>0</v>
      </c>
      <c r="GIZ50" s="80">
        <f>IF(production!GIZ24&gt;0,interest_nominal,0)</f>
        <v>0</v>
      </c>
      <c r="GJA50" s="80">
        <f>IF(production!GJA24&gt;0,interest_nominal,0)</f>
        <v>0</v>
      </c>
      <c r="GJB50" s="80">
        <f>IF(production!GJB24&gt;0,interest_nominal,0)</f>
        <v>0</v>
      </c>
      <c r="GJC50" s="80">
        <f>IF(production!GJC24&gt;0,interest_nominal,0)</f>
        <v>0</v>
      </c>
      <c r="GJD50" s="80">
        <f>IF(production!GJD24&gt;0,interest_nominal,0)</f>
        <v>0</v>
      </c>
      <c r="GJE50" s="80">
        <f>IF(production!GJE24&gt;0,interest_nominal,0)</f>
        <v>0</v>
      </c>
      <c r="GJF50" s="80">
        <f>IF(production!GJF24&gt;0,interest_nominal,0)</f>
        <v>0</v>
      </c>
      <c r="GJG50" s="80">
        <f>IF(production!GJG24&gt;0,interest_nominal,0)</f>
        <v>0</v>
      </c>
      <c r="GJH50" s="80">
        <f>IF(production!GJH24&gt;0,interest_nominal,0)</f>
        <v>0</v>
      </c>
      <c r="GJI50" s="80">
        <f>IF(production!GJI24&gt;0,interest_nominal,0)</f>
        <v>0</v>
      </c>
      <c r="GJJ50" s="80">
        <f>IF(production!GJJ24&gt;0,interest_nominal,0)</f>
        <v>0</v>
      </c>
      <c r="GJK50" s="80">
        <f>IF(production!GJK24&gt;0,interest_nominal,0)</f>
        <v>0</v>
      </c>
      <c r="GJL50" s="80">
        <f>IF(production!GJL24&gt;0,interest_nominal,0)</f>
        <v>0</v>
      </c>
      <c r="GJM50" s="80">
        <f>IF(production!GJM24&gt;0,interest_nominal,0)</f>
        <v>0</v>
      </c>
      <c r="GJN50" s="80">
        <f>IF(production!GJN24&gt;0,interest_nominal,0)</f>
        <v>0</v>
      </c>
      <c r="GJO50" s="80">
        <f>IF(production!GJO24&gt;0,interest_nominal,0)</f>
        <v>0</v>
      </c>
      <c r="GJP50" s="80">
        <f>IF(production!GJP24&gt;0,interest_nominal,0)</f>
        <v>0</v>
      </c>
      <c r="GJQ50" s="80">
        <f>IF(production!GJQ24&gt;0,interest_nominal,0)</f>
        <v>0</v>
      </c>
      <c r="GJR50" s="80">
        <f>IF(production!GJR24&gt;0,interest_nominal,0)</f>
        <v>0</v>
      </c>
      <c r="GJS50" s="80">
        <f>IF(production!GJS24&gt;0,interest_nominal,0)</f>
        <v>0</v>
      </c>
      <c r="GJT50" s="80">
        <f>IF(production!GJT24&gt;0,interest_nominal,0)</f>
        <v>0</v>
      </c>
      <c r="GJU50" s="80">
        <f>IF(production!GJU24&gt;0,interest_nominal,0)</f>
        <v>0</v>
      </c>
      <c r="GJV50" s="80">
        <f>IF(production!GJV24&gt;0,interest_nominal,0)</f>
        <v>0</v>
      </c>
      <c r="GJW50" s="80">
        <f>IF(production!GJW24&gt;0,interest_nominal,0)</f>
        <v>0</v>
      </c>
      <c r="GJX50" s="80">
        <f>IF(production!GJX24&gt;0,interest_nominal,0)</f>
        <v>0</v>
      </c>
      <c r="GJY50" s="80">
        <f>IF(production!GJY24&gt;0,interest_nominal,0)</f>
        <v>0</v>
      </c>
      <c r="GJZ50" s="80">
        <f>IF(production!GJZ24&gt;0,interest_nominal,0)</f>
        <v>0</v>
      </c>
      <c r="GKA50" s="80">
        <f>IF(production!GKA24&gt;0,interest_nominal,0)</f>
        <v>0</v>
      </c>
      <c r="GKB50" s="80">
        <f>IF(production!GKB24&gt;0,interest_nominal,0)</f>
        <v>0</v>
      </c>
      <c r="GKC50" s="80">
        <f>IF(production!GKC24&gt;0,interest_nominal,0)</f>
        <v>0</v>
      </c>
      <c r="GKD50" s="80">
        <f>IF(production!GKD24&gt;0,interest_nominal,0)</f>
        <v>0</v>
      </c>
      <c r="GKE50" s="80">
        <f>IF(production!GKE24&gt;0,interest_nominal,0)</f>
        <v>0</v>
      </c>
      <c r="GKF50" s="80">
        <f>IF(production!GKF24&gt;0,interest_nominal,0)</f>
        <v>0</v>
      </c>
      <c r="GKG50" s="80">
        <f>IF(production!GKG24&gt;0,interest_nominal,0)</f>
        <v>0</v>
      </c>
      <c r="GKH50" s="80">
        <f>IF(production!GKH24&gt;0,interest_nominal,0)</f>
        <v>0</v>
      </c>
      <c r="GKI50" s="80">
        <f>IF(production!GKI24&gt;0,interest_nominal,0)</f>
        <v>0</v>
      </c>
      <c r="GKJ50" s="80">
        <f>IF(production!GKJ24&gt;0,interest_nominal,0)</f>
        <v>0</v>
      </c>
      <c r="GKK50" s="80">
        <f>IF(production!GKK24&gt;0,interest_nominal,0)</f>
        <v>0</v>
      </c>
      <c r="GKL50" s="80">
        <f>IF(production!GKL24&gt;0,interest_nominal,0)</f>
        <v>0</v>
      </c>
      <c r="GKM50" s="80">
        <f>IF(production!GKM24&gt;0,interest_nominal,0)</f>
        <v>0</v>
      </c>
      <c r="GKN50" s="80">
        <f>IF(production!GKN24&gt;0,interest_nominal,0)</f>
        <v>0</v>
      </c>
      <c r="GKO50" s="80">
        <f>IF(production!GKO24&gt;0,interest_nominal,0)</f>
        <v>0</v>
      </c>
      <c r="GKP50" s="80">
        <f>IF(production!GKP24&gt;0,interest_nominal,0)</f>
        <v>0</v>
      </c>
      <c r="GKQ50" s="80">
        <f>IF(production!GKQ24&gt;0,interest_nominal,0)</f>
        <v>0</v>
      </c>
      <c r="GKR50" s="80">
        <f>IF(production!GKR24&gt;0,interest_nominal,0)</f>
        <v>0</v>
      </c>
      <c r="GKS50" s="80">
        <f>IF(production!GKS24&gt;0,interest_nominal,0)</f>
        <v>0</v>
      </c>
      <c r="GKT50" s="80">
        <f>IF(production!GKT24&gt;0,interest_nominal,0)</f>
        <v>0</v>
      </c>
      <c r="GKU50" s="80">
        <f>IF(production!GKU24&gt;0,interest_nominal,0)</f>
        <v>0</v>
      </c>
      <c r="GKV50" s="80">
        <f>IF(production!GKV24&gt;0,interest_nominal,0)</f>
        <v>0</v>
      </c>
      <c r="GKW50" s="80">
        <f>IF(production!GKW24&gt;0,interest_nominal,0)</f>
        <v>0</v>
      </c>
      <c r="GKX50" s="80">
        <f>IF(production!GKX24&gt;0,interest_nominal,0)</f>
        <v>0</v>
      </c>
      <c r="GKY50" s="80">
        <f>IF(production!GKY24&gt;0,interest_nominal,0)</f>
        <v>0</v>
      </c>
      <c r="GKZ50" s="80">
        <f>IF(production!GKZ24&gt;0,interest_nominal,0)</f>
        <v>0</v>
      </c>
      <c r="GLA50" s="80">
        <f>IF(production!GLA24&gt;0,interest_nominal,0)</f>
        <v>0</v>
      </c>
      <c r="GLB50" s="80">
        <f>IF(production!GLB24&gt;0,interest_nominal,0)</f>
        <v>0</v>
      </c>
      <c r="GLC50" s="80">
        <f>IF(production!GLC24&gt;0,interest_nominal,0)</f>
        <v>0</v>
      </c>
      <c r="GLD50" s="80">
        <f>IF(production!GLD24&gt;0,interest_nominal,0)</f>
        <v>0</v>
      </c>
      <c r="GLE50" s="80">
        <f>IF(production!GLE24&gt;0,interest_nominal,0)</f>
        <v>0</v>
      </c>
      <c r="GLF50" s="80">
        <f>IF(production!GLF24&gt;0,interest_nominal,0)</f>
        <v>0</v>
      </c>
      <c r="GLG50" s="80">
        <f>IF(production!GLG24&gt;0,interest_nominal,0)</f>
        <v>0</v>
      </c>
      <c r="GLH50" s="80">
        <f>IF(production!GLH24&gt;0,interest_nominal,0)</f>
        <v>0</v>
      </c>
      <c r="GLI50" s="80">
        <f>IF(production!GLI24&gt;0,interest_nominal,0)</f>
        <v>0</v>
      </c>
      <c r="GLJ50" s="80">
        <f>IF(production!GLJ24&gt;0,interest_nominal,0)</f>
        <v>0</v>
      </c>
      <c r="GLK50" s="80">
        <f>IF(production!GLK24&gt;0,interest_nominal,0)</f>
        <v>0</v>
      </c>
      <c r="GLL50" s="80">
        <f>IF(production!GLL24&gt;0,interest_nominal,0)</f>
        <v>0</v>
      </c>
      <c r="GLM50" s="80">
        <f>IF(production!GLM24&gt;0,interest_nominal,0)</f>
        <v>0</v>
      </c>
      <c r="GLN50" s="80">
        <f>IF(production!GLN24&gt;0,interest_nominal,0)</f>
        <v>0</v>
      </c>
      <c r="GLO50" s="80">
        <f>IF(production!GLO24&gt;0,interest_nominal,0)</f>
        <v>0</v>
      </c>
      <c r="GLP50" s="80">
        <f>IF(production!GLP24&gt;0,interest_nominal,0)</f>
        <v>0</v>
      </c>
      <c r="GLQ50" s="80">
        <f>IF(production!GLQ24&gt;0,interest_nominal,0)</f>
        <v>0</v>
      </c>
      <c r="GLR50" s="80">
        <f>IF(production!GLR24&gt;0,interest_nominal,0)</f>
        <v>0</v>
      </c>
      <c r="GLS50" s="80">
        <f>IF(production!GLS24&gt;0,interest_nominal,0)</f>
        <v>0</v>
      </c>
      <c r="GLT50" s="80">
        <f>IF(production!GLT24&gt;0,interest_nominal,0)</f>
        <v>0</v>
      </c>
      <c r="GLU50" s="80">
        <f>IF(production!GLU24&gt;0,interest_nominal,0)</f>
        <v>0</v>
      </c>
      <c r="GLV50" s="80">
        <f>IF(production!GLV24&gt;0,interest_nominal,0)</f>
        <v>0</v>
      </c>
      <c r="GLW50" s="80">
        <f>IF(production!GLW24&gt;0,interest_nominal,0)</f>
        <v>0</v>
      </c>
      <c r="GLX50" s="80">
        <f>IF(production!GLX24&gt;0,interest_nominal,0)</f>
        <v>0</v>
      </c>
      <c r="GLY50" s="80">
        <f>IF(production!GLY24&gt;0,interest_nominal,0)</f>
        <v>0</v>
      </c>
      <c r="GLZ50" s="80">
        <f>IF(production!GLZ24&gt;0,interest_nominal,0)</f>
        <v>0</v>
      </c>
      <c r="GMA50" s="80">
        <f>IF(production!GMA24&gt;0,interest_nominal,0)</f>
        <v>0</v>
      </c>
      <c r="GMB50" s="80">
        <f>IF(production!GMB24&gt;0,interest_nominal,0)</f>
        <v>0</v>
      </c>
      <c r="GMC50" s="80">
        <f>IF(production!GMC24&gt;0,interest_nominal,0)</f>
        <v>0</v>
      </c>
      <c r="GMD50" s="80">
        <f>IF(production!GMD24&gt;0,interest_nominal,0)</f>
        <v>0</v>
      </c>
      <c r="GME50" s="80">
        <f>IF(production!GME24&gt;0,interest_nominal,0)</f>
        <v>0</v>
      </c>
      <c r="GMF50" s="80">
        <f>IF(production!GMF24&gt;0,interest_nominal,0)</f>
        <v>0</v>
      </c>
      <c r="GMG50" s="80">
        <f>IF(production!GMG24&gt;0,interest_nominal,0)</f>
        <v>0</v>
      </c>
      <c r="GMH50" s="80">
        <f>IF(production!GMH24&gt;0,interest_nominal,0)</f>
        <v>0</v>
      </c>
      <c r="GMI50" s="80">
        <f>IF(production!GMI24&gt;0,interest_nominal,0)</f>
        <v>0</v>
      </c>
      <c r="GMJ50" s="80">
        <f>IF(production!GMJ24&gt;0,interest_nominal,0)</f>
        <v>0</v>
      </c>
      <c r="GMK50" s="80">
        <f>IF(production!GMK24&gt;0,interest_nominal,0)</f>
        <v>0</v>
      </c>
      <c r="GML50" s="80">
        <f>IF(production!GML24&gt;0,interest_nominal,0)</f>
        <v>0</v>
      </c>
      <c r="GMM50" s="80">
        <f>IF(production!GMM24&gt;0,interest_nominal,0)</f>
        <v>0</v>
      </c>
      <c r="GMN50" s="80">
        <f>IF(production!GMN24&gt;0,interest_nominal,0)</f>
        <v>0</v>
      </c>
      <c r="GMO50" s="80">
        <f>IF(production!GMO24&gt;0,interest_nominal,0)</f>
        <v>0</v>
      </c>
      <c r="GMP50" s="80">
        <f>IF(production!GMP24&gt;0,interest_nominal,0)</f>
        <v>0</v>
      </c>
      <c r="GMQ50" s="80">
        <f>IF(production!GMQ24&gt;0,interest_nominal,0)</f>
        <v>0</v>
      </c>
      <c r="GMR50" s="80">
        <f>IF(production!GMR24&gt;0,interest_nominal,0)</f>
        <v>0</v>
      </c>
      <c r="GMS50" s="80">
        <f>IF(production!GMS24&gt;0,interest_nominal,0)</f>
        <v>0</v>
      </c>
      <c r="GMT50" s="80">
        <f>IF(production!GMT24&gt;0,interest_nominal,0)</f>
        <v>0</v>
      </c>
      <c r="GMU50" s="80">
        <f>IF(production!GMU24&gt;0,interest_nominal,0)</f>
        <v>0</v>
      </c>
      <c r="GMV50" s="80">
        <f>IF(production!GMV24&gt;0,interest_nominal,0)</f>
        <v>0</v>
      </c>
      <c r="GMW50" s="80">
        <f>IF(production!GMW24&gt;0,interest_nominal,0)</f>
        <v>0</v>
      </c>
      <c r="GMX50" s="80">
        <f>IF(production!GMX24&gt;0,interest_nominal,0)</f>
        <v>0</v>
      </c>
      <c r="GMY50" s="80">
        <f>IF(production!GMY24&gt;0,interest_nominal,0)</f>
        <v>0</v>
      </c>
      <c r="GMZ50" s="80">
        <f>IF(production!GMZ24&gt;0,interest_nominal,0)</f>
        <v>0</v>
      </c>
      <c r="GNA50" s="80">
        <f>IF(production!GNA24&gt;0,interest_nominal,0)</f>
        <v>0</v>
      </c>
      <c r="GNB50" s="80">
        <f>IF(production!GNB24&gt;0,interest_nominal,0)</f>
        <v>0</v>
      </c>
      <c r="GNC50" s="80">
        <f>IF(production!GNC24&gt;0,interest_nominal,0)</f>
        <v>0</v>
      </c>
      <c r="GND50" s="80">
        <f>IF(production!GND24&gt;0,interest_nominal,0)</f>
        <v>0</v>
      </c>
      <c r="GNE50" s="80">
        <f>IF(production!GNE24&gt;0,interest_nominal,0)</f>
        <v>0</v>
      </c>
      <c r="GNF50" s="80">
        <f>IF(production!GNF24&gt;0,interest_nominal,0)</f>
        <v>0</v>
      </c>
      <c r="GNG50" s="80">
        <f>IF(production!GNG24&gt;0,interest_nominal,0)</f>
        <v>0</v>
      </c>
      <c r="GNH50" s="80">
        <f>IF(production!GNH24&gt;0,interest_nominal,0)</f>
        <v>0</v>
      </c>
      <c r="GNI50" s="80">
        <f>IF(production!GNI24&gt;0,interest_nominal,0)</f>
        <v>0</v>
      </c>
      <c r="GNJ50" s="80">
        <f>IF(production!GNJ24&gt;0,interest_nominal,0)</f>
        <v>0</v>
      </c>
      <c r="GNK50" s="80">
        <f>IF(production!GNK24&gt;0,interest_nominal,0)</f>
        <v>0</v>
      </c>
      <c r="GNL50" s="80">
        <f>IF(production!GNL24&gt;0,interest_nominal,0)</f>
        <v>0</v>
      </c>
      <c r="GNM50" s="80">
        <f>IF(production!GNM24&gt;0,interest_nominal,0)</f>
        <v>0</v>
      </c>
      <c r="GNN50" s="80">
        <f>IF(production!GNN24&gt;0,interest_nominal,0)</f>
        <v>0</v>
      </c>
      <c r="GNO50" s="80">
        <f>IF(production!GNO24&gt;0,interest_nominal,0)</f>
        <v>0</v>
      </c>
      <c r="GNP50" s="80">
        <f>IF(production!GNP24&gt;0,interest_nominal,0)</f>
        <v>0</v>
      </c>
      <c r="GNQ50" s="80">
        <f>IF(production!GNQ24&gt;0,interest_nominal,0)</f>
        <v>0</v>
      </c>
      <c r="GNR50" s="80">
        <f>IF(production!GNR24&gt;0,interest_nominal,0)</f>
        <v>0</v>
      </c>
      <c r="GNS50" s="80">
        <f>IF(production!GNS24&gt;0,interest_nominal,0)</f>
        <v>0</v>
      </c>
      <c r="GNT50" s="80">
        <f>IF(production!GNT24&gt;0,interest_nominal,0)</f>
        <v>0</v>
      </c>
      <c r="GNU50" s="80">
        <f>IF(production!GNU24&gt;0,interest_nominal,0)</f>
        <v>0</v>
      </c>
      <c r="GNV50" s="80">
        <f>IF(production!GNV24&gt;0,interest_nominal,0)</f>
        <v>0</v>
      </c>
      <c r="GNW50" s="80">
        <f>IF(production!GNW24&gt;0,interest_nominal,0)</f>
        <v>0</v>
      </c>
      <c r="GNX50" s="80">
        <f>IF(production!GNX24&gt;0,interest_nominal,0)</f>
        <v>0</v>
      </c>
      <c r="GNY50" s="80">
        <f>IF(production!GNY24&gt;0,interest_nominal,0)</f>
        <v>0</v>
      </c>
      <c r="GNZ50" s="80">
        <f>IF(production!GNZ24&gt;0,interest_nominal,0)</f>
        <v>0</v>
      </c>
      <c r="GOA50" s="80">
        <f>IF(production!GOA24&gt;0,interest_nominal,0)</f>
        <v>0</v>
      </c>
      <c r="GOB50" s="80">
        <f>IF(production!GOB24&gt;0,interest_nominal,0)</f>
        <v>0</v>
      </c>
      <c r="GOC50" s="80">
        <f>IF(production!GOC24&gt;0,interest_nominal,0)</f>
        <v>0</v>
      </c>
      <c r="GOD50" s="80">
        <f>IF(production!GOD24&gt;0,interest_nominal,0)</f>
        <v>0</v>
      </c>
      <c r="GOE50" s="80">
        <f>IF(production!GOE24&gt;0,interest_nominal,0)</f>
        <v>0</v>
      </c>
      <c r="GOF50" s="80">
        <f>IF(production!GOF24&gt;0,interest_nominal,0)</f>
        <v>0</v>
      </c>
      <c r="GOG50" s="80">
        <f>IF(production!GOG24&gt;0,interest_nominal,0)</f>
        <v>0</v>
      </c>
      <c r="GOH50" s="80">
        <f>IF(production!GOH24&gt;0,interest_nominal,0)</f>
        <v>0</v>
      </c>
      <c r="GOI50" s="80">
        <f>IF(production!GOI24&gt;0,interest_nominal,0)</f>
        <v>0</v>
      </c>
      <c r="GOJ50" s="80">
        <f>IF(production!GOJ24&gt;0,interest_nominal,0)</f>
        <v>0</v>
      </c>
      <c r="GOK50" s="80">
        <f>IF(production!GOK24&gt;0,interest_nominal,0)</f>
        <v>0</v>
      </c>
      <c r="GOL50" s="80">
        <f>IF(production!GOL24&gt;0,interest_nominal,0)</f>
        <v>0</v>
      </c>
      <c r="GOM50" s="80">
        <f>IF(production!GOM24&gt;0,interest_nominal,0)</f>
        <v>0</v>
      </c>
      <c r="GON50" s="80">
        <f>IF(production!GON24&gt;0,interest_nominal,0)</f>
        <v>0</v>
      </c>
      <c r="GOO50" s="80">
        <f>IF(production!GOO24&gt;0,interest_nominal,0)</f>
        <v>0</v>
      </c>
      <c r="GOP50" s="80">
        <f>IF(production!GOP24&gt;0,interest_nominal,0)</f>
        <v>0</v>
      </c>
      <c r="GOQ50" s="80">
        <f>IF(production!GOQ24&gt;0,interest_nominal,0)</f>
        <v>0</v>
      </c>
      <c r="GOR50" s="80">
        <f>IF(production!GOR24&gt;0,interest_nominal,0)</f>
        <v>0</v>
      </c>
      <c r="GOS50" s="80">
        <f>IF(production!GOS24&gt;0,interest_nominal,0)</f>
        <v>0</v>
      </c>
      <c r="GOT50" s="80">
        <f>IF(production!GOT24&gt;0,interest_nominal,0)</f>
        <v>0</v>
      </c>
      <c r="GOU50" s="80">
        <f>IF(production!GOU24&gt;0,interest_nominal,0)</f>
        <v>0</v>
      </c>
      <c r="GOV50" s="80">
        <f>IF(production!GOV24&gt;0,interest_nominal,0)</f>
        <v>0</v>
      </c>
      <c r="GOW50" s="80">
        <f>IF(production!GOW24&gt;0,interest_nominal,0)</f>
        <v>0</v>
      </c>
      <c r="GOX50" s="80">
        <f>IF(production!GOX24&gt;0,interest_nominal,0)</f>
        <v>0</v>
      </c>
      <c r="GOY50" s="80">
        <f>IF(production!GOY24&gt;0,interest_nominal,0)</f>
        <v>0</v>
      </c>
      <c r="GOZ50" s="80">
        <f>IF(production!GOZ24&gt;0,interest_nominal,0)</f>
        <v>0</v>
      </c>
      <c r="GPA50" s="80">
        <f>IF(production!GPA24&gt;0,interest_nominal,0)</f>
        <v>0</v>
      </c>
      <c r="GPB50" s="80">
        <f>IF(production!GPB24&gt;0,interest_nominal,0)</f>
        <v>0</v>
      </c>
      <c r="GPC50" s="80">
        <f>IF(production!GPC24&gt;0,interest_nominal,0)</f>
        <v>0</v>
      </c>
      <c r="GPD50" s="80">
        <f>IF(production!GPD24&gt;0,interest_nominal,0)</f>
        <v>0</v>
      </c>
      <c r="GPE50" s="80">
        <f>IF(production!GPE24&gt;0,interest_nominal,0)</f>
        <v>0</v>
      </c>
      <c r="GPF50" s="80">
        <f>IF(production!GPF24&gt;0,interest_nominal,0)</f>
        <v>0</v>
      </c>
      <c r="GPG50" s="80">
        <f>IF(production!GPG24&gt;0,interest_nominal,0)</f>
        <v>0</v>
      </c>
      <c r="GPH50" s="80">
        <f>IF(production!GPH24&gt;0,interest_nominal,0)</f>
        <v>0</v>
      </c>
      <c r="GPI50" s="80">
        <f>IF(production!GPI24&gt;0,interest_nominal,0)</f>
        <v>0</v>
      </c>
      <c r="GPJ50" s="80">
        <f>IF(production!GPJ24&gt;0,interest_nominal,0)</f>
        <v>0</v>
      </c>
      <c r="GPK50" s="80">
        <f>IF(production!GPK24&gt;0,interest_nominal,0)</f>
        <v>0</v>
      </c>
      <c r="GPL50" s="80">
        <f>IF(production!GPL24&gt;0,interest_nominal,0)</f>
        <v>0</v>
      </c>
      <c r="GPM50" s="80">
        <f>IF(production!GPM24&gt;0,interest_nominal,0)</f>
        <v>0</v>
      </c>
      <c r="GPN50" s="80">
        <f>IF(production!GPN24&gt;0,interest_nominal,0)</f>
        <v>0</v>
      </c>
      <c r="GPO50" s="80">
        <f>IF(production!GPO24&gt;0,interest_nominal,0)</f>
        <v>0</v>
      </c>
      <c r="GPP50" s="80">
        <f>IF(production!GPP24&gt;0,interest_nominal,0)</f>
        <v>0</v>
      </c>
      <c r="GPQ50" s="80">
        <f>IF(production!GPQ24&gt;0,interest_nominal,0)</f>
        <v>0</v>
      </c>
      <c r="GPR50" s="80">
        <f>IF(production!GPR24&gt;0,interest_nominal,0)</f>
        <v>0</v>
      </c>
      <c r="GPS50" s="80">
        <f>IF(production!GPS24&gt;0,interest_nominal,0)</f>
        <v>0</v>
      </c>
      <c r="GPT50" s="80">
        <f>IF(production!GPT24&gt;0,interest_nominal,0)</f>
        <v>0</v>
      </c>
      <c r="GPU50" s="80">
        <f>IF(production!GPU24&gt;0,interest_nominal,0)</f>
        <v>0</v>
      </c>
      <c r="GPV50" s="80">
        <f>IF(production!GPV24&gt;0,interest_nominal,0)</f>
        <v>0</v>
      </c>
      <c r="GPW50" s="80">
        <f>IF(production!GPW24&gt;0,interest_nominal,0)</f>
        <v>0</v>
      </c>
      <c r="GPX50" s="80">
        <f>IF(production!GPX24&gt;0,interest_nominal,0)</f>
        <v>0</v>
      </c>
      <c r="GPY50" s="80">
        <f>IF(production!GPY24&gt;0,interest_nominal,0)</f>
        <v>0</v>
      </c>
      <c r="GPZ50" s="80">
        <f>IF(production!GPZ24&gt;0,interest_nominal,0)</f>
        <v>0</v>
      </c>
      <c r="GQA50" s="80">
        <f>IF(production!GQA24&gt;0,interest_nominal,0)</f>
        <v>0</v>
      </c>
      <c r="GQB50" s="80">
        <f>IF(production!GQB24&gt;0,interest_nominal,0)</f>
        <v>0</v>
      </c>
      <c r="GQC50" s="80">
        <f>IF(production!GQC24&gt;0,interest_nominal,0)</f>
        <v>0</v>
      </c>
      <c r="GQD50" s="80">
        <f>IF(production!GQD24&gt;0,interest_nominal,0)</f>
        <v>0</v>
      </c>
      <c r="GQE50" s="80">
        <f>IF(production!GQE24&gt;0,interest_nominal,0)</f>
        <v>0</v>
      </c>
      <c r="GQF50" s="80">
        <f>IF(production!GQF24&gt;0,interest_nominal,0)</f>
        <v>0</v>
      </c>
      <c r="GQG50" s="80">
        <f>IF(production!GQG24&gt;0,interest_nominal,0)</f>
        <v>0</v>
      </c>
      <c r="GQH50" s="80">
        <f>IF(production!GQH24&gt;0,interest_nominal,0)</f>
        <v>0</v>
      </c>
      <c r="GQI50" s="80">
        <f>IF(production!GQI24&gt;0,interest_nominal,0)</f>
        <v>0</v>
      </c>
      <c r="GQJ50" s="80">
        <f>IF(production!GQJ24&gt;0,interest_nominal,0)</f>
        <v>0</v>
      </c>
      <c r="GQK50" s="80">
        <f>IF(production!GQK24&gt;0,interest_nominal,0)</f>
        <v>0</v>
      </c>
      <c r="GQL50" s="80">
        <f>IF(production!GQL24&gt;0,interest_nominal,0)</f>
        <v>0</v>
      </c>
      <c r="GQM50" s="80">
        <f>IF(production!GQM24&gt;0,interest_nominal,0)</f>
        <v>0</v>
      </c>
      <c r="GQN50" s="80">
        <f>IF(production!GQN24&gt;0,interest_nominal,0)</f>
        <v>0</v>
      </c>
      <c r="GQO50" s="80">
        <f>IF(production!GQO24&gt;0,interest_nominal,0)</f>
        <v>0</v>
      </c>
      <c r="GQP50" s="80">
        <f>IF(production!GQP24&gt;0,interest_nominal,0)</f>
        <v>0</v>
      </c>
      <c r="GQQ50" s="80">
        <f>IF(production!GQQ24&gt;0,interest_nominal,0)</f>
        <v>0</v>
      </c>
      <c r="GQR50" s="80">
        <f>IF(production!GQR24&gt;0,interest_nominal,0)</f>
        <v>0</v>
      </c>
      <c r="GQS50" s="80">
        <f>IF(production!GQS24&gt;0,interest_nominal,0)</f>
        <v>0</v>
      </c>
      <c r="GQT50" s="80">
        <f>IF(production!GQT24&gt;0,interest_nominal,0)</f>
        <v>0</v>
      </c>
      <c r="GQU50" s="80">
        <f>IF(production!GQU24&gt;0,interest_nominal,0)</f>
        <v>0</v>
      </c>
      <c r="GQV50" s="80">
        <f>IF(production!GQV24&gt;0,interest_nominal,0)</f>
        <v>0</v>
      </c>
      <c r="GQW50" s="80">
        <f>IF(production!GQW24&gt;0,interest_nominal,0)</f>
        <v>0</v>
      </c>
      <c r="GQX50" s="80">
        <f>IF(production!GQX24&gt;0,interest_nominal,0)</f>
        <v>0</v>
      </c>
      <c r="GQY50" s="80">
        <f>IF(production!GQY24&gt;0,interest_nominal,0)</f>
        <v>0</v>
      </c>
      <c r="GQZ50" s="80">
        <f>IF(production!GQZ24&gt;0,interest_nominal,0)</f>
        <v>0</v>
      </c>
      <c r="GRA50" s="80">
        <f>IF(production!GRA24&gt;0,interest_nominal,0)</f>
        <v>0</v>
      </c>
      <c r="GRB50" s="80">
        <f>IF(production!GRB24&gt;0,interest_nominal,0)</f>
        <v>0</v>
      </c>
      <c r="GRC50" s="80">
        <f>IF(production!GRC24&gt;0,interest_nominal,0)</f>
        <v>0</v>
      </c>
      <c r="GRD50" s="80">
        <f>IF(production!GRD24&gt;0,interest_nominal,0)</f>
        <v>0</v>
      </c>
      <c r="GRE50" s="80">
        <f>IF(production!GRE24&gt;0,interest_nominal,0)</f>
        <v>0</v>
      </c>
      <c r="GRF50" s="80">
        <f>IF(production!GRF24&gt;0,interest_nominal,0)</f>
        <v>0</v>
      </c>
      <c r="GRG50" s="80">
        <f>IF(production!GRG24&gt;0,interest_nominal,0)</f>
        <v>0</v>
      </c>
      <c r="GRH50" s="80">
        <f>IF(production!GRH24&gt;0,interest_nominal,0)</f>
        <v>0</v>
      </c>
      <c r="GRI50" s="80">
        <f>IF(production!GRI24&gt;0,interest_nominal,0)</f>
        <v>0</v>
      </c>
      <c r="GRJ50" s="80">
        <f>IF(production!GRJ24&gt;0,interest_nominal,0)</f>
        <v>0</v>
      </c>
      <c r="GRK50" s="80">
        <f>IF(production!GRK24&gt;0,interest_nominal,0)</f>
        <v>0</v>
      </c>
      <c r="GRL50" s="80">
        <f>IF(production!GRL24&gt;0,interest_nominal,0)</f>
        <v>0</v>
      </c>
      <c r="GRM50" s="80">
        <f>IF(production!GRM24&gt;0,interest_nominal,0)</f>
        <v>0</v>
      </c>
      <c r="GRN50" s="80">
        <f>IF(production!GRN24&gt;0,interest_nominal,0)</f>
        <v>0</v>
      </c>
      <c r="GRO50" s="80">
        <f>IF(production!GRO24&gt;0,interest_nominal,0)</f>
        <v>0</v>
      </c>
      <c r="GRP50" s="80">
        <f>IF(production!GRP24&gt;0,interest_nominal,0)</f>
        <v>0</v>
      </c>
      <c r="GRQ50" s="80">
        <f>IF(production!GRQ24&gt;0,interest_nominal,0)</f>
        <v>0</v>
      </c>
      <c r="GRR50" s="80">
        <f>IF(production!GRR24&gt;0,interest_nominal,0)</f>
        <v>0</v>
      </c>
      <c r="GRS50" s="80">
        <f>IF(production!GRS24&gt;0,interest_nominal,0)</f>
        <v>0</v>
      </c>
      <c r="GRT50" s="80">
        <f>IF(production!GRT24&gt;0,interest_nominal,0)</f>
        <v>0</v>
      </c>
      <c r="GRU50" s="80">
        <f>IF(production!GRU24&gt;0,interest_nominal,0)</f>
        <v>0</v>
      </c>
      <c r="GRV50" s="80">
        <f>IF(production!GRV24&gt;0,interest_nominal,0)</f>
        <v>0</v>
      </c>
      <c r="GRW50" s="80">
        <f>IF(production!GRW24&gt;0,interest_nominal,0)</f>
        <v>0</v>
      </c>
      <c r="GRX50" s="80">
        <f>IF(production!GRX24&gt;0,interest_nominal,0)</f>
        <v>0</v>
      </c>
      <c r="GRY50" s="80">
        <f>IF(production!GRY24&gt;0,interest_nominal,0)</f>
        <v>0</v>
      </c>
      <c r="GRZ50" s="80">
        <f>IF(production!GRZ24&gt;0,interest_nominal,0)</f>
        <v>0</v>
      </c>
      <c r="GSA50" s="80">
        <f>IF(production!GSA24&gt;0,interest_nominal,0)</f>
        <v>0</v>
      </c>
      <c r="GSB50" s="80">
        <f>IF(production!GSB24&gt;0,interest_nominal,0)</f>
        <v>0</v>
      </c>
      <c r="GSC50" s="80">
        <f>IF(production!GSC24&gt;0,interest_nominal,0)</f>
        <v>0</v>
      </c>
      <c r="GSD50" s="80">
        <f>IF(production!GSD24&gt;0,interest_nominal,0)</f>
        <v>0</v>
      </c>
      <c r="GSE50" s="80">
        <f>IF(production!GSE24&gt;0,interest_nominal,0)</f>
        <v>0</v>
      </c>
      <c r="GSF50" s="80">
        <f>IF(production!GSF24&gt;0,interest_nominal,0)</f>
        <v>0</v>
      </c>
      <c r="GSG50" s="80">
        <f>IF(production!GSG24&gt;0,interest_nominal,0)</f>
        <v>0</v>
      </c>
      <c r="GSH50" s="80">
        <f>IF(production!GSH24&gt;0,interest_nominal,0)</f>
        <v>0</v>
      </c>
      <c r="GSI50" s="80">
        <f>IF(production!GSI24&gt;0,interest_nominal,0)</f>
        <v>0</v>
      </c>
      <c r="GSJ50" s="80">
        <f>IF(production!GSJ24&gt;0,interest_nominal,0)</f>
        <v>0</v>
      </c>
      <c r="GSK50" s="80">
        <f>IF(production!GSK24&gt;0,interest_nominal,0)</f>
        <v>0</v>
      </c>
      <c r="GSL50" s="80">
        <f>IF(production!GSL24&gt;0,interest_nominal,0)</f>
        <v>0</v>
      </c>
      <c r="GSM50" s="80">
        <f>IF(production!GSM24&gt;0,interest_nominal,0)</f>
        <v>0</v>
      </c>
      <c r="GSN50" s="80">
        <f>IF(production!GSN24&gt;0,interest_nominal,0)</f>
        <v>0</v>
      </c>
      <c r="GSO50" s="80">
        <f>IF(production!GSO24&gt;0,interest_nominal,0)</f>
        <v>0</v>
      </c>
      <c r="GSP50" s="80">
        <f>IF(production!GSP24&gt;0,interest_nominal,0)</f>
        <v>0</v>
      </c>
      <c r="GSQ50" s="80">
        <f>IF(production!GSQ24&gt;0,interest_nominal,0)</f>
        <v>0</v>
      </c>
      <c r="GSR50" s="80">
        <f>IF(production!GSR24&gt;0,interest_nominal,0)</f>
        <v>0</v>
      </c>
      <c r="GSS50" s="80">
        <f>IF(production!GSS24&gt;0,interest_nominal,0)</f>
        <v>0</v>
      </c>
      <c r="GST50" s="80">
        <f>IF(production!GST24&gt;0,interest_nominal,0)</f>
        <v>0</v>
      </c>
      <c r="GSU50" s="80">
        <f>IF(production!GSU24&gt;0,interest_nominal,0)</f>
        <v>0</v>
      </c>
      <c r="GSV50" s="80">
        <f>IF(production!GSV24&gt;0,interest_nominal,0)</f>
        <v>0</v>
      </c>
      <c r="GSW50" s="80">
        <f>IF(production!GSW24&gt;0,interest_nominal,0)</f>
        <v>0</v>
      </c>
      <c r="GSX50" s="80">
        <f>IF(production!GSX24&gt;0,interest_nominal,0)</f>
        <v>0</v>
      </c>
      <c r="GSY50" s="80">
        <f>IF(production!GSY24&gt;0,interest_nominal,0)</f>
        <v>0</v>
      </c>
      <c r="GSZ50" s="80">
        <f>IF(production!GSZ24&gt;0,interest_nominal,0)</f>
        <v>0</v>
      </c>
      <c r="GTA50" s="80">
        <f>IF(production!GTA24&gt;0,interest_nominal,0)</f>
        <v>0</v>
      </c>
      <c r="GTB50" s="80">
        <f>IF(production!GTB24&gt;0,interest_nominal,0)</f>
        <v>0</v>
      </c>
      <c r="GTC50" s="80">
        <f>IF(production!GTC24&gt;0,interest_nominal,0)</f>
        <v>0</v>
      </c>
      <c r="GTD50" s="80">
        <f>IF(production!GTD24&gt;0,interest_nominal,0)</f>
        <v>0</v>
      </c>
      <c r="GTE50" s="80">
        <f>IF(production!GTE24&gt;0,interest_nominal,0)</f>
        <v>0</v>
      </c>
      <c r="GTF50" s="80">
        <f>IF(production!GTF24&gt;0,interest_nominal,0)</f>
        <v>0</v>
      </c>
      <c r="GTG50" s="80">
        <f>IF(production!GTG24&gt;0,interest_nominal,0)</f>
        <v>0</v>
      </c>
      <c r="GTH50" s="80">
        <f>IF(production!GTH24&gt;0,interest_nominal,0)</f>
        <v>0</v>
      </c>
      <c r="GTI50" s="80">
        <f>IF(production!GTI24&gt;0,interest_nominal,0)</f>
        <v>0</v>
      </c>
      <c r="GTJ50" s="80">
        <f>IF(production!GTJ24&gt;0,interest_nominal,0)</f>
        <v>0</v>
      </c>
      <c r="GTK50" s="80">
        <f>IF(production!GTK24&gt;0,interest_nominal,0)</f>
        <v>0</v>
      </c>
      <c r="GTL50" s="80">
        <f>IF(production!GTL24&gt;0,interest_nominal,0)</f>
        <v>0</v>
      </c>
      <c r="GTM50" s="80">
        <f>IF(production!GTM24&gt;0,interest_nominal,0)</f>
        <v>0</v>
      </c>
      <c r="GTN50" s="80">
        <f>IF(production!GTN24&gt;0,interest_nominal,0)</f>
        <v>0</v>
      </c>
      <c r="GTO50" s="80">
        <f>IF(production!GTO24&gt;0,interest_nominal,0)</f>
        <v>0</v>
      </c>
      <c r="GTP50" s="80">
        <f>IF(production!GTP24&gt;0,interest_nominal,0)</f>
        <v>0</v>
      </c>
      <c r="GTQ50" s="80">
        <f>IF(production!GTQ24&gt;0,interest_nominal,0)</f>
        <v>0</v>
      </c>
      <c r="GTR50" s="80">
        <f>IF(production!GTR24&gt;0,interest_nominal,0)</f>
        <v>0</v>
      </c>
      <c r="GTS50" s="80">
        <f>IF(production!GTS24&gt;0,interest_nominal,0)</f>
        <v>0</v>
      </c>
      <c r="GTT50" s="80">
        <f>IF(production!GTT24&gt;0,interest_nominal,0)</f>
        <v>0</v>
      </c>
      <c r="GTU50" s="80">
        <f>IF(production!GTU24&gt;0,interest_nominal,0)</f>
        <v>0</v>
      </c>
      <c r="GTV50" s="80">
        <f>IF(production!GTV24&gt;0,interest_nominal,0)</f>
        <v>0</v>
      </c>
      <c r="GTW50" s="80">
        <f>IF(production!GTW24&gt;0,interest_nominal,0)</f>
        <v>0</v>
      </c>
      <c r="GTX50" s="80">
        <f>IF(production!GTX24&gt;0,interest_nominal,0)</f>
        <v>0</v>
      </c>
      <c r="GTY50" s="80">
        <f>IF(production!GTY24&gt;0,interest_nominal,0)</f>
        <v>0</v>
      </c>
      <c r="GTZ50" s="80">
        <f>IF(production!GTZ24&gt;0,interest_nominal,0)</f>
        <v>0</v>
      </c>
      <c r="GUA50" s="80">
        <f>IF(production!GUA24&gt;0,interest_nominal,0)</f>
        <v>0</v>
      </c>
      <c r="GUB50" s="80">
        <f>IF(production!GUB24&gt;0,interest_nominal,0)</f>
        <v>0</v>
      </c>
      <c r="GUC50" s="80">
        <f>IF(production!GUC24&gt;0,interest_nominal,0)</f>
        <v>0</v>
      </c>
      <c r="GUD50" s="80">
        <f>IF(production!GUD24&gt;0,interest_nominal,0)</f>
        <v>0</v>
      </c>
      <c r="GUE50" s="80">
        <f>IF(production!GUE24&gt;0,interest_nominal,0)</f>
        <v>0</v>
      </c>
      <c r="GUF50" s="80">
        <f>IF(production!GUF24&gt;0,interest_nominal,0)</f>
        <v>0</v>
      </c>
      <c r="GUG50" s="80">
        <f>IF(production!GUG24&gt;0,interest_nominal,0)</f>
        <v>0</v>
      </c>
      <c r="GUH50" s="80">
        <f>IF(production!GUH24&gt;0,interest_nominal,0)</f>
        <v>0</v>
      </c>
      <c r="GUI50" s="80">
        <f>IF(production!GUI24&gt;0,interest_nominal,0)</f>
        <v>0</v>
      </c>
      <c r="GUJ50" s="80">
        <f>IF(production!GUJ24&gt;0,interest_nominal,0)</f>
        <v>0</v>
      </c>
      <c r="GUK50" s="80">
        <f>IF(production!GUK24&gt;0,interest_nominal,0)</f>
        <v>0</v>
      </c>
      <c r="GUL50" s="80">
        <f>IF(production!GUL24&gt;0,interest_nominal,0)</f>
        <v>0</v>
      </c>
      <c r="GUM50" s="80">
        <f>IF(production!GUM24&gt;0,interest_nominal,0)</f>
        <v>0</v>
      </c>
      <c r="GUN50" s="80">
        <f>IF(production!GUN24&gt;0,interest_nominal,0)</f>
        <v>0</v>
      </c>
      <c r="GUO50" s="80">
        <f>IF(production!GUO24&gt;0,interest_nominal,0)</f>
        <v>0</v>
      </c>
      <c r="GUP50" s="80">
        <f>IF(production!GUP24&gt;0,interest_nominal,0)</f>
        <v>0</v>
      </c>
      <c r="GUQ50" s="80">
        <f>IF(production!GUQ24&gt;0,interest_nominal,0)</f>
        <v>0</v>
      </c>
      <c r="GUR50" s="80">
        <f>IF(production!GUR24&gt;0,interest_nominal,0)</f>
        <v>0</v>
      </c>
      <c r="GUS50" s="80">
        <f>IF(production!GUS24&gt;0,interest_nominal,0)</f>
        <v>0</v>
      </c>
      <c r="GUT50" s="80">
        <f>IF(production!GUT24&gt;0,interest_nominal,0)</f>
        <v>0</v>
      </c>
      <c r="GUU50" s="80">
        <f>IF(production!GUU24&gt;0,interest_nominal,0)</f>
        <v>0</v>
      </c>
      <c r="GUV50" s="80">
        <f>IF(production!GUV24&gt;0,interest_nominal,0)</f>
        <v>0</v>
      </c>
      <c r="GUW50" s="80">
        <f>IF(production!GUW24&gt;0,interest_nominal,0)</f>
        <v>0</v>
      </c>
      <c r="GUX50" s="80">
        <f>IF(production!GUX24&gt;0,interest_nominal,0)</f>
        <v>0</v>
      </c>
      <c r="GUY50" s="80">
        <f>IF(production!GUY24&gt;0,interest_nominal,0)</f>
        <v>0</v>
      </c>
      <c r="GUZ50" s="80">
        <f>IF(production!GUZ24&gt;0,interest_nominal,0)</f>
        <v>0</v>
      </c>
      <c r="GVA50" s="80">
        <f>IF(production!GVA24&gt;0,interest_nominal,0)</f>
        <v>0</v>
      </c>
      <c r="GVB50" s="80">
        <f>IF(production!GVB24&gt;0,interest_nominal,0)</f>
        <v>0</v>
      </c>
      <c r="GVC50" s="80">
        <f>IF(production!GVC24&gt;0,interest_nominal,0)</f>
        <v>0</v>
      </c>
      <c r="GVD50" s="80">
        <f>IF(production!GVD24&gt;0,interest_nominal,0)</f>
        <v>0</v>
      </c>
      <c r="GVE50" s="80">
        <f>IF(production!GVE24&gt;0,interest_nominal,0)</f>
        <v>0</v>
      </c>
      <c r="GVF50" s="80">
        <f>IF(production!GVF24&gt;0,interest_nominal,0)</f>
        <v>0</v>
      </c>
      <c r="GVG50" s="80">
        <f>IF(production!GVG24&gt;0,interest_nominal,0)</f>
        <v>0</v>
      </c>
      <c r="GVH50" s="80">
        <f>IF(production!GVH24&gt;0,interest_nominal,0)</f>
        <v>0</v>
      </c>
      <c r="GVI50" s="80">
        <f>IF(production!GVI24&gt;0,interest_nominal,0)</f>
        <v>0</v>
      </c>
      <c r="GVJ50" s="80">
        <f>IF(production!GVJ24&gt;0,interest_nominal,0)</f>
        <v>0</v>
      </c>
      <c r="GVK50" s="80">
        <f>IF(production!GVK24&gt;0,interest_nominal,0)</f>
        <v>0</v>
      </c>
      <c r="GVL50" s="80">
        <f>IF(production!GVL24&gt;0,interest_nominal,0)</f>
        <v>0</v>
      </c>
      <c r="GVM50" s="80">
        <f>IF(production!GVM24&gt;0,interest_nominal,0)</f>
        <v>0</v>
      </c>
      <c r="GVN50" s="80">
        <f>IF(production!GVN24&gt;0,interest_nominal,0)</f>
        <v>0</v>
      </c>
      <c r="GVO50" s="80">
        <f>IF(production!GVO24&gt;0,interest_nominal,0)</f>
        <v>0</v>
      </c>
      <c r="GVP50" s="80">
        <f>IF(production!GVP24&gt;0,interest_nominal,0)</f>
        <v>0</v>
      </c>
      <c r="GVQ50" s="80">
        <f>IF(production!GVQ24&gt;0,interest_nominal,0)</f>
        <v>0</v>
      </c>
      <c r="GVR50" s="80">
        <f>IF(production!GVR24&gt;0,interest_nominal,0)</f>
        <v>0</v>
      </c>
      <c r="GVS50" s="80">
        <f>IF(production!GVS24&gt;0,interest_nominal,0)</f>
        <v>0</v>
      </c>
      <c r="GVT50" s="80">
        <f>IF(production!GVT24&gt;0,interest_nominal,0)</f>
        <v>0</v>
      </c>
      <c r="GVU50" s="80">
        <f>IF(production!GVU24&gt;0,interest_nominal,0)</f>
        <v>0</v>
      </c>
      <c r="GVV50" s="80">
        <f>IF(production!GVV24&gt;0,interest_nominal,0)</f>
        <v>0</v>
      </c>
      <c r="GVW50" s="80">
        <f>IF(production!GVW24&gt;0,interest_nominal,0)</f>
        <v>0</v>
      </c>
      <c r="GVX50" s="80">
        <f>IF(production!GVX24&gt;0,interest_nominal,0)</f>
        <v>0</v>
      </c>
      <c r="GVY50" s="80">
        <f>IF(production!GVY24&gt;0,interest_nominal,0)</f>
        <v>0</v>
      </c>
      <c r="GVZ50" s="80">
        <f>IF(production!GVZ24&gt;0,interest_nominal,0)</f>
        <v>0</v>
      </c>
      <c r="GWA50" s="80">
        <f>IF(production!GWA24&gt;0,interest_nominal,0)</f>
        <v>0</v>
      </c>
      <c r="GWB50" s="80">
        <f>IF(production!GWB24&gt;0,interest_nominal,0)</f>
        <v>0</v>
      </c>
      <c r="GWC50" s="80">
        <f>IF(production!GWC24&gt;0,interest_nominal,0)</f>
        <v>0</v>
      </c>
      <c r="GWD50" s="80">
        <f>IF(production!GWD24&gt;0,interest_nominal,0)</f>
        <v>0</v>
      </c>
      <c r="GWE50" s="80">
        <f>IF(production!GWE24&gt;0,interest_nominal,0)</f>
        <v>0</v>
      </c>
      <c r="GWF50" s="80">
        <f>IF(production!GWF24&gt;0,interest_nominal,0)</f>
        <v>0</v>
      </c>
      <c r="GWG50" s="80">
        <f>IF(production!GWG24&gt;0,interest_nominal,0)</f>
        <v>0</v>
      </c>
      <c r="GWH50" s="80">
        <f>IF(production!GWH24&gt;0,interest_nominal,0)</f>
        <v>0</v>
      </c>
      <c r="GWI50" s="80">
        <f>IF(production!GWI24&gt;0,interest_nominal,0)</f>
        <v>0</v>
      </c>
      <c r="GWJ50" s="80">
        <f>IF(production!GWJ24&gt;0,interest_nominal,0)</f>
        <v>0</v>
      </c>
      <c r="GWK50" s="80">
        <f>IF(production!GWK24&gt;0,interest_nominal,0)</f>
        <v>0</v>
      </c>
      <c r="GWL50" s="80">
        <f>IF(production!GWL24&gt;0,interest_nominal,0)</f>
        <v>0</v>
      </c>
      <c r="GWM50" s="80">
        <f>IF(production!GWM24&gt;0,interest_nominal,0)</f>
        <v>0</v>
      </c>
      <c r="GWN50" s="80">
        <f>IF(production!GWN24&gt;0,interest_nominal,0)</f>
        <v>0</v>
      </c>
      <c r="GWO50" s="80">
        <f>IF(production!GWO24&gt;0,interest_nominal,0)</f>
        <v>0</v>
      </c>
      <c r="GWP50" s="80">
        <f>IF(production!GWP24&gt;0,interest_nominal,0)</f>
        <v>0</v>
      </c>
      <c r="GWQ50" s="80">
        <f>IF(production!GWQ24&gt;0,interest_nominal,0)</f>
        <v>0</v>
      </c>
      <c r="GWR50" s="80">
        <f>IF(production!GWR24&gt;0,interest_nominal,0)</f>
        <v>0</v>
      </c>
      <c r="GWS50" s="80">
        <f>IF(production!GWS24&gt;0,interest_nominal,0)</f>
        <v>0</v>
      </c>
      <c r="GWT50" s="80">
        <f>IF(production!GWT24&gt;0,interest_nominal,0)</f>
        <v>0</v>
      </c>
      <c r="GWU50" s="80">
        <f>IF(production!GWU24&gt;0,interest_nominal,0)</f>
        <v>0</v>
      </c>
      <c r="GWV50" s="80">
        <f>IF(production!GWV24&gt;0,interest_nominal,0)</f>
        <v>0</v>
      </c>
      <c r="GWW50" s="80">
        <f>IF(production!GWW24&gt;0,interest_nominal,0)</f>
        <v>0</v>
      </c>
      <c r="GWX50" s="80">
        <f>IF(production!GWX24&gt;0,interest_nominal,0)</f>
        <v>0</v>
      </c>
      <c r="GWY50" s="80">
        <f>IF(production!GWY24&gt;0,interest_nominal,0)</f>
        <v>0</v>
      </c>
      <c r="GWZ50" s="80">
        <f>IF(production!GWZ24&gt;0,interest_nominal,0)</f>
        <v>0</v>
      </c>
      <c r="GXA50" s="80">
        <f>IF(production!GXA24&gt;0,interest_nominal,0)</f>
        <v>0</v>
      </c>
      <c r="GXB50" s="80">
        <f>IF(production!GXB24&gt;0,interest_nominal,0)</f>
        <v>0</v>
      </c>
      <c r="GXC50" s="80">
        <f>IF(production!GXC24&gt;0,interest_nominal,0)</f>
        <v>0</v>
      </c>
      <c r="GXD50" s="80">
        <f>IF(production!GXD24&gt;0,interest_nominal,0)</f>
        <v>0</v>
      </c>
      <c r="GXE50" s="80">
        <f>IF(production!GXE24&gt;0,interest_nominal,0)</f>
        <v>0</v>
      </c>
      <c r="GXF50" s="80">
        <f>IF(production!GXF24&gt;0,interest_nominal,0)</f>
        <v>0</v>
      </c>
      <c r="GXG50" s="80">
        <f>IF(production!GXG24&gt;0,interest_nominal,0)</f>
        <v>0</v>
      </c>
      <c r="GXH50" s="80">
        <f>IF(production!GXH24&gt;0,interest_nominal,0)</f>
        <v>0</v>
      </c>
      <c r="GXI50" s="80">
        <f>IF(production!GXI24&gt;0,interest_nominal,0)</f>
        <v>0</v>
      </c>
      <c r="GXJ50" s="80">
        <f>IF(production!GXJ24&gt;0,interest_nominal,0)</f>
        <v>0</v>
      </c>
      <c r="GXK50" s="80">
        <f>IF(production!GXK24&gt;0,interest_nominal,0)</f>
        <v>0</v>
      </c>
      <c r="GXL50" s="80">
        <f>IF(production!GXL24&gt;0,interest_nominal,0)</f>
        <v>0</v>
      </c>
      <c r="GXM50" s="80">
        <f>IF(production!GXM24&gt;0,interest_nominal,0)</f>
        <v>0</v>
      </c>
      <c r="GXN50" s="80">
        <f>IF(production!GXN24&gt;0,interest_nominal,0)</f>
        <v>0</v>
      </c>
      <c r="GXO50" s="80">
        <f>IF(production!GXO24&gt;0,interest_nominal,0)</f>
        <v>0</v>
      </c>
      <c r="GXP50" s="80">
        <f>IF(production!GXP24&gt;0,interest_nominal,0)</f>
        <v>0</v>
      </c>
      <c r="GXQ50" s="80">
        <f>IF(production!GXQ24&gt;0,interest_nominal,0)</f>
        <v>0</v>
      </c>
      <c r="GXR50" s="80">
        <f>IF(production!GXR24&gt;0,interest_nominal,0)</f>
        <v>0</v>
      </c>
      <c r="GXS50" s="80">
        <f>IF(production!GXS24&gt;0,interest_nominal,0)</f>
        <v>0</v>
      </c>
      <c r="GXT50" s="80">
        <f>IF(production!GXT24&gt;0,interest_nominal,0)</f>
        <v>0</v>
      </c>
      <c r="GXU50" s="80">
        <f>IF(production!GXU24&gt;0,interest_nominal,0)</f>
        <v>0</v>
      </c>
      <c r="GXV50" s="80">
        <f>IF(production!GXV24&gt;0,interest_nominal,0)</f>
        <v>0</v>
      </c>
      <c r="GXW50" s="80">
        <f>IF(production!GXW24&gt;0,interest_nominal,0)</f>
        <v>0</v>
      </c>
      <c r="GXX50" s="80">
        <f>IF(production!GXX24&gt;0,interest_nominal,0)</f>
        <v>0</v>
      </c>
      <c r="GXY50" s="80">
        <f>IF(production!GXY24&gt;0,interest_nominal,0)</f>
        <v>0</v>
      </c>
      <c r="GXZ50" s="80">
        <f>IF(production!GXZ24&gt;0,interest_nominal,0)</f>
        <v>0</v>
      </c>
      <c r="GYA50" s="80">
        <f>IF(production!GYA24&gt;0,interest_nominal,0)</f>
        <v>0</v>
      </c>
      <c r="GYB50" s="80">
        <f>IF(production!GYB24&gt;0,interest_nominal,0)</f>
        <v>0</v>
      </c>
      <c r="GYC50" s="80">
        <f>IF(production!GYC24&gt;0,interest_nominal,0)</f>
        <v>0</v>
      </c>
      <c r="GYD50" s="80">
        <f>IF(production!GYD24&gt;0,interest_nominal,0)</f>
        <v>0</v>
      </c>
      <c r="GYE50" s="80">
        <f>IF(production!GYE24&gt;0,interest_nominal,0)</f>
        <v>0</v>
      </c>
      <c r="GYF50" s="80">
        <f>IF(production!GYF24&gt;0,interest_nominal,0)</f>
        <v>0</v>
      </c>
      <c r="GYG50" s="80">
        <f>IF(production!GYG24&gt;0,interest_nominal,0)</f>
        <v>0</v>
      </c>
      <c r="GYH50" s="80">
        <f>IF(production!GYH24&gt;0,interest_nominal,0)</f>
        <v>0</v>
      </c>
      <c r="GYI50" s="80">
        <f>IF(production!GYI24&gt;0,interest_nominal,0)</f>
        <v>0</v>
      </c>
      <c r="GYJ50" s="80">
        <f>IF(production!GYJ24&gt;0,interest_nominal,0)</f>
        <v>0</v>
      </c>
      <c r="GYK50" s="80">
        <f>IF(production!GYK24&gt;0,interest_nominal,0)</f>
        <v>0</v>
      </c>
      <c r="GYL50" s="80">
        <f>IF(production!GYL24&gt;0,interest_nominal,0)</f>
        <v>0</v>
      </c>
      <c r="GYM50" s="80">
        <f>IF(production!GYM24&gt;0,interest_nominal,0)</f>
        <v>0</v>
      </c>
      <c r="GYN50" s="80">
        <f>IF(production!GYN24&gt;0,interest_nominal,0)</f>
        <v>0</v>
      </c>
      <c r="GYO50" s="80">
        <f>IF(production!GYO24&gt;0,interest_nominal,0)</f>
        <v>0</v>
      </c>
      <c r="GYP50" s="80">
        <f>IF(production!GYP24&gt;0,interest_nominal,0)</f>
        <v>0</v>
      </c>
      <c r="GYQ50" s="80">
        <f>IF(production!GYQ24&gt;0,interest_nominal,0)</f>
        <v>0</v>
      </c>
      <c r="GYR50" s="80">
        <f>IF(production!GYR24&gt;0,interest_nominal,0)</f>
        <v>0</v>
      </c>
      <c r="GYS50" s="80">
        <f>IF(production!GYS24&gt;0,interest_nominal,0)</f>
        <v>0</v>
      </c>
      <c r="GYT50" s="80">
        <f>IF(production!GYT24&gt;0,interest_nominal,0)</f>
        <v>0</v>
      </c>
      <c r="GYU50" s="80">
        <f>IF(production!GYU24&gt;0,interest_nominal,0)</f>
        <v>0</v>
      </c>
      <c r="GYV50" s="80">
        <f>IF(production!GYV24&gt;0,interest_nominal,0)</f>
        <v>0</v>
      </c>
      <c r="GYW50" s="80">
        <f>IF(production!GYW24&gt;0,interest_nominal,0)</f>
        <v>0</v>
      </c>
      <c r="GYX50" s="80">
        <f>IF(production!GYX24&gt;0,interest_nominal,0)</f>
        <v>0</v>
      </c>
      <c r="GYY50" s="80">
        <f>IF(production!GYY24&gt;0,interest_nominal,0)</f>
        <v>0</v>
      </c>
      <c r="GYZ50" s="80">
        <f>IF(production!GYZ24&gt;0,interest_nominal,0)</f>
        <v>0</v>
      </c>
      <c r="GZA50" s="80">
        <f>IF(production!GZA24&gt;0,interest_nominal,0)</f>
        <v>0</v>
      </c>
      <c r="GZB50" s="80">
        <f>IF(production!GZB24&gt;0,interest_nominal,0)</f>
        <v>0</v>
      </c>
      <c r="GZC50" s="80">
        <f>IF(production!GZC24&gt;0,interest_nominal,0)</f>
        <v>0</v>
      </c>
      <c r="GZD50" s="80">
        <f>IF(production!GZD24&gt;0,interest_nominal,0)</f>
        <v>0</v>
      </c>
      <c r="GZE50" s="80">
        <f>IF(production!GZE24&gt;0,interest_nominal,0)</f>
        <v>0</v>
      </c>
      <c r="GZF50" s="80">
        <f>IF(production!GZF24&gt;0,interest_nominal,0)</f>
        <v>0</v>
      </c>
      <c r="GZG50" s="80">
        <f>IF(production!GZG24&gt;0,interest_nominal,0)</f>
        <v>0</v>
      </c>
      <c r="GZH50" s="80">
        <f>IF(production!GZH24&gt;0,interest_nominal,0)</f>
        <v>0</v>
      </c>
      <c r="GZI50" s="80">
        <f>IF(production!GZI24&gt;0,interest_nominal,0)</f>
        <v>0</v>
      </c>
      <c r="GZJ50" s="80">
        <f>IF(production!GZJ24&gt;0,interest_nominal,0)</f>
        <v>0</v>
      </c>
      <c r="GZK50" s="80">
        <f>IF(production!GZK24&gt;0,interest_nominal,0)</f>
        <v>0</v>
      </c>
      <c r="GZL50" s="80">
        <f>IF(production!GZL24&gt;0,interest_nominal,0)</f>
        <v>0</v>
      </c>
      <c r="GZM50" s="80">
        <f>IF(production!GZM24&gt;0,interest_nominal,0)</f>
        <v>0</v>
      </c>
      <c r="GZN50" s="80">
        <f>IF(production!GZN24&gt;0,interest_nominal,0)</f>
        <v>0</v>
      </c>
      <c r="GZO50" s="80">
        <f>IF(production!GZO24&gt;0,interest_nominal,0)</f>
        <v>0</v>
      </c>
      <c r="GZP50" s="80">
        <f>IF(production!GZP24&gt;0,interest_nominal,0)</f>
        <v>0</v>
      </c>
      <c r="GZQ50" s="80">
        <f>IF(production!GZQ24&gt;0,interest_nominal,0)</f>
        <v>0</v>
      </c>
      <c r="GZR50" s="80">
        <f>IF(production!GZR24&gt;0,interest_nominal,0)</f>
        <v>0</v>
      </c>
      <c r="GZS50" s="80">
        <f>IF(production!GZS24&gt;0,interest_nominal,0)</f>
        <v>0</v>
      </c>
      <c r="GZT50" s="80">
        <f>IF(production!GZT24&gt;0,interest_nominal,0)</f>
        <v>0</v>
      </c>
      <c r="GZU50" s="80">
        <f>IF(production!GZU24&gt;0,interest_nominal,0)</f>
        <v>0</v>
      </c>
      <c r="GZV50" s="80">
        <f>IF(production!GZV24&gt;0,interest_nominal,0)</f>
        <v>0</v>
      </c>
      <c r="GZW50" s="80">
        <f>IF(production!GZW24&gt;0,interest_nominal,0)</f>
        <v>0</v>
      </c>
      <c r="GZX50" s="80">
        <f>IF(production!GZX24&gt;0,interest_nominal,0)</f>
        <v>0</v>
      </c>
      <c r="GZY50" s="80">
        <f>IF(production!GZY24&gt;0,interest_nominal,0)</f>
        <v>0</v>
      </c>
      <c r="GZZ50" s="80">
        <f>IF(production!GZZ24&gt;0,interest_nominal,0)</f>
        <v>0</v>
      </c>
      <c r="HAA50" s="80">
        <f>IF(production!HAA24&gt;0,interest_nominal,0)</f>
        <v>0</v>
      </c>
      <c r="HAB50" s="80">
        <f>IF(production!HAB24&gt;0,interest_nominal,0)</f>
        <v>0</v>
      </c>
      <c r="HAC50" s="80">
        <f>IF(production!HAC24&gt;0,interest_nominal,0)</f>
        <v>0</v>
      </c>
      <c r="HAD50" s="80">
        <f>IF(production!HAD24&gt;0,interest_nominal,0)</f>
        <v>0</v>
      </c>
      <c r="HAE50" s="80">
        <f>IF(production!HAE24&gt;0,interest_nominal,0)</f>
        <v>0</v>
      </c>
      <c r="HAF50" s="80">
        <f>IF(production!HAF24&gt;0,interest_nominal,0)</f>
        <v>0</v>
      </c>
      <c r="HAG50" s="80">
        <f>IF(production!HAG24&gt;0,interest_nominal,0)</f>
        <v>0</v>
      </c>
      <c r="HAH50" s="80">
        <f>IF(production!HAH24&gt;0,interest_nominal,0)</f>
        <v>0</v>
      </c>
      <c r="HAI50" s="80">
        <f>IF(production!HAI24&gt;0,interest_nominal,0)</f>
        <v>0</v>
      </c>
      <c r="HAJ50" s="80">
        <f>IF(production!HAJ24&gt;0,interest_nominal,0)</f>
        <v>0</v>
      </c>
      <c r="HAK50" s="80">
        <f>IF(production!HAK24&gt;0,interest_nominal,0)</f>
        <v>0</v>
      </c>
      <c r="HAL50" s="80">
        <f>IF(production!HAL24&gt;0,interest_nominal,0)</f>
        <v>0</v>
      </c>
      <c r="HAM50" s="80">
        <f>IF(production!HAM24&gt;0,interest_nominal,0)</f>
        <v>0</v>
      </c>
      <c r="HAN50" s="80">
        <f>IF(production!HAN24&gt;0,interest_nominal,0)</f>
        <v>0</v>
      </c>
      <c r="HAO50" s="80">
        <f>IF(production!HAO24&gt;0,interest_nominal,0)</f>
        <v>0</v>
      </c>
      <c r="HAP50" s="80">
        <f>IF(production!HAP24&gt;0,interest_nominal,0)</f>
        <v>0</v>
      </c>
      <c r="HAQ50" s="80">
        <f>IF(production!HAQ24&gt;0,interest_nominal,0)</f>
        <v>0</v>
      </c>
      <c r="HAR50" s="80">
        <f>IF(production!HAR24&gt;0,interest_nominal,0)</f>
        <v>0</v>
      </c>
      <c r="HAS50" s="80">
        <f>IF(production!HAS24&gt;0,interest_nominal,0)</f>
        <v>0</v>
      </c>
      <c r="HAT50" s="80">
        <f>IF(production!HAT24&gt;0,interest_nominal,0)</f>
        <v>0</v>
      </c>
      <c r="HAU50" s="80">
        <f>IF(production!HAU24&gt;0,interest_nominal,0)</f>
        <v>0</v>
      </c>
      <c r="HAV50" s="80">
        <f>IF(production!HAV24&gt;0,interest_nominal,0)</f>
        <v>0</v>
      </c>
      <c r="HAW50" s="80">
        <f>IF(production!HAW24&gt;0,interest_nominal,0)</f>
        <v>0</v>
      </c>
      <c r="HAX50" s="80">
        <f>IF(production!HAX24&gt;0,interest_nominal,0)</f>
        <v>0</v>
      </c>
      <c r="HAY50" s="80">
        <f>IF(production!HAY24&gt;0,interest_nominal,0)</f>
        <v>0</v>
      </c>
      <c r="HAZ50" s="80">
        <f>IF(production!HAZ24&gt;0,interest_nominal,0)</f>
        <v>0</v>
      </c>
      <c r="HBA50" s="80">
        <f>IF(production!HBA24&gt;0,interest_nominal,0)</f>
        <v>0</v>
      </c>
      <c r="HBB50" s="80">
        <f>IF(production!HBB24&gt;0,interest_nominal,0)</f>
        <v>0</v>
      </c>
      <c r="HBC50" s="80">
        <f>IF(production!HBC24&gt;0,interest_nominal,0)</f>
        <v>0</v>
      </c>
      <c r="HBD50" s="80">
        <f>IF(production!HBD24&gt;0,interest_nominal,0)</f>
        <v>0</v>
      </c>
      <c r="HBE50" s="80">
        <f>IF(production!HBE24&gt;0,interest_nominal,0)</f>
        <v>0</v>
      </c>
      <c r="HBF50" s="80">
        <f>IF(production!HBF24&gt;0,interest_nominal,0)</f>
        <v>0</v>
      </c>
      <c r="HBG50" s="80">
        <f>IF(production!HBG24&gt;0,interest_nominal,0)</f>
        <v>0</v>
      </c>
      <c r="HBH50" s="80">
        <f>IF(production!HBH24&gt;0,interest_nominal,0)</f>
        <v>0</v>
      </c>
      <c r="HBI50" s="80">
        <f>IF(production!HBI24&gt;0,interest_nominal,0)</f>
        <v>0</v>
      </c>
      <c r="HBJ50" s="80">
        <f>IF(production!HBJ24&gt;0,interest_nominal,0)</f>
        <v>0</v>
      </c>
      <c r="HBK50" s="80">
        <f>IF(production!HBK24&gt;0,interest_nominal,0)</f>
        <v>0</v>
      </c>
      <c r="HBL50" s="80">
        <f>IF(production!HBL24&gt;0,interest_nominal,0)</f>
        <v>0</v>
      </c>
      <c r="HBM50" s="80">
        <f>IF(production!HBM24&gt;0,interest_nominal,0)</f>
        <v>0</v>
      </c>
      <c r="HBN50" s="80">
        <f>IF(production!HBN24&gt;0,interest_nominal,0)</f>
        <v>0</v>
      </c>
      <c r="HBO50" s="80">
        <f>IF(production!HBO24&gt;0,interest_nominal,0)</f>
        <v>0</v>
      </c>
      <c r="HBP50" s="80">
        <f>IF(production!HBP24&gt;0,interest_nominal,0)</f>
        <v>0</v>
      </c>
      <c r="HBQ50" s="80">
        <f>IF(production!HBQ24&gt;0,interest_nominal,0)</f>
        <v>0</v>
      </c>
      <c r="HBR50" s="80">
        <f>IF(production!HBR24&gt;0,interest_nominal,0)</f>
        <v>0</v>
      </c>
      <c r="HBS50" s="80">
        <f>IF(production!HBS24&gt;0,interest_nominal,0)</f>
        <v>0</v>
      </c>
      <c r="HBT50" s="80">
        <f>IF(production!HBT24&gt;0,interest_nominal,0)</f>
        <v>0</v>
      </c>
      <c r="HBU50" s="80">
        <f>IF(production!HBU24&gt;0,interest_nominal,0)</f>
        <v>0</v>
      </c>
      <c r="HBV50" s="80">
        <f>IF(production!HBV24&gt;0,interest_nominal,0)</f>
        <v>0</v>
      </c>
      <c r="HBW50" s="80">
        <f>IF(production!HBW24&gt;0,interest_nominal,0)</f>
        <v>0</v>
      </c>
      <c r="HBX50" s="80">
        <f>IF(production!HBX24&gt;0,interest_nominal,0)</f>
        <v>0</v>
      </c>
      <c r="HBY50" s="80">
        <f>IF(production!HBY24&gt;0,interest_nominal,0)</f>
        <v>0</v>
      </c>
      <c r="HBZ50" s="80">
        <f>IF(production!HBZ24&gt;0,interest_nominal,0)</f>
        <v>0</v>
      </c>
      <c r="HCA50" s="80">
        <f>IF(production!HCA24&gt;0,interest_nominal,0)</f>
        <v>0</v>
      </c>
      <c r="HCB50" s="80">
        <f>IF(production!HCB24&gt;0,interest_nominal,0)</f>
        <v>0</v>
      </c>
      <c r="HCC50" s="80">
        <f>IF(production!HCC24&gt;0,interest_nominal,0)</f>
        <v>0</v>
      </c>
      <c r="HCD50" s="80">
        <f>IF(production!HCD24&gt;0,interest_nominal,0)</f>
        <v>0</v>
      </c>
      <c r="HCE50" s="80">
        <f>IF(production!HCE24&gt;0,interest_nominal,0)</f>
        <v>0</v>
      </c>
      <c r="HCF50" s="80">
        <f>IF(production!HCF24&gt;0,interest_nominal,0)</f>
        <v>0</v>
      </c>
      <c r="HCG50" s="80">
        <f>IF(production!HCG24&gt;0,interest_nominal,0)</f>
        <v>0</v>
      </c>
      <c r="HCH50" s="80">
        <f>IF(production!HCH24&gt;0,interest_nominal,0)</f>
        <v>0</v>
      </c>
      <c r="HCI50" s="80">
        <f>IF(production!HCI24&gt;0,interest_nominal,0)</f>
        <v>0</v>
      </c>
      <c r="HCJ50" s="80">
        <f>IF(production!HCJ24&gt;0,interest_nominal,0)</f>
        <v>0</v>
      </c>
      <c r="HCK50" s="80">
        <f>IF(production!HCK24&gt;0,interest_nominal,0)</f>
        <v>0</v>
      </c>
      <c r="HCL50" s="80">
        <f>IF(production!HCL24&gt;0,interest_nominal,0)</f>
        <v>0</v>
      </c>
      <c r="HCM50" s="80">
        <f>IF(production!HCM24&gt;0,interest_nominal,0)</f>
        <v>0</v>
      </c>
      <c r="HCN50" s="80">
        <f>IF(production!HCN24&gt;0,interest_nominal,0)</f>
        <v>0</v>
      </c>
      <c r="HCO50" s="80">
        <f>IF(production!HCO24&gt;0,interest_nominal,0)</f>
        <v>0</v>
      </c>
      <c r="HCP50" s="80">
        <f>IF(production!HCP24&gt;0,interest_nominal,0)</f>
        <v>0</v>
      </c>
      <c r="HCQ50" s="80">
        <f>IF(production!HCQ24&gt;0,interest_nominal,0)</f>
        <v>0</v>
      </c>
      <c r="HCR50" s="80">
        <f>IF(production!HCR24&gt;0,interest_nominal,0)</f>
        <v>0</v>
      </c>
      <c r="HCS50" s="80">
        <f>IF(production!HCS24&gt;0,interest_nominal,0)</f>
        <v>0</v>
      </c>
      <c r="HCT50" s="80">
        <f>IF(production!HCT24&gt;0,interest_nominal,0)</f>
        <v>0</v>
      </c>
      <c r="HCU50" s="80">
        <f>IF(production!HCU24&gt;0,interest_nominal,0)</f>
        <v>0</v>
      </c>
      <c r="HCV50" s="80">
        <f>IF(production!HCV24&gt;0,interest_nominal,0)</f>
        <v>0</v>
      </c>
      <c r="HCW50" s="80">
        <f>IF(production!HCW24&gt;0,interest_nominal,0)</f>
        <v>0</v>
      </c>
      <c r="HCX50" s="80">
        <f>IF(production!HCX24&gt;0,interest_nominal,0)</f>
        <v>0</v>
      </c>
      <c r="HCY50" s="80">
        <f>IF(production!HCY24&gt;0,interest_nominal,0)</f>
        <v>0</v>
      </c>
      <c r="HCZ50" s="80">
        <f>IF(production!HCZ24&gt;0,interest_nominal,0)</f>
        <v>0</v>
      </c>
      <c r="HDA50" s="80">
        <f>IF(production!HDA24&gt;0,interest_nominal,0)</f>
        <v>0</v>
      </c>
      <c r="HDB50" s="80">
        <f>IF(production!HDB24&gt;0,interest_nominal,0)</f>
        <v>0</v>
      </c>
      <c r="HDC50" s="80">
        <f>IF(production!HDC24&gt;0,interest_nominal,0)</f>
        <v>0</v>
      </c>
      <c r="HDD50" s="80">
        <f>IF(production!HDD24&gt;0,interest_nominal,0)</f>
        <v>0</v>
      </c>
      <c r="HDE50" s="80">
        <f>IF(production!HDE24&gt;0,interest_nominal,0)</f>
        <v>0</v>
      </c>
      <c r="HDF50" s="80">
        <f>IF(production!HDF24&gt;0,interest_nominal,0)</f>
        <v>0</v>
      </c>
      <c r="HDG50" s="80">
        <f>IF(production!HDG24&gt;0,interest_nominal,0)</f>
        <v>0</v>
      </c>
      <c r="HDH50" s="80">
        <f>IF(production!HDH24&gt;0,interest_nominal,0)</f>
        <v>0</v>
      </c>
      <c r="HDI50" s="80">
        <f>IF(production!HDI24&gt;0,interest_nominal,0)</f>
        <v>0</v>
      </c>
      <c r="HDJ50" s="80">
        <f>IF(production!HDJ24&gt;0,interest_nominal,0)</f>
        <v>0</v>
      </c>
      <c r="HDK50" s="80">
        <f>IF(production!HDK24&gt;0,interest_nominal,0)</f>
        <v>0</v>
      </c>
      <c r="HDL50" s="80">
        <f>IF(production!HDL24&gt;0,interest_nominal,0)</f>
        <v>0</v>
      </c>
      <c r="HDM50" s="80">
        <f>IF(production!HDM24&gt;0,interest_nominal,0)</f>
        <v>0</v>
      </c>
      <c r="HDN50" s="80">
        <f>IF(production!HDN24&gt;0,interest_nominal,0)</f>
        <v>0</v>
      </c>
      <c r="HDO50" s="80">
        <f>IF(production!HDO24&gt;0,interest_nominal,0)</f>
        <v>0</v>
      </c>
      <c r="HDP50" s="80">
        <f>IF(production!HDP24&gt;0,interest_nominal,0)</f>
        <v>0</v>
      </c>
      <c r="HDQ50" s="80">
        <f>IF(production!HDQ24&gt;0,interest_nominal,0)</f>
        <v>0</v>
      </c>
      <c r="HDR50" s="80">
        <f>IF(production!HDR24&gt;0,interest_nominal,0)</f>
        <v>0</v>
      </c>
      <c r="HDS50" s="80">
        <f>IF(production!HDS24&gt;0,interest_nominal,0)</f>
        <v>0</v>
      </c>
      <c r="HDT50" s="80">
        <f>IF(production!HDT24&gt;0,interest_nominal,0)</f>
        <v>0</v>
      </c>
      <c r="HDU50" s="80">
        <f>IF(production!HDU24&gt;0,interest_nominal,0)</f>
        <v>0</v>
      </c>
      <c r="HDV50" s="80">
        <f>IF(production!HDV24&gt;0,interest_nominal,0)</f>
        <v>0</v>
      </c>
      <c r="HDW50" s="80">
        <f>IF(production!HDW24&gt;0,interest_nominal,0)</f>
        <v>0</v>
      </c>
      <c r="HDX50" s="80">
        <f>IF(production!HDX24&gt;0,interest_nominal,0)</f>
        <v>0</v>
      </c>
      <c r="HDY50" s="80">
        <f>IF(production!HDY24&gt;0,interest_nominal,0)</f>
        <v>0</v>
      </c>
      <c r="HDZ50" s="80">
        <f>IF(production!HDZ24&gt;0,interest_nominal,0)</f>
        <v>0</v>
      </c>
      <c r="HEA50" s="80">
        <f>IF(production!HEA24&gt;0,interest_nominal,0)</f>
        <v>0</v>
      </c>
      <c r="HEB50" s="80">
        <f>IF(production!HEB24&gt;0,interest_nominal,0)</f>
        <v>0</v>
      </c>
      <c r="HEC50" s="80">
        <f>IF(production!HEC24&gt;0,interest_nominal,0)</f>
        <v>0</v>
      </c>
      <c r="HED50" s="80">
        <f>IF(production!HED24&gt;0,interest_nominal,0)</f>
        <v>0</v>
      </c>
      <c r="HEE50" s="80">
        <f>IF(production!HEE24&gt;0,interest_nominal,0)</f>
        <v>0</v>
      </c>
      <c r="HEF50" s="80">
        <f>IF(production!HEF24&gt;0,interest_nominal,0)</f>
        <v>0</v>
      </c>
      <c r="HEG50" s="80">
        <f>IF(production!HEG24&gt;0,interest_nominal,0)</f>
        <v>0</v>
      </c>
      <c r="HEH50" s="80">
        <f>IF(production!HEH24&gt;0,interest_nominal,0)</f>
        <v>0</v>
      </c>
      <c r="HEI50" s="80">
        <f>IF(production!HEI24&gt;0,interest_nominal,0)</f>
        <v>0</v>
      </c>
      <c r="HEJ50" s="80">
        <f>IF(production!HEJ24&gt;0,interest_nominal,0)</f>
        <v>0</v>
      </c>
      <c r="HEK50" s="80">
        <f>IF(production!HEK24&gt;0,interest_nominal,0)</f>
        <v>0</v>
      </c>
      <c r="HEL50" s="80">
        <f>IF(production!HEL24&gt;0,interest_nominal,0)</f>
        <v>0</v>
      </c>
      <c r="HEM50" s="80">
        <f>IF(production!HEM24&gt;0,interest_nominal,0)</f>
        <v>0</v>
      </c>
      <c r="HEN50" s="80">
        <f>IF(production!HEN24&gt;0,interest_nominal,0)</f>
        <v>0</v>
      </c>
      <c r="HEO50" s="80">
        <f>IF(production!HEO24&gt;0,interest_nominal,0)</f>
        <v>0</v>
      </c>
      <c r="HEP50" s="80">
        <f>IF(production!HEP24&gt;0,interest_nominal,0)</f>
        <v>0</v>
      </c>
      <c r="HEQ50" s="80">
        <f>IF(production!HEQ24&gt;0,interest_nominal,0)</f>
        <v>0</v>
      </c>
      <c r="HER50" s="80">
        <f>IF(production!HER24&gt;0,interest_nominal,0)</f>
        <v>0</v>
      </c>
      <c r="HES50" s="80">
        <f>IF(production!HES24&gt;0,interest_nominal,0)</f>
        <v>0</v>
      </c>
      <c r="HET50" s="80">
        <f>IF(production!HET24&gt;0,interest_nominal,0)</f>
        <v>0</v>
      </c>
      <c r="HEU50" s="80">
        <f>IF(production!HEU24&gt;0,interest_nominal,0)</f>
        <v>0</v>
      </c>
      <c r="HEV50" s="80">
        <f>IF(production!HEV24&gt;0,interest_nominal,0)</f>
        <v>0</v>
      </c>
      <c r="HEW50" s="80">
        <f>IF(production!HEW24&gt;0,interest_nominal,0)</f>
        <v>0</v>
      </c>
      <c r="HEX50" s="80">
        <f>IF(production!HEX24&gt;0,interest_nominal,0)</f>
        <v>0</v>
      </c>
      <c r="HEY50" s="80">
        <f>IF(production!HEY24&gt;0,interest_nominal,0)</f>
        <v>0</v>
      </c>
      <c r="HEZ50" s="80">
        <f>IF(production!HEZ24&gt;0,interest_nominal,0)</f>
        <v>0</v>
      </c>
      <c r="HFA50" s="80">
        <f>IF(production!HFA24&gt;0,interest_nominal,0)</f>
        <v>0</v>
      </c>
      <c r="HFB50" s="80">
        <f>IF(production!HFB24&gt;0,interest_nominal,0)</f>
        <v>0</v>
      </c>
      <c r="HFC50" s="80">
        <f>IF(production!HFC24&gt;0,interest_nominal,0)</f>
        <v>0</v>
      </c>
      <c r="HFD50" s="80">
        <f>IF(production!HFD24&gt;0,interest_nominal,0)</f>
        <v>0</v>
      </c>
      <c r="HFE50" s="80">
        <f>IF(production!HFE24&gt;0,interest_nominal,0)</f>
        <v>0</v>
      </c>
      <c r="HFF50" s="80">
        <f>IF(production!HFF24&gt;0,interest_nominal,0)</f>
        <v>0</v>
      </c>
      <c r="HFG50" s="80">
        <f>IF(production!HFG24&gt;0,interest_nominal,0)</f>
        <v>0</v>
      </c>
      <c r="HFH50" s="80">
        <f>IF(production!HFH24&gt;0,interest_nominal,0)</f>
        <v>0</v>
      </c>
      <c r="HFI50" s="80">
        <f>IF(production!HFI24&gt;0,interest_nominal,0)</f>
        <v>0</v>
      </c>
      <c r="HFJ50" s="80">
        <f>IF(production!HFJ24&gt;0,interest_nominal,0)</f>
        <v>0</v>
      </c>
      <c r="HFK50" s="80">
        <f>IF(production!HFK24&gt;0,interest_nominal,0)</f>
        <v>0</v>
      </c>
      <c r="HFL50" s="80">
        <f>IF(production!HFL24&gt;0,interest_nominal,0)</f>
        <v>0</v>
      </c>
      <c r="HFM50" s="80">
        <f>IF(production!HFM24&gt;0,interest_nominal,0)</f>
        <v>0</v>
      </c>
      <c r="HFN50" s="80">
        <f>IF(production!HFN24&gt;0,interest_nominal,0)</f>
        <v>0</v>
      </c>
      <c r="HFO50" s="80">
        <f>IF(production!HFO24&gt;0,interest_nominal,0)</f>
        <v>0</v>
      </c>
      <c r="HFP50" s="80">
        <f>IF(production!HFP24&gt;0,interest_nominal,0)</f>
        <v>0</v>
      </c>
      <c r="HFQ50" s="80">
        <f>IF(production!HFQ24&gt;0,interest_nominal,0)</f>
        <v>0</v>
      </c>
      <c r="HFR50" s="80">
        <f>IF(production!HFR24&gt;0,interest_nominal,0)</f>
        <v>0</v>
      </c>
      <c r="HFS50" s="80">
        <f>IF(production!HFS24&gt;0,interest_nominal,0)</f>
        <v>0</v>
      </c>
      <c r="HFT50" s="80">
        <f>IF(production!HFT24&gt;0,interest_nominal,0)</f>
        <v>0</v>
      </c>
      <c r="HFU50" s="80">
        <f>IF(production!HFU24&gt;0,interest_nominal,0)</f>
        <v>0</v>
      </c>
      <c r="HFV50" s="80">
        <f>IF(production!HFV24&gt;0,interest_nominal,0)</f>
        <v>0</v>
      </c>
      <c r="HFW50" s="80">
        <f>IF(production!HFW24&gt;0,interest_nominal,0)</f>
        <v>0</v>
      </c>
      <c r="HFX50" s="80">
        <f>IF(production!HFX24&gt;0,interest_nominal,0)</f>
        <v>0</v>
      </c>
      <c r="HFY50" s="80">
        <f>IF(production!HFY24&gt;0,interest_nominal,0)</f>
        <v>0</v>
      </c>
      <c r="HFZ50" s="80">
        <f>IF(production!HFZ24&gt;0,interest_nominal,0)</f>
        <v>0</v>
      </c>
      <c r="HGA50" s="80">
        <f>IF(production!HGA24&gt;0,interest_nominal,0)</f>
        <v>0</v>
      </c>
      <c r="HGB50" s="80">
        <f>IF(production!HGB24&gt;0,interest_nominal,0)</f>
        <v>0</v>
      </c>
      <c r="HGC50" s="80">
        <f>IF(production!HGC24&gt;0,interest_nominal,0)</f>
        <v>0</v>
      </c>
      <c r="HGD50" s="80">
        <f>IF(production!HGD24&gt;0,interest_nominal,0)</f>
        <v>0</v>
      </c>
      <c r="HGE50" s="80">
        <f>IF(production!HGE24&gt;0,interest_nominal,0)</f>
        <v>0</v>
      </c>
      <c r="HGF50" s="80">
        <f>IF(production!HGF24&gt;0,interest_nominal,0)</f>
        <v>0</v>
      </c>
      <c r="HGG50" s="80">
        <f>IF(production!HGG24&gt;0,interest_nominal,0)</f>
        <v>0</v>
      </c>
      <c r="HGH50" s="80">
        <f>IF(production!HGH24&gt;0,interest_nominal,0)</f>
        <v>0</v>
      </c>
      <c r="HGI50" s="80">
        <f>IF(production!HGI24&gt;0,interest_nominal,0)</f>
        <v>0</v>
      </c>
      <c r="HGJ50" s="80">
        <f>IF(production!HGJ24&gt;0,interest_nominal,0)</f>
        <v>0</v>
      </c>
      <c r="HGK50" s="80">
        <f>IF(production!HGK24&gt;0,interest_nominal,0)</f>
        <v>0</v>
      </c>
      <c r="HGL50" s="80">
        <f>IF(production!HGL24&gt;0,interest_nominal,0)</f>
        <v>0</v>
      </c>
      <c r="HGM50" s="80">
        <f>IF(production!HGM24&gt;0,interest_nominal,0)</f>
        <v>0</v>
      </c>
      <c r="HGN50" s="80">
        <f>IF(production!HGN24&gt;0,interest_nominal,0)</f>
        <v>0</v>
      </c>
      <c r="HGO50" s="80">
        <f>IF(production!HGO24&gt;0,interest_nominal,0)</f>
        <v>0</v>
      </c>
      <c r="HGP50" s="80">
        <f>IF(production!HGP24&gt;0,interest_nominal,0)</f>
        <v>0</v>
      </c>
      <c r="HGQ50" s="80">
        <f>IF(production!HGQ24&gt;0,interest_nominal,0)</f>
        <v>0</v>
      </c>
      <c r="HGR50" s="80">
        <f>IF(production!HGR24&gt;0,interest_nominal,0)</f>
        <v>0</v>
      </c>
      <c r="HGS50" s="80">
        <f>IF(production!HGS24&gt;0,interest_nominal,0)</f>
        <v>0</v>
      </c>
      <c r="HGT50" s="80">
        <f>IF(production!HGT24&gt;0,interest_nominal,0)</f>
        <v>0</v>
      </c>
      <c r="HGU50" s="80">
        <f>IF(production!HGU24&gt;0,interest_nominal,0)</f>
        <v>0</v>
      </c>
      <c r="HGV50" s="80">
        <f>IF(production!HGV24&gt;0,interest_nominal,0)</f>
        <v>0</v>
      </c>
      <c r="HGW50" s="80">
        <f>IF(production!HGW24&gt;0,interest_nominal,0)</f>
        <v>0</v>
      </c>
      <c r="HGX50" s="80">
        <f>IF(production!HGX24&gt;0,interest_nominal,0)</f>
        <v>0</v>
      </c>
      <c r="HGY50" s="80">
        <f>IF(production!HGY24&gt;0,interest_nominal,0)</f>
        <v>0</v>
      </c>
      <c r="HGZ50" s="80">
        <f>IF(production!HGZ24&gt;0,interest_nominal,0)</f>
        <v>0</v>
      </c>
      <c r="HHA50" s="80">
        <f>IF(production!HHA24&gt;0,interest_nominal,0)</f>
        <v>0</v>
      </c>
      <c r="HHB50" s="80">
        <f>IF(production!HHB24&gt;0,interest_nominal,0)</f>
        <v>0</v>
      </c>
      <c r="HHC50" s="80">
        <f>IF(production!HHC24&gt;0,interest_nominal,0)</f>
        <v>0</v>
      </c>
      <c r="HHD50" s="80">
        <f>IF(production!HHD24&gt;0,interest_nominal,0)</f>
        <v>0</v>
      </c>
      <c r="HHE50" s="80">
        <f>IF(production!HHE24&gt;0,interest_nominal,0)</f>
        <v>0</v>
      </c>
      <c r="HHF50" s="80">
        <f>IF(production!HHF24&gt;0,interest_nominal,0)</f>
        <v>0</v>
      </c>
      <c r="HHG50" s="80">
        <f>IF(production!HHG24&gt;0,interest_nominal,0)</f>
        <v>0</v>
      </c>
      <c r="HHH50" s="80">
        <f>IF(production!HHH24&gt;0,interest_nominal,0)</f>
        <v>0</v>
      </c>
      <c r="HHI50" s="80">
        <f>IF(production!HHI24&gt;0,interest_nominal,0)</f>
        <v>0</v>
      </c>
      <c r="HHJ50" s="80">
        <f>IF(production!HHJ24&gt;0,interest_nominal,0)</f>
        <v>0</v>
      </c>
      <c r="HHK50" s="80">
        <f>IF(production!HHK24&gt;0,interest_nominal,0)</f>
        <v>0</v>
      </c>
      <c r="HHL50" s="80">
        <f>IF(production!HHL24&gt;0,interest_nominal,0)</f>
        <v>0</v>
      </c>
      <c r="HHM50" s="80">
        <f>IF(production!HHM24&gt;0,interest_nominal,0)</f>
        <v>0</v>
      </c>
      <c r="HHN50" s="80">
        <f>IF(production!HHN24&gt;0,interest_nominal,0)</f>
        <v>0</v>
      </c>
      <c r="HHO50" s="80">
        <f>IF(production!HHO24&gt;0,interest_nominal,0)</f>
        <v>0</v>
      </c>
      <c r="HHP50" s="80">
        <f>IF(production!HHP24&gt;0,interest_nominal,0)</f>
        <v>0</v>
      </c>
      <c r="HHQ50" s="80">
        <f>IF(production!HHQ24&gt;0,interest_nominal,0)</f>
        <v>0</v>
      </c>
      <c r="HHR50" s="80">
        <f>IF(production!HHR24&gt;0,interest_nominal,0)</f>
        <v>0</v>
      </c>
      <c r="HHS50" s="80">
        <f>IF(production!HHS24&gt;0,interest_nominal,0)</f>
        <v>0</v>
      </c>
      <c r="HHT50" s="80">
        <f>IF(production!HHT24&gt;0,interest_nominal,0)</f>
        <v>0</v>
      </c>
      <c r="HHU50" s="80">
        <f>IF(production!HHU24&gt;0,interest_nominal,0)</f>
        <v>0</v>
      </c>
      <c r="HHV50" s="80">
        <f>IF(production!HHV24&gt;0,interest_nominal,0)</f>
        <v>0</v>
      </c>
      <c r="HHW50" s="80">
        <f>IF(production!HHW24&gt;0,interest_nominal,0)</f>
        <v>0</v>
      </c>
      <c r="HHX50" s="80">
        <f>IF(production!HHX24&gt;0,interest_nominal,0)</f>
        <v>0</v>
      </c>
      <c r="HHY50" s="80">
        <f>IF(production!HHY24&gt;0,interest_nominal,0)</f>
        <v>0</v>
      </c>
      <c r="HHZ50" s="80">
        <f>IF(production!HHZ24&gt;0,interest_nominal,0)</f>
        <v>0</v>
      </c>
      <c r="HIA50" s="80">
        <f>IF(production!HIA24&gt;0,interest_nominal,0)</f>
        <v>0</v>
      </c>
      <c r="HIB50" s="80">
        <f>IF(production!HIB24&gt;0,interest_nominal,0)</f>
        <v>0</v>
      </c>
      <c r="HIC50" s="80">
        <f>IF(production!HIC24&gt;0,interest_nominal,0)</f>
        <v>0</v>
      </c>
      <c r="HID50" s="80">
        <f>IF(production!HID24&gt;0,interest_nominal,0)</f>
        <v>0</v>
      </c>
      <c r="HIE50" s="80">
        <f>IF(production!HIE24&gt;0,interest_nominal,0)</f>
        <v>0</v>
      </c>
      <c r="HIF50" s="80">
        <f>IF(production!HIF24&gt;0,interest_nominal,0)</f>
        <v>0</v>
      </c>
      <c r="HIG50" s="80">
        <f>IF(production!HIG24&gt;0,interest_nominal,0)</f>
        <v>0</v>
      </c>
      <c r="HIH50" s="80">
        <f>IF(production!HIH24&gt;0,interest_nominal,0)</f>
        <v>0</v>
      </c>
      <c r="HII50" s="80">
        <f>IF(production!HII24&gt;0,interest_nominal,0)</f>
        <v>0</v>
      </c>
      <c r="HIJ50" s="80">
        <f>IF(production!HIJ24&gt;0,interest_nominal,0)</f>
        <v>0</v>
      </c>
      <c r="HIK50" s="80">
        <f>IF(production!HIK24&gt;0,interest_nominal,0)</f>
        <v>0</v>
      </c>
      <c r="HIL50" s="80">
        <f>IF(production!HIL24&gt;0,interest_nominal,0)</f>
        <v>0</v>
      </c>
      <c r="HIM50" s="80">
        <f>IF(production!HIM24&gt;0,interest_nominal,0)</f>
        <v>0</v>
      </c>
      <c r="HIN50" s="80">
        <f>IF(production!HIN24&gt;0,interest_nominal,0)</f>
        <v>0</v>
      </c>
      <c r="HIO50" s="80">
        <f>IF(production!HIO24&gt;0,interest_nominal,0)</f>
        <v>0</v>
      </c>
      <c r="HIP50" s="80">
        <f>IF(production!HIP24&gt;0,interest_nominal,0)</f>
        <v>0</v>
      </c>
      <c r="HIQ50" s="80">
        <f>IF(production!HIQ24&gt;0,interest_nominal,0)</f>
        <v>0</v>
      </c>
      <c r="HIR50" s="80">
        <f>IF(production!HIR24&gt;0,interest_nominal,0)</f>
        <v>0</v>
      </c>
      <c r="HIS50" s="80">
        <f>IF(production!HIS24&gt;0,interest_nominal,0)</f>
        <v>0</v>
      </c>
      <c r="HIT50" s="80">
        <f>IF(production!HIT24&gt;0,interest_nominal,0)</f>
        <v>0</v>
      </c>
      <c r="HIU50" s="80">
        <f>IF(production!HIU24&gt;0,interest_nominal,0)</f>
        <v>0</v>
      </c>
      <c r="HIV50" s="80">
        <f>IF(production!HIV24&gt;0,interest_nominal,0)</f>
        <v>0</v>
      </c>
      <c r="HIW50" s="80">
        <f>IF(production!HIW24&gt;0,interest_nominal,0)</f>
        <v>0</v>
      </c>
      <c r="HIX50" s="80">
        <f>IF(production!HIX24&gt;0,interest_nominal,0)</f>
        <v>0</v>
      </c>
      <c r="HIY50" s="80">
        <f>IF(production!HIY24&gt;0,interest_nominal,0)</f>
        <v>0</v>
      </c>
      <c r="HIZ50" s="80">
        <f>IF(production!HIZ24&gt;0,interest_nominal,0)</f>
        <v>0</v>
      </c>
      <c r="HJA50" s="80">
        <f>IF(production!HJA24&gt;0,interest_nominal,0)</f>
        <v>0</v>
      </c>
      <c r="HJB50" s="80">
        <f>IF(production!HJB24&gt;0,interest_nominal,0)</f>
        <v>0</v>
      </c>
      <c r="HJC50" s="80">
        <f>IF(production!HJC24&gt;0,interest_nominal,0)</f>
        <v>0</v>
      </c>
      <c r="HJD50" s="80">
        <f>IF(production!HJD24&gt;0,interest_nominal,0)</f>
        <v>0</v>
      </c>
      <c r="HJE50" s="80">
        <f>IF(production!HJE24&gt;0,interest_nominal,0)</f>
        <v>0</v>
      </c>
      <c r="HJF50" s="80">
        <f>IF(production!HJF24&gt;0,interest_nominal,0)</f>
        <v>0</v>
      </c>
      <c r="HJG50" s="80">
        <f>IF(production!HJG24&gt;0,interest_nominal,0)</f>
        <v>0</v>
      </c>
      <c r="HJH50" s="80">
        <f>IF(production!HJH24&gt;0,interest_nominal,0)</f>
        <v>0</v>
      </c>
      <c r="HJI50" s="80">
        <f>IF(production!HJI24&gt;0,interest_nominal,0)</f>
        <v>0</v>
      </c>
      <c r="HJJ50" s="80">
        <f>IF(production!HJJ24&gt;0,interest_nominal,0)</f>
        <v>0</v>
      </c>
      <c r="HJK50" s="80">
        <f>IF(production!HJK24&gt;0,interest_nominal,0)</f>
        <v>0</v>
      </c>
      <c r="HJL50" s="80">
        <f>IF(production!HJL24&gt;0,interest_nominal,0)</f>
        <v>0</v>
      </c>
      <c r="HJM50" s="80">
        <f>IF(production!HJM24&gt;0,interest_nominal,0)</f>
        <v>0</v>
      </c>
      <c r="HJN50" s="80">
        <f>IF(production!HJN24&gt;0,interest_nominal,0)</f>
        <v>0</v>
      </c>
      <c r="HJO50" s="80">
        <f>IF(production!HJO24&gt;0,interest_nominal,0)</f>
        <v>0</v>
      </c>
      <c r="HJP50" s="80">
        <f>IF(production!HJP24&gt;0,interest_nominal,0)</f>
        <v>0</v>
      </c>
      <c r="HJQ50" s="80">
        <f>IF(production!HJQ24&gt;0,interest_nominal,0)</f>
        <v>0</v>
      </c>
      <c r="HJR50" s="80">
        <f>IF(production!HJR24&gt;0,interest_nominal,0)</f>
        <v>0</v>
      </c>
      <c r="HJS50" s="80">
        <f>IF(production!HJS24&gt;0,interest_nominal,0)</f>
        <v>0</v>
      </c>
      <c r="HJT50" s="80">
        <f>IF(production!HJT24&gt;0,interest_nominal,0)</f>
        <v>0</v>
      </c>
      <c r="HJU50" s="80">
        <f>IF(production!HJU24&gt;0,interest_nominal,0)</f>
        <v>0</v>
      </c>
      <c r="HJV50" s="80">
        <f>IF(production!HJV24&gt;0,interest_nominal,0)</f>
        <v>0</v>
      </c>
      <c r="HJW50" s="80">
        <f>IF(production!HJW24&gt;0,interest_nominal,0)</f>
        <v>0</v>
      </c>
      <c r="HJX50" s="80">
        <f>IF(production!HJX24&gt;0,interest_nominal,0)</f>
        <v>0</v>
      </c>
      <c r="HJY50" s="80">
        <f>IF(production!HJY24&gt;0,interest_nominal,0)</f>
        <v>0</v>
      </c>
      <c r="HJZ50" s="80">
        <f>IF(production!HJZ24&gt;0,interest_nominal,0)</f>
        <v>0</v>
      </c>
      <c r="HKA50" s="80">
        <f>IF(production!HKA24&gt;0,interest_nominal,0)</f>
        <v>0</v>
      </c>
      <c r="HKB50" s="80">
        <f>IF(production!HKB24&gt;0,interest_nominal,0)</f>
        <v>0</v>
      </c>
      <c r="HKC50" s="80">
        <f>IF(production!HKC24&gt;0,interest_nominal,0)</f>
        <v>0</v>
      </c>
      <c r="HKD50" s="80">
        <f>IF(production!HKD24&gt;0,interest_nominal,0)</f>
        <v>0</v>
      </c>
      <c r="HKE50" s="80">
        <f>IF(production!HKE24&gt;0,interest_nominal,0)</f>
        <v>0</v>
      </c>
      <c r="HKF50" s="80">
        <f>IF(production!HKF24&gt;0,interest_nominal,0)</f>
        <v>0</v>
      </c>
      <c r="HKG50" s="80">
        <f>IF(production!HKG24&gt;0,interest_nominal,0)</f>
        <v>0</v>
      </c>
      <c r="HKH50" s="80">
        <f>IF(production!HKH24&gt;0,interest_nominal,0)</f>
        <v>0</v>
      </c>
      <c r="HKI50" s="80">
        <f>IF(production!HKI24&gt;0,interest_nominal,0)</f>
        <v>0</v>
      </c>
      <c r="HKJ50" s="80">
        <f>IF(production!HKJ24&gt;0,interest_nominal,0)</f>
        <v>0</v>
      </c>
      <c r="HKK50" s="80">
        <f>IF(production!HKK24&gt;0,interest_nominal,0)</f>
        <v>0</v>
      </c>
      <c r="HKL50" s="80">
        <f>IF(production!HKL24&gt;0,interest_nominal,0)</f>
        <v>0</v>
      </c>
      <c r="HKM50" s="80">
        <f>IF(production!HKM24&gt;0,interest_nominal,0)</f>
        <v>0</v>
      </c>
      <c r="HKN50" s="80">
        <f>IF(production!HKN24&gt;0,interest_nominal,0)</f>
        <v>0</v>
      </c>
      <c r="HKO50" s="80">
        <f>IF(production!HKO24&gt;0,interest_nominal,0)</f>
        <v>0</v>
      </c>
      <c r="HKP50" s="80">
        <f>IF(production!HKP24&gt;0,interest_nominal,0)</f>
        <v>0</v>
      </c>
      <c r="HKQ50" s="80">
        <f>IF(production!HKQ24&gt;0,interest_nominal,0)</f>
        <v>0</v>
      </c>
      <c r="HKR50" s="80">
        <f>IF(production!HKR24&gt;0,interest_nominal,0)</f>
        <v>0</v>
      </c>
      <c r="HKS50" s="80">
        <f>IF(production!HKS24&gt;0,interest_nominal,0)</f>
        <v>0</v>
      </c>
      <c r="HKT50" s="80">
        <f>IF(production!HKT24&gt;0,interest_nominal,0)</f>
        <v>0</v>
      </c>
      <c r="HKU50" s="80">
        <f>IF(production!HKU24&gt;0,interest_nominal,0)</f>
        <v>0</v>
      </c>
      <c r="HKV50" s="80">
        <f>IF(production!HKV24&gt;0,interest_nominal,0)</f>
        <v>0</v>
      </c>
      <c r="HKW50" s="80">
        <f>IF(production!HKW24&gt;0,interest_nominal,0)</f>
        <v>0</v>
      </c>
      <c r="HKX50" s="80">
        <f>IF(production!HKX24&gt;0,interest_nominal,0)</f>
        <v>0</v>
      </c>
      <c r="HKY50" s="80">
        <f>IF(production!HKY24&gt;0,interest_nominal,0)</f>
        <v>0</v>
      </c>
      <c r="HKZ50" s="80">
        <f>IF(production!HKZ24&gt;0,interest_nominal,0)</f>
        <v>0</v>
      </c>
      <c r="HLA50" s="80">
        <f>IF(production!HLA24&gt;0,interest_nominal,0)</f>
        <v>0</v>
      </c>
      <c r="HLB50" s="80">
        <f>IF(production!HLB24&gt;0,interest_nominal,0)</f>
        <v>0</v>
      </c>
      <c r="HLC50" s="80">
        <f>IF(production!HLC24&gt;0,interest_nominal,0)</f>
        <v>0</v>
      </c>
      <c r="HLD50" s="80">
        <f>IF(production!HLD24&gt;0,interest_nominal,0)</f>
        <v>0</v>
      </c>
      <c r="HLE50" s="80">
        <f>IF(production!HLE24&gt;0,interest_nominal,0)</f>
        <v>0</v>
      </c>
      <c r="HLF50" s="80">
        <f>IF(production!HLF24&gt;0,interest_nominal,0)</f>
        <v>0</v>
      </c>
      <c r="HLG50" s="80">
        <f>IF(production!HLG24&gt;0,interest_nominal,0)</f>
        <v>0</v>
      </c>
      <c r="HLH50" s="80">
        <f>IF(production!HLH24&gt;0,interest_nominal,0)</f>
        <v>0</v>
      </c>
      <c r="HLI50" s="80">
        <f>IF(production!HLI24&gt;0,interest_nominal,0)</f>
        <v>0</v>
      </c>
      <c r="HLJ50" s="80">
        <f>IF(production!HLJ24&gt;0,interest_nominal,0)</f>
        <v>0</v>
      </c>
      <c r="HLK50" s="80">
        <f>IF(production!HLK24&gt;0,interest_nominal,0)</f>
        <v>0</v>
      </c>
      <c r="HLL50" s="80">
        <f>IF(production!HLL24&gt;0,interest_nominal,0)</f>
        <v>0</v>
      </c>
      <c r="HLM50" s="80">
        <f>IF(production!HLM24&gt;0,interest_nominal,0)</f>
        <v>0</v>
      </c>
      <c r="HLN50" s="80">
        <f>IF(production!HLN24&gt;0,interest_nominal,0)</f>
        <v>0</v>
      </c>
      <c r="HLO50" s="80">
        <f>IF(production!HLO24&gt;0,interest_nominal,0)</f>
        <v>0</v>
      </c>
      <c r="HLP50" s="80">
        <f>IF(production!HLP24&gt;0,interest_nominal,0)</f>
        <v>0</v>
      </c>
      <c r="HLQ50" s="80">
        <f>IF(production!HLQ24&gt;0,interest_nominal,0)</f>
        <v>0</v>
      </c>
      <c r="HLR50" s="80">
        <f>IF(production!HLR24&gt;0,interest_nominal,0)</f>
        <v>0</v>
      </c>
      <c r="HLS50" s="80">
        <f>IF(production!HLS24&gt;0,interest_nominal,0)</f>
        <v>0</v>
      </c>
      <c r="HLT50" s="80">
        <f>IF(production!HLT24&gt;0,interest_nominal,0)</f>
        <v>0</v>
      </c>
      <c r="HLU50" s="80">
        <f>IF(production!HLU24&gt;0,interest_nominal,0)</f>
        <v>0</v>
      </c>
      <c r="HLV50" s="80">
        <f>IF(production!HLV24&gt;0,interest_nominal,0)</f>
        <v>0</v>
      </c>
      <c r="HLW50" s="80">
        <f>IF(production!HLW24&gt;0,interest_nominal,0)</f>
        <v>0</v>
      </c>
      <c r="HLX50" s="80">
        <f>IF(production!HLX24&gt;0,interest_nominal,0)</f>
        <v>0</v>
      </c>
      <c r="HLY50" s="80">
        <f>IF(production!HLY24&gt;0,interest_nominal,0)</f>
        <v>0</v>
      </c>
      <c r="HLZ50" s="80">
        <f>IF(production!HLZ24&gt;0,interest_nominal,0)</f>
        <v>0</v>
      </c>
      <c r="HMA50" s="80">
        <f>IF(production!HMA24&gt;0,interest_nominal,0)</f>
        <v>0</v>
      </c>
      <c r="HMB50" s="80">
        <f>IF(production!HMB24&gt;0,interest_nominal,0)</f>
        <v>0</v>
      </c>
      <c r="HMC50" s="80">
        <f>IF(production!HMC24&gt;0,interest_nominal,0)</f>
        <v>0</v>
      </c>
      <c r="HMD50" s="80">
        <f>IF(production!HMD24&gt;0,interest_nominal,0)</f>
        <v>0</v>
      </c>
      <c r="HME50" s="80">
        <f>IF(production!HME24&gt;0,interest_nominal,0)</f>
        <v>0</v>
      </c>
      <c r="HMF50" s="80">
        <f>IF(production!HMF24&gt;0,interest_nominal,0)</f>
        <v>0</v>
      </c>
      <c r="HMG50" s="80">
        <f>IF(production!HMG24&gt;0,interest_nominal,0)</f>
        <v>0</v>
      </c>
      <c r="HMH50" s="80">
        <f>IF(production!HMH24&gt;0,interest_nominal,0)</f>
        <v>0</v>
      </c>
      <c r="HMI50" s="80">
        <f>IF(production!HMI24&gt;0,interest_nominal,0)</f>
        <v>0</v>
      </c>
      <c r="HMJ50" s="80">
        <f>IF(production!HMJ24&gt;0,interest_nominal,0)</f>
        <v>0</v>
      </c>
      <c r="HMK50" s="80">
        <f>IF(production!HMK24&gt;0,interest_nominal,0)</f>
        <v>0</v>
      </c>
      <c r="HML50" s="80">
        <f>IF(production!HML24&gt;0,interest_nominal,0)</f>
        <v>0</v>
      </c>
      <c r="HMM50" s="80">
        <f>IF(production!HMM24&gt;0,interest_nominal,0)</f>
        <v>0</v>
      </c>
      <c r="HMN50" s="80">
        <f>IF(production!HMN24&gt;0,interest_nominal,0)</f>
        <v>0</v>
      </c>
      <c r="HMO50" s="80">
        <f>IF(production!HMO24&gt;0,interest_nominal,0)</f>
        <v>0</v>
      </c>
      <c r="HMP50" s="80">
        <f>IF(production!HMP24&gt;0,interest_nominal,0)</f>
        <v>0</v>
      </c>
      <c r="HMQ50" s="80">
        <f>IF(production!HMQ24&gt;0,interest_nominal,0)</f>
        <v>0</v>
      </c>
      <c r="HMR50" s="80">
        <f>IF(production!HMR24&gt;0,interest_nominal,0)</f>
        <v>0</v>
      </c>
      <c r="HMS50" s="80">
        <f>IF(production!HMS24&gt;0,interest_nominal,0)</f>
        <v>0</v>
      </c>
      <c r="HMT50" s="80">
        <f>IF(production!HMT24&gt;0,interest_nominal,0)</f>
        <v>0</v>
      </c>
      <c r="HMU50" s="80">
        <f>IF(production!HMU24&gt;0,interest_nominal,0)</f>
        <v>0</v>
      </c>
      <c r="HMV50" s="80">
        <f>IF(production!HMV24&gt;0,interest_nominal,0)</f>
        <v>0</v>
      </c>
      <c r="HMW50" s="80">
        <f>IF(production!HMW24&gt;0,interest_nominal,0)</f>
        <v>0</v>
      </c>
      <c r="HMX50" s="80">
        <f>IF(production!HMX24&gt;0,interest_nominal,0)</f>
        <v>0</v>
      </c>
      <c r="HMY50" s="80">
        <f>IF(production!HMY24&gt;0,interest_nominal,0)</f>
        <v>0</v>
      </c>
      <c r="HMZ50" s="80">
        <f>IF(production!HMZ24&gt;0,interest_nominal,0)</f>
        <v>0</v>
      </c>
      <c r="HNA50" s="80">
        <f>IF(production!HNA24&gt;0,interest_nominal,0)</f>
        <v>0</v>
      </c>
      <c r="HNB50" s="80">
        <f>IF(production!HNB24&gt;0,interest_nominal,0)</f>
        <v>0</v>
      </c>
      <c r="HNC50" s="80">
        <f>IF(production!HNC24&gt;0,interest_nominal,0)</f>
        <v>0</v>
      </c>
      <c r="HND50" s="80">
        <f>IF(production!HND24&gt;0,interest_nominal,0)</f>
        <v>0</v>
      </c>
      <c r="HNE50" s="80">
        <f>IF(production!HNE24&gt;0,interest_nominal,0)</f>
        <v>0</v>
      </c>
      <c r="HNF50" s="80">
        <f>IF(production!HNF24&gt;0,interest_nominal,0)</f>
        <v>0</v>
      </c>
      <c r="HNG50" s="80">
        <f>IF(production!HNG24&gt;0,interest_nominal,0)</f>
        <v>0</v>
      </c>
      <c r="HNH50" s="80">
        <f>IF(production!HNH24&gt;0,interest_nominal,0)</f>
        <v>0</v>
      </c>
      <c r="HNI50" s="80">
        <f>IF(production!HNI24&gt;0,interest_nominal,0)</f>
        <v>0</v>
      </c>
      <c r="HNJ50" s="80">
        <f>IF(production!HNJ24&gt;0,interest_nominal,0)</f>
        <v>0</v>
      </c>
      <c r="HNK50" s="80">
        <f>IF(production!HNK24&gt;0,interest_nominal,0)</f>
        <v>0</v>
      </c>
      <c r="HNL50" s="80">
        <f>IF(production!HNL24&gt;0,interest_nominal,0)</f>
        <v>0</v>
      </c>
      <c r="HNM50" s="80">
        <f>IF(production!HNM24&gt;0,interest_nominal,0)</f>
        <v>0</v>
      </c>
      <c r="HNN50" s="80">
        <f>IF(production!HNN24&gt;0,interest_nominal,0)</f>
        <v>0</v>
      </c>
      <c r="HNO50" s="80">
        <f>IF(production!HNO24&gt;0,interest_nominal,0)</f>
        <v>0</v>
      </c>
      <c r="HNP50" s="80">
        <f>IF(production!HNP24&gt;0,interest_nominal,0)</f>
        <v>0</v>
      </c>
      <c r="HNQ50" s="80">
        <f>IF(production!HNQ24&gt;0,interest_nominal,0)</f>
        <v>0</v>
      </c>
      <c r="HNR50" s="80">
        <f>IF(production!HNR24&gt;0,interest_nominal,0)</f>
        <v>0</v>
      </c>
      <c r="HNS50" s="80">
        <f>IF(production!HNS24&gt;0,interest_nominal,0)</f>
        <v>0</v>
      </c>
      <c r="HNT50" s="80">
        <f>IF(production!HNT24&gt;0,interest_nominal,0)</f>
        <v>0</v>
      </c>
      <c r="HNU50" s="80">
        <f>IF(production!HNU24&gt;0,interest_nominal,0)</f>
        <v>0</v>
      </c>
      <c r="HNV50" s="80">
        <f>IF(production!HNV24&gt;0,interest_nominal,0)</f>
        <v>0</v>
      </c>
      <c r="HNW50" s="80">
        <f>IF(production!HNW24&gt;0,interest_nominal,0)</f>
        <v>0</v>
      </c>
      <c r="HNX50" s="80">
        <f>IF(production!HNX24&gt;0,interest_nominal,0)</f>
        <v>0</v>
      </c>
      <c r="HNY50" s="80">
        <f>IF(production!HNY24&gt;0,interest_nominal,0)</f>
        <v>0</v>
      </c>
      <c r="HNZ50" s="80">
        <f>IF(production!HNZ24&gt;0,interest_nominal,0)</f>
        <v>0</v>
      </c>
      <c r="HOA50" s="80">
        <f>IF(production!HOA24&gt;0,interest_nominal,0)</f>
        <v>0</v>
      </c>
      <c r="HOB50" s="80">
        <f>IF(production!HOB24&gt;0,interest_nominal,0)</f>
        <v>0</v>
      </c>
      <c r="HOC50" s="80">
        <f>IF(production!HOC24&gt;0,interest_nominal,0)</f>
        <v>0</v>
      </c>
      <c r="HOD50" s="80">
        <f>IF(production!HOD24&gt;0,interest_nominal,0)</f>
        <v>0</v>
      </c>
      <c r="HOE50" s="80">
        <f>IF(production!HOE24&gt;0,interest_nominal,0)</f>
        <v>0</v>
      </c>
      <c r="HOF50" s="80">
        <f>IF(production!HOF24&gt;0,interest_nominal,0)</f>
        <v>0</v>
      </c>
      <c r="HOG50" s="80">
        <f>IF(production!HOG24&gt;0,interest_nominal,0)</f>
        <v>0</v>
      </c>
      <c r="HOH50" s="80">
        <f>IF(production!HOH24&gt;0,interest_nominal,0)</f>
        <v>0</v>
      </c>
      <c r="HOI50" s="80">
        <f>IF(production!HOI24&gt;0,interest_nominal,0)</f>
        <v>0</v>
      </c>
      <c r="HOJ50" s="80">
        <f>IF(production!HOJ24&gt;0,interest_nominal,0)</f>
        <v>0</v>
      </c>
      <c r="HOK50" s="80">
        <f>IF(production!HOK24&gt;0,interest_nominal,0)</f>
        <v>0</v>
      </c>
      <c r="HOL50" s="80">
        <f>IF(production!HOL24&gt;0,interest_nominal,0)</f>
        <v>0</v>
      </c>
      <c r="HOM50" s="80">
        <f>IF(production!HOM24&gt;0,interest_nominal,0)</f>
        <v>0</v>
      </c>
      <c r="HON50" s="80">
        <f>IF(production!HON24&gt;0,interest_nominal,0)</f>
        <v>0</v>
      </c>
      <c r="HOO50" s="80">
        <f>IF(production!HOO24&gt;0,interest_nominal,0)</f>
        <v>0</v>
      </c>
      <c r="HOP50" s="80">
        <f>IF(production!HOP24&gt;0,interest_nominal,0)</f>
        <v>0</v>
      </c>
      <c r="HOQ50" s="80">
        <f>IF(production!HOQ24&gt;0,interest_nominal,0)</f>
        <v>0</v>
      </c>
      <c r="HOR50" s="80">
        <f>IF(production!HOR24&gt;0,interest_nominal,0)</f>
        <v>0</v>
      </c>
      <c r="HOS50" s="80">
        <f>IF(production!HOS24&gt;0,interest_nominal,0)</f>
        <v>0</v>
      </c>
      <c r="HOT50" s="80">
        <f>IF(production!HOT24&gt;0,interest_nominal,0)</f>
        <v>0</v>
      </c>
      <c r="HOU50" s="80">
        <f>IF(production!HOU24&gt;0,interest_nominal,0)</f>
        <v>0</v>
      </c>
      <c r="HOV50" s="80">
        <f>IF(production!HOV24&gt;0,interest_nominal,0)</f>
        <v>0</v>
      </c>
      <c r="HOW50" s="80">
        <f>IF(production!HOW24&gt;0,interest_nominal,0)</f>
        <v>0</v>
      </c>
      <c r="HOX50" s="80">
        <f>IF(production!HOX24&gt;0,interest_nominal,0)</f>
        <v>0</v>
      </c>
      <c r="HOY50" s="80">
        <f>IF(production!HOY24&gt;0,interest_nominal,0)</f>
        <v>0</v>
      </c>
      <c r="HOZ50" s="80">
        <f>IF(production!HOZ24&gt;0,interest_nominal,0)</f>
        <v>0</v>
      </c>
      <c r="HPA50" s="80">
        <f>IF(production!HPA24&gt;0,interest_nominal,0)</f>
        <v>0</v>
      </c>
      <c r="HPB50" s="80">
        <f>IF(production!HPB24&gt;0,interest_nominal,0)</f>
        <v>0</v>
      </c>
      <c r="HPC50" s="80">
        <f>IF(production!HPC24&gt;0,interest_nominal,0)</f>
        <v>0</v>
      </c>
      <c r="HPD50" s="80">
        <f>IF(production!HPD24&gt;0,interest_nominal,0)</f>
        <v>0</v>
      </c>
      <c r="HPE50" s="80">
        <f>IF(production!HPE24&gt;0,interest_nominal,0)</f>
        <v>0</v>
      </c>
      <c r="HPF50" s="80">
        <f>IF(production!HPF24&gt;0,interest_nominal,0)</f>
        <v>0</v>
      </c>
      <c r="HPG50" s="80">
        <f>IF(production!HPG24&gt;0,interest_nominal,0)</f>
        <v>0</v>
      </c>
      <c r="HPH50" s="80">
        <f>IF(production!HPH24&gt;0,interest_nominal,0)</f>
        <v>0</v>
      </c>
      <c r="HPI50" s="80">
        <f>IF(production!HPI24&gt;0,interest_nominal,0)</f>
        <v>0</v>
      </c>
      <c r="HPJ50" s="80">
        <f>IF(production!HPJ24&gt;0,interest_nominal,0)</f>
        <v>0</v>
      </c>
      <c r="HPK50" s="80">
        <f>IF(production!HPK24&gt;0,interest_nominal,0)</f>
        <v>0</v>
      </c>
      <c r="HPL50" s="80">
        <f>IF(production!HPL24&gt;0,interest_nominal,0)</f>
        <v>0</v>
      </c>
      <c r="HPM50" s="80">
        <f>IF(production!HPM24&gt;0,interest_nominal,0)</f>
        <v>0</v>
      </c>
      <c r="HPN50" s="80">
        <f>IF(production!HPN24&gt;0,interest_nominal,0)</f>
        <v>0</v>
      </c>
      <c r="HPO50" s="80">
        <f>IF(production!HPO24&gt;0,interest_nominal,0)</f>
        <v>0</v>
      </c>
      <c r="HPP50" s="80">
        <f>IF(production!HPP24&gt;0,interest_nominal,0)</f>
        <v>0</v>
      </c>
      <c r="HPQ50" s="80">
        <f>IF(production!HPQ24&gt;0,interest_nominal,0)</f>
        <v>0</v>
      </c>
      <c r="HPR50" s="80">
        <f>IF(production!HPR24&gt;0,interest_nominal,0)</f>
        <v>0</v>
      </c>
      <c r="HPS50" s="80">
        <f>IF(production!HPS24&gt;0,interest_nominal,0)</f>
        <v>0</v>
      </c>
      <c r="HPT50" s="80">
        <f>IF(production!HPT24&gt;0,interest_nominal,0)</f>
        <v>0</v>
      </c>
      <c r="HPU50" s="80">
        <f>IF(production!HPU24&gt;0,interest_nominal,0)</f>
        <v>0</v>
      </c>
      <c r="HPV50" s="80">
        <f>IF(production!HPV24&gt;0,interest_nominal,0)</f>
        <v>0</v>
      </c>
      <c r="HPW50" s="80">
        <f>IF(production!HPW24&gt;0,interest_nominal,0)</f>
        <v>0</v>
      </c>
      <c r="HPX50" s="80">
        <f>IF(production!HPX24&gt;0,interest_nominal,0)</f>
        <v>0</v>
      </c>
      <c r="HPY50" s="80">
        <f>IF(production!HPY24&gt;0,interest_nominal,0)</f>
        <v>0</v>
      </c>
      <c r="HPZ50" s="80">
        <f>IF(production!HPZ24&gt;0,interest_nominal,0)</f>
        <v>0</v>
      </c>
      <c r="HQA50" s="80">
        <f>IF(production!HQA24&gt;0,interest_nominal,0)</f>
        <v>0</v>
      </c>
      <c r="HQB50" s="80">
        <f>IF(production!HQB24&gt;0,interest_nominal,0)</f>
        <v>0</v>
      </c>
      <c r="HQC50" s="80">
        <f>IF(production!HQC24&gt;0,interest_nominal,0)</f>
        <v>0</v>
      </c>
      <c r="HQD50" s="80">
        <f>IF(production!HQD24&gt;0,interest_nominal,0)</f>
        <v>0</v>
      </c>
      <c r="HQE50" s="80">
        <f>IF(production!HQE24&gt;0,interest_nominal,0)</f>
        <v>0</v>
      </c>
      <c r="HQF50" s="80">
        <f>IF(production!HQF24&gt;0,interest_nominal,0)</f>
        <v>0</v>
      </c>
      <c r="HQG50" s="80">
        <f>IF(production!HQG24&gt;0,interest_nominal,0)</f>
        <v>0</v>
      </c>
      <c r="HQH50" s="80">
        <f>IF(production!HQH24&gt;0,interest_nominal,0)</f>
        <v>0</v>
      </c>
      <c r="HQI50" s="80">
        <f>IF(production!HQI24&gt;0,interest_nominal,0)</f>
        <v>0</v>
      </c>
      <c r="HQJ50" s="80">
        <f>IF(production!HQJ24&gt;0,interest_nominal,0)</f>
        <v>0</v>
      </c>
      <c r="HQK50" s="80">
        <f>IF(production!HQK24&gt;0,interest_nominal,0)</f>
        <v>0</v>
      </c>
      <c r="HQL50" s="80">
        <f>IF(production!HQL24&gt;0,interest_nominal,0)</f>
        <v>0</v>
      </c>
      <c r="HQM50" s="80">
        <f>IF(production!HQM24&gt;0,interest_nominal,0)</f>
        <v>0</v>
      </c>
      <c r="HQN50" s="80">
        <f>IF(production!HQN24&gt;0,interest_nominal,0)</f>
        <v>0</v>
      </c>
      <c r="HQO50" s="80">
        <f>IF(production!HQO24&gt;0,interest_nominal,0)</f>
        <v>0</v>
      </c>
      <c r="HQP50" s="80">
        <f>IF(production!HQP24&gt;0,interest_nominal,0)</f>
        <v>0</v>
      </c>
      <c r="HQQ50" s="80">
        <f>IF(production!HQQ24&gt;0,interest_nominal,0)</f>
        <v>0</v>
      </c>
      <c r="HQR50" s="80">
        <f>IF(production!HQR24&gt;0,interest_nominal,0)</f>
        <v>0</v>
      </c>
      <c r="HQS50" s="80">
        <f>IF(production!HQS24&gt;0,interest_nominal,0)</f>
        <v>0</v>
      </c>
      <c r="HQT50" s="80">
        <f>IF(production!HQT24&gt;0,interest_nominal,0)</f>
        <v>0</v>
      </c>
      <c r="HQU50" s="80">
        <f>IF(production!HQU24&gt;0,interest_nominal,0)</f>
        <v>0</v>
      </c>
      <c r="HQV50" s="80">
        <f>IF(production!HQV24&gt;0,interest_nominal,0)</f>
        <v>0</v>
      </c>
      <c r="HQW50" s="80">
        <f>IF(production!HQW24&gt;0,interest_nominal,0)</f>
        <v>0</v>
      </c>
      <c r="HQX50" s="80">
        <f>IF(production!HQX24&gt;0,interest_nominal,0)</f>
        <v>0</v>
      </c>
      <c r="HQY50" s="80">
        <f>IF(production!HQY24&gt;0,interest_nominal,0)</f>
        <v>0</v>
      </c>
      <c r="HQZ50" s="80">
        <f>IF(production!HQZ24&gt;0,interest_nominal,0)</f>
        <v>0</v>
      </c>
      <c r="HRA50" s="80">
        <f>IF(production!HRA24&gt;0,interest_nominal,0)</f>
        <v>0</v>
      </c>
      <c r="HRB50" s="80">
        <f>IF(production!HRB24&gt;0,interest_nominal,0)</f>
        <v>0</v>
      </c>
      <c r="HRC50" s="80">
        <f>IF(production!HRC24&gt;0,interest_nominal,0)</f>
        <v>0</v>
      </c>
      <c r="HRD50" s="80">
        <f>IF(production!HRD24&gt;0,interest_nominal,0)</f>
        <v>0</v>
      </c>
      <c r="HRE50" s="80">
        <f>IF(production!HRE24&gt;0,interest_nominal,0)</f>
        <v>0</v>
      </c>
      <c r="HRF50" s="80">
        <f>IF(production!HRF24&gt;0,interest_nominal,0)</f>
        <v>0</v>
      </c>
      <c r="HRG50" s="80">
        <f>IF(production!HRG24&gt;0,interest_nominal,0)</f>
        <v>0</v>
      </c>
      <c r="HRH50" s="80">
        <f>IF(production!HRH24&gt;0,interest_nominal,0)</f>
        <v>0</v>
      </c>
      <c r="HRI50" s="80">
        <f>IF(production!HRI24&gt;0,interest_nominal,0)</f>
        <v>0</v>
      </c>
      <c r="HRJ50" s="80">
        <f>IF(production!HRJ24&gt;0,interest_nominal,0)</f>
        <v>0</v>
      </c>
      <c r="HRK50" s="80">
        <f>IF(production!HRK24&gt;0,interest_nominal,0)</f>
        <v>0</v>
      </c>
      <c r="HRL50" s="80">
        <f>IF(production!HRL24&gt;0,interest_nominal,0)</f>
        <v>0</v>
      </c>
      <c r="HRM50" s="80">
        <f>IF(production!HRM24&gt;0,interest_nominal,0)</f>
        <v>0</v>
      </c>
      <c r="HRN50" s="80">
        <f>IF(production!HRN24&gt;0,interest_nominal,0)</f>
        <v>0</v>
      </c>
      <c r="HRO50" s="80">
        <f>IF(production!HRO24&gt;0,interest_nominal,0)</f>
        <v>0</v>
      </c>
      <c r="HRP50" s="80">
        <f>IF(production!HRP24&gt;0,interest_nominal,0)</f>
        <v>0</v>
      </c>
      <c r="HRQ50" s="80">
        <f>IF(production!HRQ24&gt;0,interest_nominal,0)</f>
        <v>0</v>
      </c>
      <c r="HRR50" s="80">
        <f>IF(production!HRR24&gt;0,interest_nominal,0)</f>
        <v>0</v>
      </c>
      <c r="HRS50" s="80">
        <f>IF(production!HRS24&gt;0,interest_nominal,0)</f>
        <v>0</v>
      </c>
      <c r="HRT50" s="80">
        <f>IF(production!HRT24&gt;0,interest_nominal,0)</f>
        <v>0</v>
      </c>
      <c r="HRU50" s="80">
        <f>IF(production!HRU24&gt;0,interest_nominal,0)</f>
        <v>0</v>
      </c>
      <c r="HRV50" s="80">
        <f>IF(production!HRV24&gt;0,interest_nominal,0)</f>
        <v>0</v>
      </c>
      <c r="HRW50" s="80">
        <f>IF(production!HRW24&gt;0,interest_nominal,0)</f>
        <v>0</v>
      </c>
      <c r="HRX50" s="80">
        <f>IF(production!HRX24&gt;0,interest_nominal,0)</f>
        <v>0</v>
      </c>
      <c r="HRY50" s="80">
        <f>IF(production!HRY24&gt;0,interest_nominal,0)</f>
        <v>0</v>
      </c>
      <c r="HRZ50" s="80">
        <f>IF(production!HRZ24&gt;0,interest_nominal,0)</f>
        <v>0</v>
      </c>
      <c r="HSA50" s="80">
        <f>IF(production!HSA24&gt;0,interest_nominal,0)</f>
        <v>0</v>
      </c>
      <c r="HSB50" s="80">
        <f>IF(production!HSB24&gt;0,interest_nominal,0)</f>
        <v>0</v>
      </c>
      <c r="HSC50" s="80">
        <f>IF(production!HSC24&gt;0,interest_nominal,0)</f>
        <v>0</v>
      </c>
      <c r="HSD50" s="80">
        <f>IF(production!HSD24&gt;0,interest_nominal,0)</f>
        <v>0</v>
      </c>
      <c r="HSE50" s="80">
        <f>IF(production!HSE24&gt;0,interest_nominal,0)</f>
        <v>0</v>
      </c>
      <c r="HSF50" s="80">
        <f>IF(production!HSF24&gt;0,interest_nominal,0)</f>
        <v>0</v>
      </c>
      <c r="HSG50" s="80">
        <f>IF(production!HSG24&gt;0,interest_nominal,0)</f>
        <v>0</v>
      </c>
      <c r="HSH50" s="80">
        <f>IF(production!HSH24&gt;0,interest_nominal,0)</f>
        <v>0</v>
      </c>
      <c r="HSI50" s="80">
        <f>IF(production!HSI24&gt;0,interest_nominal,0)</f>
        <v>0</v>
      </c>
      <c r="HSJ50" s="80">
        <f>IF(production!HSJ24&gt;0,interest_nominal,0)</f>
        <v>0</v>
      </c>
      <c r="HSK50" s="80">
        <f>IF(production!HSK24&gt;0,interest_nominal,0)</f>
        <v>0</v>
      </c>
      <c r="HSL50" s="80">
        <f>IF(production!HSL24&gt;0,interest_nominal,0)</f>
        <v>0</v>
      </c>
      <c r="HSM50" s="80">
        <f>IF(production!HSM24&gt;0,interest_nominal,0)</f>
        <v>0</v>
      </c>
      <c r="HSN50" s="80">
        <f>IF(production!HSN24&gt;0,interest_nominal,0)</f>
        <v>0</v>
      </c>
      <c r="HSO50" s="80">
        <f>IF(production!HSO24&gt;0,interest_nominal,0)</f>
        <v>0</v>
      </c>
      <c r="HSP50" s="80">
        <f>IF(production!HSP24&gt;0,interest_nominal,0)</f>
        <v>0</v>
      </c>
      <c r="HSQ50" s="80">
        <f>IF(production!HSQ24&gt;0,interest_nominal,0)</f>
        <v>0</v>
      </c>
      <c r="HSR50" s="80">
        <f>IF(production!HSR24&gt;0,interest_nominal,0)</f>
        <v>0</v>
      </c>
      <c r="HSS50" s="80">
        <f>IF(production!HSS24&gt;0,interest_nominal,0)</f>
        <v>0</v>
      </c>
      <c r="HST50" s="80">
        <f>IF(production!HST24&gt;0,interest_nominal,0)</f>
        <v>0</v>
      </c>
      <c r="HSU50" s="80">
        <f>IF(production!HSU24&gt;0,interest_nominal,0)</f>
        <v>0</v>
      </c>
      <c r="HSV50" s="80">
        <f>IF(production!HSV24&gt;0,interest_nominal,0)</f>
        <v>0</v>
      </c>
      <c r="HSW50" s="80">
        <f>IF(production!HSW24&gt;0,interest_nominal,0)</f>
        <v>0</v>
      </c>
      <c r="HSX50" s="80">
        <f>IF(production!HSX24&gt;0,interest_nominal,0)</f>
        <v>0</v>
      </c>
      <c r="HSY50" s="80">
        <f>IF(production!HSY24&gt;0,interest_nominal,0)</f>
        <v>0</v>
      </c>
      <c r="HSZ50" s="80">
        <f>IF(production!HSZ24&gt;0,interest_nominal,0)</f>
        <v>0</v>
      </c>
      <c r="HTA50" s="80">
        <f>IF(production!HTA24&gt;0,interest_nominal,0)</f>
        <v>0</v>
      </c>
      <c r="HTB50" s="80">
        <f>IF(production!HTB24&gt;0,interest_nominal,0)</f>
        <v>0</v>
      </c>
      <c r="HTC50" s="80">
        <f>IF(production!HTC24&gt;0,interest_nominal,0)</f>
        <v>0</v>
      </c>
      <c r="HTD50" s="80">
        <f>IF(production!HTD24&gt;0,interest_nominal,0)</f>
        <v>0</v>
      </c>
      <c r="HTE50" s="80">
        <f>IF(production!HTE24&gt;0,interest_nominal,0)</f>
        <v>0</v>
      </c>
      <c r="HTF50" s="80">
        <f>IF(production!HTF24&gt;0,interest_nominal,0)</f>
        <v>0</v>
      </c>
      <c r="HTG50" s="80">
        <f>IF(production!HTG24&gt;0,interest_nominal,0)</f>
        <v>0</v>
      </c>
      <c r="HTH50" s="80">
        <f>IF(production!HTH24&gt;0,interest_nominal,0)</f>
        <v>0</v>
      </c>
      <c r="HTI50" s="80">
        <f>IF(production!HTI24&gt;0,interest_nominal,0)</f>
        <v>0</v>
      </c>
      <c r="HTJ50" s="80">
        <f>IF(production!HTJ24&gt;0,interest_nominal,0)</f>
        <v>0</v>
      </c>
      <c r="HTK50" s="80">
        <f>IF(production!HTK24&gt;0,interest_nominal,0)</f>
        <v>0</v>
      </c>
      <c r="HTL50" s="80">
        <f>IF(production!HTL24&gt;0,interest_nominal,0)</f>
        <v>0</v>
      </c>
      <c r="HTM50" s="80">
        <f>IF(production!HTM24&gt;0,interest_nominal,0)</f>
        <v>0</v>
      </c>
      <c r="HTN50" s="80">
        <f>IF(production!HTN24&gt;0,interest_nominal,0)</f>
        <v>0</v>
      </c>
      <c r="HTO50" s="80">
        <f>IF(production!HTO24&gt;0,interest_nominal,0)</f>
        <v>0</v>
      </c>
      <c r="HTP50" s="80">
        <f>IF(production!HTP24&gt;0,interest_nominal,0)</f>
        <v>0</v>
      </c>
      <c r="HTQ50" s="80">
        <f>IF(production!HTQ24&gt;0,interest_nominal,0)</f>
        <v>0</v>
      </c>
      <c r="HTR50" s="80">
        <f>IF(production!HTR24&gt;0,interest_nominal,0)</f>
        <v>0</v>
      </c>
      <c r="HTS50" s="80">
        <f>IF(production!HTS24&gt;0,interest_nominal,0)</f>
        <v>0</v>
      </c>
      <c r="HTT50" s="80">
        <f>IF(production!HTT24&gt;0,interest_nominal,0)</f>
        <v>0</v>
      </c>
      <c r="HTU50" s="80">
        <f>IF(production!HTU24&gt;0,interest_nominal,0)</f>
        <v>0</v>
      </c>
      <c r="HTV50" s="80">
        <f>IF(production!HTV24&gt;0,interest_nominal,0)</f>
        <v>0</v>
      </c>
      <c r="HTW50" s="80">
        <f>IF(production!HTW24&gt;0,interest_nominal,0)</f>
        <v>0</v>
      </c>
      <c r="HTX50" s="80">
        <f>IF(production!HTX24&gt;0,interest_nominal,0)</f>
        <v>0</v>
      </c>
      <c r="HTY50" s="80">
        <f>IF(production!HTY24&gt;0,interest_nominal,0)</f>
        <v>0</v>
      </c>
      <c r="HTZ50" s="80">
        <f>IF(production!HTZ24&gt;0,interest_nominal,0)</f>
        <v>0</v>
      </c>
      <c r="HUA50" s="80">
        <f>IF(production!HUA24&gt;0,interest_nominal,0)</f>
        <v>0</v>
      </c>
      <c r="HUB50" s="80">
        <f>IF(production!HUB24&gt;0,interest_nominal,0)</f>
        <v>0</v>
      </c>
      <c r="HUC50" s="80">
        <f>IF(production!HUC24&gt;0,interest_nominal,0)</f>
        <v>0</v>
      </c>
      <c r="HUD50" s="80">
        <f>IF(production!HUD24&gt;0,interest_nominal,0)</f>
        <v>0</v>
      </c>
      <c r="HUE50" s="80">
        <f>IF(production!HUE24&gt;0,interest_nominal,0)</f>
        <v>0</v>
      </c>
      <c r="HUF50" s="80">
        <f>IF(production!HUF24&gt;0,interest_nominal,0)</f>
        <v>0</v>
      </c>
      <c r="HUG50" s="80">
        <f>IF(production!HUG24&gt;0,interest_nominal,0)</f>
        <v>0</v>
      </c>
      <c r="HUH50" s="80">
        <f>IF(production!HUH24&gt;0,interest_nominal,0)</f>
        <v>0</v>
      </c>
      <c r="HUI50" s="80">
        <f>IF(production!HUI24&gt;0,interest_nominal,0)</f>
        <v>0</v>
      </c>
      <c r="HUJ50" s="80">
        <f>IF(production!HUJ24&gt;0,interest_nominal,0)</f>
        <v>0</v>
      </c>
      <c r="HUK50" s="80">
        <f>IF(production!HUK24&gt;0,interest_nominal,0)</f>
        <v>0</v>
      </c>
      <c r="HUL50" s="80">
        <f>IF(production!HUL24&gt;0,interest_nominal,0)</f>
        <v>0</v>
      </c>
      <c r="HUM50" s="80">
        <f>IF(production!HUM24&gt;0,interest_nominal,0)</f>
        <v>0</v>
      </c>
      <c r="HUN50" s="80">
        <f>IF(production!HUN24&gt;0,interest_nominal,0)</f>
        <v>0</v>
      </c>
      <c r="HUO50" s="80">
        <f>IF(production!HUO24&gt;0,interest_nominal,0)</f>
        <v>0</v>
      </c>
      <c r="HUP50" s="80">
        <f>IF(production!HUP24&gt;0,interest_nominal,0)</f>
        <v>0</v>
      </c>
      <c r="HUQ50" s="80">
        <f>IF(production!HUQ24&gt;0,interest_nominal,0)</f>
        <v>0</v>
      </c>
      <c r="HUR50" s="80">
        <f>IF(production!HUR24&gt;0,interest_nominal,0)</f>
        <v>0</v>
      </c>
      <c r="HUS50" s="80">
        <f>IF(production!HUS24&gt;0,interest_nominal,0)</f>
        <v>0</v>
      </c>
      <c r="HUT50" s="80">
        <f>IF(production!HUT24&gt;0,interest_nominal,0)</f>
        <v>0</v>
      </c>
      <c r="HUU50" s="80">
        <f>IF(production!HUU24&gt;0,interest_nominal,0)</f>
        <v>0</v>
      </c>
      <c r="HUV50" s="80">
        <f>IF(production!HUV24&gt;0,interest_nominal,0)</f>
        <v>0</v>
      </c>
      <c r="HUW50" s="80">
        <f>IF(production!HUW24&gt;0,interest_nominal,0)</f>
        <v>0</v>
      </c>
      <c r="HUX50" s="80">
        <f>IF(production!HUX24&gt;0,interest_nominal,0)</f>
        <v>0</v>
      </c>
      <c r="HUY50" s="80">
        <f>IF(production!HUY24&gt;0,interest_nominal,0)</f>
        <v>0</v>
      </c>
      <c r="HUZ50" s="80">
        <f>IF(production!HUZ24&gt;0,interest_nominal,0)</f>
        <v>0</v>
      </c>
      <c r="HVA50" s="80">
        <f>IF(production!HVA24&gt;0,interest_nominal,0)</f>
        <v>0</v>
      </c>
      <c r="HVB50" s="80">
        <f>IF(production!HVB24&gt;0,interest_nominal,0)</f>
        <v>0</v>
      </c>
      <c r="HVC50" s="80">
        <f>IF(production!HVC24&gt;0,interest_nominal,0)</f>
        <v>0</v>
      </c>
      <c r="HVD50" s="80">
        <f>IF(production!HVD24&gt;0,interest_nominal,0)</f>
        <v>0</v>
      </c>
      <c r="HVE50" s="80">
        <f>IF(production!HVE24&gt;0,interest_nominal,0)</f>
        <v>0</v>
      </c>
      <c r="HVF50" s="80">
        <f>IF(production!HVF24&gt;0,interest_nominal,0)</f>
        <v>0</v>
      </c>
      <c r="HVG50" s="80">
        <f>IF(production!HVG24&gt;0,interest_nominal,0)</f>
        <v>0</v>
      </c>
      <c r="HVH50" s="80">
        <f>IF(production!HVH24&gt;0,interest_nominal,0)</f>
        <v>0</v>
      </c>
      <c r="HVI50" s="80">
        <f>IF(production!HVI24&gt;0,interest_nominal,0)</f>
        <v>0</v>
      </c>
      <c r="HVJ50" s="80">
        <f>IF(production!HVJ24&gt;0,interest_nominal,0)</f>
        <v>0</v>
      </c>
      <c r="HVK50" s="80">
        <f>IF(production!HVK24&gt;0,interest_nominal,0)</f>
        <v>0</v>
      </c>
      <c r="HVL50" s="80">
        <f>IF(production!HVL24&gt;0,interest_nominal,0)</f>
        <v>0</v>
      </c>
      <c r="HVM50" s="80">
        <f>IF(production!HVM24&gt;0,interest_nominal,0)</f>
        <v>0</v>
      </c>
      <c r="HVN50" s="80">
        <f>IF(production!HVN24&gt;0,interest_nominal,0)</f>
        <v>0</v>
      </c>
      <c r="HVO50" s="80">
        <f>IF(production!HVO24&gt;0,interest_nominal,0)</f>
        <v>0</v>
      </c>
      <c r="HVP50" s="80">
        <f>IF(production!HVP24&gt;0,interest_nominal,0)</f>
        <v>0</v>
      </c>
      <c r="HVQ50" s="80">
        <f>IF(production!HVQ24&gt;0,interest_nominal,0)</f>
        <v>0</v>
      </c>
      <c r="HVR50" s="80">
        <f>IF(production!HVR24&gt;0,interest_nominal,0)</f>
        <v>0</v>
      </c>
      <c r="HVS50" s="80">
        <f>IF(production!HVS24&gt;0,interest_nominal,0)</f>
        <v>0</v>
      </c>
      <c r="HVT50" s="80">
        <f>IF(production!HVT24&gt;0,interest_nominal,0)</f>
        <v>0</v>
      </c>
      <c r="HVU50" s="80">
        <f>IF(production!HVU24&gt;0,interest_nominal,0)</f>
        <v>0</v>
      </c>
      <c r="HVV50" s="80">
        <f>IF(production!HVV24&gt;0,interest_nominal,0)</f>
        <v>0</v>
      </c>
      <c r="HVW50" s="80">
        <f>IF(production!HVW24&gt;0,interest_nominal,0)</f>
        <v>0</v>
      </c>
      <c r="HVX50" s="80">
        <f>IF(production!HVX24&gt;0,interest_nominal,0)</f>
        <v>0</v>
      </c>
      <c r="HVY50" s="80">
        <f>IF(production!HVY24&gt;0,interest_nominal,0)</f>
        <v>0</v>
      </c>
      <c r="HVZ50" s="80">
        <f>IF(production!HVZ24&gt;0,interest_nominal,0)</f>
        <v>0</v>
      </c>
      <c r="HWA50" s="80">
        <f>IF(production!HWA24&gt;0,interest_nominal,0)</f>
        <v>0</v>
      </c>
      <c r="HWB50" s="80">
        <f>IF(production!HWB24&gt;0,interest_nominal,0)</f>
        <v>0</v>
      </c>
      <c r="HWC50" s="80">
        <f>IF(production!HWC24&gt;0,interest_nominal,0)</f>
        <v>0</v>
      </c>
      <c r="HWD50" s="80">
        <f>IF(production!HWD24&gt;0,interest_nominal,0)</f>
        <v>0</v>
      </c>
      <c r="HWE50" s="80">
        <f>IF(production!HWE24&gt;0,interest_nominal,0)</f>
        <v>0</v>
      </c>
      <c r="HWF50" s="80">
        <f>IF(production!HWF24&gt;0,interest_nominal,0)</f>
        <v>0</v>
      </c>
      <c r="HWG50" s="80">
        <f>IF(production!HWG24&gt;0,interest_nominal,0)</f>
        <v>0</v>
      </c>
      <c r="HWH50" s="80">
        <f>IF(production!HWH24&gt;0,interest_nominal,0)</f>
        <v>0</v>
      </c>
      <c r="HWI50" s="80">
        <f>IF(production!HWI24&gt;0,interest_nominal,0)</f>
        <v>0</v>
      </c>
      <c r="HWJ50" s="80">
        <f>IF(production!HWJ24&gt;0,interest_nominal,0)</f>
        <v>0</v>
      </c>
      <c r="HWK50" s="80">
        <f>IF(production!HWK24&gt;0,interest_nominal,0)</f>
        <v>0</v>
      </c>
      <c r="HWL50" s="80">
        <f>IF(production!HWL24&gt;0,interest_nominal,0)</f>
        <v>0</v>
      </c>
      <c r="HWM50" s="80">
        <f>IF(production!HWM24&gt;0,interest_nominal,0)</f>
        <v>0</v>
      </c>
      <c r="HWN50" s="80">
        <f>IF(production!HWN24&gt;0,interest_nominal,0)</f>
        <v>0</v>
      </c>
      <c r="HWO50" s="80">
        <f>IF(production!HWO24&gt;0,interest_nominal,0)</f>
        <v>0</v>
      </c>
      <c r="HWP50" s="80">
        <f>IF(production!HWP24&gt;0,interest_nominal,0)</f>
        <v>0</v>
      </c>
      <c r="HWQ50" s="80">
        <f>IF(production!HWQ24&gt;0,interest_nominal,0)</f>
        <v>0</v>
      </c>
      <c r="HWR50" s="80">
        <f>IF(production!HWR24&gt;0,interest_nominal,0)</f>
        <v>0</v>
      </c>
      <c r="HWS50" s="80">
        <f>IF(production!HWS24&gt;0,interest_nominal,0)</f>
        <v>0</v>
      </c>
      <c r="HWT50" s="80">
        <f>IF(production!HWT24&gt;0,interest_nominal,0)</f>
        <v>0</v>
      </c>
      <c r="HWU50" s="80">
        <f>IF(production!HWU24&gt;0,interest_nominal,0)</f>
        <v>0</v>
      </c>
      <c r="HWV50" s="80">
        <f>IF(production!HWV24&gt;0,interest_nominal,0)</f>
        <v>0</v>
      </c>
      <c r="HWW50" s="80">
        <f>IF(production!HWW24&gt;0,interest_nominal,0)</f>
        <v>0</v>
      </c>
      <c r="HWX50" s="80">
        <f>IF(production!HWX24&gt;0,interest_nominal,0)</f>
        <v>0</v>
      </c>
      <c r="HWY50" s="80">
        <f>IF(production!HWY24&gt;0,interest_nominal,0)</f>
        <v>0</v>
      </c>
      <c r="HWZ50" s="80">
        <f>IF(production!HWZ24&gt;0,interest_nominal,0)</f>
        <v>0</v>
      </c>
      <c r="HXA50" s="80">
        <f>IF(production!HXA24&gt;0,interest_nominal,0)</f>
        <v>0</v>
      </c>
      <c r="HXB50" s="80">
        <f>IF(production!HXB24&gt;0,interest_nominal,0)</f>
        <v>0</v>
      </c>
      <c r="HXC50" s="80">
        <f>IF(production!HXC24&gt;0,interest_nominal,0)</f>
        <v>0</v>
      </c>
      <c r="HXD50" s="80">
        <f>IF(production!HXD24&gt;0,interest_nominal,0)</f>
        <v>0</v>
      </c>
      <c r="HXE50" s="80">
        <f>IF(production!HXE24&gt;0,interest_nominal,0)</f>
        <v>0</v>
      </c>
      <c r="HXF50" s="80">
        <f>IF(production!HXF24&gt;0,interest_nominal,0)</f>
        <v>0</v>
      </c>
      <c r="HXG50" s="80">
        <f>IF(production!HXG24&gt;0,interest_nominal,0)</f>
        <v>0</v>
      </c>
      <c r="HXH50" s="80">
        <f>IF(production!HXH24&gt;0,interest_nominal,0)</f>
        <v>0</v>
      </c>
      <c r="HXI50" s="80">
        <f>IF(production!HXI24&gt;0,interest_nominal,0)</f>
        <v>0</v>
      </c>
      <c r="HXJ50" s="80">
        <f>IF(production!HXJ24&gt;0,interest_nominal,0)</f>
        <v>0</v>
      </c>
      <c r="HXK50" s="80">
        <f>IF(production!HXK24&gt;0,interest_nominal,0)</f>
        <v>0</v>
      </c>
      <c r="HXL50" s="80">
        <f>IF(production!HXL24&gt;0,interest_nominal,0)</f>
        <v>0</v>
      </c>
      <c r="HXM50" s="80">
        <f>IF(production!HXM24&gt;0,interest_nominal,0)</f>
        <v>0</v>
      </c>
      <c r="HXN50" s="80">
        <f>IF(production!HXN24&gt;0,interest_nominal,0)</f>
        <v>0</v>
      </c>
      <c r="HXO50" s="80">
        <f>IF(production!HXO24&gt;0,interest_nominal,0)</f>
        <v>0</v>
      </c>
      <c r="HXP50" s="80">
        <f>IF(production!HXP24&gt;0,interest_nominal,0)</f>
        <v>0</v>
      </c>
      <c r="HXQ50" s="80">
        <f>IF(production!HXQ24&gt;0,interest_nominal,0)</f>
        <v>0</v>
      </c>
      <c r="HXR50" s="80">
        <f>IF(production!HXR24&gt;0,interest_nominal,0)</f>
        <v>0</v>
      </c>
      <c r="HXS50" s="80">
        <f>IF(production!HXS24&gt;0,interest_nominal,0)</f>
        <v>0</v>
      </c>
      <c r="HXT50" s="80">
        <f>IF(production!HXT24&gt;0,interest_nominal,0)</f>
        <v>0</v>
      </c>
      <c r="HXU50" s="80">
        <f>IF(production!HXU24&gt;0,interest_nominal,0)</f>
        <v>0</v>
      </c>
      <c r="HXV50" s="80">
        <f>IF(production!HXV24&gt;0,interest_nominal,0)</f>
        <v>0</v>
      </c>
      <c r="HXW50" s="80">
        <f>IF(production!HXW24&gt;0,interest_nominal,0)</f>
        <v>0</v>
      </c>
      <c r="HXX50" s="80">
        <f>IF(production!HXX24&gt;0,interest_nominal,0)</f>
        <v>0</v>
      </c>
      <c r="HXY50" s="80">
        <f>IF(production!HXY24&gt;0,interest_nominal,0)</f>
        <v>0</v>
      </c>
      <c r="HXZ50" s="80">
        <f>IF(production!HXZ24&gt;0,interest_nominal,0)</f>
        <v>0</v>
      </c>
      <c r="HYA50" s="80">
        <f>IF(production!HYA24&gt;0,interest_nominal,0)</f>
        <v>0</v>
      </c>
      <c r="HYB50" s="80">
        <f>IF(production!HYB24&gt;0,interest_nominal,0)</f>
        <v>0</v>
      </c>
      <c r="HYC50" s="80">
        <f>IF(production!HYC24&gt;0,interest_nominal,0)</f>
        <v>0</v>
      </c>
      <c r="HYD50" s="80">
        <f>IF(production!HYD24&gt;0,interest_nominal,0)</f>
        <v>0</v>
      </c>
      <c r="HYE50" s="80">
        <f>IF(production!HYE24&gt;0,interest_nominal,0)</f>
        <v>0</v>
      </c>
      <c r="HYF50" s="80">
        <f>IF(production!HYF24&gt;0,interest_nominal,0)</f>
        <v>0</v>
      </c>
      <c r="HYG50" s="80">
        <f>IF(production!HYG24&gt;0,interest_nominal,0)</f>
        <v>0</v>
      </c>
      <c r="HYH50" s="80">
        <f>IF(production!HYH24&gt;0,interest_nominal,0)</f>
        <v>0</v>
      </c>
      <c r="HYI50" s="80">
        <f>IF(production!HYI24&gt;0,interest_nominal,0)</f>
        <v>0</v>
      </c>
      <c r="HYJ50" s="80">
        <f>IF(production!HYJ24&gt;0,interest_nominal,0)</f>
        <v>0</v>
      </c>
      <c r="HYK50" s="80">
        <f>IF(production!HYK24&gt;0,interest_nominal,0)</f>
        <v>0</v>
      </c>
      <c r="HYL50" s="80">
        <f>IF(production!HYL24&gt;0,interest_nominal,0)</f>
        <v>0</v>
      </c>
      <c r="HYM50" s="80">
        <f>IF(production!HYM24&gt;0,interest_nominal,0)</f>
        <v>0</v>
      </c>
      <c r="HYN50" s="80">
        <f>IF(production!HYN24&gt;0,interest_nominal,0)</f>
        <v>0</v>
      </c>
      <c r="HYO50" s="80">
        <f>IF(production!HYO24&gt;0,interest_nominal,0)</f>
        <v>0</v>
      </c>
      <c r="HYP50" s="80">
        <f>IF(production!HYP24&gt;0,interest_nominal,0)</f>
        <v>0</v>
      </c>
      <c r="HYQ50" s="80">
        <f>IF(production!HYQ24&gt;0,interest_nominal,0)</f>
        <v>0</v>
      </c>
      <c r="HYR50" s="80">
        <f>IF(production!HYR24&gt;0,interest_nominal,0)</f>
        <v>0</v>
      </c>
      <c r="HYS50" s="80">
        <f>IF(production!HYS24&gt;0,interest_nominal,0)</f>
        <v>0</v>
      </c>
      <c r="HYT50" s="80">
        <f>IF(production!HYT24&gt;0,interest_nominal,0)</f>
        <v>0</v>
      </c>
      <c r="HYU50" s="80">
        <f>IF(production!HYU24&gt;0,interest_nominal,0)</f>
        <v>0</v>
      </c>
      <c r="HYV50" s="80">
        <f>IF(production!HYV24&gt;0,interest_nominal,0)</f>
        <v>0</v>
      </c>
      <c r="HYW50" s="80">
        <f>IF(production!HYW24&gt;0,interest_nominal,0)</f>
        <v>0</v>
      </c>
      <c r="HYX50" s="80">
        <f>IF(production!HYX24&gt;0,interest_nominal,0)</f>
        <v>0</v>
      </c>
      <c r="HYY50" s="80">
        <f>IF(production!HYY24&gt;0,interest_nominal,0)</f>
        <v>0</v>
      </c>
      <c r="HYZ50" s="80">
        <f>IF(production!HYZ24&gt;0,interest_nominal,0)</f>
        <v>0</v>
      </c>
      <c r="HZA50" s="80">
        <f>IF(production!HZA24&gt;0,interest_nominal,0)</f>
        <v>0</v>
      </c>
      <c r="HZB50" s="80">
        <f>IF(production!HZB24&gt;0,interest_nominal,0)</f>
        <v>0</v>
      </c>
      <c r="HZC50" s="80">
        <f>IF(production!HZC24&gt;0,interest_nominal,0)</f>
        <v>0</v>
      </c>
      <c r="HZD50" s="80">
        <f>IF(production!HZD24&gt;0,interest_nominal,0)</f>
        <v>0</v>
      </c>
      <c r="HZE50" s="80">
        <f>IF(production!HZE24&gt;0,interest_nominal,0)</f>
        <v>0</v>
      </c>
      <c r="HZF50" s="80">
        <f>IF(production!HZF24&gt;0,interest_nominal,0)</f>
        <v>0</v>
      </c>
      <c r="HZG50" s="80">
        <f>IF(production!HZG24&gt;0,interest_nominal,0)</f>
        <v>0</v>
      </c>
      <c r="HZH50" s="80">
        <f>IF(production!HZH24&gt;0,interest_nominal,0)</f>
        <v>0</v>
      </c>
      <c r="HZI50" s="80">
        <f>IF(production!HZI24&gt;0,interest_nominal,0)</f>
        <v>0</v>
      </c>
      <c r="HZJ50" s="80">
        <f>IF(production!HZJ24&gt;0,interest_nominal,0)</f>
        <v>0</v>
      </c>
      <c r="HZK50" s="80">
        <f>IF(production!HZK24&gt;0,interest_nominal,0)</f>
        <v>0</v>
      </c>
      <c r="HZL50" s="80">
        <f>IF(production!HZL24&gt;0,interest_nominal,0)</f>
        <v>0</v>
      </c>
      <c r="HZM50" s="80">
        <f>IF(production!HZM24&gt;0,interest_nominal,0)</f>
        <v>0</v>
      </c>
      <c r="HZN50" s="80">
        <f>IF(production!HZN24&gt;0,interest_nominal,0)</f>
        <v>0</v>
      </c>
      <c r="HZO50" s="80">
        <f>IF(production!HZO24&gt;0,interest_nominal,0)</f>
        <v>0</v>
      </c>
      <c r="HZP50" s="80">
        <f>IF(production!HZP24&gt;0,interest_nominal,0)</f>
        <v>0</v>
      </c>
      <c r="HZQ50" s="80">
        <f>IF(production!HZQ24&gt;0,interest_nominal,0)</f>
        <v>0</v>
      </c>
      <c r="HZR50" s="80">
        <f>IF(production!HZR24&gt;0,interest_nominal,0)</f>
        <v>0</v>
      </c>
      <c r="HZS50" s="80">
        <f>IF(production!HZS24&gt;0,interest_nominal,0)</f>
        <v>0</v>
      </c>
      <c r="HZT50" s="80">
        <f>IF(production!HZT24&gt;0,interest_nominal,0)</f>
        <v>0</v>
      </c>
      <c r="HZU50" s="80">
        <f>IF(production!HZU24&gt;0,interest_nominal,0)</f>
        <v>0</v>
      </c>
      <c r="HZV50" s="80">
        <f>IF(production!HZV24&gt;0,interest_nominal,0)</f>
        <v>0</v>
      </c>
      <c r="HZW50" s="80">
        <f>IF(production!HZW24&gt;0,interest_nominal,0)</f>
        <v>0</v>
      </c>
      <c r="HZX50" s="80">
        <f>IF(production!HZX24&gt;0,interest_nominal,0)</f>
        <v>0</v>
      </c>
      <c r="HZY50" s="80">
        <f>IF(production!HZY24&gt;0,interest_nominal,0)</f>
        <v>0</v>
      </c>
      <c r="HZZ50" s="80">
        <f>IF(production!HZZ24&gt;0,interest_nominal,0)</f>
        <v>0</v>
      </c>
      <c r="IAA50" s="80">
        <f>IF(production!IAA24&gt;0,interest_nominal,0)</f>
        <v>0</v>
      </c>
      <c r="IAB50" s="80">
        <f>IF(production!IAB24&gt;0,interest_nominal,0)</f>
        <v>0</v>
      </c>
      <c r="IAC50" s="80">
        <f>IF(production!IAC24&gt;0,interest_nominal,0)</f>
        <v>0</v>
      </c>
      <c r="IAD50" s="80">
        <f>IF(production!IAD24&gt;0,interest_nominal,0)</f>
        <v>0</v>
      </c>
      <c r="IAE50" s="80">
        <f>IF(production!IAE24&gt;0,interest_nominal,0)</f>
        <v>0</v>
      </c>
      <c r="IAF50" s="80">
        <f>IF(production!IAF24&gt;0,interest_nominal,0)</f>
        <v>0</v>
      </c>
      <c r="IAG50" s="80">
        <f>IF(production!IAG24&gt;0,interest_nominal,0)</f>
        <v>0</v>
      </c>
      <c r="IAH50" s="80">
        <f>IF(production!IAH24&gt;0,interest_nominal,0)</f>
        <v>0</v>
      </c>
      <c r="IAI50" s="80">
        <f>IF(production!IAI24&gt;0,interest_nominal,0)</f>
        <v>0</v>
      </c>
      <c r="IAJ50" s="80">
        <f>IF(production!IAJ24&gt;0,interest_nominal,0)</f>
        <v>0</v>
      </c>
      <c r="IAK50" s="80">
        <f>IF(production!IAK24&gt;0,interest_nominal,0)</f>
        <v>0</v>
      </c>
      <c r="IAL50" s="80">
        <f>IF(production!IAL24&gt;0,interest_nominal,0)</f>
        <v>0</v>
      </c>
      <c r="IAM50" s="80">
        <f>IF(production!IAM24&gt;0,interest_nominal,0)</f>
        <v>0</v>
      </c>
      <c r="IAN50" s="80">
        <f>IF(production!IAN24&gt;0,interest_nominal,0)</f>
        <v>0</v>
      </c>
      <c r="IAO50" s="80">
        <f>IF(production!IAO24&gt;0,interest_nominal,0)</f>
        <v>0</v>
      </c>
      <c r="IAP50" s="80">
        <f>IF(production!IAP24&gt;0,interest_nominal,0)</f>
        <v>0</v>
      </c>
      <c r="IAQ50" s="80">
        <f>IF(production!IAQ24&gt;0,interest_nominal,0)</f>
        <v>0</v>
      </c>
      <c r="IAR50" s="80">
        <f>IF(production!IAR24&gt;0,interest_nominal,0)</f>
        <v>0</v>
      </c>
      <c r="IAS50" s="80">
        <f>IF(production!IAS24&gt;0,interest_nominal,0)</f>
        <v>0</v>
      </c>
      <c r="IAT50" s="80">
        <f>IF(production!IAT24&gt;0,interest_nominal,0)</f>
        <v>0</v>
      </c>
      <c r="IAU50" s="80">
        <f>IF(production!IAU24&gt;0,interest_nominal,0)</f>
        <v>0</v>
      </c>
      <c r="IAV50" s="80">
        <f>IF(production!IAV24&gt;0,interest_nominal,0)</f>
        <v>0</v>
      </c>
      <c r="IAW50" s="80">
        <f>IF(production!IAW24&gt;0,interest_nominal,0)</f>
        <v>0</v>
      </c>
      <c r="IAX50" s="80">
        <f>IF(production!IAX24&gt;0,interest_nominal,0)</f>
        <v>0</v>
      </c>
      <c r="IAY50" s="80">
        <f>IF(production!IAY24&gt;0,interest_nominal,0)</f>
        <v>0</v>
      </c>
      <c r="IAZ50" s="80">
        <f>IF(production!IAZ24&gt;0,interest_nominal,0)</f>
        <v>0</v>
      </c>
      <c r="IBA50" s="80">
        <f>IF(production!IBA24&gt;0,interest_nominal,0)</f>
        <v>0</v>
      </c>
      <c r="IBB50" s="80">
        <f>IF(production!IBB24&gt;0,interest_nominal,0)</f>
        <v>0</v>
      </c>
      <c r="IBC50" s="80">
        <f>IF(production!IBC24&gt;0,interest_nominal,0)</f>
        <v>0</v>
      </c>
      <c r="IBD50" s="80">
        <f>IF(production!IBD24&gt;0,interest_nominal,0)</f>
        <v>0</v>
      </c>
      <c r="IBE50" s="80">
        <f>IF(production!IBE24&gt;0,interest_nominal,0)</f>
        <v>0</v>
      </c>
      <c r="IBF50" s="80">
        <f>IF(production!IBF24&gt;0,interest_nominal,0)</f>
        <v>0</v>
      </c>
      <c r="IBG50" s="80">
        <f>IF(production!IBG24&gt;0,interest_nominal,0)</f>
        <v>0</v>
      </c>
      <c r="IBH50" s="80">
        <f>IF(production!IBH24&gt;0,interest_nominal,0)</f>
        <v>0</v>
      </c>
      <c r="IBI50" s="80">
        <f>IF(production!IBI24&gt;0,interest_nominal,0)</f>
        <v>0</v>
      </c>
      <c r="IBJ50" s="80">
        <f>IF(production!IBJ24&gt;0,interest_nominal,0)</f>
        <v>0</v>
      </c>
      <c r="IBK50" s="80">
        <f>IF(production!IBK24&gt;0,interest_nominal,0)</f>
        <v>0</v>
      </c>
      <c r="IBL50" s="80">
        <f>IF(production!IBL24&gt;0,interest_nominal,0)</f>
        <v>0</v>
      </c>
      <c r="IBM50" s="80">
        <f>IF(production!IBM24&gt;0,interest_nominal,0)</f>
        <v>0</v>
      </c>
      <c r="IBN50" s="80">
        <f>IF(production!IBN24&gt;0,interest_nominal,0)</f>
        <v>0</v>
      </c>
      <c r="IBO50" s="80">
        <f>IF(production!IBO24&gt;0,interest_nominal,0)</f>
        <v>0</v>
      </c>
      <c r="IBP50" s="80">
        <f>IF(production!IBP24&gt;0,interest_nominal,0)</f>
        <v>0</v>
      </c>
      <c r="IBQ50" s="80">
        <f>IF(production!IBQ24&gt;0,interest_nominal,0)</f>
        <v>0</v>
      </c>
      <c r="IBR50" s="80">
        <f>IF(production!IBR24&gt;0,interest_nominal,0)</f>
        <v>0</v>
      </c>
      <c r="IBS50" s="80">
        <f>IF(production!IBS24&gt;0,interest_nominal,0)</f>
        <v>0</v>
      </c>
      <c r="IBT50" s="80">
        <f>IF(production!IBT24&gt;0,interest_nominal,0)</f>
        <v>0</v>
      </c>
      <c r="IBU50" s="80">
        <f>IF(production!IBU24&gt;0,interest_nominal,0)</f>
        <v>0</v>
      </c>
      <c r="IBV50" s="80">
        <f>IF(production!IBV24&gt;0,interest_nominal,0)</f>
        <v>0</v>
      </c>
      <c r="IBW50" s="80">
        <f>IF(production!IBW24&gt;0,interest_nominal,0)</f>
        <v>0</v>
      </c>
      <c r="IBX50" s="80">
        <f>IF(production!IBX24&gt;0,interest_nominal,0)</f>
        <v>0</v>
      </c>
      <c r="IBY50" s="80">
        <f>IF(production!IBY24&gt;0,interest_nominal,0)</f>
        <v>0</v>
      </c>
      <c r="IBZ50" s="80">
        <f>IF(production!IBZ24&gt;0,interest_nominal,0)</f>
        <v>0</v>
      </c>
      <c r="ICA50" s="80">
        <f>IF(production!ICA24&gt;0,interest_nominal,0)</f>
        <v>0</v>
      </c>
      <c r="ICB50" s="80">
        <f>IF(production!ICB24&gt;0,interest_nominal,0)</f>
        <v>0</v>
      </c>
      <c r="ICC50" s="80">
        <f>IF(production!ICC24&gt;0,interest_nominal,0)</f>
        <v>0</v>
      </c>
      <c r="ICD50" s="80">
        <f>IF(production!ICD24&gt;0,interest_nominal,0)</f>
        <v>0</v>
      </c>
      <c r="ICE50" s="80">
        <f>IF(production!ICE24&gt;0,interest_nominal,0)</f>
        <v>0</v>
      </c>
      <c r="ICF50" s="80">
        <f>IF(production!ICF24&gt;0,interest_nominal,0)</f>
        <v>0</v>
      </c>
      <c r="ICG50" s="80">
        <f>IF(production!ICG24&gt;0,interest_nominal,0)</f>
        <v>0</v>
      </c>
      <c r="ICH50" s="80">
        <f>IF(production!ICH24&gt;0,interest_nominal,0)</f>
        <v>0</v>
      </c>
      <c r="ICI50" s="80">
        <f>IF(production!ICI24&gt;0,interest_nominal,0)</f>
        <v>0</v>
      </c>
      <c r="ICJ50" s="80">
        <f>IF(production!ICJ24&gt;0,interest_nominal,0)</f>
        <v>0</v>
      </c>
      <c r="ICK50" s="80">
        <f>IF(production!ICK24&gt;0,interest_nominal,0)</f>
        <v>0</v>
      </c>
      <c r="ICL50" s="80">
        <f>IF(production!ICL24&gt;0,interest_nominal,0)</f>
        <v>0</v>
      </c>
      <c r="ICM50" s="80">
        <f>IF(production!ICM24&gt;0,interest_nominal,0)</f>
        <v>0</v>
      </c>
      <c r="ICN50" s="80">
        <f>IF(production!ICN24&gt;0,interest_nominal,0)</f>
        <v>0</v>
      </c>
      <c r="ICO50" s="80">
        <f>IF(production!ICO24&gt;0,interest_nominal,0)</f>
        <v>0</v>
      </c>
      <c r="ICP50" s="80">
        <f>IF(production!ICP24&gt;0,interest_nominal,0)</f>
        <v>0</v>
      </c>
      <c r="ICQ50" s="80">
        <f>IF(production!ICQ24&gt;0,interest_nominal,0)</f>
        <v>0</v>
      </c>
      <c r="ICR50" s="80">
        <f>IF(production!ICR24&gt;0,interest_nominal,0)</f>
        <v>0</v>
      </c>
      <c r="ICS50" s="80">
        <f>IF(production!ICS24&gt;0,interest_nominal,0)</f>
        <v>0</v>
      </c>
      <c r="ICT50" s="80">
        <f>IF(production!ICT24&gt;0,interest_nominal,0)</f>
        <v>0</v>
      </c>
      <c r="ICU50" s="80">
        <f>IF(production!ICU24&gt;0,interest_nominal,0)</f>
        <v>0</v>
      </c>
      <c r="ICV50" s="80">
        <f>IF(production!ICV24&gt;0,interest_nominal,0)</f>
        <v>0</v>
      </c>
      <c r="ICW50" s="80">
        <f>IF(production!ICW24&gt;0,interest_nominal,0)</f>
        <v>0</v>
      </c>
      <c r="ICX50" s="80">
        <f>IF(production!ICX24&gt;0,interest_nominal,0)</f>
        <v>0</v>
      </c>
      <c r="ICY50" s="80">
        <f>IF(production!ICY24&gt;0,interest_nominal,0)</f>
        <v>0</v>
      </c>
      <c r="ICZ50" s="80">
        <f>IF(production!ICZ24&gt;0,interest_nominal,0)</f>
        <v>0</v>
      </c>
      <c r="IDA50" s="80">
        <f>IF(production!IDA24&gt;0,interest_nominal,0)</f>
        <v>0</v>
      </c>
      <c r="IDB50" s="80">
        <f>IF(production!IDB24&gt;0,interest_nominal,0)</f>
        <v>0</v>
      </c>
      <c r="IDC50" s="80">
        <f>IF(production!IDC24&gt;0,interest_nominal,0)</f>
        <v>0</v>
      </c>
      <c r="IDD50" s="80">
        <f>IF(production!IDD24&gt;0,interest_nominal,0)</f>
        <v>0</v>
      </c>
      <c r="IDE50" s="80">
        <f>IF(production!IDE24&gt;0,interest_nominal,0)</f>
        <v>0</v>
      </c>
      <c r="IDF50" s="80">
        <f>IF(production!IDF24&gt;0,interest_nominal,0)</f>
        <v>0</v>
      </c>
      <c r="IDG50" s="80">
        <f>IF(production!IDG24&gt;0,interest_nominal,0)</f>
        <v>0</v>
      </c>
      <c r="IDH50" s="80">
        <f>IF(production!IDH24&gt;0,interest_nominal,0)</f>
        <v>0</v>
      </c>
      <c r="IDI50" s="80">
        <f>IF(production!IDI24&gt;0,interest_nominal,0)</f>
        <v>0</v>
      </c>
      <c r="IDJ50" s="80">
        <f>IF(production!IDJ24&gt;0,interest_nominal,0)</f>
        <v>0</v>
      </c>
      <c r="IDK50" s="80">
        <f>IF(production!IDK24&gt;0,interest_nominal,0)</f>
        <v>0</v>
      </c>
      <c r="IDL50" s="80">
        <f>IF(production!IDL24&gt;0,interest_nominal,0)</f>
        <v>0</v>
      </c>
      <c r="IDM50" s="80">
        <f>IF(production!IDM24&gt;0,interest_nominal,0)</f>
        <v>0</v>
      </c>
      <c r="IDN50" s="80">
        <f>IF(production!IDN24&gt;0,interest_nominal,0)</f>
        <v>0</v>
      </c>
      <c r="IDO50" s="80">
        <f>IF(production!IDO24&gt;0,interest_nominal,0)</f>
        <v>0</v>
      </c>
      <c r="IDP50" s="80">
        <f>IF(production!IDP24&gt;0,interest_nominal,0)</f>
        <v>0</v>
      </c>
      <c r="IDQ50" s="80">
        <f>IF(production!IDQ24&gt;0,interest_nominal,0)</f>
        <v>0</v>
      </c>
      <c r="IDR50" s="80">
        <f>IF(production!IDR24&gt;0,interest_nominal,0)</f>
        <v>0</v>
      </c>
      <c r="IDS50" s="80">
        <f>IF(production!IDS24&gt;0,interest_nominal,0)</f>
        <v>0</v>
      </c>
      <c r="IDT50" s="80">
        <f>IF(production!IDT24&gt;0,interest_nominal,0)</f>
        <v>0</v>
      </c>
      <c r="IDU50" s="80">
        <f>IF(production!IDU24&gt;0,interest_nominal,0)</f>
        <v>0</v>
      </c>
      <c r="IDV50" s="80">
        <f>IF(production!IDV24&gt;0,interest_nominal,0)</f>
        <v>0</v>
      </c>
      <c r="IDW50" s="80">
        <f>IF(production!IDW24&gt;0,interest_nominal,0)</f>
        <v>0</v>
      </c>
      <c r="IDX50" s="80">
        <f>IF(production!IDX24&gt;0,interest_nominal,0)</f>
        <v>0</v>
      </c>
      <c r="IDY50" s="80">
        <f>IF(production!IDY24&gt;0,interest_nominal,0)</f>
        <v>0</v>
      </c>
      <c r="IDZ50" s="80">
        <f>IF(production!IDZ24&gt;0,interest_nominal,0)</f>
        <v>0</v>
      </c>
      <c r="IEA50" s="80">
        <f>IF(production!IEA24&gt;0,interest_nominal,0)</f>
        <v>0</v>
      </c>
      <c r="IEB50" s="80">
        <f>IF(production!IEB24&gt;0,interest_nominal,0)</f>
        <v>0</v>
      </c>
      <c r="IEC50" s="80">
        <f>IF(production!IEC24&gt;0,interest_nominal,0)</f>
        <v>0</v>
      </c>
      <c r="IED50" s="80">
        <f>IF(production!IED24&gt;0,interest_nominal,0)</f>
        <v>0</v>
      </c>
      <c r="IEE50" s="80">
        <f>IF(production!IEE24&gt;0,interest_nominal,0)</f>
        <v>0</v>
      </c>
      <c r="IEF50" s="80">
        <f>IF(production!IEF24&gt;0,interest_nominal,0)</f>
        <v>0</v>
      </c>
      <c r="IEG50" s="80">
        <f>IF(production!IEG24&gt;0,interest_nominal,0)</f>
        <v>0</v>
      </c>
      <c r="IEH50" s="80">
        <f>IF(production!IEH24&gt;0,interest_nominal,0)</f>
        <v>0</v>
      </c>
      <c r="IEI50" s="80">
        <f>IF(production!IEI24&gt;0,interest_nominal,0)</f>
        <v>0</v>
      </c>
      <c r="IEJ50" s="80">
        <f>IF(production!IEJ24&gt;0,interest_nominal,0)</f>
        <v>0</v>
      </c>
      <c r="IEK50" s="80">
        <f>IF(production!IEK24&gt;0,interest_nominal,0)</f>
        <v>0</v>
      </c>
      <c r="IEL50" s="80">
        <f>IF(production!IEL24&gt;0,interest_nominal,0)</f>
        <v>0</v>
      </c>
      <c r="IEM50" s="80">
        <f>IF(production!IEM24&gt;0,interest_nominal,0)</f>
        <v>0</v>
      </c>
      <c r="IEN50" s="80">
        <f>IF(production!IEN24&gt;0,interest_nominal,0)</f>
        <v>0</v>
      </c>
      <c r="IEO50" s="80">
        <f>IF(production!IEO24&gt;0,interest_nominal,0)</f>
        <v>0</v>
      </c>
      <c r="IEP50" s="80">
        <f>IF(production!IEP24&gt;0,interest_nominal,0)</f>
        <v>0</v>
      </c>
      <c r="IEQ50" s="80">
        <f>IF(production!IEQ24&gt;0,interest_nominal,0)</f>
        <v>0</v>
      </c>
      <c r="IER50" s="80">
        <f>IF(production!IER24&gt;0,interest_nominal,0)</f>
        <v>0</v>
      </c>
      <c r="IES50" s="80">
        <f>IF(production!IES24&gt;0,interest_nominal,0)</f>
        <v>0</v>
      </c>
      <c r="IET50" s="80">
        <f>IF(production!IET24&gt;0,interest_nominal,0)</f>
        <v>0</v>
      </c>
      <c r="IEU50" s="80">
        <f>IF(production!IEU24&gt;0,interest_nominal,0)</f>
        <v>0</v>
      </c>
      <c r="IEV50" s="80">
        <f>IF(production!IEV24&gt;0,interest_nominal,0)</f>
        <v>0</v>
      </c>
      <c r="IEW50" s="80">
        <f>IF(production!IEW24&gt;0,interest_nominal,0)</f>
        <v>0</v>
      </c>
      <c r="IEX50" s="80">
        <f>IF(production!IEX24&gt;0,interest_nominal,0)</f>
        <v>0</v>
      </c>
      <c r="IEY50" s="80">
        <f>IF(production!IEY24&gt;0,interest_nominal,0)</f>
        <v>0</v>
      </c>
      <c r="IEZ50" s="80">
        <f>IF(production!IEZ24&gt;0,interest_nominal,0)</f>
        <v>0</v>
      </c>
      <c r="IFA50" s="80">
        <f>IF(production!IFA24&gt;0,interest_nominal,0)</f>
        <v>0</v>
      </c>
      <c r="IFB50" s="80">
        <f>IF(production!IFB24&gt;0,interest_nominal,0)</f>
        <v>0</v>
      </c>
      <c r="IFC50" s="80">
        <f>IF(production!IFC24&gt;0,interest_nominal,0)</f>
        <v>0</v>
      </c>
      <c r="IFD50" s="80">
        <f>IF(production!IFD24&gt;0,interest_nominal,0)</f>
        <v>0</v>
      </c>
      <c r="IFE50" s="80">
        <f>IF(production!IFE24&gt;0,interest_nominal,0)</f>
        <v>0</v>
      </c>
      <c r="IFF50" s="80">
        <f>IF(production!IFF24&gt;0,interest_nominal,0)</f>
        <v>0</v>
      </c>
      <c r="IFG50" s="80">
        <f>IF(production!IFG24&gt;0,interest_nominal,0)</f>
        <v>0</v>
      </c>
      <c r="IFH50" s="80">
        <f>IF(production!IFH24&gt;0,interest_nominal,0)</f>
        <v>0</v>
      </c>
      <c r="IFI50" s="80">
        <f>IF(production!IFI24&gt;0,interest_nominal,0)</f>
        <v>0</v>
      </c>
      <c r="IFJ50" s="80">
        <f>IF(production!IFJ24&gt;0,interest_nominal,0)</f>
        <v>0</v>
      </c>
      <c r="IFK50" s="80">
        <f>IF(production!IFK24&gt;0,interest_nominal,0)</f>
        <v>0</v>
      </c>
      <c r="IFL50" s="80">
        <f>IF(production!IFL24&gt;0,interest_nominal,0)</f>
        <v>0</v>
      </c>
      <c r="IFM50" s="80">
        <f>IF(production!IFM24&gt;0,interest_nominal,0)</f>
        <v>0</v>
      </c>
      <c r="IFN50" s="80">
        <f>IF(production!IFN24&gt;0,interest_nominal,0)</f>
        <v>0</v>
      </c>
      <c r="IFO50" s="80">
        <f>IF(production!IFO24&gt;0,interest_nominal,0)</f>
        <v>0</v>
      </c>
      <c r="IFP50" s="80">
        <f>IF(production!IFP24&gt;0,interest_nominal,0)</f>
        <v>0</v>
      </c>
      <c r="IFQ50" s="80">
        <f>IF(production!IFQ24&gt;0,interest_nominal,0)</f>
        <v>0</v>
      </c>
      <c r="IFR50" s="80">
        <f>IF(production!IFR24&gt;0,interest_nominal,0)</f>
        <v>0</v>
      </c>
      <c r="IFS50" s="80">
        <f>IF(production!IFS24&gt;0,interest_nominal,0)</f>
        <v>0</v>
      </c>
      <c r="IFT50" s="80">
        <f>IF(production!IFT24&gt;0,interest_nominal,0)</f>
        <v>0</v>
      </c>
      <c r="IFU50" s="80">
        <f>IF(production!IFU24&gt;0,interest_nominal,0)</f>
        <v>0</v>
      </c>
      <c r="IFV50" s="80">
        <f>IF(production!IFV24&gt;0,interest_nominal,0)</f>
        <v>0</v>
      </c>
      <c r="IFW50" s="80">
        <f>IF(production!IFW24&gt;0,interest_nominal,0)</f>
        <v>0</v>
      </c>
      <c r="IFX50" s="80">
        <f>IF(production!IFX24&gt;0,interest_nominal,0)</f>
        <v>0</v>
      </c>
      <c r="IFY50" s="80">
        <f>IF(production!IFY24&gt;0,interest_nominal,0)</f>
        <v>0</v>
      </c>
      <c r="IFZ50" s="80">
        <f>IF(production!IFZ24&gt;0,interest_nominal,0)</f>
        <v>0</v>
      </c>
      <c r="IGA50" s="80">
        <f>IF(production!IGA24&gt;0,interest_nominal,0)</f>
        <v>0</v>
      </c>
      <c r="IGB50" s="80">
        <f>IF(production!IGB24&gt;0,interest_nominal,0)</f>
        <v>0</v>
      </c>
      <c r="IGC50" s="80">
        <f>IF(production!IGC24&gt;0,interest_nominal,0)</f>
        <v>0</v>
      </c>
      <c r="IGD50" s="80">
        <f>IF(production!IGD24&gt;0,interest_nominal,0)</f>
        <v>0</v>
      </c>
      <c r="IGE50" s="80">
        <f>IF(production!IGE24&gt;0,interest_nominal,0)</f>
        <v>0</v>
      </c>
      <c r="IGF50" s="80">
        <f>IF(production!IGF24&gt;0,interest_nominal,0)</f>
        <v>0</v>
      </c>
      <c r="IGG50" s="80">
        <f>IF(production!IGG24&gt;0,interest_nominal,0)</f>
        <v>0</v>
      </c>
      <c r="IGH50" s="80">
        <f>IF(production!IGH24&gt;0,interest_nominal,0)</f>
        <v>0</v>
      </c>
      <c r="IGI50" s="80">
        <f>IF(production!IGI24&gt;0,interest_nominal,0)</f>
        <v>0</v>
      </c>
      <c r="IGJ50" s="80">
        <f>IF(production!IGJ24&gt;0,interest_nominal,0)</f>
        <v>0</v>
      </c>
      <c r="IGK50" s="80">
        <f>IF(production!IGK24&gt;0,interest_nominal,0)</f>
        <v>0</v>
      </c>
      <c r="IGL50" s="80">
        <f>IF(production!IGL24&gt;0,interest_nominal,0)</f>
        <v>0</v>
      </c>
      <c r="IGM50" s="80">
        <f>IF(production!IGM24&gt;0,interest_nominal,0)</f>
        <v>0</v>
      </c>
      <c r="IGN50" s="80">
        <f>IF(production!IGN24&gt;0,interest_nominal,0)</f>
        <v>0</v>
      </c>
      <c r="IGO50" s="80">
        <f>IF(production!IGO24&gt;0,interest_nominal,0)</f>
        <v>0</v>
      </c>
      <c r="IGP50" s="80">
        <f>IF(production!IGP24&gt;0,interest_nominal,0)</f>
        <v>0</v>
      </c>
      <c r="IGQ50" s="80">
        <f>IF(production!IGQ24&gt;0,interest_nominal,0)</f>
        <v>0</v>
      </c>
      <c r="IGR50" s="80">
        <f>IF(production!IGR24&gt;0,interest_nominal,0)</f>
        <v>0</v>
      </c>
      <c r="IGS50" s="80">
        <f>IF(production!IGS24&gt;0,interest_nominal,0)</f>
        <v>0</v>
      </c>
      <c r="IGT50" s="80">
        <f>IF(production!IGT24&gt;0,interest_nominal,0)</f>
        <v>0</v>
      </c>
      <c r="IGU50" s="80">
        <f>IF(production!IGU24&gt;0,interest_nominal,0)</f>
        <v>0</v>
      </c>
      <c r="IGV50" s="80">
        <f>IF(production!IGV24&gt;0,interest_nominal,0)</f>
        <v>0</v>
      </c>
      <c r="IGW50" s="80">
        <f>IF(production!IGW24&gt;0,interest_nominal,0)</f>
        <v>0</v>
      </c>
      <c r="IGX50" s="80">
        <f>IF(production!IGX24&gt;0,interest_nominal,0)</f>
        <v>0</v>
      </c>
      <c r="IGY50" s="80">
        <f>IF(production!IGY24&gt;0,interest_nominal,0)</f>
        <v>0</v>
      </c>
      <c r="IGZ50" s="80">
        <f>IF(production!IGZ24&gt;0,interest_nominal,0)</f>
        <v>0</v>
      </c>
      <c r="IHA50" s="80">
        <f>IF(production!IHA24&gt;0,interest_nominal,0)</f>
        <v>0</v>
      </c>
      <c r="IHB50" s="80">
        <f>IF(production!IHB24&gt;0,interest_nominal,0)</f>
        <v>0</v>
      </c>
      <c r="IHC50" s="80">
        <f>IF(production!IHC24&gt;0,interest_nominal,0)</f>
        <v>0</v>
      </c>
      <c r="IHD50" s="80">
        <f>IF(production!IHD24&gt;0,interest_nominal,0)</f>
        <v>0</v>
      </c>
      <c r="IHE50" s="80">
        <f>IF(production!IHE24&gt;0,interest_nominal,0)</f>
        <v>0</v>
      </c>
      <c r="IHF50" s="80">
        <f>IF(production!IHF24&gt;0,interest_nominal,0)</f>
        <v>0</v>
      </c>
      <c r="IHG50" s="80">
        <f>IF(production!IHG24&gt;0,interest_nominal,0)</f>
        <v>0</v>
      </c>
      <c r="IHH50" s="80">
        <f>IF(production!IHH24&gt;0,interest_nominal,0)</f>
        <v>0</v>
      </c>
      <c r="IHI50" s="80">
        <f>IF(production!IHI24&gt;0,interest_nominal,0)</f>
        <v>0</v>
      </c>
      <c r="IHJ50" s="80">
        <f>IF(production!IHJ24&gt;0,interest_nominal,0)</f>
        <v>0</v>
      </c>
      <c r="IHK50" s="80">
        <f>IF(production!IHK24&gt;0,interest_nominal,0)</f>
        <v>0</v>
      </c>
      <c r="IHL50" s="80">
        <f>IF(production!IHL24&gt;0,interest_nominal,0)</f>
        <v>0</v>
      </c>
      <c r="IHM50" s="80">
        <f>IF(production!IHM24&gt;0,interest_nominal,0)</f>
        <v>0</v>
      </c>
      <c r="IHN50" s="80">
        <f>IF(production!IHN24&gt;0,interest_nominal,0)</f>
        <v>0</v>
      </c>
      <c r="IHO50" s="80">
        <f>IF(production!IHO24&gt;0,interest_nominal,0)</f>
        <v>0</v>
      </c>
      <c r="IHP50" s="80">
        <f>IF(production!IHP24&gt;0,interest_nominal,0)</f>
        <v>0</v>
      </c>
      <c r="IHQ50" s="80">
        <f>IF(production!IHQ24&gt;0,interest_nominal,0)</f>
        <v>0</v>
      </c>
      <c r="IHR50" s="80">
        <f>IF(production!IHR24&gt;0,interest_nominal,0)</f>
        <v>0</v>
      </c>
      <c r="IHS50" s="80">
        <f>IF(production!IHS24&gt;0,interest_nominal,0)</f>
        <v>0</v>
      </c>
      <c r="IHT50" s="80">
        <f>IF(production!IHT24&gt;0,interest_nominal,0)</f>
        <v>0</v>
      </c>
      <c r="IHU50" s="80">
        <f>IF(production!IHU24&gt;0,interest_nominal,0)</f>
        <v>0</v>
      </c>
      <c r="IHV50" s="80">
        <f>IF(production!IHV24&gt;0,interest_nominal,0)</f>
        <v>0</v>
      </c>
      <c r="IHW50" s="80">
        <f>IF(production!IHW24&gt;0,interest_nominal,0)</f>
        <v>0</v>
      </c>
      <c r="IHX50" s="80">
        <f>IF(production!IHX24&gt;0,interest_nominal,0)</f>
        <v>0</v>
      </c>
      <c r="IHY50" s="80">
        <f>IF(production!IHY24&gt;0,interest_nominal,0)</f>
        <v>0</v>
      </c>
      <c r="IHZ50" s="80">
        <f>IF(production!IHZ24&gt;0,interest_nominal,0)</f>
        <v>0</v>
      </c>
      <c r="IIA50" s="80">
        <f>IF(production!IIA24&gt;0,interest_nominal,0)</f>
        <v>0</v>
      </c>
      <c r="IIB50" s="80">
        <f>IF(production!IIB24&gt;0,interest_nominal,0)</f>
        <v>0</v>
      </c>
      <c r="IIC50" s="80">
        <f>IF(production!IIC24&gt;0,interest_nominal,0)</f>
        <v>0</v>
      </c>
      <c r="IID50" s="80">
        <f>IF(production!IID24&gt;0,interest_nominal,0)</f>
        <v>0</v>
      </c>
      <c r="IIE50" s="80">
        <f>IF(production!IIE24&gt;0,interest_nominal,0)</f>
        <v>0</v>
      </c>
      <c r="IIF50" s="80">
        <f>IF(production!IIF24&gt;0,interest_nominal,0)</f>
        <v>0</v>
      </c>
      <c r="IIG50" s="80">
        <f>IF(production!IIG24&gt;0,interest_nominal,0)</f>
        <v>0</v>
      </c>
      <c r="IIH50" s="80">
        <f>IF(production!IIH24&gt;0,interest_nominal,0)</f>
        <v>0</v>
      </c>
      <c r="III50" s="80">
        <f>IF(production!III24&gt;0,interest_nominal,0)</f>
        <v>0</v>
      </c>
      <c r="IIJ50" s="80">
        <f>IF(production!IIJ24&gt;0,interest_nominal,0)</f>
        <v>0</v>
      </c>
      <c r="IIK50" s="80">
        <f>IF(production!IIK24&gt;0,interest_nominal,0)</f>
        <v>0</v>
      </c>
      <c r="IIL50" s="80">
        <f>IF(production!IIL24&gt;0,interest_nominal,0)</f>
        <v>0</v>
      </c>
      <c r="IIM50" s="80">
        <f>IF(production!IIM24&gt;0,interest_nominal,0)</f>
        <v>0</v>
      </c>
      <c r="IIN50" s="80">
        <f>IF(production!IIN24&gt;0,interest_nominal,0)</f>
        <v>0</v>
      </c>
      <c r="IIO50" s="80">
        <f>IF(production!IIO24&gt;0,interest_nominal,0)</f>
        <v>0</v>
      </c>
      <c r="IIP50" s="80">
        <f>IF(production!IIP24&gt;0,interest_nominal,0)</f>
        <v>0</v>
      </c>
      <c r="IIQ50" s="80">
        <f>IF(production!IIQ24&gt;0,interest_nominal,0)</f>
        <v>0</v>
      </c>
      <c r="IIR50" s="80">
        <f>IF(production!IIR24&gt;0,interest_nominal,0)</f>
        <v>0</v>
      </c>
      <c r="IIS50" s="80">
        <f>IF(production!IIS24&gt;0,interest_nominal,0)</f>
        <v>0</v>
      </c>
      <c r="IIT50" s="80">
        <f>IF(production!IIT24&gt;0,interest_nominal,0)</f>
        <v>0</v>
      </c>
      <c r="IIU50" s="80">
        <f>IF(production!IIU24&gt;0,interest_nominal,0)</f>
        <v>0</v>
      </c>
      <c r="IIV50" s="80">
        <f>IF(production!IIV24&gt;0,interest_nominal,0)</f>
        <v>0</v>
      </c>
      <c r="IIW50" s="80">
        <f>IF(production!IIW24&gt;0,interest_nominal,0)</f>
        <v>0</v>
      </c>
      <c r="IIX50" s="80">
        <f>IF(production!IIX24&gt;0,interest_nominal,0)</f>
        <v>0</v>
      </c>
      <c r="IIY50" s="80">
        <f>IF(production!IIY24&gt;0,interest_nominal,0)</f>
        <v>0</v>
      </c>
      <c r="IIZ50" s="80">
        <f>IF(production!IIZ24&gt;0,interest_nominal,0)</f>
        <v>0</v>
      </c>
      <c r="IJA50" s="80">
        <f>IF(production!IJA24&gt;0,interest_nominal,0)</f>
        <v>0</v>
      </c>
      <c r="IJB50" s="80">
        <f>IF(production!IJB24&gt;0,interest_nominal,0)</f>
        <v>0</v>
      </c>
      <c r="IJC50" s="80">
        <f>IF(production!IJC24&gt;0,interest_nominal,0)</f>
        <v>0</v>
      </c>
      <c r="IJD50" s="80">
        <f>IF(production!IJD24&gt;0,interest_nominal,0)</f>
        <v>0</v>
      </c>
      <c r="IJE50" s="80">
        <f>IF(production!IJE24&gt;0,interest_nominal,0)</f>
        <v>0</v>
      </c>
      <c r="IJF50" s="80">
        <f>IF(production!IJF24&gt;0,interest_nominal,0)</f>
        <v>0</v>
      </c>
      <c r="IJG50" s="80">
        <f>IF(production!IJG24&gt;0,interest_nominal,0)</f>
        <v>0</v>
      </c>
      <c r="IJH50" s="80">
        <f>IF(production!IJH24&gt;0,interest_nominal,0)</f>
        <v>0</v>
      </c>
      <c r="IJI50" s="80">
        <f>IF(production!IJI24&gt;0,interest_nominal,0)</f>
        <v>0</v>
      </c>
      <c r="IJJ50" s="80">
        <f>IF(production!IJJ24&gt;0,interest_nominal,0)</f>
        <v>0</v>
      </c>
      <c r="IJK50" s="80">
        <f>IF(production!IJK24&gt;0,interest_nominal,0)</f>
        <v>0</v>
      </c>
      <c r="IJL50" s="80">
        <f>IF(production!IJL24&gt;0,interest_nominal,0)</f>
        <v>0</v>
      </c>
      <c r="IJM50" s="80">
        <f>IF(production!IJM24&gt;0,interest_nominal,0)</f>
        <v>0</v>
      </c>
      <c r="IJN50" s="80">
        <f>IF(production!IJN24&gt;0,interest_nominal,0)</f>
        <v>0</v>
      </c>
      <c r="IJO50" s="80">
        <f>IF(production!IJO24&gt;0,interest_nominal,0)</f>
        <v>0</v>
      </c>
      <c r="IJP50" s="80">
        <f>IF(production!IJP24&gt;0,interest_nominal,0)</f>
        <v>0</v>
      </c>
      <c r="IJQ50" s="80">
        <f>IF(production!IJQ24&gt;0,interest_nominal,0)</f>
        <v>0</v>
      </c>
      <c r="IJR50" s="80">
        <f>IF(production!IJR24&gt;0,interest_nominal,0)</f>
        <v>0</v>
      </c>
      <c r="IJS50" s="80">
        <f>IF(production!IJS24&gt;0,interest_nominal,0)</f>
        <v>0</v>
      </c>
      <c r="IJT50" s="80">
        <f>IF(production!IJT24&gt;0,interest_nominal,0)</f>
        <v>0</v>
      </c>
      <c r="IJU50" s="80">
        <f>IF(production!IJU24&gt;0,interest_nominal,0)</f>
        <v>0</v>
      </c>
      <c r="IJV50" s="80">
        <f>IF(production!IJV24&gt;0,interest_nominal,0)</f>
        <v>0</v>
      </c>
      <c r="IJW50" s="80">
        <f>IF(production!IJW24&gt;0,interest_nominal,0)</f>
        <v>0</v>
      </c>
      <c r="IJX50" s="80">
        <f>IF(production!IJX24&gt;0,interest_nominal,0)</f>
        <v>0</v>
      </c>
      <c r="IJY50" s="80">
        <f>IF(production!IJY24&gt;0,interest_nominal,0)</f>
        <v>0</v>
      </c>
      <c r="IJZ50" s="80">
        <f>IF(production!IJZ24&gt;0,interest_nominal,0)</f>
        <v>0</v>
      </c>
      <c r="IKA50" s="80">
        <f>IF(production!IKA24&gt;0,interest_nominal,0)</f>
        <v>0</v>
      </c>
      <c r="IKB50" s="80">
        <f>IF(production!IKB24&gt;0,interest_nominal,0)</f>
        <v>0</v>
      </c>
      <c r="IKC50" s="80">
        <f>IF(production!IKC24&gt;0,interest_nominal,0)</f>
        <v>0</v>
      </c>
      <c r="IKD50" s="80">
        <f>IF(production!IKD24&gt;0,interest_nominal,0)</f>
        <v>0</v>
      </c>
      <c r="IKE50" s="80">
        <f>IF(production!IKE24&gt;0,interest_nominal,0)</f>
        <v>0</v>
      </c>
      <c r="IKF50" s="80">
        <f>IF(production!IKF24&gt;0,interest_nominal,0)</f>
        <v>0</v>
      </c>
      <c r="IKG50" s="80">
        <f>IF(production!IKG24&gt;0,interest_nominal,0)</f>
        <v>0</v>
      </c>
      <c r="IKH50" s="80">
        <f>IF(production!IKH24&gt;0,interest_nominal,0)</f>
        <v>0</v>
      </c>
      <c r="IKI50" s="80">
        <f>IF(production!IKI24&gt;0,interest_nominal,0)</f>
        <v>0</v>
      </c>
      <c r="IKJ50" s="80">
        <f>IF(production!IKJ24&gt;0,interest_nominal,0)</f>
        <v>0</v>
      </c>
      <c r="IKK50" s="80">
        <f>IF(production!IKK24&gt;0,interest_nominal,0)</f>
        <v>0</v>
      </c>
      <c r="IKL50" s="80">
        <f>IF(production!IKL24&gt;0,interest_nominal,0)</f>
        <v>0</v>
      </c>
      <c r="IKM50" s="80">
        <f>IF(production!IKM24&gt;0,interest_nominal,0)</f>
        <v>0</v>
      </c>
      <c r="IKN50" s="80">
        <f>IF(production!IKN24&gt;0,interest_nominal,0)</f>
        <v>0</v>
      </c>
      <c r="IKO50" s="80">
        <f>IF(production!IKO24&gt;0,interest_nominal,0)</f>
        <v>0</v>
      </c>
      <c r="IKP50" s="80">
        <f>IF(production!IKP24&gt;0,interest_nominal,0)</f>
        <v>0</v>
      </c>
      <c r="IKQ50" s="80">
        <f>IF(production!IKQ24&gt;0,interest_nominal,0)</f>
        <v>0</v>
      </c>
      <c r="IKR50" s="80">
        <f>IF(production!IKR24&gt;0,interest_nominal,0)</f>
        <v>0</v>
      </c>
      <c r="IKS50" s="80">
        <f>IF(production!IKS24&gt;0,interest_nominal,0)</f>
        <v>0</v>
      </c>
      <c r="IKT50" s="80">
        <f>IF(production!IKT24&gt;0,interest_nominal,0)</f>
        <v>0</v>
      </c>
      <c r="IKU50" s="80">
        <f>IF(production!IKU24&gt;0,interest_nominal,0)</f>
        <v>0</v>
      </c>
      <c r="IKV50" s="80">
        <f>IF(production!IKV24&gt;0,interest_nominal,0)</f>
        <v>0</v>
      </c>
      <c r="IKW50" s="80">
        <f>IF(production!IKW24&gt;0,interest_nominal,0)</f>
        <v>0</v>
      </c>
      <c r="IKX50" s="80">
        <f>IF(production!IKX24&gt;0,interest_nominal,0)</f>
        <v>0</v>
      </c>
      <c r="IKY50" s="80">
        <f>IF(production!IKY24&gt;0,interest_nominal,0)</f>
        <v>0</v>
      </c>
      <c r="IKZ50" s="80">
        <f>IF(production!IKZ24&gt;0,interest_nominal,0)</f>
        <v>0</v>
      </c>
      <c r="ILA50" s="80">
        <f>IF(production!ILA24&gt;0,interest_nominal,0)</f>
        <v>0</v>
      </c>
      <c r="ILB50" s="80">
        <f>IF(production!ILB24&gt;0,interest_nominal,0)</f>
        <v>0</v>
      </c>
      <c r="ILC50" s="80">
        <f>IF(production!ILC24&gt;0,interest_nominal,0)</f>
        <v>0</v>
      </c>
      <c r="ILD50" s="80">
        <f>IF(production!ILD24&gt;0,interest_nominal,0)</f>
        <v>0</v>
      </c>
      <c r="ILE50" s="80">
        <f>IF(production!ILE24&gt;0,interest_nominal,0)</f>
        <v>0</v>
      </c>
      <c r="ILF50" s="80">
        <f>IF(production!ILF24&gt;0,interest_nominal,0)</f>
        <v>0</v>
      </c>
      <c r="ILG50" s="80">
        <f>IF(production!ILG24&gt;0,interest_nominal,0)</f>
        <v>0</v>
      </c>
      <c r="ILH50" s="80">
        <f>IF(production!ILH24&gt;0,interest_nominal,0)</f>
        <v>0</v>
      </c>
      <c r="ILI50" s="80">
        <f>IF(production!ILI24&gt;0,interest_nominal,0)</f>
        <v>0</v>
      </c>
      <c r="ILJ50" s="80">
        <f>IF(production!ILJ24&gt;0,interest_nominal,0)</f>
        <v>0</v>
      </c>
      <c r="ILK50" s="80">
        <f>IF(production!ILK24&gt;0,interest_nominal,0)</f>
        <v>0</v>
      </c>
      <c r="ILL50" s="80">
        <f>IF(production!ILL24&gt;0,interest_nominal,0)</f>
        <v>0</v>
      </c>
      <c r="ILM50" s="80">
        <f>IF(production!ILM24&gt;0,interest_nominal,0)</f>
        <v>0</v>
      </c>
      <c r="ILN50" s="80">
        <f>IF(production!ILN24&gt;0,interest_nominal,0)</f>
        <v>0</v>
      </c>
      <c r="ILO50" s="80">
        <f>IF(production!ILO24&gt;0,interest_nominal,0)</f>
        <v>0</v>
      </c>
      <c r="ILP50" s="80">
        <f>IF(production!ILP24&gt;0,interest_nominal,0)</f>
        <v>0</v>
      </c>
      <c r="ILQ50" s="80">
        <f>IF(production!ILQ24&gt;0,interest_nominal,0)</f>
        <v>0</v>
      </c>
      <c r="ILR50" s="80">
        <f>IF(production!ILR24&gt;0,interest_nominal,0)</f>
        <v>0</v>
      </c>
      <c r="ILS50" s="80">
        <f>IF(production!ILS24&gt;0,interest_nominal,0)</f>
        <v>0</v>
      </c>
      <c r="ILT50" s="80">
        <f>IF(production!ILT24&gt;0,interest_nominal,0)</f>
        <v>0</v>
      </c>
      <c r="ILU50" s="80">
        <f>IF(production!ILU24&gt;0,interest_nominal,0)</f>
        <v>0</v>
      </c>
      <c r="ILV50" s="80">
        <f>IF(production!ILV24&gt;0,interest_nominal,0)</f>
        <v>0</v>
      </c>
      <c r="ILW50" s="80">
        <f>IF(production!ILW24&gt;0,interest_nominal,0)</f>
        <v>0</v>
      </c>
      <c r="ILX50" s="80">
        <f>IF(production!ILX24&gt;0,interest_nominal,0)</f>
        <v>0</v>
      </c>
      <c r="ILY50" s="80">
        <f>IF(production!ILY24&gt;0,interest_nominal,0)</f>
        <v>0</v>
      </c>
      <c r="ILZ50" s="80">
        <f>IF(production!ILZ24&gt;0,interest_nominal,0)</f>
        <v>0</v>
      </c>
      <c r="IMA50" s="80">
        <f>IF(production!IMA24&gt;0,interest_nominal,0)</f>
        <v>0</v>
      </c>
      <c r="IMB50" s="80">
        <f>IF(production!IMB24&gt;0,interest_nominal,0)</f>
        <v>0</v>
      </c>
      <c r="IMC50" s="80">
        <f>IF(production!IMC24&gt;0,interest_nominal,0)</f>
        <v>0</v>
      </c>
      <c r="IMD50" s="80">
        <f>IF(production!IMD24&gt;0,interest_nominal,0)</f>
        <v>0</v>
      </c>
      <c r="IME50" s="80">
        <f>IF(production!IME24&gt;0,interest_nominal,0)</f>
        <v>0</v>
      </c>
      <c r="IMF50" s="80">
        <f>IF(production!IMF24&gt;0,interest_nominal,0)</f>
        <v>0</v>
      </c>
      <c r="IMG50" s="80">
        <f>IF(production!IMG24&gt;0,interest_nominal,0)</f>
        <v>0</v>
      </c>
      <c r="IMH50" s="80">
        <f>IF(production!IMH24&gt;0,interest_nominal,0)</f>
        <v>0</v>
      </c>
      <c r="IMI50" s="80">
        <f>IF(production!IMI24&gt;0,interest_nominal,0)</f>
        <v>0</v>
      </c>
      <c r="IMJ50" s="80">
        <f>IF(production!IMJ24&gt;0,interest_nominal,0)</f>
        <v>0</v>
      </c>
      <c r="IMK50" s="80">
        <f>IF(production!IMK24&gt;0,interest_nominal,0)</f>
        <v>0</v>
      </c>
      <c r="IML50" s="80">
        <f>IF(production!IML24&gt;0,interest_nominal,0)</f>
        <v>0</v>
      </c>
      <c r="IMM50" s="80">
        <f>IF(production!IMM24&gt;0,interest_nominal,0)</f>
        <v>0</v>
      </c>
      <c r="IMN50" s="80">
        <f>IF(production!IMN24&gt;0,interest_nominal,0)</f>
        <v>0</v>
      </c>
      <c r="IMO50" s="80">
        <f>IF(production!IMO24&gt;0,interest_nominal,0)</f>
        <v>0</v>
      </c>
      <c r="IMP50" s="80">
        <f>IF(production!IMP24&gt;0,interest_nominal,0)</f>
        <v>0</v>
      </c>
      <c r="IMQ50" s="80">
        <f>IF(production!IMQ24&gt;0,interest_nominal,0)</f>
        <v>0</v>
      </c>
      <c r="IMR50" s="80">
        <f>IF(production!IMR24&gt;0,interest_nominal,0)</f>
        <v>0</v>
      </c>
      <c r="IMS50" s="80">
        <f>IF(production!IMS24&gt;0,interest_nominal,0)</f>
        <v>0</v>
      </c>
      <c r="IMT50" s="80">
        <f>IF(production!IMT24&gt;0,interest_nominal,0)</f>
        <v>0</v>
      </c>
      <c r="IMU50" s="80">
        <f>IF(production!IMU24&gt;0,interest_nominal,0)</f>
        <v>0</v>
      </c>
      <c r="IMV50" s="80">
        <f>IF(production!IMV24&gt;0,interest_nominal,0)</f>
        <v>0</v>
      </c>
      <c r="IMW50" s="80">
        <f>IF(production!IMW24&gt;0,interest_nominal,0)</f>
        <v>0</v>
      </c>
      <c r="IMX50" s="80">
        <f>IF(production!IMX24&gt;0,interest_nominal,0)</f>
        <v>0</v>
      </c>
      <c r="IMY50" s="80">
        <f>IF(production!IMY24&gt;0,interest_nominal,0)</f>
        <v>0</v>
      </c>
      <c r="IMZ50" s="80">
        <f>IF(production!IMZ24&gt;0,interest_nominal,0)</f>
        <v>0</v>
      </c>
      <c r="INA50" s="80">
        <f>IF(production!INA24&gt;0,interest_nominal,0)</f>
        <v>0</v>
      </c>
      <c r="INB50" s="80">
        <f>IF(production!INB24&gt;0,interest_nominal,0)</f>
        <v>0</v>
      </c>
      <c r="INC50" s="80">
        <f>IF(production!INC24&gt;0,interest_nominal,0)</f>
        <v>0</v>
      </c>
      <c r="IND50" s="80">
        <f>IF(production!IND24&gt;0,interest_nominal,0)</f>
        <v>0</v>
      </c>
      <c r="INE50" s="80">
        <f>IF(production!INE24&gt;0,interest_nominal,0)</f>
        <v>0</v>
      </c>
      <c r="INF50" s="80">
        <f>IF(production!INF24&gt;0,interest_nominal,0)</f>
        <v>0</v>
      </c>
      <c r="ING50" s="80">
        <f>IF(production!ING24&gt;0,interest_nominal,0)</f>
        <v>0</v>
      </c>
      <c r="INH50" s="80">
        <f>IF(production!INH24&gt;0,interest_nominal,0)</f>
        <v>0</v>
      </c>
      <c r="INI50" s="80">
        <f>IF(production!INI24&gt;0,interest_nominal,0)</f>
        <v>0</v>
      </c>
      <c r="INJ50" s="80">
        <f>IF(production!INJ24&gt;0,interest_nominal,0)</f>
        <v>0</v>
      </c>
      <c r="INK50" s="80">
        <f>IF(production!INK24&gt;0,interest_nominal,0)</f>
        <v>0</v>
      </c>
      <c r="INL50" s="80">
        <f>IF(production!INL24&gt;0,interest_nominal,0)</f>
        <v>0</v>
      </c>
      <c r="INM50" s="80">
        <f>IF(production!INM24&gt;0,interest_nominal,0)</f>
        <v>0</v>
      </c>
      <c r="INN50" s="80">
        <f>IF(production!INN24&gt;0,interest_nominal,0)</f>
        <v>0</v>
      </c>
      <c r="INO50" s="80">
        <f>IF(production!INO24&gt;0,interest_nominal,0)</f>
        <v>0</v>
      </c>
      <c r="INP50" s="80">
        <f>IF(production!INP24&gt;0,interest_nominal,0)</f>
        <v>0</v>
      </c>
      <c r="INQ50" s="80">
        <f>IF(production!INQ24&gt;0,interest_nominal,0)</f>
        <v>0</v>
      </c>
      <c r="INR50" s="80">
        <f>IF(production!INR24&gt;0,interest_nominal,0)</f>
        <v>0</v>
      </c>
      <c r="INS50" s="80">
        <f>IF(production!INS24&gt;0,interest_nominal,0)</f>
        <v>0</v>
      </c>
      <c r="INT50" s="80">
        <f>IF(production!INT24&gt;0,interest_nominal,0)</f>
        <v>0</v>
      </c>
      <c r="INU50" s="80">
        <f>IF(production!INU24&gt;0,interest_nominal,0)</f>
        <v>0</v>
      </c>
      <c r="INV50" s="80">
        <f>IF(production!INV24&gt;0,interest_nominal,0)</f>
        <v>0</v>
      </c>
      <c r="INW50" s="80">
        <f>IF(production!INW24&gt;0,interest_nominal,0)</f>
        <v>0</v>
      </c>
      <c r="INX50" s="80">
        <f>IF(production!INX24&gt;0,interest_nominal,0)</f>
        <v>0</v>
      </c>
      <c r="INY50" s="80">
        <f>IF(production!INY24&gt;0,interest_nominal,0)</f>
        <v>0</v>
      </c>
      <c r="INZ50" s="80">
        <f>IF(production!INZ24&gt;0,interest_nominal,0)</f>
        <v>0</v>
      </c>
      <c r="IOA50" s="80">
        <f>IF(production!IOA24&gt;0,interest_nominal,0)</f>
        <v>0</v>
      </c>
      <c r="IOB50" s="80">
        <f>IF(production!IOB24&gt;0,interest_nominal,0)</f>
        <v>0</v>
      </c>
      <c r="IOC50" s="80">
        <f>IF(production!IOC24&gt;0,interest_nominal,0)</f>
        <v>0</v>
      </c>
      <c r="IOD50" s="80">
        <f>IF(production!IOD24&gt;0,interest_nominal,0)</f>
        <v>0</v>
      </c>
      <c r="IOE50" s="80">
        <f>IF(production!IOE24&gt;0,interest_nominal,0)</f>
        <v>0</v>
      </c>
      <c r="IOF50" s="80">
        <f>IF(production!IOF24&gt;0,interest_nominal,0)</f>
        <v>0</v>
      </c>
      <c r="IOG50" s="80">
        <f>IF(production!IOG24&gt;0,interest_nominal,0)</f>
        <v>0</v>
      </c>
      <c r="IOH50" s="80">
        <f>IF(production!IOH24&gt;0,interest_nominal,0)</f>
        <v>0</v>
      </c>
      <c r="IOI50" s="80">
        <f>IF(production!IOI24&gt;0,interest_nominal,0)</f>
        <v>0</v>
      </c>
      <c r="IOJ50" s="80">
        <f>IF(production!IOJ24&gt;0,interest_nominal,0)</f>
        <v>0</v>
      </c>
      <c r="IOK50" s="80">
        <f>IF(production!IOK24&gt;0,interest_nominal,0)</f>
        <v>0</v>
      </c>
      <c r="IOL50" s="80">
        <f>IF(production!IOL24&gt;0,interest_nominal,0)</f>
        <v>0</v>
      </c>
      <c r="IOM50" s="80">
        <f>IF(production!IOM24&gt;0,interest_nominal,0)</f>
        <v>0</v>
      </c>
      <c r="ION50" s="80">
        <f>IF(production!ION24&gt;0,interest_nominal,0)</f>
        <v>0</v>
      </c>
      <c r="IOO50" s="80">
        <f>IF(production!IOO24&gt;0,interest_nominal,0)</f>
        <v>0</v>
      </c>
      <c r="IOP50" s="80">
        <f>IF(production!IOP24&gt;0,interest_nominal,0)</f>
        <v>0</v>
      </c>
      <c r="IOQ50" s="80">
        <f>IF(production!IOQ24&gt;0,interest_nominal,0)</f>
        <v>0</v>
      </c>
      <c r="IOR50" s="80">
        <f>IF(production!IOR24&gt;0,interest_nominal,0)</f>
        <v>0</v>
      </c>
      <c r="IOS50" s="80">
        <f>IF(production!IOS24&gt;0,interest_nominal,0)</f>
        <v>0</v>
      </c>
      <c r="IOT50" s="80">
        <f>IF(production!IOT24&gt;0,interest_nominal,0)</f>
        <v>0</v>
      </c>
      <c r="IOU50" s="80">
        <f>IF(production!IOU24&gt;0,interest_nominal,0)</f>
        <v>0</v>
      </c>
      <c r="IOV50" s="80">
        <f>IF(production!IOV24&gt;0,interest_nominal,0)</f>
        <v>0</v>
      </c>
      <c r="IOW50" s="80">
        <f>IF(production!IOW24&gt;0,interest_nominal,0)</f>
        <v>0</v>
      </c>
      <c r="IOX50" s="80">
        <f>IF(production!IOX24&gt;0,interest_nominal,0)</f>
        <v>0</v>
      </c>
      <c r="IOY50" s="80">
        <f>IF(production!IOY24&gt;0,interest_nominal,0)</f>
        <v>0</v>
      </c>
      <c r="IOZ50" s="80">
        <f>IF(production!IOZ24&gt;0,interest_nominal,0)</f>
        <v>0</v>
      </c>
      <c r="IPA50" s="80">
        <f>IF(production!IPA24&gt;0,interest_nominal,0)</f>
        <v>0</v>
      </c>
      <c r="IPB50" s="80">
        <f>IF(production!IPB24&gt;0,interest_nominal,0)</f>
        <v>0</v>
      </c>
      <c r="IPC50" s="80">
        <f>IF(production!IPC24&gt;0,interest_nominal,0)</f>
        <v>0</v>
      </c>
      <c r="IPD50" s="80">
        <f>IF(production!IPD24&gt;0,interest_nominal,0)</f>
        <v>0</v>
      </c>
      <c r="IPE50" s="80">
        <f>IF(production!IPE24&gt;0,interest_nominal,0)</f>
        <v>0</v>
      </c>
      <c r="IPF50" s="80">
        <f>IF(production!IPF24&gt;0,interest_nominal,0)</f>
        <v>0</v>
      </c>
      <c r="IPG50" s="80">
        <f>IF(production!IPG24&gt;0,interest_nominal,0)</f>
        <v>0</v>
      </c>
      <c r="IPH50" s="80">
        <f>IF(production!IPH24&gt;0,interest_nominal,0)</f>
        <v>0</v>
      </c>
      <c r="IPI50" s="80">
        <f>IF(production!IPI24&gt;0,interest_nominal,0)</f>
        <v>0</v>
      </c>
      <c r="IPJ50" s="80">
        <f>IF(production!IPJ24&gt;0,interest_nominal,0)</f>
        <v>0</v>
      </c>
      <c r="IPK50" s="80">
        <f>IF(production!IPK24&gt;0,interest_nominal,0)</f>
        <v>0</v>
      </c>
      <c r="IPL50" s="80">
        <f>IF(production!IPL24&gt;0,interest_nominal,0)</f>
        <v>0</v>
      </c>
      <c r="IPM50" s="80">
        <f>IF(production!IPM24&gt;0,interest_nominal,0)</f>
        <v>0</v>
      </c>
      <c r="IPN50" s="80">
        <f>IF(production!IPN24&gt;0,interest_nominal,0)</f>
        <v>0</v>
      </c>
      <c r="IPO50" s="80">
        <f>IF(production!IPO24&gt;0,interest_nominal,0)</f>
        <v>0</v>
      </c>
      <c r="IPP50" s="80">
        <f>IF(production!IPP24&gt;0,interest_nominal,0)</f>
        <v>0</v>
      </c>
      <c r="IPQ50" s="80">
        <f>IF(production!IPQ24&gt;0,interest_nominal,0)</f>
        <v>0</v>
      </c>
      <c r="IPR50" s="80">
        <f>IF(production!IPR24&gt;0,interest_nominal,0)</f>
        <v>0</v>
      </c>
      <c r="IPS50" s="80">
        <f>IF(production!IPS24&gt;0,interest_nominal,0)</f>
        <v>0</v>
      </c>
      <c r="IPT50" s="80">
        <f>IF(production!IPT24&gt;0,interest_nominal,0)</f>
        <v>0</v>
      </c>
      <c r="IPU50" s="80">
        <f>IF(production!IPU24&gt;0,interest_nominal,0)</f>
        <v>0</v>
      </c>
      <c r="IPV50" s="80">
        <f>IF(production!IPV24&gt;0,interest_nominal,0)</f>
        <v>0</v>
      </c>
      <c r="IPW50" s="80">
        <f>IF(production!IPW24&gt;0,interest_nominal,0)</f>
        <v>0</v>
      </c>
      <c r="IPX50" s="80">
        <f>IF(production!IPX24&gt;0,interest_nominal,0)</f>
        <v>0</v>
      </c>
      <c r="IPY50" s="80">
        <f>IF(production!IPY24&gt;0,interest_nominal,0)</f>
        <v>0</v>
      </c>
      <c r="IPZ50" s="80">
        <f>IF(production!IPZ24&gt;0,interest_nominal,0)</f>
        <v>0</v>
      </c>
      <c r="IQA50" s="80">
        <f>IF(production!IQA24&gt;0,interest_nominal,0)</f>
        <v>0</v>
      </c>
      <c r="IQB50" s="80">
        <f>IF(production!IQB24&gt;0,interest_nominal,0)</f>
        <v>0</v>
      </c>
      <c r="IQC50" s="80">
        <f>IF(production!IQC24&gt;0,interest_nominal,0)</f>
        <v>0</v>
      </c>
      <c r="IQD50" s="80">
        <f>IF(production!IQD24&gt;0,interest_nominal,0)</f>
        <v>0</v>
      </c>
      <c r="IQE50" s="80">
        <f>IF(production!IQE24&gt;0,interest_nominal,0)</f>
        <v>0</v>
      </c>
      <c r="IQF50" s="80">
        <f>IF(production!IQF24&gt;0,interest_nominal,0)</f>
        <v>0</v>
      </c>
      <c r="IQG50" s="80">
        <f>IF(production!IQG24&gt;0,interest_nominal,0)</f>
        <v>0</v>
      </c>
      <c r="IQH50" s="80">
        <f>IF(production!IQH24&gt;0,interest_nominal,0)</f>
        <v>0</v>
      </c>
      <c r="IQI50" s="80">
        <f>IF(production!IQI24&gt;0,interest_nominal,0)</f>
        <v>0</v>
      </c>
      <c r="IQJ50" s="80">
        <f>IF(production!IQJ24&gt;0,interest_nominal,0)</f>
        <v>0</v>
      </c>
      <c r="IQK50" s="80">
        <f>IF(production!IQK24&gt;0,interest_nominal,0)</f>
        <v>0</v>
      </c>
      <c r="IQL50" s="80">
        <f>IF(production!IQL24&gt;0,interest_nominal,0)</f>
        <v>0</v>
      </c>
      <c r="IQM50" s="80">
        <f>IF(production!IQM24&gt;0,interest_nominal,0)</f>
        <v>0</v>
      </c>
      <c r="IQN50" s="80">
        <f>IF(production!IQN24&gt;0,interest_nominal,0)</f>
        <v>0</v>
      </c>
      <c r="IQO50" s="80">
        <f>IF(production!IQO24&gt;0,interest_nominal,0)</f>
        <v>0</v>
      </c>
      <c r="IQP50" s="80">
        <f>IF(production!IQP24&gt;0,interest_nominal,0)</f>
        <v>0</v>
      </c>
      <c r="IQQ50" s="80">
        <f>IF(production!IQQ24&gt;0,interest_nominal,0)</f>
        <v>0</v>
      </c>
      <c r="IQR50" s="80">
        <f>IF(production!IQR24&gt;0,interest_nominal,0)</f>
        <v>0</v>
      </c>
      <c r="IQS50" s="80">
        <f>IF(production!IQS24&gt;0,interest_nominal,0)</f>
        <v>0</v>
      </c>
      <c r="IQT50" s="80">
        <f>IF(production!IQT24&gt;0,interest_nominal,0)</f>
        <v>0</v>
      </c>
      <c r="IQU50" s="80">
        <f>IF(production!IQU24&gt;0,interest_nominal,0)</f>
        <v>0</v>
      </c>
      <c r="IQV50" s="80">
        <f>IF(production!IQV24&gt;0,interest_nominal,0)</f>
        <v>0</v>
      </c>
      <c r="IQW50" s="80">
        <f>IF(production!IQW24&gt;0,interest_nominal,0)</f>
        <v>0</v>
      </c>
      <c r="IQX50" s="80">
        <f>IF(production!IQX24&gt;0,interest_nominal,0)</f>
        <v>0</v>
      </c>
      <c r="IQY50" s="80">
        <f>IF(production!IQY24&gt;0,interest_nominal,0)</f>
        <v>0</v>
      </c>
      <c r="IQZ50" s="80">
        <f>IF(production!IQZ24&gt;0,interest_nominal,0)</f>
        <v>0</v>
      </c>
      <c r="IRA50" s="80">
        <f>IF(production!IRA24&gt;0,interest_nominal,0)</f>
        <v>0</v>
      </c>
      <c r="IRB50" s="80">
        <f>IF(production!IRB24&gt;0,interest_nominal,0)</f>
        <v>0</v>
      </c>
      <c r="IRC50" s="80">
        <f>IF(production!IRC24&gt;0,interest_nominal,0)</f>
        <v>0</v>
      </c>
      <c r="IRD50" s="80">
        <f>IF(production!IRD24&gt;0,interest_nominal,0)</f>
        <v>0</v>
      </c>
      <c r="IRE50" s="80">
        <f>IF(production!IRE24&gt;0,interest_nominal,0)</f>
        <v>0</v>
      </c>
      <c r="IRF50" s="80">
        <f>IF(production!IRF24&gt;0,interest_nominal,0)</f>
        <v>0</v>
      </c>
      <c r="IRG50" s="80">
        <f>IF(production!IRG24&gt;0,interest_nominal,0)</f>
        <v>0</v>
      </c>
      <c r="IRH50" s="80">
        <f>IF(production!IRH24&gt;0,interest_nominal,0)</f>
        <v>0</v>
      </c>
      <c r="IRI50" s="80">
        <f>IF(production!IRI24&gt;0,interest_nominal,0)</f>
        <v>0</v>
      </c>
      <c r="IRJ50" s="80">
        <f>IF(production!IRJ24&gt;0,interest_nominal,0)</f>
        <v>0</v>
      </c>
      <c r="IRK50" s="80">
        <f>IF(production!IRK24&gt;0,interest_nominal,0)</f>
        <v>0</v>
      </c>
      <c r="IRL50" s="80">
        <f>IF(production!IRL24&gt;0,interest_nominal,0)</f>
        <v>0</v>
      </c>
      <c r="IRM50" s="80">
        <f>IF(production!IRM24&gt;0,interest_nominal,0)</f>
        <v>0</v>
      </c>
      <c r="IRN50" s="80">
        <f>IF(production!IRN24&gt;0,interest_nominal,0)</f>
        <v>0</v>
      </c>
      <c r="IRO50" s="80">
        <f>IF(production!IRO24&gt;0,interest_nominal,0)</f>
        <v>0</v>
      </c>
      <c r="IRP50" s="80">
        <f>IF(production!IRP24&gt;0,interest_nominal,0)</f>
        <v>0</v>
      </c>
      <c r="IRQ50" s="80">
        <f>IF(production!IRQ24&gt;0,interest_nominal,0)</f>
        <v>0</v>
      </c>
      <c r="IRR50" s="80">
        <f>IF(production!IRR24&gt;0,interest_nominal,0)</f>
        <v>0</v>
      </c>
      <c r="IRS50" s="80">
        <f>IF(production!IRS24&gt;0,interest_nominal,0)</f>
        <v>0</v>
      </c>
      <c r="IRT50" s="80">
        <f>IF(production!IRT24&gt;0,interest_nominal,0)</f>
        <v>0</v>
      </c>
      <c r="IRU50" s="80">
        <f>IF(production!IRU24&gt;0,interest_nominal,0)</f>
        <v>0</v>
      </c>
      <c r="IRV50" s="80">
        <f>IF(production!IRV24&gt;0,interest_nominal,0)</f>
        <v>0</v>
      </c>
      <c r="IRW50" s="80">
        <f>IF(production!IRW24&gt;0,interest_nominal,0)</f>
        <v>0</v>
      </c>
      <c r="IRX50" s="80">
        <f>IF(production!IRX24&gt;0,interest_nominal,0)</f>
        <v>0</v>
      </c>
      <c r="IRY50" s="80">
        <f>IF(production!IRY24&gt;0,interest_nominal,0)</f>
        <v>0</v>
      </c>
      <c r="IRZ50" s="80">
        <f>IF(production!IRZ24&gt;0,interest_nominal,0)</f>
        <v>0</v>
      </c>
      <c r="ISA50" s="80">
        <f>IF(production!ISA24&gt;0,interest_nominal,0)</f>
        <v>0</v>
      </c>
      <c r="ISB50" s="80">
        <f>IF(production!ISB24&gt;0,interest_nominal,0)</f>
        <v>0</v>
      </c>
      <c r="ISC50" s="80">
        <f>IF(production!ISC24&gt;0,interest_nominal,0)</f>
        <v>0</v>
      </c>
      <c r="ISD50" s="80">
        <f>IF(production!ISD24&gt;0,interest_nominal,0)</f>
        <v>0</v>
      </c>
      <c r="ISE50" s="80">
        <f>IF(production!ISE24&gt;0,interest_nominal,0)</f>
        <v>0</v>
      </c>
      <c r="ISF50" s="80">
        <f>IF(production!ISF24&gt;0,interest_nominal,0)</f>
        <v>0</v>
      </c>
      <c r="ISG50" s="80">
        <f>IF(production!ISG24&gt;0,interest_nominal,0)</f>
        <v>0</v>
      </c>
      <c r="ISH50" s="80">
        <f>IF(production!ISH24&gt;0,interest_nominal,0)</f>
        <v>0</v>
      </c>
      <c r="ISI50" s="80">
        <f>IF(production!ISI24&gt;0,interest_nominal,0)</f>
        <v>0</v>
      </c>
      <c r="ISJ50" s="80">
        <f>IF(production!ISJ24&gt;0,interest_nominal,0)</f>
        <v>0</v>
      </c>
      <c r="ISK50" s="80">
        <f>IF(production!ISK24&gt;0,interest_nominal,0)</f>
        <v>0</v>
      </c>
      <c r="ISL50" s="80">
        <f>IF(production!ISL24&gt;0,interest_nominal,0)</f>
        <v>0</v>
      </c>
      <c r="ISM50" s="80">
        <f>IF(production!ISM24&gt;0,interest_nominal,0)</f>
        <v>0</v>
      </c>
      <c r="ISN50" s="80">
        <f>IF(production!ISN24&gt;0,interest_nominal,0)</f>
        <v>0</v>
      </c>
      <c r="ISO50" s="80">
        <f>IF(production!ISO24&gt;0,interest_nominal,0)</f>
        <v>0</v>
      </c>
      <c r="ISP50" s="80">
        <f>IF(production!ISP24&gt;0,interest_nominal,0)</f>
        <v>0</v>
      </c>
      <c r="ISQ50" s="80">
        <f>IF(production!ISQ24&gt;0,interest_nominal,0)</f>
        <v>0</v>
      </c>
      <c r="ISR50" s="80">
        <f>IF(production!ISR24&gt;0,interest_nominal,0)</f>
        <v>0</v>
      </c>
      <c r="ISS50" s="80">
        <f>IF(production!ISS24&gt;0,interest_nominal,0)</f>
        <v>0</v>
      </c>
      <c r="IST50" s="80">
        <f>IF(production!IST24&gt;0,interest_nominal,0)</f>
        <v>0</v>
      </c>
      <c r="ISU50" s="80">
        <f>IF(production!ISU24&gt;0,interest_nominal,0)</f>
        <v>0</v>
      </c>
      <c r="ISV50" s="80">
        <f>IF(production!ISV24&gt;0,interest_nominal,0)</f>
        <v>0</v>
      </c>
      <c r="ISW50" s="80">
        <f>IF(production!ISW24&gt;0,interest_nominal,0)</f>
        <v>0</v>
      </c>
      <c r="ISX50" s="80">
        <f>IF(production!ISX24&gt;0,interest_nominal,0)</f>
        <v>0</v>
      </c>
      <c r="ISY50" s="80">
        <f>IF(production!ISY24&gt;0,interest_nominal,0)</f>
        <v>0</v>
      </c>
      <c r="ISZ50" s="80">
        <f>IF(production!ISZ24&gt;0,interest_nominal,0)</f>
        <v>0</v>
      </c>
      <c r="ITA50" s="80">
        <f>IF(production!ITA24&gt;0,interest_nominal,0)</f>
        <v>0</v>
      </c>
      <c r="ITB50" s="80">
        <f>IF(production!ITB24&gt;0,interest_nominal,0)</f>
        <v>0</v>
      </c>
      <c r="ITC50" s="80">
        <f>IF(production!ITC24&gt;0,interest_nominal,0)</f>
        <v>0</v>
      </c>
      <c r="ITD50" s="80">
        <f>IF(production!ITD24&gt;0,interest_nominal,0)</f>
        <v>0</v>
      </c>
      <c r="ITE50" s="80">
        <f>IF(production!ITE24&gt;0,interest_nominal,0)</f>
        <v>0</v>
      </c>
      <c r="ITF50" s="80">
        <f>IF(production!ITF24&gt;0,interest_nominal,0)</f>
        <v>0</v>
      </c>
      <c r="ITG50" s="80">
        <f>IF(production!ITG24&gt;0,interest_nominal,0)</f>
        <v>0</v>
      </c>
      <c r="ITH50" s="80">
        <f>IF(production!ITH24&gt;0,interest_nominal,0)</f>
        <v>0</v>
      </c>
      <c r="ITI50" s="80">
        <f>IF(production!ITI24&gt;0,interest_nominal,0)</f>
        <v>0</v>
      </c>
      <c r="ITJ50" s="80">
        <f>IF(production!ITJ24&gt;0,interest_nominal,0)</f>
        <v>0</v>
      </c>
      <c r="ITK50" s="80">
        <f>IF(production!ITK24&gt;0,interest_nominal,0)</f>
        <v>0</v>
      </c>
      <c r="ITL50" s="80">
        <f>IF(production!ITL24&gt;0,interest_nominal,0)</f>
        <v>0</v>
      </c>
      <c r="ITM50" s="80">
        <f>IF(production!ITM24&gt;0,interest_nominal,0)</f>
        <v>0</v>
      </c>
      <c r="ITN50" s="80">
        <f>IF(production!ITN24&gt;0,interest_nominal,0)</f>
        <v>0</v>
      </c>
      <c r="ITO50" s="80">
        <f>IF(production!ITO24&gt;0,interest_nominal,0)</f>
        <v>0</v>
      </c>
      <c r="ITP50" s="80">
        <f>IF(production!ITP24&gt;0,interest_nominal,0)</f>
        <v>0</v>
      </c>
      <c r="ITQ50" s="80">
        <f>IF(production!ITQ24&gt;0,interest_nominal,0)</f>
        <v>0</v>
      </c>
      <c r="ITR50" s="80">
        <f>IF(production!ITR24&gt;0,interest_nominal,0)</f>
        <v>0</v>
      </c>
      <c r="ITS50" s="80">
        <f>IF(production!ITS24&gt;0,interest_nominal,0)</f>
        <v>0</v>
      </c>
      <c r="ITT50" s="80">
        <f>IF(production!ITT24&gt;0,interest_nominal,0)</f>
        <v>0</v>
      </c>
      <c r="ITU50" s="80">
        <f>IF(production!ITU24&gt;0,interest_nominal,0)</f>
        <v>0</v>
      </c>
      <c r="ITV50" s="80">
        <f>IF(production!ITV24&gt;0,interest_nominal,0)</f>
        <v>0</v>
      </c>
      <c r="ITW50" s="80">
        <f>IF(production!ITW24&gt;0,interest_nominal,0)</f>
        <v>0</v>
      </c>
      <c r="ITX50" s="80">
        <f>IF(production!ITX24&gt;0,interest_nominal,0)</f>
        <v>0</v>
      </c>
      <c r="ITY50" s="80">
        <f>IF(production!ITY24&gt;0,interest_nominal,0)</f>
        <v>0</v>
      </c>
      <c r="ITZ50" s="80">
        <f>IF(production!ITZ24&gt;0,interest_nominal,0)</f>
        <v>0</v>
      </c>
      <c r="IUA50" s="80">
        <f>IF(production!IUA24&gt;0,interest_nominal,0)</f>
        <v>0</v>
      </c>
      <c r="IUB50" s="80">
        <f>IF(production!IUB24&gt;0,interest_nominal,0)</f>
        <v>0</v>
      </c>
      <c r="IUC50" s="80">
        <f>IF(production!IUC24&gt;0,interest_nominal,0)</f>
        <v>0</v>
      </c>
      <c r="IUD50" s="80">
        <f>IF(production!IUD24&gt;0,interest_nominal,0)</f>
        <v>0</v>
      </c>
      <c r="IUE50" s="80">
        <f>IF(production!IUE24&gt;0,interest_nominal,0)</f>
        <v>0</v>
      </c>
      <c r="IUF50" s="80">
        <f>IF(production!IUF24&gt;0,interest_nominal,0)</f>
        <v>0</v>
      </c>
      <c r="IUG50" s="80">
        <f>IF(production!IUG24&gt;0,interest_nominal,0)</f>
        <v>0</v>
      </c>
      <c r="IUH50" s="80">
        <f>IF(production!IUH24&gt;0,interest_nominal,0)</f>
        <v>0</v>
      </c>
      <c r="IUI50" s="80">
        <f>IF(production!IUI24&gt;0,interest_nominal,0)</f>
        <v>0</v>
      </c>
      <c r="IUJ50" s="80">
        <f>IF(production!IUJ24&gt;0,interest_nominal,0)</f>
        <v>0</v>
      </c>
      <c r="IUK50" s="80">
        <f>IF(production!IUK24&gt;0,interest_nominal,0)</f>
        <v>0</v>
      </c>
      <c r="IUL50" s="80">
        <f>IF(production!IUL24&gt;0,interest_nominal,0)</f>
        <v>0</v>
      </c>
      <c r="IUM50" s="80">
        <f>IF(production!IUM24&gt;0,interest_nominal,0)</f>
        <v>0</v>
      </c>
      <c r="IUN50" s="80">
        <f>IF(production!IUN24&gt;0,interest_nominal,0)</f>
        <v>0</v>
      </c>
      <c r="IUO50" s="80">
        <f>IF(production!IUO24&gt;0,interest_nominal,0)</f>
        <v>0</v>
      </c>
      <c r="IUP50" s="80">
        <f>IF(production!IUP24&gt;0,interest_nominal,0)</f>
        <v>0</v>
      </c>
      <c r="IUQ50" s="80">
        <f>IF(production!IUQ24&gt;0,interest_nominal,0)</f>
        <v>0</v>
      </c>
      <c r="IUR50" s="80">
        <f>IF(production!IUR24&gt;0,interest_nominal,0)</f>
        <v>0</v>
      </c>
      <c r="IUS50" s="80">
        <f>IF(production!IUS24&gt;0,interest_nominal,0)</f>
        <v>0</v>
      </c>
      <c r="IUT50" s="80">
        <f>IF(production!IUT24&gt;0,interest_nominal,0)</f>
        <v>0</v>
      </c>
      <c r="IUU50" s="80">
        <f>IF(production!IUU24&gt;0,interest_nominal,0)</f>
        <v>0</v>
      </c>
      <c r="IUV50" s="80">
        <f>IF(production!IUV24&gt;0,interest_nominal,0)</f>
        <v>0</v>
      </c>
      <c r="IUW50" s="80">
        <f>IF(production!IUW24&gt;0,interest_nominal,0)</f>
        <v>0</v>
      </c>
      <c r="IUX50" s="80">
        <f>IF(production!IUX24&gt;0,interest_nominal,0)</f>
        <v>0</v>
      </c>
      <c r="IUY50" s="80">
        <f>IF(production!IUY24&gt;0,interest_nominal,0)</f>
        <v>0</v>
      </c>
      <c r="IUZ50" s="80">
        <f>IF(production!IUZ24&gt;0,interest_nominal,0)</f>
        <v>0</v>
      </c>
      <c r="IVA50" s="80">
        <f>IF(production!IVA24&gt;0,interest_nominal,0)</f>
        <v>0</v>
      </c>
      <c r="IVB50" s="80">
        <f>IF(production!IVB24&gt;0,interest_nominal,0)</f>
        <v>0</v>
      </c>
      <c r="IVC50" s="80">
        <f>IF(production!IVC24&gt;0,interest_nominal,0)</f>
        <v>0</v>
      </c>
      <c r="IVD50" s="80">
        <f>IF(production!IVD24&gt;0,interest_nominal,0)</f>
        <v>0</v>
      </c>
      <c r="IVE50" s="80">
        <f>IF(production!IVE24&gt;0,interest_nominal,0)</f>
        <v>0</v>
      </c>
      <c r="IVF50" s="80">
        <f>IF(production!IVF24&gt;0,interest_nominal,0)</f>
        <v>0</v>
      </c>
      <c r="IVG50" s="80">
        <f>IF(production!IVG24&gt;0,interest_nominal,0)</f>
        <v>0</v>
      </c>
      <c r="IVH50" s="80">
        <f>IF(production!IVH24&gt;0,interest_nominal,0)</f>
        <v>0</v>
      </c>
      <c r="IVI50" s="80">
        <f>IF(production!IVI24&gt;0,interest_nominal,0)</f>
        <v>0</v>
      </c>
      <c r="IVJ50" s="80">
        <f>IF(production!IVJ24&gt;0,interest_nominal,0)</f>
        <v>0</v>
      </c>
      <c r="IVK50" s="80">
        <f>IF(production!IVK24&gt;0,interest_nominal,0)</f>
        <v>0</v>
      </c>
      <c r="IVL50" s="80">
        <f>IF(production!IVL24&gt;0,interest_nominal,0)</f>
        <v>0</v>
      </c>
      <c r="IVM50" s="80">
        <f>IF(production!IVM24&gt;0,interest_nominal,0)</f>
        <v>0</v>
      </c>
      <c r="IVN50" s="80">
        <f>IF(production!IVN24&gt;0,interest_nominal,0)</f>
        <v>0</v>
      </c>
      <c r="IVO50" s="80">
        <f>IF(production!IVO24&gt;0,interest_nominal,0)</f>
        <v>0</v>
      </c>
      <c r="IVP50" s="80">
        <f>IF(production!IVP24&gt;0,interest_nominal,0)</f>
        <v>0</v>
      </c>
      <c r="IVQ50" s="80">
        <f>IF(production!IVQ24&gt;0,interest_nominal,0)</f>
        <v>0</v>
      </c>
      <c r="IVR50" s="80">
        <f>IF(production!IVR24&gt;0,interest_nominal,0)</f>
        <v>0</v>
      </c>
      <c r="IVS50" s="80">
        <f>IF(production!IVS24&gt;0,interest_nominal,0)</f>
        <v>0</v>
      </c>
      <c r="IVT50" s="80">
        <f>IF(production!IVT24&gt;0,interest_nominal,0)</f>
        <v>0</v>
      </c>
      <c r="IVU50" s="80">
        <f>IF(production!IVU24&gt;0,interest_nominal,0)</f>
        <v>0</v>
      </c>
      <c r="IVV50" s="80">
        <f>IF(production!IVV24&gt;0,interest_nominal,0)</f>
        <v>0</v>
      </c>
      <c r="IVW50" s="80">
        <f>IF(production!IVW24&gt;0,interest_nominal,0)</f>
        <v>0</v>
      </c>
      <c r="IVX50" s="80">
        <f>IF(production!IVX24&gt;0,interest_nominal,0)</f>
        <v>0</v>
      </c>
      <c r="IVY50" s="80">
        <f>IF(production!IVY24&gt;0,interest_nominal,0)</f>
        <v>0</v>
      </c>
      <c r="IVZ50" s="80">
        <f>IF(production!IVZ24&gt;0,interest_nominal,0)</f>
        <v>0</v>
      </c>
      <c r="IWA50" s="80">
        <f>IF(production!IWA24&gt;0,interest_nominal,0)</f>
        <v>0</v>
      </c>
      <c r="IWB50" s="80">
        <f>IF(production!IWB24&gt;0,interest_nominal,0)</f>
        <v>0</v>
      </c>
      <c r="IWC50" s="80">
        <f>IF(production!IWC24&gt;0,interest_nominal,0)</f>
        <v>0</v>
      </c>
      <c r="IWD50" s="80">
        <f>IF(production!IWD24&gt;0,interest_nominal,0)</f>
        <v>0</v>
      </c>
      <c r="IWE50" s="80">
        <f>IF(production!IWE24&gt;0,interest_nominal,0)</f>
        <v>0</v>
      </c>
      <c r="IWF50" s="80">
        <f>IF(production!IWF24&gt;0,interest_nominal,0)</f>
        <v>0</v>
      </c>
      <c r="IWG50" s="80">
        <f>IF(production!IWG24&gt;0,interest_nominal,0)</f>
        <v>0</v>
      </c>
      <c r="IWH50" s="80">
        <f>IF(production!IWH24&gt;0,interest_nominal,0)</f>
        <v>0</v>
      </c>
      <c r="IWI50" s="80">
        <f>IF(production!IWI24&gt;0,interest_nominal,0)</f>
        <v>0</v>
      </c>
      <c r="IWJ50" s="80">
        <f>IF(production!IWJ24&gt;0,interest_nominal,0)</f>
        <v>0</v>
      </c>
      <c r="IWK50" s="80">
        <f>IF(production!IWK24&gt;0,interest_nominal,0)</f>
        <v>0</v>
      </c>
      <c r="IWL50" s="80">
        <f>IF(production!IWL24&gt;0,interest_nominal,0)</f>
        <v>0</v>
      </c>
      <c r="IWM50" s="80">
        <f>IF(production!IWM24&gt;0,interest_nominal,0)</f>
        <v>0</v>
      </c>
      <c r="IWN50" s="80">
        <f>IF(production!IWN24&gt;0,interest_nominal,0)</f>
        <v>0</v>
      </c>
      <c r="IWO50" s="80">
        <f>IF(production!IWO24&gt;0,interest_nominal,0)</f>
        <v>0</v>
      </c>
      <c r="IWP50" s="80">
        <f>IF(production!IWP24&gt;0,interest_nominal,0)</f>
        <v>0</v>
      </c>
      <c r="IWQ50" s="80">
        <f>IF(production!IWQ24&gt;0,interest_nominal,0)</f>
        <v>0</v>
      </c>
      <c r="IWR50" s="80">
        <f>IF(production!IWR24&gt;0,interest_nominal,0)</f>
        <v>0</v>
      </c>
      <c r="IWS50" s="80">
        <f>IF(production!IWS24&gt;0,interest_nominal,0)</f>
        <v>0</v>
      </c>
      <c r="IWT50" s="80">
        <f>IF(production!IWT24&gt;0,interest_nominal,0)</f>
        <v>0</v>
      </c>
      <c r="IWU50" s="80">
        <f>IF(production!IWU24&gt;0,interest_nominal,0)</f>
        <v>0</v>
      </c>
      <c r="IWV50" s="80">
        <f>IF(production!IWV24&gt;0,interest_nominal,0)</f>
        <v>0</v>
      </c>
      <c r="IWW50" s="80">
        <f>IF(production!IWW24&gt;0,interest_nominal,0)</f>
        <v>0</v>
      </c>
      <c r="IWX50" s="80">
        <f>IF(production!IWX24&gt;0,interest_nominal,0)</f>
        <v>0</v>
      </c>
      <c r="IWY50" s="80">
        <f>IF(production!IWY24&gt;0,interest_nominal,0)</f>
        <v>0</v>
      </c>
      <c r="IWZ50" s="80">
        <f>IF(production!IWZ24&gt;0,interest_nominal,0)</f>
        <v>0</v>
      </c>
      <c r="IXA50" s="80">
        <f>IF(production!IXA24&gt;0,interest_nominal,0)</f>
        <v>0</v>
      </c>
      <c r="IXB50" s="80">
        <f>IF(production!IXB24&gt;0,interest_nominal,0)</f>
        <v>0</v>
      </c>
      <c r="IXC50" s="80">
        <f>IF(production!IXC24&gt;0,interest_nominal,0)</f>
        <v>0</v>
      </c>
      <c r="IXD50" s="80">
        <f>IF(production!IXD24&gt;0,interest_nominal,0)</f>
        <v>0</v>
      </c>
      <c r="IXE50" s="80">
        <f>IF(production!IXE24&gt;0,interest_nominal,0)</f>
        <v>0</v>
      </c>
      <c r="IXF50" s="80">
        <f>IF(production!IXF24&gt;0,interest_nominal,0)</f>
        <v>0</v>
      </c>
      <c r="IXG50" s="80">
        <f>IF(production!IXG24&gt;0,interest_nominal,0)</f>
        <v>0</v>
      </c>
      <c r="IXH50" s="80">
        <f>IF(production!IXH24&gt;0,interest_nominal,0)</f>
        <v>0</v>
      </c>
      <c r="IXI50" s="80">
        <f>IF(production!IXI24&gt;0,interest_nominal,0)</f>
        <v>0</v>
      </c>
      <c r="IXJ50" s="80">
        <f>IF(production!IXJ24&gt;0,interest_nominal,0)</f>
        <v>0</v>
      </c>
      <c r="IXK50" s="80">
        <f>IF(production!IXK24&gt;0,interest_nominal,0)</f>
        <v>0</v>
      </c>
      <c r="IXL50" s="80">
        <f>IF(production!IXL24&gt;0,interest_nominal,0)</f>
        <v>0</v>
      </c>
      <c r="IXM50" s="80">
        <f>IF(production!IXM24&gt;0,interest_nominal,0)</f>
        <v>0</v>
      </c>
      <c r="IXN50" s="80">
        <f>IF(production!IXN24&gt;0,interest_nominal,0)</f>
        <v>0</v>
      </c>
      <c r="IXO50" s="80">
        <f>IF(production!IXO24&gt;0,interest_nominal,0)</f>
        <v>0</v>
      </c>
      <c r="IXP50" s="80">
        <f>IF(production!IXP24&gt;0,interest_nominal,0)</f>
        <v>0</v>
      </c>
      <c r="IXQ50" s="80">
        <f>IF(production!IXQ24&gt;0,interest_nominal,0)</f>
        <v>0</v>
      </c>
      <c r="IXR50" s="80">
        <f>IF(production!IXR24&gt;0,interest_nominal,0)</f>
        <v>0</v>
      </c>
      <c r="IXS50" s="80">
        <f>IF(production!IXS24&gt;0,interest_nominal,0)</f>
        <v>0</v>
      </c>
      <c r="IXT50" s="80">
        <f>IF(production!IXT24&gt;0,interest_nominal,0)</f>
        <v>0</v>
      </c>
      <c r="IXU50" s="80">
        <f>IF(production!IXU24&gt;0,interest_nominal,0)</f>
        <v>0</v>
      </c>
      <c r="IXV50" s="80">
        <f>IF(production!IXV24&gt;0,interest_nominal,0)</f>
        <v>0</v>
      </c>
      <c r="IXW50" s="80">
        <f>IF(production!IXW24&gt;0,interest_nominal,0)</f>
        <v>0</v>
      </c>
      <c r="IXX50" s="80">
        <f>IF(production!IXX24&gt;0,interest_nominal,0)</f>
        <v>0</v>
      </c>
      <c r="IXY50" s="80">
        <f>IF(production!IXY24&gt;0,interest_nominal,0)</f>
        <v>0</v>
      </c>
      <c r="IXZ50" s="80">
        <f>IF(production!IXZ24&gt;0,interest_nominal,0)</f>
        <v>0</v>
      </c>
      <c r="IYA50" s="80">
        <f>IF(production!IYA24&gt;0,interest_nominal,0)</f>
        <v>0</v>
      </c>
      <c r="IYB50" s="80">
        <f>IF(production!IYB24&gt;0,interest_nominal,0)</f>
        <v>0</v>
      </c>
      <c r="IYC50" s="80">
        <f>IF(production!IYC24&gt;0,interest_nominal,0)</f>
        <v>0</v>
      </c>
      <c r="IYD50" s="80">
        <f>IF(production!IYD24&gt;0,interest_nominal,0)</f>
        <v>0</v>
      </c>
      <c r="IYE50" s="80">
        <f>IF(production!IYE24&gt;0,interest_nominal,0)</f>
        <v>0</v>
      </c>
      <c r="IYF50" s="80">
        <f>IF(production!IYF24&gt;0,interest_nominal,0)</f>
        <v>0</v>
      </c>
      <c r="IYG50" s="80">
        <f>IF(production!IYG24&gt;0,interest_nominal,0)</f>
        <v>0</v>
      </c>
      <c r="IYH50" s="80">
        <f>IF(production!IYH24&gt;0,interest_nominal,0)</f>
        <v>0</v>
      </c>
      <c r="IYI50" s="80">
        <f>IF(production!IYI24&gt;0,interest_nominal,0)</f>
        <v>0</v>
      </c>
      <c r="IYJ50" s="80">
        <f>IF(production!IYJ24&gt;0,interest_nominal,0)</f>
        <v>0</v>
      </c>
      <c r="IYK50" s="80">
        <f>IF(production!IYK24&gt;0,interest_nominal,0)</f>
        <v>0</v>
      </c>
      <c r="IYL50" s="80">
        <f>IF(production!IYL24&gt;0,interest_nominal,0)</f>
        <v>0</v>
      </c>
      <c r="IYM50" s="80">
        <f>IF(production!IYM24&gt;0,interest_nominal,0)</f>
        <v>0</v>
      </c>
      <c r="IYN50" s="80">
        <f>IF(production!IYN24&gt;0,interest_nominal,0)</f>
        <v>0</v>
      </c>
      <c r="IYO50" s="80">
        <f>IF(production!IYO24&gt;0,interest_nominal,0)</f>
        <v>0</v>
      </c>
      <c r="IYP50" s="80">
        <f>IF(production!IYP24&gt;0,interest_nominal,0)</f>
        <v>0</v>
      </c>
      <c r="IYQ50" s="80">
        <f>IF(production!IYQ24&gt;0,interest_nominal,0)</f>
        <v>0</v>
      </c>
      <c r="IYR50" s="80">
        <f>IF(production!IYR24&gt;0,interest_nominal,0)</f>
        <v>0</v>
      </c>
      <c r="IYS50" s="80">
        <f>IF(production!IYS24&gt;0,interest_nominal,0)</f>
        <v>0</v>
      </c>
      <c r="IYT50" s="80">
        <f>IF(production!IYT24&gt;0,interest_nominal,0)</f>
        <v>0</v>
      </c>
      <c r="IYU50" s="80">
        <f>IF(production!IYU24&gt;0,interest_nominal,0)</f>
        <v>0</v>
      </c>
      <c r="IYV50" s="80">
        <f>IF(production!IYV24&gt;0,interest_nominal,0)</f>
        <v>0</v>
      </c>
      <c r="IYW50" s="80">
        <f>IF(production!IYW24&gt;0,interest_nominal,0)</f>
        <v>0</v>
      </c>
      <c r="IYX50" s="80">
        <f>IF(production!IYX24&gt;0,interest_nominal,0)</f>
        <v>0</v>
      </c>
      <c r="IYY50" s="80">
        <f>IF(production!IYY24&gt;0,interest_nominal,0)</f>
        <v>0</v>
      </c>
      <c r="IYZ50" s="80">
        <f>IF(production!IYZ24&gt;0,interest_nominal,0)</f>
        <v>0</v>
      </c>
      <c r="IZA50" s="80">
        <f>IF(production!IZA24&gt;0,interest_nominal,0)</f>
        <v>0</v>
      </c>
      <c r="IZB50" s="80">
        <f>IF(production!IZB24&gt;0,interest_nominal,0)</f>
        <v>0</v>
      </c>
      <c r="IZC50" s="80">
        <f>IF(production!IZC24&gt;0,interest_nominal,0)</f>
        <v>0</v>
      </c>
      <c r="IZD50" s="80">
        <f>IF(production!IZD24&gt;0,interest_nominal,0)</f>
        <v>0</v>
      </c>
      <c r="IZE50" s="80">
        <f>IF(production!IZE24&gt;0,interest_nominal,0)</f>
        <v>0</v>
      </c>
      <c r="IZF50" s="80">
        <f>IF(production!IZF24&gt;0,interest_nominal,0)</f>
        <v>0</v>
      </c>
      <c r="IZG50" s="80">
        <f>IF(production!IZG24&gt;0,interest_nominal,0)</f>
        <v>0</v>
      </c>
      <c r="IZH50" s="80">
        <f>IF(production!IZH24&gt;0,interest_nominal,0)</f>
        <v>0</v>
      </c>
      <c r="IZI50" s="80">
        <f>IF(production!IZI24&gt;0,interest_nominal,0)</f>
        <v>0</v>
      </c>
      <c r="IZJ50" s="80">
        <f>IF(production!IZJ24&gt;0,interest_nominal,0)</f>
        <v>0</v>
      </c>
      <c r="IZK50" s="80">
        <f>IF(production!IZK24&gt;0,interest_nominal,0)</f>
        <v>0</v>
      </c>
      <c r="IZL50" s="80">
        <f>IF(production!IZL24&gt;0,interest_nominal,0)</f>
        <v>0</v>
      </c>
      <c r="IZM50" s="80">
        <f>IF(production!IZM24&gt;0,interest_nominal,0)</f>
        <v>0</v>
      </c>
      <c r="IZN50" s="80">
        <f>IF(production!IZN24&gt;0,interest_nominal,0)</f>
        <v>0</v>
      </c>
      <c r="IZO50" s="80">
        <f>IF(production!IZO24&gt;0,interest_nominal,0)</f>
        <v>0</v>
      </c>
      <c r="IZP50" s="80">
        <f>IF(production!IZP24&gt;0,interest_nominal,0)</f>
        <v>0</v>
      </c>
      <c r="IZQ50" s="80">
        <f>IF(production!IZQ24&gt;0,interest_nominal,0)</f>
        <v>0</v>
      </c>
      <c r="IZR50" s="80">
        <f>IF(production!IZR24&gt;0,interest_nominal,0)</f>
        <v>0</v>
      </c>
      <c r="IZS50" s="80">
        <f>IF(production!IZS24&gt;0,interest_nominal,0)</f>
        <v>0</v>
      </c>
      <c r="IZT50" s="80">
        <f>IF(production!IZT24&gt;0,interest_nominal,0)</f>
        <v>0</v>
      </c>
      <c r="IZU50" s="80">
        <f>IF(production!IZU24&gt;0,interest_nominal,0)</f>
        <v>0</v>
      </c>
      <c r="IZV50" s="80">
        <f>IF(production!IZV24&gt;0,interest_nominal,0)</f>
        <v>0</v>
      </c>
      <c r="IZW50" s="80">
        <f>IF(production!IZW24&gt;0,interest_nominal,0)</f>
        <v>0</v>
      </c>
      <c r="IZX50" s="80">
        <f>IF(production!IZX24&gt;0,interest_nominal,0)</f>
        <v>0</v>
      </c>
      <c r="IZY50" s="80">
        <f>IF(production!IZY24&gt;0,interest_nominal,0)</f>
        <v>0</v>
      </c>
      <c r="IZZ50" s="80">
        <f>IF(production!IZZ24&gt;0,interest_nominal,0)</f>
        <v>0</v>
      </c>
      <c r="JAA50" s="80">
        <f>IF(production!JAA24&gt;0,interest_nominal,0)</f>
        <v>0</v>
      </c>
      <c r="JAB50" s="80">
        <f>IF(production!JAB24&gt;0,interest_nominal,0)</f>
        <v>0</v>
      </c>
      <c r="JAC50" s="80">
        <f>IF(production!JAC24&gt;0,interest_nominal,0)</f>
        <v>0</v>
      </c>
      <c r="JAD50" s="80">
        <f>IF(production!JAD24&gt;0,interest_nominal,0)</f>
        <v>0</v>
      </c>
      <c r="JAE50" s="80">
        <f>IF(production!JAE24&gt;0,interest_nominal,0)</f>
        <v>0</v>
      </c>
      <c r="JAF50" s="80">
        <f>IF(production!JAF24&gt;0,interest_nominal,0)</f>
        <v>0</v>
      </c>
      <c r="JAG50" s="80">
        <f>IF(production!JAG24&gt;0,interest_nominal,0)</f>
        <v>0</v>
      </c>
      <c r="JAH50" s="80">
        <f>IF(production!JAH24&gt;0,interest_nominal,0)</f>
        <v>0</v>
      </c>
      <c r="JAI50" s="80">
        <f>IF(production!JAI24&gt;0,interest_nominal,0)</f>
        <v>0</v>
      </c>
      <c r="JAJ50" s="80">
        <f>IF(production!JAJ24&gt;0,interest_nominal,0)</f>
        <v>0</v>
      </c>
      <c r="JAK50" s="80">
        <f>IF(production!JAK24&gt;0,interest_nominal,0)</f>
        <v>0</v>
      </c>
      <c r="JAL50" s="80">
        <f>IF(production!JAL24&gt;0,interest_nominal,0)</f>
        <v>0</v>
      </c>
      <c r="JAM50" s="80">
        <f>IF(production!JAM24&gt;0,interest_nominal,0)</f>
        <v>0</v>
      </c>
      <c r="JAN50" s="80">
        <f>IF(production!JAN24&gt;0,interest_nominal,0)</f>
        <v>0</v>
      </c>
      <c r="JAO50" s="80">
        <f>IF(production!JAO24&gt;0,interest_nominal,0)</f>
        <v>0</v>
      </c>
      <c r="JAP50" s="80">
        <f>IF(production!JAP24&gt;0,interest_nominal,0)</f>
        <v>0</v>
      </c>
      <c r="JAQ50" s="80">
        <f>IF(production!JAQ24&gt;0,interest_nominal,0)</f>
        <v>0</v>
      </c>
      <c r="JAR50" s="80">
        <f>IF(production!JAR24&gt;0,interest_nominal,0)</f>
        <v>0</v>
      </c>
      <c r="JAS50" s="80">
        <f>IF(production!JAS24&gt;0,interest_nominal,0)</f>
        <v>0</v>
      </c>
      <c r="JAT50" s="80">
        <f>IF(production!JAT24&gt;0,interest_nominal,0)</f>
        <v>0</v>
      </c>
      <c r="JAU50" s="80">
        <f>IF(production!JAU24&gt;0,interest_nominal,0)</f>
        <v>0</v>
      </c>
      <c r="JAV50" s="80">
        <f>IF(production!JAV24&gt;0,interest_nominal,0)</f>
        <v>0</v>
      </c>
      <c r="JAW50" s="80">
        <f>IF(production!JAW24&gt;0,interest_nominal,0)</f>
        <v>0</v>
      </c>
      <c r="JAX50" s="80">
        <f>IF(production!JAX24&gt;0,interest_nominal,0)</f>
        <v>0</v>
      </c>
      <c r="JAY50" s="80">
        <f>IF(production!JAY24&gt;0,interest_nominal,0)</f>
        <v>0</v>
      </c>
      <c r="JAZ50" s="80">
        <f>IF(production!JAZ24&gt;0,interest_nominal,0)</f>
        <v>0</v>
      </c>
      <c r="JBA50" s="80">
        <f>IF(production!JBA24&gt;0,interest_nominal,0)</f>
        <v>0</v>
      </c>
      <c r="JBB50" s="80">
        <f>IF(production!JBB24&gt;0,interest_nominal,0)</f>
        <v>0</v>
      </c>
      <c r="JBC50" s="80">
        <f>IF(production!JBC24&gt;0,interest_nominal,0)</f>
        <v>0</v>
      </c>
      <c r="JBD50" s="80">
        <f>IF(production!JBD24&gt;0,interest_nominal,0)</f>
        <v>0</v>
      </c>
      <c r="JBE50" s="80">
        <f>IF(production!JBE24&gt;0,interest_nominal,0)</f>
        <v>0</v>
      </c>
      <c r="JBF50" s="80">
        <f>IF(production!JBF24&gt;0,interest_nominal,0)</f>
        <v>0</v>
      </c>
      <c r="JBG50" s="80">
        <f>IF(production!JBG24&gt;0,interest_nominal,0)</f>
        <v>0</v>
      </c>
      <c r="JBH50" s="80">
        <f>IF(production!JBH24&gt;0,interest_nominal,0)</f>
        <v>0</v>
      </c>
      <c r="JBI50" s="80">
        <f>IF(production!JBI24&gt;0,interest_nominal,0)</f>
        <v>0</v>
      </c>
      <c r="JBJ50" s="80">
        <f>IF(production!JBJ24&gt;0,interest_nominal,0)</f>
        <v>0</v>
      </c>
      <c r="JBK50" s="80">
        <f>IF(production!JBK24&gt;0,interest_nominal,0)</f>
        <v>0</v>
      </c>
      <c r="JBL50" s="80">
        <f>IF(production!JBL24&gt;0,interest_nominal,0)</f>
        <v>0</v>
      </c>
      <c r="JBM50" s="80">
        <f>IF(production!JBM24&gt;0,interest_nominal,0)</f>
        <v>0</v>
      </c>
      <c r="JBN50" s="80">
        <f>IF(production!JBN24&gt;0,interest_nominal,0)</f>
        <v>0</v>
      </c>
      <c r="JBO50" s="80">
        <f>IF(production!JBO24&gt;0,interest_nominal,0)</f>
        <v>0</v>
      </c>
      <c r="JBP50" s="80">
        <f>IF(production!JBP24&gt;0,interest_nominal,0)</f>
        <v>0</v>
      </c>
      <c r="JBQ50" s="80">
        <f>IF(production!JBQ24&gt;0,interest_nominal,0)</f>
        <v>0</v>
      </c>
      <c r="JBR50" s="80">
        <f>IF(production!JBR24&gt;0,interest_nominal,0)</f>
        <v>0</v>
      </c>
      <c r="JBS50" s="80">
        <f>IF(production!JBS24&gt;0,interest_nominal,0)</f>
        <v>0</v>
      </c>
      <c r="JBT50" s="80">
        <f>IF(production!JBT24&gt;0,interest_nominal,0)</f>
        <v>0</v>
      </c>
      <c r="JBU50" s="80">
        <f>IF(production!JBU24&gt;0,interest_nominal,0)</f>
        <v>0</v>
      </c>
      <c r="JBV50" s="80">
        <f>IF(production!JBV24&gt;0,interest_nominal,0)</f>
        <v>0</v>
      </c>
      <c r="JBW50" s="80">
        <f>IF(production!JBW24&gt;0,interest_nominal,0)</f>
        <v>0</v>
      </c>
      <c r="JBX50" s="80">
        <f>IF(production!JBX24&gt;0,interest_nominal,0)</f>
        <v>0</v>
      </c>
      <c r="JBY50" s="80">
        <f>IF(production!JBY24&gt;0,interest_nominal,0)</f>
        <v>0</v>
      </c>
      <c r="JBZ50" s="80">
        <f>IF(production!JBZ24&gt;0,interest_nominal,0)</f>
        <v>0</v>
      </c>
      <c r="JCA50" s="80">
        <f>IF(production!JCA24&gt;0,interest_nominal,0)</f>
        <v>0</v>
      </c>
      <c r="JCB50" s="80">
        <f>IF(production!JCB24&gt;0,interest_nominal,0)</f>
        <v>0</v>
      </c>
      <c r="JCC50" s="80">
        <f>IF(production!JCC24&gt;0,interest_nominal,0)</f>
        <v>0</v>
      </c>
      <c r="JCD50" s="80">
        <f>IF(production!JCD24&gt;0,interest_nominal,0)</f>
        <v>0</v>
      </c>
      <c r="JCE50" s="80">
        <f>IF(production!JCE24&gt;0,interest_nominal,0)</f>
        <v>0</v>
      </c>
      <c r="JCF50" s="80">
        <f>IF(production!JCF24&gt;0,interest_nominal,0)</f>
        <v>0</v>
      </c>
      <c r="JCG50" s="80">
        <f>IF(production!JCG24&gt;0,interest_nominal,0)</f>
        <v>0</v>
      </c>
      <c r="JCH50" s="80">
        <f>IF(production!JCH24&gt;0,interest_nominal,0)</f>
        <v>0</v>
      </c>
      <c r="JCI50" s="80">
        <f>IF(production!JCI24&gt;0,interest_nominal,0)</f>
        <v>0</v>
      </c>
      <c r="JCJ50" s="80">
        <f>IF(production!JCJ24&gt;0,interest_nominal,0)</f>
        <v>0</v>
      </c>
      <c r="JCK50" s="80">
        <f>IF(production!JCK24&gt;0,interest_nominal,0)</f>
        <v>0</v>
      </c>
      <c r="JCL50" s="80">
        <f>IF(production!JCL24&gt;0,interest_nominal,0)</f>
        <v>0</v>
      </c>
      <c r="JCM50" s="80">
        <f>IF(production!JCM24&gt;0,interest_nominal,0)</f>
        <v>0</v>
      </c>
      <c r="JCN50" s="80">
        <f>IF(production!JCN24&gt;0,interest_nominal,0)</f>
        <v>0</v>
      </c>
      <c r="JCO50" s="80">
        <f>IF(production!JCO24&gt;0,interest_nominal,0)</f>
        <v>0</v>
      </c>
      <c r="JCP50" s="80">
        <f>IF(production!JCP24&gt;0,interest_nominal,0)</f>
        <v>0</v>
      </c>
      <c r="JCQ50" s="80">
        <f>IF(production!JCQ24&gt;0,interest_nominal,0)</f>
        <v>0</v>
      </c>
      <c r="JCR50" s="80">
        <f>IF(production!JCR24&gt;0,interest_nominal,0)</f>
        <v>0</v>
      </c>
      <c r="JCS50" s="80">
        <f>IF(production!JCS24&gt;0,interest_nominal,0)</f>
        <v>0</v>
      </c>
      <c r="JCT50" s="80">
        <f>IF(production!JCT24&gt;0,interest_nominal,0)</f>
        <v>0</v>
      </c>
      <c r="JCU50" s="80">
        <f>IF(production!JCU24&gt;0,interest_nominal,0)</f>
        <v>0</v>
      </c>
      <c r="JCV50" s="80">
        <f>IF(production!JCV24&gt;0,interest_nominal,0)</f>
        <v>0</v>
      </c>
      <c r="JCW50" s="80">
        <f>IF(production!JCW24&gt;0,interest_nominal,0)</f>
        <v>0</v>
      </c>
      <c r="JCX50" s="80">
        <f>IF(production!JCX24&gt;0,interest_nominal,0)</f>
        <v>0</v>
      </c>
      <c r="JCY50" s="80">
        <f>IF(production!JCY24&gt;0,interest_nominal,0)</f>
        <v>0</v>
      </c>
      <c r="JCZ50" s="80">
        <f>IF(production!JCZ24&gt;0,interest_nominal,0)</f>
        <v>0</v>
      </c>
      <c r="JDA50" s="80">
        <f>IF(production!JDA24&gt;0,interest_nominal,0)</f>
        <v>0</v>
      </c>
      <c r="JDB50" s="80">
        <f>IF(production!JDB24&gt;0,interest_nominal,0)</f>
        <v>0</v>
      </c>
      <c r="JDC50" s="80">
        <f>IF(production!JDC24&gt;0,interest_nominal,0)</f>
        <v>0</v>
      </c>
      <c r="JDD50" s="80">
        <f>IF(production!JDD24&gt;0,interest_nominal,0)</f>
        <v>0</v>
      </c>
      <c r="JDE50" s="80">
        <f>IF(production!JDE24&gt;0,interest_nominal,0)</f>
        <v>0</v>
      </c>
      <c r="JDF50" s="80">
        <f>IF(production!JDF24&gt;0,interest_nominal,0)</f>
        <v>0</v>
      </c>
      <c r="JDG50" s="80">
        <f>IF(production!JDG24&gt;0,interest_nominal,0)</f>
        <v>0</v>
      </c>
      <c r="JDH50" s="80">
        <f>IF(production!JDH24&gt;0,interest_nominal,0)</f>
        <v>0</v>
      </c>
      <c r="JDI50" s="80">
        <f>IF(production!JDI24&gt;0,interest_nominal,0)</f>
        <v>0</v>
      </c>
      <c r="JDJ50" s="80">
        <f>IF(production!JDJ24&gt;0,interest_nominal,0)</f>
        <v>0</v>
      </c>
      <c r="JDK50" s="80">
        <f>IF(production!JDK24&gt;0,interest_nominal,0)</f>
        <v>0</v>
      </c>
      <c r="JDL50" s="80">
        <f>IF(production!JDL24&gt;0,interest_nominal,0)</f>
        <v>0</v>
      </c>
      <c r="JDM50" s="80">
        <f>IF(production!JDM24&gt;0,interest_nominal,0)</f>
        <v>0</v>
      </c>
      <c r="JDN50" s="80">
        <f>IF(production!JDN24&gt;0,interest_nominal,0)</f>
        <v>0</v>
      </c>
      <c r="JDO50" s="80">
        <f>IF(production!JDO24&gt;0,interest_nominal,0)</f>
        <v>0</v>
      </c>
      <c r="JDP50" s="80">
        <f>IF(production!JDP24&gt;0,interest_nominal,0)</f>
        <v>0</v>
      </c>
      <c r="JDQ50" s="80">
        <f>IF(production!JDQ24&gt;0,interest_nominal,0)</f>
        <v>0</v>
      </c>
      <c r="JDR50" s="80">
        <f>IF(production!JDR24&gt;0,interest_nominal,0)</f>
        <v>0</v>
      </c>
      <c r="JDS50" s="80">
        <f>IF(production!JDS24&gt;0,interest_nominal,0)</f>
        <v>0</v>
      </c>
      <c r="JDT50" s="80">
        <f>IF(production!JDT24&gt;0,interest_nominal,0)</f>
        <v>0</v>
      </c>
      <c r="JDU50" s="80">
        <f>IF(production!JDU24&gt;0,interest_nominal,0)</f>
        <v>0</v>
      </c>
      <c r="JDV50" s="80">
        <f>IF(production!JDV24&gt;0,interest_nominal,0)</f>
        <v>0</v>
      </c>
      <c r="JDW50" s="80">
        <f>IF(production!JDW24&gt;0,interest_nominal,0)</f>
        <v>0</v>
      </c>
      <c r="JDX50" s="80">
        <f>IF(production!JDX24&gt;0,interest_nominal,0)</f>
        <v>0</v>
      </c>
      <c r="JDY50" s="80">
        <f>IF(production!JDY24&gt;0,interest_nominal,0)</f>
        <v>0</v>
      </c>
      <c r="JDZ50" s="80">
        <f>IF(production!JDZ24&gt;0,interest_nominal,0)</f>
        <v>0</v>
      </c>
      <c r="JEA50" s="80">
        <f>IF(production!JEA24&gt;0,interest_nominal,0)</f>
        <v>0</v>
      </c>
      <c r="JEB50" s="80">
        <f>IF(production!JEB24&gt;0,interest_nominal,0)</f>
        <v>0</v>
      </c>
      <c r="JEC50" s="80">
        <f>IF(production!JEC24&gt;0,interest_nominal,0)</f>
        <v>0</v>
      </c>
      <c r="JED50" s="80">
        <f>IF(production!JED24&gt;0,interest_nominal,0)</f>
        <v>0</v>
      </c>
      <c r="JEE50" s="80">
        <f>IF(production!JEE24&gt;0,interest_nominal,0)</f>
        <v>0</v>
      </c>
      <c r="JEF50" s="80">
        <f>IF(production!JEF24&gt;0,interest_nominal,0)</f>
        <v>0</v>
      </c>
      <c r="JEG50" s="80">
        <f>IF(production!JEG24&gt;0,interest_nominal,0)</f>
        <v>0</v>
      </c>
      <c r="JEH50" s="80">
        <f>IF(production!JEH24&gt;0,interest_nominal,0)</f>
        <v>0</v>
      </c>
      <c r="JEI50" s="80">
        <f>IF(production!JEI24&gt;0,interest_nominal,0)</f>
        <v>0</v>
      </c>
      <c r="JEJ50" s="80">
        <f>IF(production!JEJ24&gt;0,interest_nominal,0)</f>
        <v>0</v>
      </c>
      <c r="JEK50" s="80">
        <f>IF(production!JEK24&gt;0,interest_nominal,0)</f>
        <v>0</v>
      </c>
      <c r="JEL50" s="80">
        <f>IF(production!JEL24&gt;0,interest_nominal,0)</f>
        <v>0</v>
      </c>
      <c r="JEM50" s="80">
        <f>IF(production!JEM24&gt;0,interest_nominal,0)</f>
        <v>0</v>
      </c>
      <c r="JEN50" s="80">
        <f>IF(production!JEN24&gt;0,interest_nominal,0)</f>
        <v>0</v>
      </c>
      <c r="JEO50" s="80">
        <f>IF(production!JEO24&gt;0,interest_nominal,0)</f>
        <v>0</v>
      </c>
      <c r="JEP50" s="80">
        <f>IF(production!JEP24&gt;0,interest_nominal,0)</f>
        <v>0</v>
      </c>
      <c r="JEQ50" s="80">
        <f>IF(production!JEQ24&gt;0,interest_nominal,0)</f>
        <v>0</v>
      </c>
      <c r="JER50" s="80">
        <f>IF(production!JER24&gt;0,interest_nominal,0)</f>
        <v>0</v>
      </c>
      <c r="JES50" s="80">
        <f>IF(production!JES24&gt;0,interest_nominal,0)</f>
        <v>0</v>
      </c>
      <c r="JET50" s="80">
        <f>IF(production!JET24&gt;0,interest_nominal,0)</f>
        <v>0</v>
      </c>
      <c r="JEU50" s="80">
        <f>IF(production!JEU24&gt;0,interest_nominal,0)</f>
        <v>0</v>
      </c>
      <c r="JEV50" s="80">
        <f>IF(production!JEV24&gt;0,interest_nominal,0)</f>
        <v>0</v>
      </c>
      <c r="JEW50" s="80">
        <f>IF(production!JEW24&gt;0,interest_nominal,0)</f>
        <v>0</v>
      </c>
      <c r="JEX50" s="80">
        <f>IF(production!JEX24&gt;0,interest_nominal,0)</f>
        <v>0</v>
      </c>
      <c r="JEY50" s="80">
        <f>IF(production!JEY24&gt;0,interest_nominal,0)</f>
        <v>0</v>
      </c>
      <c r="JEZ50" s="80">
        <f>IF(production!JEZ24&gt;0,interest_nominal,0)</f>
        <v>0</v>
      </c>
      <c r="JFA50" s="80">
        <f>IF(production!JFA24&gt;0,interest_nominal,0)</f>
        <v>0</v>
      </c>
      <c r="JFB50" s="80">
        <f>IF(production!JFB24&gt;0,interest_nominal,0)</f>
        <v>0</v>
      </c>
      <c r="JFC50" s="80">
        <f>IF(production!JFC24&gt;0,interest_nominal,0)</f>
        <v>0</v>
      </c>
      <c r="JFD50" s="80">
        <f>IF(production!JFD24&gt;0,interest_nominal,0)</f>
        <v>0</v>
      </c>
      <c r="JFE50" s="80">
        <f>IF(production!JFE24&gt;0,interest_nominal,0)</f>
        <v>0</v>
      </c>
      <c r="JFF50" s="80">
        <f>IF(production!JFF24&gt;0,interest_nominal,0)</f>
        <v>0</v>
      </c>
      <c r="JFG50" s="80">
        <f>IF(production!JFG24&gt;0,interest_nominal,0)</f>
        <v>0</v>
      </c>
      <c r="JFH50" s="80">
        <f>IF(production!JFH24&gt;0,interest_nominal,0)</f>
        <v>0</v>
      </c>
      <c r="JFI50" s="80">
        <f>IF(production!JFI24&gt;0,interest_nominal,0)</f>
        <v>0</v>
      </c>
      <c r="JFJ50" s="80">
        <f>IF(production!JFJ24&gt;0,interest_nominal,0)</f>
        <v>0</v>
      </c>
      <c r="JFK50" s="80">
        <f>IF(production!JFK24&gt;0,interest_nominal,0)</f>
        <v>0</v>
      </c>
      <c r="JFL50" s="80">
        <f>IF(production!JFL24&gt;0,interest_nominal,0)</f>
        <v>0</v>
      </c>
      <c r="JFM50" s="80">
        <f>IF(production!JFM24&gt;0,interest_nominal,0)</f>
        <v>0</v>
      </c>
      <c r="JFN50" s="80">
        <f>IF(production!JFN24&gt;0,interest_nominal,0)</f>
        <v>0</v>
      </c>
      <c r="JFO50" s="80">
        <f>IF(production!JFO24&gt;0,interest_nominal,0)</f>
        <v>0</v>
      </c>
      <c r="JFP50" s="80">
        <f>IF(production!JFP24&gt;0,interest_nominal,0)</f>
        <v>0</v>
      </c>
      <c r="JFQ50" s="80">
        <f>IF(production!JFQ24&gt;0,interest_nominal,0)</f>
        <v>0</v>
      </c>
      <c r="JFR50" s="80">
        <f>IF(production!JFR24&gt;0,interest_nominal,0)</f>
        <v>0</v>
      </c>
      <c r="JFS50" s="80">
        <f>IF(production!JFS24&gt;0,interest_nominal,0)</f>
        <v>0</v>
      </c>
      <c r="JFT50" s="80">
        <f>IF(production!JFT24&gt;0,interest_nominal,0)</f>
        <v>0</v>
      </c>
      <c r="JFU50" s="80">
        <f>IF(production!JFU24&gt;0,interest_nominal,0)</f>
        <v>0</v>
      </c>
      <c r="JFV50" s="80">
        <f>IF(production!JFV24&gt;0,interest_nominal,0)</f>
        <v>0</v>
      </c>
      <c r="JFW50" s="80">
        <f>IF(production!JFW24&gt;0,interest_nominal,0)</f>
        <v>0</v>
      </c>
      <c r="JFX50" s="80">
        <f>IF(production!JFX24&gt;0,interest_nominal,0)</f>
        <v>0</v>
      </c>
      <c r="JFY50" s="80">
        <f>IF(production!JFY24&gt;0,interest_nominal,0)</f>
        <v>0</v>
      </c>
      <c r="JFZ50" s="80">
        <f>IF(production!JFZ24&gt;0,interest_nominal,0)</f>
        <v>0</v>
      </c>
      <c r="JGA50" s="80">
        <f>IF(production!JGA24&gt;0,interest_nominal,0)</f>
        <v>0</v>
      </c>
      <c r="JGB50" s="80">
        <f>IF(production!JGB24&gt;0,interest_nominal,0)</f>
        <v>0</v>
      </c>
      <c r="JGC50" s="80">
        <f>IF(production!JGC24&gt;0,interest_nominal,0)</f>
        <v>0</v>
      </c>
      <c r="JGD50" s="80">
        <f>IF(production!JGD24&gt;0,interest_nominal,0)</f>
        <v>0</v>
      </c>
      <c r="JGE50" s="80">
        <f>IF(production!JGE24&gt;0,interest_nominal,0)</f>
        <v>0</v>
      </c>
      <c r="JGF50" s="80">
        <f>IF(production!JGF24&gt;0,interest_nominal,0)</f>
        <v>0</v>
      </c>
      <c r="JGG50" s="80">
        <f>IF(production!JGG24&gt;0,interest_nominal,0)</f>
        <v>0</v>
      </c>
      <c r="JGH50" s="80">
        <f>IF(production!JGH24&gt;0,interest_nominal,0)</f>
        <v>0</v>
      </c>
      <c r="JGI50" s="80">
        <f>IF(production!JGI24&gt;0,interest_nominal,0)</f>
        <v>0</v>
      </c>
      <c r="JGJ50" s="80">
        <f>IF(production!JGJ24&gt;0,interest_nominal,0)</f>
        <v>0</v>
      </c>
      <c r="JGK50" s="80">
        <f>IF(production!JGK24&gt;0,interest_nominal,0)</f>
        <v>0</v>
      </c>
      <c r="JGL50" s="80">
        <f>IF(production!JGL24&gt;0,interest_nominal,0)</f>
        <v>0</v>
      </c>
      <c r="JGM50" s="80">
        <f>IF(production!JGM24&gt;0,interest_nominal,0)</f>
        <v>0</v>
      </c>
      <c r="JGN50" s="80">
        <f>IF(production!JGN24&gt;0,interest_nominal,0)</f>
        <v>0</v>
      </c>
      <c r="JGO50" s="80">
        <f>IF(production!JGO24&gt;0,interest_nominal,0)</f>
        <v>0</v>
      </c>
      <c r="JGP50" s="80">
        <f>IF(production!JGP24&gt;0,interest_nominal,0)</f>
        <v>0</v>
      </c>
      <c r="JGQ50" s="80">
        <f>IF(production!JGQ24&gt;0,interest_nominal,0)</f>
        <v>0</v>
      </c>
      <c r="JGR50" s="80">
        <f>IF(production!JGR24&gt;0,interest_nominal,0)</f>
        <v>0</v>
      </c>
      <c r="JGS50" s="80">
        <f>IF(production!JGS24&gt;0,interest_nominal,0)</f>
        <v>0</v>
      </c>
      <c r="JGT50" s="80">
        <f>IF(production!JGT24&gt;0,interest_nominal,0)</f>
        <v>0</v>
      </c>
      <c r="JGU50" s="80">
        <f>IF(production!JGU24&gt;0,interest_nominal,0)</f>
        <v>0</v>
      </c>
      <c r="JGV50" s="80">
        <f>IF(production!JGV24&gt;0,interest_nominal,0)</f>
        <v>0</v>
      </c>
      <c r="JGW50" s="80">
        <f>IF(production!JGW24&gt;0,interest_nominal,0)</f>
        <v>0</v>
      </c>
      <c r="JGX50" s="80">
        <f>IF(production!JGX24&gt;0,interest_nominal,0)</f>
        <v>0</v>
      </c>
      <c r="JGY50" s="80">
        <f>IF(production!JGY24&gt;0,interest_nominal,0)</f>
        <v>0</v>
      </c>
      <c r="JGZ50" s="80">
        <f>IF(production!JGZ24&gt;0,interest_nominal,0)</f>
        <v>0</v>
      </c>
      <c r="JHA50" s="80">
        <f>IF(production!JHA24&gt;0,interest_nominal,0)</f>
        <v>0</v>
      </c>
      <c r="JHB50" s="80">
        <f>IF(production!JHB24&gt;0,interest_nominal,0)</f>
        <v>0</v>
      </c>
      <c r="JHC50" s="80">
        <f>IF(production!JHC24&gt;0,interest_nominal,0)</f>
        <v>0</v>
      </c>
      <c r="JHD50" s="80">
        <f>IF(production!JHD24&gt;0,interest_nominal,0)</f>
        <v>0</v>
      </c>
      <c r="JHE50" s="80">
        <f>IF(production!JHE24&gt;0,interest_nominal,0)</f>
        <v>0</v>
      </c>
      <c r="JHF50" s="80">
        <f>IF(production!JHF24&gt;0,interest_nominal,0)</f>
        <v>0</v>
      </c>
      <c r="JHG50" s="80">
        <f>IF(production!JHG24&gt;0,interest_nominal,0)</f>
        <v>0</v>
      </c>
      <c r="JHH50" s="80">
        <f>IF(production!JHH24&gt;0,interest_nominal,0)</f>
        <v>0</v>
      </c>
      <c r="JHI50" s="80">
        <f>IF(production!JHI24&gt;0,interest_nominal,0)</f>
        <v>0</v>
      </c>
      <c r="JHJ50" s="80">
        <f>IF(production!JHJ24&gt;0,interest_nominal,0)</f>
        <v>0</v>
      </c>
      <c r="JHK50" s="80">
        <f>IF(production!JHK24&gt;0,interest_nominal,0)</f>
        <v>0</v>
      </c>
      <c r="JHL50" s="80">
        <f>IF(production!JHL24&gt;0,interest_nominal,0)</f>
        <v>0</v>
      </c>
      <c r="JHM50" s="80">
        <f>IF(production!JHM24&gt;0,interest_nominal,0)</f>
        <v>0</v>
      </c>
      <c r="JHN50" s="80">
        <f>IF(production!JHN24&gt;0,interest_nominal,0)</f>
        <v>0</v>
      </c>
      <c r="JHO50" s="80">
        <f>IF(production!JHO24&gt;0,interest_nominal,0)</f>
        <v>0</v>
      </c>
      <c r="JHP50" s="80">
        <f>IF(production!JHP24&gt;0,interest_nominal,0)</f>
        <v>0</v>
      </c>
      <c r="JHQ50" s="80">
        <f>IF(production!JHQ24&gt;0,interest_nominal,0)</f>
        <v>0</v>
      </c>
      <c r="JHR50" s="80">
        <f>IF(production!JHR24&gt;0,interest_nominal,0)</f>
        <v>0</v>
      </c>
      <c r="JHS50" s="80">
        <f>IF(production!JHS24&gt;0,interest_nominal,0)</f>
        <v>0</v>
      </c>
      <c r="JHT50" s="80">
        <f>IF(production!JHT24&gt;0,interest_nominal,0)</f>
        <v>0</v>
      </c>
      <c r="JHU50" s="80">
        <f>IF(production!JHU24&gt;0,interest_nominal,0)</f>
        <v>0</v>
      </c>
      <c r="JHV50" s="80">
        <f>IF(production!JHV24&gt;0,interest_nominal,0)</f>
        <v>0</v>
      </c>
      <c r="JHW50" s="80">
        <f>IF(production!JHW24&gt;0,interest_nominal,0)</f>
        <v>0</v>
      </c>
      <c r="JHX50" s="80">
        <f>IF(production!JHX24&gt;0,interest_nominal,0)</f>
        <v>0</v>
      </c>
      <c r="JHY50" s="80">
        <f>IF(production!JHY24&gt;0,interest_nominal,0)</f>
        <v>0</v>
      </c>
      <c r="JHZ50" s="80">
        <f>IF(production!JHZ24&gt;0,interest_nominal,0)</f>
        <v>0</v>
      </c>
      <c r="JIA50" s="80">
        <f>IF(production!JIA24&gt;0,interest_nominal,0)</f>
        <v>0</v>
      </c>
      <c r="JIB50" s="80">
        <f>IF(production!JIB24&gt;0,interest_nominal,0)</f>
        <v>0</v>
      </c>
      <c r="JIC50" s="80">
        <f>IF(production!JIC24&gt;0,interest_nominal,0)</f>
        <v>0</v>
      </c>
      <c r="JID50" s="80">
        <f>IF(production!JID24&gt;0,interest_nominal,0)</f>
        <v>0</v>
      </c>
      <c r="JIE50" s="80">
        <f>IF(production!JIE24&gt;0,interest_nominal,0)</f>
        <v>0</v>
      </c>
      <c r="JIF50" s="80">
        <f>IF(production!JIF24&gt;0,interest_nominal,0)</f>
        <v>0</v>
      </c>
      <c r="JIG50" s="80">
        <f>IF(production!JIG24&gt;0,interest_nominal,0)</f>
        <v>0</v>
      </c>
      <c r="JIH50" s="80">
        <f>IF(production!JIH24&gt;0,interest_nominal,0)</f>
        <v>0</v>
      </c>
      <c r="JII50" s="80">
        <f>IF(production!JII24&gt;0,interest_nominal,0)</f>
        <v>0</v>
      </c>
      <c r="JIJ50" s="80">
        <f>IF(production!JIJ24&gt;0,interest_nominal,0)</f>
        <v>0</v>
      </c>
      <c r="JIK50" s="80">
        <f>IF(production!JIK24&gt;0,interest_nominal,0)</f>
        <v>0</v>
      </c>
      <c r="JIL50" s="80">
        <f>IF(production!JIL24&gt;0,interest_nominal,0)</f>
        <v>0</v>
      </c>
      <c r="JIM50" s="80">
        <f>IF(production!JIM24&gt;0,interest_nominal,0)</f>
        <v>0</v>
      </c>
      <c r="JIN50" s="80">
        <f>IF(production!JIN24&gt;0,interest_nominal,0)</f>
        <v>0</v>
      </c>
      <c r="JIO50" s="80">
        <f>IF(production!JIO24&gt;0,interest_nominal,0)</f>
        <v>0</v>
      </c>
      <c r="JIP50" s="80">
        <f>IF(production!JIP24&gt;0,interest_nominal,0)</f>
        <v>0</v>
      </c>
      <c r="JIQ50" s="80">
        <f>IF(production!JIQ24&gt;0,interest_nominal,0)</f>
        <v>0</v>
      </c>
      <c r="JIR50" s="80">
        <f>IF(production!JIR24&gt;0,interest_nominal,0)</f>
        <v>0</v>
      </c>
      <c r="JIS50" s="80">
        <f>IF(production!JIS24&gt;0,interest_nominal,0)</f>
        <v>0</v>
      </c>
      <c r="JIT50" s="80">
        <f>IF(production!JIT24&gt;0,interest_nominal,0)</f>
        <v>0</v>
      </c>
      <c r="JIU50" s="80">
        <f>IF(production!JIU24&gt;0,interest_nominal,0)</f>
        <v>0</v>
      </c>
      <c r="JIV50" s="80">
        <f>IF(production!JIV24&gt;0,interest_nominal,0)</f>
        <v>0</v>
      </c>
      <c r="JIW50" s="80">
        <f>IF(production!JIW24&gt;0,interest_nominal,0)</f>
        <v>0</v>
      </c>
      <c r="JIX50" s="80">
        <f>IF(production!JIX24&gt;0,interest_nominal,0)</f>
        <v>0</v>
      </c>
      <c r="JIY50" s="80">
        <f>IF(production!JIY24&gt;0,interest_nominal,0)</f>
        <v>0</v>
      </c>
      <c r="JIZ50" s="80">
        <f>IF(production!JIZ24&gt;0,interest_nominal,0)</f>
        <v>0</v>
      </c>
      <c r="JJA50" s="80">
        <f>IF(production!JJA24&gt;0,interest_nominal,0)</f>
        <v>0</v>
      </c>
      <c r="JJB50" s="80">
        <f>IF(production!JJB24&gt;0,interest_nominal,0)</f>
        <v>0</v>
      </c>
      <c r="JJC50" s="80">
        <f>IF(production!JJC24&gt;0,interest_nominal,0)</f>
        <v>0</v>
      </c>
      <c r="JJD50" s="80">
        <f>IF(production!JJD24&gt;0,interest_nominal,0)</f>
        <v>0</v>
      </c>
      <c r="JJE50" s="80">
        <f>IF(production!JJE24&gt;0,interest_nominal,0)</f>
        <v>0</v>
      </c>
      <c r="JJF50" s="80">
        <f>IF(production!JJF24&gt;0,interest_nominal,0)</f>
        <v>0</v>
      </c>
      <c r="JJG50" s="80">
        <f>IF(production!JJG24&gt;0,interest_nominal,0)</f>
        <v>0</v>
      </c>
      <c r="JJH50" s="80">
        <f>IF(production!JJH24&gt;0,interest_nominal,0)</f>
        <v>0</v>
      </c>
      <c r="JJI50" s="80">
        <f>IF(production!JJI24&gt;0,interest_nominal,0)</f>
        <v>0</v>
      </c>
      <c r="JJJ50" s="80">
        <f>IF(production!JJJ24&gt;0,interest_nominal,0)</f>
        <v>0</v>
      </c>
      <c r="JJK50" s="80">
        <f>IF(production!JJK24&gt;0,interest_nominal,0)</f>
        <v>0</v>
      </c>
      <c r="JJL50" s="80">
        <f>IF(production!JJL24&gt;0,interest_nominal,0)</f>
        <v>0</v>
      </c>
      <c r="JJM50" s="80">
        <f>IF(production!JJM24&gt;0,interest_nominal,0)</f>
        <v>0</v>
      </c>
      <c r="JJN50" s="80">
        <f>IF(production!JJN24&gt;0,interest_nominal,0)</f>
        <v>0</v>
      </c>
      <c r="JJO50" s="80">
        <f>IF(production!JJO24&gt;0,interest_nominal,0)</f>
        <v>0</v>
      </c>
      <c r="JJP50" s="80">
        <f>IF(production!JJP24&gt;0,interest_nominal,0)</f>
        <v>0</v>
      </c>
      <c r="JJQ50" s="80">
        <f>IF(production!JJQ24&gt;0,interest_nominal,0)</f>
        <v>0</v>
      </c>
      <c r="JJR50" s="80">
        <f>IF(production!JJR24&gt;0,interest_nominal,0)</f>
        <v>0</v>
      </c>
      <c r="JJS50" s="80">
        <f>IF(production!JJS24&gt;0,interest_nominal,0)</f>
        <v>0</v>
      </c>
      <c r="JJT50" s="80">
        <f>IF(production!JJT24&gt;0,interest_nominal,0)</f>
        <v>0</v>
      </c>
      <c r="JJU50" s="80">
        <f>IF(production!JJU24&gt;0,interest_nominal,0)</f>
        <v>0</v>
      </c>
      <c r="JJV50" s="80">
        <f>IF(production!JJV24&gt;0,interest_nominal,0)</f>
        <v>0</v>
      </c>
      <c r="JJW50" s="80">
        <f>IF(production!JJW24&gt;0,interest_nominal,0)</f>
        <v>0</v>
      </c>
      <c r="JJX50" s="80">
        <f>IF(production!JJX24&gt;0,interest_nominal,0)</f>
        <v>0</v>
      </c>
      <c r="JJY50" s="80">
        <f>IF(production!JJY24&gt;0,interest_nominal,0)</f>
        <v>0</v>
      </c>
      <c r="JJZ50" s="80">
        <f>IF(production!JJZ24&gt;0,interest_nominal,0)</f>
        <v>0</v>
      </c>
      <c r="JKA50" s="80">
        <f>IF(production!JKA24&gt;0,interest_nominal,0)</f>
        <v>0</v>
      </c>
      <c r="JKB50" s="80">
        <f>IF(production!JKB24&gt;0,interest_nominal,0)</f>
        <v>0</v>
      </c>
      <c r="JKC50" s="80">
        <f>IF(production!JKC24&gt;0,interest_nominal,0)</f>
        <v>0</v>
      </c>
      <c r="JKD50" s="80">
        <f>IF(production!JKD24&gt;0,interest_nominal,0)</f>
        <v>0</v>
      </c>
      <c r="JKE50" s="80">
        <f>IF(production!JKE24&gt;0,interest_nominal,0)</f>
        <v>0</v>
      </c>
      <c r="JKF50" s="80">
        <f>IF(production!JKF24&gt;0,interest_nominal,0)</f>
        <v>0</v>
      </c>
      <c r="JKG50" s="80">
        <f>IF(production!JKG24&gt;0,interest_nominal,0)</f>
        <v>0</v>
      </c>
      <c r="JKH50" s="80">
        <f>IF(production!JKH24&gt;0,interest_nominal,0)</f>
        <v>0</v>
      </c>
      <c r="JKI50" s="80">
        <f>IF(production!JKI24&gt;0,interest_nominal,0)</f>
        <v>0</v>
      </c>
      <c r="JKJ50" s="80">
        <f>IF(production!JKJ24&gt;0,interest_nominal,0)</f>
        <v>0</v>
      </c>
      <c r="JKK50" s="80">
        <f>IF(production!JKK24&gt;0,interest_nominal,0)</f>
        <v>0</v>
      </c>
      <c r="JKL50" s="80">
        <f>IF(production!JKL24&gt;0,interest_nominal,0)</f>
        <v>0</v>
      </c>
      <c r="JKM50" s="80">
        <f>IF(production!JKM24&gt;0,interest_nominal,0)</f>
        <v>0</v>
      </c>
      <c r="JKN50" s="80">
        <f>IF(production!JKN24&gt;0,interest_nominal,0)</f>
        <v>0</v>
      </c>
      <c r="JKO50" s="80">
        <f>IF(production!JKO24&gt;0,interest_nominal,0)</f>
        <v>0</v>
      </c>
      <c r="JKP50" s="80">
        <f>IF(production!JKP24&gt;0,interest_nominal,0)</f>
        <v>0</v>
      </c>
      <c r="JKQ50" s="80">
        <f>IF(production!JKQ24&gt;0,interest_nominal,0)</f>
        <v>0</v>
      </c>
      <c r="JKR50" s="80">
        <f>IF(production!JKR24&gt;0,interest_nominal,0)</f>
        <v>0</v>
      </c>
      <c r="JKS50" s="80">
        <f>IF(production!JKS24&gt;0,interest_nominal,0)</f>
        <v>0</v>
      </c>
      <c r="JKT50" s="80">
        <f>IF(production!JKT24&gt;0,interest_nominal,0)</f>
        <v>0</v>
      </c>
      <c r="JKU50" s="80">
        <f>IF(production!JKU24&gt;0,interest_nominal,0)</f>
        <v>0</v>
      </c>
      <c r="JKV50" s="80">
        <f>IF(production!JKV24&gt;0,interest_nominal,0)</f>
        <v>0</v>
      </c>
      <c r="JKW50" s="80">
        <f>IF(production!JKW24&gt;0,interest_nominal,0)</f>
        <v>0</v>
      </c>
      <c r="JKX50" s="80">
        <f>IF(production!JKX24&gt;0,interest_nominal,0)</f>
        <v>0</v>
      </c>
      <c r="JKY50" s="80">
        <f>IF(production!JKY24&gt;0,interest_nominal,0)</f>
        <v>0</v>
      </c>
      <c r="JKZ50" s="80">
        <f>IF(production!JKZ24&gt;0,interest_nominal,0)</f>
        <v>0</v>
      </c>
      <c r="JLA50" s="80">
        <f>IF(production!JLA24&gt;0,interest_nominal,0)</f>
        <v>0</v>
      </c>
      <c r="JLB50" s="80">
        <f>IF(production!JLB24&gt;0,interest_nominal,0)</f>
        <v>0</v>
      </c>
      <c r="JLC50" s="80">
        <f>IF(production!JLC24&gt;0,interest_nominal,0)</f>
        <v>0</v>
      </c>
      <c r="JLD50" s="80">
        <f>IF(production!JLD24&gt;0,interest_nominal,0)</f>
        <v>0</v>
      </c>
      <c r="JLE50" s="80">
        <f>IF(production!JLE24&gt;0,interest_nominal,0)</f>
        <v>0</v>
      </c>
      <c r="JLF50" s="80">
        <f>IF(production!JLF24&gt;0,interest_nominal,0)</f>
        <v>0</v>
      </c>
      <c r="JLG50" s="80">
        <f>IF(production!JLG24&gt;0,interest_nominal,0)</f>
        <v>0</v>
      </c>
      <c r="JLH50" s="80">
        <f>IF(production!JLH24&gt;0,interest_nominal,0)</f>
        <v>0</v>
      </c>
      <c r="JLI50" s="80">
        <f>IF(production!JLI24&gt;0,interest_nominal,0)</f>
        <v>0</v>
      </c>
      <c r="JLJ50" s="80">
        <f>IF(production!JLJ24&gt;0,interest_nominal,0)</f>
        <v>0</v>
      </c>
      <c r="JLK50" s="80">
        <f>IF(production!JLK24&gt;0,interest_nominal,0)</f>
        <v>0</v>
      </c>
      <c r="JLL50" s="80">
        <f>IF(production!JLL24&gt;0,interest_nominal,0)</f>
        <v>0</v>
      </c>
      <c r="JLM50" s="80">
        <f>IF(production!JLM24&gt;0,interest_nominal,0)</f>
        <v>0</v>
      </c>
      <c r="JLN50" s="80">
        <f>IF(production!JLN24&gt;0,interest_nominal,0)</f>
        <v>0</v>
      </c>
      <c r="JLO50" s="80">
        <f>IF(production!JLO24&gt;0,interest_nominal,0)</f>
        <v>0</v>
      </c>
      <c r="JLP50" s="80">
        <f>IF(production!JLP24&gt;0,interest_nominal,0)</f>
        <v>0</v>
      </c>
      <c r="JLQ50" s="80">
        <f>IF(production!JLQ24&gt;0,interest_nominal,0)</f>
        <v>0</v>
      </c>
      <c r="JLR50" s="80">
        <f>IF(production!JLR24&gt;0,interest_nominal,0)</f>
        <v>0</v>
      </c>
      <c r="JLS50" s="80">
        <f>IF(production!JLS24&gt;0,interest_nominal,0)</f>
        <v>0</v>
      </c>
      <c r="JLT50" s="80">
        <f>IF(production!JLT24&gt;0,interest_nominal,0)</f>
        <v>0</v>
      </c>
      <c r="JLU50" s="80">
        <f>IF(production!JLU24&gt;0,interest_nominal,0)</f>
        <v>0</v>
      </c>
      <c r="JLV50" s="80">
        <f>IF(production!JLV24&gt;0,interest_nominal,0)</f>
        <v>0</v>
      </c>
      <c r="JLW50" s="80">
        <f>IF(production!JLW24&gt;0,interest_nominal,0)</f>
        <v>0</v>
      </c>
      <c r="JLX50" s="80">
        <f>IF(production!JLX24&gt;0,interest_nominal,0)</f>
        <v>0</v>
      </c>
      <c r="JLY50" s="80">
        <f>IF(production!JLY24&gt;0,interest_nominal,0)</f>
        <v>0</v>
      </c>
      <c r="JLZ50" s="80">
        <f>IF(production!JLZ24&gt;0,interest_nominal,0)</f>
        <v>0</v>
      </c>
      <c r="JMA50" s="80">
        <f>IF(production!JMA24&gt;0,interest_nominal,0)</f>
        <v>0</v>
      </c>
      <c r="JMB50" s="80">
        <f>IF(production!JMB24&gt;0,interest_nominal,0)</f>
        <v>0</v>
      </c>
      <c r="JMC50" s="80">
        <f>IF(production!JMC24&gt;0,interest_nominal,0)</f>
        <v>0</v>
      </c>
      <c r="JMD50" s="80">
        <f>IF(production!JMD24&gt;0,interest_nominal,0)</f>
        <v>0</v>
      </c>
      <c r="JME50" s="80">
        <f>IF(production!JME24&gt;0,interest_nominal,0)</f>
        <v>0</v>
      </c>
      <c r="JMF50" s="80">
        <f>IF(production!JMF24&gt;0,interest_nominal,0)</f>
        <v>0</v>
      </c>
      <c r="JMG50" s="80">
        <f>IF(production!JMG24&gt;0,interest_nominal,0)</f>
        <v>0</v>
      </c>
      <c r="JMH50" s="80">
        <f>IF(production!JMH24&gt;0,interest_nominal,0)</f>
        <v>0</v>
      </c>
      <c r="JMI50" s="80">
        <f>IF(production!JMI24&gt;0,interest_nominal,0)</f>
        <v>0</v>
      </c>
      <c r="JMJ50" s="80">
        <f>IF(production!JMJ24&gt;0,interest_nominal,0)</f>
        <v>0</v>
      </c>
      <c r="JMK50" s="80">
        <f>IF(production!JMK24&gt;0,interest_nominal,0)</f>
        <v>0</v>
      </c>
      <c r="JML50" s="80">
        <f>IF(production!JML24&gt;0,interest_nominal,0)</f>
        <v>0</v>
      </c>
      <c r="JMM50" s="80">
        <f>IF(production!JMM24&gt;0,interest_nominal,0)</f>
        <v>0</v>
      </c>
      <c r="JMN50" s="80">
        <f>IF(production!JMN24&gt;0,interest_nominal,0)</f>
        <v>0</v>
      </c>
      <c r="JMO50" s="80">
        <f>IF(production!JMO24&gt;0,interest_nominal,0)</f>
        <v>0</v>
      </c>
      <c r="JMP50" s="80">
        <f>IF(production!JMP24&gt;0,interest_nominal,0)</f>
        <v>0</v>
      </c>
      <c r="JMQ50" s="80">
        <f>IF(production!JMQ24&gt;0,interest_nominal,0)</f>
        <v>0</v>
      </c>
      <c r="JMR50" s="80">
        <f>IF(production!JMR24&gt;0,interest_nominal,0)</f>
        <v>0</v>
      </c>
      <c r="JMS50" s="80">
        <f>IF(production!JMS24&gt;0,interest_nominal,0)</f>
        <v>0</v>
      </c>
      <c r="JMT50" s="80">
        <f>IF(production!JMT24&gt;0,interest_nominal,0)</f>
        <v>0</v>
      </c>
      <c r="JMU50" s="80">
        <f>IF(production!JMU24&gt;0,interest_nominal,0)</f>
        <v>0</v>
      </c>
      <c r="JMV50" s="80">
        <f>IF(production!JMV24&gt;0,interest_nominal,0)</f>
        <v>0</v>
      </c>
      <c r="JMW50" s="80">
        <f>IF(production!JMW24&gt;0,interest_nominal,0)</f>
        <v>0</v>
      </c>
      <c r="JMX50" s="80">
        <f>IF(production!JMX24&gt;0,interest_nominal,0)</f>
        <v>0</v>
      </c>
      <c r="JMY50" s="80">
        <f>IF(production!JMY24&gt;0,interest_nominal,0)</f>
        <v>0</v>
      </c>
      <c r="JMZ50" s="80">
        <f>IF(production!JMZ24&gt;0,interest_nominal,0)</f>
        <v>0</v>
      </c>
      <c r="JNA50" s="80">
        <f>IF(production!JNA24&gt;0,interest_nominal,0)</f>
        <v>0</v>
      </c>
      <c r="JNB50" s="80">
        <f>IF(production!JNB24&gt;0,interest_nominal,0)</f>
        <v>0</v>
      </c>
      <c r="JNC50" s="80">
        <f>IF(production!JNC24&gt;0,interest_nominal,0)</f>
        <v>0</v>
      </c>
      <c r="JND50" s="80">
        <f>IF(production!JND24&gt;0,interest_nominal,0)</f>
        <v>0</v>
      </c>
      <c r="JNE50" s="80">
        <f>IF(production!JNE24&gt;0,interest_nominal,0)</f>
        <v>0</v>
      </c>
      <c r="JNF50" s="80">
        <f>IF(production!JNF24&gt;0,interest_nominal,0)</f>
        <v>0</v>
      </c>
      <c r="JNG50" s="80">
        <f>IF(production!JNG24&gt;0,interest_nominal,0)</f>
        <v>0</v>
      </c>
      <c r="JNH50" s="80">
        <f>IF(production!JNH24&gt;0,interest_nominal,0)</f>
        <v>0</v>
      </c>
      <c r="JNI50" s="80">
        <f>IF(production!JNI24&gt;0,interest_nominal,0)</f>
        <v>0</v>
      </c>
      <c r="JNJ50" s="80">
        <f>IF(production!JNJ24&gt;0,interest_nominal,0)</f>
        <v>0</v>
      </c>
      <c r="JNK50" s="80">
        <f>IF(production!JNK24&gt;0,interest_nominal,0)</f>
        <v>0</v>
      </c>
      <c r="JNL50" s="80">
        <f>IF(production!JNL24&gt;0,interest_nominal,0)</f>
        <v>0</v>
      </c>
      <c r="JNM50" s="80">
        <f>IF(production!JNM24&gt;0,interest_nominal,0)</f>
        <v>0</v>
      </c>
      <c r="JNN50" s="80">
        <f>IF(production!JNN24&gt;0,interest_nominal,0)</f>
        <v>0</v>
      </c>
      <c r="JNO50" s="80">
        <f>IF(production!JNO24&gt;0,interest_nominal,0)</f>
        <v>0</v>
      </c>
      <c r="JNP50" s="80">
        <f>IF(production!JNP24&gt;0,interest_nominal,0)</f>
        <v>0</v>
      </c>
      <c r="JNQ50" s="80">
        <f>IF(production!JNQ24&gt;0,interest_nominal,0)</f>
        <v>0</v>
      </c>
      <c r="JNR50" s="80">
        <f>IF(production!JNR24&gt;0,interest_nominal,0)</f>
        <v>0</v>
      </c>
      <c r="JNS50" s="80">
        <f>IF(production!JNS24&gt;0,interest_nominal,0)</f>
        <v>0</v>
      </c>
      <c r="JNT50" s="80">
        <f>IF(production!JNT24&gt;0,interest_nominal,0)</f>
        <v>0</v>
      </c>
      <c r="JNU50" s="80">
        <f>IF(production!JNU24&gt;0,interest_nominal,0)</f>
        <v>0</v>
      </c>
      <c r="JNV50" s="80">
        <f>IF(production!JNV24&gt;0,interest_nominal,0)</f>
        <v>0</v>
      </c>
      <c r="JNW50" s="80">
        <f>IF(production!JNW24&gt;0,interest_nominal,0)</f>
        <v>0</v>
      </c>
      <c r="JNX50" s="80">
        <f>IF(production!JNX24&gt;0,interest_nominal,0)</f>
        <v>0</v>
      </c>
      <c r="JNY50" s="80">
        <f>IF(production!JNY24&gt;0,interest_nominal,0)</f>
        <v>0</v>
      </c>
      <c r="JNZ50" s="80">
        <f>IF(production!JNZ24&gt;0,interest_nominal,0)</f>
        <v>0</v>
      </c>
      <c r="JOA50" s="80">
        <f>IF(production!JOA24&gt;0,interest_nominal,0)</f>
        <v>0</v>
      </c>
      <c r="JOB50" s="80">
        <f>IF(production!JOB24&gt;0,interest_nominal,0)</f>
        <v>0</v>
      </c>
      <c r="JOC50" s="80">
        <f>IF(production!JOC24&gt;0,interest_nominal,0)</f>
        <v>0</v>
      </c>
      <c r="JOD50" s="80">
        <f>IF(production!JOD24&gt;0,interest_nominal,0)</f>
        <v>0</v>
      </c>
      <c r="JOE50" s="80">
        <f>IF(production!JOE24&gt;0,interest_nominal,0)</f>
        <v>0</v>
      </c>
      <c r="JOF50" s="80">
        <f>IF(production!JOF24&gt;0,interest_nominal,0)</f>
        <v>0</v>
      </c>
      <c r="JOG50" s="80">
        <f>IF(production!JOG24&gt;0,interest_nominal,0)</f>
        <v>0</v>
      </c>
      <c r="JOH50" s="80">
        <f>IF(production!JOH24&gt;0,interest_nominal,0)</f>
        <v>0</v>
      </c>
      <c r="JOI50" s="80">
        <f>IF(production!JOI24&gt;0,interest_nominal,0)</f>
        <v>0</v>
      </c>
      <c r="JOJ50" s="80">
        <f>IF(production!JOJ24&gt;0,interest_nominal,0)</f>
        <v>0</v>
      </c>
      <c r="JOK50" s="80">
        <f>IF(production!JOK24&gt;0,interest_nominal,0)</f>
        <v>0</v>
      </c>
      <c r="JOL50" s="80">
        <f>IF(production!JOL24&gt;0,interest_nominal,0)</f>
        <v>0</v>
      </c>
      <c r="JOM50" s="80">
        <f>IF(production!JOM24&gt;0,interest_nominal,0)</f>
        <v>0</v>
      </c>
      <c r="JON50" s="80">
        <f>IF(production!JON24&gt;0,interest_nominal,0)</f>
        <v>0</v>
      </c>
      <c r="JOO50" s="80">
        <f>IF(production!JOO24&gt;0,interest_nominal,0)</f>
        <v>0</v>
      </c>
      <c r="JOP50" s="80">
        <f>IF(production!JOP24&gt;0,interest_nominal,0)</f>
        <v>0</v>
      </c>
      <c r="JOQ50" s="80">
        <f>IF(production!JOQ24&gt;0,interest_nominal,0)</f>
        <v>0</v>
      </c>
      <c r="JOR50" s="80">
        <f>IF(production!JOR24&gt;0,interest_nominal,0)</f>
        <v>0</v>
      </c>
      <c r="JOS50" s="80">
        <f>IF(production!JOS24&gt;0,interest_nominal,0)</f>
        <v>0</v>
      </c>
      <c r="JOT50" s="80">
        <f>IF(production!JOT24&gt;0,interest_nominal,0)</f>
        <v>0</v>
      </c>
      <c r="JOU50" s="80">
        <f>IF(production!JOU24&gt;0,interest_nominal,0)</f>
        <v>0</v>
      </c>
      <c r="JOV50" s="80">
        <f>IF(production!JOV24&gt;0,interest_nominal,0)</f>
        <v>0</v>
      </c>
      <c r="JOW50" s="80">
        <f>IF(production!JOW24&gt;0,interest_nominal,0)</f>
        <v>0</v>
      </c>
      <c r="JOX50" s="80">
        <f>IF(production!JOX24&gt;0,interest_nominal,0)</f>
        <v>0</v>
      </c>
      <c r="JOY50" s="80">
        <f>IF(production!JOY24&gt;0,interest_nominal,0)</f>
        <v>0</v>
      </c>
      <c r="JOZ50" s="80">
        <f>IF(production!JOZ24&gt;0,interest_nominal,0)</f>
        <v>0</v>
      </c>
      <c r="JPA50" s="80">
        <f>IF(production!JPA24&gt;0,interest_nominal,0)</f>
        <v>0</v>
      </c>
      <c r="JPB50" s="80">
        <f>IF(production!JPB24&gt;0,interest_nominal,0)</f>
        <v>0</v>
      </c>
      <c r="JPC50" s="80">
        <f>IF(production!JPC24&gt;0,interest_nominal,0)</f>
        <v>0</v>
      </c>
      <c r="JPD50" s="80">
        <f>IF(production!JPD24&gt;0,interest_nominal,0)</f>
        <v>0</v>
      </c>
      <c r="JPE50" s="80">
        <f>IF(production!JPE24&gt;0,interest_nominal,0)</f>
        <v>0</v>
      </c>
      <c r="JPF50" s="80">
        <f>IF(production!JPF24&gt;0,interest_nominal,0)</f>
        <v>0</v>
      </c>
      <c r="JPG50" s="80">
        <f>IF(production!JPG24&gt;0,interest_nominal,0)</f>
        <v>0</v>
      </c>
      <c r="JPH50" s="80">
        <f>IF(production!JPH24&gt;0,interest_nominal,0)</f>
        <v>0</v>
      </c>
      <c r="JPI50" s="80">
        <f>IF(production!JPI24&gt;0,interest_nominal,0)</f>
        <v>0</v>
      </c>
      <c r="JPJ50" s="80">
        <f>IF(production!JPJ24&gt;0,interest_nominal,0)</f>
        <v>0</v>
      </c>
      <c r="JPK50" s="80">
        <f>IF(production!JPK24&gt;0,interest_nominal,0)</f>
        <v>0</v>
      </c>
      <c r="JPL50" s="80">
        <f>IF(production!JPL24&gt;0,interest_nominal,0)</f>
        <v>0</v>
      </c>
      <c r="JPM50" s="80">
        <f>IF(production!JPM24&gt;0,interest_nominal,0)</f>
        <v>0</v>
      </c>
      <c r="JPN50" s="80">
        <f>IF(production!JPN24&gt;0,interest_nominal,0)</f>
        <v>0</v>
      </c>
      <c r="JPO50" s="80">
        <f>IF(production!JPO24&gt;0,interest_nominal,0)</f>
        <v>0</v>
      </c>
      <c r="JPP50" s="80">
        <f>IF(production!JPP24&gt;0,interest_nominal,0)</f>
        <v>0</v>
      </c>
      <c r="JPQ50" s="80">
        <f>IF(production!JPQ24&gt;0,interest_nominal,0)</f>
        <v>0</v>
      </c>
      <c r="JPR50" s="80">
        <f>IF(production!JPR24&gt;0,interest_nominal,0)</f>
        <v>0</v>
      </c>
      <c r="JPS50" s="80">
        <f>IF(production!JPS24&gt;0,interest_nominal,0)</f>
        <v>0</v>
      </c>
      <c r="JPT50" s="80">
        <f>IF(production!JPT24&gt;0,interest_nominal,0)</f>
        <v>0</v>
      </c>
      <c r="JPU50" s="80">
        <f>IF(production!JPU24&gt;0,interest_nominal,0)</f>
        <v>0</v>
      </c>
      <c r="JPV50" s="80">
        <f>IF(production!JPV24&gt;0,interest_nominal,0)</f>
        <v>0</v>
      </c>
      <c r="JPW50" s="80">
        <f>IF(production!JPW24&gt;0,interest_nominal,0)</f>
        <v>0</v>
      </c>
      <c r="JPX50" s="80">
        <f>IF(production!JPX24&gt;0,interest_nominal,0)</f>
        <v>0</v>
      </c>
      <c r="JPY50" s="80">
        <f>IF(production!JPY24&gt;0,interest_nominal,0)</f>
        <v>0</v>
      </c>
      <c r="JPZ50" s="80">
        <f>IF(production!JPZ24&gt;0,interest_nominal,0)</f>
        <v>0</v>
      </c>
      <c r="JQA50" s="80">
        <f>IF(production!JQA24&gt;0,interest_nominal,0)</f>
        <v>0</v>
      </c>
      <c r="JQB50" s="80">
        <f>IF(production!JQB24&gt;0,interest_nominal,0)</f>
        <v>0</v>
      </c>
      <c r="JQC50" s="80">
        <f>IF(production!JQC24&gt;0,interest_nominal,0)</f>
        <v>0</v>
      </c>
      <c r="JQD50" s="80">
        <f>IF(production!JQD24&gt;0,interest_nominal,0)</f>
        <v>0</v>
      </c>
      <c r="JQE50" s="80">
        <f>IF(production!JQE24&gt;0,interest_nominal,0)</f>
        <v>0</v>
      </c>
      <c r="JQF50" s="80">
        <f>IF(production!JQF24&gt;0,interest_nominal,0)</f>
        <v>0</v>
      </c>
      <c r="JQG50" s="80">
        <f>IF(production!JQG24&gt;0,interest_nominal,0)</f>
        <v>0</v>
      </c>
      <c r="JQH50" s="80">
        <f>IF(production!JQH24&gt;0,interest_nominal,0)</f>
        <v>0</v>
      </c>
      <c r="JQI50" s="80">
        <f>IF(production!JQI24&gt;0,interest_nominal,0)</f>
        <v>0</v>
      </c>
      <c r="JQJ50" s="80">
        <f>IF(production!JQJ24&gt;0,interest_nominal,0)</f>
        <v>0</v>
      </c>
      <c r="JQK50" s="80">
        <f>IF(production!JQK24&gt;0,interest_nominal,0)</f>
        <v>0</v>
      </c>
      <c r="JQL50" s="80">
        <f>IF(production!JQL24&gt;0,interest_nominal,0)</f>
        <v>0</v>
      </c>
      <c r="JQM50" s="80">
        <f>IF(production!JQM24&gt;0,interest_nominal,0)</f>
        <v>0</v>
      </c>
      <c r="JQN50" s="80">
        <f>IF(production!JQN24&gt;0,interest_nominal,0)</f>
        <v>0</v>
      </c>
      <c r="JQO50" s="80">
        <f>IF(production!JQO24&gt;0,interest_nominal,0)</f>
        <v>0</v>
      </c>
      <c r="JQP50" s="80">
        <f>IF(production!JQP24&gt;0,interest_nominal,0)</f>
        <v>0</v>
      </c>
      <c r="JQQ50" s="80">
        <f>IF(production!JQQ24&gt;0,interest_nominal,0)</f>
        <v>0</v>
      </c>
      <c r="JQR50" s="80">
        <f>IF(production!JQR24&gt;0,interest_nominal,0)</f>
        <v>0</v>
      </c>
      <c r="JQS50" s="80">
        <f>IF(production!JQS24&gt;0,interest_nominal,0)</f>
        <v>0</v>
      </c>
      <c r="JQT50" s="80">
        <f>IF(production!JQT24&gt;0,interest_nominal,0)</f>
        <v>0</v>
      </c>
      <c r="JQU50" s="80">
        <f>IF(production!JQU24&gt;0,interest_nominal,0)</f>
        <v>0</v>
      </c>
      <c r="JQV50" s="80">
        <f>IF(production!JQV24&gt;0,interest_nominal,0)</f>
        <v>0</v>
      </c>
      <c r="JQW50" s="80">
        <f>IF(production!JQW24&gt;0,interest_nominal,0)</f>
        <v>0</v>
      </c>
      <c r="JQX50" s="80">
        <f>IF(production!JQX24&gt;0,interest_nominal,0)</f>
        <v>0</v>
      </c>
      <c r="JQY50" s="80">
        <f>IF(production!JQY24&gt;0,interest_nominal,0)</f>
        <v>0</v>
      </c>
      <c r="JQZ50" s="80">
        <f>IF(production!JQZ24&gt;0,interest_nominal,0)</f>
        <v>0</v>
      </c>
      <c r="JRA50" s="80">
        <f>IF(production!JRA24&gt;0,interest_nominal,0)</f>
        <v>0</v>
      </c>
      <c r="JRB50" s="80">
        <f>IF(production!JRB24&gt;0,interest_nominal,0)</f>
        <v>0</v>
      </c>
      <c r="JRC50" s="80">
        <f>IF(production!JRC24&gt;0,interest_nominal,0)</f>
        <v>0</v>
      </c>
      <c r="JRD50" s="80">
        <f>IF(production!JRD24&gt;0,interest_nominal,0)</f>
        <v>0</v>
      </c>
      <c r="JRE50" s="80">
        <f>IF(production!JRE24&gt;0,interest_nominal,0)</f>
        <v>0</v>
      </c>
      <c r="JRF50" s="80">
        <f>IF(production!JRF24&gt;0,interest_nominal,0)</f>
        <v>0</v>
      </c>
      <c r="JRG50" s="80">
        <f>IF(production!JRG24&gt;0,interest_nominal,0)</f>
        <v>0</v>
      </c>
      <c r="JRH50" s="80">
        <f>IF(production!JRH24&gt;0,interest_nominal,0)</f>
        <v>0</v>
      </c>
      <c r="JRI50" s="80">
        <f>IF(production!JRI24&gt;0,interest_nominal,0)</f>
        <v>0</v>
      </c>
      <c r="JRJ50" s="80">
        <f>IF(production!JRJ24&gt;0,interest_nominal,0)</f>
        <v>0</v>
      </c>
      <c r="JRK50" s="80">
        <f>IF(production!JRK24&gt;0,interest_nominal,0)</f>
        <v>0</v>
      </c>
      <c r="JRL50" s="80">
        <f>IF(production!JRL24&gt;0,interest_nominal,0)</f>
        <v>0</v>
      </c>
      <c r="JRM50" s="80">
        <f>IF(production!JRM24&gt;0,interest_nominal,0)</f>
        <v>0</v>
      </c>
      <c r="JRN50" s="80">
        <f>IF(production!JRN24&gt;0,interest_nominal,0)</f>
        <v>0</v>
      </c>
      <c r="JRO50" s="80">
        <f>IF(production!JRO24&gt;0,interest_nominal,0)</f>
        <v>0</v>
      </c>
      <c r="JRP50" s="80">
        <f>IF(production!JRP24&gt;0,interest_nominal,0)</f>
        <v>0</v>
      </c>
      <c r="JRQ50" s="80">
        <f>IF(production!JRQ24&gt;0,interest_nominal,0)</f>
        <v>0</v>
      </c>
      <c r="JRR50" s="80">
        <f>IF(production!JRR24&gt;0,interest_nominal,0)</f>
        <v>0</v>
      </c>
      <c r="JRS50" s="80">
        <f>IF(production!JRS24&gt;0,interest_nominal,0)</f>
        <v>0</v>
      </c>
      <c r="JRT50" s="80">
        <f>IF(production!JRT24&gt;0,interest_nominal,0)</f>
        <v>0</v>
      </c>
      <c r="JRU50" s="80">
        <f>IF(production!JRU24&gt;0,interest_nominal,0)</f>
        <v>0</v>
      </c>
      <c r="JRV50" s="80">
        <f>IF(production!JRV24&gt;0,interest_nominal,0)</f>
        <v>0</v>
      </c>
      <c r="JRW50" s="80">
        <f>IF(production!JRW24&gt;0,interest_nominal,0)</f>
        <v>0</v>
      </c>
      <c r="JRX50" s="80">
        <f>IF(production!JRX24&gt;0,interest_nominal,0)</f>
        <v>0</v>
      </c>
      <c r="JRY50" s="80">
        <f>IF(production!JRY24&gt;0,interest_nominal,0)</f>
        <v>0</v>
      </c>
      <c r="JRZ50" s="80">
        <f>IF(production!JRZ24&gt;0,interest_nominal,0)</f>
        <v>0</v>
      </c>
      <c r="JSA50" s="80">
        <f>IF(production!JSA24&gt;0,interest_nominal,0)</f>
        <v>0</v>
      </c>
      <c r="JSB50" s="80">
        <f>IF(production!JSB24&gt;0,interest_nominal,0)</f>
        <v>0</v>
      </c>
      <c r="JSC50" s="80">
        <f>IF(production!JSC24&gt;0,interest_nominal,0)</f>
        <v>0</v>
      </c>
      <c r="JSD50" s="80">
        <f>IF(production!JSD24&gt;0,interest_nominal,0)</f>
        <v>0</v>
      </c>
      <c r="JSE50" s="80">
        <f>IF(production!JSE24&gt;0,interest_nominal,0)</f>
        <v>0</v>
      </c>
      <c r="JSF50" s="80">
        <f>IF(production!JSF24&gt;0,interest_nominal,0)</f>
        <v>0</v>
      </c>
      <c r="JSG50" s="80">
        <f>IF(production!JSG24&gt;0,interest_nominal,0)</f>
        <v>0</v>
      </c>
      <c r="JSH50" s="80">
        <f>IF(production!JSH24&gt;0,interest_nominal,0)</f>
        <v>0</v>
      </c>
      <c r="JSI50" s="80">
        <f>IF(production!JSI24&gt;0,interest_nominal,0)</f>
        <v>0</v>
      </c>
      <c r="JSJ50" s="80">
        <f>IF(production!JSJ24&gt;0,interest_nominal,0)</f>
        <v>0</v>
      </c>
      <c r="JSK50" s="80">
        <f>IF(production!JSK24&gt;0,interest_nominal,0)</f>
        <v>0</v>
      </c>
      <c r="JSL50" s="80">
        <f>IF(production!JSL24&gt;0,interest_nominal,0)</f>
        <v>0</v>
      </c>
      <c r="JSM50" s="80">
        <f>IF(production!JSM24&gt;0,interest_nominal,0)</f>
        <v>0</v>
      </c>
      <c r="JSN50" s="80">
        <f>IF(production!JSN24&gt;0,interest_nominal,0)</f>
        <v>0</v>
      </c>
      <c r="JSO50" s="80">
        <f>IF(production!JSO24&gt;0,interest_nominal,0)</f>
        <v>0</v>
      </c>
      <c r="JSP50" s="80">
        <f>IF(production!JSP24&gt;0,interest_nominal,0)</f>
        <v>0</v>
      </c>
      <c r="JSQ50" s="80">
        <f>IF(production!JSQ24&gt;0,interest_nominal,0)</f>
        <v>0</v>
      </c>
      <c r="JSR50" s="80">
        <f>IF(production!JSR24&gt;0,interest_nominal,0)</f>
        <v>0</v>
      </c>
      <c r="JSS50" s="80">
        <f>IF(production!JSS24&gt;0,interest_nominal,0)</f>
        <v>0</v>
      </c>
      <c r="JST50" s="80">
        <f>IF(production!JST24&gt;0,interest_nominal,0)</f>
        <v>0</v>
      </c>
      <c r="JSU50" s="80">
        <f>IF(production!JSU24&gt;0,interest_nominal,0)</f>
        <v>0</v>
      </c>
      <c r="JSV50" s="80">
        <f>IF(production!JSV24&gt;0,interest_nominal,0)</f>
        <v>0</v>
      </c>
      <c r="JSW50" s="80">
        <f>IF(production!JSW24&gt;0,interest_nominal,0)</f>
        <v>0</v>
      </c>
      <c r="JSX50" s="80">
        <f>IF(production!JSX24&gt;0,interest_nominal,0)</f>
        <v>0</v>
      </c>
      <c r="JSY50" s="80">
        <f>IF(production!JSY24&gt;0,interest_nominal,0)</f>
        <v>0</v>
      </c>
      <c r="JSZ50" s="80">
        <f>IF(production!JSZ24&gt;0,interest_nominal,0)</f>
        <v>0</v>
      </c>
      <c r="JTA50" s="80">
        <f>IF(production!JTA24&gt;0,interest_nominal,0)</f>
        <v>0</v>
      </c>
      <c r="JTB50" s="80">
        <f>IF(production!JTB24&gt;0,interest_nominal,0)</f>
        <v>0</v>
      </c>
      <c r="JTC50" s="80">
        <f>IF(production!JTC24&gt;0,interest_nominal,0)</f>
        <v>0</v>
      </c>
      <c r="JTD50" s="80">
        <f>IF(production!JTD24&gt;0,interest_nominal,0)</f>
        <v>0</v>
      </c>
      <c r="JTE50" s="80">
        <f>IF(production!JTE24&gt;0,interest_nominal,0)</f>
        <v>0</v>
      </c>
      <c r="JTF50" s="80">
        <f>IF(production!JTF24&gt;0,interest_nominal,0)</f>
        <v>0</v>
      </c>
      <c r="JTG50" s="80">
        <f>IF(production!JTG24&gt;0,interest_nominal,0)</f>
        <v>0</v>
      </c>
      <c r="JTH50" s="80">
        <f>IF(production!JTH24&gt;0,interest_nominal,0)</f>
        <v>0</v>
      </c>
      <c r="JTI50" s="80">
        <f>IF(production!JTI24&gt;0,interest_nominal,0)</f>
        <v>0</v>
      </c>
      <c r="JTJ50" s="80">
        <f>IF(production!JTJ24&gt;0,interest_nominal,0)</f>
        <v>0</v>
      </c>
      <c r="JTK50" s="80">
        <f>IF(production!JTK24&gt;0,interest_nominal,0)</f>
        <v>0</v>
      </c>
      <c r="JTL50" s="80">
        <f>IF(production!JTL24&gt;0,interest_nominal,0)</f>
        <v>0</v>
      </c>
      <c r="JTM50" s="80">
        <f>IF(production!JTM24&gt;0,interest_nominal,0)</f>
        <v>0</v>
      </c>
      <c r="JTN50" s="80">
        <f>IF(production!JTN24&gt;0,interest_nominal,0)</f>
        <v>0</v>
      </c>
      <c r="JTO50" s="80">
        <f>IF(production!JTO24&gt;0,interest_nominal,0)</f>
        <v>0</v>
      </c>
      <c r="JTP50" s="80">
        <f>IF(production!JTP24&gt;0,interest_nominal,0)</f>
        <v>0</v>
      </c>
      <c r="JTQ50" s="80">
        <f>IF(production!JTQ24&gt;0,interest_nominal,0)</f>
        <v>0</v>
      </c>
      <c r="JTR50" s="80">
        <f>IF(production!JTR24&gt;0,interest_nominal,0)</f>
        <v>0</v>
      </c>
      <c r="JTS50" s="80">
        <f>IF(production!JTS24&gt;0,interest_nominal,0)</f>
        <v>0</v>
      </c>
      <c r="JTT50" s="80">
        <f>IF(production!JTT24&gt;0,interest_nominal,0)</f>
        <v>0</v>
      </c>
      <c r="JTU50" s="80">
        <f>IF(production!JTU24&gt;0,interest_nominal,0)</f>
        <v>0</v>
      </c>
      <c r="JTV50" s="80">
        <f>IF(production!JTV24&gt;0,interest_nominal,0)</f>
        <v>0</v>
      </c>
      <c r="JTW50" s="80">
        <f>IF(production!JTW24&gt;0,interest_nominal,0)</f>
        <v>0</v>
      </c>
      <c r="JTX50" s="80">
        <f>IF(production!JTX24&gt;0,interest_nominal,0)</f>
        <v>0</v>
      </c>
      <c r="JTY50" s="80">
        <f>IF(production!JTY24&gt;0,interest_nominal,0)</f>
        <v>0</v>
      </c>
      <c r="JTZ50" s="80">
        <f>IF(production!JTZ24&gt;0,interest_nominal,0)</f>
        <v>0</v>
      </c>
      <c r="JUA50" s="80">
        <f>IF(production!JUA24&gt;0,interest_nominal,0)</f>
        <v>0</v>
      </c>
      <c r="JUB50" s="80">
        <f>IF(production!JUB24&gt;0,interest_nominal,0)</f>
        <v>0</v>
      </c>
      <c r="JUC50" s="80">
        <f>IF(production!JUC24&gt;0,interest_nominal,0)</f>
        <v>0</v>
      </c>
      <c r="JUD50" s="80">
        <f>IF(production!JUD24&gt;0,interest_nominal,0)</f>
        <v>0</v>
      </c>
      <c r="JUE50" s="80">
        <f>IF(production!JUE24&gt;0,interest_nominal,0)</f>
        <v>0</v>
      </c>
      <c r="JUF50" s="80">
        <f>IF(production!JUF24&gt;0,interest_nominal,0)</f>
        <v>0</v>
      </c>
      <c r="JUG50" s="80">
        <f>IF(production!JUG24&gt;0,interest_nominal,0)</f>
        <v>0</v>
      </c>
      <c r="JUH50" s="80">
        <f>IF(production!JUH24&gt;0,interest_nominal,0)</f>
        <v>0</v>
      </c>
      <c r="JUI50" s="80">
        <f>IF(production!JUI24&gt;0,interest_nominal,0)</f>
        <v>0</v>
      </c>
      <c r="JUJ50" s="80">
        <f>IF(production!JUJ24&gt;0,interest_nominal,0)</f>
        <v>0</v>
      </c>
      <c r="JUK50" s="80">
        <f>IF(production!JUK24&gt;0,interest_nominal,0)</f>
        <v>0</v>
      </c>
      <c r="JUL50" s="80">
        <f>IF(production!JUL24&gt;0,interest_nominal,0)</f>
        <v>0</v>
      </c>
      <c r="JUM50" s="80">
        <f>IF(production!JUM24&gt;0,interest_nominal,0)</f>
        <v>0</v>
      </c>
      <c r="JUN50" s="80">
        <f>IF(production!JUN24&gt;0,interest_nominal,0)</f>
        <v>0</v>
      </c>
      <c r="JUO50" s="80">
        <f>IF(production!JUO24&gt;0,interest_nominal,0)</f>
        <v>0</v>
      </c>
      <c r="JUP50" s="80">
        <f>IF(production!JUP24&gt;0,interest_nominal,0)</f>
        <v>0</v>
      </c>
      <c r="JUQ50" s="80">
        <f>IF(production!JUQ24&gt;0,interest_nominal,0)</f>
        <v>0</v>
      </c>
      <c r="JUR50" s="80">
        <f>IF(production!JUR24&gt;0,interest_nominal,0)</f>
        <v>0</v>
      </c>
      <c r="JUS50" s="80">
        <f>IF(production!JUS24&gt;0,interest_nominal,0)</f>
        <v>0</v>
      </c>
      <c r="JUT50" s="80">
        <f>IF(production!JUT24&gt;0,interest_nominal,0)</f>
        <v>0</v>
      </c>
      <c r="JUU50" s="80">
        <f>IF(production!JUU24&gt;0,interest_nominal,0)</f>
        <v>0</v>
      </c>
      <c r="JUV50" s="80">
        <f>IF(production!JUV24&gt;0,interest_nominal,0)</f>
        <v>0</v>
      </c>
      <c r="JUW50" s="80">
        <f>IF(production!JUW24&gt;0,interest_nominal,0)</f>
        <v>0</v>
      </c>
      <c r="JUX50" s="80">
        <f>IF(production!JUX24&gt;0,interest_nominal,0)</f>
        <v>0</v>
      </c>
      <c r="JUY50" s="80">
        <f>IF(production!JUY24&gt;0,interest_nominal,0)</f>
        <v>0</v>
      </c>
      <c r="JUZ50" s="80">
        <f>IF(production!JUZ24&gt;0,interest_nominal,0)</f>
        <v>0</v>
      </c>
      <c r="JVA50" s="80">
        <f>IF(production!JVA24&gt;0,interest_nominal,0)</f>
        <v>0</v>
      </c>
      <c r="JVB50" s="80">
        <f>IF(production!JVB24&gt;0,interest_nominal,0)</f>
        <v>0</v>
      </c>
      <c r="JVC50" s="80">
        <f>IF(production!JVC24&gt;0,interest_nominal,0)</f>
        <v>0</v>
      </c>
      <c r="JVD50" s="80">
        <f>IF(production!JVD24&gt;0,interest_nominal,0)</f>
        <v>0</v>
      </c>
      <c r="JVE50" s="80">
        <f>IF(production!JVE24&gt;0,interest_nominal,0)</f>
        <v>0</v>
      </c>
      <c r="JVF50" s="80">
        <f>IF(production!JVF24&gt;0,interest_nominal,0)</f>
        <v>0</v>
      </c>
      <c r="JVG50" s="80">
        <f>IF(production!JVG24&gt;0,interest_nominal,0)</f>
        <v>0</v>
      </c>
      <c r="JVH50" s="80">
        <f>IF(production!JVH24&gt;0,interest_nominal,0)</f>
        <v>0</v>
      </c>
      <c r="JVI50" s="80">
        <f>IF(production!JVI24&gt;0,interest_nominal,0)</f>
        <v>0</v>
      </c>
      <c r="JVJ50" s="80">
        <f>IF(production!JVJ24&gt;0,interest_nominal,0)</f>
        <v>0</v>
      </c>
      <c r="JVK50" s="80">
        <f>IF(production!JVK24&gt;0,interest_nominal,0)</f>
        <v>0</v>
      </c>
      <c r="JVL50" s="80">
        <f>IF(production!JVL24&gt;0,interest_nominal,0)</f>
        <v>0</v>
      </c>
      <c r="JVM50" s="80">
        <f>IF(production!JVM24&gt;0,interest_nominal,0)</f>
        <v>0</v>
      </c>
      <c r="JVN50" s="80">
        <f>IF(production!JVN24&gt;0,interest_nominal,0)</f>
        <v>0</v>
      </c>
      <c r="JVO50" s="80">
        <f>IF(production!JVO24&gt;0,interest_nominal,0)</f>
        <v>0</v>
      </c>
      <c r="JVP50" s="80">
        <f>IF(production!JVP24&gt;0,interest_nominal,0)</f>
        <v>0</v>
      </c>
      <c r="JVQ50" s="80">
        <f>IF(production!JVQ24&gt;0,interest_nominal,0)</f>
        <v>0</v>
      </c>
      <c r="JVR50" s="80">
        <f>IF(production!JVR24&gt;0,interest_nominal,0)</f>
        <v>0</v>
      </c>
      <c r="JVS50" s="80">
        <f>IF(production!JVS24&gt;0,interest_nominal,0)</f>
        <v>0</v>
      </c>
      <c r="JVT50" s="80">
        <f>IF(production!JVT24&gt;0,interest_nominal,0)</f>
        <v>0</v>
      </c>
      <c r="JVU50" s="80">
        <f>IF(production!JVU24&gt;0,interest_nominal,0)</f>
        <v>0</v>
      </c>
      <c r="JVV50" s="80">
        <f>IF(production!JVV24&gt;0,interest_nominal,0)</f>
        <v>0</v>
      </c>
      <c r="JVW50" s="80">
        <f>IF(production!JVW24&gt;0,interest_nominal,0)</f>
        <v>0</v>
      </c>
      <c r="JVX50" s="80">
        <f>IF(production!JVX24&gt;0,interest_nominal,0)</f>
        <v>0</v>
      </c>
      <c r="JVY50" s="80">
        <f>IF(production!JVY24&gt;0,interest_nominal,0)</f>
        <v>0</v>
      </c>
      <c r="JVZ50" s="80">
        <f>IF(production!JVZ24&gt;0,interest_nominal,0)</f>
        <v>0</v>
      </c>
      <c r="JWA50" s="80">
        <f>IF(production!JWA24&gt;0,interest_nominal,0)</f>
        <v>0</v>
      </c>
      <c r="JWB50" s="80">
        <f>IF(production!JWB24&gt;0,interest_nominal,0)</f>
        <v>0</v>
      </c>
      <c r="JWC50" s="80">
        <f>IF(production!JWC24&gt;0,interest_nominal,0)</f>
        <v>0</v>
      </c>
      <c r="JWD50" s="80">
        <f>IF(production!JWD24&gt;0,interest_nominal,0)</f>
        <v>0</v>
      </c>
      <c r="JWE50" s="80">
        <f>IF(production!JWE24&gt;0,interest_nominal,0)</f>
        <v>0</v>
      </c>
      <c r="JWF50" s="80">
        <f>IF(production!JWF24&gt;0,interest_nominal,0)</f>
        <v>0</v>
      </c>
      <c r="JWG50" s="80">
        <f>IF(production!JWG24&gt;0,interest_nominal,0)</f>
        <v>0</v>
      </c>
      <c r="JWH50" s="80">
        <f>IF(production!JWH24&gt;0,interest_nominal,0)</f>
        <v>0</v>
      </c>
      <c r="JWI50" s="80">
        <f>IF(production!JWI24&gt;0,interest_nominal,0)</f>
        <v>0</v>
      </c>
      <c r="JWJ50" s="80">
        <f>IF(production!JWJ24&gt;0,interest_nominal,0)</f>
        <v>0</v>
      </c>
      <c r="JWK50" s="80">
        <f>IF(production!JWK24&gt;0,interest_nominal,0)</f>
        <v>0</v>
      </c>
      <c r="JWL50" s="80">
        <f>IF(production!JWL24&gt;0,interest_nominal,0)</f>
        <v>0</v>
      </c>
      <c r="JWM50" s="80">
        <f>IF(production!JWM24&gt;0,interest_nominal,0)</f>
        <v>0</v>
      </c>
      <c r="JWN50" s="80">
        <f>IF(production!JWN24&gt;0,interest_nominal,0)</f>
        <v>0</v>
      </c>
      <c r="JWO50" s="80">
        <f>IF(production!JWO24&gt;0,interest_nominal,0)</f>
        <v>0</v>
      </c>
      <c r="JWP50" s="80">
        <f>IF(production!JWP24&gt;0,interest_nominal,0)</f>
        <v>0</v>
      </c>
      <c r="JWQ50" s="80">
        <f>IF(production!JWQ24&gt;0,interest_nominal,0)</f>
        <v>0</v>
      </c>
      <c r="JWR50" s="80">
        <f>IF(production!JWR24&gt;0,interest_nominal,0)</f>
        <v>0</v>
      </c>
      <c r="JWS50" s="80">
        <f>IF(production!JWS24&gt;0,interest_nominal,0)</f>
        <v>0</v>
      </c>
      <c r="JWT50" s="80">
        <f>IF(production!JWT24&gt;0,interest_nominal,0)</f>
        <v>0</v>
      </c>
      <c r="JWU50" s="80">
        <f>IF(production!JWU24&gt;0,interest_nominal,0)</f>
        <v>0</v>
      </c>
      <c r="JWV50" s="80">
        <f>IF(production!JWV24&gt;0,interest_nominal,0)</f>
        <v>0</v>
      </c>
      <c r="JWW50" s="80">
        <f>IF(production!JWW24&gt;0,interest_nominal,0)</f>
        <v>0</v>
      </c>
      <c r="JWX50" s="80">
        <f>IF(production!JWX24&gt;0,interest_nominal,0)</f>
        <v>0</v>
      </c>
      <c r="JWY50" s="80">
        <f>IF(production!JWY24&gt;0,interest_nominal,0)</f>
        <v>0</v>
      </c>
      <c r="JWZ50" s="80">
        <f>IF(production!JWZ24&gt;0,interest_nominal,0)</f>
        <v>0</v>
      </c>
      <c r="JXA50" s="80">
        <f>IF(production!JXA24&gt;0,interest_nominal,0)</f>
        <v>0</v>
      </c>
      <c r="JXB50" s="80">
        <f>IF(production!JXB24&gt;0,interest_nominal,0)</f>
        <v>0</v>
      </c>
      <c r="JXC50" s="80">
        <f>IF(production!JXC24&gt;0,interest_nominal,0)</f>
        <v>0</v>
      </c>
      <c r="JXD50" s="80">
        <f>IF(production!JXD24&gt;0,interest_nominal,0)</f>
        <v>0</v>
      </c>
      <c r="JXE50" s="80">
        <f>IF(production!JXE24&gt;0,interest_nominal,0)</f>
        <v>0</v>
      </c>
      <c r="JXF50" s="80">
        <f>IF(production!JXF24&gt;0,interest_nominal,0)</f>
        <v>0</v>
      </c>
      <c r="JXG50" s="80">
        <f>IF(production!JXG24&gt;0,interest_nominal,0)</f>
        <v>0</v>
      </c>
      <c r="JXH50" s="80">
        <f>IF(production!JXH24&gt;0,interest_nominal,0)</f>
        <v>0</v>
      </c>
      <c r="JXI50" s="80">
        <f>IF(production!JXI24&gt;0,interest_nominal,0)</f>
        <v>0</v>
      </c>
      <c r="JXJ50" s="80">
        <f>IF(production!JXJ24&gt;0,interest_nominal,0)</f>
        <v>0</v>
      </c>
      <c r="JXK50" s="80">
        <f>IF(production!JXK24&gt;0,interest_nominal,0)</f>
        <v>0</v>
      </c>
      <c r="JXL50" s="80">
        <f>IF(production!JXL24&gt;0,interest_nominal,0)</f>
        <v>0</v>
      </c>
      <c r="JXM50" s="80">
        <f>IF(production!JXM24&gt;0,interest_nominal,0)</f>
        <v>0</v>
      </c>
      <c r="JXN50" s="80">
        <f>IF(production!JXN24&gt;0,interest_nominal,0)</f>
        <v>0</v>
      </c>
      <c r="JXO50" s="80">
        <f>IF(production!JXO24&gt;0,interest_nominal,0)</f>
        <v>0</v>
      </c>
      <c r="JXP50" s="80">
        <f>IF(production!JXP24&gt;0,interest_nominal,0)</f>
        <v>0</v>
      </c>
      <c r="JXQ50" s="80">
        <f>IF(production!JXQ24&gt;0,interest_nominal,0)</f>
        <v>0</v>
      </c>
      <c r="JXR50" s="80">
        <f>IF(production!JXR24&gt;0,interest_nominal,0)</f>
        <v>0</v>
      </c>
      <c r="JXS50" s="80">
        <f>IF(production!JXS24&gt;0,interest_nominal,0)</f>
        <v>0</v>
      </c>
      <c r="JXT50" s="80">
        <f>IF(production!JXT24&gt;0,interest_nominal,0)</f>
        <v>0</v>
      </c>
      <c r="JXU50" s="80">
        <f>IF(production!JXU24&gt;0,interest_nominal,0)</f>
        <v>0</v>
      </c>
      <c r="JXV50" s="80">
        <f>IF(production!JXV24&gt;0,interest_nominal,0)</f>
        <v>0</v>
      </c>
      <c r="JXW50" s="80">
        <f>IF(production!JXW24&gt;0,interest_nominal,0)</f>
        <v>0</v>
      </c>
      <c r="JXX50" s="80">
        <f>IF(production!JXX24&gt;0,interest_nominal,0)</f>
        <v>0</v>
      </c>
      <c r="JXY50" s="80">
        <f>IF(production!JXY24&gt;0,interest_nominal,0)</f>
        <v>0</v>
      </c>
      <c r="JXZ50" s="80">
        <f>IF(production!JXZ24&gt;0,interest_nominal,0)</f>
        <v>0</v>
      </c>
      <c r="JYA50" s="80">
        <f>IF(production!JYA24&gt;0,interest_nominal,0)</f>
        <v>0</v>
      </c>
      <c r="JYB50" s="80">
        <f>IF(production!JYB24&gt;0,interest_nominal,0)</f>
        <v>0</v>
      </c>
      <c r="JYC50" s="80">
        <f>IF(production!JYC24&gt;0,interest_nominal,0)</f>
        <v>0</v>
      </c>
      <c r="JYD50" s="80">
        <f>IF(production!JYD24&gt;0,interest_nominal,0)</f>
        <v>0</v>
      </c>
      <c r="JYE50" s="80">
        <f>IF(production!JYE24&gt;0,interest_nominal,0)</f>
        <v>0</v>
      </c>
      <c r="JYF50" s="80">
        <f>IF(production!JYF24&gt;0,interest_nominal,0)</f>
        <v>0</v>
      </c>
      <c r="JYG50" s="80">
        <f>IF(production!JYG24&gt;0,interest_nominal,0)</f>
        <v>0</v>
      </c>
      <c r="JYH50" s="80">
        <f>IF(production!JYH24&gt;0,interest_nominal,0)</f>
        <v>0</v>
      </c>
      <c r="JYI50" s="80">
        <f>IF(production!JYI24&gt;0,interest_nominal,0)</f>
        <v>0</v>
      </c>
      <c r="JYJ50" s="80">
        <f>IF(production!JYJ24&gt;0,interest_nominal,0)</f>
        <v>0</v>
      </c>
      <c r="JYK50" s="80">
        <f>IF(production!JYK24&gt;0,interest_nominal,0)</f>
        <v>0</v>
      </c>
      <c r="JYL50" s="80">
        <f>IF(production!JYL24&gt;0,interest_nominal,0)</f>
        <v>0</v>
      </c>
      <c r="JYM50" s="80">
        <f>IF(production!JYM24&gt;0,interest_nominal,0)</f>
        <v>0</v>
      </c>
      <c r="JYN50" s="80">
        <f>IF(production!JYN24&gt;0,interest_nominal,0)</f>
        <v>0</v>
      </c>
      <c r="JYO50" s="80">
        <f>IF(production!JYO24&gt;0,interest_nominal,0)</f>
        <v>0</v>
      </c>
      <c r="JYP50" s="80">
        <f>IF(production!JYP24&gt;0,interest_nominal,0)</f>
        <v>0</v>
      </c>
      <c r="JYQ50" s="80">
        <f>IF(production!JYQ24&gt;0,interest_nominal,0)</f>
        <v>0</v>
      </c>
      <c r="JYR50" s="80">
        <f>IF(production!JYR24&gt;0,interest_nominal,0)</f>
        <v>0</v>
      </c>
      <c r="JYS50" s="80">
        <f>IF(production!JYS24&gt;0,interest_nominal,0)</f>
        <v>0</v>
      </c>
      <c r="JYT50" s="80">
        <f>IF(production!JYT24&gt;0,interest_nominal,0)</f>
        <v>0</v>
      </c>
      <c r="JYU50" s="80">
        <f>IF(production!JYU24&gt;0,interest_nominal,0)</f>
        <v>0</v>
      </c>
      <c r="JYV50" s="80">
        <f>IF(production!JYV24&gt;0,interest_nominal,0)</f>
        <v>0</v>
      </c>
      <c r="JYW50" s="80">
        <f>IF(production!JYW24&gt;0,interest_nominal,0)</f>
        <v>0</v>
      </c>
      <c r="JYX50" s="80">
        <f>IF(production!JYX24&gt;0,interest_nominal,0)</f>
        <v>0</v>
      </c>
      <c r="JYY50" s="80">
        <f>IF(production!JYY24&gt;0,interest_nominal,0)</f>
        <v>0</v>
      </c>
      <c r="JYZ50" s="80">
        <f>IF(production!JYZ24&gt;0,interest_nominal,0)</f>
        <v>0</v>
      </c>
      <c r="JZA50" s="80">
        <f>IF(production!JZA24&gt;0,interest_nominal,0)</f>
        <v>0</v>
      </c>
      <c r="JZB50" s="80">
        <f>IF(production!JZB24&gt;0,interest_nominal,0)</f>
        <v>0</v>
      </c>
      <c r="JZC50" s="80">
        <f>IF(production!JZC24&gt;0,interest_nominal,0)</f>
        <v>0</v>
      </c>
      <c r="JZD50" s="80">
        <f>IF(production!JZD24&gt;0,interest_nominal,0)</f>
        <v>0</v>
      </c>
      <c r="JZE50" s="80">
        <f>IF(production!JZE24&gt;0,interest_nominal,0)</f>
        <v>0</v>
      </c>
      <c r="JZF50" s="80">
        <f>IF(production!JZF24&gt;0,interest_nominal,0)</f>
        <v>0</v>
      </c>
      <c r="JZG50" s="80">
        <f>IF(production!JZG24&gt;0,interest_nominal,0)</f>
        <v>0</v>
      </c>
      <c r="JZH50" s="80">
        <f>IF(production!JZH24&gt;0,interest_nominal,0)</f>
        <v>0</v>
      </c>
      <c r="JZI50" s="80">
        <f>IF(production!JZI24&gt;0,interest_nominal,0)</f>
        <v>0</v>
      </c>
      <c r="JZJ50" s="80">
        <f>IF(production!JZJ24&gt;0,interest_nominal,0)</f>
        <v>0</v>
      </c>
      <c r="JZK50" s="80">
        <f>IF(production!JZK24&gt;0,interest_nominal,0)</f>
        <v>0</v>
      </c>
      <c r="JZL50" s="80">
        <f>IF(production!JZL24&gt;0,interest_nominal,0)</f>
        <v>0</v>
      </c>
      <c r="JZM50" s="80">
        <f>IF(production!JZM24&gt;0,interest_nominal,0)</f>
        <v>0</v>
      </c>
      <c r="JZN50" s="80">
        <f>IF(production!JZN24&gt;0,interest_nominal,0)</f>
        <v>0</v>
      </c>
      <c r="JZO50" s="80">
        <f>IF(production!JZO24&gt;0,interest_nominal,0)</f>
        <v>0</v>
      </c>
      <c r="JZP50" s="80">
        <f>IF(production!JZP24&gt;0,interest_nominal,0)</f>
        <v>0</v>
      </c>
      <c r="JZQ50" s="80">
        <f>IF(production!JZQ24&gt;0,interest_nominal,0)</f>
        <v>0</v>
      </c>
      <c r="JZR50" s="80">
        <f>IF(production!JZR24&gt;0,interest_nominal,0)</f>
        <v>0</v>
      </c>
      <c r="JZS50" s="80">
        <f>IF(production!JZS24&gt;0,interest_nominal,0)</f>
        <v>0</v>
      </c>
      <c r="JZT50" s="80">
        <f>IF(production!JZT24&gt;0,interest_nominal,0)</f>
        <v>0</v>
      </c>
      <c r="JZU50" s="80">
        <f>IF(production!JZU24&gt;0,interest_nominal,0)</f>
        <v>0</v>
      </c>
      <c r="JZV50" s="80">
        <f>IF(production!JZV24&gt;0,interest_nominal,0)</f>
        <v>0</v>
      </c>
      <c r="JZW50" s="80">
        <f>IF(production!JZW24&gt;0,interest_nominal,0)</f>
        <v>0</v>
      </c>
      <c r="JZX50" s="80">
        <f>IF(production!JZX24&gt;0,interest_nominal,0)</f>
        <v>0</v>
      </c>
      <c r="JZY50" s="80">
        <f>IF(production!JZY24&gt;0,interest_nominal,0)</f>
        <v>0</v>
      </c>
      <c r="JZZ50" s="80">
        <f>IF(production!JZZ24&gt;0,interest_nominal,0)</f>
        <v>0</v>
      </c>
      <c r="KAA50" s="80">
        <f>IF(production!KAA24&gt;0,interest_nominal,0)</f>
        <v>0</v>
      </c>
      <c r="KAB50" s="80">
        <f>IF(production!KAB24&gt;0,interest_nominal,0)</f>
        <v>0</v>
      </c>
      <c r="KAC50" s="80">
        <f>IF(production!KAC24&gt;0,interest_nominal,0)</f>
        <v>0</v>
      </c>
      <c r="KAD50" s="80">
        <f>IF(production!KAD24&gt;0,interest_nominal,0)</f>
        <v>0</v>
      </c>
      <c r="KAE50" s="80">
        <f>IF(production!KAE24&gt;0,interest_nominal,0)</f>
        <v>0</v>
      </c>
      <c r="KAF50" s="80">
        <f>IF(production!KAF24&gt;0,interest_nominal,0)</f>
        <v>0</v>
      </c>
      <c r="KAG50" s="80">
        <f>IF(production!KAG24&gt;0,interest_nominal,0)</f>
        <v>0</v>
      </c>
      <c r="KAH50" s="80">
        <f>IF(production!KAH24&gt;0,interest_nominal,0)</f>
        <v>0</v>
      </c>
      <c r="KAI50" s="80">
        <f>IF(production!KAI24&gt;0,interest_nominal,0)</f>
        <v>0</v>
      </c>
      <c r="KAJ50" s="80">
        <f>IF(production!KAJ24&gt;0,interest_nominal,0)</f>
        <v>0</v>
      </c>
      <c r="KAK50" s="80">
        <f>IF(production!KAK24&gt;0,interest_nominal,0)</f>
        <v>0</v>
      </c>
      <c r="KAL50" s="80">
        <f>IF(production!KAL24&gt;0,interest_nominal,0)</f>
        <v>0</v>
      </c>
      <c r="KAM50" s="80">
        <f>IF(production!KAM24&gt;0,interest_nominal,0)</f>
        <v>0</v>
      </c>
      <c r="KAN50" s="80">
        <f>IF(production!KAN24&gt;0,interest_nominal,0)</f>
        <v>0</v>
      </c>
      <c r="KAO50" s="80">
        <f>IF(production!KAO24&gt;0,interest_nominal,0)</f>
        <v>0</v>
      </c>
      <c r="KAP50" s="80">
        <f>IF(production!KAP24&gt;0,interest_nominal,0)</f>
        <v>0</v>
      </c>
      <c r="KAQ50" s="80">
        <f>IF(production!KAQ24&gt;0,interest_nominal,0)</f>
        <v>0</v>
      </c>
      <c r="KAR50" s="80">
        <f>IF(production!KAR24&gt;0,interest_nominal,0)</f>
        <v>0</v>
      </c>
      <c r="KAS50" s="80">
        <f>IF(production!KAS24&gt;0,interest_nominal,0)</f>
        <v>0</v>
      </c>
      <c r="KAT50" s="80">
        <f>IF(production!KAT24&gt;0,interest_nominal,0)</f>
        <v>0</v>
      </c>
      <c r="KAU50" s="80">
        <f>IF(production!KAU24&gt;0,interest_nominal,0)</f>
        <v>0</v>
      </c>
      <c r="KAV50" s="80">
        <f>IF(production!KAV24&gt;0,interest_nominal,0)</f>
        <v>0</v>
      </c>
      <c r="KAW50" s="80">
        <f>IF(production!KAW24&gt;0,interest_nominal,0)</f>
        <v>0</v>
      </c>
      <c r="KAX50" s="80">
        <f>IF(production!KAX24&gt;0,interest_nominal,0)</f>
        <v>0</v>
      </c>
      <c r="KAY50" s="80">
        <f>IF(production!KAY24&gt;0,interest_nominal,0)</f>
        <v>0</v>
      </c>
      <c r="KAZ50" s="80">
        <f>IF(production!KAZ24&gt;0,interest_nominal,0)</f>
        <v>0</v>
      </c>
      <c r="KBA50" s="80">
        <f>IF(production!KBA24&gt;0,interest_nominal,0)</f>
        <v>0</v>
      </c>
      <c r="KBB50" s="80">
        <f>IF(production!KBB24&gt;0,interest_nominal,0)</f>
        <v>0</v>
      </c>
      <c r="KBC50" s="80">
        <f>IF(production!KBC24&gt;0,interest_nominal,0)</f>
        <v>0</v>
      </c>
      <c r="KBD50" s="80">
        <f>IF(production!KBD24&gt;0,interest_nominal,0)</f>
        <v>0</v>
      </c>
      <c r="KBE50" s="80">
        <f>IF(production!KBE24&gt;0,interest_nominal,0)</f>
        <v>0</v>
      </c>
      <c r="KBF50" s="80">
        <f>IF(production!KBF24&gt;0,interest_nominal,0)</f>
        <v>0</v>
      </c>
      <c r="KBG50" s="80">
        <f>IF(production!KBG24&gt;0,interest_nominal,0)</f>
        <v>0</v>
      </c>
      <c r="KBH50" s="80">
        <f>IF(production!KBH24&gt;0,interest_nominal,0)</f>
        <v>0</v>
      </c>
      <c r="KBI50" s="80">
        <f>IF(production!KBI24&gt;0,interest_nominal,0)</f>
        <v>0</v>
      </c>
      <c r="KBJ50" s="80">
        <f>IF(production!KBJ24&gt;0,interest_nominal,0)</f>
        <v>0</v>
      </c>
      <c r="KBK50" s="80">
        <f>IF(production!KBK24&gt;0,interest_nominal,0)</f>
        <v>0</v>
      </c>
      <c r="KBL50" s="80">
        <f>IF(production!KBL24&gt;0,interest_nominal,0)</f>
        <v>0</v>
      </c>
      <c r="KBM50" s="80">
        <f>IF(production!KBM24&gt;0,interest_nominal,0)</f>
        <v>0</v>
      </c>
      <c r="KBN50" s="80">
        <f>IF(production!KBN24&gt;0,interest_nominal,0)</f>
        <v>0</v>
      </c>
      <c r="KBO50" s="80">
        <f>IF(production!KBO24&gt;0,interest_nominal,0)</f>
        <v>0</v>
      </c>
      <c r="KBP50" s="80">
        <f>IF(production!KBP24&gt;0,interest_nominal,0)</f>
        <v>0</v>
      </c>
      <c r="KBQ50" s="80">
        <f>IF(production!KBQ24&gt;0,interest_nominal,0)</f>
        <v>0</v>
      </c>
      <c r="KBR50" s="80">
        <f>IF(production!KBR24&gt;0,interest_nominal,0)</f>
        <v>0</v>
      </c>
      <c r="KBS50" s="80">
        <f>IF(production!KBS24&gt;0,interest_nominal,0)</f>
        <v>0</v>
      </c>
      <c r="KBT50" s="80">
        <f>IF(production!KBT24&gt;0,interest_nominal,0)</f>
        <v>0</v>
      </c>
      <c r="KBU50" s="80">
        <f>IF(production!KBU24&gt;0,interest_nominal,0)</f>
        <v>0</v>
      </c>
      <c r="KBV50" s="80">
        <f>IF(production!KBV24&gt;0,interest_nominal,0)</f>
        <v>0</v>
      </c>
      <c r="KBW50" s="80">
        <f>IF(production!KBW24&gt;0,interest_nominal,0)</f>
        <v>0</v>
      </c>
      <c r="KBX50" s="80">
        <f>IF(production!KBX24&gt;0,interest_nominal,0)</f>
        <v>0</v>
      </c>
      <c r="KBY50" s="80">
        <f>IF(production!KBY24&gt;0,interest_nominal,0)</f>
        <v>0</v>
      </c>
      <c r="KBZ50" s="80">
        <f>IF(production!KBZ24&gt;0,interest_nominal,0)</f>
        <v>0</v>
      </c>
      <c r="KCA50" s="80">
        <f>IF(production!KCA24&gt;0,interest_nominal,0)</f>
        <v>0</v>
      </c>
      <c r="KCB50" s="80">
        <f>IF(production!KCB24&gt;0,interest_nominal,0)</f>
        <v>0</v>
      </c>
      <c r="KCC50" s="80">
        <f>IF(production!KCC24&gt;0,interest_nominal,0)</f>
        <v>0</v>
      </c>
      <c r="KCD50" s="80">
        <f>IF(production!KCD24&gt;0,interest_nominal,0)</f>
        <v>0</v>
      </c>
      <c r="KCE50" s="80">
        <f>IF(production!KCE24&gt;0,interest_nominal,0)</f>
        <v>0</v>
      </c>
      <c r="KCF50" s="80">
        <f>IF(production!KCF24&gt;0,interest_nominal,0)</f>
        <v>0</v>
      </c>
      <c r="KCG50" s="80">
        <f>IF(production!KCG24&gt;0,interest_nominal,0)</f>
        <v>0</v>
      </c>
      <c r="KCH50" s="80">
        <f>IF(production!KCH24&gt;0,interest_nominal,0)</f>
        <v>0</v>
      </c>
      <c r="KCI50" s="80">
        <f>IF(production!KCI24&gt;0,interest_nominal,0)</f>
        <v>0</v>
      </c>
      <c r="KCJ50" s="80">
        <f>IF(production!KCJ24&gt;0,interest_nominal,0)</f>
        <v>0</v>
      </c>
      <c r="KCK50" s="80">
        <f>IF(production!KCK24&gt;0,interest_nominal,0)</f>
        <v>0</v>
      </c>
      <c r="KCL50" s="80">
        <f>IF(production!KCL24&gt;0,interest_nominal,0)</f>
        <v>0</v>
      </c>
      <c r="KCM50" s="80">
        <f>IF(production!KCM24&gt;0,interest_nominal,0)</f>
        <v>0</v>
      </c>
      <c r="KCN50" s="80">
        <f>IF(production!KCN24&gt;0,interest_nominal,0)</f>
        <v>0</v>
      </c>
      <c r="KCO50" s="80">
        <f>IF(production!KCO24&gt;0,interest_nominal,0)</f>
        <v>0</v>
      </c>
      <c r="KCP50" s="80">
        <f>IF(production!KCP24&gt;0,interest_nominal,0)</f>
        <v>0</v>
      </c>
      <c r="KCQ50" s="80">
        <f>IF(production!KCQ24&gt;0,interest_nominal,0)</f>
        <v>0</v>
      </c>
      <c r="KCR50" s="80">
        <f>IF(production!KCR24&gt;0,interest_nominal,0)</f>
        <v>0</v>
      </c>
      <c r="KCS50" s="80">
        <f>IF(production!KCS24&gt;0,interest_nominal,0)</f>
        <v>0</v>
      </c>
      <c r="KCT50" s="80">
        <f>IF(production!KCT24&gt;0,interest_nominal,0)</f>
        <v>0</v>
      </c>
      <c r="KCU50" s="80">
        <f>IF(production!KCU24&gt;0,interest_nominal,0)</f>
        <v>0</v>
      </c>
      <c r="KCV50" s="80">
        <f>IF(production!KCV24&gt;0,interest_nominal,0)</f>
        <v>0</v>
      </c>
      <c r="KCW50" s="80">
        <f>IF(production!KCW24&gt;0,interest_nominal,0)</f>
        <v>0</v>
      </c>
      <c r="KCX50" s="80">
        <f>IF(production!KCX24&gt;0,interest_nominal,0)</f>
        <v>0</v>
      </c>
      <c r="KCY50" s="80">
        <f>IF(production!KCY24&gt;0,interest_nominal,0)</f>
        <v>0</v>
      </c>
      <c r="KCZ50" s="80">
        <f>IF(production!KCZ24&gt;0,interest_nominal,0)</f>
        <v>0</v>
      </c>
      <c r="KDA50" s="80">
        <f>IF(production!KDA24&gt;0,interest_nominal,0)</f>
        <v>0</v>
      </c>
      <c r="KDB50" s="80">
        <f>IF(production!KDB24&gt;0,interest_nominal,0)</f>
        <v>0</v>
      </c>
      <c r="KDC50" s="80">
        <f>IF(production!KDC24&gt;0,interest_nominal,0)</f>
        <v>0</v>
      </c>
      <c r="KDD50" s="80">
        <f>IF(production!KDD24&gt;0,interest_nominal,0)</f>
        <v>0</v>
      </c>
      <c r="KDE50" s="80">
        <f>IF(production!KDE24&gt;0,interest_nominal,0)</f>
        <v>0</v>
      </c>
      <c r="KDF50" s="80">
        <f>IF(production!KDF24&gt;0,interest_nominal,0)</f>
        <v>0</v>
      </c>
      <c r="KDG50" s="80">
        <f>IF(production!KDG24&gt;0,interest_nominal,0)</f>
        <v>0</v>
      </c>
      <c r="KDH50" s="80">
        <f>IF(production!KDH24&gt;0,interest_nominal,0)</f>
        <v>0</v>
      </c>
      <c r="KDI50" s="80">
        <f>IF(production!KDI24&gt;0,interest_nominal,0)</f>
        <v>0</v>
      </c>
      <c r="KDJ50" s="80">
        <f>IF(production!KDJ24&gt;0,interest_nominal,0)</f>
        <v>0</v>
      </c>
      <c r="KDK50" s="80">
        <f>IF(production!KDK24&gt;0,interest_nominal,0)</f>
        <v>0</v>
      </c>
      <c r="KDL50" s="80">
        <f>IF(production!KDL24&gt;0,interest_nominal,0)</f>
        <v>0</v>
      </c>
      <c r="KDM50" s="80">
        <f>IF(production!KDM24&gt;0,interest_nominal,0)</f>
        <v>0</v>
      </c>
      <c r="KDN50" s="80">
        <f>IF(production!KDN24&gt;0,interest_nominal,0)</f>
        <v>0</v>
      </c>
      <c r="KDO50" s="80">
        <f>IF(production!KDO24&gt;0,interest_nominal,0)</f>
        <v>0</v>
      </c>
      <c r="KDP50" s="80">
        <f>IF(production!KDP24&gt;0,interest_nominal,0)</f>
        <v>0</v>
      </c>
      <c r="KDQ50" s="80">
        <f>IF(production!KDQ24&gt;0,interest_nominal,0)</f>
        <v>0</v>
      </c>
      <c r="KDR50" s="80">
        <f>IF(production!KDR24&gt;0,interest_nominal,0)</f>
        <v>0</v>
      </c>
      <c r="KDS50" s="80">
        <f>IF(production!KDS24&gt;0,interest_nominal,0)</f>
        <v>0</v>
      </c>
      <c r="KDT50" s="80">
        <f>IF(production!KDT24&gt;0,interest_nominal,0)</f>
        <v>0</v>
      </c>
      <c r="KDU50" s="80">
        <f>IF(production!KDU24&gt;0,interest_nominal,0)</f>
        <v>0</v>
      </c>
      <c r="KDV50" s="80">
        <f>IF(production!KDV24&gt;0,interest_nominal,0)</f>
        <v>0</v>
      </c>
      <c r="KDW50" s="80">
        <f>IF(production!KDW24&gt;0,interest_nominal,0)</f>
        <v>0</v>
      </c>
      <c r="KDX50" s="80">
        <f>IF(production!KDX24&gt;0,interest_nominal,0)</f>
        <v>0</v>
      </c>
      <c r="KDY50" s="80">
        <f>IF(production!KDY24&gt;0,interest_nominal,0)</f>
        <v>0</v>
      </c>
      <c r="KDZ50" s="80">
        <f>IF(production!KDZ24&gt;0,interest_nominal,0)</f>
        <v>0</v>
      </c>
      <c r="KEA50" s="80">
        <f>IF(production!KEA24&gt;0,interest_nominal,0)</f>
        <v>0</v>
      </c>
      <c r="KEB50" s="80">
        <f>IF(production!KEB24&gt;0,interest_nominal,0)</f>
        <v>0</v>
      </c>
      <c r="KEC50" s="80">
        <f>IF(production!KEC24&gt;0,interest_nominal,0)</f>
        <v>0</v>
      </c>
      <c r="KED50" s="80">
        <f>IF(production!KED24&gt;0,interest_nominal,0)</f>
        <v>0</v>
      </c>
      <c r="KEE50" s="80">
        <f>IF(production!KEE24&gt;0,interest_nominal,0)</f>
        <v>0</v>
      </c>
      <c r="KEF50" s="80">
        <f>IF(production!KEF24&gt;0,interest_nominal,0)</f>
        <v>0</v>
      </c>
      <c r="KEG50" s="80">
        <f>IF(production!KEG24&gt;0,interest_nominal,0)</f>
        <v>0</v>
      </c>
      <c r="KEH50" s="80">
        <f>IF(production!KEH24&gt;0,interest_nominal,0)</f>
        <v>0</v>
      </c>
      <c r="KEI50" s="80">
        <f>IF(production!KEI24&gt;0,interest_nominal,0)</f>
        <v>0</v>
      </c>
      <c r="KEJ50" s="80">
        <f>IF(production!KEJ24&gt;0,interest_nominal,0)</f>
        <v>0</v>
      </c>
      <c r="KEK50" s="80">
        <f>IF(production!KEK24&gt;0,interest_nominal,0)</f>
        <v>0</v>
      </c>
      <c r="KEL50" s="80">
        <f>IF(production!KEL24&gt;0,interest_nominal,0)</f>
        <v>0</v>
      </c>
      <c r="KEM50" s="80">
        <f>IF(production!KEM24&gt;0,interest_nominal,0)</f>
        <v>0</v>
      </c>
      <c r="KEN50" s="80">
        <f>IF(production!KEN24&gt;0,interest_nominal,0)</f>
        <v>0</v>
      </c>
      <c r="KEO50" s="80">
        <f>IF(production!KEO24&gt;0,interest_nominal,0)</f>
        <v>0</v>
      </c>
      <c r="KEP50" s="80">
        <f>IF(production!KEP24&gt;0,interest_nominal,0)</f>
        <v>0</v>
      </c>
      <c r="KEQ50" s="80">
        <f>IF(production!KEQ24&gt;0,interest_nominal,0)</f>
        <v>0</v>
      </c>
      <c r="KER50" s="80">
        <f>IF(production!KER24&gt;0,interest_nominal,0)</f>
        <v>0</v>
      </c>
      <c r="KES50" s="80">
        <f>IF(production!KES24&gt;0,interest_nominal,0)</f>
        <v>0</v>
      </c>
      <c r="KET50" s="80">
        <f>IF(production!KET24&gt;0,interest_nominal,0)</f>
        <v>0</v>
      </c>
      <c r="KEU50" s="80">
        <f>IF(production!KEU24&gt;0,interest_nominal,0)</f>
        <v>0</v>
      </c>
      <c r="KEV50" s="80">
        <f>IF(production!KEV24&gt;0,interest_nominal,0)</f>
        <v>0</v>
      </c>
      <c r="KEW50" s="80">
        <f>IF(production!KEW24&gt;0,interest_nominal,0)</f>
        <v>0</v>
      </c>
      <c r="KEX50" s="80">
        <f>IF(production!KEX24&gt;0,interest_nominal,0)</f>
        <v>0</v>
      </c>
      <c r="KEY50" s="80">
        <f>IF(production!KEY24&gt;0,interest_nominal,0)</f>
        <v>0</v>
      </c>
      <c r="KEZ50" s="80">
        <f>IF(production!KEZ24&gt;0,interest_nominal,0)</f>
        <v>0</v>
      </c>
      <c r="KFA50" s="80">
        <f>IF(production!KFA24&gt;0,interest_nominal,0)</f>
        <v>0</v>
      </c>
      <c r="KFB50" s="80">
        <f>IF(production!KFB24&gt;0,interest_nominal,0)</f>
        <v>0</v>
      </c>
      <c r="KFC50" s="80">
        <f>IF(production!KFC24&gt;0,interest_nominal,0)</f>
        <v>0</v>
      </c>
      <c r="KFD50" s="80">
        <f>IF(production!KFD24&gt;0,interest_nominal,0)</f>
        <v>0</v>
      </c>
      <c r="KFE50" s="80">
        <f>IF(production!KFE24&gt;0,interest_nominal,0)</f>
        <v>0</v>
      </c>
      <c r="KFF50" s="80">
        <f>IF(production!KFF24&gt;0,interest_nominal,0)</f>
        <v>0</v>
      </c>
      <c r="KFG50" s="80">
        <f>IF(production!KFG24&gt;0,interest_nominal,0)</f>
        <v>0</v>
      </c>
      <c r="KFH50" s="80">
        <f>IF(production!KFH24&gt;0,interest_nominal,0)</f>
        <v>0</v>
      </c>
      <c r="KFI50" s="80">
        <f>IF(production!KFI24&gt;0,interest_nominal,0)</f>
        <v>0</v>
      </c>
      <c r="KFJ50" s="80">
        <f>IF(production!KFJ24&gt;0,interest_nominal,0)</f>
        <v>0</v>
      </c>
      <c r="KFK50" s="80">
        <f>IF(production!KFK24&gt;0,interest_nominal,0)</f>
        <v>0</v>
      </c>
      <c r="KFL50" s="80">
        <f>IF(production!KFL24&gt;0,interest_nominal,0)</f>
        <v>0</v>
      </c>
      <c r="KFM50" s="80">
        <f>IF(production!KFM24&gt;0,interest_nominal,0)</f>
        <v>0</v>
      </c>
      <c r="KFN50" s="80">
        <f>IF(production!KFN24&gt;0,interest_nominal,0)</f>
        <v>0</v>
      </c>
      <c r="KFO50" s="80">
        <f>IF(production!KFO24&gt;0,interest_nominal,0)</f>
        <v>0</v>
      </c>
      <c r="KFP50" s="80">
        <f>IF(production!KFP24&gt;0,interest_nominal,0)</f>
        <v>0</v>
      </c>
      <c r="KFQ50" s="80">
        <f>IF(production!KFQ24&gt;0,interest_nominal,0)</f>
        <v>0</v>
      </c>
      <c r="KFR50" s="80">
        <f>IF(production!KFR24&gt;0,interest_nominal,0)</f>
        <v>0</v>
      </c>
      <c r="KFS50" s="80">
        <f>IF(production!KFS24&gt;0,interest_nominal,0)</f>
        <v>0</v>
      </c>
      <c r="KFT50" s="80">
        <f>IF(production!KFT24&gt;0,interest_nominal,0)</f>
        <v>0</v>
      </c>
      <c r="KFU50" s="80">
        <f>IF(production!KFU24&gt;0,interest_nominal,0)</f>
        <v>0</v>
      </c>
      <c r="KFV50" s="80">
        <f>IF(production!KFV24&gt;0,interest_nominal,0)</f>
        <v>0</v>
      </c>
      <c r="KFW50" s="80">
        <f>IF(production!KFW24&gt;0,interest_nominal,0)</f>
        <v>0</v>
      </c>
      <c r="KFX50" s="80">
        <f>IF(production!KFX24&gt;0,interest_nominal,0)</f>
        <v>0</v>
      </c>
      <c r="KFY50" s="80">
        <f>IF(production!KFY24&gt;0,interest_nominal,0)</f>
        <v>0</v>
      </c>
      <c r="KFZ50" s="80">
        <f>IF(production!KFZ24&gt;0,interest_nominal,0)</f>
        <v>0</v>
      </c>
      <c r="KGA50" s="80">
        <f>IF(production!KGA24&gt;0,interest_nominal,0)</f>
        <v>0</v>
      </c>
      <c r="KGB50" s="80">
        <f>IF(production!KGB24&gt;0,interest_nominal,0)</f>
        <v>0</v>
      </c>
      <c r="KGC50" s="80">
        <f>IF(production!KGC24&gt;0,interest_nominal,0)</f>
        <v>0</v>
      </c>
      <c r="KGD50" s="80">
        <f>IF(production!KGD24&gt;0,interest_nominal,0)</f>
        <v>0</v>
      </c>
      <c r="KGE50" s="80">
        <f>IF(production!KGE24&gt;0,interest_nominal,0)</f>
        <v>0</v>
      </c>
      <c r="KGF50" s="80">
        <f>IF(production!KGF24&gt;0,interest_nominal,0)</f>
        <v>0</v>
      </c>
      <c r="KGG50" s="80">
        <f>IF(production!KGG24&gt;0,interest_nominal,0)</f>
        <v>0</v>
      </c>
      <c r="KGH50" s="80">
        <f>IF(production!KGH24&gt;0,interest_nominal,0)</f>
        <v>0</v>
      </c>
      <c r="KGI50" s="80">
        <f>IF(production!KGI24&gt;0,interest_nominal,0)</f>
        <v>0</v>
      </c>
      <c r="KGJ50" s="80">
        <f>IF(production!KGJ24&gt;0,interest_nominal,0)</f>
        <v>0</v>
      </c>
      <c r="KGK50" s="80">
        <f>IF(production!KGK24&gt;0,interest_nominal,0)</f>
        <v>0</v>
      </c>
      <c r="KGL50" s="80">
        <f>IF(production!KGL24&gt;0,interest_nominal,0)</f>
        <v>0</v>
      </c>
      <c r="KGM50" s="80">
        <f>IF(production!KGM24&gt;0,interest_nominal,0)</f>
        <v>0</v>
      </c>
      <c r="KGN50" s="80">
        <f>IF(production!KGN24&gt;0,interest_nominal,0)</f>
        <v>0</v>
      </c>
      <c r="KGO50" s="80">
        <f>IF(production!KGO24&gt;0,interest_nominal,0)</f>
        <v>0</v>
      </c>
      <c r="KGP50" s="80">
        <f>IF(production!KGP24&gt;0,interest_nominal,0)</f>
        <v>0</v>
      </c>
      <c r="KGQ50" s="80">
        <f>IF(production!KGQ24&gt;0,interest_nominal,0)</f>
        <v>0</v>
      </c>
      <c r="KGR50" s="80">
        <f>IF(production!KGR24&gt;0,interest_nominal,0)</f>
        <v>0</v>
      </c>
      <c r="KGS50" s="80">
        <f>IF(production!KGS24&gt;0,interest_nominal,0)</f>
        <v>0</v>
      </c>
      <c r="KGT50" s="80">
        <f>IF(production!KGT24&gt;0,interest_nominal,0)</f>
        <v>0</v>
      </c>
      <c r="KGU50" s="80">
        <f>IF(production!KGU24&gt;0,interest_nominal,0)</f>
        <v>0</v>
      </c>
      <c r="KGV50" s="80">
        <f>IF(production!KGV24&gt;0,interest_nominal,0)</f>
        <v>0</v>
      </c>
      <c r="KGW50" s="80">
        <f>IF(production!KGW24&gt;0,interest_nominal,0)</f>
        <v>0</v>
      </c>
      <c r="KGX50" s="80">
        <f>IF(production!KGX24&gt;0,interest_nominal,0)</f>
        <v>0</v>
      </c>
      <c r="KGY50" s="80">
        <f>IF(production!KGY24&gt;0,interest_nominal,0)</f>
        <v>0</v>
      </c>
      <c r="KGZ50" s="80">
        <f>IF(production!KGZ24&gt;0,interest_nominal,0)</f>
        <v>0</v>
      </c>
      <c r="KHA50" s="80">
        <f>IF(production!KHA24&gt;0,interest_nominal,0)</f>
        <v>0</v>
      </c>
      <c r="KHB50" s="80">
        <f>IF(production!KHB24&gt;0,interest_nominal,0)</f>
        <v>0</v>
      </c>
      <c r="KHC50" s="80">
        <f>IF(production!KHC24&gt;0,interest_nominal,0)</f>
        <v>0</v>
      </c>
      <c r="KHD50" s="80">
        <f>IF(production!KHD24&gt;0,interest_nominal,0)</f>
        <v>0</v>
      </c>
      <c r="KHE50" s="80">
        <f>IF(production!KHE24&gt;0,interest_nominal,0)</f>
        <v>0</v>
      </c>
      <c r="KHF50" s="80">
        <f>IF(production!KHF24&gt;0,interest_nominal,0)</f>
        <v>0</v>
      </c>
      <c r="KHG50" s="80">
        <f>IF(production!KHG24&gt;0,interest_nominal,0)</f>
        <v>0</v>
      </c>
      <c r="KHH50" s="80">
        <f>IF(production!KHH24&gt;0,interest_nominal,0)</f>
        <v>0</v>
      </c>
      <c r="KHI50" s="80">
        <f>IF(production!KHI24&gt;0,interest_nominal,0)</f>
        <v>0</v>
      </c>
      <c r="KHJ50" s="80">
        <f>IF(production!KHJ24&gt;0,interest_nominal,0)</f>
        <v>0</v>
      </c>
      <c r="KHK50" s="80">
        <f>IF(production!KHK24&gt;0,interest_nominal,0)</f>
        <v>0</v>
      </c>
      <c r="KHL50" s="80">
        <f>IF(production!KHL24&gt;0,interest_nominal,0)</f>
        <v>0</v>
      </c>
      <c r="KHM50" s="80">
        <f>IF(production!KHM24&gt;0,interest_nominal,0)</f>
        <v>0</v>
      </c>
      <c r="KHN50" s="80">
        <f>IF(production!KHN24&gt;0,interest_nominal,0)</f>
        <v>0</v>
      </c>
      <c r="KHO50" s="80">
        <f>IF(production!KHO24&gt;0,interest_nominal,0)</f>
        <v>0</v>
      </c>
      <c r="KHP50" s="80">
        <f>IF(production!KHP24&gt;0,interest_nominal,0)</f>
        <v>0</v>
      </c>
      <c r="KHQ50" s="80">
        <f>IF(production!KHQ24&gt;0,interest_nominal,0)</f>
        <v>0</v>
      </c>
      <c r="KHR50" s="80">
        <f>IF(production!KHR24&gt;0,interest_nominal,0)</f>
        <v>0</v>
      </c>
      <c r="KHS50" s="80">
        <f>IF(production!KHS24&gt;0,interest_nominal,0)</f>
        <v>0</v>
      </c>
      <c r="KHT50" s="80">
        <f>IF(production!KHT24&gt;0,interest_nominal,0)</f>
        <v>0</v>
      </c>
      <c r="KHU50" s="80">
        <f>IF(production!KHU24&gt;0,interest_nominal,0)</f>
        <v>0</v>
      </c>
      <c r="KHV50" s="80">
        <f>IF(production!KHV24&gt;0,interest_nominal,0)</f>
        <v>0</v>
      </c>
      <c r="KHW50" s="80">
        <f>IF(production!KHW24&gt;0,interest_nominal,0)</f>
        <v>0</v>
      </c>
      <c r="KHX50" s="80">
        <f>IF(production!KHX24&gt;0,interest_nominal,0)</f>
        <v>0</v>
      </c>
      <c r="KHY50" s="80">
        <f>IF(production!KHY24&gt;0,interest_nominal,0)</f>
        <v>0</v>
      </c>
      <c r="KHZ50" s="80">
        <f>IF(production!KHZ24&gt;0,interest_nominal,0)</f>
        <v>0</v>
      </c>
      <c r="KIA50" s="80">
        <f>IF(production!KIA24&gt;0,interest_nominal,0)</f>
        <v>0</v>
      </c>
      <c r="KIB50" s="80">
        <f>IF(production!KIB24&gt;0,interest_nominal,0)</f>
        <v>0</v>
      </c>
      <c r="KIC50" s="80">
        <f>IF(production!KIC24&gt;0,interest_nominal,0)</f>
        <v>0</v>
      </c>
      <c r="KID50" s="80">
        <f>IF(production!KID24&gt;0,interest_nominal,0)</f>
        <v>0</v>
      </c>
      <c r="KIE50" s="80">
        <f>IF(production!KIE24&gt;0,interest_nominal,0)</f>
        <v>0</v>
      </c>
      <c r="KIF50" s="80">
        <f>IF(production!KIF24&gt;0,interest_nominal,0)</f>
        <v>0</v>
      </c>
      <c r="KIG50" s="80">
        <f>IF(production!KIG24&gt;0,interest_nominal,0)</f>
        <v>0</v>
      </c>
      <c r="KIH50" s="80">
        <f>IF(production!KIH24&gt;0,interest_nominal,0)</f>
        <v>0</v>
      </c>
      <c r="KII50" s="80">
        <f>IF(production!KII24&gt;0,interest_nominal,0)</f>
        <v>0</v>
      </c>
      <c r="KIJ50" s="80">
        <f>IF(production!KIJ24&gt;0,interest_nominal,0)</f>
        <v>0</v>
      </c>
      <c r="KIK50" s="80">
        <f>IF(production!KIK24&gt;0,interest_nominal,0)</f>
        <v>0</v>
      </c>
      <c r="KIL50" s="80">
        <f>IF(production!KIL24&gt;0,interest_nominal,0)</f>
        <v>0</v>
      </c>
      <c r="KIM50" s="80">
        <f>IF(production!KIM24&gt;0,interest_nominal,0)</f>
        <v>0</v>
      </c>
      <c r="KIN50" s="80">
        <f>IF(production!KIN24&gt;0,interest_nominal,0)</f>
        <v>0</v>
      </c>
      <c r="KIO50" s="80">
        <f>IF(production!KIO24&gt;0,interest_nominal,0)</f>
        <v>0</v>
      </c>
      <c r="KIP50" s="80">
        <f>IF(production!KIP24&gt;0,interest_nominal,0)</f>
        <v>0</v>
      </c>
      <c r="KIQ50" s="80">
        <f>IF(production!KIQ24&gt;0,interest_nominal,0)</f>
        <v>0</v>
      </c>
      <c r="KIR50" s="80">
        <f>IF(production!KIR24&gt;0,interest_nominal,0)</f>
        <v>0</v>
      </c>
      <c r="KIS50" s="80">
        <f>IF(production!KIS24&gt;0,interest_nominal,0)</f>
        <v>0</v>
      </c>
      <c r="KIT50" s="80">
        <f>IF(production!KIT24&gt;0,interest_nominal,0)</f>
        <v>0</v>
      </c>
      <c r="KIU50" s="80">
        <f>IF(production!KIU24&gt;0,interest_nominal,0)</f>
        <v>0</v>
      </c>
      <c r="KIV50" s="80">
        <f>IF(production!KIV24&gt;0,interest_nominal,0)</f>
        <v>0</v>
      </c>
      <c r="KIW50" s="80">
        <f>IF(production!KIW24&gt;0,interest_nominal,0)</f>
        <v>0</v>
      </c>
      <c r="KIX50" s="80">
        <f>IF(production!KIX24&gt;0,interest_nominal,0)</f>
        <v>0</v>
      </c>
      <c r="KIY50" s="80">
        <f>IF(production!KIY24&gt;0,interest_nominal,0)</f>
        <v>0</v>
      </c>
      <c r="KIZ50" s="80">
        <f>IF(production!KIZ24&gt;0,interest_nominal,0)</f>
        <v>0</v>
      </c>
      <c r="KJA50" s="80">
        <f>IF(production!KJA24&gt;0,interest_nominal,0)</f>
        <v>0</v>
      </c>
      <c r="KJB50" s="80">
        <f>IF(production!KJB24&gt;0,interest_nominal,0)</f>
        <v>0</v>
      </c>
      <c r="KJC50" s="80">
        <f>IF(production!KJC24&gt;0,interest_nominal,0)</f>
        <v>0</v>
      </c>
      <c r="KJD50" s="80">
        <f>IF(production!KJD24&gt;0,interest_nominal,0)</f>
        <v>0</v>
      </c>
      <c r="KJE50" s="80">
        <f>IF(production!KJE24&gt;0,interest_nominal,0)</f>
        <v>0</v>
      </c>
      <c r="KJF50" s="80">
        <f>IF(production!KJF24&gt;0,interest_nominal,0)</f>
        <v>0</v>
      </c>
      <c r="KJG50" s="80">
        <f>IF(production!KJG24&gt;0,interest_nominal,0)</f>
        <v>0</v>
      </c>
      <c r="KJH50" s="80">
        <f>IF(production!KJH24&gt;0,interest_nominal,0)</f>
        <v>0</v>
      </c>
      <c r="KJI50" s="80">
        <f>IF(production!KJI24&gt;0,interest_nominal,0)</f>
        <v>0</v>
      </c>
      <c r="KJJ50" s="80">
        <f>IF(production!KJJ24&gt;0,interest_nominal,0)</f>
        <v>0</v>
      </c>
      <c r="KJK50" s="80">
        <f>IF(production!KJK24&gt;0,interest_nominal,0)</f>
        <v>0</v>
      </c>
      <c r="KJL50" s="80">
        <f>IF(production!KJL24&gt;0,interest_nominal,0)</f>
        <v>0</v>
      </c>
      <c r="KJM50" s="80">
        <f>IF(production!KJM24&gt;0,interest_nominal,0)</f>
        <v>0</v>
      </c>
      <c r="KJN50" s="80">
        <f>IF(production!KJN24&gt;0,interest_nominal,0)</f>
        <v>0</v>
      </c>
      <c r="KJO50" s="80">
        <f>IF(production!KJO24&gt;0,interest_nominal,0)</f>
        <v>0</v>
      </c>
      <c r="KJP50" s="80">
        <f>IF(production!KJP24&gt;0,interest_nominal,0)</f>
        <v>0</v>
      </c>
      <c r="KJQ50" s="80">
        <f>IF(production!KJQ24&gt;0,interest_nominal,0)</f>
        <v>0</v>
      </c>
      <c r="KJR50" s="80">
        <f>IF(production!KJR24&gt;0,interest_nominal,0)</f>
        <v>0</v>
      </c>
      <c r="KJS50" s="80">
        <f>IF(production!KJS24&gt;0,interest_nominal,0)</f>
        <v>0</v>
      </c>
      <c r="KJT50" s="80">
        <f>IF(production!KJT24&gt;0,interest_nominal,0)</f>
        <v>0</v>
      </c>
      <c r="KJU50" s="80">
        <f>IF(production!KJU24&gt;0,interest_nominal,0)</f>
        <v>0</v>
      </c>
      <c r="KJV50" s="80">
        <f>IF(production!KJV24&gt;0,interest_nominal,0)</f>
        <v>0</v>
      </c>
      <c r="KJW50" s="80">
        <f>IF(production!KJW24&gt;0,interest_nominal,0)</f>
        <v>0</v>
      </c>
      <c r="KJX50" s="80">
        <f>IF(production!KJX24&gt;0,interest_nominal,0)</f>
        <v>0</v>
      </c>
      <c r="KJY50" s="80">
        <f>IF(production!KJY24&gt;0,interest_nominal,0)</f>
        <v>0</v>
      </c>
      <c r="KJZ50" s="80">
        <f>IF(production!KJZ24&gt;0,interest_nominal,0)</f>
        <v>0</v>
      </c>
      <c r="KKA50" s="80">
        <f>IF(production!KKA24&gt;0,interest_nominal,0)</f>
        <v>0</v>
      </c>
      <c r="KKB50" s="80">
        <f>IF(production!KKB24&gt;0,interest_nominal,0)</f>
        <v>0</v>
      </c>
      <c r="KKC50" s="80">
        <f>IF(production!KKC24&gt;0,interest_nominal,0)</f>
        <v>0</v>
      </c>
      <c r="KKD50" s="80">
        <f>IF(production!KKD24&gt;0,interest_nominal,0)</f>
        <v>0</v>
      </c>
      <c r="KKE50" s="80">
        <f>IF(production!KKE24&gt;0,interest_nominal,0)</f>
        <v>0</v>
      </c>
      <c r="KKF50" s="80">
        <f>IF(production!KKF24&gt;0,interest_nominal,0)</f>
        <v>0</v>
      </c>
      <c r="KKG50" s="80">
        <f>IF(production!KKG24&gt;0,interest_nominal,0)</f>
        <v>0</v>
      </c>
      <c r="KKH50" s="80">
        <f>IF(production!KKH24&gt;0,interest_nominal,0)</f>
        <v>0</v>
      </c>
      <c r="KKI50" s="80">
        <f>IF(production!KKI24&gt;0,interest_nominal,0)</f>
        <v>0</v>
      </c>
      <c r="KKJ50" s="80">
        <f>IF(production!KKJ24&gt;0,interest_nominal,0)</f>
        <v>0</v>
      </c>
      <c r="KKK50" s="80">
        <f>IF(production!KKK24&gt;0,interest_nominal,0)</f>
        <v>0</v>
      </c>
      <c r="KKL50" s="80">
        <f>IF(production!KKL24&gt;0,interest_nominal,0)</f>
        <v>0</v>
      </c>
      <c r="KKM50" s="80">
        <f>IF(production!KKM24&gt;0,interest_nominal,0)</f>
        <v>0</v>
      </c>
      <c r="KKN50" s="80">
        <f>IF(production!KKN24&gt;0,interest_nominal,0)</f>
        <v>0</v>
      </c>
      <c r="KKO50" s="80">
        <f>IF(production!KKO24&gt;0,interest_nominal,0)</f>
        <v>0</v>
      </c>
      <c r="KKP50" s="80">
        <f>IF(production!KKP24&gt;0,interest_nominal,0)</f>
        <v>0</v>
      </c>
      <c r="KKQ50" s="80">
        <f>IF(production!KKQ24&gt;0,interest_nominal,0)</f>
        <v>0</v>
      </c>
      <c r="KKR50" s="80">
        <f>IF(production!KKR24&gt;0,interest_nominal,0)</f>
        <v>0</v>
      </c>
      <c r="KKS50" s="80">
        <f>IF(production!KKS24&gt;0,interest_nominal,0)</f>
        <v>0</v>
      </c>
      <c r="KKT50" s="80">
        <f>IF(production!KKT24&gt;0,interest_nominal,0)</f>
        <v>0</v>
      </c>
      <c r="KKU50" s="80">
        <f>IF(production!KKU24&gt;0,interest_nominal,0)</f>
        <v>0</v>
      </c>
      <c r="KKV50" s="80">
        <f>IF(production!KKV24&gt;0,interest_nominal,0)</f>
        <v>0</v>
      </c>
      <c r="KKW50" s="80">
        <f>IF(production!KKW24&gt;0,interest_nominal,0)</f>
        <v>0</v>
      </c>
      <c r="KKX50" s="80">
        <f>IF(production!KKX24&gt;0,interest_nominal,0)</f>
        <v>0</v>
      </c>
      <c r="KKY50" s="80">
        <f>IF(production!KKY24&gt;0,interest_nominal,0)</f>
        <v>0</v>
      </c>
      <c r="KKZ50" s="80">
        <f>IF(production!KKZ24&gt;0,interest_nominal,0)</f>
        <v>0</v>
      </c>
      <c r="KLA50" s="80">
        <f>IF(production!KLA24&gt;0,interest_nominal,0)</f>
        <v>0</v>
      </c>
      <c r="KLB50" s="80">
        <f>IF(production!KLB24&gt;0,interest_nominal,0)</f>
        <v>0</v>
      </c>
      <c r="KLC50" s="80">
        <f>IF(production!KLC24&gt;0,interest_nominal,0)</f>
        <v>0</v>
      </c>
      <c r="KLD50" s="80">
        <f>IF(production!KLD24&gt;0,interest_nominal,0)</f>
        <v>0</v>
      </c>
      <c r="KLE50" s="80">
        <f>IF(production!KLE24&gt;0,interest_nominal,0)</f>
        <v>0</v>
      </c>
      <c r="KLF50" s="80">
        <f>IF(production!KLF24&gt;0,interest_nominal,0)</f>
        <v>0</v>
      </c>
      <c r="KLG50" s="80">
        <f>IF(production!KLG24&gt;0,interest_nominal,0)</f>
        <v>0</v>
      </c>
      <c r="KLH50" s="80">
        <f>IF(production!KLH24&gt;0,interest_nominal,0)</f>
        <v>0</v>
      </c>
      <c r="KLI50" s="80">
        <f>IF(production!KLI24&gt;0,interest_nominal,0)</f>
        <v>0</v>
      </c>
      <c r="KLJ50" s="80">
        <f>IF(production!KLJ24&gt;0,interest_nominal,0)</f>
        <v>0</v>
      </c>
      <c r="KLK50" s="80">
        <f>IF(production!KLK24&gt;0,interest_nominal,0)</f>
        <v>0</v>
      </c>
      <c r="KLL50" s="80">
        <f>IF(production!KLL24&gt;0,interest_nominal,0)</f>
        <v>0</v>
      </c>
      <c r="KLM50" s="80">
        <f>IF(production!KLM24&gt;0,interest_nominal,0)</f>
        <v>0</v>
      </c>
      <c r="KLN50" s="80">
        <f>IF(production!KLN24&gt;0,interest_nominal,0)</f>
        <v>0</v>
      </c>
      <c r="KLO50" s="80">
        <f>IF(production!KLO24&gt;0,interest_nominal,0)</f>
        <v>0</v>
      </c>
      <c r="KLP50" s="80">
        <f>IF(production!KLP24&gt;0,interest_nominal,0)</f>
        <v>0</v>
      </c>
      <c r="KLQ50" s="80">
        <f>IF(production!KLQ24&gt;0,interest_nominal,0)</f>
        <v>0</v>
      </c>
      <c r="KLR50" s="80">
        <f>IF(production!KLR24&gt;0,interest_nominal,0)</f>
        <v>0</v>
      </c>
      <c r="KLS50" s="80">
        <f>IF(production!KLS24&gt;0,interest_nominal,0)</f>
        <v>0</v>
      </c>
      <c r="KLT50" s="80">
        <f>IF(production!KLT24&gt;0,interest_nominal,0)</f>
        <v>0</v>
      </c>
      <c r="KLU50" s="80">
        <f>IF(production!KLU24&gt;0,interest_nominal,0)</f>
        <v>0</v>
      </c>
      <c r="KLV50" s="80">
        <f>IF(production!KLV24&gt;0,interest_nominal,0)</f>
        <v>0</v>
      </c>
      <c r="KLW50" s="80">
        <f>IF(production!KLW24&gt;0,interest_nominal,0)</f>
        <v>0</v>
      </c>
      <c r="KLX50" s="80">
        <f>IF(production!KLX24&gt;0,interest_nominal,0)</f>
        <v>0</v>
      </c>
      <c r="KLY50" s="80">
        <f>IF(production!KLY24&gt;0,interest_nominal,0)</f>
        <v>0</v>
      </c>
      <c r="KLZ50" s="80">
        <f>IF(production!KLZ24&gt;0,interest_nominal,0)</f>
        <v>0</v>
      </c>
      <c r="KMA50" s="80">
        <f>IF(production!KMA24&gt;0,interest_nominal,0)</f>
        <v>0</v>
      </c>
      <c r="KMB50" s="80">
        <f>IF(production!KMB24&gt;0,interest_nominal,0)</f>
        <v>0</v>
      </c>
      <c r="KMC50" s="80">
        <f>IF(production!KMC24&gt;0,interest_nominal,0)</f>
        <v>0</v>
      </c>
      <c r="KMD50" s="80">
        <f>IF(production!KMD24&gt;0,interest_nominal,0)</f>
        <v>0</v>
      </c>
      <c r="KME50" s="80">
        <f>IF(production!KME24&gt;0,interest_nominal,0)</f>
        <v>0</v>
      </c>
      <c r="KMF50" s="80">
        <f>IF(production!KMF24&gt;0,interest_nominal,0)</f>
        <v>0</v>
      </c>
      <c r="KMG50" s="80">
        <f>IF(production!KMG24&gt;0,interest_nominal,0)</f>
        <v>0</v>
      </c>
      <c r="KMH50" s="80">
        <f>IF(production!KMH24&gt;0,interest_nominal,0)</f>
        <v>0</v>
      </c>
      <c r="KMI50" s="80">
        <f>IF(production!KMI24&gt;0,interest_nominal,0)</f>
        <v>0</v>
      </c>
      <c r="KMJ50" s="80">
        <f>IF(production!KMJ24&gt;0,interest_nominal,0)</f>
        <v>0</v>
      </c>
      <c r="KMK50" s="80">
        <f>IF(production!KMK24&gt;0,interest_nominal,0)</f>
        <v>0</v>
      </c>
      <c r="KML50" s="80">
        <f>IF(production!KML24&gt;0,interest_nominal,0)</f>
        <v>0</v>
      </c>
      <c r="KMM50" s="80">
        <f>IF(production!KMM24&gt;0,interest_nominal,0)</f>
        <v>0</v>
      </c>
      <c r="KMN50" s="80">
        <f>IF(production!KMN24&gt;0,interest_nominal,0)</f>
        <v>0</v>
      </c>
      <c r="KMO50" s="80">
        <f>IF(production!KMO24&gt;0,interest_nominal,0)</f>
        <v>0</v>
      </c>
      <c r="KMP50" s="80">
        <f>IF(production!KMP24&gt;0,interest_nominal,0)</f>
        <v>0</v>
      </c>
      <c r="KMQ50" s="80">
        <f>IF(production!KMQ24&gt;0,interest_nominal,0)</f>
        <v>0</v>
      </c>
      <c r="KMR50" s="80">
        <f>IF(production!KMR24&gt;0,interest_nominal,0)</f>
        <v>0</v>
      </c>
      <c r="KMS50" s="80">
        <f>IF(production!KMS24&gt;0,interest_nominal,0)</f>
        <v>0</v>
      </c>
      <c r="KMT50" s="80">
        <f>IF(production!KMT24&gt;0,interest_nominal,0)</f>
        <v>0</v>
      </c>
      <c r="KMU50" s="80">
        <f>IF(production!KMU24&gt;0,interest_nominal,0)</f>
        <v>0</v>
      </c>
      <c r="KMV50" s="80">
        <f>IF(production!KMV24&gt;0,interest_nominal,0)</f>
        <v>0</v>
      </c>
      <c r="KMW50" s="80">
        <f>IF(production!KMW24&gt;0,interest_nominal,0)</f>
        <v>0</v>
      </c>
      <c r="KMX50" s="80">
        <f>IF(production!KMX24&gt;0,interest_nominal,0)</f>
        <v>0</v>
      </c>
      <c r="KMY50" s="80">
        <f>IF(production!KMY24&gt;0,interest_nominal,0)</f>
        <v>0</v>
      </c>
      <c r="KMZ50" s="80">
        <f>IF(production!KMZ24&gt;0,interest_nominal,0)</f>
        <v>0</v>
      </c>
      <c r="KNA50" s="80">
        <f>IF(production!KNA24&gt;0,interest_nominal,0)</f>
        <v>0</v>
      </c>
      <c r="KNB50" s="80">
        <f>IF(production!KNB24&gt;0,interest_nominal,0)</f>
        <v>0</v>
      </c>
      <c r="KNC50" s="80">
        <f>IF(production!KNC24&gt;0,interest_nominal,0)</f>
        <v>0</v>
      </c>
      <c r="KND50" s="80">
        <f>IF(production!KND24&gt;0,interest_nominal,0)</f>
        <v>0</v>
      </c>
      <c r="KNE50" s="80">
        <f>IF(production!KNE24&gt;0,interest_nominal,0)</f>
        <v>0</v>
      </c>
      <c r="KNF50" s="80">
        <f>IF(production!KNF24&gt;0,interest_nominal,0)</f>
        <v>0</v>
      </c>
      <c r="KNG50" s="80">
        <f>IF(production!KNG24&gt;0,interest_nominal,0)</f>
        <v>0</v>
      </c>
      <c r="KNH50" s="80">
        <f>IF(production!KNH24&gt;0,interest_nominal,0)</f>
        <v>0</v>
      </c>
      <c r="KNI50" s="80">
        <f>IF(production!KNI24&gt;0,interest_nominal,0)</f>
        <v>0</v>
      </c>
      <c r="KNJ50" s="80">
        <f>IF(production!KNJ24&gt;0,interest_nominal,0)</f>
        <v>0</v>
      </c>
      <c r="KNK50" s="80">
        <f>IF(production!KNK24&gt;0,interest_nominal,0)</f>
        <v>0</v>
      </c>
      <c r="KNL50" s="80">
        <f>IF(production!KNL24&gt;0,interest_nominal,0)</f>
        <v>0</v>
      </c>
      <c r="KNM50" s="80">
        <f>IF(production!KNM24&gt;0,interest_nominal,0)</f>
        <v>0</v>
      </c>
      <c r="KNN50" s="80">
        <f>IF(production!KNN24&gt;0,interest_nominal,0)</f>
        <v>0</v>
      </c>
      <c r="KNO50" s="80">
        <f>IF(production!KNO24&gt;0,interest_nominal,0)</f>
        <v>0</v>
      </c>
      <c r="KNP50" s="80">
        <f>IF(production!KNP24&gt;0,interest_nominal,0)</f>
        <v>0</v>
      </c>
      <c r="KNQ50" s="80">
        <f>IF(production!KNQ24&gt;0,interest_nominal,0)</f>
        <v>0</v>
      </c>
      <c r="KNR50" s="80">
        <f>IF(production!KNR24&gt;0,interest_nominal,0)</f>
        <v>0</v>
      </c>
      <c r="KNS50" s="80">
        <f>IF(production!KNS24&gt;0,interest_nominal,0)</f>
        <v>0</v>
      </c>
      <c r="KNT50" s="80">
        <f>IF(production!KNT24&gt;0,interest_nominal,0)</f>
        <v>0</v>
      </c>
      <c r="KNU50" s="80">
        <f>IF(production!KNU24&gt;0,interest_nominal,0)</f>
        <v>0</v>
      </c>
      <c r="KNV50" s="80">
        <f>IF(production!KNV24&gt;0,interest_nominal,0)</f>
        <v>0</v>
      </c>
      <c r="KNW50" s="80">
        <f>IF(production!KNW24&gt;0,interest_nominal,0)</f>
        <v>0</v>
      </c>
      <c r="KNX50" s="80">
        <f>IF(production!KNX24&gt;0,interest_nominal,0)</f>
        <v>0</v>
      </c>
      <c r="KNY50" s="80">
        <f>IF(production!KNY24&gt;0,interest_nominal,0)</f>
        <v>0</v>
      </c>
      <c r="KNZ50" s="80">
        <f>IF(production!KNZ24&gt;0,interest_nominal,0)</f>
        <v>0</v>
      </c>
      <c r="KOA50" s="80">
        <f>IF(production!KOA24&gt;0,interest_nominal,0)</f>
        <v>0</v>
      </c>
      <c r="KOB50" s="80">
        <f>IF(production!KOB24&gt;0,interest_nominal,0)</f>
        <v>0</v>
      </c>
      <c r="KOC50" s="80">
        <f>IF(production!KOC24&gt;0,interest_nominal,0)</f>
        <v>0</v>
      </c>
      <c r="KOD50" s="80">
        <f>IF(production!KOD24&gt;0,interest_nominal,0)</f>
        <v>0</v>
      </c>
      <c r="KOE50" s="80">
        <f>IF(production!KOE24&gt;0,interest_nominal,0)</f>
        <v>0</v>
      </c>
      <c r="KOF50" s="80">
        <f>IF(production!KOF24&gt;0,interest_nominal,0)</f>
        <v>0</v>
      </c>
      <c r="KOG50" s="80">
        <f>IF(production!KOG24&gt;0,interest_nominal,0)</f>
        <v>0</v>
      </c>
      <c r="KOH50" s="80">
        <f>IF(production!KOH24&gt;0,interest_nominal,0)</f>
        <v>0</v>
      </c>
      <c r="KOI50" s="80">
        <f>IF(production!KOI24&gt;0,interest_nominal,0)</f>
        <v>0</v>
      </c>
      <c r="KOJ50" s="80">
        <f>IF(production!KOJ24&gt;0,interest_nominal,0)</f>
        <v>0</v>
      </c>
      <c r="KOK50" s="80">
        <f>IF(production!KOK24&gt;0,interest_nominal,0)</f>
        <v>0</v>
      </c>
      <c r="KOL50" s="80">
        <f>IF(production!KOL24&gt;0,interest_nominal,0)</f>
        <v>0</v>
      </c>
      <c r="KOM50" s="80">
        <f>IF(production!KOM24&gt;0,interest_nominal,0)</f>
        <v>0</v>
      </c>
      <c r="KON50" s="80">
        <f>IF(production!KON24&gt;0,interest_nominal,0)</f>
        <v>0</v>
      </c>
      <c r="KOO50" s="80">
        <f>IF(production!KOO24&gt;0,interest_nominal,0)</f>
        <v>0</v>
      </c>
      <c r="KOP50" s="80">
        <f>IF(production!KOP24&gt;0,interest_nominal,0)</f>
        <v>0</v>
      </c>
      <c r="KOQ50" s="80">
        <f>IF(production!KOQ24&gt;0,interest_nominal,0)</f>
        <v>0</v>
      </c>
      <c r="KOR50" s="80">
        <f>IF(production!KOR24&gt;0,interest_nominal,0)</f>
        <v>0</v>
      </c>
      <c r="KOS50" s="80">
        <f>IF(production!KOS24&gt;0,interest_nominal,0)</f>
        <v>0</v>
      </c>
      <c r="KOT50" s="80">
        <f>IF(production!KOT24&gt;0,interest_nominal,0)</f>
        <v>0</v>
      </c>
      <c r="KOU50" s="80">
        <f>IF(production!KOU24&gt;0,interest_nominal,0)</f>
        <v>0</v>
      </c>
      <c r="KOV50" s="80">
        <f>IF(production!KOV24&gt;0,interest_nominal,0)</f>
        <v>0</v>
      </c>
      <c r="KOW50" s="80">
        <f>IF(production!KOW24&gt;0,interest_nominal,0)</f>
        <v>0</v>
      </c>
      <c r="KOX50" s="80">
        <f>IF(production!KOX24&gt;0,interest_nominal,0)</f>
        <v>0</v>
      </c>
      <c r="KOY50" s="80">
        <f>IF(production!KOY24&gt;0,interest_nominal,0)</f>
        <v>0</v>
      </c>
      <c r="KOZ50" s="80">
        <f>IF(production!KOZ24&gt;0,interest_nominal,0)</f>
        <v>0</v>
      </c>
      <c r="KPA50" s="80">
        <f>IF(production!KPA24&gt;0,interest_nominal,0)</f>
        <v>0</v>
      </c>
      <c r="KPB50" s="80">
        <f>IF(production!KPB24&gt;0,interest_nominal,0)</f>
        <v>0</v>
      </c>
      <c r="KPC50" s="80">
        <f>IF(production!KPC24&gt;0,interest_nominal,0)</f>
        <v>0</v>
      </c>
      <c r="KPD50" s="80">
        <f>IF(production!KPD24&gt;0,interest_nominal,0)</f>
        <v>0</v>
      </c>
      <c r="KPE50" s="80">
        <f>IF(production!KPE24&gt;0,interest_nominal,0)</f>
        <v>0</v>
      </c>
      <c r="KPF50" s="80">
        <f>IF(production!KPF24&gt;0,interest_nominal,0)</f>
        <v>0</v>
      </c>
      <c r="KPG50" s="80">
        <f>IF(production!KPG24&gt;0,interest_nominal,0)</f>
        <v>0</v>
      </c>
      <c r="KPH50" s="80">
        <f>IF(production!KPH24&gt;0,interest_nominal,0)</f>
        <v>0</v>
      </c>
      <c r="KPI50" s="80">
        <f>IF(production!KPI24&gt;0,interest_nominal,0)</f>
        <v>0</v>
      </c>
      <c r="KPJ50" s="80">
        <f>IF(production!KPJ24&gt;0,interest_nominal,0)</f>
        <v>0</v>
      </c>
      <c r="KPK50" s="80">
        <f>IF(production!KPK24&gt;0,interest_nominal,0)</f>
        <v>0</v>
      </c>
      <c r="KPL50" s="80">
        <f>IF(production!KPL24&gt;0,interest_nominal,0)</f>
        <v>0</v>
      </c>
      <c r="KPM50" s="80">
        <f>IF(production!KPM24&gt;0,interest_nominal,0)</f>
        <v>0</v>
      </c>
      <c r="KPN50" s="80">
        <f>IF(production!KPN24&gt;0,interest_nominal,0)</f>
        <v>0</v>
      </c>
      <c r="KPO50" s="80">
        <f>IF(production!KPO24&gt;0,interest_nominal,0)</f>
        <v>0</v>
      </c>
      <c r="KPP50" s="80">
        <f>IF(production!KPP24&gt;0,interest_nominal,0)</f>
        <v>0</v>
      </c>
      <c r="KPQ50" s="80">
        <f>IF(production!KPQ24&gt;0,interest_nominal,0)</f>
        <v>0</v>
      </c>
      <c r="KPR50" s="80">
        <f>IF(production!KPR24&gt;0,interest_nominal,0)</f>
        <v>0</v>
      </c>
      <c r="KPS50" s="80">
        <f>IF(production!KPS24&gt;0,interest_nominal,0)</f>
        <v>0</v>
      </c>
      <c r="KPT50" s="80">
        <f>IF(production!KPT24&gt;0,interest_nominal,0)</f>
        <v>0</v>
      </c>
      <c r="KPU50" s="80">
        <f>IF(production!KPU24&gt;0,interest_nominal,0)</f>
        <v>0</v>
      </c>
      <c r="KPV50" s="80">
        <f>IF(production!KPV24&gt;0,interest_nominal,0)</f>
        <v>0</v>
      </c>
      <c r="KPW50" s="80">
        <f>IF(production!KPW24&gt;0,interest_nominal,0)</f>
        <v>0</v>
      </c>
      <c r="KPX50" s="80">
        <f>IF(production!KPX24&gt;0,interest_nominal,0)</f>
        <v>0</v>
      </c>
      <c r="KPY50" s="80">
        <f>IF(production!KPY24&gt;0,interest_nominal,0)</f>
        <v>0</v>
      </c>
      <c r="KPZ50" s="80">
        <f>IF(production!KPZ24&gt;0,interest_nominal,0)</f>
        <v>0</v>
      </c>
      <c r="KQA50" s="80">
        <f>IF(production!KQA24&gt;0,interest_nominal,0)</f>
        <v>0</v>
      </c>
      <c r="KQB50" s="80">
        <f>IF(production!KQB24&gt;0,interest_nominal,0)</f>
        <v>0</v>
      </c>
      <c r="KQC50" s="80">
        <f>IF(production!KQC24&gt;0,interest_nominal,0)</f>
        <v>0</v>
      </c>
      <c r="KQD50" s="80">
        <f>IF(production!KQD24&gt;0,interest_nominal,0)</f>
        <v>0</v>
      </c>
      <c r="KQE50" s="80">
        <f>IF(production!KQE24&gt;0,interest_nominal,0)</f>
        <v>0</v>
      </c>
      <c r="KQF50" s="80">
        <f>IF(production!KQF24&gt;0,interest_nominal,0)</f>
        <v>0</v>
      </c>
      <c r="KQG50" s="80">
        <f>IF(production!KQG24&gt;0,interest_nominal,0)</f>
        <v>0</v>
      </c>
      <c r="KQH50" s="80">
        <f>IF(production!KQH24&gt;0,interest_nominal,0)</f>
        <v>0</v>
      </c>
      <c r="KQI50" s="80">
        <f>IF(production!KQI24&gt;0,interest_nominal,0)</f>
        <v>0</v>
      </c>
      <c r="KQJ50" s="80">
        <f>IF(production!KQJ24&gt;0,interest_nominal,0)</f>
        <v>0</v>
      </c>
      <c r="KQK50" s="80">
        <f>IF(production!KQK24&gt;0,interest_nominal,0)</f>
        <v>0</v>
      </c>
      <c r="KQL50" s="80">
        <f>IF(production!KQL24&gt;0,interest_nominal,0)</f>
        <v>0</v>
      </c>
      <c r="KQM50" s="80">
        <f>IF(production!KQM24&gt;0,interest_nominal,0)</f>
        <v>0</v>
      </c>
      <c r="KQN50" s="80">
        <f>IF(production!KQN24&gt;0,interest_nominal,0)</f>
        <v>0</v>
      </c>
      <c r="KQO50" s="80">
        <f>IF(production!KQO24&gt;0,interest_nominal,0)</f>
        <v>0</v>
      </c>
      <c r="KQP50" s="80">
        <f>IF(production!KQP24&gt;0,interest_nominal,0)</f>
        <v>0</v>
      </c>
      <c r="KQQ50" s="80">
        <f>IF(production!KQQ24&gt;0,interest_nominal,0)</f>
        <v>0</v>
      </c>
      <c r="KQR50" s="80">
        <f>IF(production!KQR24&gt;0,interest_nominal,0)</f>
        <v>0</v>
      </c>
      <c r="KQS50" s="80">
        <f>IF(production!KQS24&gt;0,interest_nominal,0)</f>
        <v>0</v>
      </c>
      <c r="KQT50" s="80">
        <f>IF(production!KQT24&gt;0,interest_nominal,0)</f>
        <v>0</v>
      </c>
      <c r="KQU50" s="80">
        <f>IF(production!KQU24&gt;0,interest_nominal,0)</f>
        <v>0</v>
      </c>
      <c r="KQV50" s="80">
        <f>IF(production!KQV24&gt;0,interest_nominal,0)</f>
        <v>0</v>
      </c>
      <c r="KQW50" s="80">
        <f>IF(production!KQW24&gt;0,interest_nominal,0)</f>
        <v>0</v>
      </c>
      <c r="KQX50" s="80">
        <f>IF(production!KQX24&gt;0,interest_nominal,0)</f>
        <v>0</v>
      </c>
      <c r="KQY50" s="80">
        <f>IF(production!KQY24&gt;0,interest_nominal,0)</f>
        <v>0</v>
      </c>
      <c r="KQZ50" s="80">
        <f>IF(production!KQZ24&gt;0,interest_nominal,0)</f>
        <v>0</v>
      </c>
      <c r="KRA50" s="80">
        <f>IF(production!KRA24&gt;0,interest_nominal,0)</f>
        <v>0</v>
      </c>
      <c r="KRB50" s="80">
        <f>IF(production!KRB24&gt;0,interest_nominal,0)</f>
        <v>0</v>
      </c>
      <c r="KRC50" s="80">
        <f>IF(production!KRC24&gt;0,interest_nominal,0)</f>
        <v>0</v>
      </c>
      <c r="KRD50" s="80">
        <f>IF(production!KRD24&gt;0,interest_nominal,0)</f>
        <v>0</v>
      </c>
      <c r="KRE50" s="80">
        <f>IF(production!KRE24&gt;0,interest_nominal,0)</f>
        <v>0</v>
      </c>
      <c r="KRF50" s="80">
        <f>IF(production!KRF24&gt;0,interest_nominal,0)</f>
        <v>0</v>
      </c>
      <c r="KRG50" s="80">
        <f>IF(production!KRG24&gt;0,interest_nominal,0)</f>
        <v>0</v>
      </c>
      <c r="KRH50" s="80">
        <f>IF(production!KRH24&gt;0,interest_nominal,0)</f>
        <v>0</v>
      </c>
      <c r="KRI50" s="80">
        <f>IF(production!KRI24&gt;0,interest_nominal,0)</f>
        <v>0</v>
      </c>
      <c r="KRJ50" s="80">
        <f>IF(production!KRJ24&gt;0,interest_nominal,0)</f>
        <v>0</v>
      </c>
      <c r="KRK50" s="80">
        <f>IF(production!KRK24&gt;0,interest_nominal,0)</f>
        <v>0</v>
      </c>
      <c r="KRL50" s="80">
        <f>IF(production!KRL24&gt;0,interest_nominal,0)</f>
        <v>0</v>
      </c>
      <c r="KRM50" s="80">
        <f>IF(production!KRM24&gt;0,interest_nominal,0)</f>
        <v>0</v>
      </c>
      <c r="KRN50" s="80">
        <f>IF(production!KRN24&gt;0,interest_nominal,0)</f>
        <v>0</v>
      </c>
      <c r="KRO50" s="80">
        <f>IF(production!KRO24&gt;0,interest_nominal,0)</f>
        <v>0</v>
      </c>
      <c r="KRP50" s="80">
        <f>IF(production!KRP24&gt;0,interest_nominal,0)</f>
        <v>0</v>
      </c>
      <c r="KRQ50" s="80">
        <f>IF(production!KRQ24&gt;0,interest_nominal,0)</f>
        <v>0</v>
      </c>
      <c r="KRR50" s="80">
        <f>IF(production!KRR24&gt;0,interest_nominal,0)</f>
        <v>0</v>
      </c>
      <c r="KRS50" s="80">
        <f>IF(production!KRS24&gt;0,interest_nominal,0)</f>
        <v>0</v>
      </c>
      <c r="KRT50" s="80">
        <f>IF(production!KRT24&gt;0,interest_nominal,0)</f>
        <v>0</v>
      </c>
      <c r="KRU50" s="80">
        <f>IF(production!KRU24&gt;0,interest_nominal,0)</f>
        <v>0</v>
      </c>
      <c r="KRV50" s="80">
        <f>IF(production!KRV24&gt;0,interest_nominal,0)</f>
        <v>0</v>
      </c>
      <c r="KRW50" s="80">
        <f>IF(production!KRW24&gt;0,interest_nominal,0)</f>
        <v>0</v>
      </c>
      <c r="KRX50" s="80">
        <f>IF(production!KRX24&gt;0,interest_nominal,0)</f>
        <v>0</v>
      </c>
      <c r="KRY50" s="80">
        <f>IF(production!KRY24&gt;0,interest_nominal,0)</f>
        <v>0</v>
      </c>
      <c r="KRZ50" s="80">
        <f>IF(production!KRZ24&gt;0,interest_nominal,0)</f>
        <v>0</v>
      </c>
      <c r="KSA50" s="80">
        <f>IF(production!KSA24&gt;0,interest_nominal,0)</f>
        <v>0</v>
      </c>
      <c r="KSB50" s="80">
        <f>IF(production!KSB24&gt;0,interest_nominal,0)</f>
        <v>0</v>
      </c>
      <c r="KSC50" s="80">
        <f>IF(production!KSC24&gt;0,interest_nominal,0)</f>
        <v>0</v>
      </c>
      <c r="KSD50" s="80">
        <f>IF(production!KSD24&gt;0,interest_nominal,0)</f>
        <v>0</v>
      </c>
      <c r="KSE50" s="80">
        <f>IF(production!KSE24&gt;0,interest_nominal,0)</f>
        <v>0</v>
      </c>
      <c r="KSF50" s="80">
        <f>IF(production!KSF24&gt;0,interest_nominal,0)</f>
        <v>0</v>
      </c>
      <c r="KSG50" s="80">
        <f>IF(production!KSG24&gt;0,interest_nominal,0)</f>
        <v>0</v>
      </c>
      <c r="KSH50" s="80">
        <f>IF(production!KSH24&gt;0,interest_nominal,0)</f>
        <v>0</v>
      </c>
      <c r="KSI50" s="80">
        <f>IF(production!KSI24&gt;0,interest_nominal,0)</f>
        <v>0</v>
      </c>
      <c r="KSJ50" s="80">
        <f>IF(production!KSJ24&gt;0,interest_nominal,0)</f>
        <v>0</v>
      </c>
      <c r="KSK50" s="80">
        <f>IF(production!KSK24&gt;0,interest_nominal,0)</f>
        <v>0</v>
      </c>
      <c r="KSL50" s="80">
        <f>IF(production!KSL24&gt;0,interest_nominal,0)</f>
        <v>0</v>
      </c>
      <c r="KSM50" s="80">
        <f>IF(production!KSM24&gt;0,interest_nominal,0)</f>
        <v>0</v>
      </c>
      <c r="KSN50" s="80">
        <f>IF(production!KSN24&gt;0,interest_nominal,0)</f>
        <v>0</v>
      </c>
      <c r="KSO50" s="80">
        <f>IF(production!KSO24&gt;0,interest_nominal,0)</f>
        <v>0</v>
      </c>
      <c r="KSP50" s="80">
        <f>IF(production!KSP24&gt;0,interest_nominal,0)</f>
        <v>0</v>
      </c>
      <c r="KSQ50" s="80">
        <f>IF(production!KSQ24&gt;0,interest_nominal,0)</f>
        <v>0</v>
      </c>
      <c r="KSR50" s="80">
        <f>IF(production!KSR24&gt;0,interest_nominal,0)</f>
        <v>0</v>
      </c>
      <c r="KSS50" s="80">
        <f>IF(production!KSS24&gt;0,interest_nominal,0)</f>
        <v>0</v>
      </c>
      <c r="KST50" s="80">
        <f>IF(production!KST24&gt;0,interest_nominal,0)</f>
        <v>0</v>
      </c>
      <c r="KSU50" s="80">
        <f>IF(production!KSU24&gt;0,interest_nominal,0)</f>
        <v>0</v>
      </c>
      <c r="KSV50" s="80">
        <f>IF(production!KSV24&gt;0,interest_nominal,0)</f>
        <v>0</v>
      </c>
      <c r="KSW50" s="80">
        <f>IF(production!KSW24&gt;0,interest_nominal,0)</f>
        <v>0</v>
      </c>
      <c r="KSX50" s="80">
        <f>IF(production!KSX24&gt;0,interest_nominal,0)</f>
        <v>0</v>
      </c>
      <c r="KSY50" s="80">
        <f>IF(production!KSY24&gt;0,interest_nominal,0)</f>
        <v>0</v>
      </c>
      <c r="KSZ50" s="80">
        <f>IF(production!KSZ24&gt;0,interest_nominal,0)</f>
        <v>0</v>
      </c>
      <c r="KTA50" s="80">
        <f>IF(production!KTA24&gt;0,interest_nominal,0)</f>
        <v>0</v>
      </c>
      <c r="KTB50" s="80">
        <f>IF(production!KTB24&gt;0,interest_nominal,0)</f>
        <v>0</v>
      </c>
      <c r="KTC50" s="80">
        <f>IF(production!KTC24&gt;0,interest_nominal,0)</f>
        <v>0</v>
      </c>
      <c r="KTD50" s="80">
        <f>IF(production!KTD24&gt;0,interest_nominal,0)</f>
        <v>0</v>
      </c>
      <c r="KTE50" s="80">
        <f>IF(production!KTE24&gt;0,interest_nominal,0)</f>
        <v>0</v>
      </c>
      <c r="KTF50" s="80">
        <f>IF(production!KTF24&gt;0,interest_nominal,0)</f>
        <v>0</v>
      </c>
      <c r="KTG50" s="80">
        <f>IF(production!KTG24&gt;0,interest_nominal,0)</f>
        <v>0</v>
      </c>
      <c r="KTH50" s="80">
        <f>IF(production!KTH24&gt;0,interest_nominal,0)</f>
        <v>0</v>
      </c>
      <c r="KTI50" s="80">
        <f>IF(production!KTI24&gt;0,interest_nominal,0)</f>
        <v>0</v>
      </c>
      <c r="KTJ50" s="80">
        <f>IF(production!KTJ24&gt;0,interest_nominal,0)</f>
        <v>0</v>
      </c>
      <c r="KTK50" s="80">
        <f>IF(production!KTK24&gt;0,interest_nominal,0)</f>
        <v>0</v>
      </c>
      <c r="KTL50" s="80">
        <f>IF(production!KTL24&gt;0,interest_nominal,0)</f>
        <v>0</v>
      </c>
      <c r="KTM50" s="80">
        <f>IF(production!KTM24&gt;0,interest_nominal,0)</f>
        <v>0</v>
      </c>
      <c r="KTN50" s="80">
        <f>IF(production!KTN24&gt;0,interest_nominal,0)</f>
        <v>0</v>
      </c>
      <c r="KTO50" s="80">
        <f>IF(production!KTO24&gt;0,interest_nominal,0)</f>
        <v>0</v>
      </c>
      <c r="KTP50" s="80">
        <f>IF(production!KTP24&gt;0,interest_nominal,0)</f>
        <v>0</v>
      </c>
      <c r="KTQ50" s="80">
        <f>IF(production!KTQ24&gt;0,interest_nominal,0)</f>
        <v>0</v>
      </c>
      <c r="KTR50" s="80">
        <f>IF(production!KTR24&gt;0,interest_nominal,0)</f>
        <v>0</v>
      </c>
      <c r="KTS50" s="80">
        <f>IF(production!KTS24&gt;0,interest_nominal,0)</f>
        <v>0</v>
      </c>
      <c r="KTT50" s="80">
        <f>IF(production!KTT24&gt;0,interest_nominal,0)</f>
        <v>0</v>
      </c>
      <c r="KTU50" s="80">
        <f>IF(production!KTU24&gt;0,interest_nominal,0)</f>
        <v>0</v>
      </c>
      <c r="KTV50" s="80">
        <f>IF(production!KTV24&gt;0,interest_nominal,0)</f>
        <v>0</v>
      </c>
      <c r="KTW50" s="80">
        <f>IF(production!KTW24&gt;0,interest_nominal,0)</f>
        <v>0</v>
      </c>
      <c r="KTX50" s="80">
        <f>IF(production!KTX24&gt;0,interest_nominal,0)</f>
        <v>0</v>
      </c>
      <c r="KTY50" s="80">
        <f>IF(production!KTY24&gt;0,interest_nominal,0)</f>
        <v>0</v>
      </c>
      <c r="KTZ50" s="80">
        <f>IF(production!KTZ24&gt;0,interest_nominal,0)</f>
        <v>0</v>
      </c>
      <c r="KUA50" s="80">
        <f>IF(production!KUA24&gt;0,interest_nominal,0)</f>
        <v>0</v>
      </c>
      <c r="KUB50" s="80">
        <f>IF(production!KUB24&gt;0,interest_nominal,0)</f>
        <v>0</v>
      </c>
      <c r="KUC50" s="80">
        <f>IF(production!KUC24&gt;0,interest_nominal,0)</f>
        <v>0</v>
      </c>
      <c r="KUD50" s="80">
        <f>IF(production!KUD24&gt;0,interest_nominal,0)</f>
        <v>0</v>
      </c>
      <c r="KUE50" s="80">
        <f>IF(production!KUE24&gt;0,interest_nominal,0)</f>
        <v>0</v>
      </c>
      <c r="KUF50" s="80">
        <f>IF(production!KUF24&gt;0,interest_nominal,0)</f>
        <v>0</v>
      </c>
      <c r="KUG50" s="80">
        <f>IF(production!KUG24&gt;0,interest_nominal,0)</f>
        <v>0</v>
      </c>
      <c r="KUH50" s="80">
        <f>IF(production!KUH24&gt;0,interest_nominal,0)</f>
        <v>0</v>
      </c>
      <c r="KUI50" s="80">
        <f>IF(production!KUI24&gt;0,interest_nominal,0)</f>
        <v>0</v>
      </c>
      <c r="KUJ50" s="80">
        <f>IF(production!KUJ24&gt;0,interest_nominal,0)</f>
        <v>0</v>
      </c>
      <c r="KUK50" s="80">
        <f>IF(production!KUK24&gt;0,interest_nominal,0)</f>
        <v>0</v>
      </c>
      <c r="KUL50" s="80">
        <f>IF(production!KUL24&gt;0,interest_nominal,0)</f>
        <v>0</v>
      </c>
      <c r="KUM50" s="80">
        <f>IF(production!KUM24&gt;0,interest_nominal,0)</f>
        <v>0</v>
      </c>
      <c r="KUN50" s="80">
        <f>IF(production!KUN24&gt;0,interest_nominal,0)</f>
        <v>0</v>
      </c>
      <c r="KUO50" s="80">
        <f>IF(production!KUO24&gt;0,interest_nominal,0)</f>
        <v>0</v>
      </c>
      <c r="KUP50" s="80">
        <f>IF(production!KUP24&gt;0,interest_nominal,0)</f>
        <v>0</v>
      </c>
      <c r="KUQ50" s="80">
        <f>IF(production!KUQ24&gt;0,interest_nominal,0)</f>
        <v>0</v>
      </c>
      <c r="KUR50" s="80">
        <f>IF(production!KUR24&gt;0,interest_nominal,0)</f>
        <v>0</v>
      </c>
      <c r="KUS50" s="80">
        <f>IF(production!KUS24&gt;0,interest_nominal,0)</f>
        <v>0</v>
      </c>
      <c r="KUT50" s="80">
        <f>IF(production!KUT24&gt;0,interest_nominal,0)</f>
        <v>0</v>
      </c>
      <c r="KUU50" s="80">
        <f>IF(production!KUU24&gt;0,interest_nominal,0)</f>
        <v>0</v>
      </c>
      <c r="KUV50" s="80">
        <f>IF(production!KUV24&gt;0,interest_nominal,0)</f>
        <v>0</v>
      </c>
      <c r="KUW50" s="80">
        <f>IF(production!KUW24&gt;0,interest_nominal,0)</f>
        <v>0</v>
      </c>
      <c r="KUX50" s="80">
        <f>IF(production!KUX24&gt;0,interest_nominal,0)</f>
        <v>0</v>
      </c>
      <c r="KUY50" s="80">
        <f>IF(production!KUY24&gt;0,interest_nominal,0)</f>
        <v>0</v>
      </c>
      <c r="KUZ50" s="80">
        <f>IF(production!KUZ24&gt;0,interest_nominal,0)</f>
        <v>0</v>
      </c>
      <c r="KVA50" s="80">
        <f>IF(production!KVA24&gt;0,interest_nominal,0)</f>
        <v>0</v>
      </c>
      <c r="KVB50" s="80">
        <f>IF(production!KVB24&gt;0,interest_nominal,0)</f>
        <v>0</v>
      </c>
      <c r="KVC50" s="80">
        <f>IF(production!KVC24&gt;0,interest_nominal,0)</f>
        <v>0</v>
      </c>
      <c r="KVD50" s="80">
        <f>IF(production!KVD24&gt;0,interest_nominal,0)</f>
        <v>0</v>
      </c>
      <c r="KVE50" s="80">
        <f>IF(production!KVE24&gt;0,interest_nominal,0)</f>
        <v>0</v>
      </c>
      <c r="KVF50" s="80">
        <f>IF(production!KVF24&gt;0,interest_nominal,0)</f>
        <v>0</v>
      </c>
      <c r="KVG50" s="80">
        <f>IF(production!KVG24&gt;0,interest_nominal,0)</f>
        <v>0</v>
      </c>
      <c r="KVH50" s="80">
        <f>IF(production!KVH24&gt;0,interest_nominal,0)</f>
        <v>0</v>
      </c>
      <c r="KVI50" s="80">
        <f>IF(production!KVI24&gt;0,interest_nominal,0)</f>
        <v>0</v>
      </c>
      <c r="KVJ50" s="80">
        <f>IF(production!KVJ24&gt;0,interest_nominal,0)</f>
        <v>0</v>
      </c>
      <c r="KVK50" s="80">
        <f>IF(production!KVK24&gt;0,interest_nominal,0)</f>
        <v>0</v>
      </c>
      <c r="KVL50" s="80">
        <f>IF(production!KVL24&gt;0,interest_nominal,0)</f>
        <v>0</v>
      </c>
      <c r="KVM50" s="80">
        <f>IF(production!KVM24&gt;0,interest_nominal,0)</f>
        <v>0</v>
      </c>
      <c r="KVN50" s="80">
        <f>IF(production!KVN24&gt;0,interest_nominal,0)</f>
        <v>0</v>
      </c>
      <c r="KVO50" s="80">
        <f>IF(production!KVO24&gt;0,interest_nominal,0)</f>
        <v>0</v>
      </c>
      <c r="KVP50" s="80">
        <f>IF(production!KVP24&gt;0,interest_nominal,0)</f>
        <v>0</v>
      </c>
      <c r="KVQ50" s="80">
        <f>IF(production!KVQ24&gt;0,interest_nominal,0)</f>
        <v>0</v>
      </c>
      <c r="KVR50" s="80">
        <f>IF(production!KVR24&gt;0,interest_nominal,0)</f>
        <v>0</v>
      </c>
      <c r="KVS50" s="80">
        <f>IF(production!KVS24&gt;0,interest_nominal,0)</f>
        <v>0</v>
      </c>
      <c r="KVT50" s="80">
        <f>IF(production!KVT24&gt;0,interest_nominal,0)</f>
        <v>0</v>
      </c>
      <c r="KVU50" s="80">
        <f>IF(production!KVU24&gt;0,interest_nominal,0)</f>
        <v>0</v>
      </c>
      <c r="KVV50" s="80">
        <f>IF(production!KVV24&gt;0,interest_nominal,0)</f>
        <v>0</v>
      </c>
      <c r="KVW50" s="80">
        <f>IF(production!KVW24&gt;0,interest_nominal,0)</f>
        <v>0</v>
      </c>
      <c r="KVX50" s="80">
        <f>IF(production!KVX24&gt;0,interest_nominal,0)</f>
        <v>0</v>
      </c>
      <c r="KVY50" s="80">
        <f>IF(production!KVY24&gt;0,interest_nominal,0)</f>
        <v>0</v>
      </c>
      <c r="KVZ50" s="80">
        <f>IF(production!KVZ24&gt;0,interest_nominal,0)</f>
        <v>0</v>
      </c>
      <c r="KWA50" s="80">
        <f>IF(production!KWA24&gt;0,interest_nominal,0)</f>
        <v>0</v>
      </c>
      <c r="KWB50" s="80">
        <f>IF(production!KWB24&gt;0,interest_nominal,0)</f>
        <v>0</v>
      </c>
      <c r="KWC50" s="80">
        <f>IF(production!KWC24&gt;0,interest_nominal,0)</f>
        <v>0</v>
      </c>
      <c r="KWD50" s="80">
        <f>IF(production!KWD24&gt;0,interest_nominal,0)</f>
        <v>0</v>
      </c>
      <c r="KWE50" s="80">
        <f>IF(production!KWE24&gt;0,interest_nominal,0)</f>
        <v>0</v>
      </c>
      <c r="KWF50" s="80">
        <f>IF(production!KWF24&gt;0,interest_nominal,0)</f>
        <v>0</v>
      </c>
      <c r="KWG50" s="80">
        <f>IF(production!KWG24&gt;0,interest_nominal,0)</f>
        <v>0</v>
      </c>
      <c r="KWH50" s="80">
        <f>IF(production!KWH24&gt;0,interest_nominal,0)</f>
        <v>0</v>
      </c>
      <c r="KWI50" s="80">
        <f>IF(production!KWI24&gt;0,interest_nominal,0)</f>
        <v>0</v>
      </c>
      <c r="KWJ50" s="80">
        <f>IF(production!KWJ24&gt;0,interest_nominal,0)</f>
        <v>0</v>
      </c>
      <c r="KWK50" s="80">
        <f>IF(production!KWK24&gt;0,interest_nominal,0)</f>
        <v>0</v>
      </c>
      <c r="KWL50" s="80">
        <f>IF(production!KWL24&gt;0,interest_nominal,0)</f>
        <v>0</v>
      </c>
      <c r="KWM50" s="80">
        <f>IF(production!KWM24&gt;0,interest_nominal,0)</f>
        <v>0</v>
      </c>
      <c r="KWN50" s="80">
        <f>IF(production!KWN24&gt;0,interest_nominal,0)</f>
        <v>0</v>
      </c>
      <c r="KWO50" s="80">
        <f>IF(production!KWO24&gt;0,interest_nominal,0)</f>
        <v>0</v>
      </c>
      <c r="KWP50" s="80">
        <f>IF(production!KWP24&gt;0,interest_nominal,0)</f>
        <v>0</v>
      </c>
      <c r="KWQ50" s="80">
        <f>IF(production!KWQ24&gt;0,interest_nominal,0)</f>
        <v>0</v>
      </c>
      <c r="KWR50" s="80">
        <f>IF(production!KWR24&gt;0,interest_nominal,0)</f>
        <v>0</v>
      </c>
      <c r="KWS50" s="80">
        <f>IF(production!KWS24&gt;0,interest_nominal,0)</f>
        <v>0</v>
      </c>
      <c r="KWT50" s="80">
        <f>IF(production!KWT24&gt;0,interest_nominal,0)</f>
        <v>0</v>
      </c>
      <c r="KWU50" s="80">
        <f>IF(production!KWU24&gt;0,interest_nominal,0)</f>
        <v>0</v>
      </c>
      <c r="KWV50" s="80">
        <f>IF(production!KWV24&gt;0,interest_nominal,0)</f>
        <v>0</v>
      </c>
      <c r="KWW50" s="80">
        <f>IF(production!KWW24&gt;0,interest_nominal,0)</f>
        <v>0</v>
      </c>
      <c r="KWX50" s="80">
        <f>IF(production!KWX24&gt;0,interest_nominal,0)</f>
        <v>0</v>
      </c>
      <c r="KWY50" s="80">
        <f>IF(production!KWY24&gt;0,interest_nominal,0)</f>
        <v>0</v>
      </c>
      <c r="KWZ50" s="80">
        <f>IF(production!KWZ24&gt;0,interest_nominal,0)</f>
        <v>0</v>
      </c>
      <c r="KXA50" s="80">
        <f>IF(production!KXA24&gt;0,interest_nominal,0)</f>
        <v>0</v>
      </c>
      <c r="KXB50" s="80">
        <f>IF(production!KXB24&gt;0,interest_nominal,0)</f>
        <v>0</v>
      </c>
      <c r="KXC50" s="80">
        <f>IF(production!KXC24&gt;0,interest_nominal,0)</f>
        <v>0</v>
      </c>
      <c r="KXD50" s="80">
        <f>IF(production!KXD24&gt;0,interest_nominal,0)</f>
        <v>0</v>
      </c>
      <c r="KXE50" s="80">
        <f>IF(production!KXE24&gt;0,interest_nominal,0)</f>
        <v>0</v>
      </c>
      <c r="KXF50" s="80">
        <f>IF(production!KXF24&gt;0,interest_nominal,0)</f>
        <v>0</v>
      </c>
      <c r="KXG50" s="80">
        <f>IF(production!KXG24&gt;0,interest_nominal,0)</f>
        <v>0</v>
      </c>
      <c r="KXH50" s="80">
        <f>IF(production!KXH24&gt;0,interest_nominal,0)</f>
        <v>0</v>
      </c>
      <c r="KXI50" s="80">
        <f>IF(production!KXI24&gt;0,interest_nominal,0)</f>
        <v>0</v>
      </c>
      <c r="KXJ50" s="80">
        <f>IF(production!KXJ24&gt;0,interest_nominal,0)</f>
        <v>0</v>
      </c>
      <c r="KXK50" s="80">
        <f>IF(production!KXK24&gt;0,interest_nominal,0)</f>
        <v>0</v>
      </c>
      <c r="KXL50" s="80">
        <f>IF(production!KXL24&gt;0,interest_nominal,0)</f>
        <v>0</v>
      </c>
      <c r="KXM50" s="80">
        <f>IF(production!KXM24&gt;0,interest_nominal,0)</f>
        <v>0</v>
      </c>
      <c r="KXN50" s="80">
        <f>IF(production!KXN24&gt;0,interest_nominal,0)</f>
        <v>0</v>
      </c>
      <c r="KXO50" s="80">
        <f>IF(production!KXO24&gt;0,interest_nominal,0)</f>
        <v>0</v>
      </c>
      <c r="KXP50" s="80">
        <f>IF(production!KXP24&gt;0,interest_nominal,0)</f>
        <v>0</v>
      </c>
      <c r="KXQ50" s="80">
        <f>IF(production!KXQ24&gt;0,interest_nominal,0)</f>
        <v>0</v>
      </c>
      <c r="KXR50" s="80">
        <f>IF(production!KXR24&gt;0,interest_nominal,0)</f>
        <v>0</v>
      </c>
      <c r="KXS50" s="80">
        <f>IF(production!KXS24&gt;0,interest_nominal,0)</f>
        <v>0</v>
      </c>
      <c r="KXT50" s="80">
        <f>IF(production!KXT24&gt;0,interest_nominal,0)</f>
        <v>0</v>
      </c>
      <c r="KXU50" s="80">
        <f>IF(production!KXU24&gt;0,interest_nominal,0)</f>
        <v>0</v>
      </c>
      <c r="KXV50" s="80">
        <f>IF(production!KXV24&gt;0,interest_nominal,0)</f>
        <v>0</v>
      </c>
      <c r="KXW50" s="80">
        <f>IF(production!KXW24&gt;0,interest_nominal,0)</f>
        <v>0</v>
      </c>
      <c r="KXX50" s="80">
        <f>IF(production!KXX24&gt;0,interest_nominal,0)</f>
        <v>0</v>
      </c>
      <c r="KXY50" s="80">
        <f>IF(production!KXY24&gt;0,interest_nominal,0)</f>
        <v>0</v>
      </c>
      <c r="KXZ50" s="80">
        <f>IF(production!KXZ24&gt;0,interest_nominal,0)</f>
        <v>0</v>
      </c>
      <c r="KYA50" s="80">
        <f>IF(production!KYA24&gt;0,interest_nominal,0)</f>
        <v>0</v>
      </c>
      <c r="KYB50" s="80">
        <f>IF(production!KYB24&gt;0,interest_nominal,0)</f>
        <v>0</v>
      </c>
      <c r="KYC50" s="80">
        <f>IF(production!KYC24&gt;0,interest_nominal,0)</f>
        <v>0</v>
      </c>
      <c r="KYD50" s="80">
        <f>IF(production!KYD24&gt;0,interest_nominal,0)</f>
        <v>0</v>
      </c>
      <c r="KYE50" s="80">
        <f>IF(production!KYE24&gt;0,interest_nominal,0)</f>
        <v>0</v>
      </c>
      <c r="KYF50" s="80">
        <f>IF(production!KYF24&gt;0,interest_nominal,0)</f>
        <v>0</v>
      </c>
      <c r="KYG50" s="80">
        <f>IF(production!KYG24&gt;0,interest_nominal,0)</f>
        <v>0</v>
      </c>
      <c r="KYH50" s="80">
        <f>IF(production!KYH24&gt;0,interest_nominal,0)</f>
        <v>0</v>
      </c>
      <c r="KYI50" s="80">
        <f>IF(production!KYI24&gt;0,interest_nominal,0)</f>
        <v>0</v>
      </c>
      <c r="KYJ50" s="80">
        <f>IF(production!KYJ24&gt;0,interest_nominal,0)</f>
        <v>0</v>
      </c>
      <c r="KYK50" s="80">
        <f>IF(production!KYK24&gt;0,interest_nominal,0)</f>
        <v>0</v>
      </c>
      <c r="KYL50" s="80">
        <f>IF(production!KYL24&gt;0,interest_nominal,0)</f>
        <v>0</v>
      </c>
      <c r="KYM50" s="80">
        <f>IF(production!KYM24&gt;0,interest_nominal,0)</f>
        <v>0</v>
      </c>
      <c r="KYN50" s="80">
        <f>IF(production!KYN24&gt;0,interest_nominal,0)</f>
        <v>0</v>
      </c>
      <c r="KYO50" s="80">
        <f>IF(production!KYO24&gt;0,interest_nominal,0)</f>
        <v>0</v>
      </c>
      <c r="KYP50" s="80">
        <f>IF(production!KYP24&gt;0,interest_nominal,0)</f>
        <v>0</v>
      </c>
      <c r="KYQ50" s="80">
        <f>IF(production!KYQ24&gt;0,interest_nominal,0)</f>
        <v>0</v>
      </c>
      <c r="KYR50" s="80">
        <f>IF(production!KYR24&gt;0,interest_nominal,0)</f>
        <v>0</v>
      </c>
      <c r="KYS50" s="80">
        <f>IF(production!KYS24&gt;0,interest_nominal,0)</f>
        <v>0</v>
      </c>
      <c r="KYT50" s="80">
        <f>IF(production!KYT24&gt;0,interest_nominal,0)</f>
        <v>0</v>
      </c>
      <c r="KYU50" s="80">
        <f>IF(production!KYU24&gt;0,interest_nominal,0)</f>
        <v>0</v>
      </c>
      <c r="KYV50" s="80">
        <f>IF(production!KYV24&gt;0,interest_nominal,0)</f>
        <v>0</v>
      </c>
      <c r="KYW50" s="80">
        <f>IF(production!KYW24&gt;0,interest_nominal,0)</f>
        <v>0</v>
      </c>
      <c r="KYX50" s="80">
        <f>IF(production!KYX24&gt;0,interest_nominal,0)</f>
        <v>0</v>
      </c>
      <c r="KYY50" s="80">
        <f>IF(production!KYY24&gt;0,interest_nominal,0)</f>
        <v>0</v>
      </c>
      <c r="KYZ50" s="80">
        <f>IF(production!KYZ24&gt;0,interest_nominal,0)</f>
        <v>0</v>
      </c>
      <c r="KZA50" s="80">
        <f>IF(production!KZA24&gt;0,interest_nominal,0)</f>
        <v>0</v>
      </c>
      <c r="KZB50" s="80">
        <f>IF(production!KZB24&gt;0,interest_nominal,0)</f>
        <v>0</v>
      </c>
      <c r="KZC50" s="80">
        <f>IF(production!KZC24&gt;0,interest_nominal,0)</f>
        <v>0</v>
      </c>
      <c r="KZD50" s="80">
        <f>IF(production!KZD24&gt;0,interest_nominal,0)</f>
        <v>0</v>
      </c>
      <c r="KZE50" s="80">
        <f>IF(production!KZE24&gt;0,interest_nominal,0)</f>
        <v>0</v>
      </c>
      <c r="KZF50" s="80">
        <f>IF(production!KZF24&gt;0,interest_nominal,0)</f>
        <v>0</v>
      </c>
      <c r="KZG50" s="80">
        <f>IF(production!KZG24&gt;0,interest_nominal,0)</f>
        <v>0</v>
      </c>
      <c r="KZH50" s="80">
        <f>IF(production!KZH24&gt;0,interest_nominal,0)</f>
        <v>0</v>
      </c>
      <c r="KZI50" s="80">
        <f>IF(production!KZI24&gt;0,interest_nominal,0)</f>
        <v>0</v>
      </c>
      <c r="KZJ50" s="80">
        <f>IF(production!KZJ24&gt;0,interest_nominal,0)</f>
        <v>0</v>
      </c>
      <c r="KZK50" s="80">
        <f>IF(production!KZK24&gt;0,interest_nominal,0)</f>
        <v>0</v>
      </c>
      <c r="KZL50" s="80">
        <f>IF(production!KZL24&gt;0,interest_nominal,0)</f>
        <v>0</v>
      </c>
      <c r="KZM50" s="80">
        <f>IF(production!KZM24&gt;0,interest_nominal,0)</f>
        <v>0</v>
      </c>
      <c r="KZN50" s="80">
        <f>IF(production!KZN24&gt;0,interest_nominal,0)</f>
        <v>0</v>
      </c>
      <c r="KZO50" s="80">
        <f>IF(production!KZO24&gt;0,interest_nominal,0)</f>
        <v>0</v>
      </c>
      <c r="KZP50" s="80">
        <f>IF(production!KZP24&gt;0,interest_nominal,0)</f>
        <v>0</v>
      </c>
      <c r="KZQ50" s="80">
        <f>IF(production!KZQ24&gt;0,interest_nominal,0)</f>
        <v>0</v>
      </c>
      <c r="KZR50" s="80">
        <f>IF(production!KZR24&gt;0,interest_nominal,0)</f>
        <v>0</v>
      </c>
      <c r="KZS50" s="80">
        <f>IF(production!KZS24&gt;0,interest_nominal,0)</f>
        <v>0</v>
      </c>
      <c r="KZT50" s="80">
        <f>IF(production!KZT24&gt;0,interest_nominal,0)</f>
        <v>0</v>
      </c>
      <c r="KZU50" s="80">
        <f>IF(production!KZU24&gt;0,interest_nominal,0)</f>
        <v>0</v>
      </c>
      <c r="KZV50" s="80">
        <f>IF(production!KZV24&gt;0,interest_nominal,0)</f>
        <v>0</v>
      </c>
      <c r="KZW50" s="80">
        <f>IF(production!KZW24&gt;0,interest_nominal,0)</f>
        <v>0</v>
      </c>
      <c r="KZX50" s="80">
        <f>IF(production!KZX24&gt;0,interest_nominal,0)</f>
        <v>0</v>
      </c>
      <c r="KZY50" s="80">
        <f>IF(production!KZY24&gt;0,interest_nominal,0)</f>
        <v>0</v>
      </c>
      <c r="KZZ50" s="80">
        <f>IF(production!KZZ24&gt;0,interest_nominal,0)</f>
        <v>0</v>
      </c>
      <c r="LAA50" s="80">
        <f>IF(production!LAA24&gt;0,interest_nominal,0)</f>
        <v>0</v>
      </c>
      <c r="LAB50" s="80">
        <f>IF(production!LAB24&gt;0,interest_nominal,0)</f>
        <v>0</v>
      </c>
      <c r="LAC50" s="80">
        <f>IF(production!LAC24&gt;0,interest_nominal,0)</f>
        <v>0</v>
      </c>
      <c r="LAD50" s="80">
        <f>IF(production!LAD24&gt;0,interest_nominal,0)</f>
        <v>0</v>
      </c>
      <c r="LAE50" s="80">
        <f>IF(production!LAE24&gt;0,interest_nominal,0)</f>
        <v>0</v>
      </c>
      <c r="LAF50" s="80">
        <f>IF(production!LAF24&gt;0,interest_nominal,0)</f>
        <v>0</v>
      </c>
      <c r="LAG50" s="80">
        <f>IF(production!LAG24&gt;0,interest_nominal,0)</f>
        <v>0</v>
      </c>
      <c r="LAH50" s="80">
        <f>IF(production!LAH24&gt;0,interest_nominal,0)</f>
        <v>0</v>
      </c>
      <c r="LAI50" s="80">
        <f>IF(production!LAI24&gt;0,interest_nominal,0)</f>
        <v>0</v>
      </c>
      <c r="LAJ50" s="80">
        <f>IF(production!LAJ24&gt;0,interest_nominal,0)</f>
        <v>0</v>
      </c>
      <c r="LAK50" s="80">
        <f>IF(production!LAK24&gt;0,interest_nominal,0)</f>
        <v>0</v>
      </c>
      <c r="LAL50" s="80">
        <f>IF(production!LAL24&gt;0,interest_nominal,0)</f>
        <v>0</v>
      </c>
      <c r="LAM50" s="80">
        <f>IF(production!LAM24&gt;0,interest_nominal,0)</f>
        <v>0</v>
      </c>
      <c r="LAN50" s="80">
        <f>IF(production!LAN24&gt;0,interest_nominal,0)</f>
        <v>0</v>
      </c>
      <c r="LAO50" s="80">
        <f>IF(production!LAO24&gt;0,interest_nominal,0)</f>
        <v>0</v>
      </c>
      <c r="LAP50" s="80">
        <f>IF(production!LAP24&gt;0,interest_nominal,0)</f>
        <v>0</v>
      </c>
      <c r="LAQ50" s="80">
        <f>IF(production!LAQ24&gt;0,interest_nominal,0)</f>
        <v>0</v>
      </c>
      <c r="LAR50" s="80">
        <f>IF(production!LAR24&gt;0,interest_nominal,0)</f>
        <v>0</v>
      </c>
      <c r="LAS50" s="80">
        <f>IF(production!LAS24&gt;0,interest_nominal,0)</f>
        <v>0</v>
      </c>
      <c r="LAT50" s="80">
        <f>IF(production!LAT24&gt;0,interest_nominal,0)</f>
        <v>0</v>
      </c>
      <c r="LAU50" s="80">
        <f>IF(production!LAU24&gt;0,interest_nominal,0)</f>
        <v>0</v>
      </c>
      <c r="LAV50" s="80">
        <f>IF(production!LAV24&gt;0,interest_nominal,0)</f>
        <v>0</v>
      </c>
      <c r="LAW50" s="80">
        <f>IF(production!LAW24&gt;0,interest_nominal,0)</f>
        <v>0</v>
      </c>
      <c r="LAX50" s="80">
        <f>IF(production!LAX24&gt;0,interest_nominal,0)</f>
        <v>0</v>
      </c>
      <c r="LAY50" s="80">
        <f>IF(production!LAY24&gt;0,interest_nominal,0)</f>
        <v>0</v>
      </c>
      <c r="LAZ50" s="80">
        <f>IF(production!LAZ24&gt;0,interest_nominal,0)</f>
        <v>0</v>
      </c>
      <c r="LBA50" s="80">
        <f>IF(production!LBA24&gt;0,interest_nominal,0)</f>
        <v>0</v>
      </c>
      <c r="LBB50" s="80">
        <f>IF(production!LBB24&gt;0,interest_nominal,0)</f>
        <v>0</v>
      </c>
      <c r="LBC50" s="80">
        <f>IF(production!LBC24&gt;0,interest_nominal,0)</f>
        <v>0</v>
      </c>
      <c r="LBD50" s="80">
        <f>IF(production!LBD24&gt;0,interest_nominal,0)</f>
        <v>0</v>
      </c>
      <c r="LBE50" s="80">
        <f>IF(production!LBE24&gt;0,interest_nominal,0)</f>
        <v>0</v>
      </c>
      <c r="LBF50" s="80">
        <f>IF(production!LBF24&gt;0,interest_nominal,0)</f>
        <v>0</v>
      </c>
      <c r="LBG50" s="80">
        <f>IF(production!LBG24&gt;0,interest_nominal,0)</f>
        <v>0</v>
      </c>
      <c r="LBH50" s="80">
        <f>IF(production!LBH24&gt;0,interest_nominal,0)</f>
        <v>0</v>
      </c>
      <c r="LBI50" s="80">
        <f>IF(production!LBI24&gt;0,interest_nominal,0)</f>
        <v>0</v>
      </c>
      <c r="LBJ50" s="80">
        <f>IF(production!LBJ24&gt;0,interest_nominal,0)</f>
        <v>0</v>
      </c>
      <c r="LBK50" s="80">
        <f>IF(production!LBK24&gt;0,interest_nominal,0)</f>
        <v>0</v>
      </c>
      <c r="LBL50" s="80">
        <f>IF(production!LBL24&gt;0,interest_nominal,0)</f>
        <v>0</v>
      </c>
      <c r="LBM50" s="80">
        <f>IF(production!LBM24&gt;0,interest_nominal,0)</f>
        <v>0</v>
      </c>
      <c r="LBN50" s="80">
        <f>IF(production!LBN24&gt;0,interest_nominal,0)</f>
        <v>0</v>
      </c>
      <c r="LBO50" s="80">
        <f>IF(production!LBO24&gt;0,interest_nominal,0)</f>
        <v>0</v>
      </c>
      <c r="LBP50" s="80">
        <f>IF(production!LBP24&gt;0,interest_nominal,0)</f>
        <v>0</v>
      </c>
      <c r="LBQ50" s="80">
        <f>IF(production!LBQ24&gt;0,interest_nominal,0)</f>
        <v>0</v>
      </c>
      <c r="LBR50" s="80">
        <f>IF(production!LBR24&gt;0,interest_nominal,0)</f>
        <v>0</v>
      </c>
      <c r="LBS50" s="80">
        <f>IF(production!LBS24&gt;0,interest_nominal,0)</f>
        <v>0</v>
      </c>
      <c r="LBT50" s="80">
        <f>IF(production!LBT24&gt;0,interest_nominal,0)</f>
        <v>0</v>
      </c>
      <c r="LBU50" s="80">
        <f>IF(production!LBU24&gt;0,interest_nominal,0)</f>
        <v>0</v>
      </c>
      <c r="LBV50" s="80">
        <f>IF(production!LBV24&gt;0,interest_nominal,0)</f>
        <v>0</v>
      </c>
      <c r="LBW50" s="80">
        <f>IF(production!LBW24&gt;0,interest_nominal,0)</f>
        <v>0</v>
      </c>
      <c r="LBX50" s="80">
        <f>IF(production!LBX24&gt;0,interest_nominal,0)</f>
        <v>0</v>
      </c>
      <c r="LBY50" s="80">
        <f>IF(production!LBY24&gt;0,interest_nominal,0)</f>
        <v>0</v>
      </c>
      <c r="LBZ50" s="80">
        <f>IF(production!LBZ24&gt;0,interest_nominal,0)</f>
        <v>0</v>
      </c>
      <c r="LCA50" s="80">
        <f>IF(production!LCA24&gt;0,interest_nominal,0)</f>
        <v>0</v>
      </c>
      <c r="LCB50" s="80">
        <f>IF(production!LCB24&gt;0,interest_nominal,0)</f>
        <v>0</v>
      </c>
      <c r="LCC50" s="80">
        <f>IF(production!LCC24&gt;0,interest_nominal,0)</f>
        <v>0</v>
      </c>
      <c r="LCD50" s="80">
        <f>IF(production!LCD24&gt;0,interest_nominal,0)</f>
        <v>0</v>
      </c>
      <c r="LCE50" s="80">
        <f>IF(production!LCE24&gt;0,interest_nominal,0)</f>
        <v>0</v>
      </c>
      <c r="LCF50" s="80">
        <f>IF(production!LCF24&gt;0,interest_nominal,0)</f>
        <v>0</v>
      </c>
      <c r="LCG50" s="80">
        <f>IF(production!LCG24&gt;0,interest_nominal,0)</f>
        <v>0</v>
      </c>
      <c r="LCH50" s="80">
        <f>IF(production!LCH24&gt;0,interest_nominal,0)</f>
        <v>0</v>
      </c>
      <c r="LCI50" s="80">
        <f>IF(production!LCI24&gt;0,interest_nominal,0)</f>
        <v>0</v>
      </c>
      <c r="LCJ50" s="80">
        <f>IF(production!LCJ24&gt;0,interest_nominal,0)</f>
        <v>0</v>
      </c>
      <c r="LCK50" s="80">
        <f>IF(production!LCK24&gt;0,interest_nominal,0)</f>
        <v>0</v>
      </c>
      <c r="LCL50" s="80">
        <f>IF(production!LCL24&gt;0,interest_nominal,0)</f>
        <v>0</v>
      </c>
      <c r="LCM50" s="80">
        <f>IF(production!LCM24&gt;0,interest_nominal,0)</f>
        <v>0</v>
      </c>
      <c r="LCN50" s="80">
        <f>IF(production!LCN24&gt;0,interest_nominal,0)</f>
        <v>0</v>
      </c>
      <c r="LCO50" s="80">
        <f>IF(production!LCO24&gt;0,interest_nominal,0)</f>
        <v>0</v>
      </c>
      <c r="LCP50" s="80">
        <f>IF(production!LCP24&gt;0,interest_nominal,0)</f>
        <v>0</v>
      </c>
      <c r="LCQ50" s="80">
        <f>IF(production!LCQ24&gt;0,interest_nominal,0)</f>
        <v>0</v>
      </c>
      <c r="LCR50" s="80">
        <f>IF(production!LCR24&gt;0,interest_nominal,0)</f>
        <v>0</v>
      </c>
      <c r="LCS50" s="80">
        <f>IF(production!LCS24&gt;0,interest_nominal,0)</f>
        <v>0</v>
      </c>
      <c r="LCT50" s="80">
        <f>IF(production!LCT24&gt;0,interest_nominal,0)</f>
        <v>0</v>
      </c>
      <c r="LCU50" s="80">
        <f>IF(production!LCU24&gt;0,interest_nominal,0)</f>
        <v>0</v>
      </c>
      <c r="LCV50" s="80">
        <f>IF(production!LCV24&gt;0,interest_nominal,0)</f>
        <v>0</v>
      </c>
      <c r="LCW50" s="80">
        <f>IF(production!LCW24&gt;0,interest_nominal,0)</f>
        <v>0</v>
      </c>
      <c r="LCX50" s="80">
        <f>IF(production!LCX24&gt;0,interest_nominal,0)</f>
        <v>0</v>
      </c>
      <c r="LCY50" s="80">
        <f>IF(production!LCY24&gt;0,interest_nominal,0)</f>
        <v>0</v>
      </c>
      <c r="LCZ50" s="80">
        <f>IF(production!LCZ24&gt;0,interest_nominal,0)</f>
        <v>0</v>
      </c>
      <c r="LDA50" s="80">
        <f>IF(production!LDA24&gt;0,interest_nominal,0)</f>
        <v>0</v>
      </c>
      <c r="LDB50" s="80">
        <f>IF(production!LDB24&gt;0,interest_nominal,0)</f>
        <v>0</v>
      </c>
      <c r="LDC50" s="80">
        <f>IF(production!LDC24&gt;0,interest_nominal,0)</f>
        <v>0</v>
      </c>
      <c r="LDD50" s="80">
        <f>IF(production!LDD24&gt;0,interest_nominal,0)</f>
        <v>0</v>
      </c>
      <c r="LDE50" s="80">
        <f>IF(production!LDE24&gt;0,interest_nominal,0)</f>
        <v>0</v>
      </c>
      <c r="LDF50" s="80">
        <f>IF(production!LDF24&gt;0,interest_nominal,0)</f>
        <v>0</v>
      </c>
      <c r="LDG50" s="80">
        <f>IF(production!LDG24&gt;0,interest_nominal,0)</f>
        <v>0</v>
      </c>
      <c r="LDH50" s="80">
        <f>IF(production!LDH24&gt;0,interest_nominal,0)</f>
        <v>0</v>
      </c>
      <c r="LDI50" s="80">
        <f>IF(production!LDI24&gt;0,interest_nominal,0)</f>
        <v>0</v>
      </c>
      <c r="LDJ50" s="80">
        <f>IF(production!LDJ24&gt;0,interest_nominal,0)</f>
        <v>0</v>
      </c>
      <c r="LDK50" s="80">
        <f>IF(production!LDK24&gt;0,interest_nominal,0)</f>
        <v>0</v>
      </c>
      <c r="LDL50" s="80">
        <f>IF(production!LDL24&gt;0,interest_nominal,0)</f>
        <v>0</v>
      </c>
      <c r="LDM50" s="80">
        <f>IF(production!LDM24&gt;0,interest_nominal,0)</f>
        <v>0</v>
      </c>
      <c r="LDN50" s="80">
        <f>IF(production!LDN24&gt;0,interest_nominal,0)</f>
        <v>0</v>
      </c>
      <c r="LDO50" s="80">
        <f>IF(production!LDO24&gt;0,interest_nominal,0)</f>
        <v>0</v>
      </c>
      <c r="LDP50" s="80">
        <f>IF(production!LDP24&gt;0,interest_nominal,0)</f>
        <v>0</v>
      </c>
      <c r="LDQ50" s="80">
        <f>IF(production!LDQ24&gt;0,interest_nominal,0)</f>
        <v>0</v>
      </c>
      <c r="LDR50" s="80">
        <f>IF(production!LDR24&gt;0,interest_nominal,0)</f>
        <v>0</v>
      </c>
      <c r="LDS50" s="80">
        <f>IF(production!LDS24&gt;0,interest_nominal,0)</f>
        <v>0</v>
      </c>
      <c r="LDT50" s="80">
        <f>IF(production!LDT24&gt;0,interest_nominal,0)</f>
        <v>0</v>
      </c>
      <c r="LDU50" s="80">
        <f>IF(production!LDU24&gt;0,interest_nominal,0)</f>
        <v>0</v>
      </c>
      <c r="LDV50" s="80">
        <f>IF(production!LDV24&gt;0,interest_nominal,0)</f>
        <v>0</v>
      </c>
      <c r="LDW50" s="80">
        <f>IF(production!LDW24&gt;0,interest_nominal,0)</f>
        <v>0</v>
      </c>
      <c r="LDX50" s="80">
        <f>IF(production!LDX24&gt;0,interest_nominal,0)</f>
        <v>0</v>
      </c>
      <c r="LDY50" s="80">
        <f>IF(production!LDY24&gt;0,interest_nominal,0)</f>
        <v>0</v>
      </c>
      <c r="LDZ50" s="80">
        <f>IF(production!LDZ24&gt;0,interest_nominal,0)</f>
        <v>0</v>
      </c>
      <c r="LEA50" s="80">
        <f>IF(production!LEA24&gt;0,interest_nominal,0)</f>
        <v>0</v>
      </c>
      <c r="LEB50" s="80">
        <f>IF(production!LEB24&gt;0,interest_nominal,0)</f>
        <v>0</v>
      </c>
      <c r="LEC50" s="80">
        <f>IF(production!LEC24&gt;0,interest_nominal,0)</f>
        <v>0</v>
      </c>
      <c r="LED50" s="80">
        <f>IF(production!LED24&gt;0,interest_nominal,0)</f>
        <v>0</v>
      </c>
      <c r="LEE50" s="80">
        <f>IF(production!LEE24&gt;0,interest_nominal,0)</f>
        <v>0</v>
      </c>
      <c r="LEF50" s="80">
        <f>IF(production!LEF24&gt;0,interest_nominal,0)</f>
        <v>0</v>
      </c>
      <c r="LEG50" s="80">
        <f>IF(production!LEG24&gt;0,interest_nominal,0)</f>
        <v>0</v>
      </c>
      <c r="LEH50" s="80">
        <f>IF(production!LEH24&gt;0,interest_nominal,0)</f>
        <v>0</v>
      </c>
      <c r="LEI50" s="80">
        <f>IF(production!LEI24&gt;0,interest_nominal,0)</f>
        <v>0</v>
      </c>
      <c r="LEJ50" s="80">
        <f>IF(production!LEJ24&gt;0,interest_nominal,0)</f>
        <v>0</v>
      </c>
      <c r="LEK50" s="80">
        <f>IF(production!LEK24&gt;0,interest_nominal,0)</f>
        <v>0</v>
      </c>
      <c r="LEL50" s="80">
        <f>IF(production!LEL24&gt;0,interest_nominal,0)</f>
        <v>0</v>
      </c>
      <c r="LEM50" s="80">
        <f>IF(production!LEM24&gt;0,interest_nominal,0)</f>
        <v>0</v>
      </c>
      <c r="LEN50" s="80">
        <f>IF(production!LEN24&gt;0,interest_nominal,0)</f>
        <v>0</v>
      </c>
      <c r="LEO50" s="80">
        <f>IF(production!LEO24&gt;0,interest_nominal,0)</f>
        <v>0</v>
      </c>
      <c r="LEP50" s="80">
        <f>IF(production!LEP24&gt;0,interest_nominal,0)</f>
        <v>0</v>
      </c>
      <c r="LEQ50" s="80">
        <f>IF(production!LEQ24&gt;0,interest_nominal,0)</f>
        <v>0</v>
      </c>
      <c r="LER50" s="80">
        <f>IF(production!LER24&gt;0,interest_nominal,0)</f>
        <v>0</v>
      </c>
      <c r="LES50" s="80">
        <f>IF(production!LES24&gt;0,interest_nominal,0)</f>
        <v>0</v>
      </c>
      <c r="LET50" s="80">
        <f>IF(production!LET24&gt;0,interest_nominal,0)</f>
        <v>0</v>
      </c>
      <c r="LEU50" s="80">
        <f>IF(production!LEU24&gt;0,interest_nominal,0)</f>
        <v>0</v>
      </c>
      <c r="LEV50" s="80">
        <f>IF(production!LEV24&gt;0,interest_nominal,0)</f>
        <v>0</v>
      </c>
      <c r="LEW50" s="80">
        <f>IF(production!LEW24&gt;0,interest_nominal,0)</f>
        <v>0</v>
      </c>
      <c r="LEX50" s="80">
        <f>IF(production!LEX24&gt;0,interest_nominal,0)</f>
        <v>0</v>
      </c>
      <c r="LEY50" s="80">
        <f>IF(production!LEY24&gt;0,interest_nominal,0)</f>
        <v>0</v>
      </c>
      <c r="LEZ50" s="80">
        <f>IF(production!LEZ24&gt;0,interest_nominal,0)</f>
        <v>0</v>
      </c>
      <c r="LFA50" s="80">
        <f>IF(production!LFA24&gt;0,interest_nominal,0)</f>
        <v>0</v>
      </c>
      <c r="LFB50" s="80">
        <f>IF(production!LFB24&gt;0,interest_nominal,0)</f>
        <v>0</v>
      </c>
      <c r="LFC50" s="80">
        <f>IF(production!LFC24&gt;0,interest_nominal,0)</f>
        <v>0</v>
      </c>
      <c r="LFD50" s="80">
        <f>IF(production!LFD24&gt;0,interest_nominal,0)</f>
        <v>0</v>
      </c>
      <c r="LFE50" s="80">
        <f>IF(production!LFE24&gt;0,interest_nominal,0)</f>
        <v>0</v>
      </c>
      <c r="LFF50" s="80">
        <f>IF(production!LFF24&gt;0,interest_nominal,0)</f>
        <v>0</v>
      </c>
      <c r="LFG50" s="80">
        <f>IF(production!LFG24&gt;0,interest_nominal,0)</f>
        <v>0</v>
      </c>
      <c r="LFH50" s="80">
        <f>IF(production!LFH24&gt;0,interest_nominal,0)</f>
        <v>0</v>
      </c>
      <c r="LFI50" s="80">
        <f>IF(production!LFI24&gt;0,interest_nominal,0)</f>
        <v>0</v>
      </c>
      <c r="LFJ50" s="80">
        <f>IF(production!LFJ24&gt;0,interest_nominal,0)</f>
        <v>0</v>
      </c>
      <c r="LFK50" s="80">
        <f>IF(production!LFK24&gt;0,interest_nominal,0)</f>
        <v>0</v>
      </c>
      <c r="LFL50" s="80">
        <f>IF(production!LFL24&gt;0,interest_nominal,0)</f>
        <v>0</v>
      </c>
      <c r="LFM50" s="80">
        <f>IF(production!LFM24&gt;0,interest_nominal,0)</f>
        <v>0</v>
      </c>
      <c r="LFN50" s="80">
        <f>IF(production!LFN24&gt;0,interest_nominal,0)</f>
        <v>0</v>
      </c>
      <c r="LFO50" s="80">
        <f>IF(production!LFO24&gt;0,interest_nominal,0)</f>
        <v>0</v>
      </c>
      <c r="LFP50" s="80">
        <f>IF(production!LFP24&gt;0,interest_nominal,0)</f>
        <v>0</v>
      </c>
      <c r="LFQ50" s="80">
        <f>IF(production!LFQ24&gt;0,interest_nominal,0)</f>
        <v>0</v>
      </c>
      <c r="LFR50" s="80">
        <f>IF(production!LFR24&gt;0,interest_nominal,0)</f>
        <v>0</v>
      </c>
      <c r="LFS50" s="80">
        <f>IF(production!LFS24&gt;0,interest_nominal,0)</f>
        <v>0</v>
      </c>
      <c r="LFT50" s="80">
        <f>IF(production!LFT24&gt;0,interest_nominal,0)</f>
        <v>0</v>
      </c>
      <c r="LFU50" s="80">
        <f>IF(production!LFU24&gt;0,interest_nominal,0)</f>
        <v>0</v>
      </c>
      <c r="LFV50" s="80">
        <f>IF(production!LFV24&gt;0,interest_nominal,0)</f>
        <v>0</v>
      </c>
      <c r="LFW50" s="80">
        <f>IF(production!LFW24&gt;0,interest_nominal,0)</f>
        <v>0</v>
      </c>
      <c r="LFX50" s="80">
        <f>IF(production!LFX24&gt;0,interest_nominal,0)</f>
        <v>0</v>
      </c>
      <c r="LFY50" s="80">
        <f>IF(production!LFY24&gt;0,interest_nominal,0)</f>
        <v>0</v>
      </c>
      <c r="LFZ50" s="80">
        <f>IF(production!LFZ24&gt;0,interest_nominal,0)</f>
        <v>0</v>
      </c>
      <c r="LGA50" s="80">
        <f>IF(production!LGA24&gt;0,interest_nominal,0)</f>
        <v>0</v>
      </c>
      <c r="LGB50" s="80">
        <f>IF(production!LGB24&gt;0,interest_nominal,0)</f>
        <v>0</v>
      </c>
      <c r="LGC50" s="80">
        <f>IF(production!LGC24&gt;0,interest_nominal,0)</f>
        <v>0</v>
      </c>
      <c r="LGD50" s="80">
        <f>IF(production!LGD24&gt;0,interest_nominal,0)</f>
        <v>0</v>
      </c>
      <c r="LGE50" s="80">
        <f>IF(production!LGE24&gt;0,interest_nominal,0)</f>
        <v>0</v>
      </c>
      <c r="LGF50" s="80">
        <f>IF(production!LGF24&gt;0,interest_nominal,0)</f>
        <v>0</v>
      </c>
      <c r="LGG50" s="80">
        <f>IF(production!LGG24&gt;0,interest_nominal,0)</f>
        <v>0</v>
      </c>
      <c r="LGH50" s="80">
        <f>IF(production!LGH24&gt;0,interest_nominal,0)</f>
        <v>0</v>
      </c>
      <c r="LGI50" s="80">
        <f>IF(production!LGI24&gt;0,interest_nominal,0)</f>
        <v>0</v>
      </c>
      <c r="LGJ50" s="80">
        <f>IF(production!LGJ24&gt;0,interest_nominal,0)</f>
        <v>0</v>
      </c>
      <c r="LGK50" s="80">
        <f>IF(production!LGK24&gt;0,interest_nominal,0)</f>
        <v>0</v>
      </c>
      <c r="LGL50" s="80">
        <f>IF(production!LGL24&gt;0,interest_nominal,0)</f>
        <v>0</v>
      </c>
      <c r="LGM50" s="80">
        <f>IF(production!LGM24&gt;0,interest_nominal,0)</f>
        <v>0</v>
      </c>
      <c r="LGN50" s="80">
        <f>IF(production!LGN24&gt;0,interest_nominal,0)</f>
        <v>0</v>
      </c>
      <c r="LGO50" s="80">
        <f>IF(production!LGO24&gt;0,interest_nominal,0)</f>
        <v>0</v>
      </c>
      <c r="LGP50" s="80">
        <f>IF(production!LGP24&gt;0,interest_nominal,0)</f>
        <v>0</v>
      </c>
      <c r="LGQ50" s="80">
        <f>IF(production!LGQ24&gt;0,interest_nominal,0)</f>
        <v>0</v>
      </c>
      <c r="LGR50" s="80">
        <f>IF(production!LGR24&gt;0,interest_nominal,0)</f>
        <v>0</v>
      </c>
      <c r="LGS50" s="80">
        <f>IF(production!LGS24&gt;0,interest_nominal,0)</f>
        <v>0</v>
      </c>
      <c r="LGT50" s="80">
        <f>IF(production!LGT24&gt;0,interest_nominal,0)</f>
        <v>0</v>
      </c>
      <c r="LGU50" s="80">
        <f>IF(production!LGU24&gt;0,interest_nominal,0)</f>
        <v>0</v>
      </c>
      <c r="LGV50" s="80">
        <f>IF(production!LGV24&gt;0,interest_nominal,0)</f>
        <v>0</v>
      </c>
      <c r="LGW50" s="80">
        <f>IF(production!LGW24&gt;0,interest_nominal,0)</f>
        <v>0</v>
      </c>
      <c r="LGX50" s="80">
        <f>IF(production!LGX24&gt;0,interest_nominal,0)</f>
        <v>0</v>
      </c>
      <c r="LGY50" s="80">
        <f>IF(production!LGY24&gt;0,interest_nominal,0)</f>
        <v>0</v>
      </c>
      <c r="LGZ50" s="80">
        <f>IF(production!LGZ24&gt;0,interest_nominal,0)</f>
        <v>0</v>
      </c>
      <c r="LHA50" s="80">
        <f>IF(production!LHA24&gt;0,interest_nominal,0)</f>
        <v>0</v>
      </c>
      <c r="LHB50" s="80">
        <f>IF(production!LHB24&gt;0,interest_nominal,0)</f>
        <v>0</v>
      </c>
      <c r="LHC50" s="80">
        <f>IF(production!LHC24&gt;0,interest_nominal,0)</f>
        <v>0</v>
      </c>
      <c r="LHD50" s="80">
        <f>IF(production!LHD24&gt;0,interest_nominal,0)</f>
        <v>0</v>
      </c>
      <c r="LHE50" s="80">
        <f>IF(production!LHE24&gt;0,interest_nominal,0)</f>
        <v>0</v>
      </c>
      <c r="LHF50" s="80">
        <f>IF(production!LHF24&gt;0,interest_nominal,0)</f>
        <v>0</v>
      </c>
      <c r="LHG50" s="80">
        <f>IF(production!LHG24&gt;0,interest_nominal,0)</f>
        <v>0</v>
      </c>
      <c r="LHH50" s="80">
        <f>IF(production!LHH24&gt;0,interest_nominal,0)</f>
        <v>0</v>
      </c>
      <c r="LHI50" s="80">
        <f>IF(production!LHI24&gt;0,interest_nominal,0)</f>
        <v>0</v>
      </c>
      <c r="LHJ50" s="80">
        <f>IF(production!LHJ24&gt;0,interest_nominal,0)</f>
        <v>0</v>
      </c>
      <c r="LHK50" s="80">
        <f>IF(production!LHK24&gt;0,interest_nominal,0)</f>
        <v>0</v>
      </c>
      <c r="LHL50" s="80">
        <f>IF(production!LHL24&gt;0,interest_nominal,0)</f>
        <v>0</v>
      </c>
      <c r="LHM50" s="80">
        <f>IF(production!LHM24&gt;0,interest_nominal,0)</f>
        <v>0</v>
      </c>
      <c r="LHN50" s="80">
        <f>IF(production!LHN24&gt;0,interest_nominal,0)</f>
        <v>0</v>
      </c>
      <c r="LHO50" s="80">
        <f>IF(production!LHO24&gt;0,interest_nominal,0)</f>
        <v>0</v>
      </c>
      <c r="LHP50" s="80">
        <f>IF(production!LHP24&gt;0,interest_nominal,0)</f>
        <v>0</v>
      </c>
      <c r="LHQ50" s="80">
        <f>IF(production!LHQ24&gt;0,interest_nominal,0)</f>
        <v>0</v>
      </c>
      <c r="LHR50" s="80">
        <f>IF(production!LHR24&gt;0,interest_nominal,0)</f>
        <v>0</v>
      </c>
      <c r="LHS50" s="80">
        <f>IF(production!LHS24&gt;0,interest_nominal,0)</f>
        <v>0</v>
      </c>
      <c r="LHT50" s="80">
        <f>IF(production!LHT24&gt;0,interest_nominal,0)</f>
        <v>0</v>
      </c>
      <c r="LHU50" s="80">
        <f>IF(production!LHU24&gt;0,interest_nominal,0)</f>
        <v>0</v>
      </c>
      <c r="LHV50" s="80">
        <f>IF(production!LHV24&gt;0,interest_nominal,0)</f>
        <v>0</v>
      </c>
      <c r="LHW50" s="80">
        <f>IF(production!LHW24&gt;0,interest_nominal,0)</f>
        <v>0</v>
      </c>
      <c r="LHX50" s="80">
        <f>IF(production!LHX24&gt;0,interest_nominal,0)</f>
        <v>0</v>
      </c>
      <c r="LHY50" s="80">
        <f>IF(production!LHY24&gt;0,interest_nominal,0)</f>
        <v>0</v>
      </c>
      <c r="LHZ50" s="80">
        <f>IF(production!LHZ24&gt;0,interest_nominal,0)</f>
        <v>0</v>
      </c>
      <c r="LIA50" s="80">
        <f>IF(production!LIA24&gt;0,interest_nominal,0)</f>
        <v>0</v>
      </c>
      <c r="LIB50" s="80">
        <f>IF(production!LIB24&gt;0,interest_nominal,0)</f>
        <v>0</v>
      </c>
      <c r="LIC50" s="80">
        <f>IF(production!LIC24&gt;0,interest_nominal,0)</f>
        <v>0</v>
      </c>
      <c r="LID50" s="80">
        <f>IF(production!LID24&gt;0,interest_nominal,0)</f>
        <v>0</v>
      </c>
      <c r="LIE50" s="80">
        <f>IF(production!LIE24&gt;0,interest_nominal,0)</f>
        <v>0</v>
      </c>
      <c r="LIF50" s="80">
        <f>IF(production!LIF24&gt;0,interest_nominal,0)</f>
        <v>0</v>
      </c>
      <c r="LIG50" s="80">
        <f>IF(production!LIG24&gt;0,interest_nominal,0)</f>
        <v>0</v>
      </c>
      <c r="LIH50" s="80">
        <f>IF(production!LIH24&gt;0,interest_nominal,0)</f>
        <v>0</v>
      </c>
      <c r="LII50" s="80">
        <f>IF(production!LII24&gt;0,interest_nominal,0)</f>
        <v>0</v>
      </c>
      <c r="LIJ50" s="80">
        <f>IF(production!LIJ24&gt;0,interest_nominal,0)</f>
        <v>0</v>
      </c>
      <c r="LIK50" s="80">
        <f>IF(production!LIK24&gt;0,interest_nominal,0)</f>
        <v>0</v>
      </c>
      <c r="LIL50" s="80">
        <f>IF(production!LIL24&gt;0,interest_nominal,0)</f>
        <v>0</v>
      </c>
      <c r="LIM50" s="80">
        <f>IF(production!LIM24&gt;0,interest_nominal,0)</f>
        <v>0</v>
      </c>
      <c r="LIN50" s="80">
        <f>IF(production!LIN24&gt;0,interest_nominal,0)</f>
        <v>0</v>
      </c>
      <c r="LIO50" s="80">
        <f>IF(production!LIO24&gt;0,interest_nominal,0)</f>
        <v>0</v>
      </c>
      <c r="LIP50" s="80">
        <f>IF(production!LIP24&gt;0,interest_nominal,0)</f>
        <v>0</v>
      </c>
      <c r="LIQ50" s="80">
        <f>IF(production!LIQ24&gt;0,interest_nominal,0)</f>
        <v>0</v>
      </c>
      <c r="LIR50" s="80">
        <f>IF(production!LIR24&gt;0,interest_nominal,0)</f>
        <v>0</v>
      </c>
      <c r="LIS50" s="80">
        <f>IF(production!LIS24&gt;0,interest_nominal,0)</f>
        <v>0</v>
      </c>
      <c r="LIT50" s="80">
        <f>IF(production!LIT24&gt;0,interest_nominal,0)</f>
        <v>0</v>
      </c>
      <c r="LIU50" s="80">
        <f>IF(production!LIU24&gt;0,interest_nominal,0)</f>
        <v>0</v>
      </c>
      <c r="LIV50" s="80">
        <f>IF(production!LIV24&gt;0,interest_nominal,0)</f>
        <v>0</v>
      </c>
      <c r="LIW50" s="80">
        <f>IF(production!LIW24&gt;0,interest_nominal,0)</f>
        <v>0</v>
      </c>
      <c r="LIX50" s="80">
        <f>IF(production!LIX24&gt;0,interest_nominal,0)</f>
        <v>0</v>
      </c>
      <c r="LIY50" s="80">
        <f>IF(production!LIY24&gt;0,interest_nominal,0)</f>
        <v>0</v>
      </c>
      <c r="LIZ50" s="80">
        <f>IF(production!LIZ24&gt;0,interest_nominal,0)</f>
        <v>0</v>
      </c>
      <c r="LJA50" s="80">
        <f>IF(production!LJA24&gt;0,interest_nominal,0)</f>
        <v>0</v>
      </c>
      <c r="LJB50" s="80">
        <f>IF(production!LJB24&gt;0,interest_nominal,0)</f>
        <v>0</v>
      </c>
      <c r="LJC50" s="80">
        <f>IF(production!LJC24&gt;0,interest_nominal,0)</f>
        <v>0</v>
      </c>
      <c r="LJD50" s="80">
        <f>IF(production!LJD24&gt;0,interest_nominal,0)</f>
        <v>0</v>
      </c>
      <c r="LJE50" s="80">
        <f>IF(production!LJE24&gt;0,interest_nominal,0)</f>
        <v>0</v>
      </c>
      <c r="LJF50" s="80">
        <f>IF(production!LJF24&gt;0,interest_nominal,0)</f>
        <v>0</v>
      </c>
      <c r="LJG50" s="80">
        <f>IF(production!LJG24&gt;0,interest_nominal,0)</f>
        <v>0</v>
      </c>
      <c r="LJH50" s="80">
        <f>IF(production!LJH24&gt;0,interest_nominal,0)</f>
        <v>0</v>
      </c>
      <c r="LJI50" s="80">
        <f>IF(production!LJI24&gt;0,interest_nominal,0)</f>
        <v>0</v>
      </c>
      <c r="LJJ50" s="80">
        <f>IF(production!LJJ24&gt;0,interest_nominal,0)</f>
        <v>0</v>
      </c>
      <c r="LJK50" s="80">
        <f>IF(production!LJK24&gt;0,interest_nominal,0)</f>
        <v>0</v>
      </c>
      <c r="LJL50" s="80">
        <f>IF(production!LJL24&gt;0,interest_nominal,0)</f>
        <v>0</v>
      </c>
      <c r="LJM50" s="80">
        <f>IF(production!LJM24&gt;0,interest_nominal,0)</f>
        <v>0</v>
      </c>
      <c r="LJN50" s="80">
        <f>IF(production!LJN24&gt;0,interest_nominal,0)</f>
        <v>0</v>
      </c>
      <c r="LJO50" s="80">
        <f>IF(production!LJO24&gt;0,interest_nominal,0)</f>
        <v>0</v>
      </c>
      <c r="LJP50" s="80">
        <f>IF(production!LJP24&gt;0,interest_nominal,0)</f>
        <v>0</v>
      </c>
      <c r="LJQ50" s="80">
        <f>IF(production!LJQ24&gt;0,interest_nominal,0)</f>
        <v>0</v>
      </c>
      <c r="LJR50" s="80">
        <f>IF(production!LJR24&gt;0,interest_nominal,0)</f>
        <v>0</v>
      </c>
      <c r="LJS50" s="80">
        <f>IF(production!LJS24&gt;0,interest_nominal,0)</f>
        <v>0</v>
      </c>
      <c r="LJT50" s="80">
        <f>IF(production!LJT24&gt;0,interest_nominal,0)</f>
        <v>0</v>
      </c>
      <c r="LJU50" s="80">
        <f>IF(production!LJU24&gt;0,interest_nominal,0)</f>
        <v>0</v>
      </c>
      <c r="LJV50" s="80">
        <f>IF(production!LJV24&gt;0,interest_nominal,0)</f>
        <v>0</v>
      </c>
      <c r="LJW50" s="80">
        <f>IF(production!LJW24&gt;0,interest_nominal,0)</f>
        <v>0</v>
      </c>
      <c r="LJX50" s="80">
        <f>IF(production!LJX24&gt;0,interest_nominal,0)</f>
        <v>0</v>
      </c>
      <c r="LJY50" s="80">
        <f>IF(production!LJY24&gt;0,interest_nominal,0)</f>
        <v>0</v>
      </c>
      <c r="LJZ50" s="80">
        <f>IF(production!LJZ24&gt;0,interest_nominal,0)</f>
        <v>0</v>
      </c>
      <c r="LKA50" s="80">
        <f>IF(production!LKA24&gt;0,interest_nominal,0)</f>
        <v>0</v>
      </c>
      <c r="LKB50" s="80">
        <f>IF(production!LKB24&gt;0,interest_nominal,0)</f>
        <v>0</v>
      </c>
      <c r="LKC50" s="80">
        <f>IF(production!LKC24&gt;0,interest_nominal,0)</f>
        <v>0</v>
      </c>
      <c r="LKD50" s="80">
        <f>IF(production!LKD24&gt;0,interest_nominal,0)</f>
        <v>0</v>
      </c>
      <c r="LKE50" s="80">
        <f>IF(production!LKE24&gt;0,interest_nominal,0)</f>
        <v>0</v>
      </c>
      <c r="LKF50" s="80">
        <f>IF(production!LKF24&gt;0,interest_nominal,0)</f>
        <v>0</v>
      </c>
      <c r="LKG50" s="80">
        <f>IF(production!LKG24&gt;0,interest_nominal,0)</f>
        <v>0</v>
      </c>
      <c r="LKH50" s="80">
        <f>IF(production!LKH24&gt;0,interest_nominal,0)</f>
        <v>0</v>
      </c>
      <c r="LKI50" s="80">
        <f>IF(production!LKI24&gt;0,interest_nominal,0)</f>
        <v>0</v>
      </c>
      <c r="LKJ50" s="80">
        <f>IF(production!LKJ24&gt;0,interest_nominal,0)</f>
        <v>0</v>
      </c>
      <c r="LKK50" s="80">
        <f>IF(production!LKK24&gt;0,interest_nominal,0)</f>
        <v>0</v>
      </c>
      <c r="LKL50" s="80">
        <f>IF(production!LKL24&gt;0,interest_nominal,0)</f>
        <v>0</v>
      </c>
      <c r="LKM50" s="80">
        <f>IF(production!LKM24&gt;0,interest_nominal,0)</f>
        <v>0</v>
      </c>
      <c r="LKN50" s="80">
        <f>IF(production!LKN24&gt;0,interest_nominal,0)</f>
        <v>0</v>
      </c>
      <c r="LKO50" s="80">
        <f>IF(production!LKO24&gt;0,interest_nominal,0)</f>
        <v>0</v>
      </c>
      <c r="LKP50" s="80">
        <f>IF(production!LKP24&gt;0,interest_nominal,0)</f>
        <v>0</v>
      </c>
      <c r="LKQ50" s="80">
        <f>IF(production!LKQ24&gt;0,interest_nominal,0)</f>
        <v>0</v>
      </c>
      <c r="LKR50" s="80">
        <f>IF(production!LKR24&gt;0,interest_nominal,0)</f>
        <v>0</v>
      </c>
      <c r="LKS50" s="80">
        <f>IF(production!LKS24&gt;0,interest_nominal,0)</f>
        <v>0</v>
      </c>
      <c r="LKT50" s="80">
        <f>IF(production!LKT24&gt;0,interest_nominal,0)</f>
        <v>0</v>
      </c>
      <c r="LKU50" s="80">
        <f>IF(production!LKU24&gt;0,interest_nominal,0)</f>
        <v>0</v>
      </c>
      <c r="LKV50" s="80">
        <f>IF(production!LKV24&gt;0,interest_nominal,0)</f>
        <v>0</v>
      </c>
      <c r="LKW50" s="80">
        <f>IF(production!LKW24&gt;0,interest_nominal,0)</f>
        <v>0</v>
      </c>
      <c r="LKX50" s="80">
        <f>IF(production!LKX24&gt;0,interest_nominal,0)</f>
        <v>0</v>
      </c>
      <c r="LKY50" s="80">
        <f>IF(production!LKY24&gt;0,interest_nominal,0)</f>
        <v>0</v>
      </c>
      <c r="LKZ50" s="80">
        <f>IF(production!LKZ24&gt;0,interest_nominal,0)</f>
        <v>0</v>
      </c>
      <c r="LLA50" s="80">
        <f>IF(production!LLA24&gt;0,interest_nominal,0)</f>
        <v>0</v>
      </c>
      <c r="LLB50" s="80">
        <f>IF(production!LLB24&gt;0,interest_nominal,0)</f>
        <v>0</v>
      </c>
      <c r="LLC50" s="80">
        <f>IF(production!LLC24&gt;0,interest_nominal,0)</f>
        <v>0</v>
      </c>
      <c r="LLD50" s="80">
        <f>IF(production!LLD24&gt;0,interest_nominal,0)</f>
        <v>0</v>
      </c>
      <c r="LLE50" s="80">
        <f>IF(production!LLE24&gt;0,interest_nominal,0)</f>
        <v>0</v>
      </c>
      <c r="LLF50" s="80">
        <f>IF(production!LLF24&gt;0,interest_nominal,0)</f>
        <v>0</v>
      </c>
      <c r="LLG50" s="80">
        <f>IF(production!LLG24&gt;0,interest_nominal,0)</f>
        <v>0</v>
      </c>
      <c r="LLH50" s="80">
        <f>IF(production!LLH24&gt;0,interest_nominal,0)</f>
        <v>0</v>
      </c>
      <c r="LLI50" s="80">
        <f>IF(production!LLI24&gt;0,interest_nominal,0)</f>
        <v>0</v>
      </c>
      <c r="LLJ50" s="80">
        <f>IF(production!LLJ24&gt;0,interest_nominal,0)</f>
        <v>0</v>
      </c>
      <c r="LLK50" s="80">
        <f>IF(production!LLK24&gt;0,interest_nominal,0)</f>
        <v>0</v>
      </c>
      <c r="LLL50" s="80">
        <f>IF(production!LLL24&gt;0,interest_nominal,0)</f>
        <v>0</v>
      </c>
      <c r="LLM50" s="80">
        <f>IF(production!LLM24&gt;0,interest_nominal,0)</f>
        <v>0</v>
      </c>
      <c r="LLN50" s="80">
        <f>IF(production!LLN24&gt;0,interest_nominal,0)</f>
        <v>0</v>
      </c>
      <c r="LLO50" s="80">
        <f>IF(production!LLO24&gt;0,interest_nominal,0)</f>
        <v>0</v>
      </c>
      <c r="LLP50" s="80">
        <f>IF(production!LLP24&gt;0,interest_nominal,0)</f>
        <v>0</v>
      </c>
      <c r="LLQ50" s="80">
        <f>IF(production!LLQ24&gt;0,interest_nominal,0)</f>
        <v>0</v>
      </c>
      <c r="LLR50" s="80">
        <f>IF(production!LLR24&gt;0,interest_nominal,0)</f>
        <v>0</v>
      </c>
      <c r="LLS50" s="80">
        <f>IF(production!LLS24&gt;0,interest_nominal,0)</f>
        <v>0</v>
      </c>
      <c r="LLT50" s="80">
        <f>IF(production!LLT24&gt;0,interest_nominal,0)</f>
        <v>0</v>
      </c>
      <c r="LLU50" s="80">
        <f>IF(production!LLU24&gt;0,interest_nominal,0)</f>
        <v>0</v>
      </c>
      <c r="LLV50" s="80">
        <f>IF(production!LLV24&gt;0,interest_nominal,0)</f>
        <v>0</v>
      </c>
      <c r="LLW50" s="80">
        <f>IF(production!LLW24&gt;0,interest_nominal,0)</f>
        <v>0</v>
      </c>
      <c r="LLX50" s="80">
        <f>IF(production!LLX24&gt;0,interest_nominal,0)</f>
        <v>0</v>
      </c>
      <c r="LLY50" s="80">
        <f>IF(production!LLY24&gt;0,interest_nominal,0)</f>
        <v>0</v>
      </c>
      <c r="LLZ50" s="80">
        <f>IF(production!LLZ24&gt;0,interest_nominal,0)</f>
        <v>0</v>
      </c>
      <c r="LMA50" s="80">
        <f>IF(production!LMA24&gt;0,interest_nominal,0)</f>
        <v>0</v>
      </c>
      <c r="LMB50" s="80">
        <f>IF(production!LMB24&gt;0,interest_nominal,0)</f>
        <v>0</v>
      </c>
      <c r="LMC50" s="80">
        <f>IF(production!LMC24&gt;0,interest_nominal,0)</f>
        <v>0</v>
      </c>
      <c r="LMD50" s="80">
        <f>IF(production!LMD24&gt;0,interest_nominal,0)</f>
        <v>0</v>
      </c>
      <c r="LME50" s="80">
        <f>IF(production!LME24&gt;0,interest_nominal,0)</f>
        <v>0</v>
      </c>
      <c r="LMF50" s="80">
        <f>IF(production!LMF24&gt;0,interest_nominal,0)</f>
        <v>0</v>
      </c>
      <c r="LMG50" s="80">
        <f>IF(production!LMG24&gt;0,interest_nominal,0)</f>
        <v>0</v>
      </c>
      <c r="LMH50" s="80">
        <f>IF(production!LMH24&gt;0,interest_nominal,0)</f>
        <v>0</v>
      </c>
      <c r="LMI50" s="80">
        <f>IF(production!LMI24&gt;0,interest_nominal,0)</f>
        <v>0</v>
      </c>
      <c r="LMJ50" s="80">
        <f>IF(production!LMJ24&gt;0,interest_nominal,0)</f>
        <v>0</v>
      </c>
      <c r="LMK50" s="80">
        <f>IF(production!LMK24&gt;0,interest_nominal,0)</f>
        <v>0</v>
      </c>
      <c r="LML50" s="80">
        <f>IF(production!LML24&gt;0,interest_nominal,0)</f>
        <v>0</v>
      </c>
      <c r="LMM50" s="80">
        <f>IF(production!LMM24&gt;0,interest_nominal,0)</f>
        <v>0</v>
      </c>
      <c r="LMN50" s="80">
        <f>IF(production!LMN24&gt;0,interest_nominal,0)</f>
        <v>0</v>
      </c>
      <c r="LMO50" s="80">
        <f>IF(production!LMO24&gt;0,interest_nominal,0)</f>
        <v>0</v>
      </c>
      <c r="LMP50" s="80">
        <f>IF(production!LMP24&gt;0,interest_nominal,0)</f>
        <v>0</v>
      </c>
      <c r="LMQ50" s="80">
        <f>IF(production!LMQ24&gt;0,interest_nominal,0)</f>
        <v>0</v>
      </c>
      <c r="LMR50" s="80">
        <f>IF(production!LMR24&gt;0,interest_nominal,0)</f>
        <v>0</v>
      </c>
      <c r="LMS50" s="80">
        <f>IF(production!LMS24&gt;0,interest_nominal,0)</f>
        <v>0</v>
      </c>
      <c r="LMT50" s="80">
        <f>IF(production!LMT24&gt;0,interest_nominal,0)</f>
        <v>0</v>
      </c>
      <c r="LMU50" s="80">
        <f>IF(production!LMU24&gt;0,interest_nominal,0)</f>
        <v>0</v>
      </c>
      <c r="LMV50" s="80">
        <f>IF(production!LMV24&gt;0,interest_nominal,0)</f>
        <v>0</v>
      </c>
      <c r="LMW50" s="80">
        <f>IF(production!LMW24&gt;0,interest_nominal,0)</f>
        <v>0</v>
      </c>
      <c r="LMX50" s="80">
        <f>IF(production!LMX24&gt;0,interest_nominal,0)</f>
        <v>0</v>
      </c>
      <c r="LMY50" s="80">
        <f>IF(production!LMY24&gt;0,interest_nominal,0)</f>
        <v>0</v>
      </c>
      <c r="LMZ50" s="80">
        <f>IF(production!LMZ24&gt;0,interest_nominal,0)</f>
        <v>0</v>
      </c>
      <c r="LNA50" s="80">
        <f>IF(production!LNA24&gt;0,interest_nominal,0)</f>
        <v>0</v>
      </c>
      <c r="LNB50" s="80">
        <f>IF(production!LNB24&gt;0,interest_nominal,0)</f>
        <v>0</v>
      </c>
      <c r="LNC50" s="80">
        <f>IF(production!LNC24&gt;0,interest_nominal,0)</f>
        <v>0</v>
      </c>
      <c r="LND50" s="80">
        <f>IF(production!LND24&gt;0,interest_nominal,0)</f>
        <v>0</v>
      </c>
      <c r="LNE50" s="80">
        <f>IF(production!LNE24&gt;0,interest_nominal,0)</f>
        <v>0</v>
      </c>
      <c r="LNF50" s="80">
        <f>IF(production!LNF24&gt;0,interest_nominal,0)</f>
        <v>0</v>
      </c>
      <c r="LNG50" s="80">
        <f>IF(production!LNG24&gt;0,interest_nominal,0)</f>
        <v>0</v>
      </c>
      <c r="LNH50" s="80">
        <f>IF(production!LNH24&gt;0,interest_nominal,0)</f>
        <v>0</v>
      </c>
      <c r="LNI50" s="80">
        <f>IF(production!LNI24&gt;0,interest_nominal,0)</f>
        <v>0</v>
      </c>
      <c r="LNJ50" s="80">
        <f>IF(production!LNJ24&gt;0,interest_nominal,0)</f>
        <v>0</v>
      </c>
      <c r="LNK50" s="80">
        <f>IF(production!LNK24&gt;0,interest_nominal,0)</f>
        <v>0</v>
      </c>
      <c r="LNL50" s="80">
        <f>IF(production!LNL24&gt;0,interest_nominal,0)</f>
        <v>0</v>
      </c>
      <c r="LNM50" s="80">
        <f>IF(production!LNM24&gt;0,interest_nominal,0)</f>
        <v>0</v>
      </c>
      <c r="LNN50" s="80">
        <f>IF(production!LNN24&gt;0,interest_nominal,0)</f>
        <v>0</v>
      </c>
      <c r="LNO50" s="80">
        <f>IF(production!LNO24&gt;0,interest_nominal,0)</f>
        <v>0</v>
      </c>
      <c r="LNP50" s="80">
        <f>IF(production!LNP24&gt;0,interest_nominal,0)</f>
        <v>0</v>
      </c>
      <c r="LNQ50" s="80">
        <f>IF(production!LNQ24&gt;0,interest_nominal,0)</f>
        <v>0</v>
      </c>
      <c r="LNR50" s="80">
        <f>IF(production!LNR24&gt;0,interest_nominal,0)</f>
        <v>0</v>
      </c>
      <c r="LNS50" s="80">
        <f>IF(production!LNS24&gt;0,interest_nominal,0)</f>
        <v>0</v>
      </c>
      <c r="LNT50" s="80">
        <f>IF(production!LNT24&gt;0,interest_nominal,0)</f>
        <v>0</v>
      </c>
      <c r="LNU50" s="80">
        <f>IF(production!LNU24&gt;0,interest_nominal,0)</f>
        <v>0</v>
      </c>
      <c r="LNV50" s="80">
        <f>IF(production!LNV24&gt;0,interest_nominal,0)</f>
        <v>0</v>
      </c>
      <c r="LNW50" s="80">
        <f>IF(production!LNW24&gt;0,interest_nominal,0)</f>
        <v>0</v>
      </c>
      <c r="LNX50" s="80">
        <f>IF(production!LNX24&gt;0,interest_nominal,0)</f>
        <v>0</v>
      </c>
      <c r="LNY50" s="80">
        <f>IF(production!LNY24&gt;0,interest_nominal,0)</f>
        <v>0</v>
      </c>
      <c r="LNZ50" s="80">
        <f>IF(production!LNZ24&gt;0,interest_nominal,0)</f>
        <v>0</v>
      </c>
      <c r="LOA50" s="80">
        <f>IF(production!LOA24&gt;0,interest_nominal,0)</f>
        <v>0</v>
      </c>
      <c r="LOB50" s="80">
        <f>IF(production!LOB24&gt;0,interest_nominal,0)</f>
        <v>0</v>
      </c>
      <c r="LOC50" s="80">
        <f>IF(production!LOC24&gt;0,interest_nominal,0)</f>
        <v>0</v>
      </c>
      <c r="LOD50" s="80">
        <f>IF(production!LOD24&gt;0,interest_nominal,0)</f>
        <v>0</v>
      </c>
      <c r="LOE50" s="80">
        <f>IF(production!LOE24&gt;0,interest_nominal,0)</f>
        <v>0</v>
      </c>
      <c r="LOF50" s="80">
        <f>IF(production!LOF24&gt;0,interest_nominal,0)</f>
        <v>0</v>
      </c>
      <c r="LOG50" s="80">
        <f>IF(production!LOG24&gt;0,interest_nominal,0)</f>
        <v>0</v>
      </c>
      <c r="LOH50" s="80">
        <f>IF(production!LOH24&gt;0,interest_nominal,0)</f>
        <v>0</v>
      </c>
      <c r="LOI50" s="80">
        <f>IF(production!LOI24&gt;0,interest_nominal,0)</f>
        <v>0</v>
      </c>
      <c r="LOJ50" s="80">
        <f>IF(production!LOJ24&gt;0,interest_nominal,0)</f>
        <v>0</v>
      </c>
      <c r="LOK50" s="80">
        <f>IF(production!LOK24&gt;0,interest_nominal,0)</f>
        <v>0</v>
      </c>
      <c r="LOL50" s="80">
        <f>IF(production!LOL24&gt;0,interest_nominal,0)</f>
        <v>0</v>
      </c>
      <c r="LOM50" s="80">
        <f>IF(production!LOM24&gt;0,interest_nominal,0)</f>
        <v>0</v>
      </c>
      <c r="LON50" s="80">
        <f>IF(production!LON24&gt;0,interest_nominal,0)</f>
        <v>0</v>
      </c>
      <c r="LOO50" s="80">
        <f>IF(production!LOO24&gt;0,interest_nominal,0)</f>
        <v>0</v>
      </c>
      <c r="LOP50" s="80">
        <f>IF(production!LOP24&gt;0,interest_nominal,0)</f>
        <v>0</v>
      </c>
      <c r="LOQ50" s="80">
        <f>IF(production!LOQ24&gt;0,interest_nominal,0)</f>
        <v>0</v>
      </c>
      <c r="LOR50" s="80">
        <f>IF(production!LOR24&gt;0,interest_nominal,0)</f>
        <v>0</v>
      </c>
      <c r="LOS50" s="80">
        <f>IF(production!LOS24&gt;0,interest_nominal,0)</f>
        <v>0</v>
      </c>
      <c r="LOT50" s="80">
        <f>IF(production!LOT24&gt;0,interest_nominal,0)</f>
        <v>0</v>
      </c>
      <c r="LOU50" s="80">
        <f>IF(production!LOU24&gt;0,interest_nominal,0)</f>
        <v>0</v>
      </c>
      <c r="LOV50" s="80">
        <f>IF(production!LOV24&gt;0,interest_nominal,0)</f>
        <v>0</v>
      </c>
      <c r="LOW50" s="80">
        <f>IF(production!LOW24&gt;0,interest_nominal,0)</f>
        <v>0</v>
      </c>
      <c r="LOX50" s="80">
        <f>IF(production!LOX24&gt;0,interest_nominal,0)</f>
        <v>0</v>
      </c>
      <c r="LOY50" s="80">
        <f>IF(production!LOY24&gt;0,interest_nominal,0)</f>
        <v>0</v>
      </c>
      <c r="LOZ50" s="80">
        <f>IF(production!LOZ24&gt;0,interest_nominal,0)</f>
        <v>0</v>
      </c>
      <c r="LPA50" s="80">
        <f>IF(production!LPA24&gt;0,interest_nominal,0)</f>
        <v>0</v>
      </c>
      <c r="LPB50" s="80">
        <f>IF(production!LPB24&gt;0,interest_nominal,0)</f>
        <v>0</v>
      </c>
      <c r="LPC50" s="80">
        <f>IF(production!LPC24&gt;0,interest_nominal,0)</f>
        <v>0</v>
      </c>
      <c r="LPD50" s="80">
        <f>IF(production!LPD24&gt;0,interest_nominal,0)</f>
        <v>0</v>
      </c>
      <c r="LPE50" s="80">
        <f>IF(production!LPE24&gt;0,interest_nominal,0)</f>
        <v>0</v>
      </c>
      <c r="LPF50" s="80">
        <f>IF(production!LPF24&gt;0,interest_nominal,0)</f>
        <v>0</v>
      </c>
      <c r="LPG50" s="80">
        <f>IF(production!LPG24&gt;0,interest_nominal,0)</f>
        <v>0</v>
      </c>
      <c r="LPH50" s="80">
        <f>IF(production!LPH24&gt;0,interest_nominal,0)</f>
        <v>0</v>
      </c>
      <c r="LPI50" s="80">
        <f>IF(production!LPI24&gt;0,interest_nominal,0)</f>
        <v>0</v>
      </c>
      <c r="LPJ50" s="80">
        <f>IF(production!LPJ24&gt;0,interest_nominal,0)</f>
        <v>0</v>
      </c>
      <c r="LPK50" s="80">
        <f>IF(production!LPK24&gt;0,interest_nominal,0)</f>
        <v>0</v>
      </c>
      <c r="LPL50" s="80">
        <f>IF(production!LPL24&gt;0,interest_nominal,0)</f>
        <v>0</v>
      </c>
      <c r="LPM50" s="80">
        <f>IF(production!LPM24&gt;0,interest_nominal,0)</f>
        <v>0</v>
      </c>
      <c r="LPN50" s="80">
        <f>IF(production!LPN24&gt;0,interest_nominal,0)</f>
        <v>0</v>
      </c>
      <c r="LPO50" s="80">
        <f>IF(production!LPO24&gt;0,interest_nominal,0)</f>
        <v>0</v>
      </c>
      <c r="LPP50" s="80">
        <f>IF(production!LPP24&gt;0,interest_nominal,0)</f>
        <v>0</v>
      </c>
      <c r="LPQ50" s="80">
        <f>IF(production!LPQ24&gt;0,interest_nominal,0)</f>
        <v>0</v>
      </c>
      <c r="LPR50" s="80">
        <f>IF(production!LPR24&gt;0,interest_nominal,0)</f>
        <v>0</v>
      </c>
      <c r="LPS50" s="80">
        <f>IF(production!LPS24&gt;0,interest_nominal,0)</f>
        <v>0</v>
      </c>
      <c r="LPT50" s="80">
        <f>IF(production!LPT24&gt;0,interest_nominal,0)</f>
        <v>0</v>
      </c>
      <c r="LPU50" s="80">
        <f>IF(production!LPU24&gt;0,interest_nominal,0)</f>
        <v>0</v>
      </c>
      <c r="LPV50" s="80">
        <f>IF(production!LPV24&gt;0,interest_nominal,0)</f>
        <v>0</v>
      </c>
      <c r="LPW50" s="80">
        <f>IF(production!LPW24&gt;0,interest_nominal,0)</f>
        <v>0</v>
      </c>
      <c r="LPX50" s="80">
        <f>IF(production!LPX24&gt;0,interest_nominal,0)</f>
        <v>0</v>
      </c>
      <c r="LPY50" s="80">
        <f>IF(production!LPY24&gt;0,interest_nominal,0)</f>
        <v>0</v>
      </c>
      <c r="LPZ50" s="80">
        <f>IF(production!LPZ24&gt;0,interest_nominal,0)</f>
        <v>0</v>
      </c>
      <c r="LQA50" s="80">
        <f>IF(production!LQA24&gt;0,interest_nominal,0)</f>
        <v>0</v>
      </c>
      <c r="LQB50" s="80">
        <f>IF(production!LQB24&gt;0,interest_nominal,0)</f>
        <v>0</v>
      </c>
      <c r="LQC50" s="80">
        <f>IF(production!LQC24&gt;0,interest_nominal,0)</f>
        <v>0</v>
      </c>
      <c r="LQD50" s="80">
        <f>IF(production!LQD24&gt;0,interest_nominal,0)</f>
        <v>0</v>
      </c>
      <c r="LQE50" s="80">
        <f>IF(production!LQE24&gt;0,interest_nominal,0)</f>
        <v>0</v>
      </c>
      <c r="LQF50" s="80">
        <f>IF(production!LQF24&gt;0,interest_nominal,0)</f>
        <v>0</v>
      </c>
      <c r="LQG50" s="80">
        <f>IF(production!LQG24&gt;0,interest_nominal,0)</f>
        <v>0</v>
      </c>
      <c r="LQH50" s="80">
        <f>IF(production!LQH24&gt;0,interest_nominal,0)</f>
        <v>0</v>
      </c>
      <c r="LQI50" s="80">
        <f>IF(production!LQI24&gt;0,interest_nominal,0)</f>
        <v>0</v>
      </c>
      <c r="LQJ50" s="80">
        <f>IF(production!LQJ24&gt;0,interest_nominal,0)</f>
        <v>0</v>
      </c>
      <c r="LQK50" s="80">
        <f>IF(production!LQK24&gt;0,interest_nominal,0)</f>
        <v>0</v>
      </c>
      <c r="LQL50" s="80">
        <f>IF(production!LQL24&gt;0,interest_nominal,0)</f>
        <v>0</v>
      </c>
      <c r="LQM50" s="80">
        <f>IF(production!LQM24&gt;0,interest_nominal,0)</f>
        <v>0</v>
      </c>
      <c r="LQN50" s="80">
        <f>IF(production!LQN24&gt;0,interest_nominal,0)</f>
        <v>0</v>
      </c>
      <c r="LQO50" s="80">
        <f>IF(production!LQO24&gt;0,interest_nominal,0)</f>
        <v>0</v>
      </c>
      <c r="LQP50" s="80">
        <f>IF(production!LQP24&gt;0,interest_nominal,0)</f>
        <v>0</v>
      </c>
      <c r="LQQ50" s="80">
        <f>IF(production!LQQ24&gt;0,interest_nominal,0)</f>
        <v>0</v>
      </c>
      <c r="LQR50" s="80">
        <f>IF(production!LQR24&gt;0,interest_nominal,0)</f>
        <v>0</v>
      </c>
      <c r="LQS50" s="80">
        <f>IF(production!LQS24&gt;0,interest_nominal,0)</f>
        <v>0</v>
      </c>
      <c r="LQT50" s="80">
        <f>IF(production!LQT24&gt;0,interest_nominal,0)</f>
        <v>0</v>
      </c>
      <c r="LQU50" s="80">
        <f>IF(production!LQU24&gt;0,interest_nominal,0)</f>
        <v>0</v>
      </c>
      <c r="LQV50" s="80">
        <f>IF(production!LQV24&gt;0,interest_nominal,0)</f>
        <v>0</v>
      </c>
      <c r="LQW50" s="80">
        <f>IF(production!LQW24&gt;0,interest_nominal,0)</f>
        <v>0</v>
      </c>
      <c r="LQX50" s="80">
        <f>IF(production!LQX24&gt;0,interest_nominal,0)</f>
        <v>0</v>
      </c>
      <c r="LQY50" s="80">
        <f>IF(production!LQY24&gt;0,interest_nominal,0)</f>
        <v>0</v>
      </c>
      <c r="LQZ50" s="80">
        <f>IF(production!LQZ24&gt;0,interest_nominal,0)</f>
        <v>0</v>
      </c>
      <c r="LRA50" s="80">
        <f>IF(production!LRA24&gt;0,interest_nominal,0)</f>
        <v>0</v>
      </c>
      <c r="LRB50" s="80">
        <f>IF(production!LRB24&gt;0,interest_nominal,0)</f>
        <v>0</v>
      </c>
      <c r="LRC50" s="80">
        <f>IF(production!LRC24&gt;0,interest_nominal,0)</f>
        <v>0</v>
      </c>
      <c r="LRD50" s="80">
        <f>IF(production!LRD24&gt;0,interest_nominal,0)</f>
        <v>0</v>
      </c>
      <c r="LRE50" s="80">
        <f>IF(production!LRE24&gt;0,interest_nominal,0)</f>
        <v>0</v>
      </c>
      <c r="LRF50" s="80">
        <f>IF(production!LRF24&gt;0,interest_nominal,0)</f>
        <v>0</v>
      </c>
      <c r="LRG50" s="80">
        <f>IF(production!LRG24&gt;0,interest_nominal,0)</f>
        <v>0</v>
      </c>
      <c r="LRH50" s="80">
        <f>IF(production!LRH24&gt;0,interest_nominal,0)</f>
        <v>0</v>
      </c>
      <c r="LRI50" s="80">
        <f>IF(production!LRI24&gt;0,interest_nominal,0)</f>
        <v>0</v>
      </c>
      <c r="LRJ50" s="80">
        <f>IF(production!LRJ24&gt;0,interest_nominal,0)</f>
        <v>0</v>
      </c>
      <c r="LRK50" s="80">
        <f>IF(production!LRK24&gt;0,interest_nominal,0)</f>
        <v>0</v>
      </c>
      <c r="LRL50" s="80">
        <f>IF(production!LRL24&gt;0,interest_nominal,0)</f>
        <v>0</v>
      </c>
      <c r="LRM50" s="80">
        <f>IF(production!LRM24&gt;0,interest_nominal,0)</f>
        <v>0</v>
      </c>
      <c r="LRN50" s="80">
        <f>IF(production!LRN24&gt;0,interest_nominal,0)</f>
        <v>0</v>
      </c>
      <c r="LRO50" s="80">
        <f>IF(production!LRO24&gt;0,interest_nominal,0)</f>
        <v>0</v>
      </c>
      <c r="LRP50" s="80">
        <f>IF(production!LRP24&gt;0,interest_nominal,0)</f>
        <v>0</v>
      </c>
      <c r="LRQ50" s="80">
        <f>IF(production!LRQ24&gt;0,interest_nominal,0)</f>
        <v>0</v>
      </c>
      <c r="LRR50" s="80">
        <f>IF(production!LRR24&gt;0,interest_nominal,0)</f>
        <v>0</v>
      </c>
      <c r="LRS50" s="80">
        <f>IF(production!LRS24&gt;0,interest_nominal,0)</f>
        <v>0</v>
      </c>
      <c r="LRT50" s="80">
        <f>IF(production!LRT24&gt;0,interest_nominal,0)</f>
        <v>0</v>
      </c>
      <c r="LRU50" s="80">
        <f>IF(production!LRU24&gt;0,interest_nominal,0)</f>
        <v>0</v>
      </c>
      <c r="LRV50" s="80">
        <f>IF(production!LRV24&gt;0,interest_nominal,0)</f>
        <v>0</v>
      </c>
      <c r="LRW50" s="80">
        <f>IF(production!LRW24&gt;0,interest_nominal,0)</f>
        <v>0</v>
      </c>
      <c r="LRX50" s="80">
        <f>IF(production!LRX24&gt;0,interest_nominal,0)</f>
        <v>0</v>
      </c>
      <c r="LRY50" s="80">
        <f>IF(production!LRY24&gt;0,interest_nominal,0)</f>
        <v>0</v>
      </c>
      <c r="LRZ50" s="80">
        <f>IF(production!LRZ24&gt;0,interest_nominal,0)</f>
        <v>0</v>
      </c>
      <c r="LSA50" s="80">
        <f>IF(production!LSA24&gt;0,interest_nominal,0)</f>
        <v>0</v>
      </c>
      <c r="LSB50" s="80">
        <f>IF(production!LSB24&gt;0,interest_nominal,0)</f>
        <v>0</v>
      </c>
      <c r="LSC50" s="80">
        <f>IF(production!LSC24&gt;0,interest_nominal,0)</f>
        <v>0</v>
      </c>
      <c r="LSD50" s="80">
        <f>IF(production!LSD24&gt;0,interest_nominal,0)</f>
        <v>0</v>
      </c>
      <c r="LSE50" s="80">
        <f>IF(production!LSE24&gt;0,interest_nominal,0)</f>
        <v>0</v>
      </c>
      <c r="LSF50" s="80">
        <f>IF(production!LSF24&gt;0,interest_nominal,0)</f>
        <v>0</v>
      </c>
      <c r="LSG50" s="80">
        <f>IF(production!LSG24&gt;0,interest_nominal,0)</f>
        <v>0</v>
      </c>
      <c r="LSH50" s="80">
        <f>IF(production!LSH24&gt;0,interest_nominal,0)</f>
        <v>0</v>
      </c>
      <c r="LSI50" s="80">
        <f>IF(production!LSI24&gt;0,interest_nominal,0)</f>
        <v>0</v>
      </c>
      <c r="LSJ50" s="80">
        <f>IF(production!LSJ24&gt;0,interest_nominal,0)</f>
        <v>0</v>
      </c>
      <c r="LSK50" s="80">
        <f>IF(production!LSK24&gt;0,interest_nominal,0)</f>
        <v>0</v>
      </c>
      <c r="LSL50" s="80">
        <f>IF(production!LSL24&gt;0,interest_nominal,0)</f>
        <v>0</v>
      </c>
      <c r="LSM50" s="80">
        <f>IF(production!LSM24&gt;0,interest_nominal,0)</f>
        <v>0</v>
      </c>
      <c r="LSN50" s="80">
        <f>IF(production!LSN24&gt;0,interest_nominal,0)</f>
        <v>0</v>
      </c>
      <c r="LSO50" s="80">
        <f>IF(production!LSO24&gt;0,interest_nominal,0)</f>
        <v>0</v>
      </c>
      <c r="LSP50" s="80">
        <f>IF(production!LSP24&gt;0,interest_nominal,0)</f>
        <v>0</v>
      </c>
      <c r="LSQ50" s="80">
        <f>IF(production!LSQ24&gt;0,interest_nominal,0)</f>
        <v>0</v>
      </c>
      <c r="LSR50" s="80">
        <f>IF(production!LSR24&gt;0,interest_nominal,0)</f>
        <v>0</v>
      </c>
      <c r="LSS50" s="80">
        <f>IF(production!LSS24&gt;0,interest_nominal,0)</f>
        <v>0</v>
      </c>
      <c r="LST50" s="80">
        <f>IF(production!LST24&gt;0,interest_nominal,0)</f>
        <v>0</v>
      </c>
      <c r="LSU50" s="80">
        <f>IF(production!LSU24&gt;0,interest_nominal,0)</f>
        <v>0</v>
      </c>
      <c r="LSV50" s="80">
        <f>IF(production!LSV24&gt;0,interest_nominal,0)</f>
        <v>0</v>
      </c>
      <c r="LSW50" s="80">
        <f>IF(production!LSW24&gt;0,interest_nominal,0)</f>
        <v>0</v>
      </c>
      <c r="LSX50" s="80">
        <f>IF(production!LSX24&gt;0,interest_nominal,0)</f>
        <v>0</v>
      </c>
      <c r="LSY50" s="80">
        <f>IF(production!LSY24&gt;0,interest_nominal,0)</f>
        <v>0</v>
      </c>
      <c r="LSZ50" s="80">
        <f>IF(production!LSZ24&gt;0,interest_nominal,0)</f>
        <v>0</v>
      </c>
      <c r="LTA50" s="80">
        <f>IF(production!LTA24&gt;0,interest_nominal,0)</f>
        <v>0</v>
      </c>
      <c r="LTB50" s="80">
        <f>IF(production!LTB24&gt;0,interest_nominal,0)</f>
        <v>0</v>
      </c>
      <c r="LTC50" s="80">
        <f>IF(production!LTC24&gt;0,interest_nominal,0)</f>
        <v>0</v>
      </c>
      <c r="LTD50" s="80">
        <f>IF(production!LTD24&gt;0,interest_nominal,0)</f>
        <v>0</v>
      </c>
      <c r="LTE50" s="80">
        <f>IF(production!LTE24&gt;0,interest_nominal,0)</f>
        <v>0</v>
      </c>
      <c r="LTF50" s="80">
        <f>IF(production!LTF24&gt;0,interest_nominal,0)</f>
        <v>0</v>
      </c>
      <c r="LTG50" s="80">
        <f>IF(production!LTG24&gt;0,interest_nominal,0)</f>
        <v>0</v>
      </c>
      <c r="LTH50" s="80">
        <f>IF(production!LTH24&gt;0,interest_nominal,0)</f>
        <v>0</v>
      </c>
      <c r="LTI50" s="80">
        <f>IF(production!LTI24&gt;0,interest_nominal,0)</f>
        <v>0</v>
      </c>
      <c r="LTJ50" s="80">
        <f>IF(production!LTJ24&gt;0,interest_nominal,0)</f>
        <v>0</v>
      </c>
      <c r="LTK50" s="80">
        <f>IF(production!LTK24&gt;0,interest_nominal,0)</f>
        <v>0</v>
      </c>
      <c r="LTL50" s="80">
        <f>IF(production!LTL24&gt;0,interest_nominal,0)</f>
        <v>0</v>
      </c>
      <c r="LTM50" s="80">
        <f>IF(production!LTM24&gt;0,interest_nominal,0)</f>
        <v>0</v>
      </c>
      <c r="LTN50" s="80">
        <f>IF(production!LTN24&gt;0,interest_nominal,0)</f>
        <v>0</v>
      </c>
      <c r="LTO50" s="80">
        <f>IF(production!LTO24&gt;0,interest_nominal,0)</f>
        <v>0</v>
      </c>
      <c r="LTP50" s="80">
        <f>IF(production!LTP24&gt;0,interest_nominal,0)</f>
        <v>0</v>
      </c>
      <c r="LTQ50" s="80">
        <f>IF(production!LTQ24&gt;0,interest_nominal,0)</f>
        <v>0</v>
      </c>
      <c r="LTR50" s="80">
        <f>IF(production!LTR24&gt;0,interest_nominal,0)</f>
        <v>0</v>
      </c>
      <c r="LTS50" s="80">
        <f>IF(production!LTS24&gt;0,interest_nominal,0)</f>
        <v>0</v>
      </c>
      <c r="LTT50" s="80">
        <f>IF(production!LTT24&gt;0,interest_nominal,0)</f>
        <v>0</v>
      </c>
      <c r="LTU50" s="80">
        <f>IF(production!LTU24&gt;0,interest_nominal,0)</f>
        <v>0</v>
      </c>
      <c r="LTV50" s="80">
        <f>IF(production!LTV24&gt;0,interest_nominal,0)</f>
        <v>0</v>
      </c>
      <c r="LTW50" s="80">
        <f>IF(production!LTW24&gt;0,interest_nominal,0)</f>
        <v>0</v>
      </c>
      <c r="LTX50" s="80">
        <f>IF(production!LTX24&gt;0,interest_nominal,0)</f>
        <v>0</v>
      </c>
      <c r="LTY50" s="80">
        <f>IF(production!LTY24&gt;0,interest_nominal,0)</f>
        <v>0</v>
      </c>
      <c r="LTZ50" s="80">
        <f>IF(production!LTZ24&gt;0,interest_nominal,0)</f>
        <v>0</v>
      </c>
      <c r="LUA50" s="80">
        <f>IF(production!LUA24&gt;0,interest_nominal,0)</f>
        <v>0</v>
      </c>
      <c r="LUB50" s="80">
        <f>IF(production!LUB24&gt;0,interest_nominal,0)</f>
        <v>0</v>
      </c>
      <c r="LUC50" s="80">
        <f>IF(production!LUC24&gt;0,interest_nominal,0)</f>
        <v>0</v>
      </c>
      <c r="LUD50" s="80">
        <f>IF(production!LUD24&gt;0,interest_nominal,0)</f>
        <v>0</v>
      </c>
      <c r="LUE50" s="80">
        <f>IF(production!LUE24&gt;0,interest_nominal,0)</f>
        <v>0</v>
      </c>
      <c r="LUF50" s="80">
        <f>IF(production!LUF24&gt;0,interest_nominal,0)</f>
        <v>0</v>
      </c>
      <c r="LUG50" s="80">
        <f>IF(production!LUG24&gt;0,interest_nominal,0)</f>
        <v>0</v>
      </c>
      <c r="LUH50" s="80">
        <f>IF(production!LUH24&gt;0,interest_nominal,0)</f>
        <v>0</v>
      </c>
      <c r="LUI50" s="80">
        <f>IF(production!LUI24&gt;0,interest_nominal,0)</f>
        <v>0</v>
      </c>
      <c r="LUJ50" s="80">
        <f>IF(production!LUJ24&gt;0,interest_nominal,0)</f>
        <v>0</v>
      </c>
      <c r="LUK50" s="80">
        <f>IF(production!LUK24&gt;0,interest_nominal,0)</f>
        <v>0</v>
      </c>
      <c r="LUL50" s="80">
        <f>IF(production!LUL24&gt;0,interest_nominal,0)</f>
        <v>0</v>
      </c>
      <c r="LUM50" s="80">
        <f>IF(production!LUM24&gt;0,interest_nominal,0)</f>
        <v>0</v>
      </c>
      <c r="LUN50" s="80">
        <f>IF(production!LUN24&gt;0,interest_nominal,0)</f>
        <v>0</v>
      </c>
      <c r="LUO50" s="80">
        <f>IF(production!LUO24&gt;0,interest_nominal,0)</f>
        <v>0</v>
      </c>
      <c r="LUP50" s="80">
        <f>IF(production!LUP24&gt;0,interest_nominal,0)</f>
        <v>0</v>
      </c>
      <c r="LUQ50" s="80">
        <f>IF(production!LUQ24&gt;0,interest_nominal,0)</f>
        <v>0</v>
      </c>
      <c r="LUR50" s="80">
        <f>IF(production!LUR24&gt;0,interest_nominal,0)</f>
        <v>0</v>
      </c>
      <c r="LUS50" s="80">
        <f>IF(production!LUS24&gt;0,interest_nominal,0)</f>
        <v>0</v>
      </c>
      <c r="LUT50" s="80">
        <f>IF(production!LUT24&gt;0,interest_nominal,0)</f>
        <v>0</v>
      </c>
      <c r="LUU50" s="80">
        <f>IF(production!LUU24&gt;0,interest_nominal,0)</f>
        <v>0</v>
      </c>
      <c r="LUV50" s="80">
        <f>IF(production!LUV24&gt;0,interest_nominal,0)</f>
        <v>0</v>
      </c>
      <c r="LUW50" s="80">
        <f>IF(production!LUW24&gt;0,interest_nominal,0)</f>
        <v>0</v>
      </c>
      <c r="LUX50" s="80">
        <f>IF(production!LUX24&gt;0,interest_nominal,0)</f>
        <v>0</v>
      </c>
      <c r="LUY50" s="80">
        <f>IF(production!LUY24&gt;0,interest_nominal,0)</f>
        <v>0</v>
      </c>
      <c r="LUZ50" s="80">
        <f>IF(production!LUZ24&gt;0,interest_nominal,0)</f>
        <v>0</v>
      </c>
      <c r="LVA50" s="80">
        <f>IF(production!LVA24&gt;0,interest_nominal,0)</f>
        <v>0</v>
      </c>
      <c r="LVB50" s="80">
        <f>IF(production!LVB24&gt;0,interest_nominal,0)</f>
        <v>0</v>
      </c>
      <c r="LVC50" s="80">
        <f>IF(production!LVC24&gt;0,interest_nominal,0)</f>
        <v>0</v>
      </c>
      <c r="LVD50" s="80">
        <f>IF(production!LVD24&gt;0,interest_nominal,0)</f>
        <v>0</v>
      </c>
      <c r="LVE50" s="80">
        <f>IF(production!LVE24&gt;0,interest_nominal,0)</f>
        <v>0</v>
      </c>
      <c r="LVF50" s="80">
        <f>IF(production!LVF24&gt;0,interest_nominal,0)</f>
        <v>0</v>
      </c>
      <c r="LVG50" s="80">
        <f>IF(production!LVG24&gt;0,interest_nominal,0)</f>
        <v>0</v>
      </c>
      <c r="LVH50" s="80">
        <f>IF(production!LVH24&gt;0,interest_nominal,0)</f>
        <v>0</v>
      </c>
      <c r="LVI50" s="80">
        <f>IF(production!LVI24&gt;0,interest_nominal,0)</f>
        <v>0</v>
      </c>
      <c r="LVJ50" s="80">
        <f>IF(production!LVJ24&gt;0,interest_nominal,0)</f>
        <v>0</v>
      </c>
      <c r="LVK50" s="80">
        <f>IF(production!LVK24&gt;0,interest_nominal,0)</f>
        <v>0</v>
      </c>
      <c r="LVL50" s="80">
        <f>IF(production!LVL24&gt;0,interest_nominal,0)</f>
        <v>0</v>
      </c>
      <c r="LVM50" s="80">
        <f>IF(production!LVM24&gt;0,interest_nominal,0)</f>
        <v>0</v>
      </c>
      <c r="LVN50" s="80">
        <f>IF(production!LVN24&gt;0,interest_nominal,0)</f>
        <v>0</v>
      </c>
      <c r="LVO50" s="80">
        <f>IF(production!LVO24&gt;0,interest_nominal,0)</f>
        <v>0</v>
      </c>
      <c r="LVP50" s="80">
        <f>IF(production!LVP24&gt;0,interest_nominal,0)</f>
        <v>0</v>
      </c>
      <c r="LVQ50" s="80">
        <f>IF(production!LVQ24&gt;0,interest_nominal,0)</f>
        <v>0</v>
      </c>
      <c r="LVR50" s="80">
        <f>IF(production!LVR24&gt;0,interest_nominal,0)</f>
        <v>0</v>
      </c>
      <c r="LVS50" s="80">
        <f>IF(production!LVS24&gt;0,interest_nominal,0)</f>
        <v>0</v>
      </c>
      <c r="LVT50" s="80">
        <f>IF(production!LVT24&gt;0,interest_nominal,0)</f>
        <v>0</v>
      </c>
      <c r="LVU50" s="80">
        <f>IF(production!LVU24&gt;0,interest_nominal,0)</f>
        <v>0</v>
      </c>
      <c r="LVV50" s="80">
        <f>IF(production!LVV24&gt;0,interest_nominal,0)</f>
        <v>0</v>
      </c>
      <c r="LVW50" s="80">
        <f>IF(production!LVW24&gt;0,interest_nominal,0)</f>
        <v>0</v>
      </c>
      <c r="LVX50" s="80">
        <f>IF(production!LVX24&gt;0,interest_nominal,0)</f>
        <v>0</v>
      </c>
      <c r="LVY50" s="80">
        <f>IF(production!LVY24&gt;0,interest_nominal,0)</f>
        <v>0</v>
      </c>
      <c r="LVZ50" s="80">
        <f>IF(production!LVZ24&gt;0,interest_nominal,0)</f>
        <v>0</v>
      </c>
      <c r="LWA50" s="80">
        <f>IF(production!LWA24&gt;0,interest_nominal,0)</f>
        <v>0</v>
      </c>
      <c r="LWB50" s="80">
        <f>IF(production!LWB24&gt;0,interest_nominal,0)</f>
        <v>0</v>
      </c>
      <c r="LWC50" s="80">
        <f>IF(production!LWC24&gt;0,interest_nominal,0)</f>
        <v>0</v>
      </c>
      <c r="LWD50" s="80">
        <f>IF(production!LWD24&gt;0,interest_nominal,0)</f>
        <v>0</v>
      </c>
      <c r="LWE50" s="80">
        <f>IF(production!LWE24&gt;0,interest_nominal,0)</f>
        <v>0</v>
      </c>
      <c r="LWF50" s="80">
        <f>IF(production!LWF24&gt;0,interest_nominal,0)</f>
        <v>0</v>
      </c>
      <c r="LWG50" s="80">
        <f>IF(production!LWG24&gt;0,interest_nominal,0)</f>
        <v>0</v>
      </c>
      <c r="LWH50" s="80">
        <f>IF(production!LWH24&gt;0,interest_nominal,0)</f>
        <v>0</v>
      </c>
      <c r="LWI50" s="80">
        <f>IF(production!LWI24&gt;0,interest_nominal,0)</f>
        <v>0</v>
      </c>
      <c r="LWJ50" s="80">
        <f>IF(production!LWJ24&gt;0,interest_nominal,0)</f>
        <v>0</v>
      </c>
      <c r="LWK50" s="80">
        <f>IF(production!LWK24&gt;0,interest_nominal,0)</f>
        <v>0</v>
      </c>
      <c r="LWL50" s="80">
        <f>IF(production!LWL24&gt;0,interest_nominal,0)</f>
        <v>0</v>
      </c>
      <c r="LWM50" s="80">
        <f>IF(production!LWM24&gt;0,interest_nominal,0)</f>
        <v>0</v>
      </c>
      <c r="LWN50" s="80">
        <f>IF(production!LWN24&gt;0,interest_nominal,0)</f>
        <v>0</v>
      </c>
      <c r="LWO50" s="80">
        <f>IF(production!LWO24&gt;0,interest_nominal,0)</f>
        <v>0</v>
      </c>
      <c r="LWP50" s="80">
        <f>IF(production!LWP24&gt;0,interest_nominal,0)</f>
        <v>0</v>
      </c>
      <c r="LWQ50" s="80">
        <f>IF(production!LWQ24&gt;0,interest_nominal,0)</f>
        <v>0</v>
      </c>
      <c r="LWR50" s="80">
        <f>IF(production!LWR24&gt;0,interest_nominal,0)</f>
        <v>0</v>
      </c>
      <c r="LWS50" s="80">
        <f>IF(production!LWS24&gt;0,interest_nominal,0)</f>
        <v>0</v>
      </c>
      <c r="LWT50" s="80">
        <f>IF(production!LWT24&gt;0,interest_nominal,0)</f>
        <v>0</v>
      </c>
      <c r="LWU50" s="80">
        <f>IF(production!LWU24&gt;0,interest_nominal,0)</f>
        <v>0</v>
      </c>
      <c r="LWV50" s="80">
        <f>IF(production!LWV24&gt;0,interest_nominal,0)</f>
        <v>0</v>
      </c>
      <c r="LWW50" s="80">
        <f>IF(production!LWW24&gt;0,interest_nominal,0)</f>
        <v>0</v>
      </c>
      <c r="LWX50" s="80">
        <f>IF(production!LWX24&gt;0,interest_nominal,0)</f>
        <v>0</v>
      </c>
      <c r="LWY50" s="80">
        <f>IF(production!LWY24&gt;0,interest_nominal,0)</f>
        <v>0</v>
      </c>
      <c r="LWZ50" s="80">
        <f>IF(production!LWZ24&gt;0,interest_nominal,0)</f>
        <v>0</v>
      </c>
      <c r="LXA50" s="80">
        <f>IF(production!LXA24&gt;0,interest_nominal,0)</f>
        <v>0</v>
      </c>
      <c r="LXB50" s="80">
        <f>IF(production!LXB24&gt;0,interest_nominal,0)</f>
        <v>0</v>
      </c>
      <c r="LXC50" s="80">
        <f>IF(production!LXC24&gt;0,interest_nominal,0)</f>
        <v>0</v>
      </c>
      <c r="LXD50" s="80">
        <f>IF(production!LXD24&gt;0,interest_nominal,0)</f>
        <v>0</v>
      </c>
      <c r="LXE50" s="80">
        <f>IF(production!LXE24&gt;0,interest_nominal,0)</f>
        <v>0</v>
      </c>
      <c r="LXF50" s="80">
        <f>IF(production!LXF24&gt;0,interest_nominal,0)</f>
        <v>0</v>
      </c>
      <c r="LXG50" s="80">
        <f>IF(production!LXG24&gt;0,interest_nominal,0)</f>
        <v>0</v>
      </c>
      <c r="LXH50" s="80">
        <f>IF(production!LXH24&gt;0,interest_nominal,0)</f>
        <v>0</v>
      </c>
      <c r="LXI50" s="80">
        <f>IF(production!LXI24&gt;0,interest_nominal,0)</f>
        <v>0</v>
      </c>
      <c r="LXJ50" s="80">
        <f>IF(production!LXJ24&gt;0,interest_nominal,0)</f>
        <v>0</v>
      </c>
      <c r="LXK50" s="80">
        <f>IF(production!LXK24&gt;0,interest_nominal,0)</f>
        <v>0</v>
      </c>
      <c r="LXL50" s="80">
        <f>IF(production!LXL24&gt;0,interest_nominal,0)</f>
        <v>0</v>
      </c>
      <c r="LXM50" s="80">
        <f>IF(production!LXM24&gt;0,interest_nominal,0)</f>
        <v>0</v>
      </c>
      <c r="LXN50" s="80">
        <f>IF(production!LXN24&gt;0,interest_nominal,0)</f>
        <v>0</v>
      </c>
      <c r="LXO50" s="80">
        <f>IF(production!LXO24&gt;0,interest_nominal,0)</f>
        <v>0</v>
      </c>
      <c r="LXP50" s="80">
        <f>IF(production!LXP24&gt;0,interest_nominal,0)</f>
        <v>0</v>
      </c>
      <c r="LXQ50" s="80">
        <f>IF(production!LXQ24&gt;0,interest_nominal,0)</f>
        <v>0</v>
      </c>
      <c r="LXR50" s="80">
        <f>IF(production!LXR24&gt;0,interest_nominal,0)</f>
        <v>0</v>
      </c>
      <c r="LXS50" s="80">
        <f>IF(production!LXS24&gt;0,interest_nominal,0)</f>
        <v>0</v>
      </c>
      <c r="LXT50" s="80">
        <f>IF(production!LXT24&gt;0,interest_nominal,0)</f>
        <v>0</v>
      </c>
      <c r="LXU50" s="80">
        <f>IF(production!LXU24&gt;0,interest_nominal,0)</f>
        <v>0</v>
      </c>
      <c r="LXV50" s="80">
        <f>IF(production!LXV24&gt;0,interest_nominal,0)</f>
        <v>0</v>
      </c>
      <c r="LXW50" s="80">
        <f>IF(production!LXW24&gt;0,interest_nominal,0)</f>
        <v>0</v>
      </c>
      <c r="LXX50" s="80">
        <f>IF(production!LXX24&gt;0,interest_nominal,0)</f>
        <v>0</v>
      </c>
      <c r="LXY50" s="80">
        <f>IF(production!LXY24&gt;0,interest_nominal,0)</f>
        <v>0</v>
      </c>
      <c r="LXZ50" s="80">
        <f>IF(production!LXZ24&gt;0,interest_nominal,0)</f>
        <v>0</v>
      </c>
      <c r="LYA50" s="80">
        <f>IF(production!LYA24&gt;0,interest_nominal,0)</f>
        <v>0</v>
      </c>
      <c r="LYB50" s="80">
        <f>IF(production!LYB24&gt;0,interest_nominal,0)</f>
        <v>0</v>
      </c>
      <c r="LYC50" s="80">
        <f>IF(production!LYC24&gt;0,interest_nominal,0)</f>
        <v>0</v>
      </c>
      <c r="LYD50" s="80">
        <f>IF(production!LYD24&gt;0,interest_nominal,0)</f>
        <v>0</v>
      </c>
      <c r="LYE50" s="80">
        <f>IF(production!LYE24&gt;0,interest_nominal,0)</f>
        <v>0</v>
      </c>
      <c r="LYF50" s="80">
        <f>IF(production!LYF24&gt;0,interest_nominal,0)</f>
        <v>0</v>
      </c>
      <c r="LYG50" s="80">
        <f>IF(production!LYG24&gt;0,interest_nominal,0)</f>
        <v>0</v>
      </c>
      <c r="LYH50" s="80">
        <f>IF(production!LYH24&gt;0,interest_nominal,0)</f>
        <v>0</v>
      </c>
      <c r="LYI50" s="80">
        <f>IF(production!LYI24&gt;0,interest_nominal,0)</f>
        <v>0</v>
      </c>
      <c r="LYJ50" s="80">
        <f>IF(production!LYJ24&gt;0,interest_nominal,0)</f>
        <v>0</v>
      </c>
      <c r="LYK50" s="80">
        <f>IF(production!LYK24&gt;0,interest_nominal,0)</f>
        <v>0</v>
      </c>
      <c r="LYL50" s="80">
        <f>IF(production!LYL24&gt;0,interest_nominal,0)</f>
        <v>0</v>
      </c>
      <c r="LYM50" s="80">
        <f>IF(production!LYM24&gt;0,interest_nominal,0)</f>
        <v>0</v>
      </c>
      <c r="LYN50" s="80">
        <f>IF(production!LYN24&gt;0,interest_nominal,0)</f>
        <v>0</v>
      </c>
      <c r="LYO50" s="80">
        <f>IF(production!LYO24&gt;0,interest_nominal,0)</f>
        <v>0</v>
      </c>
      <c r="LYP50" s="80">
        <f>IF(production!LYP24&gt;0,interest_nominal,0)</f>
        <v>0</v>
      </c>
      <c r="LYQ50" s="80">
        <f>IF(production!LYQ24&gt;0,interest_nominal,0)</f>
        <v>0</v>
      </c>
      <c r="LYR50" s="80">
        <f>IF(production!LYR24&gt;0,interest_nominal,0)</f>
        <v>0</v>
      </c>
      <c r="LYS50" s="80">
        <f>IF(production!LYS24&gt;0,interest_nominal,0)</f>
        <v>0</v>
      </c>
      <c r="LYT50" s="80">
        <f>IF(production!LYT24&gt;0,interest_nominal,0)</f>
        <v>0</v>
      </c>
      <c r="LYU50" s="80">
        <f>IF(production!LYU24&gt;0,interest_nominal,0)</f>
        <v>0</v>
      </c>
      <c r="LYV50" s="80">
        <f>IF(production!LYV24&gt;0,interest_nominal,0)</f>
        <v>0</v>
      </c>
      <c r="LYW50" s="80">
        <f>IF(production!LYW24&gt;0,interest_nominal,0)</f>
        <v>0</v>
      </c>
      <c r="LYX50" s="80">
        <f>IF(production!LYX24&gt;0,interest_nominal,0)</f>
        <v>0</v>
      </c>
      <c r="LYY50" s="80">
        <f>IF(production!LYY24&gt;0,interest_nominal,0)</f>
        <v>0</v>
      </c>
      <c r="LYZ50" s="80">
        <f>IF(production!LYZ24&gt;0,interest_nominal,0)</f>
        <v>0</v>
      </c>
      <c r="LZA50" s="80">
        <f>IF(production!LZA24&gt;0,interest_nominal,0)</f>
        <v>0</v>
      </c>
      <c r="LZB50" s="80">
        <f>IF(production!LZB24&gt;0,interest_nominal,0)</f>
        <v>0</v>
      </c>
      <c r="LZC50" s="80">
        <f>IF(production!LZC24&gt;0,interest_nominal,0)</f>
        <v>0</v>
      </c>
      <c r="LZD50" s="80">
        <f>IF(production!LZD24&gt;0,interest_nominal,0)</f>
        <v>0</v>
      </c>
      <c r="LZE50" s="80">
        <f>IF(production!LZE24&gt;0,interest_nominal,0)</f>
        <v>0</v>
      </c>
      <c r="LZF50" s="80">
        <f>IF(production!LZF24&gt;0,interest_nominal,0)</f>
        <v>0</v>
      </c>
      <c r="LZG50" s="80">
        <f>IF(production!LZG24&gt;0,interest_nominal,0)</f>
        <v>0</v>
      </c>
      <c r="LZH50" s="80">
        <f>IF(production!LZH24&gt;0,interest_nominal,0)</f>
        <v>0</v>
      </c>
      <c r="LZI50" s="80">
        <f>IF(production!LZI24&gt;0,interest_nominal,0)</f>
        <v>0</v>
      </c>
      <c r="LZJ50" s="80">
        <f>IF(production!LZJ24&gt;0,interest_nominal,0)</f>
        <v>0</v>
      </c>
      <c r="LZK50" s="80">
        <f>IF(production!LZK24&gt;0,interest_nominal,0)</f>
        <v>0</v>
      </c>
      <c r="LZL50" s="80">
        <f>IF(production!LZL24&gt;0,interest_nominal,0)</f>
        <v>0</v>
      </c>
      <c r="LZM50" s="80">
        <f>IF(production!LZM24&gt;0,interest_nominal,0)</f>
        <v>0</v>
      </c>
      <c r="LZN50" s="80">
        <f>IF(production!LZN24&gt;0,interest_nominal,0)</f>
        <v>0</v>
      </c>
      <c r="LZO50" s="80">
        <f>IF(production!LZO24&gt;0,interest_nominal,0)</f>
        <v>0</v>
      </c>
      <c r="LZP50" s="80">
        <f>IF(production!LZP24&gt;0,interest_nominal,0)</f>
        <v>0</v>
      </c>
      <c r="LZQ50" s="80">
        <f>IF(production!LZQ24&gt;0,interest_nominal,0)</f>
        <v>0</v>
      </c>
      <c r="LZR50" s="80">
        <f>IF(production!LZR24&gt;0,interest_nominal,0)</f>
        <v>0</v>
      </c>
      <c r="LZS50" s="80">
        <f>IF(production!LZS24&gt;0,interest_nominal,0)</f>
        <v>0</v>
      </c>
      <c r="LZT50" s="80">
        <f>IF(production!LZT24&gt;0,interest_nominal,0)</f>
        <v>0</v>
      </c>
      <c r="LZU50" s="80">
        <f>IF(production!LZU24&gt;0,interest_nominal,0)</f>
        <v>0</v>
      </c>
      <c r="LZV50" s="80">
        <f>IF(production!LZV24&gt;0,interest_nominal,0)</f>
        <v>0</v>
      </c>
      <c r="LZW50" s="80">
        <f>IF(production!LZW24&gt;0,interest_nominal,0)</f>
        <v>0</v>
      </c>
      <c r="LZX50" s="80">
        <f>IF(production!LZX24&gt;0,interest_nominal,0)</f>
        <v>0</v>
      </c>
      <c r="LZY50" s="80">
        <f>IF(production!LZY24&gt;0,interest_nominal,0)</f>
        <v>0</v>
      </c>
      <c r="LZZ50" s="80">
        <f>IF(production!LZZ24&gt;0,interest_nominal,0)</f>
        <v>0</v>
      </c>
      <c r="MAA50" s="80">
        <f>IF(production!MAA24&gt;0,interest_nominal,0)</f>
        <v>0</v>
      </c>
      <c r="MAB50" s="80">
        <f>IF(production!MAB24&gt;0,interest_nominal,0)</f>
        <v>0</v>
      </c>
      <c r="MAC50" s="80">
        <f>IF(production!MAC24&gt;0,interest_nominal,0)</f>
        <v>0</v>
      </c>
      <c r="MAD50" s="80">
        <f>IF(production!MAD24&gt;0,interest_nominal,0)</f>
        <v>0</v>
      </c>
      <c r="MAE50" s="80">
        <f>IF(production!MAE24&gt;0,interest_nominal,0)</f>
        <v>0</v>
      </c>
      <c r="MAF50" s="80">
        <f>IF(production!MAF24&gt;0,interest_nominal,0)</f>
        <v>0</v>
      </c>
      <c r="MAG50" s="80">
        <f>IF(production!MAG24&gt;0,interest_nominal,0)</f>
        <v>0</v>
      </c>
      <c r="MAH50" s="80">
        <f>IF(production!MAH24&gt;0,interest_nominal,0)</f>
        <v>0</v>
      </c>
      <c r="MAI50" s="80">
        <f>IF(production!MAI24&gt;0,interest_nominal,0)</f>
        <v>0</v>
      </c>
      <c r="MAJ50" s="80">
        <f>IF(production!MAJ24&gt;0,interest_nominal,0)</f>
        <v>0</v>
      </c>
      <c r="MAK50" s="80">
        <f>IF(production!MAK24&gt;0,interest_nominal,0)</f>
        <v>0</v>
      </c>
      <c r="MAL50" s="80">
        <f>IF(production!MAL24&gt;0,interest_nominal,0)</f>
        <v>0</v>
      </c>
      <c r="MAM50" s="80">
        <f>IF(production!MAM24&gt;0,interest_nominal,0)</f>
        <v>0</v>
      </c>
      <c r="MAN50" s="80">
        <f>IF(production!MAN24&gt;0,interest_nominal,0)</f>
        <v>0</v>
      </c>
      <c r="MAO50" s="80">
        <f>IF(production!MAO24&gt;0,interest_nominal,0)</f>
        <v>0</v>
      </c>
      <c r="MAP50" s="80">
        <f>IF(production!MAP24&gt;0,interest_nominal,0)</f>
        <v>0</v>
      </c>
      <c r="MAQ50" s="80">
        <f>IF(production!MAQ24&gt;0,interest_nominal,0)</f>
        <v>0</v>
      </c>
      <c r="MAR50" s="80">
        <f>IF(production!MAR24&gt;0,interest_nominal,0)</f>
        <v>0</v>
      </c>
      <c r="MAS50" s="80">
        <f>IF(production!MAS24&gt;0,interest_nominal,0)</f>
        <v>0</v>
      </c>
      <c r="MAT50" s="80">
        <f>IF(production!MAT24&gt;0,interest_nominal,0)</f>
        <v>0</v>
      </c>
      <c r="MAU50" s="80">
        <f>IF(production!MAU24&gt;0,interest_nominal,0)</f>
        <v>0</v>
      </c>
      <c r="MAV50" s="80">
        <f>IF(production!MAV24&gt;0,interest_nominal,0)</f>
        <v>0</v>
      </c>
      <c r="MAW50" s="80">
        <f>IF(production!MAW24&gt;0,interest_nominal,0)</f>
        <v>0</v>
      </c>
      <c r="MAX50" s="80">
        <f>IF(production!MAX24&gt;0,interest_nominal,0)</f>
        <v>0</v>
      </c>
      <c r="MAY50" s="80">
        <f>IF(production!MAY24&gt;0,interest_nominal,0)</f>
        <v>0</v>
      </c>
      <c r="MAZ50" s="80">
        <f>IF(production!MAZ24&gt;0,interest_nominal,0)</f>
        <v>0</v>
      </c>
      <c r="MBA50" s="80">
        <f>IF(production!MBA24&gt;0,interest_nominal,0)</f>
        <v>0</v>
      </c>
      <c r="MBB50" s="80">
        <f>IF(production!MBB24&gt;0,interest_nominal,0)</f>
        <v>0</v>
      </c>
      <c r="MBC50" s="80">
        <f>IF(production!MBC24&gt;0,interest_nominal,0)</f>
        <v>0</v>
      </c>
      <c r="MBD50" s="80">
        <f>IF(production!MBD24&gt;0,interest_nominal,0)</f>
        <v>0</v>
      </c>
      <c r="MBE50" s="80">
        <f>IF(production!MBE24&gt;0,interest_nominal,0)</f>
        <v>0</v>
      </c>
      <c r="MBF50" s="80">
        <f>IF(production!MBF24&gt;0,interest_nominal,0)</f>
        <v>0</v>
      </c>
      <c r="MBG50" s="80">
        <f>IF(production!MBG24&gt;0,interest_nominal,0)</f>
        <v>0</v>
      </c>
      <c r="MBH50" s="80">
        <f>IF(production!MBH24&gt;0,interest_nominal,0)</f>
        <v>0</v>
      </c>
      <c r="MBI50" s="80">
        <f>IF(production!MBI24&gt;0,interest_nominal,0)</f>
        <v>0</v>
      </c>
      <c r="MBJ50" s="80">
        <f>IF(production!MBJ24&gt;0,interest_nominal,0)</f>
        <v>0</v>
      </c>
      <c r="MBK50" s="80">
        <f>IF(production!MBK24&gt;0,interest_nominal,0)</f>
        <v>0</v>
      </c>
      <c r="MBL50" s="80">
        <f>IF(production!MBL24&gt;0,interest_nominal,0)</f>
        <v>0</v>
      </c>
      <c r="MBM50" s="80">
        <f>IF(production!MBM24&gt;0,interest_nominal,0)</f>
        <v>0</v>
      </c>
      <c r="MBN50" s="80">
        <f>IF(production!MBN24&gt;0,interest_nominal,0)</f>
        <v>0</v>
      </c>
      <c r="MBO50" s="80">
        <f>IF(production!MBO24&gt;0,interest_nominal,0)</f>
        <v>0</v>
      </c>
      <c r="MBP50" s="80">
        <f>IF(production!MBP24&gt;0,interest_nominal,0)</f>
        <v>0</v>
      </c>
      <c r="MBQ50" s="80">
        <f>IF(production!MBQ24&gt;0,interest_nominal,0)</f>
        <v>0</v>
      </c>
      <c r="MBR50" s="80">
        <f>IF(production!MBR24&gt;0,interest_nominal,0)</f>
        <v>0</v>
      </c>
      <c r="MBS50" s="80">
        <f>IF(production!MBS24&gt;0,interest_nominal,0)</f>
        <v>0</v>
      </c>
      <c r="MBT50" s="80">
        <f>IF(production!MBT24&gt;0,interest_nominal,0)</f>
        <v>0</v>
      </c>
      <c r="MBU50" s="80">
        <f>IF(production!MBU24&gt;0,interest_nominal,0)</f>
        <v>0</v>
      </c>
      <c r="MBV50" s="80">
        <f>IF(production!MBV24&gt;0,interest_nominal,0)</f>
        <v>0</v>
      </c>
      <c r="MBW50" s="80">
        <f>IF(production!MBW24&gt;0,interest_nominal,0)</f>
        <v>0</v>
      </c>
      <c r="MBX50" s="80">
        <f>IF(production!MBX24&gt;0,interest_nominal,0)</f>
        <v>0</v>
      </c>
      <c r="MBY50" s="80">
        <f>IF(production!MBY24&gt;0,interest_nominal,0)</f>
        <v>0</v>
      </c>
      <c r="MBZ50" s="80">
        <f>IF(production!MBZ24&gt;0,interest_nominal,0)</f>
        <v>0</v>
      </c>
      <c r="MCA50" s="80">
        <f>IF(production!MCA24&gt;0,interest_nominal,0)</f>
        <v>0</v>
      </c>
      <c r="MCB50" s="80">
        <f>IF(production!MCB24&gt;0,interest_nominal,0)</f>
        <v>0</v>
      </c>
      <c r="MCC50" s="80">
        <f>IF(production!MCC24&gt;0,interest_nominal,0)</f>
        <v>0</v>
      </c>
      <c r="MCD50" s="80">
        <f>IF(production!MCD24&gt;0,interest_nominal,0)</f>
        <v>0</v>
      </c>
      <c r="MCE50" s="80">
        <f>IF(production!MCE24&gt;0,interest_nominal,0)</f>
        <v>0</v>
      </c>
      <c r="MCF50" s="80">
        <f>IF(production!MCF24&gt;0,interest_nominal,0)</f>
        <v>0</v>
      </c>
      <c r="MCG50" s="80">
        <f>IF(production!MCG24&gt;0,interest_nominal,0)</f>
        <v>0</v>
      </c>
      <c r="MCH50" s="80">
        <f>IF(production!MCH24&gt;0,interest_nominal,0)</f>
        <v>0</v>
      </c>
      <c r="MCI50" s="80">
        <f>IF(production!MCI24&gt;0,interest_nominal,0)</f>
        <v>0</v>
      </c>
      <c r="MCJ50" s="80">
        <f>IF(production!MCJ24&gt;0,interest_nominal,0)</f>
        <v>0</v>
      </c>
      <c r="MCK50" s="80">
        <f>IF(production!MCK24&gt;0,interest_nominal,0)</f>
        <v>0</v>
      </c>
      <c r="MCL50" s="80">
        <f>IF(production!MCL24&gt;0,interest_nominal,0)</f>
        <v>0</v>
      </c>
      <c r="MCM50" s="80">
        <f>IF(production!MCM24&gt;0,interest_nominal,0)</f>
        <v>0</v>
      </c>
      <c r="MCN50" s="80">
        <f>IF(production!MCN24&gt;0,interest_nominal,0)</f>
        <v>0</v>
      </c>
      <c r="MCO50" s="80">
        <f>IF(production!MCO24&gt;0,interest_nominal,0)</f>
        <v>0</v>
      </c>
      <c r="MCP50" s="80">
        <f>IF(production!MCP24&gt;0,interest_nominal,0)</f>
        <v>0</v>
      </c>
      <c r="MCQ50" s="80">
        <f>IF(production!MCQ24&gt;0,interest_nominal,0)</f>
        <v>0</v>
      </c>
      <c r="MCR50" s="80">
        <f>IF(production!MCR24&gt;0,interest_nominal,0)</f>
        <v>0</v>
      </c>
      <c r="MCS50" s="80">
        <f>IF(production!MCS24&gt;0,interest_nominal,0)</f>
        <v>0</v>
      </c>
      <c r="MCT50" s="80">
        <f>IF(production!MCT24&gt;0,interest_nominal,0)</f>
        <v>0</v>
      </c>
      <c r="MCU50" s="80">
        <f>IF(production!MCU24&gt;0,interest_nominal,0)</f>
        <v>0</v>
      </c>
      <c r="MCV50" s="80">
        <f>IF(production!MCV24&gt;0,interest_nominal,0)</f>
        <v>0</v>
      </c>
      <c r="MCW50" s="80">
        <f>IF(production!MCW24&gt;0,interest_nominal,0)</f>
        <v>0</v>
      </c>
      <c r="MCX50" s="80">
        <f>IF(production!MCX24&gt;0,interest_nominal,0)</f>
        <v>0</v>
      </c>
      <c r="MCY50" s="80">
        <f>IF(production!MCY24&gt;0,interest_nominal,0)</f>
        <v>0</v>
      </c>
      <c r="MCZ50" s="80">
        <f>IF(production!MCZ24&gt;0,interest_nominal,0)</f>
        <v>0</v>
      </c>
      <c r="MDA50" s="80">
        <f>IF(production!MDA24&gt;0,interest_nominal,0)</f>
        <v>0</v>
      </c>
      <c r="MDB50" s="80">
        <f>IF(production!MDB24&gt;0,interest_nominal,0)</f>
        <v>0</v>
      </c>
      <c r="MDC50" s="80">
        <f>IF(production!MDC24&gt;0,interest_nominal,0)</f>
        <v>0</v>
      </c>
      <c r="MDD50" s="80">
        <f>IF(production!MDD24&gt;0,interest_nominal,0)</f>
        <v>0</v>
      </c>
      <c r="MDE50" s="80">
        <f>IF(production!MDE24&gt;0,interest_nominal,0)</f>
        <v>0</v>
      </c>
      <c r="MDF50" s="80">
        <f>IF(production!MDF24&gt;0,interest_nominal,0)</f>
        <v>0</v>
      </c>
      <c r="MDG50" s="80">
        <f>IF(production!MDG24&gt;0,interest_nominal,0)</f>
        <v>0</v>
      </c>
      <c r="MDH50" s="80">
        <f>IF(production!MDH24&gt;0,interest_nominal,0)</f>
        <v>0</v>
      </c>
      <c r="MDI50" s="80">
        <f>IF(production!MDI24&gt;0,interest_nominal,0)</f>
        <v>0</v>
      </c>
      <c r="MDJ50" s="80">
        <f>IF(production!MDJ24&gt;0,interest_nominal,0)</f>
        <v>0</v>
      </c>
      <c r="MDK50" s="80">
        <f>IF(production!MDK24&gt;0,interest_nominal,0)</f>
        <v>0</v>
      </c>
      <c r="MDL50" s="80">
        <f>IF(production!MDL24&gt;0,interest_nominal,0)</f>
        <v>0</v>
      </c>
      <c r="MDM50" s="80">
        <f>IF(production!MDM24&gt;0,interest_nominal,0)</f>
        <v>0</v>
      </c>
      <c r="MDN50" s="80">
        <f>IF(production!MDN24&gt;0,interest_nominal,0)</f>
        <v>0</v>
      </c>
      <c r="MDO50" s="80">
        <f>IF(production!MDO24&gt;0,interest_nominal,0)</f>
        <v>0</v>
      </c>
      <c r="MDP50" s="80">
        <f>IF(production!MDP24&gt;0,interest_nominal,0)</f>
        <v>0</v>
      </c>
      <c r="MDQ50" s="80">
        <f>IF(production!MDQ24&gt;0,interest_nominal,0)</f>
        <v>0</v>
      </c>
      <c r="MDR50" s="80">
        <f>IF(production!MDR24&gt;0,interest_nominal,0)</f>
        <v>0</v>
      </c>
      <c r="MDS50" s="80">
        <f>IF(production!MDS24&gt;0,interest_nominal,0)</f>
        <v>0</v>
      </c>
      <c r="MDT50" s="80">
        <f>IF(production!MDT24&gt;0,interest_nominal,0)</f>
        <v>0</v>
      </c>
      <c r="MDU50" s="80">
        <f>IF(production!MDU24&gt;0,interest_nominal,0)</f>
        <v>0</v>
      </c>
      <c r="MDV50" s="80">
        <f>IF(production!MDV24&gt;0,interest_nominal,0)</f>
        <v>0</v>
      </c>
      <c r="MDW50" s="80">
        <f>IF(production!MDW24&gt;0,interest_nominal,0)</f>
        <v>0</v>
      </c>
      <c r="MDX50" s="80">
        <f>IF(production!MDX24&gt;0,interest_nominal,0)</f>
        <v>0</v>
      </c>
      <c r="MDY50" s="80">
        <f>IF(production!MDY24&gt;0,interest_nominal,0)</f>
        <v>0</v>
      </c>
      <c r="MDZ50" s="80">
        <f>IF(production!MDZ24&gt;0,interest_nominal,0)</f>
        <v>0</v>
      </c>
      <c r="MEA50" s="80">
        <f>IF(production!MEA24&gt;0,interest_nominal,0)</f>
        <v>0</v>
      </c>
      <c r="MEB50" s="80">
        <f>IF(production!MEB24&gt;0,interest_nominal,0)</f>
        <v>0</v>
      </c>
      <c r="MEC50" s="80">
        <f>IF(production!MEC24&gt;0,interest_nominal,0)</f>
        <v>0</v>
      </c>
      <c r="MED50" s="80">
        <f>IF(production!MED24&gt;0,interest_nominal,0)</f>
        <v>0</v>
      </c>
      <c r="MEE50" s="80">
        <f>IF(production!MEE24&gt;0,interest_nominal,0)</f>
        <v>0</v>
      </c>
      <c r="MEF50" s="80">
        <f>IF(production!MEF24&gt;0,interest_nominal,0)</f>
        <v>0</v>
      </c>
      <c r="MEG50" s="80">
        <f>IF(production!MEG24&gt;0,interest_nominal,0)</f>
        <v>0</v>
      </c>
      <c r="MEH50" s="80">
        <f>IF(production!MEH24&gt;0,interest_nominal,0)</f>
        <v>0</v>
      </c>
      <c r="MEI50" s="80">
        <f>IF(production!MEI24&gt;0,interest_nominal,0)</f>
        <v>0</v>
      </c>
      <c r="MEJ50" s="80">
        <f>IF(production!MEJ24&gt;0,interest_nominal,0)</f>
        <v>0</v>
      </c>
      <c r="MEK50" s="80">
        <f>IF(production!MEK24&gt;0,interest_nominal,0)</f>
        <v>0</v>
      </c>
      <c r="MEL50" s="80">
        <f>IF(production!MEL24&gt;0,interest_nominal,0)</f>
        <v>0</v>
      </c>
      <c r="MEM50" s="80">
        <f>IF(production!MEM24&gt;0,interest_nominal,0)</f>
        <v>0</v>
      </c>
      <c r="MEN50" s="80">
        <f>IF(production!MEN24&gt;0,interest_nominal,0)</f>
        <v>0</v>
      </c>
      <c r="MEO50" s="80">
        <f>IF(production!MEO24&gt;0,interest_nominal,0)</f>
        <v>0</v>
      </c>
      <c r="MEP50" s="80">
        <f>IF(production!MEP24&gt;0,interest_nominal,0)</f>
        <v>0</v>
      </c>
      <c r="MEQ50" s="80">
        <f>IF(production!MEQ24&gt;0,interest_nominal,0)</f>
        <v>0</v>
      </c>
      <c r="MER50" s="80">
        <f>IF(production!MER24&gt;0,interest_nominal,0)</f>
        <v>0</v>
      </c>
      <c r="MES50" s="80">
        <f>IF(production!MES24&gt;0,interest_nominal,0)</f>
        <v>0</v>
      </c>
      <c r="MET50" s="80">
        <f>IF(production!MET24&gt;0,interest_nominal,0)</f>
        <v>0</v>
      </c>
      <c r="MEU50" s="80">
        <f>IF(production!MEU24&gt;0,interest_nominal,0)</f>
        <v>0</v>
      </c>
      <c r="MEV50" s="80">
        <f>IF(production!MEV24&gt;0,interest_nominal,0)</f>
        <v>0</v>
      </c>
      <c r="MEW50" s="80">
        <f>IF(production!MEW24&gt;0,interest_nominal,0)</f>
        <v>0</v>
      </c>
      <c r="MEX50" s="80">
        <f>IF(production!MEX24&gt;0,interest_nominal,0)</f>
        <v>0</v>
      </c>
      <c r="MEY50" s="80">
        <f>IF(production!MEY24&gt;0,interest_nominal,0)</f>
        <v>0</v>
      </c>
      <c r="MEZ50" s="80">
        <f>IF(production!MEZ24&gt;0,interest_nominal,0)</f>
        <v>0</v>
      </c>
      <c r="MFA50" s="80">
        <f>IF(production!MFA24&gt;0,interest_nominal,0)</f>
        <v>0</v>
      </c>
      <c r="MFB50" s="80">
        <f>IF(production!MFB24&gt;0,interest_nominal,0)</f>
        <v>0</v>
      </c>
      <c r="MFC50" s="80">
        <f>IF(production!MFC24&gt;0,interest_nominal,0)</f>
        <v>0</v>
      </c>
      <c r="MFD50" s="80">
        <f>IF(production!MFD24&gt;0,interest_nominal,0)</f>
        <v>0</v>
      </c>
      <c r="MFE50" s="80">
        <f>IF(production!MFE24&gt;0,interest_nominal,0)</f>
        <v>0</v>
      </c>
      <c r="MFF50" s="80">
        <f>IF(production!MFF24&gt;0,interest_nominal,0)</f>
        <v>0</v>
      </c>
      <c r="MFG50" s="80">
        <f>IF(production!MFG24&gt;0,interest_nominal,0)</f>
        <v>0</v>
      </c>
      <c r="MFH50" s="80">
        <f>IF(production!MFH24&gt;0,interest_nominal,0)</f>
        <v>0</v>
      </c>
      <c r="MFI50" s="80">
        <f>IF(production!MFI24&gt;0,interest_nominal,0)</f>
        <v>0</v>
      </c>
      <c r="MFJ50" s="80">
        <f>IF(production!MFJ24&gt;0,interest_nominal,0)</f>
        <v>0</v>
      </c>
      <c r="MFK50" s="80">
        <f>IF(production!MFK24&gt;0,interest_nominal,0)</f>
        <v>0</v>
      </c>
      <c r="MFL50" s="80">
        <f>IF(production!MFL24&gt;0,interest_nominal,0)</f>
        <v>0</v>
      </c>
      <c r="MFM50" s="80">
        <f>IF(production!MFM24&gt;0,interest_nominal,0)</f>
        <v>0</v>
      </c>
      <c r="MFN50" s="80">
        <f>IF(production!MFN24&gt;0,interest_nominal,0)</f>
        <v>0</v>
      </c>
      <c r="MFO50" s="80">
        <f>IF(production!MFO24&gt;0,interest_nominal,0)</f>
        <v>0</v>
      </c>
      <c r="MFP50" s="80">
        <f>IF(production!MFP24&gt;0,interest_nominal,0)</f>
        <v>0</v>
      </c>
      <c r="MFQ50" s="80">
        <f>IF(production!MFQ24&gt;0,interest_nominal,0)</f>
        <v>0</v>
      </c>
      <c r="MFR50" s="80">
        <f>IF(production!MFR24&gt;0,interest_nominal,0)</f>
        <v>0</v>
      </c>
      <c r="MFS50" s="80">
        <f>IF(production!MFS24&gt;0,interest_nominal,0)</f>
        <v>0</v>
      </c>
      <c r="MFT50" s="80">
        <f>IF(production!MFT24&gt;0,interest_nominal,0)</f>
        <v>0</v>
      </c>
      <c r="MFU50" s="80">
        <f>IF(production!MFU24&gt;0,interest_nominal,0)</f>
        <v>0</v>
      </c>
      <c r="MFV50" s="80">
        <f>IF(production!MFV24&gt;0,interest_nominal,0)</f>
        <v>0</v>
      </c>
      <c r="MFW50" s="80">
        <f>IF(production!MFW24&gt;0,interest_nominal,0)</f>
        <v>0</v>
      </c>
      <c r="MFX50" s="80">
        <f>IF(production!MFX24&gt;0,interest_nominal,0)</f>
        <v>0</v>
      </c>
      <c r="MFY50" s="80">
        <f>IF(production!MFY24&gt;0,interest_nominal,0)</f>
        <v>0</v>
      </c>
      <c r="MFZ50" s="80">
        <f>IF(production!MFZ24&gt;0,interest_nominal,0)</f>
        <v>0</v>
      </c>
      <c r="MGA50" s="80">
        <f>IF(production!MGA24&gt;0,interest_nominal,0)</f>
        <v>0</v>
      </c>
      <c r="MGB50" s="80">
        <f>IF(production!MGB24&gt;0,interest_nominal,0)</f>
        <v>0</v>
      </c>
      <c r="MGC50" s="80">
        <f>IF(production!MGC24&gt;0,interest_nominal,0)</f>
        <v>0</v>
      </c>
      <c r="MGD50" s="80">
        <f>IF(production!MGD24&gt;0,interest_nominal,0)</f>
        <v>0</v>
      </c>
      <c r="MGE50" s="80">
        <f>IF(production!MGE24&gt;0,interest_nominal,0)</f>
        <v>0</v>
      </c>
      <c r="MGF50" s="80">
        <f>IF(production!MGF24&gt;0,interest_nominal,0)</f>
        <v>0</v>
      </c>
      <c r="MGG50" s="80">
        <f>IF(production!MGG24&gt;0,interest_nominal,0)</f>
        <v>0</v>
      </c>
      <c r="MGH50" s="80">
        <f>IF(production!MGH24&gt;0,interest_nominal,0)</f>
        <v>0</v>
      </c>
      <c r="MGI50" s="80">
        <f>IF(production!MGI24&gt;0,interest_nominal,0)</f>
        <v>0</v>
      </c>
      <c r="MGJ50" s="80">
        <f>IF(production!MGJ24&gt;0,interest_nominal,0)</f>
        <v>0</v>
      </c>
      <c r="MGK50" s="80">
        <f>IF(production!MGK24&gt;0,interest_nominal,0)</f>
        <v>0</v>
      </c>
      <c r="MGL50" s="80">
        <f>IF(production!MGL24&gt;0,interest_nominal,0)</f>
        <v>0</v>
      </c>
      <c r="MGM50" s="80">
        <f>IF(production!MGM24&gt;0,interest_nominal,0)</f>
        <v>0</v>
      </c>
      <c r="MGN50" s="80">
        <f>IF(production!MGN24&gt;0,interest_nominal,0)</f>
        <v>0</v>
      </c>
      <c r="MGO50" s="80">
        <f>IF(production!MGO24&gt;0,interest_nominal,0)</f>
        <v>0</v>
      </c>
      <c r="MGP50" s="80">
        <f>IF(production!MGP24&gt;0,interest_nominal,0)</f>
        <v>0</v>
      </c>
      <c r="MGQ50" s="80">
        <f>IF(production!MGQ24&gt;0,interest_nominal,0)</f>
        <v>0</v>
      </c>
      <c r="MGR50" s="80">
        <f>IF(production!MGR24&gt;0,interest_nominal,0)</f>
        <v>0</v>
      </c>
      <c r="MGS50" s="80">
        <f>IF(production!MGS24&gt;0,interest_nominal,0)</f>
        <v>0</v>
      </c>
      <c r="MGT50" s="80">
        <f>IF(production!MGT24&gt;0,interest_nominal,0)</f>
        <v>0</v>
      </c>
      <c r="MGU50" s="80">
        <f>IF(production!MGU24&gt;0,interest_nominal,0)</f>
        <v>0</v>
      </c>
      <c r="MGV50" s="80">
        <f>IF(production!MGV24&gt;0,interest_nominal,0)</f>
        <v>0</v>
      </c>
      <c r="MGW50" s="80">
        <f>IF(production!MGW24&gt;0,interest_nominal,0)</f>
        <v>0</v>
      </c>
      <c r="MGX50" s="80">
        <f>IF(production!MGX24&gt;0,interest_nominal,0)</f>
        <v>0</v>
      </c>
      <c r="MGY50" s="80">
        <f>IF(production!MGY24&gt;0,interest_nominal,0)</f>
        <v>0</v>
      </c>
      <c r="MGZ50" s="80">
        <f>IF(production!MGZ24&gt;0,interest_nominal,0)</f>
        <v>0</v>
      </c>
      <c r="MHA50" s="80">
        <f>IF(production!MHA24&gt;0,interest_nominal,0)</f>
        <v>0</v>
      </c>
      <c r="MHB50" s="80">
        <f>IF(production!MHB24&gt;0,interest_nominal,0)</f>
        <v>0</v>
      </c>
      <c r="MHC50" s="80">
        <f>IF(production!MHC24&gt;0,interest_nominal,0)</f>
        <v>0</v>
      </c>
      <c r="MHD50" s="80">
        <f>IF(production!MHD24&gt;0,interest_nominal,0)</f>
        <v>0</v>
      </c>
      <c r="MHE50" s="80">
        <f>IF(production!MHE24&gt;0,interest_nominal,0)</f>
        <v>0</v>
      </c>
      <c r="MHF50" s="80">
        <f>IF(production!MHF24&gt;0,interest_nominal,0)</f>
        <v>0</v>
      </c>
      <c r="MHG50" s="80">
        <f>IF(production!MHG24&gt;0,interest_nominal,0)</f>
        <v>0</v>
      </c>
      <c r="MHH50" s="80">
        <f>IF(production!MHH24&gt;0,interest_nominal,0)</f>
        <v>0</v>
      </c>
      <c r="MHI50" s="80">
        <f>IF(production!MHI24&gt;0,interest_nominal,0)</f>
        <v>0</v>
      </c>
      <c r="MHJ50" s="80">
        <f>IF(production!MHJ24&gt;0,interest_nominal,0)</f>
        <v>0</v>
      </c>
      <c r="MHK50" s="80">
        <f>IF(production!MHK24&gt;0,interest_nominal,0)</f>
        <v>0</v>
      </c>
      <c r="MHL50" s="80">
        <f>IF(production!MHL24&gt;0,interest_nominal,0)</f>
        <v>0</v>
      </c>
      <c r="MHM50" s="80">
        <f>IF(production!MHM24&gt;0,interest_nominal,0)</f>
        <v>0</v>
      </c>
      <c r="MHN50" s="80">
        <f>IF(production!MHN24&gt;0,interest_nominal,0)</f>
        <v>0</v>
      </c>
      <c r="MHO50" s="80">
        <f>IF(production!MHO24&gt;0,interest_nominal,0)</f>
        <v>0</v>
      </c>
      <c r="MHP50" s="80">
        <f>IF(production!MHP24&gt;0,interest_nominal,0)</f>
        <v>0</v>
      </c>
      <c r="MHQ50" s="80">
        <f>IF(production!MHQ24&gt;0,interest_nominal,0)</f>
        <v>0</v>
      </c>
      <c r="MHR50" s="80">
        <f>IF(production!MHR24&gt;0,interest_nominal,0)</f>
        <v>0</v>
      </c>
      <c r="MHS50" s="80">
        <f>IF(production!MHS24&gt;0,interest_nominal,0)</f>
        <v>0</v>
      </c>
      <c r="MHT50" s="80">
        <f>IF(production!MHT24&gt;0,interest_nominal,0)</f>
        <v>0</v>
      </c>
      <c r="MHU50" s="80">
        <f>IF(production!MHU24&gt;0,interest_nominal,0)</f>
        <v>0</v>
      </c>
      <c r="MHV50" s="80">
        <f>IF(production!MHV24&gt;0,interest_nominal,0)</f>
        <v>0</v>
      </c>
      <c r="MHW50" s="80">
        <f>IF(production!MHW24&gt;0,interest_nominal,0)</f>
        <v>0</v>
      </c>
      <c r="MHX50" s="80">
        <f>IF(production!MHX24&gt;0,interest_nominal,0)</f>
        <v>0</v>
      </c>
      <c r="MHY50" s="80">
        <f>IF(production!MHY24&gt;0,interest_nominal,0)</f>
        <v>0</v>
      </c>
      <c r="MHZ50" s="80">
        <f>IF(production!MHZ24&gt;0,interest_nominal,0)</f>
        <v>0</v>
      </c>
      <c r="MIA50" s="80">
        <f>IF(production!MIA24&gt;0,interest_nominal,0)</f>
        <v>0</v>
      </c>
      <c r="MIB50" s="80">
        <f>IF(production!MIB24&gt;0,interest_nominal,0)</f>
        <v>0</v>
      </c>
      <c r="MIC50" s="80">
        <f>IF(production!MIC24&gt;0,interest_nominal,0)</f>
        <v>0</v>
      </c>
      <c r="MID50" s="80">
        <f>IF(production!MID24&gt;0,interest_nominal,0)</f>
        <v>0</v>
      </c>
      <c r="MIE50" s="80">
        <f>IF(production!MIE24&gt;0,interest_nominal,0)</f>
        <v>0</v>
      </c>
      <c r="MIF50" s="80">
        <f>IF(production!MIF24&gt;0,interest_nominal,0)</f>
        <v>0</v>
      </c>
      <c r="MIG50" s="80">
        <f>IF(production!MIG24&gt;0,interest_nominal,0)</f>
        <v>0</v>
      </c>
      <c r="MIH50" s="80">
        <f>IF(production!MIH24&gt;0,interest_nominal,0)</f>
        <v>0</v>
      </c>
      <c r="MII50" s="80">
        <f>IF(production!MII24&gt;0,interest_nominal,0)</f>
        <v>0</v>
      </c>
      <c r="MIJ50" s="80">
        <f>IF(production!MIJ24&gt;0,interest_nominal,0)</f>
        <v>0</v>
      </c>
      <c r="MIK50" s="80">
        <f>IF(production!MIK24&gt;0,interest_nominal,0)</f>
        <v>0</v>
      </c>
      <c r="MIL50" s="80">
        <f>IF(production!MIL24&gt;0,interest_nominal,0)</f>
        <v>0</v>
      </c>
      <c r="MIM50" s="80">
        <f>IF(production!MIM24&gt;0,interest_nominal,0)</f>
        <v>0</v>
      </c>
      <c r="MIN50" s="80">
        <f>IF(production!MIN24&gt;0,interest_nominal,0)</f>
        <v>0</v>
      </c>
      <c r="MIO50" s="80">
        <f>IF(production!MIO24&gt;0,interest_nominal,0)</f>
        <v>0</v>
      </c>
      <c r="MIP50" s="80">
        <f>IF(production!MIP24&gt;0,interest_nominal,0)</f>
        <v>0</v>
      </c>
      <c r="MIQ50" s="80">
        <f>IF(production!MIQ24&gt;0,interest_nominal,0)</f>
        <v>0</v>
      </c>
      <c r="MIR50" s="80">
        <f>IF(production!MIR24&gt;0,interest_nominal,0)</f>
        <v>0</v>
      </c>
      <c r="MIS50" s="80">
        <f>IF(production!MIS24&gt;0,interest_nominal,0)</f>
        <v>0</v>
      </c>
      <c r="MIT50" s="80">
        <f>IF(production!MIT24&gt;0,interest_nominal,0)</f>
        <v>0</v>
      </c>
      <c r="MIU50" s="80">
        <f>IF(production!MIU24&gt;0,interest_nominal,0)</f>
        <v>0</v>
      </c>
      <c r="MIV50" s="80">
        <f>IF(production!MIV24&gt;0,interest_nominal,0)</f>
        <v>0</v>
      </c>
      <c r="MIW50" s="80">
        <f>IF(production!MIW24&gt;0,interest_nominal,0)</f>
        <v>0</v>
      </c>
      <c r="MIX50" s="80">
        <f>IF(production!MIX24&gt;0,interest_nominal,0)</f>
        <v>0</v>
      </c>
      <c r="MIY50" s="80">
        <f>IF(production!MIY24&gt;0,interest_nominal,0)</f>
        <v>0</v>
      </c>
      <c r="MIZ50" s="80">
        <f>IF(production!MIZ24&gt;0,interest_nominal,0)</f>
        <v>0</v>
      </c>
      <c r="MJA50" s="80">
        <f>IF(production!MJA24&gt;0,interest_nominal,0)</f>
        <v>0</v>
      </c>
      <c r="MJB50" s="80">
        <f>IF(production!MJB24&gt;0,interest_nominal,0)</f>
        <v>0</v>
      </c>
      <c r="MJC50" s="80">
        <f>IF(production!MJC24&gt;0,interest_nominal,0)</f>
        <v>0</v>
      </c>
      <c r="MJD50" s="80">
        <f>IF(production!MJD24&gt;0,interest_nominal,0)</f>
        <v>0</v>
      </c>
      <c r="MJE50" s="80">
        <f>IF(production!MJE24&gt;0,interest_nominal,0)</f>
        <v>0</v>
      </c>
      <c r="MJF50" s="80">
        <f>IF(production!MJF24&gt;0,interest_nominal,0)</f>
        <v>0</v>
      </c>
      <c r="MJG50" s="80">
        <f>IF(production!MJG24&gt;0,interest_nominal,0)</f>
        <v>0</v>
      </c>
      <c r="MJH50" s="80">
        <f>IF(production!MJH24&gt;0,interest_nominal,0)</f>
        <v>0</v>
      </c>
      <c r="MJI50" s="80">
        <f>IF(production!MJI24&gt;0,interest_nominal,0)</f>
        <v>0</v>
      </c>
      <c r="MJJ50" s="80">
        <f>IF(production!MJJ24&gt;0,interest_nominal,0)</f>
        <v>0</v>
      </c>
      <c r="MJK50" s="80">
        <f>IF(production!MJK24&gt;0,interest_nominal,0)</f>
        <v>0</v>
      </c>
      <c r="MJL50" s="80">
        <f>IF(production!MJL24&gt;0,interest_nominal,0)</f>
        <v>0</v>
      </c>
      <c r="MJM50" s="80">
        <f>IF(production!MJM24&gt;0,interest_nominal,0)</f>
        <v>0</v>
      </c>
      <c r="MJN50" s="80">
        <f>IF(production!MJN24&gt;0,interest_nominal,0)</f>
        <v>0</v>
      </c>
      <c r="MJO50" s="80">
        <f>IF(production!MJO24&gt;0,interest_nominal,0)</f>
        <v>0</v>
      </c>
      <c r="MJP50" s="80">
        <f>IF(production!MJP24&gt;0,interest_nominal,0)</f>
        <v>0</v>
      </c>
      <c r="MJQ50" s="80">
        <f>IF(production!MJQ24&gt;0,interest_nominal,0)</f>
        <v>0</v>
      </c>
      <c r="MJR50" s="80">
        <f>IF(production!MJR24&gt;0,interest_nominal,0)</f>
        <v>0</v>
      </c>
      <c r="MJS50" s="80">
        <f>IF(production!MJS24&gt;0,interest_nominal,0)</f>
        <v>0</v>
      </c>
      <c r="MJT50" s="80">
        <f>IF(production!MJT24&gt;0,interest_nominal,0)</f>
        <v>0</v>
      </c>
      <c r="MJU50" s="80">
        <f>IF(production!MJU24&gt;0,interest_nominal,0)</f>
        <v>0</v>
      </c>
      <c r="MJV50" s="80">
        <f>IF(production!MJV24&gt;0,interest_nominal,0)</f>
        <v>0</v>
      </c>
      <c r="MJW50" s="80">
        <f>IF(production!MJW24&gt;0,interest_nominal,0)</f>
        <v>0</v>
      </c>
      <c r="MJX50" s="80">
        <f>IF(production!MJX24&gt;0,interest_nominal,0)</f>
        <v>0</v>
      </c>
      <c r="MJY50" s="80">
        <f>IF(production!MJY24&gt;0,interest_nominal,0)</f>
        <v>0</v>
      </c>
      <c r="MJZ50" s="80">
        <f>IF(production!MJZ24&gt;0,interest_nominal,0)</f>
        <v>0</v>
      </c>
      <c r="MKA50" s="80">
        <f>IF(production!MKA24&gt;0,interest_nominal,0)</f>
        <v>0</v>
      </c>
      <c r="MKB50" s="80">
        <f>IF(production!MKB24&gt;0,interest_nominal,0)</f>
        <v>0</v>
      </c>
      <c r="MKC50" s="80">
        <f>IF(production!MKC24&gt;0,interest_nominal,0)</f>
        <v>0</v>
      </c>
      <c r="MKD50" s="80">
        <f>IF(production!MKD24&gt;0,interest_nominal,0)</f>
        <v>0</v>
      </c>
      <c r="MKE50" s="80">
        <f>IF(production!MKE24&gt;0,interest_nominal,0)</f>
        <v>0</v>
      </c>
      <c r="MKF50" s="80">
        <f>IF(production!MKF24&gt;0,interest_nominal,0)</f>
        <v>0</v>
      </c>
      <c r="MKG50" s="80">
        <f>IF(production!MKG24&gt;0,interest_nominal,0)</f>
        <v>0</v>
      </c>
      <c r="MKH50" s="80">
        <f>IF(production!MKH24&gt;0,interest_nominal,0)</f>
        <v>0</v>
      </c>
      <c r="MKI50" s="80">
        <f>IF(production!MKI24&gt;0,interest_nominal,0)</f>
        <v>0</v>
      </c>
      <c r="MKJ50" s="80">
        <f>IF(production!MKJ24&gt;0,interest_nominal,0)</f>
        <v>0</v>
      </c>
      <c r="MKK50" s="80">
        <f>IF(production!MKK24&gt;0,interest_nominal,0)</f>
        <v>0</v>
      </c>
      <c r="MKL50" s="80">
        <f>IF(production!MKL24&gt;0,interest_nominal,0)</f>
        <v>0</v>
      </c>
      <c r="MKM50" s="80">
        <f>IF(production!MKM24&gt;0,interest_nominal,0)</f>
        <v>0</v>
      </c>
      <c r="MKN50" s="80">
        <f>IF(production!MKN24&gt;0,interest_nominal,0)</f>
        <v>0</v>
      </c>
      <c r="MKO50" s="80">
        <f>IF(production!MKO24&gt;0,interest_nominal,0)</f>
        <v>0</v>
      </c>
      <c r="MKP50" s="80">
        <f>IF(production!MKP24&gt;0,interest_nominal,0)</f>
        <v>0</v>
      </c>
      <c r="MKQ50" s="80">
        <f>IF(production!MKQ24&gt;0,interest_nominal,0)</f>
        <v>0</v>
      </c>
      <c r="MKR50" s="80">
        <f>IF(production!MKR24&gt;0,interest_nominal,0)</f>
        <v>0</v>
      </c>
      <c r="MKS50" s="80">
        <f>IF(production!MKS24&gt;0,interest_nominal,0)</f>
        <v>0</v>
      </c>
      <c r="MKT50" s="80">
        <f>IF(production!MKT24&gt;0,interest_nominal,0)</f>
        <v>0</v>
      </c>
      <c r="MKU50" s="80">
        <f>IF(production!MKU24&gt;0,interest_nominal,0)</f>
        <v>0</v>
      </c>
      <c r="MKV50" s="80">
        <f>IF(production!MKV24&gt;0,interest_nominal,0)</f>
        <v>0</v>
      </c>
      <c r="MKW50" s="80">
        <f>IF(production!MKW24&gt;0,interest_nominal,0)</f>
        <v>0</v>
      </c>
      <c r="MKX50" s="80">
        <f>IF(production!MKX24&gt;0,interest_nominal,0)</f>
        <v>0</v>
      </c>
      <c r="MKY50" s="80">
        <f>IF(production!MKY24&gt;0,interest_nominal,0)</f>
        <v>0</v>
      </c>
      <c r="MKZ50" s="80">
        <f>IF(production!MKZ24&gt;0,interest_nominal,0)</f>
        <v>0</v>
      </c>
      <c r="MLA50" s="80">
        <f>IF(production!MLA24&gt;0,interest_nominal,0)</f>
        <v>0</v>
      </c>
      <c r="MLB50" s="80">
        <f>IF(production!MLB24&gt;0,interest_nominal,0)</f>
        <v>0</v>
      </c>
      <c r="MLC50" s="80">
        <f>IF(production!MLC24&gt;0,interest_nominal,0)</f>
        <v>0</v>
      </c>
      <c r="MLD50" s="80">
        <f>IF(production!MLD24&gt;0,interest_nominal,0)</f>
        <v>0</v>
      </c>
      <c r="MLE50" s="80">
        <f>IF(production!MLE24&gt;0,interest_nominal,0)</f>
        <v>0</v>
      </c>
      <c r="MLF50" s="80">
        <f>IF(production!MLF24&gt;0,interest_nominal,0)</f>
        <v>0</v>
      </c>
      <c r="MLG50" s="80">
        <f>IF(production!MLG24&gt;0,interest_nominal,0)</f>
        <v>0</v>
      </c>
      <c r="MLH50" s="80">
        <f>IF(production!MLH24&gt;0,interest_nominal,0)</f>
        <v>0</v>
      </c>
      <c r="MLI50" s="80">
        <f>IF(production!MLI24&gt;0,interest_nominal,0)</f>
        <v>0</v>
      </c>
      <c r="MLJ50" s="80">
        <f>IF(production!MLJ24&gt;0,interest_nominal,0)</f>
        <v>0</v>
      </c>
      <c r="MLK50" s="80">
        <f>IF(production!MLK24&gt;0,interest_nominal,0)</f>
        <v>0</v>
      </c>
      <c r="MLL50" s="80">
        <f>IF(production!MLL24&gt;0,interest_nominal,0)</f>
        <v>0</v>
      </c>
      <c r="MLM50" s="80">
        <f>IF(production!MLM24&gt;0,interest_nominal,0)</f>
        <v>0</v>
      </c>
      <c r="MLN50" s="80">
        <f>IF(production!MLN24&gt;0,interest_nominal,0)</f>
        <v>0</v>
      </c>
      <c r="MLO50" s="80">
        <f>IF(production!MLO24&gt;0,interest_nominal,0)</f>
        <v>0</v>
      </c>
      <c r="MLP50" s="80">
        <f>IF(production!MLP24&gt;0,interest_nominal,0)</f>
        <v>0</v>
      </c>
      <c r="MLQ50" s="80">
        <f>IF(production!MLQ24&gt;0,interest_nominal,0)</f>
        <v>0</v>
      </c>
      <c r="MLR50" s="80">
        <f>IF(production!MLR24&gt;0,interest_nominal,0)</f>
        <v>0</v>
      </c>
      <c r="MLS50" s="80">
        <f>IF(production!MLS24&gt;0,interest_nominal,0)</f>
        <v>0</v>
      </c>
      <c r="MLT50" s="80">
        <f>IF(production!MLT24&gt;0,interest_nominal,0)</f>
        <v>0</v>
      </c>
      <c r="MLU50" s="80">
        <f>IF(production!MLU24&gt;0,interest_nominal,0)</f>
        <v>0</v>
      </c>
      <c r="MLV50" s="80">
        <f>IF(production!MLV24&gt;0,interest_nominal,0)</f>
        <v>0</v>
      </c>
      <c r="MLW50" s="80">
        <f>IF(production!MLW24&gt;0,interest_nominal,0)</f>
        <v>0</v>
      </c>
      <c r="MLX50" s="80">
        <f>IF(production!MLX24&gt;0,interest_nominal,0)</f>
        <v>0</v>
      </c>
      <c r="MLY50" s="80">
        <f>IF(production!MLY24&gt;0,interest_nominal,0)</f>
        <v>0</v>
      </c>
      <c r="MLZ50" s="80">
        <f>IF(production!MLZ24&gt;0,interest_nominal,0)</f>
        <v>0</v>
      </c>
      <c r="MMA50" s="80">
        <f>IF(production!MMA24&gt;0,interest_nominal,0)</f>
        <v>0</v>
      </c>
      <c r="MMB50" s="80">
        <f>IF(production!MMB24&gt;0,interest_nominal,0)</f>
        <v>0</v>
      </c>
      <c r="MMC50" s="80">
        <f>IF(production!MMC24&gt;0,interest_nominal,0)</f>
        <v>0</v>
      </c>
      <c r="MMD50" s="80">
        <f>IF(production!MMD24&gt;0,interest_nominal,0)</f>
        <v>0</v>
      </c>
      <c r="MME50" s="80">
        <f>IF(production!MME24&gt;0,interest_nominal,0)</f>
        <v>0</v>
      </c>
      <c r="MMF50" s="80">
        <f>IF(production!MMF24&gt;0,interest_nominal,0)</f>
        <v>0</v>
      </c>
      <c r="MMG50" s="80">
        <f>IF(production!MMG24&gt;0,interest_nominal,0)</f>
        <v>0</v>
      </c>
      <c r="MMH50" s="80">
        <f>IF(production!MMH24&gt;0,interest_nominal,0)</f>
        <v>0</v>
      </c>
      <c r="MMI50" s="80">
        <f>IF(production!MMI24&gt;0,interest_nominal,0)</f>
        <v>0</v>
      </c>
      <c r="MMJ50" s="80">
        <f>IF(production!MMJ24&gt;0,interest_nominal,0)</f>
        <v>0</v>
      </c>
      <c r="MMK50" s="80">
        <f>IF(production!MMK24&gt;0,interest_nominal,0)</f>
        <v>0</v>
      </c>
      <c r="MML50" s="80">
        <f>IF(production!MML24&gt;0,interest_nominal,0)</f>
        <v>0</v>
      </c>
      <c r="MMM50" s="80">
        <f>IF(production!MMM24&gt;0,interest_nominal,0)</f>
        <v>0</v>
      </c>
      <c r="MMN50" s="80">
        <f>IF(production!MMN24&gt;0,interest_nominal,0)</f>
        <v>0</v>
      </c>
      <c r="MMO50" s="80">
        <f>IF(production!MMO24&gt;0,interest_nominal,0)</f>
        <v>0</v>
      </c>
      <c r="MMP50" s="80">
        <f>IF(production!MMP24&gt;0,interest_nominal,0)</f>
        <v>0</v>
      </c>
      <c r="MMQ50" s="80">
        <f>IF(production!MMQ24&gt;0,interest_nominal,0)</f>
        <v>0</v>
      </c>
      <c r="MMR50" s="80">
        <f>IF(production!MMR24&gt;0,interest_nominal,0)</f>
        <v>0</v>
      </c>
      <c r="MMS50" s="80">
        <f>IF(production!MMS24&gt;0,interest_nominal,0)</f>
        <v>0</v>
      </c>
      <c r="MMT50" s="80">
        <f>IF(production!MMT24&gt;0,interest_nominal,0)</f>
        <v>0</v>
      </c>
      <c r="MMU50" s="80">
        <f>IF(production!MMU24&gt;0,interest_nominal,0)</f>
        <v>0</v>
      </c>
      <c r="MMV50" s="80">
        <f>IF(production!MMV24&gt;0,interest_nominal,0)</f>
        <v>0</v>
      </c>
      <c r="MMW50" s="80">
        <f>IF(production!MMW24&gt;0,interest_nominal,0)</f>
        <v>0</v>
      </c>
      <c r="MMX50" s="80">
        <f>IF(production!MMX24&gt;0,interest_nominal,0)</f>
        <v>0</v>
      </c>
      <c r="MMY50" s="80">
        <f>IF(production!MMY24&gt;0,interest_nominal,0)</f>
        <v>0</v>
      </c>
      <c r="MMZ50" s="80">
        <f>IF(production!MMZ24&gt;0,interest_nominal,0)</f>
        <v>0</v>
      </c>
      <c r="MNA50" s="80">
        <f>IF(production!MNA24&gt;0,interest_nominal,0)</f>
        <v>0</v>
      </c>
      <c r="MNB50" s="80">
        <f>IF(production!MNB24&gt;0,interest_nominal,0)</f>
        <v>0</v>
      </c>
      <c r="MNC50" s="80">
        <f>IF(production!MNC24&gt;0,interest_nominal,0)</f>
        <v>0</v>
      </c>
      <c r="MND50" s="80">
        <f>IF(production!MND24&gt;0,interest_nominal,0)</f>
        <v>0</v>
      </c>
      <c r="MNE50" s="80">
        <f>IF(production!MNE24&gt;0,interest_nominal,0)</f>
        <v>0</v>
      </c>
      <c r="MNF50" s="80">
        <f>IF(production!MNF24&gt;0,interest_nominal,0)</f>
        <v>0</v>
      </c>
      <c r="MNG50" s="80">
        <f>IF(production!MNG24&gt;0,interest_nominal,0)</f>
        <v>0</v>
      </c>
      <c r="MNH50" s="80">
        <f>IF(production!MNH24&gt;0,interest_nominal,0)</f>
        <v>0</v>
      </c>
      <c r="MNI50" s="80">
        <f>IF(production!MNI24&gt;0,interest_nominal,0)</f>
        <v>0</v>
      </c>
      <c r="MNJ50" s="80">
        <f>IF(production!MNJ24&gt;0,interest_nominal,0)</f>
        <v>0</v>
      </c>
      <c r="MNK50" s="80">
        <f>IF(production!MNK24&gt;0,interest_nominal,0)</f>
        <v>0</v>
      </c>
      <c r="MNL50" s="80">
        <f>IF(production!MNL24&gt;0,interest_nominal,0)</f>
        <v>0</v>
      </c>
      <c r="MNM50" s="80">
        <f>IF(production!MNM24&gt;0,interest_nominal,0)</f>
        <v>0</v>
      </c>
      <c r="MNN50" s="80">
        <f>IF(production!MNN24&gt;0,interest_nominal,0)</f>
        <v>0</v>
      </c>
      <c r="MNO50" s="80">
        <f>IF(production!MNO24&gt;0,interest_nominal,0)</f>
        <v>0</v>
      </c>
      <c r="MNP50" s="80">
        <f>IF(production!MNP24&gt;0,interest_nominal,0)</f>
        <v>0</v>
      </c>
      <c r="MNQ50" s="80">
        <f>IF(production!MNQ24&gt;0,interest_nominal,0)</f>
        <v>0</v>
      </c>
      <c r="MNR50" s="80">
        <f>IF(production!MNR24&gt;0,interest_nominal,0)</f>
        <v>0</v>
      </c>
      <c r="MNS50" s="80">
        <f>IF(production!MNS24&gt;0,interest_nominal,0)</f>
        <v>0</v>
      </c>
      <c r="MNT50" s="80">
        <f>IF(production!MNT24&gt;0,interest_nominal,0)</f>
        <v>0</v>
      </c>
      <c r="MNU50" s="80">
        <f>IF(production!MNU24&gt;0,interest_nominal,0)</f>
        <v>0</v>
      </c>
      <c r="MNV50" s="80">
        <f>IF(production!MNV24&gt;0,interest_nominal,0)</f>
        <v>0</v>
      </c>
      <c r="MNW50" s="80">
        <f>IF(production!MNW24&gt;0,interest_nominal,0)</f>
        <v>0</v>
      </c>
      <c r="MNX50" s="80">
        <f>IF(production!MNX24&gt;0,interest_nominal,0)</f>
        <v>0</v>
      </c>
      <c r="MNY50" s="80">
        <f>IF(production!MNY24&gt;0,interest_nominal,0)</f>
        <v>0</v>
      </c>
      <c r="MNZ50" s="80">
        <f>IF(production!MNZ24&gt;0,interest_nominal,0)</f>
        <v>0</v>
      </c>
      <c r="MOA50" s="80">
        <f>IF(production!MOA24&gt;0,interest_nominal,0)</f>
        <v>0</v>
      </c>
      <c r="MOB50" s="80">
        <f>IF(production!MOB24&gt;0,interest_nominal,0)</f>
        <v>0</v>
      </c>
      <c r="MOC50" s="80">
        <f>IF(production!MOC24&gt;0,interest_nominal,0)</f>
        <v>0</v>
      </c>
      <c r="MOD50" s="80">
        <f>IF(production!MOD24&gt;0,interest_nominal,0)</f>
        <v>0</v>
      </c>
      <c r="MOE50" s="80">
        <f>IF(production!MOE24&gt;0,interest_nominal,0)</f>
        <v>0</v>
      </c>
      <c r="MOF50" s="80">
        <f>IF(production!MOF24&gt;0,interest_nominal,0)</f>
        <v>0</v>
      </c>
      <c r="MOG50" s="80">
        <f>IF(production!MOG24&gt;0,interest_nominal,0)</f>
        <v>0</v>
      </c>
      <c r="MOH50" s="80">
        <f>IF(production!MOH24&gt;0,interest_nominal,0)</f>
        <v>0</v>
      </c>
      <c r="MOI50" s="80">
        <f>IF(production!MOI24&gt;0,interest_nominal,0)</f>
        <v>0</v>
      </c>
      <c r="MOJ50" s="80">
        <f>IF(production!MOJ24&gt;0,interest_nominal,0)</f>
        <v>0</v>
      </c>
      <c r="MOK50" s="80">
        <f>IF(production!MOK24&gt;0,interest_nominal,0)</f>
        <v>0</v>
      </c>
      <c r="MOL50" s="80">
        <f>IF(production!MOL24&gt;0,interest_nominal,0)</f>
        <v>0</v>
      </c>
      <c r="MOM50" s="80">
        <f>IF(production!MOM24&gt;0,interest_nominal,0)</f>
        <v>0</v>
      </c>
      <c r="MON50" s="80">
        <f>IF(production!MON24&gt;0,interest_nominal,0)</f>
        <v>0</v>
      </c>
      <c r="MOO50" s="80">
        <f>IF(production!MOO24&gt;0,interest_nominal,0)</f>
        <v>0</v>
      </c>
      <c r="MOP50" s="80">
        <f>IF(production!MOP24&gt;0,interest_nominal,0)</f>
        <v>0</v>
      </c>
      <c r="MOQ50" s="80">
        <f>IF(production!MOQ24&gt;0,interest_nominal,0)</f>
        <v>0</v>
      </c>
      <c r="MOR50" s="80">
        <f>IF(production!MOR24&gt;0,interest_nominal,0)</f>
        <v>0</v>
      </c>
      <c r="MOS50" s="80">
        <f>IF(production!MOS24&gt;0,interest_nominal,0)</f>
        <v>0</v>
      </c>
      <c r="MOT50" s="80">
        <f>IF(production!MOT24&gt;0,interest_nominal,0)</f>
        <v>0</v>
      </c>
      <c r="MOU50" s="80">
        <f>IF(production!MOU24&gt;0,interest_nominal,0)</f>
        <v>0</v>
      </c>
      <c r="MOV50" s="80">
        <f>IF(production!MOV24&gt;0,interest_nominal,0)</f>
        <v>0</v>
      </c>
      <c r="MOW50" s="80">
        <f>IF(production!MOW24&gt;0,interest_nominal,0)</f>
        <v>0</v>
      </c>
      <c r="MOX50" s="80">
        <f>IF(production!MOX24&gt;0,interest_nominal,0)</f>
        <v>0</v>
      </c>
      <c r="MOY50" s="80">
        <f>IF(production!MOY24&gt;0,interest_nominal,0)</f>
        <v>0</v>
      </c>
      <c r="MOZ50" s="80">
        <f>IF(production!MOZ24&gt;0,interest_nominal,0)</f>
        <v>0</v>
      </c>
      <c r="MPA50" s="80">
        <f>IF(production!MPA24&gt;0,interest_nominal,0)</f>
        <v>0</v>
      </c>
      <c r="MPB50" s="80">
        <f>IF(production!MPB24&gt;0,interest_nominal,0)</f>
        <v>0</v>
      </c>
      <c r="MPC50" s="80">
        <f>IF(production!MPC24&gt;0,interest_nominal,0)</f>
        <v>0</v>
      </c>
      <c r="MPD50" s="80">
        <f>IF(production!MPD24&gt;0,interest_nominal,0)</f>
        <v>0</v>
      </c>
      <c r="MPE50" s="80">
        <f>IF(production!MPE24&gt;0,interest_nominal,0)</f>
        <v>0</v>
      </c>
      <c r="MPF50" s="80">
        <f>IF(production!MPF24&gt;0,interest_nominal,0)</f>
        <v>0</v>
      </c>
      <c r="MPG50" s="80">
        <f>IF(production!MPG24&gt;0,interest_nominal,0)</f>
        <v>0</v>
      </c>
      <c r="MPH50" s="80">
        <f>IF(production!MPH24&gt;0,interest_nominal,0)</f>
        <v>0</v>
      </c>
      <c r="MPI50" s="80">
        <f>IF(production!MPI24&gt;0,interest_nominal,0)</f>
        <v>0</v>
      </c>
      <c r="MPJ50" s="80">
        <f>IF(production!MPJ24&gt;0,interest_nominal,0)</f>
        <v>0</v>
      </c>
      <c r="MPK50" s="80">
        <f>IF(production!MPK24&gt;0,interest_nominal,0)</f>
        <v>0</v>
      </c>
      <c r="MPL50" s="80">
        <f>IF(production!MPL24&gt;0,interest_nominal,0)</f>
        <v>0</v>
      </c>
      <c r="MPM50" s="80">
        <f>IF(production!MPM24&gt;0,interest_nominal,0)</f>
        <v>0</v>
      </c>
      <c r="MPN50" s="80">
        <f>IF(production!MPN24&gt;0,interest_nominal,0)</f>
        <v>0</v>
      </c>
      <c r="MPO50" s="80">
        <f>IF(production!MPO24&gt;0,interest_nominal,0)</f>
        <v>0</v>
      </c>
      <c r="MPP50" s="80">
        <f>IF(production!MPP24&gt;0,interest_nominal,0)</f>
        <v>0</v>
      </c>
      <c r="MPQ50" s="80">
        <f>IF(production!MPQ24&gt;0,interest_nominal,0)</f>
        <v>0</v>
      </c>
      <c r="MPR50" s="80">
        <f>IF(production!MPR24&gt;0,interest_nominal,0)</f>
        <v>0</v>
      </c>
      <c r="MPS50" s="80">
        <f>IF(production!MPS24&gt;0,interest_nominal,0)</f>
        <v>0</v>
      </c>
      <c r="MPT50" s="80">
        <f>IF(production!MPT24&gt;0,interest_nominal,0)</f>
        <v>0</v>
      </c>
      <c r="MPU50" s="80">
        <f>IF(production!MPU24&gt;0,interest_nominal,0)</f>
        <v>0</v>
      </c>
      <c r="MPV50" s="80">
        <f>IF(production!MPV24&gt;0,interest_nominal,0)</f>
        <v>0</v>
      </c>
      <c r="MPW50" s="80">
        <f>IF(production!MPW24&gt;0,interest_nominal,0)</f>
        <v>0</v>
      </c>
      <c r="MPX50" s="80">
        <f>IF(production!MPX24&gt;0,interest_nominal,0)</f>
        <v>0</v>
      </c>
      <c r="MPY50" s="80">
        <f>IF(production!MPY24&gt;0,interest_nominal,0)</f>
        <v>0</v>
      </c>
      <c r="MPZ50" s="80">
        <f>IF(production!MPZ24&gt;0,interest_nominal,0)</f>
        <v>0</v>
      </c>
      <c r="MQA50" s="80">
        <f>IF(production!MQA24&gt;0,interest_nominal,0)</f>
        <v>0</v>
      </c>
      <c r="MQB50" s="80">
        <f>IF(production!MQB24&gt;0,interest_nominal,0)</f>
        <v>0</v>
      </c>
      <c r="MQC50" s="80">
        <f>IF(production!MQC24&gt;0,interest_nominal,0)</f>
        <v>0</v>
      </c>
      <c r="MQD50" s="80">
        <f>IF(production!MQD24&gt;0,interest_nominal,0)</f>
        <v>0</v>
      </c>
      <c r="MQE50" s="80">
        <f>IF(production!MQE24&gt;0,interest_nominal,0)</f>
        <v>0</v>
      </c>
      <c r="MQF50" s="80">
        <f>IF(production!MQF24&gt;0,interest_nominal,0)</f>
        <v>0</v>
      </c>
      <c r="MQG50" s="80">
        <f>IF(production!MQG24&gt;0,interest_nominal,0)</f>
        <v>0</v>
      </c>
      <c r="MQH50" s="80">
        <f>IF(production!MQH24&gt;0,interest_nominal,0)</f>
        <v>0</v>
      </c>
      <c r="MQI50" s="80">
        <f>IF(production!MQI24&gt;0,interest_nominal,0)</f>
        <v>0</v>
      </c>
      <c r="MQJ50" s="80">
        <f>IF(production!MQJ24&gt;0,interest_nominal,0)</f>
        <v>0</v>
      </c>
      <c r="MQK50" s="80">
        <f>IF(production!MQK24&gt;0,interest_nominal,0)</f>
        <v>0</v>
      </c>
      <c r="MQL50" s="80">
        <f>IF(production!MQL24&gt;0,interest_nominal,0)</f>
        <v>0</v>
      </c>
      <c r="MQM50" s="80">
        <f>IF(production!MQM24&gt;0,interest_nominal,0)</f>
        <v>0</v>
      </c>
      <c r="MQN50" s="80">
        <f>IF(production!MQN24&gt;0,interest_nominal,0)</f>
        <v>0</v>
      </c>
      <c r="MQO50" s="80">
        <f>IF(production!MQO24&gt;0,interest_nominal,0)</f>
        <v>0</v>
      </c>
      <c r="MQP50" s="80">
        <f>IF(production!MQP24&gt;0,interest_nominal,0)</f>
        <v>0</v>
      </c>
      <c r="MQQ50" s="80">
        <f>IF(production!MQQ24&gt;0,interest_nominal,0)</f>
        <v>0</v>
      </c>
      <c r="MQR50" s="80">
        <f>IF(production!MQR24&gt;0,interest_nominal,0)</f>
        <v>0</v>
      </c>
      <c r="MQS50" s="80">
        <f>IF(production!MQS24&gt;0,interest_nominal,0)</f>
        <v>0</v>
      </c>
      <c r="MQT50" s="80">
        <f>IF(production!MQT24&gt;0,interest_nominal,0)</f>
        <v>0</v>
      </c>
      <c r="MQU50" s="80">
        <f>IF(production!MQU24&gt;0,interest_nominal,0)</f>
        <v>0</v>
      </c>
      <c r="MQV50" s="80">
        <f>IF(production!MQV24&gt;0,interest_nominal,0)</f>
        <v>0</v>
      </c>
      <c r="MQW50" s="80">
        <f>IF(production!MQW24&gt;0,interest_nominal,0)</f>
        <v>0</v>
      </c>
      <c r="MQX50" s="80">
        <f>IF(production!MQX24&gt;0,interest_nominal,0)</f>
        <v>0</v>
      </c>
      <c r="MQY50" s="80">
        <f>IF(production!MQY24&gt;0,interest_nominal,0)</f>
        <v>0</v>
      </c>
      <c r="MQZ50" s="80">
        <f>IF(production!MQZ24&gt;0,interest_nominal,0)</f>
        <v>0</v>
      </c>
      <c r="MRA50" s="80">
        <f>IF(production!MRA24&gt;0,interest_nominal,0)</f>
        <v>0</v>
      </c>
      <c r="MRB50" s="80">
        <f>IF(production!MRB24&gt;0,interest_nominal,0)</f>
        <v>0</v>
      </c>
      <c r="MRC50" s="80">
        <f>IF(production!MRC24&gt;0,interest_nominal,0)</f>
        <v>0</v>
      </c>
      <c r="MRD50" s="80">
        <f>IF(production!MRD24&gt;0,interest_nominal,0)</f>
        <v>0</v>
      </c>
      <c r="MRE50" s="80">
        <f>IF(production!MRE24&gt;0,interest_nominal,0)</f>
        <v>0</v>
      </c>
      <c r="MRF50" s="80">
        <f>IF(production!MRF24&gt;0,interest_nominal,0)</f>
        <v>0</v>
      </c>
      <c r="MRG50" s="80">
        <f>IF(production!MRG24&gt;0,interest_nominal,0)</f>
        <v>0</v>
      </c>
      <c r="MRH50" s="80">
        <f>IF(production!MRH24&gt;0,interest_nominal,0)</f>
        <v>0</v>
      </c>
      <c r="MRI50" s="80">
        <f>IF(production!MRI24&gt;0,interest_nominal,0)</f>
        <v>0</v>
      </c>
      <c r="MRJ50" s="80">
        <f>IF(production!MRJ24&gt;0,interest_nominal,0)</f>
        <v>0</v>
      </c>
      <c r="MRK50" s="80">
        <f>IF(production!MRK24&gt;0,interest_nominal,0)</f>
        <v>0</v>
      </c>
      <c r="MRL50" s="80">
        <f>IF(production!MRL24&gt;0,interest_nominal,0)</f>
        <v>0</v>
      </c>
      <c r="MRM50" s="80">
        <f>IF(production!MRM24&gt;0,interest_nominal,0)</f>
        <v>0</v>
      </c>
      <c r="MRN50" s="80">
        <f>IF(production!MRN24&gt;0,interest_nominal,0)</f>
        <v>0</v>
      </c>
      <c r="MRO50" s="80">
        <f>IF(production!MRO24&gt;0,interest_nominal,0)</f>
        <v>0</v>
      </c>
      <c r="MRP50" s="80">
        <f>IF(production!MRP24&gt;0,interest_nominal,0)</f>
        <v>0</v>
      </c>
      <c r="MRQ50" s="80">
        <f>IF(production!MRQ24&gt;0,interest_nominal,0)</f>
        <v>0</v>
      </c>
      <c r="MRR50" s="80">
        <f>IF(production!MRR24&gt;0,interest_nominal,0)</f>
        <v>0</v>
      </c>
      <c r="MRS50" s="80">
        <f>IF(production!MRS24&gt;0,interest_nominal,0)</f>
        <v>0</v>
      </c>
      <c r="MRT50" s="80">
        <f>IF(production!MRT24&gt;0,interest_nominal,0)</f>
        <v>0</v>
      </c>
      <c r="MRU50" s="80">
        <f>IF(production!MRU24&gt;0,interest_nominal,0)</f>
        <v>0</v>
      </c>
      <c r="MRV50" s="80">
        <f>IF(production!MRV24&gt;0,interest_nominal,0)</f>
        <v>0</v>
      </c>
      <c r="MRW50" s="80">
        <f>IF(production!MRW24&gt;0,interest_nominal,0)</f>
        <v>0</v>
      </c>
      <c r="MRX50" s="80">
        <f>IF(production!MRX24&gt;0,interest_nominal,0)</f>
        <v>0</v>
      </c>
      <c r="MRY50" s="80">
        <f>IF(production!MRY24&gt;0,interest_nominal,0)</f>
        <v>0</v>
      </c>
      <c r="MRZ50" s="80">
        <f>IF(production!MRZ24&gt;0,interest_nominal,0)</f>
        <v>0</v>
      </c>
      <c r="MSA50" s="80">
        <f>IF(production!MSA24&gt;0,interest_nominal,0)</f>
        <v>0</v>
      </c>
      <c r="MSB50" s="80">
        <f>IF(production!MSB24&gt;0,interest_nominal,0)</f>
        <v>0</v>
      </c>
      <c r="MSC50" s="80">
        <f>IF(production!MSC24&gt;0,interest_nominal,0)</f>
        <v>0</v>
      </c>
      <c r="MSD50" s="80">
        <f>IF(production!MSD24&gt;0,interest_nominal,0)</f>
        <v>0</v>
      </c>
      <c r="MSE50" s="80">
        <f>IF(production!MSE24&gt;0,interest_nominal,0)</f>
        <v>0</v>
      </c>
      <c r="MSF50" s="80">
        <f>IF(production!MSF24&gt;0,interest_nominal,0)</f>
        <v>0</v>
      </c>
      <c r="MSG50" s="80">
        <f>IF(production!MSG24&gt;0,interest_nominal,0)</f>
        <v>0</v>
      </c>
      <c r="MSH50" s="80">
        <f>IF(production!MSH24&gt;0,interest_nominal,0)</f>
        <v>0</v>
      </c>
      <c r="MSI50" s="80">
        <f>IF(production!MSI24&gt;0,interest_nominal,0)</f>
        <v>0</v>
      </c>
      <c r="MSJ50" s="80">
        <f>IF(production!MSJ24&gt;0,interest_nominal,0)</f>
        <v>0</v>
      </c>
      <c r="MSK50" s="80">
        <f>IF(production!MSK24&gt;0,interest_nominal,0)</f>
        <v>0</v>
      </c>
      <c r="MSL50" s="80">
        <f>IF(production!MSL24&gt;0,interest_nominal,0)</f>
        <v>0</v>
      </c>
      <c r="MSM50" s="80">
        <f>IF(production!MSM24&gt;0,interest_nominal,0)</f>
        <v>0</v>
      </c>
      <c r="MSN50" s="80">
        <f>IF(production!MSN24&gt;0,interest_nominal,0)</f>
        <v>0</v>
      </c>
      <c r="MSO50" s="80">
        <f>IF(production!MSO24&gt;0,interest_nominal,0)</f>
        <v>0</v>
      </c>
      <c r="MSP50" s="80">
        <f>IF(production!MSP24&gt;0,interest_nominal,0)</f>
        <v>0</v>
      </c>
      <c r="MSQ50" s="80">
        <f>IF(production!MSQ24&gt;0,interest_nominal,0)</f>
        <v>0</v>
      </c>
      <c r="MSR50" s="80">
        <f>IF(production!MSR24&gt;0,interest_nominal,0)</f>
        <v>0</v>
      </c>
      <c r="MSS50" s="80">
        <f>IF(production!MSS24&gt;0,interest_nominal,0)</f>
        <v>0</v>
      </c>
      <c r="MST50" s="80">
        <f>IF(production!MST24&gt;0,interest_nominal,0)</f>
        <v>0</v>
      </c>
      <c r="MSU50" s="80">
        <f>IF(production!MSU24&gt;0,interest_nominal,0)</f>
        <v>0</v>
      </c>
      <c r="MSV50" s="80">
        <f>IF(production!MSV24&gt;0,interest_nominal,0)</f>
        <v>0</v>
      </c>
      <c r="MSW50" s="80">
        <f>IF(production!MSW24&gt;0,interest_nominal,0)</f>
        <v>0</v>
      </c>
      <c r="MSX50" s="80">
        <f>IF(production!MSX24&gt;0,interest_nominal,0)</f>
        <v>0</v>
      </c>
      <c r="MSY50" s="80">
        <f>IF(production!MSY24&gt;0,interest_nominal,0)</f>
        <v>0</v>
      </c>
      <c r="MSZ50" s="80">
        <f>IF(production!MSZ24&gt;0,interest_nominal,0)</f>
        <v>0</v>
      </c>
      <c r="MTA50" s="80">
        <f>IF(production!MTA24&gt;0,interest_nominal,0)</f>
        <v>0</v>
      </c>
      <c r="MTB50" s="80">
        <f>IF(production!MTB24&gt;0,interest_nominal,0)</f>
        <v>0</v>
      </c>
      <c r="MTC50" s="80">
        <f>IF(production!MTC24&gt;0,interest_nominal,0)</f>
        <v>0</v>
      </c>
      <c r="MTD50" s="80">
        <f>IF(production!MTD24&gt;0,interest_nominal,0)</f>
        <v>0</v>
      </c>
      <c r="MTE50" s="80">
        <f>IF(production!MTE24&gt;0,interest_nominal,0)</f>
        <v>0</v>
      </c>
      <c r="MTF50" s="80">
        <f>IF(production!MTF24&gt;0,interest_nominal,0)</f>
        <v>0</v>
      </c>
      <c r="MTG50" s="80">
        <f>IF(production!MTG24&gt;0,interest_nominal,0)</f>
        <v>0</v>
      </c>
      <c r="MTH50" s="80">
        <f>IF(production!MTH24&gt;0,interest_nominal,0)</f>
        <v>0</v>
      </c>
      <c r="MTI50" s="80">
        <f>IF(production!MTI24&gt;0,interest_nominal,0)</f>
        <v>0</v>
      </c>
      <c r="MTJ50" s="80">
        <f>IF(production!MTJ24&gt;0,interest_nominal,0)</f>
        <v>0</v>
      </c>
      <c r="MTK50" s="80">
        <f>IF(production!MTK24&gt;0,interest_nominal,0)</f>
        <v>0</v>
      </c>
      <c r="MTL50" s="80">
        <f>IF(production!MTL24&gt;0,interest_nominal,0)</f>
        <v>0</v>
      </c>
      <c r="MTM50" s="80">
        <f>IF(production!MTM24&gt;0,interest_nominal,0)</f>
        <v>0</v>
      </c>
      <c r="MTN50" s="80">
        <f>IF(production!MTN24&gt;0,interest_nominal,0)</f>
        <v>0</v>
      </c>
      <c r="MTO50" s="80">
        <f>IF(production!MTO24&gt;0,interest_nominal,0)</f>
        <v>0</v>
      </c>
      <c r="MTP50" s="80">
        <f>IF(production!MTP24&gt;0,interest_nominal,0)</f>
        <v>0</v>
      </c>
      <c r="MTQ50" s="80">
        <f>IF(production!MTQ24&gt;0,interest_nominal,0)</f>
        <v>0</v>
      </c>
      <c r="MTR50" s="80">
        <f>IF(production!MTR24&gt;0,interest_nominal,0)</f>
        <v>0</v>
      </c>
      <c r="MTS50" s="80">
        <f>IF(production!MTS24&gt;0,interest_nominal,0)</f>
        <v>0</v>
      </c>
      <c r="MTT50" s="80">
        <f>IF(production!MTT24&gt;0,interest_nominal,0)</f>
        <v>0</v>
      </c>
      <c r="MTU50" s="80">
        <f>IF(production!MTU24&gt;0,interest_nominal,0)</f>
        <v>0</v>
      </c>
      <c r="MTV50" s="80">
        <f>IF(production!MTV24&gt;0,interest_nominal,0)</f>
        <v>0</v>
      </c>
      <c r="MTW50" s="80">
        <f>IF(production!MTW24&gt;0,interest_nominal,0)</f>
        <v>0</v>
      </c>
      <c r="MTX50" s="80">
        <f>IF(production!MTX24&gt;0,interest_nominal,0)</f>
        <v>0</v>
      </c>
      <c r="MTY50" s="80">
        <f>IF(production!MTY24&gt;0,interest_nominal,0)</f>
        <v>0</v>
      </c>
      <c r="MTZ50" s="80">
        <f>IF(production!MTZ24&gt;0,interest_nominal,0)</f>
        <v>0</v>
      </c>
      <c r="MUA50" s="80">
        <f>IF(production!MUA24&gt;0,interest_nominal,0)</f>
        <v>0</v>
      </c>
      <c r="MUB50" s="80">
        <f>IF(production!MUB24&gt;0,interest_nominal,0)</f>
        <v>0</v>
      </c>
      <c r="MUC50" s="80">
        <f>IF(production!MUC24&gt;0,interest_nominal,0)</f>
        <v>0</v>
      </c>
      <c r="MUD50" s="80">
        <f>IF(production!MUD24&gt;0,interest_nominal,0)</f>
        <v>0</v>
      </c>
      <c r="MUE50" s="80">
        <f>IF(production!MUE24&gt;0,interest_nominal,0)</f>
        <v>0</v>
      </c>
      <c r="MUF50" s="80">
        <f>IF(production!MUF24&gt;0,interest_nominal,0)</f>
        <v>0</v>
      </c>
      <c r="MUG50" s="80">
        <f>IF(production!MUG24&gt;0,interest_nominal,0)</f>
        <v>0</v>
      </c>
      <c r="MUH50" s="80">
        <f>IF(production!MUH24&gt;0,interest_nominal,0)</f>
        <v>0</v>
      </c>
      <c r="MUI50" s="80">
        <f>IF(production!MUI24&gt;0,interest_nominal,0)</f>
        <v>0</v>
      </c>
      <c r="MUJ50" s="80">
        <f>IF(production!MUJ24&gt;0,interest_nominal,0)</f>
        <v>0</v>
      </c>
      <c r="MUK50" s="80">
        <f>IF(production!MUK24&gt;0,interest_nominal,0)</f>
        <v>0</v>
      </c>
      <c r="MUL50" s="80">
        <f>IF(production!MUL24&gt;0,interest_nominal,0)</f>
        <v>0</v>
      </c>
      <c r="MUM50" s="80">
        <f>IF(production!MUM24&gt;0,interest_nominal,0)</f>
        <v>0</v>
      </c>
      <c r="MUN50" s="80">
        <f>IF(production!MUN24&gt;0,interest_nominal,0)</f>
        <v>0</v>
      </c>
      <c r="MUO50" s="80">
        <f>IF(production!MUO24&gt;0,interest_nominal,0)</f>
        <v>0</v>
      </c>
      <c r="MUP50" s="80">
        <f>IF(production!MUP24&gt;0,interest_nominal,0)</f>
        <v>0</v>
      </c>
      <c r="MUQ50" s="80">
        <f>IF(production!MUQ24&gt;0,interest_nominal,0)</f>
        <v>0</v>
      </c>
      <c r="MUR50" s="80">
        <f>IF(production!MUR24&gt;0,interest_nominal,0)</f>
        <v>0</v>
      </c>
      <c r="MUS50" s="80">
        <f>IF(production!MUS24&gt;0,interest_nominal,0)</f>
        <v>0</v>
      </c>
      <c r="MUT50" s="80">
        <f>IF(production!MUT24&gt;0,interest_nominal,0)</f>
        <v>0</v>
      </c>
      <c r="MUU50" s="80">
        <f>IF(production!MUU24&gt;0,interest_nominal,0)</f>
        <v>0</v>
      </c>
      <c r="MUV50" s="80">
        <f>IF(production!MUV24&gt;0,interest_nominal,0)</f>
        <v>0</v>
      </c>
      <c r="MUW50" s="80">
        <f>IF(production!MUW24&gt;0,interest_nominal,0)</f>
        <v>0</v>
      </c>
      <c r="MUX50" s="80">
        <f>IF(production!MUX24&gt;0,interest_nominal,0)</f>
        <v>0</v>
      </c>
      <c r="MUY50" s="80">
        <f>IF(production!MUY24&gt;0,interest_nominal,0)</f>
        <v>0</v>
      </c>
      <c r="MUZ50" s="80">
        <f>IF(production!MUZ24&gt;0,interest_nominal,0)</f>
        <v>0</v>
      </c>
      <c r="MVA50" s="80">
        <f>IF(production!MVA24&gt;0,interest_nominal,0)</f>
        <v>0</v>
      </c>
      <c r="MVB50" s="80">
        <f>IF(production!MVB24&gt;0,interest_nominal,0)</f>
        <v>0</v>
      </c>
      <c r="MVC50" s="80">
        <f>IF(production!MVC24&gt;0,interest_nominal,0)</f>
        <v>0</v>
      </c>
      <c r="MVD50" s="80">
        <f>IF(production!MVD24&gt;0,interest_nominal,0)</f>
        <v>0</v>
      </c>
      <c r="MVE50" s="80">
        <f>IF(production!MVE24&gt;0,interest_nominal,0)</f>
        <v>0</v>
      </c>
      <c r="MVF50" s="80">
        <f>IF(production!MVF24&gt;0,interest_nominal,0)</f>
        <v>0</v>
      </c>
      <c r="MVG50" s="80">
        <f>IF(production!MVG24&gt;0,interest_nominal,0)</f>
        <v>0</v>
      </c>
      <c r="MVH50" s="80">
        <f>IF(production!MVH24&gt;0,interest_nominal,0)</f>
        <v>0</v>
      </c>
      <c r="MVI50" s="80">
        <f>IF(production!MVI24&gt;0,interest_nominal,0)</f>
        <v>0</v>
      </c>
      <c r="MVJ50" s="80">
        <f>IF(production!MVJ24&gt;0,interest_nominal,0)</f>
        <v>0</v>
      </c>
      <c r="MVK50" s="80">
        <f>IF(production!MVK24&gt;0,interest_nominal,0)</f>
        <v>0</v>
      </c>
      <c r="MVL50" s="80">
        <f>IF(production!MVL24&gt;0,interest_nominal,0)</f>
        <v>0</v>
      </c>
      <c r="MVM50" s="80">
        <f>IF(production!MVM24&gt;0,interest_nominal,0)</f>
        <v>0</v>
      </c>
      <c r="MVN50" s="80">
        <f>IF(production!MVN24&gt;0,interest_nominal,0)</f>
        <v>0</v>
      </c>
      <c r="MVO50" s="80">
        <f>IF(production!MVO24&gt;0,interest_nominal,0)</f>
        <v>0</v>
      </c>
      <c r="MVP50" s="80">
        <f>IF(production!MVP24&gt;0,interest_nominal,0)</f>
        <v>0</v>
      </c>
      <c r="MVQ50" s="80">
        <f>IF(production!MVQ24&gt;0,interest_nominal,0)</f>
        <v>0</v>
      </c>
      <c r="MVR50" s="80">
        <f>IF(production!MVR24&gt;0,interest_nominal,0)</f>
        <v>0</v>
      </c>
      <c r="MVS50" s="80">
        <f>IF(production!MVS24&gt;0,interest_nominal,0)</f>
        <v>0</v>
      </c>
      <c r="MVT50" s="80">
        <f>IF(production!MVT24&gt;0,interest_nominal,0)</f>
        <v>0</v>
      </c>
      <c r="MVU50" s="80">
        <f>IF(production!MVU24&gt;0,interest_nominal,0)</f>
        <v>0</v>
      </c>
      <c r="MVV50" s="80">
        <f>IF(production!MVV24&gt;0,interest_nominal,0)</f>
        <v>0</v>
      </c>
      <c r="MVW50" s="80">
        <f>IF(production!MVW24&gt;0,interest_nominal,0)</f>
        <v>0</v>
      </c>
      <c r="MVX50" s="80">
        <f>IF(production!MVX24&gt;0,interest_nominal,0)</f>
        <v>0</v>
      </c>
      <c r="MVY50" s="80">
        <f>IF(production!MVY24&gt;0,interest_nominal,0)</f>
        <v>0</v>
      </c>
      <c r="MVZ50" s="80">
        <f>IF(production!MVZ24&gt;0,interest_nominal,0)</f>
        <v>0</v>
      </c>
      <c r="MWA50" s="80">
        <f>IF(production!MWA24&gt;0,interest_nominal,0)</f>
        <v>0</v>
      </c>
      <c r="MWB50" s="80">
        <f>IF(production!MWB24&gt;0,interest_nominal,0)</f>
        <v>0</v>
      </c>
      <c r="MWC50" s="80">
        <f>IF(production!MWC24&gt;0,interest_nominal,0)</f>
        <v>0</v>
      </c>
      <c r="MWD50" s="80">
        <f>IF(production!MWD24&gt;0,interest_nominal,0)</f>
        <v>0</v>
      </c>
      <c r="MWE50" s="80">
        <f>IF(production!MWE24&gt;0,interest_nominal,0)</f>
        <v>0</v>
      </c>
      <c r="MWF50" s="80">
        <f>IF(production!MWF24&gt;0,interest_nominal,0)</f>
        <v>0</v>
      </c>
      <c r="MWG50" s="80">
        <f>IF(production!MWG24&gt;0,interest_nominal,0)</f>
        <v>0</v>
      </c>
      <c r="MWH50" s="80">
        <f>IF(production!MWH24&gt;0,interest_nominal,0)</f>
        <v>0</v>
      </c>
      <c r="MWI50" s="80">
        <f>IF(production!MWI24&gt;0,interest_nominal,0)</f>
        <v>0</v>
      </c>
      <c r="MWJ50" s="80">
        <f>IF(production!MWJ24&gt;0,interest_nominal,0)</f>
        <v>0</v>
      </c>
      <c r="MWK50" s="80">
        <f>IF(production!MWK24&gt;0,interest_nominal,0)</f>
        <v>0</v>
      </c>
      <c r="MWL50" s="80">
        <f>IF(production!MWL24&gt;0,interest_nominal,0)</f>
        <v>0</v>
      </c>
      <c r="MWM50" s="80">
        <f>IF(production!MWM24&gt;0,interest_nominal,0)</f>
        <v>0</v>
      </c>
      <c r="MWN50" s="80">
        <f>IF(production!MWN24&gt;0,interest_nominal,0)</f>
        <v>0</v>
      </c>
      <c r="MWO50" s="80">
        <f>IF(production!MWO24&gt;0,interest_nominal,0)</f>
        <v>0</v>
      </c>
      <c r="MWP50" s="80">
        <f>IF(production!MWP24&gt;0,interest_nominal,0)</f>
        <v>0</v>
      </c>
      <c r="MWQ50" s="80">
        <f>IF(production!MWQ24&gt;0,interest_nominal,0)</f>
        <v>0</v>
      </c>
      <c r="MWR50" s="80">
        <f>IF(production!MWR24&gt;0,interest_nominal,0)</f>
        <v>0</v>
      </c>
      <c r="MWS50" s="80">
        <f>IF(production!MWS24&gt;0,interest_nominal,0)</f>
        <v>0</v>
      </c>
      <c r="MWT50" s="80">
        <f>IF(production!MWT24&gt;0,interest_nominal,0)</f>
        <v>0</v>
      </c>
      <c r="MWU50" s="80">
        <f>IF(production!MWU24&gt;0,interest_nominal,0)</f>
        <v>0</v>
      </c>
      <c r="MWV50" s="80">
        <f>IF(production!MWV24&gt;0,interest_nominal,0)</f>
        <v>0</v>
      </c>
      <c r="MWW50" s="80">
        <f>IF(production!MWW24&gt;0,interest_nominal,0)</f>
        <v>0</v>
      </c>
      <c r="MWX50" s="80">
        <f>IF(production!MWX24&gt;0,interest_nominal,0)</f>
        <v>0</v>
      </c>
      <c r="MWY50" s="80">
        <f>IF(production!MWY24&gt;0,interest_nominal,0)</f>
        <v>0</v>
      </c>
      <c r="MWZ50" s="80">
        <f>IF(production!MWZ24&gt;0,interest_nominal,0)</f>
        <v>0</v>
      </c>
      <c r="MXA50" s="80">
        <f>IF(production!MXA24&gt;0,interest_nominal,0)</f>
        <v>0</v>
      </c>
      <c r="MXB50" s="80">
        <f>IF(production!MXB24&gt;0,interest_nominal,0)</f>
        <v>0</v>
      </c>
      <c r="MXC50" s="80">
        <f>IF(production!MXC24&gt;0,interest_nominal,0)</f>
        <v>0</v>
      </c>
      <c r="MXD50" s="80">
        <f>IF(production!MXD24&gt;0,interest_nominal,0)</f>
        <v>0</v>
      </c>
      <c r="MXE50" s="80">
        <f>IF(production!MXE24&gt;0,interest_nominal,0)</f>
        <v>0</v>
      </c>
      <c r="MXF50" s="80">
        <f>IF(production!MXF24&gt;0,interest_nominal,0)</f>
        <v>0</v>
      </c>
      <c r="MXG50" s="80">
        <f>IF(production!MXG24&gt;0,interest_nominal,0)</f>
        <v>0</v>
      </c>
      <c r="MXH50" s="80">
        <f>IF(production!MXH24&gt;0,interest_nominal,0)</f>
        <v>0</v>
      </c>
      <c r="MXI50" s="80">
        <f>IF(production!MXI24&gt;0,interest_nominal,0)</f>
        <v>0</v>
      </c>
      <c r="MXJ50" s="80">
        <f>IF(production!MXJ24&gt;0,interest_nominal,0)</f>
        <v>0</v>
      </c>
      <c r="MXK50" s="80">
        <f>IF(production!MXK24&gt;0,interest_nominal,0)</f>
        <v>0</v>
      </c>
      <c r="MXL50" s="80">
        <f>IF(production!MXL24&gt;0,interest_nominal,0)</f>
        <v>0</v>
      </c>
      <c r="MXM50" s="80">
        <f>IF(production!MXM24&gt;0,interest_nominal,0)</f>
        <v>0</v>
      </c>
      <c r="MXN50" s="80">
        <f>IF(production!MXN24&gt;0,interest_nominal,0)</f>
        <v>0</v>
      </c>
      <c r="MXO50" s="80">
        <f>IF(production!MXO24&gt;0,interest_nominal,0)</f>
        <v>0</v>
      </c>
      <c r="MXP50" s="80">
        <f>IF(production!MXP24&gt;0,interest_nominal,0)</f>
        <v>0</v>
      </c>
      <c r="MXQ50" s="80">
        <f>IF(production!MXQ24&gt;0,interest_nominal,0)</f>
        <v>0</v>
      </c>
      <c r="MXR50" s="80">
        <f>IF(production!MXR24&gt;0,interest_nominal,0)</f>
        <v>0</v>
      </c>
      <c r="MXS50" s="80">
        <f>IF(production!MXS24&gt;0,interest_nominal,0)</f>
        <v>0</v>
      </c>
      <c r="MXT50" s="80">
        <f>IF(production!MXT24&gt;0,interest_nominal,0)</f>
        <v>0</v>
      </c>
      <c r="MXU50" s="80">
        <f>IF(production!MXU24&gt;0,interest_nominal,0)</f>
        <v>0</v>
      </c>
      <c r="MXV50" s="80">
        <f>IF(production!MXV24&gt;0,interest_nominal,0)</f>
        <v>0</v>
      </c>
      <c r="MXW50" s="80">
        <f>IF(production!MXW24&gt;0,interest_nominal,0)</f>
        <v>0</v>
      </c>
      <c r="MXX50" s="80">
        <f>IF(production!MXX24&gt;0,interest_nominal,0)</f>
        <v>0</v>
      </c>
      <c r="MXY50" s="80">
        <f>IF(production!MXY24&gt;0,interest_nominal,0)</f>
        <v>0</v>
      </c>
      <c r="MXZ50" s="80">
        <f>IF(production!MXZ24&gt;0,interest_nominal,0)</f>
        <v>0</v>
      </c>
      <c r="MYA50" s="80">
        <f>IF(production!MYA24&gt;0,interest_nominal,0)</f>
        <v>0</v>
      </c>
      <c r="MYB50" s="80">
        <f>IF(production!MYB24&gt;0,interest_nominal,0)</f>
        <v>0</v>
      </c>
      <c r="MYC50" s="80">
        <f>IF(production!MYC24&gt;0,interest_nominal,0)</f>
        <v>0</v>
      </c>
      <c r="MYD50" s="80">
        <f>IF(production!MYD24&gt;0,interest_nominal,0)</f>
        <v>0</v>
      </c>
      <c r="MYE50" s="80">
        <f>IF(production!MYE24&gt;0,interest_nominal,0)</f>
        <v>0</v>
      </c>
      <c r="MYF50" s="80">
        <f>IF(production!MYF24&gt;0,interest_nominal,0)</f>
        <v>0</v>
      </c>
      <c r="MYG50" s="80">
        <f>IF(production!MYG24&gt;0,interest_nominal,0)</f>
        <v>0</v>
      </c>
      <c r="MYH50" s="80">
        <f>IF(production!MYH24&gt;0,interest_nominal,0)</f>
        <v>0</v>
      </c>
      <c r="MYI50" s="80">
        <f>IF(production!MYI24&gt;0,interest_nominal,0)</f>
        <v>0</v>
      </c>
      <c r="MYJ50" s="80">
        <f>IF(production!MYJ24&gt;0,interest_nominal,0)</f>
        <v>0</v>
      </c>
      <c r="MYK50" s="80">
        <f>IF(production!MYK24&gt;0,interest_nominal,0)</f>
        <v>0</v>
      </c>
      <c r="MYL50" s="80">
        <f>IF(production!MYL24&gt;0,interest_nominal,0)</f>
        <v>0</v>
      </c>
      <c r="MYM50" s="80">
        <f>IF(production!MYM24&gt;0,interest_nominal,0)</f>
        <v>0</v>
      </c>
      <c r="MYN50" s="80">
        <f>IF(production!MYN24&gt;0,interest_nominal,0)</f>
        <v>0</v>
      </c>
      <c r="MYO50" s="80">
        <f>IF(production!MYO24&gt;0,interest_nominal,0)</f>
        <v>0</v>
      </c>
      <c r="MYP50" s="80">
        <f>IF(production!MYP24&gt;0,interest_nominal,0)</f>
        <v>0</v>
      </c>
      <c r="MYQ50" s="80">
        <f>IF(production!MYQ24&gt;0,interest_nominal,0)</f>
        <v>0</v>
      </c>
      <c r="MYR50" s="80">
        <f>IF(production!MYR24&gt;0,interest_nominal,0)</f>
        <v>0</v>
      </c>
      <c r="MYS50" s="80">
        <f>IF(production!MYS24&gt;0,interest_nominal,0)</f>
        <v>0</v>
      </c>
      <c r="MYT50" s="80">
        <f>IF(production!MYT24&gt;0,interest_nominal,0)</f>
        <v>0</v>
      </c>
      <c r="MYU50" s="80">
        <f>IF(production!MYU24&gt;0,interest_nominal,0)</f>
        <v>0</v>
      </c>
      <c r="MYV50" s="80">
        <f>IF(production!MYV24&gt;0,interest_nominal,0)</f>
        <v>0</v>
      </c>
      <c r="MYW50" s="80">
        <f>IF(production!MYW24&gt;0,interest_nominal,0)</f>
        <v>0</v>
      </c>
      <c r="MYX50" s="80">
        <f>IF(production!MYX24&gt;0,interest_nominal,0)</f>
        <v>0</v>
      </c>
      <c r="MYY50" s="80">
        <f>IF(production!MYY24&gt;0,interest_nominal,0)</f>
        <v>0</v>
      </c>
      <c r="MYZ50" s="80">
        <f>IF(production!MYZ24&gt;0,interest_nominal,0)</f>
        <v>0</v>
      </c>
      <c r="MZA50" s="80">
        <f>IF(production!MZA24&gt;0,interest_nominal,0)</f>
        <v>0</v>
      </c>
      <c r="MZB50" s="80">
        <f>IF(production!MZB24&gt;0,interest_nominal,0)</f>
        <v>0</v>
      </c>
      <c r="MZC50" s="80">
        <f>IF(production!MZC24&gt;0,interest_nominal,0)</f>
        <v>0</v>
      </c>
      <c r="MZD50" s="80">
        <f>IF(production!MZD24&gt;0,interest_nominal,0)</f>
        <v>0</v>
      </c>
      <c r="MZE50" s="80">
        <f>IF(production!MZE24&gt;0,interest_nominal,0)</f>
        <v>0</v>
      </c>
      <c r="MZF50" s="80">
        <f>IF(production!MZF24&gt;0,interest_nominal,0)</f>
        <v>0</v>
      </c>
      <c r="MZG50" s="80">
        <f>IF(production!MZG24&gt;0,interest_nominal,0)</f>
        <v>0</v>
      </c>
      <c r="MZH50" s="80">
        <f>IF(production!MZH24&gt;0,interest_nominal,0)</f>
        <v>0</v>
      </c>
      <c r="MZI50" s="80">
        <f>IF(production!MZI24&gt;0,interest_nominal,0)</f>
        <v>0</v>
      </c>
      <c r="MZJ50" s="80">
        <f>IF(production!MZJ24&gt;0,interest_nominal,0)</f>
        <v>0</v>
      </c>
      <c r="MZK50" s="80">
        <f>IF(production!MZK24&gt;0,interest_nominal,0)</f>
        <v>0</v>
      </c>
      <c r="MZL50" s="80">
        <f>IF(production!MZL24&gt;0,interest_nominal,0)</f>
        <v>0</v>
      </c>
      <c r="MZM50" s="80">
        <f>IF(production!MZM24&gt;0,interest_nominal,0)</f>
        <v>0</v>
      </c>
      <c r="MZN50" s="80">
        <f>IF(production!MZN24&gt;0,interest_nominal,0)</f>
        <v>0</v>
      </c>
      <c r="MZO50" s="80">
        <f>IF(production!MZO24&gt;0,interest_nominal,0)</f>
        <v>0</v>
      </c>
      <c r="MZP50" s="80">
        <f>IF(production!MZP24&gt;0,interest_nominal,0)</f>
        <v>0</v>
      </c>
      <c r="MZQ50" s="80">
        <f>IF(production!MZQ24&gt;0,interest_nominal,0)</f>
        <v>0</v>
      </c>
      <c r="MZR50" s="80">
        <f>IF(production!MZR24&gt;0,interest_nominal,0)</f>
        <v>0</v>
      </c>
      <c r="MZS50" s="80">
        <f>IF(production!MZS24&gt;0,interest_nominal,0)</f>
        <v>0</v>
      </c>
      <c r="MZT50" s="80">
        <f>IF(production!MZT24&gt;0,interest_nominal,0)</f>
        <v>0</v>
      </c>
      <c r="MZU50" s="80">
        <f>IF(production!MZU24&gt;0,interest_nominal,0)</f>
        <v>0</v>
      </c>
      <c r="MZV50" s="80">
        <f>IF(production!MZV24&gt;0,interest_nominal,0)</f>
        <v>0</v>
      </c>
      <c r="MZW50" s="80">
        <f>IF(production!MZW24&gt;0,interest_nominal,0)</f>
        <v>0</v>
      </c>
      <c r="MZX50" s="80">
        <f>IF(production!MZX24&gt;0,interest_nominal,0)</f>
        <v>0</v>
      </c>
      <c r="MZY50" s="80">
        <f>IF(production!MZY24&gt;0,interest_nominal,0)</f>
        <v>0</v>
      </c>
      <c r="MZZ50" s="80">
        <f>IF(production!MZZ24&gt;0,interest_nominal,0)</f>
        <v>0</v>
      </c>
      <c r="NAA50" s="80">
        <f>IF(production!NAA24&gt;0,interest_nominal,0)</f>
        <v>0</v>
      </c>
      <c r="NAB50" s="80">
        <f>IF(production!NAB24&gt;0,interest_nominal,0)</f>
        <v>0</v>
      </c>
      <c r="NAC50" s="80">
        <f>IF(production!NAC24&gt;0,interest_nominal,0)</f>
        <v>0</v>
      </c>
      <c r="NAD50" s="80">
        <f>IF(production!NAD24&gt;0,interest_nominal,0)</f>
        <v>0</v>
      </c>
      <c r="NAE50" s="80">
        <f>IF(production!NAE24&gt;0,interest_nominal,0)</f>
        <v>0</v>
      </c>
      <c r="NAF50" s="80">
        <f>IF(production!NAF24&gt;0,interest_nominal,0)</f>
        <v>0</v>
      </c>
      <c r="NAG50" s="80">
        <f>IF(production!NAG24&gt;0,interest_nominal,0)</f>
        <v>0</v>
      </c>
      <c r="NAH50" s="80">
        <f>IF(production!NAH24&gt;0,interest_nominal,0)</f>
        <v>0</v>
      </c>
      <c r="NAI50" s="80">
        <f>IF(production!NAI24&gt;0,interest_nominal,0)</f>
        <v>0</v>
      </c>
      <c r="NAJ50" s="80">
        <f>IF(production!NAJ24&gt;0,interest_nominal,0)</f>
        <v>0</v>
      </c>
      <c r="NAK50" s="80">
        <f>IF(production!NAK24&gt;0,interest_nominal,0)</f>
        <v>0</v>
      </c>
      <c r="NAL50" s="80">
        <f>IF(production!NAL24&gt;0,interest_nominal,0)</f>
        <v>0</v>
      </c>
      <c r="NAM50" s="80">
        <f>IF(production!NAM24&gt;0,interest_nominal,0)</f>
        <v>0</v>
      </c>
      <c r="NAN50" s="80">
        <f>IF(production!NAN24&gt;0,interest_nominal,0)</f>
        <v>0</v>
      </c>
      <c r="NAO50" s="80">
        <f>IF(production!NAO24&gt;0,interest_nominal,0)</f>
        <v>0</v>
      </c>
      <c r="NAP50" s="80">
        <f>IF(production!NAP24&gt;0,interest_nominal,0)</f>
        <v>0</v>
      </c>
      <c r="NAQ50" s="80">
        <f>IF(production!NAQ24&gt;0,interest_nominal,0)</f>
        <v>0</v>
      </c>
      <c r="NAR50" s="80">
        <f>IF(production!NAR24&gt;0,interest_nominal,0)</f>
        <v>0</v>
      </c>
      <c r="NAS50" s="80">
        <f>IF(production!NAS24&gt;0,interest_nominal,0)</f>
        <v>0</v>
      </c>
      <c r="NAT50" s="80">
        <f>IF(production!NAT24&gt;0,interest_nominal,0)</f>
        <v>0</v>
      </c>
      <c r="NAU50" s="80">
        <f>IF(production!NAU24&gt;0,interest_nominal,0)</f>
        <v>0</v>
      </c>
      <c r="NAV50" s="80">
        <f>IF(production!NAV24&gt;0,interest_nominal,0)</f>
        <v>0</v>
      </c>
      <c r="NAW50" s="80">
        <f>IF(production!NAW24&gt;0,interest_nominal,0)</f>
        <v>0</v>
      </c>
      <c r="NAX50" s="80">
        <f>IF(production!NAX24&gt;0,interest_nominal,0)</f>
        <v>0</v>
      </c>
      <c r="NAY50" s="80">
        <f>IF(production!NAY24&gt;0,interest_nominal,0)</f>
        <v>0</v>
      </c>
      <c r="NAZ50" s="80">
        <f>IF(production!NAZ24&gt;0,interest_nominal,0)</f>
        <v>0</v>
      </c>
      <c r="NBA50" s="80">
        <f>IF(production!NBA24&gt;0,interest_nominal,0)</f>
        <v>0</v>
      </c>
      <c r="NBB50" s="80">
        <f>IF(production!NBB24&gt;0,interest_nominal,0)</f>
        <v>0</v>
      </c>
      <c r="NBC50" s="80">
        <f>IF(production!NBC24&gt;0,interest_nominal,0)</f>
        <v>0</v>
      </c>
      <c r="NBD50" s="80">
        <f>IF(production!NBD24&gt;0,interest_nominal,0)</f>
        <v>0</v>
      </c>
      <c r="NBE50" s="80">
        <f>IF(production!NBE24&gt;0,interest_nominal,0)</f>
        <v>0</v>
      </c>
      <c r="NBF50" s="80">
        <f>IF(production!NBF24&gt;0,interest_nominal,0)</f>
        <v>0</v>
      </c>
      <c r="NBG50" s="80">
        <f>IF(production!NBG24&gt;0,interest_nominal,0)</f>
        <v>0</v>
      </c>
      <c r="NBH50" s="80">
        <f>IF(production!NBH24&gt;0,interest_nominal,0)</f>
        <v>0</v>
      </c>
      <c r="NBI50" s="80">
        <f>IF(production!NBI24&gt;0,interest_nominal,0)</f>
        <v>0</v>
      </c>
      <c r="NBJ50" s="80">
        <f>IF(production!NBJ24&gt;0,interest_nominal,0)</f>
        <v>0</v>
      </c>
      <c r="NBK50" s="80">
        <f>IF(production!NBK24&gt;0,interest_nominal,0)</f>
        <v>0</v>
      </c>
      <c r="NBL50" s="80">
        <f>IF(production!NBL24&gt;0,interest_nominal,0)</f>
        <v>0</v>
      </c>
      <c r="NBM50" s="80">
        <f>IF(production!NBM24&gt;0,interest_nominal,0)</f>
        <v>0</v>
      </c>
      <c r="NBN50" s="80">
        <f>IF(production!NBN24&gt;0,interest_nominal,0)</f>
        <v>0</v>
      </c>
      <c r="NBO50" s="80">
        <f>IF(production!NBO24&gt;0,interest_nominal,0)</f>
        <v>0</v>
      </c>
      <c r="NBP50" s="80">
        <f>IF(production!NBP24&gt;0,interest_nominal,0)</f>
        <v>0</v>
      </c>
      <c r="NBQ50" s="80">
        <f>IF(production!NBQ24&gt;0,interest_nominal,0)</f>
        <v>0</v>
      </c>
      <c r="NBR50" s="80">
        <f>IF(production!NBR24&gt;0,interest_nominal,0)</f>
        <v>0</v>
      </c>
      <c r="NBS50" s="80">
        <f>IF(production!NBS24&gt;0,interest_nominal,0)</f>
        <v>0</v>
      </c>
      <c r="NBT50" s="80">
        <f>IF(production!NBT24&gt;0,interest_nominal,0)</f>
        <v>0</v>
      </c>
      <c r="NBU50" s="80">
        <f>IF(production!NBU24&gt;0,interest_nominal,0)</f>
        <v>0</v>
      </c>
      <c r="NBV50" s="80">
        <f>IF(production!NBV24&gt;0,interest_nominal,0)</f>
        <v>0</v>
      </c>
      <c r="NBW50" s="80">
        <f>IF(production!NBW24&gt;0,interest_nominal,0)</f>
        <v>0</v>
      </c>
      <c r="NBX50" s="80">
        <f>IF(production!NBX24&gt;0,interest_nominal,0)</f>
        <v>0</v>
      </c>
      <c r="NBY50" s="80">
        <f>IF(production!NBY24&gt;0,interest_nominal,0)</f>
        <v>0</v>
      </c>
      <c r="NBZ50" s="80">
        <f>IF(production!NBZ24&gt;0,interest_nominal,0)</f>
        <v>0</v>
      </c>
      <c r="NCA50" s="80">
        <f>IF(production!NCA24&gt;0,interest_nominal,0)</f>
        <v>0</v>
      </c>
      <c r="NCB50" s="80">
        <f>IF(production!NCB24&gt;0,interest_nominal,0)</f>
        <v>0</v>
      </c>
      <c r="NCC50" s="80">
        <f>IF(production!NCC24&gt;0,interest_nominal,0)</f>
        <v>0</v>
      </c>
      <c r="NCD50" s="80">
        <f>IF(production!NCD24&gt;0,interest_nominal,0)</f>
        <v>0</v>
      </c>
      <c r="NCE50" s="80">
        <f>IF(production!NCE24&gt;0,interest_nominal,0)</f>
        <v>0</v>
      </c>
      <c r="NCF50" s="80">
        <f>IF(production!NCF24&gt;0,interest_nominal,0)</f>
        <v>0</v>
      </c>
      <c r="NCG50" s="80">
        <f>IF(production!NCG24&gt;0,interest_nominal,0)</f>
        <v>0</v>
      </c>
      <c r="NCH50" s="80">
        <f>IF(production!NCH24&gt;0,interest_nominal,0)</f>
        <v>0</v>
      </c>
      <c r="NCI50" s="80">
        <f>IF(production!NCI24&gt;0,interest_nominal,0)</f>
        <v>0</v>
      </c>
      <c r="NCJ50" s="80">
        <f>IF(production!NCJ24&gt;0,interest_nominal,0)</f>
        <v>0</v>
      </c>
      <c r="NCK50" s="80">
        <f>IF(production!NCK24&gt;0,interest_nominal,0)</f>
        <v>0</v>
      </c>
      <c r="NCL50" s="80">
        <f>IF(production!NCL24&gt;0,interest_nominal,0)</f>
        <v>0</v>
      </c>
      <c r="NCM50" s="80">
        <f>IF(production!NCM24&gt;0,interest_nominal,0)</f>
        <v>0</v>
      </c>
      <c r="NCN50" s="80">
        <f>IF(production!NCN24&gt;0,interest_nominal,0)</f>
        <v>0</v>
      </c>
      <c r="NCO50" s="80">
        <f>IF(production!NCO24&gt;0,interest_nominal,0)</f>
        <v>0</v>
      </c>
      <c r="NCP50" s="80">
        <f>IF(production!NCP24&gt;0,interest_nominal,0)</f>
        <v>0</v>
      </c>
      <c r="NCQ50" s="80">
        <f>IF(production!NCQ24&gt;0,interest_nominal,0)</f>
        <v>0</v>
      </c>
      <c r="NCR50" s="80">
        <f>IF(production!NCR24&gt;0,interest_nominal,0)</f>
        <v>0</v>
      </c>
      <c r="NCS50" s="80">
        <f>IF(production!NCS24&gt;0,interest_nominal,0)</f>
        <v>0</v>
      </c>
      <c r="NCT50" s="80">
        <f>IF(production!NCT24&gt;0,interest_nominal,0)</f>
        <v>0</v>
      </c>
      <c r="NCU50" s="80">
        <f>IF(production!NCU24&gt;0,interest_nominal,0)</f>
        <v>0</v>
      </c>
      <c r="NCV50" s="80">
        <f>IF(production!NCV24&gt;0,interest_nominal,0)</f>
        <v>0</v>
      </c>
      <c r="NCW50" s="80">
        <f>IF(production!NCW24&gt;0,interest_nominal,0)</f>
        <v>0</v>
      </c>
      <c r="NCX50" s="80">
        <f>IF(production!NCX24&gt;0,interest_nominal,0)</f>
        <v>0</v>
      </c>
      <c r="NCY50" s="80">
        <f>IF(production!NCY24&gt;0,interest_nominal,0)</f>
        <v>0</v>
      </c>
      <c r="NCZ50" s="80">
        <f>IF(production!NCZ24&gt;0,interest_nominal,0)</f>
        <v>0</v>
      </c>
      <c r="NDA50" s="80">
        <f>IF(production!NDA24&gt;0,interest_nominal,0)</f>
        <v>0</v>
      </c>
      <c r="NDB50" s="80">
        <f>IF(production!NDB24&gt;0,interest_nominal,0)</f>
        <v>0</v>
      </c>
      <c r="NDC50" s="80">
        <f>IF(production!NDC24&gt;0,interest_nominal,0)</f>
        <v>0</v>
      </c>
      <c r="NDD50" s="80">
        <f>IF(production!NDD24&gt;0,interest_nominal,0)</f>
        <v>0</v>
      </c>
      <c r="NDE50" s="80">
        <f>IF(production!NDE24&gt;0,interest_nominal,0)</f>
        <v>0</v>
      </c>
      <c r="NDF50" s="80">
        <f>IF(production!NDF24&gt;0,interest_nominal,0)</f>
        <v>0</v>
      </c>
      <c r="NDG50" s="80">
        <f>IF(production!NDG24&gt;0,interest_nominal,0)</f>
        <v>0</v>
      </c>
      <c r="NDH50" s="80">
        <f>IF(production!NDH24&gt;0,interest_nominal,0)</f>
        <v>0</v>
      </c>
      <c r="NDI50" s="80">
        <f>IF(production!NDI24&gt;0,interest_nominal,0)</f>
        <v>0</v>
      </c>
      <c r="NDJ50" s="80">
        <f>IF(production!NDJ24&gt;0,interest_nominal,0)</f>
        <v>0</v>
      </c>
      <c r="NDK50" s="80">
        <f>IF(production!NDK24&gt;0,interest_nominal,0)</f>
        <v>0</v>
      </c>
      <c r="NDL50" s="80">
        <f>IF(production!NDL24&gt;0,interest_nominal,0)</f>
        <v>0</v>
      </c>
      <c r="NDM50" s="80">
        <f>IF(production!NDM24&gt;0,interest_nominal,0)</f>
        <v>0</v>
      </c>
      <c r="NDN50" s="80">
        <f>IF(production!NDN24&gt;0,interest_nominal,0)</f>
        <v>0</v>
      </c>
      <c r="NDO50" s="80">
        <f>IF(production!NDO24&gt;0,interest_nominal,0)</f>
        <v>0</v>
      </c>
      <c r="NDP50" s="80">
        <f>IF(production!NDP24&gt;0,interest_nominal,0)</f>
        <v>0</v>
      </c>
      <c r="NDQ50" s="80">
        <f>IF(production!NDQ24&gt;0,interest_nominal,0)</f>
        <v>0</v>
      </c>
      <c r="NDR50" s="80">
        <f>IF(production!NDR24&gt;0,interest_nominal,0)</f>
        <v>0</v>
      </c>
      <c r="NDS50" s="80">
        <f>IF(production!NDS24&gt;0,interest_nominal,0)</f>
        <v>0</v>
      </c>
      <c r="NDT50" s="80">
        <f>IF(production!NDT24&gt;0,interest_nominal,0)</f>
        <v>0</v>
      </c>
      <c r="NDU50" s="80">
        <f>IF(production!NDU24&gt;0,interest_nominal,0)</f>
        <v>0</v>
      </c>
      <c r="NDV50" s="80">
        <f>IF(production!NDV24&gt;0,interest_nominal,0)</f>
        <v>0</v>
      </c>
      <c r="NDW50" s="80">
        <f>IF(production!NDW24&gt;0,interest_nominal,0)</f>
        <v>0</v>
      </c>
      <c r="NDX50" s="80">
        <f>IF(production!NDX24&gt;0,interest_nominal,0)</f>
        <v>0</v>
      </c>
      <c r="NDY50" s="80">
        <f>IF(production!NDY24&gt;0,interest_nominal,0)</f>
        <v>0</v>
      </c>
      <c r="NDZ50" s="80">
        <f>IF(production!NDZ24&gt;0,interest_nominal,0)</f>
        <v>0</v>
      </c>
      <c r="NEA50" s="80">
        <f>IF(production!NEA24&gt;0,interest_nominal,0)</f>
        <v>0</v>
      </c>
      <c r="NEB50" s="80">
        <f>IF(production!NEB24&gt;0,interest_nominal,0)</f>
        <v>0</v>
      </c>
      <c r="NEC50" s="80">
        <f>IF(production!NEC24&gt;0,interest_nominal,0)</f>
        <v>0</v>
      </c>
      <c r="NED50" s="80">
        <f>IF(production!NED24&gt;0,interest_nominal,0)</f>
        <v>0</v>
      </c>
      <c r="NEE50" s="80">
        <f>IF(production!NEE24&gt;0,interest_nominal,0)</f>
        <v>0</v>
      </c>
      <c r="NEF50" s="80">
        <f>IF(production!NEF24&gt;0,interest_nominal,0)</f>
        <v>0</v>
      </c>
      <c r="NEG50" s="80">
        <f>IF(production!NEG24&gt;0,interest_nominal,0)</f>
        <v>0</v>
      </c>
      <c r="NEH50" s="80">
        <f>IF(production!NEH24&gt;0,interest_nominal,0)</f>
        <v>0</v>
      </c>
      <c r="NEI50" s="80">
        <f>IF(production!NEI24&gt;0,interest_nominal,0)</f>
        <v>0</v>
      </c>
      <c r="NEJ50" s="80">
        <f>IF(production!NEJ24&gt;0,interest_nominal,0)</f>
        <v>0</v>
      </c>
      <c r="NEK50" s="80">
        <f>IF(production!NEK24&gt;0,interest_nominal,0)</f>
        <v>0</v>
      </c>
      <c r="NEL50" s="80">
        <f>IF(production!NEL24&gt;0,interest_nominal,0)</f>
        <v>0</v>
      </c>
      <c r="NEM50" s="80">
        <f>IF(production!NEM24&gt;0,interest_nominal,0)</f>
        <v>0</v>
      </c>
      <c r="NEN50" s="80">
        <f>IF(production!NEN24&gt;0,interest_nominal,0)</f>
        <v>0</v>
      </c>
      <c r="NEO50" s="80">
        <f>IF(production!NEO24&gt;0,interest_nominal,0)</f>
        <v>0</v>
      </c>
      <c r="NEP50" s="80">
        <f>IF(production!NEP24&gt;0,interest_nominal,0)</f>
        <v>0</v>
      </c>
      <c r="NEQ50" s="80">
        <f>IF(production!NEQ24&gt;0,interest_nominal,0)</f>
        <v>0</v>
      </c>
      <c r="NER50" s="80">
        <f>IF(production!NER24&gt;0,interest_nominal,0)</f>
        <v>0</v>
      </c>
      <c r="NES50" s="80">
        <f>IF(production!NES24&gt;0,interest_nominal,0)</f>
        <v>0</v>
      </c>
      <c r="NET50" s="80">
        <f>IF(production!NET24&gt;0,interest_nominal,0)</f>
        <v>0</v>
      </c>
      <c r="NEU50" s="80">
        <f>IF(production!NEU24&gt;0,interest_nominal,0)</f>
        <v>0</v>
      </c>
      <c r="NEV50" s="80">
        <f>IF(production!NEV24&gt;0,interest_nominal,0)</f>
        <v>0</v>
      </c>
      <c r="NEW50" s="80">
        <f>IF(production!NEW24&gt;0,interest_nominal,0)</f>
        <v>0</v>
      </c>
      <c r="NEX50" s="80">
        <f>IF(production!NEX24&gt;0,interest_nominal,0)</f>
        <v>0</v>
      </c>
      <c r="NEY50" s="80">
        <f>IF(production!NEY24&gt;0,interest_nominal,0)</f>
        <v>0</v>
      </c>
      <c r="NEZ50" s="80">
        <f>IF(production!NEZ24&gt;0,interest_nominal,0)</f>
        <v>0</v>
      </c>
      <c r="NFA50" s="80">
        <f>IF(production!NFA24&gt;0,interest_nominal,0)</f>
        <v>0</v>
      </c>
      <c r="NFB50" s="80">
        <f>IF(production!NFB24&gt;0,interest_nominal,0)</f>
        <v>0</v>
      </c>
      <c r="NFC50" s="80">
        <f>IF(production!NFC24&gt;0,interest_nominal,0)</f>
        <v>0</v>
      </c>
      <c r="NFD50" s="80">
        <f>IF(production!NFD24&gt;0,interest_nominal,0)</f>
        <v>0</v>
      </c>
      <c r="NFE50" s="80">
        <f>IF(production!NFE24&gt;0,interest_nominal,0)</f>
        <v>0</v>
      </c>
      <c r="NFF50" s="80">
        <f>IF(production!NFF24&gt;0,interest_nominal,0)</f>
        <v>0</v>
      </c>
      <c r="NFG50" s="80">
        <f>IF(production!NFG24&gt;0,interest_nominal,0)</f>
        <v>0</v>
      </c>
      <c r="NFH50" s="80">
        <f>IF(production!NFH24&gt;0,interest_nominal,0)</f>
        <v>0</v>
      </c>
      <c r="NFI50" s="80">
        <f>IF(production!NFI24&gt;0,interest_nominal,0)</f>
        <v>0</v>
      </c>
      <c r="NFJ50" s="80">
        <f>IF(production!NFJ24&gt;0,interest_nominal,0)</f>
        <v>0</v>
      </c>
      <c r="NFK50" s="80">
        <f>IF(production!NFK24&gt;0,interest_nominal,0)</f>
        <v>0</v>
      </c>
      <c r="NFL50" s="80">
        <f>IF(production!NFL24&gt;0,interest_nominal,0)</f>
        <v>0</v>
      </c>
      <c r="NFM50" s="80">
        <f>IF(production!NFM24&gt;0,interest_nominal,0)</f>
        <v>0</v>
      </c>
      <c r="NFN50" s="80">
        <f>IF(production!NFN24&gt;0,interest_nominal,0)</f>
        <v>0</v>
      </c>
      <c r="NFO50" s="80">
        <f>IF(production!NFO24&gt;0,interest_nominal,0)</f>
        <v>0</v>
      </c>
      <c r="NFP50" s="80">
        <f>IF(production!NFP24&gt;0,interest_nominal,0)</f>
        <v>0</v>
      </c>
      <c r="NFQ50" s="80">
        <f>IF(production!NFQ24&gt;0,interest_nominal,0)</f>
        <v>0</v>
      </c>
      <c r="NFR50" s="80">
        <f>IF(production!NFR24&gt;0,interest_nominal,0)</f>
        <v>0</v>
      </c>
      <c r="NFS50" s="80">
        <f>IF(production!NFS24&gt;0,interest_nominal,0)</f>
        <v>0</v>
      </c>
      <c r="NFT50" s="80">
        <f>IF(production!NFT24&gt;0,interest_nominal,0)</f>
        <v>0</v>
      </c>
      <c r="NFU50" s="80">
        <f>IF(production!NFU24&gt;0,interest_nominal,0)</f>
        <v>0</v>
      </c>
      <c r="NFV50" s="80">
        <f>IF(production!NFV24&gt;0,interest_nominal,0)</f>
        <v>0</v>
      </c>
      <c r="NFW50" s="80">
        <f>IF(production!NFW24&gt;0,interest_nominal,0)</f>
        <v>0</v>
      </c>
      <c r="NFX50" s="80">
        <f>IF(production!NFX24&gt;0,interest_nominal,0)</f>
        <v>0</v>
      </c>
      <c r="NFY50" s="80">
        <f>IF(production!NFY24&gt;0,interest_nominal,0)</f>
        <v>0</v>
      </c>
      <c r="NFZ50" s="80">
        <f>IF(production!NFZ24&gt;0,interest_nominal,0)</f>
        <v>0</v>
      </c>
      <c r="NGA50" s="80">
        <f>IF(production!NGA24&gt;0,interest_nominal,0)</f>
        <v>0</v>
      </c>
      <c r="NGB50" s="80">
        <f>IF(production!NGB24&gt;0,interest_nominal,0)</f>
        <v>0</v>
      </c>
      <c r="NGC50" s="80">
        <f>IF(production!NGC24&gt;0,interest_nominal,0)</f>
        <v>0</v>
      </c>
      <c r="NGD50" s="80">
        <f>IF(production!NGD24&gt;0,interest_nominal,0)</f>
        <v>0</v>
      </c>
      <c r="NGE50" s="80">
        <f>IF(production!NGE24&gt;0,interest_nominal,0)</f>
        <v>0</v>
      </c>
      <c r="NGF50" s="80">
        <f>IF(production!NGF24&gt;0,interest_nominal,0)</f>
        <v>0</v>
      </c>
      <c r="NGG50" s="80">
        <f>IF(production!NGG24&gt;0,interest_nominal,0)</f>
        <v>0</v>
      </c>
      <c r="NGH50" s="80">
        <f>IF(production!NGH24&gt;0,interest_nominal,0)</f>
        <v>0</v>
      </c>
      <c r="NGI50" s="80">
        <f>IF(production!NGI24&gt;0,interest_nominal,0)</f>
        <v>0</v>
      </c>
      <c r="NGJ50" s="80">
        <f>IF(production!NGJ24&gt;0,interest_nominal,0)</f>
        <v>0</v>
      </c>
      <c r="NGK50" s="80">
        <f>IF(production!NGK24&gt;0,interest_nominal,0)</f>
        <v>0</v>
      </c>
      <c r="NGL50" s="80">
        <f>IF(production!NGL24&gt;0,interest_nominal,0)</f>
        <v>0</v>
      </c>
      <c r="NGM50" s="80">
        <f>IF(production!NGM24&gt;0,interest_nominal,0)</f>
        <v>0</v>
      </c>
      <c r="NGN50" s="80">
        <f>IF(production!NGN24&gt;0,interest_nominal,0)</f>
        <v>0</v>
      </c>
      <c r="NGO50" s="80">
        <f>IF(production!NGO24&gt;0,interest_nominal,0)</f>
        <v>0</v>
      </c>
      <c r="NGP50" s="80">
        <f>IF(production!NGP24&gt;0,interest_nominal,0)</f>
        <v>0</v>
      </c>
      <c r="NGQ50" s="80">
        <f>IF(production!NGQ24&gt;0,interest_nominal,0)</f>
        <v>0</v>
      </c>
      <c r="NGR50" s="80">
        <f>IF(production!NGR24&gt;0,interest_nominal,0)</f>
        <v>0</v>
      </c>
      <c r="NGS50" s="80">
        <f>IF(production!NGS24&gt;0,interest_nominal,0)</f>
        <v>0</v>
      </c>
      <c r="NGT50" s="80">
        <f>IF(production!NGT24&gt;0,interest_nominal,0)</f>
        <v>0</v>
      </c>
      <c r="NGU50" s="80">
        <f>IF(production!NGU24&gt;0,interest_nominal,0)</f>
        <v>0</v>
      </c>
      <c r="NGV50" s="80">
        <f>IF(production!NGV24&gt;0,interest_nominal,0)</f>
        <v>0</v>
      </c>
      <c r="NGW50" s="80">
        <f>IF(production!NGW24&gt;0,interest_nominal,0)</f>
        <v>0</v>
      </c>
      <c r="NGX50" s="80">
        <f>IF(production!NGX24&gt;0,interest_nominal,0)</f>
        <v>0</v>
      </c>
      <c r="NGY50" s="80">
        <f>IF(production!NGY24&gt;0,interest_nominal,0)</f>
        <v>0</v>
      </c>
      <c r="NGZ50" s="80">
        <f>IF(production!NGZ24&gt;0,interest_nominal,0)</f>
        <v>0</v>
      </c>
      <c r="NHA50" s="80">
        <f>IF(production!NHA24&gt;0,interest_nominal,0)</f>
        <v>0</v>
      </c>
      <c r="NHB50" s="80">
        <f>IF(production!NHB24&gt;0,interest_nominal,0)</f>
        <v>0</v>
      </c>
      <c r="NHC50" s="80">
        <f>IF(production!NHC24&gt;0,interest_nominal,0)</f>
        <v>0</v>
      </c>
      <c r="NHD50" s="80">
        <f>IF(production!NHD24&gt;0,interest_nominal,0)</f>
        <v>0</v>
      </c>
      <c r="NHE50" s="80">
        <f>IF(production!NHE24&gt;0,interest_nominal,0)</f>
        <v>0</v>
      </c>
      <c r="NHF50" s="80">
        <f>IF(production!NHF24&gt;0,interest_nominal,0)</f>
        <v>0</v>
      </c>
      <c r="NHG50" s="80">
        <f>IF(production!NHG24&gt;0,interest_nominal,0)</f>
        <v>0</v>
      </c>
      <c r="NHH50" s="80">
        <f>IF(production!NHH24&gt;0,interest_nominal,0)</f>
        <v>0</v>
      </c>
      <c r="NHI50" s="80">
        <f>IF(production!NHI24&gt;0,interest_nominal,0)</f>
        <v>0</v>
      </c>
      <c r="NHJ50" s="80">
        <f>IF(production!NHJ24&gt;0,interest_nominal,0)</f>
        <v>0</v>
      </c>
      <c r="NHK50" s="80">
        <f>IF(production!NHK24&gt;0,interest_nominal,0)</f>
        <v>0</v>
      </c>
      <c r="NHL50" s="80">
        <f>IF(production!NHL24&gt;0,interest_nominal,0)</f>
        <v>0</v>
      </c>
      <c r="NHM50" s="80">
        <f>IF(production!NHM24&gt;0,interest_nominal,0)</f>
        <v>0</v>
      </c>
      <c r="NHN50" s="80">
        <f>IF(production!NHN24&gt;0,interest_nominal,0)</f>
        <v>0</v>
      </c>
      <c r="NHO50" s="80">
        <f>IF(production!NHO24&gt;0,interest_nominal,0)</f>
        <v>0</v>
      </c>
      <c r="NHP50" s="80">
        <f>IF(production!NHP24&gt;0,interest_nominal,0)</f>
        <v>0</v>
      </c>
      <c r="NHQ50" s="80">
        <f>IF(production!NHQ24&gt;0,interest_nominal,0)</f>
        <v>0</v>
      </c>
      <c r="NHR50" s="80">
        <f>IF(production!NHR24&gt;0,interest_nominal,0)</f>
        <v>0</v>
      </c>
      <c r="NHS50" s="80">
        <f>IF(production!NHS24&gt;0,interest_nominal,0)</f>
        <v>0</v>
      </c>
      <c r="NHT50" s="80">
        <f>IF(production!NHT24&gt;0,interest_nominal,0)</f>
        <v>0</v>
      </c>
      <c r="NHU50" s="80">
        <f>IF(production!NHU24&gt;0,interest_nominal,0)</f>
        <v>0</v>
      </c>
      <c r="NHV50" s="80">
        <f>IF(production!NHV24&gt;0,interest_nominal,0)</f>
        <v>0</v>
      </c>
      <c r="NHW50" s="80">
        <f>IF(production!NHW24&gt;0,interest_nominal,0)</f>
        <v>0</v>
      </c>
      <c r="NHX50" s="80">
        <f>IF(production!NHX24&gt;0,interest_nominal,0)</f>
        <v>0</v>
      </c>
      <c r="NHY50" s="80">
        <f>IF(production!NHY24&gt;0,interest_nominal,0)</f>
        <v>0</v>
      </c>
      <c r="NHZ50" s="80">
        <f>IF(production!NHZ24&gt;0,interest_nominal,0)</f>
        <v>0</v>
      </c>
      <c r="NIA50" s="80">
        <f>IF(production!NIA24&gt;0,interest_nominal,0)</f>
        <v>0</v>
      </c>
      <c r="NIB50" s="80">
        <f>IF(production!NIB24&gt;0,interest_nominal,0)</f>
        <v>0</v>
      </c>
      <c r="NIC50" s="80">
        <f>IF(production!NIC24&gt;0,interest_nominal,0)</f>
        <v>0</v>
      </c>
      <c r="NID50" s="80">
        <f>IF(production!NID24&gt;0,interest_nominal,0)</f>
        <v>0</v>
      </c>
      <c r="NIE50" s="80">
        <f>IF(production!NIE24&gt;0,interest_nominal,0)</f>
        <v>0</v>
      </c>
      <c r="NIF50" s="80">
        <f>IF(production!NIF24&gt;0,interest_nominal,0)</f>
        <v>0</v>
      </c>
      <c r="NIG50" s="80">
        <f>IF(production!NIG24&gt;0,interest_nominal,0)</f>
        <v>0</v>
      </c>
      <c r="NIH50" s="80">
        <f>IF(production!NIH24&gt;0,interest_nominal,0)</f>
        <v>0</v>
      </c>
      <c r="NII50" s="80">
        <f>IF(production!NII24&gt;0,interest_nominal,0)</f>
        <v>0</v>
      </c>
      <c r="NIJ50" s="80">
        <f>IF(production!NIJ24&gt;0,interest_nominal,0)</f>
        <v>0</v>
      </c>
      <c r="NIK50" s="80">
        <f>IF(production!NIK24&gt;0,interest_nominal,0)</f>
        <v>0</v>
      </c>
      <c r="NIL50" s="80">
        <f>IF(production!NIL24&gt;0,interest_nominal,0)</f>
        <v>0</v>
      </c>
      <c r="NIM50" s="80">
        <f>IF(production!NIM24&gt;0,interest_nominal,0)</f>
        <v>0</v>
      </c>
      <c r="NIN50" s="80">
        <f>IF(production!NIN24&gt;0,interest_nominal,0)</f>
        <v>0</v>
      </c>
      <c r="NIO50" s="80">
        <f>IF(production!NIO24&gt;0,interest_nominal,0)</f>
        <v>0</v>
      </c>
      <c r="NIP50" s="80">
        <f>IF(production!NIP24&gt;0,interest_nominal,0)</f>
        <v>0</v>
      </c>
      <c r="NIQ50" s="80">
        <f>IF(production!NIQ24&gt;0,interest_nominal,0)</f>
        <v>0</v>
      </c>
      <c r="NIR50" s="80">
        <f>IF(production!NIR24&gt;0,interest_nominal,0)</f>
        <v>0</v>
      </c>
      <c r="NIS50" s="80">
        <f>IF(production!NIS24&gt;0,interest_nominal,0)</f>
        <v>0</v>
      </c>
      <c r="NIT50" s="80">
        <f>IF(production!NIT24&gt;0,interest_nominal,0)</f>
        <v>0</v>
      </c>
      <c r="NIU50" s="80">
        <f>IF(production!NIU24&gt;0,interest_nominal,0)</f>
        <v>0</v>
      </c>
      <c r="NIV50" s="80">
        <f>IF(production!NIV24&gt;0,interest_nominal,0)</f>
        <v>0</v>
      </c>
      <c r="NIW50" s="80">
        <f>IF(production!NIW24&gt;0,interest_nominal,0)</f>
        <v>0</v>
      </c>
      <c r="NIX50" s="80">
        <f>IF(production!NIX24&gt;0,interest_nominal,0)</f>
        <v>0</v>
      </c>
      <c r="NIY50" s="80">
        <f>IF(production!NIY24&gt;0,interest_nominal,0)</f>
        <v>0</v>
      </c>
      <c r="NIZ50" s="80">
        <f>IF(production!NIZ24&gt;0,interest_nominal,0)</f>
        <v>0</v>
      </c>
      <c r="NJA50" s="80">
        <f>IF(production!NJA24&gt;0,interest_nominal,0)</f>
        <v>0</v>
      </c>
      <c r="NJB50" s="80">
        <f>IF(production!NJB24&gt;0,interest_nominal,0)</f>
        <v>0</v>
      </c>
      <c r="NJC50" s="80">
        <f>IF(production!NJC24&gt;0,interest_nominal,0)</f>
        <v>0</v>
      </c>
      <c r="NJD50" s="80">
        <f>IF(production!NJD24&gt;0,interest_nominal,0)</f>
        <v>0</v>
      </c>
      <c r="NJE50" s="80">
        <f>IF(production!NJE24&gt;0,interest_nominal,0)</f>
        <v>0</v>
      </c>
      <c r="NJF50" s="80">
        <f>IF(production!NJF24&gt;0,interest_nominal,0)</f>
        <v>0</v>
      </c>
      <c r="NJG50" s="80">
        <f>IF(production!NJG24&gt;0,interest_nominal,0)</f>
        <v>0</v>
      </c>
      <c r="NJH50" s="80">
        <f>IF(production!NJH24&gt;0,interest_nominal,0)</f>
        <v>0</v>
      </c>
      <c r="NJI50" s="80">
        <f>IF(production!NJI24&gt;0,interest_nominal,0)</f>
        <v>0</v>
      </c>
      <c r="NJJ50" s="80">
        <f>IF(production!NJJ24&gt;0,interest_nominal,0)</f>
        <v>0</v>
      </c>
      <c r="NJK50" s="80">
        <f>IF(production!NJK24&gt;0,interest_nominal,0)</f>
        <v>0</v>
      </c>
      <c r="NJL50" s="80">
        <f>IF(production!NJL24&gt;0,interest_nominal,0)</f>
        <v>0</v>
      </c>
      <c r="NJM50" s="80">
        <f>IF(production!NJM24&gt;0,interest_nominal,0)</f>
        <v>0</v>
      </c>
      <c r="NJN50" s="80">
        <f>IF(production!NJN24&gt;0,interest_nominal,0)</f>
        <v>0</v>
      </c>
      <c r="NJO50" s="80">
        <f>IF(production!NJO24&gt;0,interest_nominal,0)</f>
        <v>0</v>
      </c>
      <c r="NJP50" s="80">
        <f>IF(production!NJP24&gt;0,interest_nominal,0)</f>
        <v>0</v>
      </c>
      <c r="NJQ50" s="80">
        <f>IF(production!NJQ24&gt;0,interest_nominal,0)</f>
        <v>0</v>
      </c>
      <c r="NJR50" s="80">
        <f>IF(production!NJR24&gt;0,interest_nominal,0)</f>
        <v>0</v>
      </c>
      <c r="NJS50" s="80">
        <f>IF(production!NJS24&gt;0,interest_nominal,0)</f>
        <v>0</v>
      </c>
      <c r="NJT50" s="80">
        <f>IF(production!NJT24&gt;0,interest_nominal,0)</f>
        <v>0</v>
      </c>
      <c r="NJU50" s="80">
        <f>IF(production!NJU24&gt;0,interest_nominal,0)</f>
        <v>0</v>
      </c>
      <c r="NJV50" s="80">
        <f>IF(production!NJV24&gt;0,interest_nominal,0)</f>
        <v>0</v>
      </c>
      <c r="NJW50" s="80">
        <f>IF(production!NJW24&gt;0,interest_nominal,0)</f>
        <v>0</v>
      </c>
      <c r="NJX50" s="80">
        <f>IF(production!NJX24&gt;0,interest_nominal,0)</f>
        <v>0</v>
      </c>
      <c r="NJY50" s="80">
        <f>IF(production!NJY24&gt;0,interest_nominal,0)</f>
        <v>0</v>
      </c>
      <c r="NJZ50" s="80">
        <f>IF(production!NJZ24&gt;0,interest_nominal,0)</f>
        <v>0</v>
      </c>
      <c r="NKA50" s="80">
        <f>IF(production!NKA24&gt;0,interest_nominal,0)</f>
        <v>0</v>
      </c>
      <c r="NKB50" s="80">
        <f>IF(production!NKB24&gt;0,interest_nominal,0)</f>
        <v>0</v>
      </c>
      <c r="NKC50" s="80">
        <f>IF(production!NKC24&gt;0,interest_nominal,0)</f>
        <v>0</v>
      </c>
      <c r="NKD50" s="80">
        <f>IF(production!NKD24&gt;0,interest_nominal,0)</f>
        <v>0</v>
      </c>
      <c r="NKE50" s="80">
        <f>IF(production!NKE24&gt;0,interest_nominal,0)</f>
        <v>0</v>
      </c>
      <c r="NKF50" s="80">
        <f>IF(production!NKF24&gt;0,interest_nominal,0)</f>
        <v>0</v>
      </c>
      <c r="NKG50" s="80">
        <f>IF(production!NKG24&gt;0,interest_nominal,0)</f>
        <v>0</v>
      </c>
      <c r="NKH50" s="80">
        <f>IF(production!NKH24&gt;0,interest_nominal,0)</f>
        <v>0</v>
      </c>
      <c r="NKI50" s="80">
        <f>IF(production!NKI24&gt;0,interest_nominal,0)</f>
        <v>0</v>
      </c>
      <c r="NKJ50" s="80">
        <f>IF(production!NKJ24&gt;0,interest_nominal,0)</f>
        <v>0</v>
      </c>
      <c r="NKK50" s="80">
        <f>IF(production!NKK24&gt;0,interest_nominal,0)</f>
        <v>0</v>
      </c>
      <c r="NKL50" s="80">
        <f>IF(production!NKL24&gt;0,interest_nominal,0)</f>
        <v>0</v>
      </c>
      <c r="NKM50" s="80">
        <f>IF(production!NKM24&gt;0,interest_nominal,0)</f>
        <v>0</v>
      </c>
      <c r="NKN50" s="80">
        <f>IF(production!NKN24&gt;0,interest_nominal,0)</f>
        <v>0</v>
      </c>
      <c r="NKO50" s="80">
        <f>IF(production!NKO24&gt;0,interest_nominal,0)</f>
        <v>0</v>
      </c>
      <c r="NKP50" s="80">
        <f>IF(production!NKP24&gt;0,interest_nominal,0)</f>
        <v>0</v>
      </c>
      <c r="NKQ50" s="80">
        <f>IF(production!NKQ24&gt;0,interest_nominal,0)</f>
        <v>0</v>
      </c>
      <c r="NKR50" s="80">
        <f>IF(production!NKR24&gt;0,interest_nominal,0)</f>
        <v>0</v>
      </c>
      <c r="NKS50" s="80">
        <f>IF(production!NKS24&gt;0,interest_nominal,0)</f>
        <v>0</v>
      </c>
      <c r="NKT50" s="80">
        <f>IF(production!NKT24&gt;0,interest_nominal,0)</f>
        <v>0</v>
      </c>
      <c r="NKU50" s="80">
        <f>IF(production!NKU24&gt;0,interest_nominal,0)</f>
        <v>0</v>
      </c>
      <c r="NKV50" s="80">
        <f>IF(production!NKV24&gt;0,interest_nominal,0)</f>
        <v>0</v>
      </c>
      <c r="NKW50" s="80">
        <f>IF(production!NKW24&gt;0,interest_nominal,0)</f>
        <v>0</v>
      </c>
      <c r="NKX50" s="80">
        <f>IF(production!NKX24&gt;0,interest_nominal,0)</f>
        <v>0</v>
      </c>
      <c r="NKY50" s="80">
        <f>IF(production!NKY24&gt;0,interest_nominal,0)</f>
        <v>0</v>
      </c>
      <c r="NKZ50" s="80">
        <f>IF(production!NKZ24&gt;0,interest_nominal,0)</f>
        <v>0</v>
      </c>
      <c r="NLA50" s="80">
        <f>IF(production!NLA24&gt;0,interest_nominal,0)</f>
        <v>0</v>
      </c>
      <c r="NLB50" s="80">
        <f>IF(production!NLB24&gt;0,interest_nominal,0)</f>
        <v>0</v>
      </c>
      <c r="NLC50" s="80">
        <f>IF(production!NLC24&gt;0,interest_nominal,0)</f>
        <v>0</v>
      </c>
      <c r="NLD50" s="80">
        <f>IF(production!NLD24&gt;0,interest_nominal,0)</f>
        <v>0</v>
      </c>
      <c r="NLE50" s="80">
        <f>IF(production!NLE24&gt;0,interest_nominal,0)</f>
        <v>0</v>
      </c>
      <c r="NLF50" s="80">
        <f>IF(production!NLF24&gt;0,interest_nominal,0)</f>
        <v>0</v>
      </c>
      <c r="NLG50" s="80">
        <f>IF(production!NLG24&gt;0,interest_nominal,0)</f>
        <v>0</v>
      </c>
      <c r="NLH50" s="80">
        <f>IF(production!NLH24&gt;0,interest_nominal,0)</f>
        <v>0</v>
      </c>
      <c r="NLI50" s="80">
        <f>IF(production!NLI24&gt;0,interest_nominal,0)</f>
        <v>0</v>
      </c>
      <c r="NLJ50" s="80">
        <f>IF(production!NLJ24&gt;0,interest_nominal,0)</f>
        <v>0</v>
      </c>
      <c r="NLK50" s="80">
        <f>IF(production!NLK24&gt;0,interest_nominal,0)</f>
        <v>0</v>
      </c>
      <c r="NLL50" s="80">
        <f>IF(production!NLL24&gt;0,interest_nominal,0)</f>
        <v>0</v>
      </c>
      <c r="NLM50" s="80">
        <f>IF(production!NLM24&gt;0,interest_nominal,0)</f>
        <v>0</v>
      </c>
      <c r="NLN50" s="80">
        <f>IF(production!NLN24&gt;0,interest_nominal,0)</f>
        <v>0</v>
      </c>
      <c r="NLO50" s="80">
        <f>IF(production!NLO24&gt;0,interest_nominal,0)</f>
        <v>0</v>
      </c>
      <c r="NLP50" s="80">
        <f>IF(production!NLP24&gt;0,interest_nominal,0)</f>
        <v>0</v>
      </c>
      <c r="NLQ50" s="80">
        <f>IF(production!NLQ24&gt;0,interest_nominal,0)</f>
        <v>0</v>
      </c>
      <c r="NLR50" s="80">
        <f>IF(production!NLR24&gt;0,interest_nominal,0)</f>
        <v>0</v>
      </c>
      <c r="NLS50" s="80">
        <f>IF(production!NLS24&gt;0,interest_nominal,0)</f>
        <v>0</v>
      </c>
      <c r="NLT50" s="80">
        <f>IF(production!NLT24&gt;0,interest_nominal,0)</f>
        <v>0</v>
      </c>
      <c r="NLU50" s="80">
        <f>IF(production!NLU24&gt;0,interest_nominal,0)</f>
        <v>0</v>
      </c>
      <c r="NLV50" s="80">
        <f>IF(production!NLV24&gt;0,interest_nominal,0)</f>
        <v>0</v>
      </c>
      <c r="NLW50" s="80">
        <f>IF(production!NLW24&gt;0,interest_nominal,0)</f>
        <v>0</v>
      </c>
      <c r="NLX50" s="80">
        <f>IF(production!NLX24&gt;0,interest_nominal,0)</f>
        <v>0</v>
      </c>
      <c r="NLY50" s="80">
        <f>IF(production!NLY24&gt;0,interest_nominal,0)</f>
        <v>0</v>
      </c>
      <c r="NLZ50" s="80">
        <f>IF(production!NLZ24&gt;0,interest_nominal,0)</f>
        <v>0</v>
      </c>
      <c r="NMA50" s="80">
        <f>IF(production!NMA24&gt;0,interest_nominal,0)</f>
        <v>0</v>
      </c>
      <c r="NMB50" s="80">
        <f>IF(production!NMB24&gt;0,interest_nominal,0)</f>
        <v>0</v>
      </c>
      <c r="NMC50" s="80">
        <f>IF(production!NMC24&gt;0,interest_nominal,0)</f>
        <v>0</v>
      </c>
      <c r="NMD50" s="80">
        <f>IF(production!NMD24&gt;0,interest_nominal,0)</f>
        <v>0</v>
      </c>
      <c r="NME50" s="80">
        <f>IF(production!NME24&gt;0,interest_nominal,0)</f>
        <v>0</v>
      </c>
      <c r="NMF50" s="80">
        <f>IF(production!NMF24&gt;0,interest_nominal,0)</f>
        <v>0</v>
      </c>
      <c r="NMG50" s="80">
        <f>IF(production!NMG24&gt;0,interest_nominal,0)</f>
        <v>0</v>
      </c>
      <c r="NMH50" s="80">
        <f>IF(production!NMH24&gt;0,interest_nominal,0)</f>
        <v>0</v>
      </c>
      <c r="NMI50" s="80">
        <f>IF(production!NMI24&gt;0,interest_nominal,0)</f>
        <v>0</v>
      </c>
      <c r="NMJ50" s="80">
        <f>IF(production!NMJ24&gt;0,interest_nominal,0)</f>
        <v>0</v>
      </c>
      <c r="NMK50" s="80">
        <f>IF(production!NMK24&gt;0,interest_nominal,0)</f>
        <v>0</v>
      </c>
      <c r="NML50" s="80">
        <f>IF(production!NML24&gt;0,interest_nominal,0)</f>
        <v>0</v>
      </c>
      <c r="NMM50" s="80">
        <f>IF(production!NMM24&gt;0,interest_nominal,0)</f>
        <v>0</v>
      </c>
      <c r="NMN50" s="80">
        <f>IF(production!NMN24&gt;0,interest_nominal,0)</f>
        <v>0</v>
      </c>
      <c r="NMO50" s="80">
        <f>IF(production!NMO24&gt;0,interest_nominal,0)</f>
        <v>0</v>
      </c>
      <c r="NMP50" s="80">
        <f>IF(production!NMP24&gt;0,interest_nominal,0)</f>
        <v>0</v>
      </c>
      <c r="NMQ50" s="80">
        <f>IF(production!NMQ24&gt;0,interest_nominal,0)</f>
        <v>0</v>
      </c>
      <c r="NMR50" s="80">
        <f>IF(production!NMR24&gt;0,interest_nominal,0)</f>
        <v>0</v>
      </c>
      <c r="NMS50" s="80">
        <f>IF(production!NMS24&gt;0,interest_nominal,0)</f>
        <v>0</v>
      </c>
      <c r="NMT50" s="80">
        <f>IF(production!NMT24&gt;0,interest_nominal,0)</f>
        <v>0</v>
      </c>
      <c r="NMU50" s="80">
        <f>IF(production!NMU24&gt;0,interest_nominal,0)</f>
        <v>0</v>
      </c>
      <c r="NMV50" s="80">
        <f>IF(production!NMV24&gt;0,interest_nominal,0)</f>
        <v>0</v>
      </c>
      <c r="NMW50" s="80">
        <f>IF(production!NMW24&gt;0,interest_nominal,0)</f>
        <v>0</v>
      </c>
      <c r="NMX50" s="80">
        <f>IF(production!NMX24&gt;0,interest_nominal,0)</f>
        <v>0</v>
      </c>
      <c r="NMY50" s="80">
        <f>IF(production!NMY24&gt;0,interest_nominal,0)</f>
        <v>0</v>
      </c>
      <c r="NMZ50" s="80">
        <f>IF(production!NMZ24&gt;0,interest_nominal,0)</f>
        <v>0</v>
      </c>
      <c r="NNA50" s="80">
        <f>IF(production!NNA24&gt;0,interest_nominal,0)</f>
        <v>0</v>
      </c>
      <c r="NNB50" s="80">
        <f>IF(production!NNB24&gt;0,interest_nominal,0)</f>
        <v>0</v>
      </c>
      <c r="NNC50" s="80">
        <f>IF(production!NNC24&gt;0,interest_nominal,0)</f>
        <v>0</v>
      </c>
      <c r="NND50" s="80">
        <f>IF(production!NND24&gt;0,interest_nominal,0)</f>
        <v>0</v>
      </c>
      <c r="NNE50" s="80">
        <f>IF(production!NNE24&gt;0,interest_nominal,0)</f>
        <v>0</v>
      </c>
      <c r="NNF50" s="80">
        <f>IF(production!NNF24&gt;0,interest_nominal,0)</f>
        <v>0</v>
      </c>
      <c r="NNG50" s="80">
        <f>IF(production!NNG24&gt;0,interest_nominal,0)</f>
        <v>0</v>
      </c>
      <c r="NNH50" s="80">
        <f>IF(production!NNH24&gt;0,interest_nominal,0)</f>
        <v>0</v>
      </c>
      <c r="NNI50" s="80">
        <f>IF(production!NNI24&gt;0,interest_nominal,0)</f>
        <v>0</v>
      </c>
      <c r="NNJ50" s="80">
        <f>IF(production!NNJ24&gt;0,interest_nominal,0)</f>
        <v>0</v>
      </c>
      <c r="NNK50" s="80">
        <f>IF(production!NNK24&gt;0,interest_nominal,0)</f>
        <v>0</v>
      </c>
      <c r="NNL50" s="80">
        <f>IF(production!NNL24&gt;0,interest_nominal,0)</f>
        <v>0</v>
      </c>
      <c r="NNM50" s="80">
        <f>IF(production!NNM24&gt;0,interest_nominal,0)</f>
        <v>0</v>
      </c>
      <c r="NNN50" s="80">
        <f>IF(production!NNN24&gt;0,interest_nominal,0)</f>
        <v>0</v>
      </c>
      <c r="NNO50" s="80">
        <f>IF(production!NNO24&gt;0,interest_nominal,0)</f>
        <v>0</v>
      </c>
      <c r="NNP50" s="80">
        <f>IF(production!NNP24&gt;0,interest_nominal,0)</f>
        <v>0</v>
      </c>
      <c r="NNQ50" s="80">
        <f>IF(production!NNQ24&gt;0,interest_nominal,0)</f>
        <v>0</v>
      </c>
      <c r="NNR50" s="80">
        <f>IF(production!NNR24&gt;0,interest_nominal,0)</f>
        <v>0</v>
      </c>
      <c r="NNS50" s="80">
        <f>IF(production!NNS24&gt;0,interest_nominal,0)</f>
        <v>0</v>
      </c>
      <c r="NNT50" s="80">
        <f>IF(production!NNT24&gt;0,interest_nominal,0)</f>
        <v>0</v>
      </c>
      <c r="NNU50" s="80">
        <f>IF(production!NNU24&gt;0,interest_nominal,0)</f>
        <v>0</v>
      </c>
      <c r="NNV50" s="80">
        <f>IF(production!NNV24&gt;0,interest_nominal,0)</f>
        <v>0</v>
      </c>
      <c r="NNW50" s="80">
        <f>IF(production!NNW24&gt;0,interest_nominal,0)</f>
        <v>0</v>
      </c>
      <c r="NNX50" s="80">
        <f>IF(production!NNX24&gt;0,interest_nominal,0)</f>
        <v>0</v>
      </c>
      <c r="NNY50" s="80">
        <f>IF(production!NNY24&gt;0,interest_nominal,0)</f>
        <v>0</v>
      </c>
      <c r="NNZ50" s="80">
        <f>IF(production!NNZ24&gt;0,interest_nominal,0)</f>
        <v>0</v>
      </c>
      <c r="NOA50" s="80">
        <f>IF(production!NOA24&gt;0,interest_nominal,0)</f>
        <v>0</v>
      </c>
      <c r="NOB50" s="80">
        <f>IF(production!NOB24&gt;0,interest_nominal,0)</f>
        <v>0</v>
      </c>
      <c r="NOC50" s="80">
        <f>IF(production!NOC24&gt;0,interest_nominal,0)</f>
        <v>0</v>
      </c>
      <c r="NOD50" s="80">
        <f>IF(production!NOD24&gt;0,interest_nominal,0)</f>
        <v>0</v>
      </c>
      <c r="NOE50" s="80">
        <f>IF(production!NOE24&gt;0,interest_nominal,0)</f>
        <v>0</v>
      </c>
      <c r="NOF50" s="80">
        <f>IF(production!NOF24&gt;0,interest_nominal,0)</f>
        <v>0</v>
      </c>
      <c r="NOG50" s="80">
        <f>IF(production!NOG24&gt;0,interest_nominal,0)</f>
        <v>0</v>
      </c>
      <c r="NOH50" s="80">
        <f>IF(production!NOH24&gt;0,interest_nominal,0)</f>
        <v>0</v>
      </c>
      <c r="NOI50" s="80">
        <f>IF(production!NOI24&gt;0,interest_nominal,0)</f>
        <v>0</v>
      </c>
      <c r="NOJ50" s="80">
        <f>IF(production!NOJ24&gt;0,interest_nominal,0)</f>
        <v>0</v>
      </c>
      <c r="NOK50" s="80">
        <f>IF(production!NOK24&gt;0,interest_nominal,0)</f>
        <v>0</v>
      </c>
      <c r="NOL50" s="80">
        <f>IF(production!NOL24&gt;0,interest_nominal,0)</f>
        <v>0</v>
      </c>
      <c r="NOM50" s="80">
        <f>IF(production!NOM24&gt;0,interest_nominal,0)</f>
        <v>0</v>
      </c>
      <c r="NON50" s="80">
        <f>IF(production!NON24&gt;0,interest_nominal,0)</f>
        <v>0</v>
      </c>
      <c r="NOO50" s="80">
        <f>IF(production!NOO24&gt;0,interest_nominal,0)</f>
        <v>0</v>
      </c>
      <c r="NOP50" s="80">
        <f>IF(production!NOP24&gt;0,interest_nominal,0)</f>
        <v>0</v>
      </c>
      <c r="NOQ50" s="80">
        <f>IF(production!NOQ24&gt;0,interest_nominal,0)</f>
        <v>0</v>
      </c>
      <c r="NOR50" s="80">
        <f>IF(production!NOR24&gt;0,interest_nominal,0)</f>
        <v>0</v>
      </c>
      <c r="NOS50" s="80">
        <f>IF(production!NOS24&gt;0,interest_nominal,0)</f>
        <v>0</v>
      </c>
      <c r="NOT50" s="80">
        <f>IF(production!NOT24&gt;0,interest_nominal,0)</f>
        <v>0</v>
      </c>
      <c r="NOU50" s="80">
        <f>IF(production!NOU24&gt;0,interest_nominal,0)</f>
        <v>0</v>
      </c>
      <c r="NOV50" s="80">
        <f>IF(production!NOV24&gt;0,interest_nominal,0)</f>
        <v>0</v>
      </c>
      <c r="NOW50" s="80">
        <f>IF(production!NOW24&gt;0,interest_nominal,0)</f>
        <v>0</v>
      </c>
      <c r="NOX50" s="80">
        <f>IF(production!NOX24&gt;0,interest_nominal,0)</f>
        <v>0</v>
      </c>
      <c r="NOY50" s="80">
        <f>IF(production!NOY24&gt;0,interest_nominal,0)</f>
        <v>0</v>
      </c>
      <c r="NOZ50" s="80">
        <f>IF(production!NOZ24&gt;0,interest_nominal,0)</f>
        <v>0</v>
      </c>
      <c r="NPA50" s="80">
        <f>IF(production!NPA24&gt;0,interest_nominal,0)</f>
        <v>0</v>
      </c>
      <c r="NPB50" s="80">
        <f>IF(production!NPB24&gt;0,interest_nominal,0)</f>
        <v>0</v>
      </c>
      <c r="NPC50" s="80">
        <f>IF(production!NPC24&gt;0,interest_nominal,0)</f>
        <v>0</v>
      </c>
      <c r="NPD50" s="80">
        <f>IF(production!NPD24&gt;0,interest_nominal,0)</f>
        <v>0</v>
      </c>
      <c r="NPE50" s="80">
        <f>IF(production!NPE24&gt;0,interest_nominal,0)</f>
        <v>0</v>
      </c>
      <c r="NPF50" s="80">
        <f>IF(production!NPF24&gt;0,interest_nominal,0)</f>
        <v>0</v>
      </c>
      <c r="NPG50" s="80">
        <f>IF(production!NPG24&gt;0,interest_nominal,0)</f>
        <v>0</v>
      </c>
      <c r="NPH50" s="80">
        <f>IF(production!NPH24&gt;0,interest_nominal,0)</f>
        <v>0</v>
      </c>
      <c r="NPI50" s="80">
        <f>IF(production!NPI24&gt;0,interest_nominal,0)</f>
        <v>0</v>
      </c>
      <c r="NPJ50" s="80">
        <f>IF(production!NPJ24&gt;0,interest_nominal,0)</f>
        <v>0</v>
      </c>
      <c r="NPK50" s="80">
        <f>IF(production!NPK24&gt;0,interest_nominal,0)</f>
        <v>0</v>
      </c>
      <c r="NPL50" s="80">
        <f>IF(production!NPL24&gt;0,interest_nominal,0)</f>
        <v>0</v>
      </c>
      <c r="NPM50" s="80">
        <f>IF(production!NPM24&gt;0,interest_nominal,0)</f>
        <v>0</v>
      </c>
      <c r="NPN50" s="80">
        <f>IF(production!NPN24&gt;0,interest_nominal,0)</f>
        <v>0</v>
      </c>
      <c r="NPO50" s="80">
        <f>IF(production!NPO24&gt;0,interest_nominal,0)</f>
        <v>0</v>
      </c>
      <c r="NPP50" s="80">
        <f>IF(production!NPP24&gt;0,interest_nominal,0)</f>
        <v>0</v>
      </c>
      <c r="NPQ50" s="80">
        <f>IF(production!NPQ24&gt;0,interest_nominal,0)</f>
        <v>0</v>
      </c>
      <c r="NPR50" s="80">
        <f>IF(production!NPR24&gt;0,interest_nominal,0)</f>
        <v>0</v>
      </c>
      <c r="NPS50" s="80">
        <f>IF(production!NPS24&gt;0,interest_nominal,0)</f>
        <v>0</v>
      </c>
      <c r="NPT50" s="80">
        <f>IF(production!NPT24&gt;0,interest_nominal,0)</f>
        <v>0</v>
      </c>
      <c r="NPU50" s="80">
        <f>IF(production!NPU24&gt;0,interest_nominal,0)</f>
        <v>0</v>
      </c>
      <c r="NPV50" s="80">
        <f>IF(production!NPV24&gt;0,interest_nominal,0)</f>
        <v>0</v>
      </c>
      <c r="NPW50" s="80">
        <f>IF(production!NPW24&gt;0,interest_nominal,0)</f>
        <v>0</v>
      </c>
      <c r="NPX50" s="80">
        <f>IF(production!NPX24&gt;0,interest_nominal,0)</f>
        <v>0</v>
      </c>
      <c r="NPY50" s="80">
        <f>IF(production!NPY24&gt;0,interest_nominal,0)</f>
        <v>0</v>
      </c>
      <c r="NPZ50" s="80">
        <f>IF(production!NPZ24&gt;0,interest_nominal,0)</f>
        <v>0</v>
      </c>
      <c r="NQA50" s="80">
        <f>IF(production!NQA24&gt;0,interest_nominal,0)</f>
        <v>0</v>
      </c>
      <c r="NQB50" s="80">
        <f>IF(production!NQB24&gt;0,interest_nominal,0)</f>
        <v>0</v>
      </c>
      <c r="NQC50" s="80">
        <f>IF(production!NQC24&gt;0,interest_nominal,0)</f>
        <v>0</v>
      </c>
      <c r="NQD50" s="80">
        <f>IF(production!NQD24&gt;0,interest_nominal,0)</f>
        <v>0</v>
      </c>
      <c r="NQE50" s="80">
        <f>IF(production!NQE24&gt;0,interest_nominal,0)</f>
        <v>0</v>
      </c>
      <c r="NQF50" s="80">
        <f>IF(production!NQF24&gt;0,interest_nominal,0)</f>
        <v>0</v>
      </c>
      <c r="NQG50" s="80">
        <f>IF(production!NQG24&gt;0,interest_nominal,0)</f>
        <v>0</v>
      </c>
      <c r="NQH50" s="80">
        <f>IF(production!NQH24&gt;0,interest_nominal,0)</f>
        <v>0</v>
      </c>
      <c r="NQI50" s="80">
        <f>IF(production!NQI24&gt;0,interest_nominal,0)</f>
        <v>0</v>
      </c>
      <c r="NQJ50" s="80">
        <f>IF(production!NQJ24&gt;0,interest_nominal,0)</f>
        <v>0</v>
      </c>
      <c r="NQK50" s="80">
        <f>IF(production!NQK24&gt;0,interest_nominal,0)</f>
        <v>0</v>
      </c>
      <c r="NQL50" s="80">
        <f>IF(production!NQL24&gt;0,interest_nominal,0)</f>
        <v>0</v>
      </c>
      <c r="NQM50" s="80">
        <f>IF(production!NQM24&gt;0,interest_nominal,0)</f>
        <v>0</v>
      </c>
      <c r="NQN50" s="80">
        <f>IF(production!NQN24&gt;0,interest_nominal,0)</f>
        <v>0</v>
      </c>
      <c r="NQO50" s="80">
        <f>IF(production!NQO24&gt;0,interest_nominal,0)</f>
        <v>0</v>
      </c>
      <c r="NQP50" s="80">
        <f>IF(production!NQP24&gt;0,interest_nominal,0)</f>
        <v>0</v>
      </c>
      <c r="NQQ50" s="80">
        <f>IF(production!NQQ24&gt;0,interest_nominal,0)</f>
        <v>0</v>
      </c>
      <c r="NQR50" s="80">
        <f>IF(production!NQR24&gt;0,interest_nominal,0)</f>
        <v>0</v>
      </c>
      <c r="NQS50" s="80">
        <f>IF(production!NQS24&gt;0,interest_nominal,0)</f>
        <v>0</v>
      </c>
      <c r="NQT50" s="80">
        <f>IF(production!NQT24&gt;0,interest_nominal,0)</f>
        <v>0</v>
      </c>
      <c r="NQU50" s="80">
        <f>IF(production!NQU24&gt;0,interest_nominal,0)</f>
        <v>0</v>
      </c>
      <c r="NQV50" s="80">
        <f>IF(production!NQV24&gt;0,interest_nominal,0)</f>
        <v>0</v>
      </c>
      <c r="NQW50" s="80">
        <f>IF(production!NQW24&gt;0,interest_nominal,0)</f>
        <v>0</v>
      </c>
      <c r="NQX50" s="80">
        <f>IF(production!NQX24&gt;0,interest_nominal,0)</f>
        <v>0</v>
      </c>
      <c r="NQY50" s="80">
        <f>IF(production!NQY24&gt;0,interest_nominal,0)</f>
        <v>0</v>
      </c>
      <c r="NQZ50" s="80">
        <f>IF(production!NQZ24&gt;0,interest_nominal,0)</f>
        <v>0</v>
      </c>
      <c r="NRA50" s="80">
        <f>IF(production!NRA24&gt;0,interest_nominal,0)</f>
        <v>0</v>
      </c>
      <c r="NRB50" s="80">
        <f>IF(production!NRB24&gt;0,interest_nominal,0)</f>
        <v>0</v>
      </c>
      <c r="NRC50" s="80">
        <f>IF(production!NRC24&gt;0,interest_nominal,0)</f>
        <v>0</v>
      </c>
      <c r="NRD50" s="80">
        <f>IF(production!NRD24&gt;0,interest_nominal,0)</f>
        <v>0</v>
      </c>
      <c r="NRE50" s="80">
        <f>IF(production!NRE24&gt;0,interest_nominal,0)</f>
        <v>0</v>
      </c>
      <c r="NRF50" s="80">
        <f>IF(production!NRF24&gt;0,interest_nominal,0)</f>
        <v>0</v>
      </c>
      <c r="NRG50" s="80">
        <f>IF(production!NRG24&gt;0,interest_nominal,0)</f>
        <v>0</v>
      </c>
      <c r="NRH50" s="80">
        <f>IF(production!NRH24&gt;0,interest_nominal,0)</f>
        <v>0</v>
      </c>
      <c r="NRI50" s="80">
        <f>IF(production!NRI24&gt;0,interest_nominal,0)</f>
        <v>0</v>
      </c>
      <c r="NRJ50" s="80">
        <f>IF(production!NRJ24&gt;0,interest_nominal,0)</f>
        <v>0</v>
      </c>
      <c r="NRK50" s="80">
        <f>IF(production!NRK24&gt;0,interest_nominal,0)</f>
        <v>0</v>
      </c>
      <c r="NRL50" s="80">
        <f>IF(production!NRL24&gt;0,interest_nominal,0)</f>
        <v>0</v>
      </c>
      <c r="NRM50" s="80">
        <f>IF(production!NRM24&gt;0,interest_nominal,0)</f>
        <v>0</v>
      </c>
      <c r="NRN50" s="80">
        <f>IF(production!NRN24&gt;0,interest_nominal,0)</f>
        <v>0</v>
      </c>
      <c r="NRO50" s="80">
        <f>IF(production!NRO24&gt;0,interest_nominal,0)</f>
        <v>0</v>
      </c>
      <c r="NRP50" s="80">
        <f>IF(production!NRP24&gt;0,interest_nominal,0)</f>
        <v>0</v>
      </c>
      <c r="NRQ50" s="80">
        <f>IF(production!NRQ24&gt;0,interest_nominal,0)</f>
        <v>0</v>
      </c>
      <c r="NRR50" s="80">
        <f>IF(production!NRR24&gt;0,interest_nominal,0)</f>
        <v>0</v>
      </c>
      <c r="NRS50" s="80">
        <f>IF(production!NRS24&gt;0,interest_nominal,0)</f>
        <v>0</v>
      </c>
      <c r="NRT50" s="80">
        <f>IF(production!NRT24&gt;0,interest_nominal,0)</f>
        <v>0</v>
      </c>
      <c r="NRU50" s="80">
        <f>IF(production!NRU24&gt;0,interest_nominal,0)</f>
        <v>0</v>
      </c>
      <c r="NRV50" s="80">
        <f>IF(production!NRV24&gt;0,interest_nominal,0)</f>
        <v>0</v>
      </c>
      <c r="NRW50" s="80">
        <f>IF(production!NRW24&gt;0,interest_nominal,0)</f>
        <v>0</v>
      </c>
      <c r="NRX50" s="80">
        <f>IF(production!NRX24&gt;0,interest_nominal,0)</f>
        <v>0</v>
      </c>
      <c r="NRY50" s="80">
        <f>IF(production!NRY24&gt;0,interest_nominal,0)</f>
        <v>0</v>
      </c>
      <c r="NRZ50" s="80">
        <f>IF(production!NRZ24&gt;0,interest_nominal,0)</f>
        <v>0</v>
      </c>
      <c r="NSA50" s="80">
        <f>IF(production!NSA24&gt;0,interest_nominal,0)</f>
        <v>0</v>
      </c>
      <c r="NSB50" s="80">
        <f>IF(production!NSB24&gt;0,interest_nominal,0)</f>
        <v>0</v>
      </c>
      <c r="NSC50" s="80">
        <f>IF(production!NSC24&gt;0,interest_nominal,0)</f>
        <v>0</v>
      </c>
      <c r="NSD50" s="80">
        <f>IF(production!NSD24&gt;0,interest_nominal,0)</f>
        <v>0</v>
      </c>
      <c r="NSE50" s="80">
        <f>IF(production!NSE24&gt;0,interest_nominal,0)</f>
        <v>0</v>
      </c>
      <c r="NSF50" s="80">
        <f>IF(production!NSF24&gt;0,interest_nominal,0)</f>
        <v>0</v>
      </c>
      <c r="NSG50" s="80">
        <f>IF(production!NSG24&gt;0,interest_nominal,0)</f>
        <v>0</v>
      </c>
      <c r="NSH50" s="80">
        <f>IF(production!NSH24&gt;0,interest_nominal,0)</f>
        <v>0</v>
      </c>
      <c r="NSI50" s="80">
        <f>IF(production!NSI24&gt;0,interest_nominal,0)</f>
        <v>0</v>
      </c>
      <c r="NSJ50" s="80">
        <f>IF(production!NSJ24&gt;0,interest_nominal,0)</f>
        <v>0</v>
      </c>
      <c r="NSK50" s="80">
        <f>IF(production!NSK24&gt;0,interest_nominal,0)</f>
        <v>0</v>
      </c>
      <c r="NSL50" s="80">
        <f>IF(production!NSL24&gt;0,interest_nominal,0)</f>
        <v>0</v>
      </c>
      <c r="NSM50" s="80">
        <f>IF(production!NSM24&gt;0,interest_nominal,0)</f>
        <v>0</v>
      </c>
      <c r="NSN50" s="80">
        <f>IF(production!NSN24&gt;0,interest_nominal,0)</f>
        <v>0</v>
      </c>
      <c r="NSO50" s="80">
        <f>IF(production!NSO24&gt;0,interest_nominal,0)</f>
        <v>0</v>
      </c>
      <c r="NSP50" s="80">
        <f>IF(production!NSP24&gt;0,interest_nominal,0)</f>
        <v>0</v>
      </c>
      <c r="NSQ50" s="80">
        <f>IF(production!NSQ24&gt;0,interest_nominal,0)</f>
        <v>0</v>
      </c>
      <c r="NSR50" s="80">
        <f>IF(production!NSR24&gt;0,interest_nominal,0)</f>
        <v>0</v>
      </c>
      <c r="NSS50" s="80">
        <f>IF(production!NSS24&gt;0,interest_nominal,0)</f>
        <v>0</v>
      </c>
      <c r="NST50" s="80">
        <f>IF(production!NST24&gt;0,interest_nominal,0)</f>
        <v>0</v>
      </c>
      <c r="NSU50" s="80">
        <f>IF(production!NSU24&gt;0,interest_nominal,0)</f>
        <v>0</v>
      </c>
      <c r="NSV50" s="80">
        <f>IF(production!NSV24&gt;0,interest_nominal,0)</f>
        <v>0</v>
      </c>
      <c r="NSW50" s="80">
        <f>IF(production!NSW24&gt;0,interest_nominal,0)</f>
        <v>0</v>
      </c>
      <c r="NSX50" s="80">
        <f>IF(production!NSX24&gt;0,interest_nominal,0)</f>
        <v>0</v>
      </c>
      <c r="NSY50" s="80">
        <f>IF(production!NSY24&gt;0,interest_nominal,0)</f>
        <v>0</v>
      </c>
      <c r="NSZ50" s="80">
        <f>IF(production!NSZ24&gt;0,interest_nominal,0)</f>
        <v>0</v>
      </c>
      <c r="NTA50" s="80">
        <f>IF(production!NTA24&gt;0,interest_nominal,0)</f>
        <v>0</v>
      </c>
      <c r="NTB50" s="80">
        <f>IF(production!NTB24&gt;0,interest_nominal,0)</f>
        <v>0</v>
      </c>
      <c r="NTC50" s="80">
        <f>IF(production!NTC24&gt;0,interest_nominal,0)</f>
        <v>0</v>
      </c>
      <c r="NTD50" s="80">
        <f>IF(production!NTD24&gt;0,interest_nominal,0)</f>
        <v>0</v>
      </c>
      <c r="NTE50" s="80">
        <f>IF(production!NTE24&gt;0,interest_nominal,0)</f>
        <v>0</v>
      </c>
      <c r="NTF50" s="80">
        <f>IF(production!NTF24&gt;0,interest_nominal,0)</f>
        <v>0</v>
      </c>
      <c r="NTG50" s="80">
        <f>IF(production!NTG24&gt;0,interest_nominal,0)</f>
        <v>0</v>
      </c>
      <c r="NTH50" s="80">
        <f>IF(production!NTH24&gt;0,interest_nominal,0)</f>
        <v>0</v>
      </c>
      <c r="NTI50" s="80">
        <f>IF(production!NTI24&gt;0,interest_nominal,0)</f>
        <v>0</v>
      </c>
      <c r="NTJ50" s="80">
        <f>IF(production!NTJ24&gt;0,interest_nominal,0)</f>
        <v>0</v>
      </c>
      <c r="NTK50" s="80">
        <f>IF(production!NTK24&gt;0,interest_nominal,0)</f>
        <v>0</v>
      </c>
      <c r="NTL50" s="80">
        <f>IF(production!NTL24&gt;0,interest_nominal,0)</f>
        <v>0</v>
      </c>
      <c r="NTM50" s="80">
        <f>IF(production!NTM24&gt;0,interest_nominal,0)</f>
        <v>0</v>
      </c>
      <c r="NTN50" s="80">
        <f>IF(production!NTN24&gt;0,interest_nominal,0)</f>
        <v>0</v>
      </c>
      <c r="NTO50" s="80">
        <f>IF(production!NTO24&gt;0,interest_nominal,0)</f>
        <v>0</v>
      </c>
      <c r="NTP50" s="80">
        <f>IF(production!NTP24&gt;0,interest_nominal,0)</f>
        <v>0</v>
      </c>
      <c r="NTQ50" s="80">
        <f>IF(production!NTQ24&gt;0,interest_nominal,0)</f>
        <v>0</v>
      </c>
      <c r="NTR50" s="80">
        <f>IF(production!NTR24&gt;0,interest_nominal,0)</f>
        <v>0</v>
      </c>
      <c r="NTS50" s="80">
        <f>IF(production!NTS24&gt;0,interest_nominal,0)</f>
        <v>0</v>
      </c>
      <c r="NTT50" s="80">
        <f>IF(production!NTT24&gt;0,interest_nominal,0)</f>
        <v>0</v>
      </c>
      <c r="NTU50" s="80">
        <f>IF(production!NTU24&gt;0,interest_nominal,0)</f>
        <v>0</v>
      </c>
      <c r="NTV50" s="80">
        <f>IF(production!NTV24&gt;0,interest_nominal,0)</f>
        <v>0</v>
      </c>
      <c r="NTW50" s="80">
        <f>IF(production!NTW24&gt;0,interest_nominal,0)</f>
        <v>0</v>
      </c>
      <c r="NTX50" s="80">
        <f>IF(production!NTX24&gt;0,interest_nominal,0)</f>
        <v>0</v>
      </c>
      <c r="NTY50" s="80">
        <f>IF(production!NTY24&gt;0,interest_nominal,0)</f>
        <v>0</v>
      </c>
      <c r="NTZ50" s="80">
        <f>IF(production!NTZ24&gt;0,interest_nominal,0)</f>
        <v>0</v>
      </c>
      <c r="NUA50" s="80">
        <f>IF(production!NUA24&gt;0,interest_nominal,0)</f>
        <v>0</v>
      </c>
      <c r="NUB50" s="80">
        <f>IF(production!NUB24&gt;0,interest_nominal,0)</f>
        <v>0</v>
      </c>
      <c r="NUC50" s="80">
        <f>IF(production!NUC24&gt;0,interest_nominal,0)</f>
        <v>0</v>
      </c>
      <c r="NUD50" s="80">
        <f>IF(production!NUD24&gt;0,interest_nominal,0)</f>
        <v>0</v>
      </c>
      <c r="NUE50" s="80">
        <f>IF(production!NUE24&gt;0,interest_nominal,0)</f>
        <v>0</v>
      </c>
      <c r="NUF50" s="80">
        <f>IF(production!NUF24&gt;0,interest_nominal,0)</f>
        <v>0</v>
      </c>
      <c r="NUG50" s="80">
        <f>IF(production!NUG24&gt;0,interest_nominal,0)</f>
        <v>0</v>
      </c>
      <c r="NUH50" s="80">
        <f>IF(production!NUH24&gt;0,interest_nominal,0)</f>
        <v>0</v>
      </c>
      <c r="NUI50" s="80">
        <f>IF(production!NUI24&gt;0,interest_nominal,0)</f>
        <v>0</v>
      </c>
      <c r="NUJ50" s="80">
        <f>IF(production!NUJ24&gt;0,interest_nominal,0)</f>
        <v>0</v>
      </c>
      <c r="NUK50" s="80">
        <f>IF(production!NUK24&gt;0,interest_nominal,0)</f>
        <v>0</v>
      </c>
      <c r="NUL50" s="80">
        <f>IF(production!NUL24&gt;0,interest_nominal,0)</f>
        <v>0</v>
      </c>
      <c r="NUM50" s="80">
        <f>IF(production!NUM24&gt;0,interest_nominal,0)</f>
        <v>0</v>
      </c>
      <c r="NUN50" s="80">
        <f>IF(production!NUN24&gt;0,interest_nominal,0)</f>
        <v>0</v>
      </c>
      <c r="NUO50" s="80">
        <f>IF(production!NUO24&gt;0,interest_nominal,0)</f>
        <v>0</v>
      </c>
      <c r="NUP50" s="80">
        <f>IF(production!NUP24&gt;0,interest_nominal,0)</f>
        <v>0</v>
      </c>
      <c r="NUQ50" s="80">
        <f>IF(production!NUQ24&gt;0,interest_nominal,0)</f>
        <v>0</v>
      </c>
      <c r="NUR50" s="80">
        <f>IF(production!NUR24&gt;0,interest_nominal,0)</f>
        <v>0</v>
      </c>
      <c r="NUS50" s="80">
        <f>IF(production!NUS24&gt;0,interest_nominal,0)</f>
        <v>0</v>
      </c>
      <c r="NUT50" s="80">
        <f>IF(production!NUT24&gt;0,interest_nominal,0)</f>
        <v>0</v>
      </c>
      <c r="NUU50" s="80">
        <f>IF(production!NUU24&gt;0,interest_nominal,0)</f>
        <v>0</v>
      </c>
      <c r="NUV50" s="80">
        <f>IF(production!NUV24&gt;0,interest_nominal,0)</f>
        <v>0</v>
      </c>
      <c r="NUW50" s="80">
        <f>IF(production!NUW24&gt;0,interest_nominal,0)</f>
        <v>0</v>
      </c>
      <c r="NUX50" s="80">
        <f>IF(production!NUX24&gt;0,interest_nominal,0)</f>
        <v>0</v>
      </c>
      <c r="NUY50" s="80">
        <f>IF(production!NUY24&gt;0,interest_nominal,0)</f>
        <v>0</v>
      </c>
      <c r="NUZ50" s="80">
        <f>IF(production!NUZ24&gt;0,interest_nominal,0)</f>
        <v>0</v>
      </c>
      <c r="NVA50" s="80">
        <f>IF(production!NVA24&gt;0,interest_nominal,0)</f>
        <v>0</v>
      </c>
      <c r="NVB50" s="80">
        <f>IF(production!NVB24&gt;0,interest_nominal,0)</f>
        <v>0</v>
      </c>
      <c r="NVC50" s="80">
        <f>IF(production!NVC24&gt;0,interest_nominal,0)</f>
        <v>0</v>
      </c>
      <c r="NVD50" s="80">
        <f>IF(production!NVD24&gt;0,interest_nominal,0)</f>
        <v>0</v>
      </c>
      <c r="NVE50" s="80">
        <f>IF(production!NVE24&gt;0,interest_nominal,0)</f>
        <v>0</v>
      </c>
      <c r="NVF50" s="80">
        <f>IF(production!NVF24&gt;0,interest_nominal,0)</f>
        <v>0</v>
      </c>
      <c r="NVG50" s="80">
        <f>IF(production!NVG24&gt;0,interest_nominal,0)</f>
        <v>0</v>
      </c>
      <c r="NVH50" s="80">
        <f>IF(production!NVH24&gt;0,interest_nominal,0)</f>
        <v>0</v>
      </c>
      <c r="NVI50" s="80">
        <f>IF(production!NVI24&gt;0,interest_nominal,0)</f>
        <v>0</v>
      </c>
      <c r="NVJ50" s="80">
        <f>IF(production!NVJ24&gt;0,interest_nominal,0)</f>
        <v>0</v>
      </c>
      <c r="NVK50" s="80">
        <f>IF(production!NVK24&gt;0,interest_nominal,0)</f>
        <v>0</v>
      </c>
      <c r="NVL50" s="80">
        <f>IF(production!NVL24&gt;0,interest_nominal,0)</f>
        <v>0</v>
      </c>
      <c r="NVM50" s="80">
        <f>IF(production!NVM24&gt;0,interest_nominal,0)</f>
        <v>0</v>
      </c>
      <c r="NVN50" s="80">
        <f>IF(production!NVN24&gt;0,interest_nominal,0)</f>
        <v>0</v>
      </c>
      <c r="NVO50" s="80">
        <f>IF(production!NVO24&gt;0,interest_nominal,0)</f>
        <v>0</v>
      </c>
      <c r="NVP50" s="80">
        <f>IF(production!NVP24&gt;0,interest_nominal,0)</f>
        <v>0</v>
      </c>
      <c r="NVQ50" s="80">
        <f>IF(production!NVQ24&gt;0,interest_nominal,0)</f>
        <v>0</v>
      </c>
      <c r="NVR50" s="80">
        <f>IF(production!NVR24&gt;0,interest_nominal,0)</f>
        <v>0</v>
      </c>
      <c r="NVS50" s="80">
        <f>IF(production!NVS24&gt;0,interest_nominal,0)</f>
        <v>0</v>
      </c>
      <c r="NVT50" s="80">
        <f>IF(production!NVT24&gt;0,interest_nominal,0)</f>
        <v>0</v>
      </c>
      <c r="NVU50" s="80">
        <f>IF(production!NVU24&gt;0,interest_nominal,0)</f>
        <v>0</v>
      </c>
      <c r="NVV50" s="80">
        <f>IF(production!NVV24&gt;0,interest_nominal,0)</f>
        <v>0</v>
      </c>
      <c r="NVW50" s="80">
        <f>IF(production!NVW24&gt;0,interest_nominal,0)</f>
        <v>0</v>
      </c>
      <c r="NVX50" s="80">
        <f>IF(production!NVX24&gt;0,interest_nominal,0)</f>
        <v>0</v>
      </c>
      <c r="NVY50" s="80">
        <f>IF(production!NVY24&gt;0,interest_nominal,0)</f>
        <v>0</v>
      </c>
      <c r="NVZ50" s="80">
        <f>IF(production!NVZ24&gt;0,interest_nominal,0)</f>
        <v>0</v>
      </c>
      <c r="NWA50" s="80">
        <f>IF(production!NWA24&gt;0,interest_nominal,0)</f>
        <v>0</v>
      </c>
      <c r="NWB50" s="80">
        <f>IF(production!NWB24&gt;0,interest_nominal,0)</f>
        <v>0</v>
      </c>
      <c r="NWC50" s="80">
        <f>IF(production!NWC24&gt;0,interest_nominal,0)</f>
        <v>0</v>
      </c>
      <c r="NWD50" s="80">
        <f>IF(production!NWD24&gt;0,interest_nominal,0)</f>
        <v>0</v>
      </c>
      <c r="NWE50" s="80">
        <f>IF(production!NWE24&gt;0,interest_nominal,0)</f>
        <v>0</v>
      </c>
      <c r="NWF50" s="80">
        <f>IF(production!NWF24&gt;0,interest_nominal,0)</f>
        <v>0</v>
      </c>
      <c r="NWG50" s="80">
        <f>IF(production!NWG24&gt;0,interest_nominal,0)</f>
        <v>0</v>
      </c>
      <c r="NWH50" s="80">
        <f>IF(production!NWH24&gt;0,interest_nominal,0)</f>
        <v>0</v>
      </c>
      <c r="NWI50" s="80">
        <f>IF(production!NWI24&gt;0,interest_nominal,0)</f>
        <v>0</v>
      </c>
      <c r="NWJ50" s="80">
        <f>IF(production!NWJ24&gt;0,interest_nominal,0)</f>
        <v>0</v>
      </c>
      <c r="NWK50" s="80">
        <f>IF(production!NWK24&gt;0,interest_nominal,0)</f>
        <v>0</v>
      </c>
      <c r="NWL50" s="80">
        <f>IF(production!NWL24&gt;0,interest_nominal,0)</f>
        <v>0</v>
      </c>
      <c r="NWM50" s="80">
        <f>IF(production!NWM24&gt;0,interest_nominal,0)</f>
        <v>0</v>
      </c>
      <c r="NWN50" s="80">
        <f>IF(production!NWN24&gt;0,interest_nominal,0)</f>
        <v>0</v>
      </c>
      <c r="NWO50" s="80">
        <f>IF(production!NWO24&gt;0,interest_nominal,0)</f>
        <v>0</v>
      </c>
      <c r="NWP50" s="80">
        <f>IF(production!NWP24&gt;0,interest_nominal,0)</f>
        <v>0</v>
      </c>
      <c r="NWQ50" s="80">
        <f>IF(production!NWQ24&gt;0,interest_nominal,0)</f>
        <v>0</v>
      </c>
      <c r="NWR50" s="80">
        <f>IF(production!NWR24&gt;0,interest_nominal,0)</f>
        <v>0</v>
      </c>
      <c r="NWS50" s="80">
        <f>IF(production!NWS24&gt;0,interest_nominal,0)</f>
        <v>0</v>
      </c>
      <c r="NWT50" s="80">
        <f>IF(production!NWT24&gt;0,interest_nominal,0)</f>
        <v>0</v>
      </c>
      <c r="NWU50" s="80">
        <f>IF(production!NWU24&gt;0,interest_nominal,0)</f>
        <v>0</v>
      </c>
      <c r="NWV50" s="80">
        <f>IF(production!NWV24&gt;0,interest_nominal,0)</f>
        <v>0</v>
      </c>
      <c r="NWW50" s="80">
        <f>IF(production!NWW24&gt;0,interest_nominal,0)</f>
        <v>0</v>
      </c>
      <c r="NWX50" s="80">
        <f>IF(production!NWX24&gt;0,interest_nominal,0)</f>
        <v>0</v>
      </c>
      <c r="NWY50" s="80">
        <f>IF(production!NWY24&gt;0,interest_nominal,0)</f>
        <v>0</v>
      </c>
      <c r="NWZ50" s="80">
        <f>IF(production!NWZ24&gt;0,interest_nominal,0)</f>
        <v>0</v>
      </c>
      <c r="NXA50" s="80">
        <f>IF(production!NXA24&gt;0,interest_nominal,0)</f>
        <v>0</v>
      </c>
      <c r="NXB50" s="80">
        <f>IF(production!NXB24&gt;0,interest_nominal,0)</f>
        <v>0</v>
      </c>
      <c r="NXC50" s="80">
        <f>IF(production!NXC24&gt;0,interest_nominal,0)</f>
        <v>0</v>
      </c>
      <c r="NXD50" s="80">
        <f>IF(production!NXD24&gt;0,interest_nominal,0)</f>
        <v>0</v>
      </c>
      <c r="NXE50" s="80">
        <f>IF(production!NXE24&gt;0,interest_nominal,0)</f>
        <v>0</v>
      </c>
      <c r="NXF50" s="80">
        <f>IF(production!NXF24&gt;0,interest_nominal,0)</f>
        <v>0</v>
      </c>
      <c r="NXG50" s="80">
        <f>IF(production!NXG24&gt;0,interest_nominal,0)</f>
        <v>0</v>
      </c>
      <c r="NXH50" s="80">
        <f>IF(production!NXH24&gt;0,interest_nominal,0)</f>
        <v>0</v>
      </c>
      <c r="NXI50" s="80">
        <f>IF(production!NXI24&gt;0,interest_nominal,0)</f>
        <v>0</v>
      </c>
      <c r="NXJ50" s="80">
        <f>IF(production!NXJ24&gt;0,interest_nominal,0)</f>
        <v>0</v>
      </c>
      <c r="NXK50" s="80">
        <f>IF(production!NXK24&gt;0,interest_nominal,0)</f>
        <v>0</v>
      </c>
      <c r="NXL50" s="80">
        <f>IF(production!NXL24&gt;0,interest_nominal,0)</f>
        <v>0</v>
      </c>
      <c r="NXM50" s="80">
        <f>IF(production!NXM24&gt;0,interest_nominal,0)</f>
        <v>0</v>
      </c>
      <c r="NXN50" s="80">
        <f>IF(production!NXN24&gt;0,interest_nominal,0)</f>
        <v>0</v>
      </c>
      <c r="NXO50" s="80">
        <f>IF(production!NXO24&gt;0,interest_nominal,0)</f>
        <v>0</v>
      </c>
      <c r="NXP50" s="80">
        <f>IF(production!NXP24&gt;0,interest_nominal,0)</f>
        <v>0</v>
      </c>
      <c r="NXQ50" s="80">
        <f>IF(production!NXQ24&gt;0,interest_nominal,0)</f>
        <v>0</v>
      </c>
      <c r="NXR50" s="80">
        <f>IF(production!NXR24&gt;0,interest_nominal,0)</f>
        <v>0</v>
      </c>
      <c r="NXS50" s="80">
        <f>IF(production!NXS24&gt;0,interest_nominal,0)</f>
        <v>0</v>
      </c>
      <c r="NXT50" s="80">
        <f>IF(production!NXT24&gt;0,interest_nominal,0)</f>
        <v>0</v>
      </c>
      <c r="NXU50" s="80">
        <f>IF(production!NXU24&gt;0,interest_nominal,0)</f>
        <v>0</v>
      </c>
      <c r="NXV50" s="80">
        <f>IF(production!NXV24&gt;0,interest_nominal,0)</f>
        <v>0</v>
      </c>
      <c r="NXW50" s="80">
        <f>IF(production!NXW24&gt;0,interest_nominal,0)</f>
        <v>0</v>
      </c>
      <c r="NXX50" s="80">
        <f>IF(production!NXX24&gt;0,interest_nominal,0)</f>
        <v>0</v>
      </c>
      <c r="NXY50" s="80">
        <f>IF(production!NXY24&gt;0,interest_nominal,0)</f>
        <v>0</v>
      </c>
      <c r="NXZ50" s="80">
        <f>IF(production!NXZ24&gt;0,interest_nominal,0)</f>
        <v>0</v>
      </c>
      <c r="NYA50" s="80">
        <f>IF(production!NYA24&gt;0,interest_nominal,0)</f>
        <v>0</v>
      </c>
      <c r="NYB50" s="80">
        <f>IF(production!NYB24&gt;0,interest_nominal,0)</f>
        <v>0</v>
      </c>
      <c r="NYC50" s="80">
        <f>IF(production!NYC24&gt;0,interest_nominal,0)</f>
        <v>0</v>
      </c>
      <c r="NYD50" s="80">
        <f>IF(production!NYD24&gt;0,interest_nominal,0)</f>
        <v>0</v>
      </c>
      <c r="NYE50" s="80">
        <f>IF(production!NYE24&gt;0,interest_nominal,0)</f>
        <v>0</v>
      </c>
      <c r="NYF50" s="80">
        <f>IF(production!NYF24&gt;0,interest_nominal,0)</f>
        <v>0</v>
      </c>
      <c r="NYG50" s="80">
        <f>IF(production!NYG24&gt;0,interest_nominal,0)</f>
        <v>0</v>
      </c>
      <c r="NYH50" s="80">
        <f>IF(production!NYH24&gt;0,interest_nominal,0)</f>
        <v>0</v>
      </c>
      <c r="NYI50" s="80">
        <f>IF(production!NYI24&gt;0,interest_nominal,0)</f>
        <v>0</v>
      </c>
      <c r="NYJ50" s="80">
        <f>IF(production!NYJ24&gt;0,interest_nominal,0)</f>
        <v>0</v>
      </c>
      <c r="NYK50" s="80">
        <f>IF(production!NYK24&gt;0,interest_nominal,0)</f>
        <v>0</v>
      </c>
      <c r="NYL50" s="80">
        <f>IF(production!NYL24&gt;0,interest_nominal,0)</f>
        <v>0</v>
      </c>
      <c r="NYM50" s="80">
        <f>IF(production!NYM24&gt;0,interest_nominal,0)</f>
        <v>0</v>
      </c>
      <c r="NYN50" s="80">
        <f>IF(production!NYN24&gt;0,interest_nominal,0)</f>
        <v>0</v>
      </c>
      <c r="NYO50" s="80">
        <f>IF(production!NYO24&gt;0,interest_nominal,0)</f>
        <v>0</v>
      </c>
      <c r="NYP50" s="80">
        <f>IF(production!NYP24&gt;0,interest_nominal,0)</f>
        <v>0</v>
      </c>
      <c r="NYQ50" s="80">
        <f>IF(production!NYQ24&gt;0,interest_nominal,0)</f>
        <v>0</v>
      </c>
      <c r="NYR50" s="80">
        <f>IF(production!NYR24&gt;0,interest_nominal,0)</f>
        <v>0</v>
      </c>
      <c r="NYS50" s="80">
        <f>IF(production!NYS24&gt;0,interest_nominal,0)</f>
        <v>0</v>
      </c>
      <c r="NYT50" s="80">
        <f>IF(production!NYT24&gt;0,interest_nominal,0)</f>
        <v>0</v>
      </c>
      <c r="NYU50" s="80">
        <f>IF(production!NYU24&gt;0,interest_nominal,0)</f>
        <v>0</v>
      </c>
      <c r="NYV50" s="80">
        <f>IF(production!NYV24&gt;0,interest_nominal,0)</f>
        <v>0</v>
      </c>
      <c r="NYW50" s="80">
        <f>IF(production!NYW24&gt;0,interest_nominal,0)</f>
        <v>0</v>
      </c>
      <c r="NYX50" s="80">
        <f>IF(production!NYX24&gt;0,interest_nominal,0)</f>
        <v>0</v>
      </c>
      <c r="NYY50" s="80">
        <f>IF(production!NYY24&gt;0,interest_nominal,0)</f>
        <v>0</v>
      </c>
      <c r="NYZ50" s="80">
        <f>IF(production!NYZ24&gt;0,interest_nominal,0)</f>
        <v>0</v>
      </c>
      <c r="NZA50" s="80">
        <f>IF(production!NZA24&gt;0,interest_nominal,0)</f>
        <v>0</v>
      </c>
      <c r="NZB50" s="80">
        <f>IF(production!NZB24&gt;0,interest_nominal,0)</f>
        <v>0</v>
      </c>
      <c r="NZC50" s="80">
        <f>IF(production!NZC24&gt;0,interest_nominal,0)</f>
        <v>0</v>
      </c>
      <c r="NZD50" s="80">
        <f>IF(production!NZD24&gt;0,interest_nominal,0)</f>
        <v>0</v>
      </c>
      <c r="NZE50" s="80">
        <f>IF(production!NZE24&gt;0,interest_nominal,0)</f>
        <v>0</v>
      </c>
      <c r="NZF50" s="80">
        <f>IF(production!NZF24&gt;0,interest_nominal,0)</f>
        <v>0</v>
      </c>
      <c r="NZG50" s="80">
        <f>IF(production!NZG24&gt;0,interest_nominal,0)</f>
        <v>0</v>
      </c>
      <c r="NZH50" s="80">
        <f>IF(production!NZH24&gt;0,interest_nominal,0)</f>
        <v>0</v>
      </c>
      <c r="NZI50" s="80">
        <f>IF(production!NZI24&gt;0,interest_nominal,0)</f>
        <v>0</v>
      </c>
      <c r="NZJ50" s="80">
        <f>IF(production!NZJ24&gt;0,interest_nominal,0)</f>
        <v>0</v>
      </c>
      <c r="NZK50" s="80">
        <f>IF(production!NZK24&gt;0,interest_nominal,0)</f>
        <v>0</v>
      </c>
      <c r="NZL50" s="80">
        <f>IF(production!NZL24&gt;0,interest_nominal,0)</f>
        <v>0</v>
      </c>
      <c r="NZM50" s="80">
        <f>IF(production!NZM24&gt;0,interest_nominal,0)</f>
        <v>0</v>
      </c>
      <c r="NZN50" s="80">
        <f>IF(production!NZN24&gt;0,interest_nominal,0)</f>
        <v>0</v>
      </c>
      <c r="NZO50" s="80">
        <f>IF(production!NZO24&gt;0,interest_nominal,0)</f>
        <v>0</v>
      </c>
      <c r="NZP50" s="80">
        <f>IF(production!NZP24&gt;0,interest_nominal,0)</f>
        <v>0</v>
      </c>
      <c r="NZQ50" s="80">
        <f>IF(production!NZQ24&gt;0,interest_nominal,0)</f>
        <v>0</v>
      </c>
      <c r="NZR50" s="80">
        <f>IF(production!NZR24&gt;0,interest_nominal,0)</f>
        <v>0</v>
      </c>
      <c r="NZS50" s="80">
        <f>IF(production!NZS24&gt;0,interest_nominal,0)</f>
        <v>0</v>
      </c>
      <c r="NZT50" s="80">
        <f>IF(production!NZT24&gt;0,interest_nominal,0)</f>
        <v>0</v>
      </c>
      <c r="NZU50" s="80">
        <f>IF(production!NZU24&gt;0,interest_nominal,0)</f>
        <v>0</v>
      </c>
      <c r="NZV50" s="80">
        <f>IF(production!NZV24&gt;0,interest_nominal,0)</f>
        <v>0</v>
      </c>
      <c r="NZW50" s="80">
        <f>IF(production!NZW24&gt;0,interest_nominal,0)</f>
        <v>0</v>
      </c>
      <c r="NZX50" s="80">
        <f>IF(production!NZX24&gt;0,interest_nominal,0)</f>
        <v>0</v>
      </c>
      <c r="NZY50" s="80">
        <f>IF(production!NZY24&gt;0,interest_nominal,0)</f>
        <v>0</v>
      </c>
      <c r="NZZ50" s="80">
        <f>IF(production!NZZ24&gt;0,interest_nominal,0)</f>
        <v>0</v>
      </c>
      <c r="OAA50" s="80">
        <f>IF(production!OAA24&gt;0,interest_nominal,0)</f>
        <v>0</v>
      </c>
      <c r="OAB50" s="80">
        <f>IF(production!OAB24&gt;0,interest_nominal,0)</f>
        <v>0</v>
      </c>
      <c r="OAC50" s="80">
        <f>IF(production!OAC24&gt;0,interest_nominal,0)</f>
        <v>0</v>
      </c>
      <c r="OAD50" s="80">
        <f>IF(production!OAD24&gt;0,interest_nominal,0)</f>
        <v>0</v>
      </c>
      <c r="OAE50" s="80">
        <f>IF(production!OAE24&gt;0,interest_nominal,0)</f>
        <v>0</v>
      </c>
      <c r="OAF50" s="80">
        <f>IF(production!OAF24&gt;0,interest_nominal,0)</f>
        <v>0</v>
      </c>
      <c r="OAG50" s="80">
        <f>IF(production!OAG24&gt;0,interest_nominal,0)</f>
        <v>0</v>
      </c>
      <c r="OAH50" s="80">
        <f>IF(production!OAH24&gt;0,interest_nominal,0)</f>
        <v>0</v>
      </c>
      <c r="OAI50" s="80">
        <f>IF(production!OAI24&gt;0,interest_nominal,0)</f>
        <v>0</v>
      </c>
      <c r="OAJ50" s="80">
        <f>IF(production!OAJ24&gt;0,interest_nominal,0)</f>
        <v>0</v>
      </c>
      <c r="OAK50" s="80">
        <f>IF(production!OAK24&gt;0,interest_nominal,0)</f>
        <v>0</v>
      </c>
      <c r="OAL50" s="80">
        <f>IF(production!OAL24&gt;0,interest_nominal,0)</f>
        <v>0</v>
      </c>
      <c r="OAM50" s="80">
        <f>IF(production!OAM24&gt;0,interest_nominal,0)</f>
        <v>0</v>
      </c>
      <c r="OAN50" s="80">
        <f>IF(production!OAN24&gt;0,interest_nominal,0)</f>
        <v>0</v>
      </c>
      <c r="OAO50" s="80">
        <f>IF(production!OAO24&gt;0,interest_nominal,0)</f>
        <v>0</v>
      </c>
      <c r="OAP50" s="80">
        <f>IF(production!OAP24&gt;0,interest_nominal,0)</f>
        <v>0</v>
      </c>
      <c r="OAQ50" s="80">
        <f>IF(production!OAQ24&gt;0,interest_nominal,0)</f>
        <v>0</v>
      </c>
      <c r="OAR50" s="80">
        <f>IF(production!OAR24&gt;0,interest_nominal,0)</f>
        <v>0</v>
      </c>
      <c r="OAS50" s="80">
        <f>IF(production!OAS24&gt;0,interest_nominal,0)</f>
        <v>0</v>
      </c>
      <c r="OAT50" s="80">
        <f>IF(production!OAT24&gt;0,interest_nominal,0)</f>
        <v>0</v>
      </c>
      <c r="OAU50" s="80">
        <f>IF(production!OAU24&gt;0,interest_nominal,0)</f>
        <v>0</v>
      </c>
      <c r="OAV50" s="80">
        <f>IF(production!OAV24&gt;0,interest_nominal,0)</f>
        <v>0</v>
      </c>
      <c r="OAW50" s="80">
        <f>IF(production!OAW24&gt;0,interest_nominal,0)</f>
        <v>0</v>
      </c>
      <c r="OAX50" s="80">
        <f>IF(production!OAX24&gt;0,interest_nominal,0)</f>
        <v>0</v>
      </c>
      <c r="OAY50" s="80">
        <f>IF(production!OAY24&gt;0,interest_nominal,0)</f>
        <v>0</v>
      </c>
      <c r="OAZ50" s="80">
        <f>IF(production!OAZ24&gt;0,interest_nominal,0)</f>
        <v>0</v>
      </c>
      <c r="OBA50" s="80">
        <f>IF(production!OBA24&gt;0,interest_nominal,0)</f>
        <v>0</v>
      </c>
      <c r="OBB50" s="80">
        <f>IF(production!OBB24&gt;0,interest_nominal,0)</f>
        <v>0</v>
      </c>
      <c r="OBC50" s="80">
        <f>IF(production!OBC24&gt;0,interest_nominal,0)</f>
        <v>0</v>
      </c>
      <c r="OBD50" s="80">
        <f>IF(production!OBD24&gt;0,interest_nominal,0)</f>
        <v>0</v>
      </c>
      <c r="OBE50" s="80">
        <f>IF(production!OBE24&gt;0,interest_nominal,0)</f>
        <v>0</v>
      </c>
      <c r="OBF50" s="80">
        <f>IF(production!OBF24&gt;0,interest_nominal,0)</f>
        <v>0</v>
      </c>
      <c r="OBG50" s="80">
        <f>IF(production!OBG24&gt;0,interest_nominal,0)</f>
        <v>0</v>
      </c>
      <c r="OBH50" s="80">
        <f>IF(production!OBH24&gt;0,interest_nominal,0)</f>
        <v>0</v>
      </c>
      <c r="OBI50" s="80">
        <f>IF(production!OBI24&gt;0,interest_nominal,0)</f>
        <v>0</v>
      </c>
      <c r="OBJ50" s="80">
        <f>IF(production!OBJ24&gt;0,interest_nominal,0)</f>
        <v>0</v>
      </c>
      <c r="OBK50" s="80">
        <f>IF(production!OBK24&gt;0,interest_nominal,0)</f>
        <v>0</v>
      </c>
      <c r="OBL50" s="80">
        <f>IF(production!OBL24&gt;0,interest_nominal,0)</f>
        <v>0</v>
      </c>
      <c r="OBM50" s="80">
        <f>IF(production!OBM24&gt;0,interest_nominal,0)</f>
        <v>0</v>
      </c>
      <c r="OBN50" s="80">
        <f>IF(production!OBN24&gt;0,interest_nominal,0)</f>
        <v>0</v>
      </c>
      <c r="OBO50" s="80">
        <f>IF(production!OBO24&gt;0,interest_nominal,0)</f>
        <v>0</v>
      </c>
      <c r="OBP50" s="80">
        <f>IF(production!OBP24&gt;0,interest_nominal,0)</f>
        <v>0</v>
      </c>
      <c r="OBQ50" s="80">
        <f>IF(production!OBQ24&gt;0,interest_nominal,0)</f>
        <v>0</v>
      </c>
      <c r="OBR50" s="80">
        <f>IF(production!OBR24&gt;0,interest_nominal,0)</f>
        <v>0</v>
      </c>
      <c r="OBS50" s="80">
        <f>IF(production!OBS24&gt;0,interest_nominal,0)</f>
        <v>0</v>
      </c>
      <c r="OBT50" s="80">
        <f>IF(production!OBT24&gt;0,interest_nominal,0)</f>
        <v>0</v>
      </c>
      <c r="OBU50" s="80">
        <f>IF(production!OBU24&gt;0,interest_nominal,0)</f>
        <v>0</v>
      </c>
      <c r="OBV50" s="80">
        <f>IF(production!OBV24&gt;0,interest_nominal,0)</f>
        <v>0</v>
      </c>
      <c r="OBW50" s="80">
        <f>IF(production!OBW24&gt;0,interest_nominal,0)</f>
        <v>0</v>
      </c>
      <c r="OBX50" s="80">
        <f>IF(production!OBX24&gt;0,interest_nominal,0)</f>
        <v>0</v>
      </c>
      <c r="OBY50" s="80">
        <f>IF(production!OBY24&gt;0,interest_nominal,0)</f>
        <v>0</v>
      </c>
      <c r="OBZ50" s="80">
        <f>IF(production!OBZ24&gt;0,interest_nominal,0)</f>
        <v>0</v>
      </c>
      <c r="OCA50" s="80">
        <f>IF(production!OCA24&gt;0,interest_nominal,0)</f>
        <v>0</v>
      </c>
      <c r="OCB50" s="80">
        <f>IF(production!OCB24&gt;0,interest_nominal,0)</f>
        <v>0</v>
      </c>
      <c r="OCC50" s="80">
        <f>IF(production!OCC24&gt;0,interest_nominal,0)</f>
        <v>0</v>
      </c>
      <c r="OCD50" s="80">
        <f>IF(production!OCD24&gt;0,interest_nominal,0)</f>
        <v>0</v>
      </c>
      <c r="OCE50" s="80">
        <f>IF(production!OCE24&gt;0,interest_nominal,0)</f>
        <v>0</v>
      </c>
      <c r="OCF50" s="80">
        <f>IF(production!OCF24&gt;0,interest_nominal,0)</f>
        <v>0</v>
      </c>
      <c r="OCG50" s="80">
        <f>IF(production!OCG24&gt;0,interest_nominal,0)</f>
        <v>0</v>
      </c>
      <c r="OCH50" s="80">
        <f>IF(production!OCH24&gt;0,interest_nominal,0)</f>
        <v>0</v>
      </c>
      <c r="OCI50" s="80">
        <f>IF(production!OCI24&gt;0,interest_nominal,0)</f>
        <v>0</v>
      </c>
      <c r="OCJ50" s="80">
        <f>IF(production!OCJ24&gt;0,interest_nominal,0)</f>
        <v>0</v>
      </c>
      <c r="OCK50" s="80">
        <f>IF(production!OCK24&gt;0,interest_nominal,0)</f>
        <v>0</v>
      </c>
      <c r="OCL50" s="80">
        <f>IF(production!OCL24&gt;0,interest_nominal,0)</f>
        <v>0</v>
      </c>
      <c r="OCM50" s="80">
        <f>IF(production!OCM24&gt;0,interest_nominal,0)</f>
        <v>0</v>
      </c>
      <c r="OCN50" s="80">
        <f>IF(production!OCN24&gt;0,interest_nominal,0)</f>
        <v>0</v>
      </c>
      <c r="OCO50" s="80">
        <f>IF(production!OCO24&gt;0,interest_nominal,0)</f>
        <v>0</v>
      </c>
      <c r="OCP50" s="80">
        <f>IF(production!OCP24&gt;0,interest_nominal,0)</f>
        <v>0</v>
      </c>
      <c r="OCQ50" s="80">
        <f>IF(production!OCQ24&gt;0,interest_nominal,0)</f>
        <v>0</v>
      </c>
      <c r="OCR50" s="80">
        <f>IF(production!OCR24&gt;0,interest_nominal,0)</f>
        <v>0</v>
      </c>
      <c r="OCS50" s="80">
        <f>IF(production!OCS24&gt;0,interest_nominal,0)</f>
        <v>0</v>
      </c>
      <c r="OCT50" s="80">
        <f>IF(production!OCT24&gt;0,interest_nominal,0)</f>
        <v>0</v>
      </c>
      <c r="OCU50" s="80">
        <f>IF(production!OCU24&gt;0,interest_nominal,0)</f>
        <v>0</v>
      </c>
      <c r="OCV50" s="80">
        <f>IF(production!OCV24&gt;0,interest_nominal,0)</f>
        <v>0</v>
      </c>
      <c r="OCW50" s="80">
        <f>IF(production!OCW24&gt;0,interest_nominal,0)</f>
        <v>0</v>
      </c>
      <c r="OCX50" s="80">
        <f>IF(production!OCX24&gt;0,interest_nominal,0)</f>
        <v>0</v>
      </c>
      <c r="OCY50" s="80">
        <f>IF(production!OCY24&gt;0,interest_nominal,0)</f>
        <v>0</v>
      </c>
      <c r="OCZ50" s="80">
        <f>IF(production!OCZ24&gt;0,interest_nominal,0)</f>
        <v>0</v>
      </c>
      <c r="ODA50" s="80">
        <f>IF(production!ODA24&gt;0,interest_nominal,0)</f>
        <v>0</v>
      </c>
      <c r="ODB50" s="80">
        <f>IF(production!ODB24&gt;0,interest_nominal,0)</f>
        <v>0</v>
      </c>
      <c r="ODC50" s="80">
        <f>IF(production!ODC24&gt;0,interest_nominal,0)</f>
        <v>0</v>
      </c>
      <c r="ODD50" s="80">
        <f>IF(production!ODD24&gt;0,interest_nominal,0)</f>
        <v>0</v>
      </c>
      <c r="ODE50" s="80">
        <f>IF(production!ODE24&gt;0,interest_nominal,0)</f>
        <v>0</v>
      </c>
      <c r="ODF50" s="80">
        <f>IF(production!ODF24&gt;0,interest_nominal,0)</f>
        <v>0</v>
      </c>
      <c r="ODG50" s="80">
        <f>IF(production!ODG24&gt;0,interest_nominal,0)</f>
        <v>0</v>
      </c>
      <c r="ODH50" s="80">
        <f>IF(production!ODH24&gt;0,interest_nominal,0)</f>
        <v>0</v>
      </c>
      <c r="ODI50" s="80">
        <f>IF(production!ODI24&gt;0,interest_nominal,0)</f>
        <v>0</v>
      </c>
      <c r="ODJ50" s="80">
        <f>IF(production!ODJ24&gt;0,interest_nominal,0)</f>
        <v>0</v>
      </c>
      <c r="ODK50" s="80">
        <f>IF(production!ODK24&gt;0,interest_nominal,0)</f>
        <v>0</v>
      </c>
      <c r="ODL50" s="80">
        <f>IF(production!ODL24&gt;0,interest_nominal,0)</f>
        <v>0</v>
      </c>
      <c r="ODM50" s="80">
        <f>IF(production!ODM24&gt;0,interest_nominal,0)</f>
        <v>0</v>
      </c>
      <c r="ODN50" s="80">
        <f>IF(production!ODN24&gt;0,interest_nominal,0)</f>
        <v>0</v>
      </c>
      <c r="ODO50" s="80">
        <f>IF(production!ODO24&gt;0,interest_nominal,0)</f>
        <v>0</v>
      </c>
      <c r="ODP50" s="80">
        <f>IF(production!ODP24&gt;0,interest_nominal,0)</f>
        <v>0</v>
      </c>
      <c r="ODQ50" s="80">
        <f>IF(production!ODQ24&gt;0,interest_nominal,0)</f>
        <v>0</v>
      </c>
      <c r="ODR50" s="80">
        <f>IF(production!ODR24&gt;0,interest_nominal,0)</f>
        <v>0</v>
      </c>
      <c r="ODS50" s="80">
        <f>IF(production!ODS24&gt;0,interest_nominal,0)</f>
        <v>0</v>
      </c>
      <c r="ODT50" s="80">
        <f>IF(production!ODT24&gt;0,interest_nominal,0)</f>
        <v>0</v>
      </c>
      <c r="ODU50" s="80">
        <f>IF(production!ODU24&gt;0,interest_nominal,0)</f>
        <v>0</v>
      </c>
      <c r="ODV50" s="80">
        <f>IF(production!ODV24&gt;0,interest_nominal,0)</f>
        <v>0</v>
      </c>
      <c r="ODW50" s="80">
        <f>IF(production!ODW24&gt;0,interest_nominal,0)</f>
        <v>0</v>
      </c>
      <c r="ODX50" s="80">
        <f>IF(production!ODX24&gt;0,interest_nominal,0)</f>
        <v>0</v>
      </c>
      <c r="ODY50" s="80">
        <f>IF(production!ODY24&gt;0,interest_nominal,0)</f>
        <v>0</v>
      </c>
      <c r="ODZ50" s="80">
        <f>IF(production!ODZ24&gt;0,interest_nominal,0)</f>
        <v>0</v>
      </c>
      <c r="OEA50" s="80">
        <f>IF(production!OEA24&gt;0,interest_nominal,0)</f>
        <v>0</v>
      </c>
      <c r="OEB50" s="80">
        <f>IF(production!OEB24&gt;0,interest_nominal,0)</f>
        <v>0</v>
      </c>
      <c r="OEC50" s="80">
        <f>IF(production!OEC24&gt;0,interest_nominal,0)</f>
        <v>0</v>
      </c>
      <c r="OED50" s="80">
        <f>IF(production!OED24&gt;0,interest_nominal,0)</f>
        <v>0</v>
      </c>
      <c r="OEE50" s="80">
        <f>IF(production!OEE24&gt;0,interest_nominal,0)</f>
        <v>0</v>
      </c>
      <c r="OEF50" s="80">
        <f>IF(production!OEF24&gt;0,interest_nominal,0)</f>
        <v>0</v>
      </c>
      <c r="OEG50" s="80">
        <f>IF(production!OEG24&gt;0,interest_nominal,0)</f>
        <v>0</v>
      </c>
      <c r="OEH50" s="80">
        <f>IF(production!OEH24&gt;0,interest_nominal,0)</f>
        <v>0</v>
      </c>
      <c r="OEI50" s="80">
        <f>IF(production!OEI24&gt;0,interest_nominal,0)</f>
        <v>0</v>
      </c>
      <c r="OEJ50" s="80">
        <f>IF(production!OEJ24&gt;0,interest_nominal,0)</f>
        <v>0</v>
      </c>
      <c r="OEK50" s="80">
        <f>IF(production!OEK24&gt;0,interest_nominal,0)</f>
        <v>0</v>
      </c>
      <c r="OEL50" s="80">
        <f>IF(production!OEL24&gt;0,interest_nominal,0)</f>
        <v>0</v>
      </c>
      <c r="OEM50" s="80">
        <f>IF(production!OEM24&gt;0,interest_nominal,0)</f>
        <v>0</v>
      </c>
      <c r="OEN50" s="80">
        <f>IF(production!OEN24&gt;0,interest_nominal,0)</f>
        <v>0</v>
      </c>
      <c r="OEO50" s="80">
        <f>IF(production!OEO24&gt;0,interest_nominal,0)</f>
        <v>0</v>
      </c>
      <c r="OEP50" s="80">
        <f>IF(production!OEP24&gt;0,interest_nominal,0)</f>
        <v>0</v>
      </c>
      <c r="OEQ50" s="80">
        <f>IF(production!OEQ24&gt;0,interest_nominal,0)</f>
        <v>0</v>
      </c>
      <c r="OER50" s="80">
        <f>IF(production!OER24&gt;0,interest_nominal,0)</f>
        <v>0</v>
      </c>
      <c r="OES50" s="80">
        <f>IF(production!OES24&gt;0,interest_nominal,0)</f>
        <v>0</v>
      </c>
      <c r="OET50" s="80">
        <f>IF(production!OET24&gt;0,interest_nominal,0)</f>
        <v>0</v>
      </c>
      <c r="OEU50" s="80">
        <f>IF(production!OEU24&gt;0,interest_nominal,0)</f>
        <v>0</v>
      </c>
      <c r="OEV50" s="80">
        <f>IF(production!OEV24&gt;0,interest_nominal,0)</f>
        <v>0</v>
      </c>
      <c r="OEW50" s="80">
        <f>IF(production!OEW24&gt;0,interest_nominal,0)</f>
        <v>0</v>
      </c>
      <c r="OEX50" s="80">
        <f>IF(production!OEX24&gt;0,interest_nominal,0)</f>
        <v>0</v>
      </c>
      <c r="OEY50" s="80">
        <f>IF(production!OEY24&gt;0,interest_nominal,0)</f>
        <v>0</v>
      </c>
      <c r="OEZ50" s="80">
        <f>IF(production!OEZ24&gt;0,interest_nominal,0)</f>
        <v>0</v>
      </c>
      <c r="OFA50" s="80">
        <f>IF(production!OFA24&gt;0,interest_nominal,0)</f>
        <v>0</v>
      </c>
      <c r="OFB50" s="80">
        <f>IF(production!OFB24&gt;0,interest_nominal,0)</f>
        <v>0</v>
      </c>
      <c r="OFC50" s="80">
        <f>IF(production!OFC24&gt;0,interest_nominal,0)</f>
        <v>0</v>
      </c>
      <c r="OFD50" s="80">
        <f>IF(production!OFD24&gt;0,interest_nominal,0)</f>
        <v>0</v>
      </c>
      <c r="OFE50" s="80">
        <f>IF(production!OFE24&gt;0,interest_nominal,0)</f>
        <v>0</v>
      </c>
      <c r="OFF50" s="80">
        <f>IF(production!OFF24&gt;0,interest_nominal,0)</f>
        <v>0</v>
      </c>
      <c r="OFG50" s="80">
        <f>IF(production!OFG24&gt;0,interest_nominal,0)</f>
        <v>0</v>
      </c>
      <c r="OFH50" s="80">
        <f>IF(production!OFH24&gt;0,interest_nominal,0)</f>
        <v>0</v>
      </c>
      <c r="OFI50" s="80">
        <f>IF(production!OFI24&gt;0,interest_nominal,0)</f>
        <v>0</v>
      </c>
      <c r="OFJ50" s="80">
        <f>IF(production!OFJ24&gt;0,interest_nominal,0)</f>
        <v>0</v>
      </c>
      <c r="OFK50" s="80">
        <f>IF(production!OFK24&gt;0,interest_nominal,0)</f>
        <v>0</v>
      </c>
      <c r="OFL50" s="80">
        <f>IF(production!OFL24&gt;0,interest_nominal,0)</f>
        <v>0</v>
      </c>
      <c r="OFM50" s="80">
        <f>IF(production!OFM24&gt;0,interest_nominal,0)</f>
        <v>0</v>
      </c>
      <c r="OFN50" s="80">
        <f>IF(production!OFN24&gt;0,interest_nominal,0)</f>
        <v>0</v>
      </c>
      <c r="OFO50" s="80">
        <f>IF(production!OFO24&gt;0,interest_nominal,0)</f>
        <v>0</v>
      </c>
      <c r="OFP50" s="80">
        <f>IF(production!OFP24&gt;0,interest_nominal,0)</f>
        <v>0</v>
      </c>
      <c r="OFQ50" s="80">
        <f>IF(production!OFQ24&gt;0,interest_nominal,0)</f>
        <v>0</v>
      </c>
      <c r="OFR50" s="80">
        <f>IF(production!OFR24&gt;0,interest_nominal,0)</f>
        <v>0</v>
      </c>
      <c r="OFS50" s="80">
        <f>IF(production!OFS24&gt;0,interest_nominal,0)</f>
        <v>0</v>
      </c>
      <c r="OFT50" s="80">
        <f>IF(production!OFT24&gt;0,interest_nominal,0)</f>
        <v>0</v>
      </c>
      <c r="OFU50" s="80">
        <f>IF(production!OFU24&gt;0,interest_nominal,0)</f>
        <v>0</v>
      </c>
      <c r="OFV50" s="80">
        <f>IF(production!OFV24&gt;0,interest_nominal,0)</f>
        <v>0</v>
      </c>
      <c r="OFW50" s="80">
        <f>IF(production!OFW24&gt;0,interest_nominal,0)</f>
        <v>0</v>
      </c>
      <c r="OFX50" s="80">
        <f>IF(production!OFX24&gt;0,interest_nominal,0)</f>
        <v>0</v>
      </c>
      <c r="OFY50" s="80">
        <f>IF(production!OFY24&gt;0,interest_nominal,0)</f>
        <v>0</v>
      </c>
      <c r="OFZ50" s="80">
        <f>IF(production!OFZ24&gt;0,interest_nominal,0)</f>
        <v>0</v>
      </c>
      <c r="OGA50" s="80">
        <f>IF(production!OGA24&gt;0,interest_nominal,0)</f>
        <v>0</v>
      </c>
      <c r="OGB50" s="80">
        <f>IF(production!OGB24&gt;0,interest_nominal,0)</f>
        <v>0</v>
      </c>
      <c r="OGC50" s="80">
        <f>IF(production!OGC24&gt;0,interest_nominal,0)</f>
        <v>0</v>
      </c>
      <c r="OGD50" s="80">
        <f>IF(production!OGD24&gt;0,interest_nominal,0)</f>
        <v>0</v>
      </c>
      <c r="OGE50" s="80">
        <f>IF(production!OGE24&gt;0,interest_nominal,0)</f>
        <v>0</v>
      </c>
      <c r="OGF50" s="80">
        <f>IF(production!OGF24&gt;0,interest_nominal,0)</f>
        <v>0</v>
      </c>
      <c r="OGG50" s="80">
        <f>IF(production!OGG24&gt;0,interest_nominal,0)</f>
        <v>0</v>
      </c>
      <c r="OGH50" s="80">
        <f>IF(production!OGH24&gt;0,interest_nominal,0)</f>
        <v>0</v>
      </c>
      <c r="OGI50" s="80">
        <f>IF(production!OGI24&gt;0,interest_nominal,0)</f>
        <v>0</v>
      </c>
      <c r="OGJ50" s="80">
        <f>IF(production!OGJ24&gt;0,interest_nominal,0)</f>
        <v>0</v>
      </c>
      <c r="OGK50" s="80">
        <f>IF(production!OGK24&gt;0,interest_nominal,0)</f>
        <v>0</v>
      </c>
      <c r="OGL50" s="80">
        <f>IF(production!OGL24&gt;0,interest_nominal,0)</f>
        <v>0</v>
      </c>
      <c r="OGM50" s="80">
        <f>IF(production!OGM24&gt;0,interest_nominal,0)</f>
        <v>0</v>
      </c>
      <c r="OGN50" s="80">
        <f>IF(production!OGN24&gt;0,interest_nominal,0)</f>
        <v>0</v>
      </c>
      <c r="OGO50" s="80">
        <f>IF(production!OGO24&gt;0,interest_nominal,0)</f>
        <v>0</v>
      </c>
      <c r="OGP50" s="80">
        <f>IF(production!OGP24&gt;0,interest_nominal,0)</f>
        <v>0</v>
      </c>
      <c r="OGQ50" s="80">
        <f>IF(production!OGQ24&gt;0,interest_nominal,0)</f>
        <v>0</v>
      </c>
      <c r="OGR50" s="80">
        <f>IF(production!OGR24&gt;0,interest_nominal,0)</f>
        <v>0</v>
      </c>
      <c r="OGS50" s="80">
        <f>IF(production!OGS24&gt;0,interest_nominal,0)</f>
        <v>0</v>
      </c>
      <c r="OGT50" s="80">
        <f>IF(production!OGT24&gt;0,interest_nominal,0)</f>
        <v>0</v>
      </c>
      <c r="OGU50" s="80">
        <f>IF(production!OGU24&gt;0,interest_nominal,0)</f>
        <v>0</v>
      </c>
      <c r="OGV50" s="80">
        <f>IF(production!OGV24&gt;0,interest_nominal,0)</f>
        <v>0</v>
      </c>
      <c r="OGW50" s="80">
        <f>IF(production!OGW24&gt;0,interest_nominal,0)</f>
        <v>0</v>
      </c>
      <c r="OGX50" s="80">
        <f>IF(production!OGX24&gt;0,interest_nominal,0)</f>
        <v>0</v>
      </c>
      <c r="OGY50" s="80">
        <f>IF(production!OGY24&gt;0,interest_nominal,0)</f>
        <v>0</v>
      </c>
      <c r="OGZ50" s="80">
        <f>IF(production!OGZ24&gt;0,interest_nominal,0)</f>
        <v>0</v>
      </c>
      <c r="OHA50" s="80">
        <f>IF(production!OHA24&gt;0,interest_nominal,0)</f>
        <v>0</v>
      </c>
      <c r="OHB50" s="80">
        <f>IF(production!OHB24&gt;0,interest_nominal,0)</f>
        <v>0</v>
      </c>
      <c r="OHC50" s="80">
        <f>IF(production!OHC24&gt;0,interest_nominal,0)</f>
        <v>0</v>
      </c>
      <c r="OHD50" s="80">
        <f>IF(production!OHD24&gt;0,interest_nominal,0)</f>
        <v>0</v>
      </c>
      <c r="OHE50" s="80">
        <f>IF(production!OHE24&gt;0,interest_nominal,0)</f>
        <v>0</v>
      </c>
      <c r="OHF50" s="80">
        <f>IF(production!OHF24&gt;0,interest_nominal,0)</f>
        <v>0</v>
      </c>
      <c r="OHG50" s="80">
        <f>IF(production!OHG24&gt;0,interest_nominal,0)</f>
        <v>0</v>
      </c>
      <c r="OHH50" s="80">
        <f>IF(production!OHH24&gt;0,interest_nominal,0)</f>
        <v>0</v>
      </c>
      <c r="OHI50" s="80">
        <f>IF(production!OHI24&gt;0,interest_nominal,0)</f>
        <v>0</v>
      </c>
      <c r="OHJ50" s="80">
        <f>IF(production!OHJ24&gt;0,interest_nominal,0)</f>
        <v>0</v>
      </c>
      <c r="OHK50" s="80">
        <f>IF(production!OHK24&gt;0,interest_nominal,0)</f>
        <v>0</v>
      </c>
      <c r="OHL50" s="80">
        <f>IF(production!OHL24&gt;0,interest_nominal,0)</f>
        <v>0</v>
      </c>
      <c r="OHM50" s="80">
        <f>IF(production!OHM24&gt;0,interest_nominal,0)</f>
        <v>0</v>
      </c>
      <c r="OHN50" s="80">
        <f>IF(production!OHN24&gt;0,interest_nominal,0)</f>
        <v>0</v>
      </c>
      <c r="OHO50" s="80">
        <f>IF(production!OHO24&gt;0,interest_nominal,0)</f>
        <v>0</v>
      </c>
      <c r="OHP50" s="80">
        <f>IF(production!OHP24&gt;0,interest_nominal,0)</f>
        <v>0</v>
      </c>
      <c r="OHQ50" s="80">
        <f>IF(production!OHQ24&gt;0,interest_nominal,0)</f>
        <v>0</v>
      </c>
      <c r="OHR50" s="80">
        <f>IF(production!OHR24&gt;0,interest_nominal,0)</f>
        <v>0</v>
      </c>
      <c r="OHS50" s="80">
        <f>IF(production!OHS24&gt;0,interest_nominal,0)</f>
        <v>0</v>
      </c>
      <c r="OHT50" s="80">
        <f>IF(production!OHT24&gt;0,interest_nominal,0)</f>
        <v>0</v>
      </c>
      <c r="OHU50" s="80">
        <f>IF(production!OHU24&gt;0,interest_nominal,0)</f>
        <v>0</v>
      </c>
      <c r="OHV50" s="80">
        <f>IF(production!OHV24&gt;0,interest_nominal,0)</f>
        <v>0</v>
      </c>
      <c r="OHW50" s="80">
        <f>IF(production!OHW24&gt;0,interest_nominal,0)</f>
        <v>0</v>
      </c>
      <c r="OHX50" s="80">
        <f>IF(production!OHX24&gt;0,interest_nominal,0)</f>
        <v>0</v>
      </c>
      <c r="OHY50" s="80">
        <f>IF(production!OHY24&gt;0,interest_nominal,0)</f>
        <v>0</v>
      </c>
      <c r="OHZ50" s="80">
        <f>IF(production!OHZ24&gt;0,interest_nominal,0)</f>
        <v>0</v>
      </c>
      <c r="OIA50" s="80">
        <f>IF(production!OIA24&gt;0,interest_nominal,0)</f>
        <v>0</v>
      </c>
      <c r="OIB50" s="80">
        <f>IF(production!OIB24&gt;0,interest_nominal,0)</f>
        <v>0</v>
      </c>
      <c r="OIC50" s="80">
        <f>IF(production!OIC24&gt;0,interest_nominal,0)</f>
        <v>0</v>
      </c>
      <c r="OID50" s="80">
        <f>IF(production!OID24&gt;0,interest_nominal,0)</f>
        <v>0</v>
      </c>
      <c r="OIE50" s="80">
        <f>IF(production!OIE24&gt;0,interest_nominal,0)</f>
        <v>0</v>
      </c>
      <c r="OIF50" s="80">
        <f>IF(production!OIF24&gt;0,interest_nominal,0)</f>
        <v>0</v>
      </c>
      <c r="OIG50" s="80">
        <f>IF(production!OIG24&gt;0,interest_nominal,0)</f>
        <v>0</v>
      </c>
      <c r="OIH50" s="80">
        <f>IF(production!OIH24&gt;0,interest_nominal,0)</f>
        <v>0</v>
      </c>
      <c r="OII50" s="80">
        <f>IF(production!OII24&gt;0,interest_nominal,0)</f>
        <v>0</v>
      </c>
      <c r="OIJ50" s="80">
        <f>IF(production!OIJ24&gt;0,interest_nominal,0)</f>
        <v>0</v>
      </c>
      <c r="OIK50" s="80">
        <f>IF(production!OIK24&gt;0,interest_nominal,0)</f>
        <v>0</v>
      </c>
      <c r="OIL50" s="80">
        <f>IF(production!OIL24&gt;0,interest_nominal,0)</f>
        <v>0</v>
      </c>
      <c r="OIM50" s="80">
        <f>IF(production!OIM24&gt;0,interest_nominal,0)</f>
        <v>0</v>
      </c>
      <c r="OIN50" s="80">
        <f>IF(production!OIN24&gt;0,interest_nominal,0)</f>
        <v>0</v>
      </c>
      <c r="OIO50" s="80">
        <f>IF(production!OIO24&gt;0,interest_nominal,0)</f>
        <v>0</v>
      </c>
      <c r="OIP50" s="80">
        <f>IF(production!OIP24&gt;0,interest_nominal,0)</f>
        <v>0</v>
      </c>
      <c r="OIQ50" s="80">
        <f>IF(production!OIQ24&gt;0,interest_nominal,0)</f>
        <v>0</v>
      </c>
      <c r="OIR50" s="80">
        <f>IF(production!OIR24&gt;0,interest_nominal,0)</f>
        <v>0</v>
      </c>
      <c r="OIS50" s="80">
        <f>IF(production!OIS24&gt;0,interest_nominal,0)</f>
        <v>0</v>
      </c>
      <c r="OIT50" s="80">
        <f>IF(production!OIT24&gt;0,interest_nominal,0)</f>
        <v>0</v>
      </c>
      <c r="OIU50" s="80">
        <f>IF(production!OIU24&gt;0,interest_nominal,0)</f>
        <v>0</v>
      </c>
      <c r="OIV50" s="80">
        <f>IF(production!OIV24&gt;0,interest_nominal,0)</f>
        <v>0</v>
      </c>
      <c r="OIW50" s="80">
        <f>IF(production!OIW24&gt;0,interest_nominal,0)</f>
        <v>0</v>
      </c>
      <c r="OIX50" s="80">
        <f>IF(production!OIX24&gt;0,interest_nominal,0)</f>
        <v>0</v>
      </c>
      <c r="OIY50" s="80">
        <f>IF(production!OIY24&gt;0,interest_nominal,0)</f>
        <v>0</v>
      </c>
      <c r="OIZ50" s="80">
        <f>IF(production!OIZ24&gt;0,interest_nominal,0)</f>
        <v>0</v>
      </c>
      <c r="OJA50" s="80">
        <f>IF(production!OJA24&gt;0,interest_nominal,0)</f>
        <v>0</v>
      </c>
      <c r="OJB50" s="80">
        <f>IF(production!OJB24&gt;0,interest_nominal,0)</f>
        <v>0</v>
      </c>
      <c r="OJC50" s="80">
        <f>IF(production!OJC24&gt;0,interest_nominal,0)</f>
        <v>0</v>
      </c>
      <c r="OJD50" s="80">
        <f>IF(production!OJD24&gt;0,interest_nominal,0)</f>
        <v>0</v>
      </c>
      <c r="OJE50" s="80">
        <f>IF(production!OJE24&gt;0,interest_nominal,0)</f>
        <v>0</v>
      </c>
      <c r="OJF50" s="80">
        <f>IF(production!OJF24&gt;0,interest_nominal,0)</f>
        <v>0</v>
      </c>
      <c r="OJG50" s="80">
        <f>IF(production!OJG24&gt;0,interest_nominal,0)</f>
        <v>0</v>
      </c>
      <c r="OJH50" s="80">
        <f>IF(production!OJH24&gt;0,interest_nominal,0)</f>
        <v>0</v>
      </c>
      <c r="OJI50" s="80">
        <f>IF(production!OJI24&gt;0,interest_nominal,0)</f>
        <v>0</v>
      </c>
      <c r="OJJ50" s="80">
        <f>IF(production!OJJ24&gt;0,interest_nominal,0)</f>
        <v>0</v>
      </c>
      <c r="OJK50" s="80">
        <f>IF(production!OJK24&gt;0,interest_nominal,0)</f>
        <v>0</v>
      </c>
      <c r="OJL50" s="80">
        <f>IF(production!OJL24&gt;0,interest_nominal,0)</f>
        <v>0</v>
      </c>
      <c r="OJM50" s="80">
        <f>IF(production!OJM24&gt;0,interest_nominal,0)</f>
        <v>0</v>
      </c>
      <c r="OJN50" s="80">
        <f>IF(production!OJN24&gt;0,interest_nominal,0)</f>
        <v>0</v>
      </c>
      <c r="OJO50" s="80">
        <f>IF(production!OJO24&gt;0,interest_nominal,0)</f>
        <v>0</v>
      </c>
      <c r="OJP50" s="80">
        <f>IF(production!OJP24&gt;0,interest_nominal,0)</f>
        <v>0</v>
      </c>
      <c r="OJQ50" s="80">
        <f>IF(production!OJQ24&gt;0,interest_nominal,0)</f>
        <v>0</v>
      </c>
      <c r="OJR50" s="80">
        <f>IF(production!OJR24&gt;0,interest_nominal,0)</f>
        <v>0</v>
      </c>
      <c r="OJS50" s="80">
        <f>IF(production!OJS24&gt;0,interest_nominal,0)</f>
        <v>0</v>
      </c>
      <c r="OJT50" s="80">
        <f>IF(production!OJT24&gt;0,interest_nominal,0)</f>
        <v>0</v>
      </c>
      <c r="OJU50" s="80">
        <f>IF(production!OJU24&gt;0,interest_nominal,0)</f>
        <v>0</v>
      </c>
      <c r="OJV50" s="80">
        <f>IF(production!OJV24&gt;0,interest_nominal,0)</f>
        <v>0</v>
      </c>
      <c r="OJW50" s="80">
        <f>IF(production!OJW24&gt;0,interest_nominal,0)</f>
        <v>0</v>
      </c>
      <c r="OJX50" s="80">
        <f>IF(production!OJX24&gt;0,interest_nominal,0)</f>
        <v>0</v>
      </c>
      <c r="OJY50" s="80">
        <f>IF(production!OJY24&gt;0,interest_nominal,0)</f>
        <v>0</v>
      </c>
      <c r="OJZ50" s="80">
        <f>IF(production!OJZ24&gt;0,interest_nominal,0)</f>
        <v>0</v>
      </c>
      <c r="OKA50" s="80">
        <f>IF(production!OKA24&gt;0,interest_nominal,0)</f>
        <v>0</v>
      </c>
      <c r="OKB50" s="80">
        <f>IF(production!OKB24&gt;0,interest_nominal,0)</f>
        <v>0</v>
      </c>
      <c r="OKC50" s="80">
        <f>IF(production!OKC24&gt;0,interest_nominal,0)</f>
        <v>0</v>
      </c>
      <c r="OKD50" s="80">
        <f>IF(production!OKD24&gt;0,interest_nominal,0)</f>
        <v>0</v>
      </c>
      <c r="OKE50" s="80">
        <f>IF(production!OKE24&gt;0,interest_nominal,0)</f>
        <v>0</v>
      </c>
      <c r="OKF50" s="80">
        <f>IF(production!OKF24&gt;0,interest_nominal,0)</f>
        <v>0</v>
      </c>
      <c r="OKG50" s="80">
        <f>IF(production!OKG24&gt;0,interest_nominal,0)</f>
        <v>0</v>
      </c>
      <c r="OKH50" s="80">
        <f>IF(production!OKH24&gt;0,interest_nominal,0)</f>
        <v>0</v>
      </c>
      <c r="OKI50" s="80">
        <f>IF(production!OKI24&gt;0,interest_nominal,0)</f>
        <v>0</v>
      </c>
      <c r="OKJ50" s="80">
        <f>IF(production!OKJ24&gt;0,interest_nominal,0)</f>
        <v>0</v>
      </c>
      <c r="OKK50" s="80">
        <f>IF(production!OKK24&gt;0,interest_nominal,0)</f>
        <v>0</v>
      </c>
      <c r="OKL50" s="80">
        <f>IF(production!OKL24&gt;0,interest_nominal,0)</f>
        <v>0</v>
      </c>
      <c r="OKM50" s="80">
        <f>IF(production!OKM24&gt;0,interest_nominal,0)</f>
        <v>0</v>
      </c>
      <c r="OKN50" s="80">
        <f>IF(production!OKN24&gt;0,interest_nominal,0)</f>
        <v>0</v>
      </c>
      <c r="OKO50" s="80">
        <f>IF(production!OKO24&gt;0,interest_nominal,0)</f>
        <v>0</v>
      </c>
      <c r="OKP50" s="80">
        <f>IF(production!OKP24&gt;0,interest_nominal,0)</f>
        <v>0</v>
      </c>
      <c r="OKQ50" s="80">
        <f>IF(production!OKQ24&gt;0,interest_nominal,0)</f>
        <v>0</v>
      </c>
      <c r="OKR50" s="80">
        <f>IF(production!OKR24&gt;0,interest_nominal,0)</f>
        <v>0</v>
      </c>
      <c r="OKS50" s="80">
        <f>IF(production!OKS24&gt;0,interest_nominal,0)</f>
        <v>0</v>
      </c>
      <c r="OKT50" s="80">
        <f>IF(production!OKT24&gt;0,interest_nominal,0)</f>
        <v>0</v>
      </c>
      <c r="OKU50" s="80">
        <f>IF(production!OKU24&gt;0,interest_nominal,0)</f>
        <v>0</v>
      </c>
      <c r="OKV50" s="80">
        <f>IF(production!OKV24&gt;0,interest_nominal,0)</f>
        <v>0</v>
      </c>
      <c r="OKW50" s="80">
        <f>IF(production!OKW24&gt;0,interest_nominal,0)</f>
        <v>0</v>
      </c>
      <c r="OKX50" s="80">
        <f>IF(production!OKX24&gt;0,interest_nominal,0)</f>
        <v>0</v>
      </c>
      <c r="OKY50" s="80">
        <f>IF(production!OKY24&gt;0,interest_nominal,0)</f>
        <v>0</v>
      </c>
      <c r="OKZ50" s="80">
        <f>IF(production!OKZ24&gt;0,interest_nominal,0)</f>
        <v>0</v>
      </c>
      <c r="OLA50" s="80">
        <f>IF(production!OLA24&gt;0,interest_nominal,0)</f>
        <v>0</v>
      </c>
      <c r="OLB50" s="80">
        <f>IF(production!OLB24&gt;0,interest_nominal,0)</f>
        <v>0</v>
      </c>
      <c r="OLC50" s="80">
        <f>IF(production!OLC24&gt;0,interest_nominal,0)</f>
        <v>0</v>
      </c>
      <c r="OLD50" s="80">
        <f>IF(production!OLD24&gt;0,interest_nominal,0)</f>
        <v>0</v>
      </c>
      <c r="OLE50" s="80">
        <f>IF(production!OLE24&gt;0,interest_nominal,0)</f>
        <v>0</v>
      </c>
      <c r="OLF50" s="80">
        <f>IF(production!OLF24&gt;0,interest_nominal,0)</f>
        <v>0</v>
      </c>
      <c r="OLG50" s="80">
        <f>IF(production!OLG24&gt;0,interest_nominal,0)</f>
        <v>0</v>
      </c>
      <c r="OLH50" s="80">
        <f>IF(production!OLH24&gt;0,interest_nominal,0)</f>
        <v>0</v>
      </c>
      <c r="OLI50" s="80">
        <f>IF(production!OLI24&gt;0,interest_nominal,0)</f>
        <v>0</v>
      </c>
      <c r="OLJ50" s="80">
        <f>IF(production!OLJ24&gt;0,interest_nominal,0)</f>
        <v>0</v>
      </c>
      <c r="OLK50" s="80">
        <f>IF(production!OLK24&gt;0,interest_nominal,0)</f>
        <v>0</v>
      </c>
      <c r="OLL50" s="80">
        <f>IF(production!OLL24&gt;0,interest_nominal,0)</f>
        <v>0</v>
      </c>
      <c r="OLM50" s="80">
        <f>IF(production!OLM24&gt;0,interest_nominal,0)</f>
        <v>0</v>
      </c>
      <c r="OLN50" s="80">
        <f>IF(production!OLN24&gt;0,interest_nominal,0)</f>
        <v>0</v>
      </c>
      <c r="OLO50" s="80">
        <f>IF(production!OLO24&gt;0,interest_nominal,0)</f>
        <v>0</v>
      </c>
      <c r="OLP50" s="80">
        <f>IF(production!OLP24&gt;0,interest_nominal,0)</f>
        <v>0</v>
      </c>
      <c r="OLQ50" s="80">
        <f>IF(production!OLQ24&gt;0,interest_nominal,0)</f>
        <v>0</v>
      </c>
      <c r="OLR50" s="80">
        <f>IF(production!OLR24&gt;0,interest_nominal,0)</f>
        <v>0</v>
      </c>
      <c r="OLS50" s="80">
        <f>IF(production!OLS24&gt;0,interest_nominal,0)</f>
        <v>0</v>
      </c>
      <c r="OLT50" s="80">
        <f>IF(production!OLT24&gt;0,interest_nominal,0)</f>
        <v>0</v>
      </c>
      <c r="OLU50" s="80">
        <f>IF(production!OLU24&gt;0,interest_nominal,0)</f>
        <v>0</v>
      </c>
      <c r="OLV50" s="80">
        <f>IF(production!OLV24&gt;0,interest_nominal,0)</f>
        <v>0</v>
      </c>
      <c r="OLW50" s="80">
        <f>IF(production!OLW24&gt;0,interest_nominal,0)</f>
        <v>0</v>
      </c>
      <c r="OLX50" s="80">
        <f>IF(production!OLX24&gt;0,interest_nominal,0)</f>
        <v>0</v>
      </c>
      <c r="OLY50" s="80">
        <f>IF(production!OLY24&gt;0,interest_nominal,0)</f>
        <v>0</v>
      </c>
      <c r="OLZ50" s="80">
        <f>IF(production!OLZ24&gt;0,interest_nominal,0)</f>
        <v>0</v>
      </c>
      <c r="OMA50" s="80">
        <f>IF(production!OMA24&gt;0,interest_nominal,0)</f>
        <v>0</v>
      </c>
      <c r="OMB50" s="80">
        <f>IF(production!OMB24&gt;0,interest_nominal,0)</f>
        <v>0</v>
      </c>
      <c r="OMC50" s="80">
        <f>IF(production!OMC24&gt;0,interest_nominal,0)</f>
        <v>0</v>
      </c>
      <c r="OMD50" s="80">
        <f>IF(production!OMD24&gt;0,interest_nominal,0)</f>
        <v>0</v>
      </c>
      <c r="OME50" s="80">
        <f>IF(production!OME24&gt;0,interest_nominal,0)</f>
        <v>0</v>
      </c>
      <c r="OMF50" s="80">
        <f>IF(production!OMF24&gt;0,interest_nominal,0)</f>
        <v>0</v>
      </c>
      <c r="OMG50" s="80">
        <f>IF(production!OMG24&gt;0,interest_nominal,0)</f>
        <v>0</v>
      </c>
      <c r="OMH50" s="80">
        <f>IF(production!OMH24&gt;0,interest_nominal,0)</f>
        <v>0</v>
      </c>
      <c r="OMI50" s="80">
        <f>IF(production!OMI24&gt;0,interest_nominal,0)</f>
        <v>0</v>
      </c>
      <c r="OMJ50" s="80">
        <f>IF(production!OMJ24&gt;0,interest_nominal,0)</f>
        <v>0</v>
      </c>
      <c r="OMK50" s="80">
        <f>IF(production!OMK24&gt;0,interest_nominal,0)</f>
        <v>0</v>
      </c>
      <c r="OML50" s="80">
        <f>IF(production!OML24&gt;0,interest_nominal,0)</f>
        <v>0</v>
      </c>
      <c r="OMM50" s="80">
        <f>IF(production!OMM24&gt;0,interest_nominal,0)</f>
        <v>0</v>
      </c>
      <c r="OMN50" s="80">
        <f>IF(production!OMN24&gt;0,interest_nominal,0)</f>
        <v>0</v>
      </c>
      <c r="OMO50" s="80">
        <f>IF(production!OMO24&gt;0,interest_nominal,0)</f>
        <v>0</v>
      </c>
      <c r="OMP50" s="80">
        <f>IF(production!OMP24&gt;0,interest_nominal,0)</f>
        <v>0</v>
      </c>
      <c r="OMQ50" s="80">
        <f>IF(production!OMQ24&gt;0,interest_nominal,0)</f>
        <v>0</v>
      </c>
      <c r="OMR50" s="80">
        <f>IF(production!OMR24&gt;0,interest_nominal,0)</f>
        <v>0</v>
      </c>
      <c r="OMS50" s="80">
        <f>IF(production!OMS24&gt;0,interest_nominal,0)</f>
        <v>0</v>
      </c>
      <c r="OMT50" s="80">
        <f>IF(production!OMT24&gt;0,interest_nominal,0)</f>
        <v>0</v>
      </c>
      <c r="OMU50" s="80">
        <f>IF(production!OMU24&gt;0,interest_nominal,0)</f>
        <v>0</v>
      </c>
      <c r="OMV50" s="80">
        <f>IF(production!OMV24&gt;0,interest_nominal,0)</f>
        <v>0</v>
      </c>
      <c r="OMW50" s="80">
        <f>IF(production!OMW24&gt;0,interest_nominal,0)</f>
        <v>0</v>
      </c>
      <c r="OMX50" s="80">
        <f>IF(production!OMX24&gt;0,interest_nominal,0)</f>
        <v>0</v>
      </c>
      <c r="OMY50" s="80">
        <f>IF(production!OMY24&gt;0,interest_nominal,0)</f>
        <v>0</v>
      </c>
      <c r="OMZ50" s="80">
        <f>IF(production!OMZ24&gt;0,interest_nominal,0)</f>
        <v>0</v>
      </c>
      <c r="ONA50" s="80">
        <f>IF(production!ONA24&gt;0,interest_nominal,0)</f>
        <v>0</v>
      </c>
      <c r="ONB50" s="80">
        <f>IF(production!ONB24&gt;0,interest_nominal,0)</f>
        <v>0</v>
      </c>
      <c r="ONC50" s="80">
        <f>IF(production!ONC24&gt;0,interest_nominal,0)</f>
        <v>0</v>
      </c>
      <c r="OND50" s="80">
        <f>IF(production!OND24&gt;0,interest_nominal,0)</f>
        <v>0</v>
      </c>
      <c r="ONE50" s="80">
        <f>IF(production!ONE24&gt;0,interest_nominal,0)</f>
        <v>0</v>
      </c>
      <c r="ONF50" s="80">
        <f>IF(production!ONF24&gt;0,interest_nominal,0)</f>
        <v>0</v>
      </c>
      <c r="ONG50" s="80">
        <f>IF(production!ONG24&gt;0,interest_nominal,0)</f>
        <v>0</v>
      </c>
      <c r="ONH50" s="80">
        <f>IF(production!ONH24&gt;0,interest_nominal,0)</f>
        <v>0</v>
      </c>
      <c r="ONI50" s="80">
        <f>IF(production!ONI24&gt;0,interest_nominal,0)</f>
        <v>0</v>
      </c>
      <c r="ONJ50" s="80">
        <f>IF(production!ONJ24&gt;0,interest_nominal,0)</f>
        <v>0</v>
      </c>
      <c r="ONK50" s="80">
        <f>IF(production!ONK24&gt;0,interest_nominal,0)</f>
        <v>0</v>
      </c>
      <c r="ONL50" s="80">
        <f>IF(production!ONL24&gt;0,interest_nominal,0)</f>
        <v>0</v>
      </c>
      <c r="ONM50" s="80">
        <f>IF(production!ONM24&gt;0,interest_nominal,0)</f>
        <v>0</v>
      </c>
      <c r="ONN50" s="80">
        <f>IF(production!ONN24&gt;0,interest_nominal,0)</f>
        <v>0</v>
      </c>
      <c r="ONO50" s="80">
        <f>IF(production!ONO24&gt;0,interest_nominal,0)</f>
        <v>0</v>
      </c>
      <c r="ONP50" s="80">
        <f>IF(production!ONP24&gt;0,interest_nominal,0)</f>
        <v>0</v>
      </c>
      <c r="ONQ50" s="80">
        <f>IF(production!ONQ24&gt;0,interest_nominal,0)</f>
        <v>0</v>
      </c>
      <c r="ONR50" s="80">
        <f>IF(production!ONR24&gt;0,interest_nominal,0)</f>
        <v>0</v>
      </c>
      <c r="ONS50" s="80">
        <f>IF(production!ONS24&gt;0,interest_nominal,0)</f>
        <v>0</v>
      </c>
      <c r="ONT50" s="80">
        <f>IF(production!ONT24&gt;0,interest_nominal,0)</f>
        <v>0</v>
      </c>
      <c r="ONU50" s="80">
        <f>IF(production!ONU24&gt;0,interest_nominal,0)</f>
        <v>0</v>
      </c>
      <c r="ONV50" s="80">
        <f>IF(production!ONV24&gt;0,interest_nominal,0)</f>
        <v>0</v>
      </c>
      <c r="ONW50" s="80">
        <f>IF(production!ONW24&gt;0,interest_nominal,0)</f>
        <v>0</v>
      </c>
      <c r="ONX50" s="80">
        <f>IF(production!ONX24&gt;0,interest_nominal,0)</f>
        <v>0</v>
      </c>
      <c r="ONY50" s="80">
        <f>IF(production!ONY24&gt;0,interest_nominal,0)</f>
        <v>0</v>
      </c>
      <c r="ONZ50" s="80">
        <f>IF(production!ONZ24&gt;0,interest_nominal,0)</f>
        <v>0</v>
      </c>
      <c r="OOA50" s="80">
        <f>IF(production!OOA24&gt;0,interest_nominal,0)</f>
        <v>0</v>
      </c>
      <c r="OOB50" s="80">
        <f>IF(production!OOB24&gt;0,interest_nominal,0)</f>
        <v>0</v>
      </c>
      <c r="OOC50" s="80">
        <f>IF(production!OOC24&gt;0,interest_nominal,0)</f>
        <v>0</v>
      </c>
      <c r="OOD50" s="80">
        <f>IF(production!OOD24&gt;0,interest_nominal,0)</f>
        <v>0</v>
      </c>
      <c r="OOE50" s="80">
        <f>IF(production!OOE24&gt;0,interest_nominal,0)</f>
        <v>0</v>
      </c>
      <c r="OOF50" s="80">
        <f>IF(production!OOF24&gt;0,interest_nominal,0)</f>
        <v>0</v>
      </c>
      <c r="OOG50" s="80">
        <f>IF(production!OOG24&gt;0,interest_nominal,0)</f>
        <v>0</v>
      </c>
      <c r="OOH50" s="80">
        <f>IF(production!OOH24&gt;0,interest_nominal,0)</f>
        <v>0</v>
      </c>
      <c r="OOI50" s="80">
        <f>IF(production!OOI24&gt;0,interest_nominal,0)</f>
        <v>0</v>
      </c>
      <c r="OOJ50" s="80">
        <f>IF(production!OOJ24&gt;0,interest_nominal,0)</f>
        <v>0</v>
      </c>
      <c r="OOK50" s="80">
        <f>IF(production!OOK24&gt;0,interest_nominal,0)</f>
        <v>0</v>
      </c>
      <c r="OOL50" s="80">
        <f>IF(production!OOL24&gt;0,interest_nominal,0)</f>
        <v>0</v>
      </c>
      <c r="OOM50" s="80">
        <f>IF(production!OOM24&gt;0,interest_nominal,0)</f>
        <v>0</v>
      </c>
      <c r="OON50" s="80">
        <f>IF(production!OON24&gt;0,interest_nominal,0)</f>
        <v>0</v>
      </c>
      <c r="OOO50" s="80">
        <f>IF(production!OOO24&gt;0,interest_nominal,0)</f>
        <v>0</v>
      </c>
      <c r="OOP50" s="80">
        <f>IF(production!OOP24&gt;0,interest_nominal,0)</f>
        <v>0</v>
      </c>
      <c r="OOQ50" s="80">
        <f>IF(production!OOQ24&gt;0,interest_nominal,0)</f>
        <v>0</v>
      </c>
      <c r="OOR50" s="80">
        <f>IF(production!OOR24&gt;0,interest_nominal,0)</f>
        <v>0</v>
      </c>
      <c r="OOS50" s="80">
        <f>IF(production!OOS24&gt;0,interest_nominal,0)</f>
        <v>0</v>
      </c>
      <c r="OOT50" s="80">
        <f>IF(production!OOT24&gt;0,interest_nominal,0)</f>
        <v>0</v>
      </c>
      <c r="OOU50" s="80">
        <f>IF(production!OOU24&gt;0,interest_nominal,0)</f>
        <v>0</v>
      </c>
      <c r="OOV50" s="80">
        <f>IF(production!OOV24&gt;0,interest_nominal,0)</f>
        <v>0</v>
      </c>
      <c r="OOW50" s="80">
        <f>IF(production!OOW24&gt;0,interest_nominal,0)</f>
        <v>0</v>
      </c>
      <c r="OOX50" s="80">
        <f>IF(production!OOX24&gt;0,interest_nominal,0)</f>
        <v>0</v>
      </c>
      <c r="OOY50" s="80">
        <f>IF(production!OOY24&gt;0,interest_nominal,0)</f>
        <v>0</v>
      </c>
      <c r="OOZ50" s="80">
        <f>IF(production!OOZ24&gt;0,interest_nominal,0)</f>
        <v>0</v>
      </c>
      <c r="OPA50" s="80">
        <f>IF(production!OPA24&gt;0,interest_nominal,0)</f>
        <v>0</v>
      </c>
      <c r="OPB50" s="80">
        <f>IF(production!OPB24&gt;0,interest_nominal,0)</f>
        <v>0</v>
      </c>
      <c r="OPC50" s="80">
        <f>IF(production!OPC24&gt;0,interest_nominal,0)</f>
        <v>0</v>
      </c>
      <c r="OPD50" s="80">
        <f>IF(production!OPD24&gt;0,interest_nominal,0)</f>
        <v>0</v>
      </c>
      <c r="OPE50" s="80">
        <f>IF(production!OPE24&gt;0,interest_nominal,0)</f>
        <v>0</v>
      </c>
      <c r="OPF50" s="80">
        <f>IF(production!OPF24&gt;0,interest_nominal,0)</f>
        <v>0</v>
      </c>
      <c r="OPG50" s="80">
        <f>IF(production!OPG24&gt;0,interest_nominal,0)</f>
        <v>0</v>
      </c>
      <c r="OPH50" s="80">
        <f>IF(production!OPH24&gt;0,interest_nominal,0)</f>
        <v>0</v>
      </c>
      <c r="OPI50" s="80">
        <f>IF(production!OPI24&gt;0,interest_nominal,0)</f>
        <v>0</v>
      </c>
      <c r="OPJ50" s="80">
        <f>IF(production!OPJ24&gt;0,interest_nominal,0)</f>
        <v>0</v>
      </c>
      <c r="OPK50" s="80">
        <f>IF(production!OPK24&gt;0,interest_nominal,0)</f>
        <v>0</v>
      </c>
      <c r="OPL50" s="80">
        <f>IF(production!OPL24&gt;0,interest_nominal,0)</f>
        <v>0</v>
      </c>
      <c r="OPM50" s="80">
        <f>IF(production!OPM24&gt;0,interest_nominal,0)</f>
        <v>0</v>
      </c>
      <c r="OPN50" s="80">
        <f>IF(production!OPN24&gt;0,interest_nominal,0)</f>
        <v>0</v>
      </c>
      <c r="OPO50" s="80">
        <f>IF(production!OPO24&gt;0,interest_nominal,0)</f>
        <v>0</v>
      </c>
      <c r="OPP50" s="80">
        <f>IF(production!OPP24&gt;0,interest_nominal,0)</f>
        <v>0</v>
      </c>
      <c r="OPQ50" s="80">
        <f>IF(production!OPQ24&gt;0,interest_nominal,0)</f>
        <v>0</v>
      </c>
      <c r="OPR50" s="80">
        <f>IF(production!OPR24&gt;0,interest_nominal,0)</f>
        <v>0</v>
      </c>
      <c r="OPS50" s="80">
        <f>IF(production!OPS24&gt;0,interest_nominal,0)</f>
        <v>0</v>
      </c>
      <c r="OPT50" s="80">
        <f>IF(production!OPT24&gt;0,interest_nominal,0)</f>
        <v>0</v>
      </c>
      <c r="OPU50" s="80">
        <f>IF(production!OPU24&gt;0,interest_nominal,0)</f>
        <v>0</v>
      </c>
      <c r="OPV50" s="80">
        <f>IF(production!OPV24&gt;0,interest_nominal,0)</f>
        <v>0</v>
      </c>
      <c r="OPW50" s="80">
        <f>IF(production!OPW24&gt;0,interest_nominal,0)</f>
        <v>0</v>
      </c>
      <c r="OPX50" s="80">
        <f>IF(production!OPX24&gt;0,interest_nominal,0)</f>
        <v>0</v>
      </c>
      <c r="OPY50" s="80">
        <f>IF(production!OPY24&gt;0,interest_nominal,0)</f>
        <v>0</v>
      </c>
      <c r="OPZ50" s="80">
        <f>IF(production!OPZ24&gt;0,interest_nominal,0)</f>
        <v>0</v>
      </c>
      <c r="OQA50" s="80">
        <f>IF(production!OQA24&gt;0,interest_nominal,0)</f>
        <v>0</v>
      </c>
      <c r="OQB50" s="80">
        <f>IF(production!OQB24&gt;0,interest_nominal,0)</f>
        <v>0</v>
      </c>
      <c r="OQC50" s="80">
        <f>IF(production!OQC24&gt;0,interest_nominal,0)</f>
        <v>0</v>
      </c>
      <c r="OQD50" s="80">
        <f>IF(production!OQD24&gt;0,interest_nominal,0)</f>
        <v>0</v>
      </c>
      <c r="OQE50" s="80">
        <f>IF(production!OQE24&gt;0,interest_nominal,0)</f>
        <v>0</v>
      </c>
      <c r="OQF50" s="80">
        <f>IF(production!OQF24&gt;0,interest_nominal,0)</f>
        <v>0</v>
      </c>
      <c r="OQG50" s="80">
        <f>IF(production!OQG24&gt;0,interest_nominal,0)</f>
        <v>0</v>
      </c>
      <c r="OQH50" s="80">
        <f>IF(production!OQH24&gt;0,interest_nominal,0)</f>
        <v>0</v>
      </c>
      <c r="OQI50" s="80">
        <f>IF(production!OQI24&gt;0,interest_nominal,0)</f>
        <v>0</v>
      </c>
      <c r="OQJ50" s="80">
        <f>IF(production!OQJ24&gt;0,interest_nominal,0)</f>
        <v>0</v>
      </c>
      <c r="OQK50" s="80">
        <f>IF(production!OQK24&gt;0,interest_nominal,0)</f>
        <v>0</v>
      </c>
      <c r="OQL50" s="80">
        <f>IF(production!OQL24&gt;0,interest_nominal,0)</f>
        <v>0</v>
      </c>
      <c r="OQM50" s="80">
        <f>IF(production!OQM24&gt;0,interest_nominal,0)</f>
        <v>0</v>
      </c>
      <c r="OQN50" s="80">
        <f>IF(production!OQN24&gt;0,interest_nominal,0)</f>
        <v>0</v>
      </c>
      <c r="OQO50" s="80">
        <f>IF(production!OQO24&gt;0,interest_nominal,0)</f>
        <v>0</v>
      </c>
      <c r="OQP50" s="80">
        <f>IF(production!OQP24&gt;0,interest_nominal,0)</f>
        <v>0</v>
      </c>
      <c r="OQQ50" s="80">
        <f>IF(production!OQQ24&gt;0,interest_nominal,0)</f>
        <v>0</v>
      </c>
      <c r="OQR50" s="80">
        <f>IF(production!OQR24&gt;0,interest_nominal,0)</f>
        <v>0</v>
      </c>
      <c r="OQS50" s="80">
        <f>IF(production!OQS24&gt;0,interest_nominal,0)</f>
        <v>0</v>
      </c>
      <c r="OQT50" s="80">
        <f>IF(production!OQT24&gt;0,interest_nominal,0)</f>
        <v>0</v>
      </c>
      <c r="OQU50" s="80">
        <f>IF(production!OQU24&gt;0,interest_nominal,0)</f>
        <v>0</v>
      </c>
      <c r="OQV50" s="80">
        <f>IF(production!OQV24&gt;0,interest_nominal,0)</f>
        <v>0</v>
      </c>
      <c r="OQW50" s="80">
        <f>IF(production!OQW24&gt;0,interest_nominal,0)</f>
        <v>0</v>
      </c>
      <c r="OQX50" s="80">
        <f>IF(production!OQX24&gt;0,interest_nominal,0)</f>
        <v>0</v>
      </c>
      <c r="OQY50" s="80">
        <f>IF(production!OQY24&gt;0,interest_nominal,0)</f>
        <v>0</v>
      </c>
      <c r="OQZ50" s="80">
        <f>IF(production!OQZ24&gt;0,interest_nominal,0)</f>
        <v>0</v>
      </c>
      <c r="ORA50" s="80">
        <f>IF(production!ORA24&gt;0,interest_nominal,0)</f>
        <v>0</v>
      </c>
      <c r="ORB50" s="80">
        <f>IF(production!ORB24&gt;0,interest_nominal,0)</f>
        <v>0</v>
      </c>
      <c r="ORC50" s="80">
        <f>IF(production!ORC24&gt;0,interest_nominal,0)</f>
        <v>0</v>
      </c>
      <c r="ORD50" s="80">
        <f>IF(production!ORD24&gt;0,interest_nominal,0)</f>
        <v>0</v>
      </c>
      <c r="ORE50" s="80">
        <f>IF(production!ORE24&gt;0,interest_nominal,0)</f>
        <v>0</v>
      </c>
      <c r="ORF50" s="80">
        <f>IF(production!ORF24&gt;0,interest_nominal,0)</f>
        <v>0</v>
      </c>
      <c r="ORG50" s="80">
        <f>IF(production!ORG24&gt;0,interest_nominal,0)</f>
        <v>0</v>
      </c>
      <c r="ORH50" s="80">
        <f>IF(production!ORH24&gt;0,interest_nominal,0)</f>
        <v>0</v>
      </c>
      <c r="ORI50" s="80">
        <f>IF(production!ORI24&gt;0,interest_nominal,0)</f>
        <v>0</v>
      </c>
      <c r="ORJ50" s="80">
        <f>IF(production!ORJ24&gt;0,interest_nominal,0)</f>
        <v>0</v>
      </c>
      <c r="ORK50" s="80">
        <f>IF(production!ORK24&gt;0,interest_nominal,0)</f>
        <v>0</v>
      </c>
      <c r="ORL50" s="80">
        <f>IF(production!ORL24&gt;0,interest_nominal,0)</f>
        <v>0</v>
      </c>
      <c r="ORM50" s="80">
        <f>IF(production!ORM24&gt;0,interest_nominal,0)</f>
        <v>0</v>
      </c>
      <c r="ORN50" s="80">
        <f>IF(production!ORN24&gt;0,interest_nominal,0)</f>
        <v>0</v>
      </c>
      <c r="ORO50" s="80">
        <f>IF(production!ORO24&gt;0,interest_nominal,0)</f>
        <v>0</v>
      </c>
      <c r="ORP50" s="80">
        <f>IF(production!ORP24&gt;0,interest_nominal,0)</f>
        <v>0</v>
      </c>
      <c r="ORQ50" s="80">
        <f>IF(production!ORQ24&gt;0,interest_nominal,0)</f>
        <v>0</v>
      </c>
      <c r="ORR50" s="80">
        <f>IF(production!ORR24&gt;0,interest_nominal,0)</f>
        <v>0</v>
      </c>
      <c r="ORS50" s="80">
        <f>IF(production!ORS24&gt;0,interest_nominal,0)</f>
        <v>0</v>
      </c>
      <c r="ORT50" s="80">
        <f>IF(production!ORT24&gt;0,interest_nominal,0)</f>
        <v>0</v>
      </c>
      <c r="ORU50" s="80">
        <f>IF(production!ORU24&gt;0,interest_nominal,0)</f>
        <v>0</v>
      </c>
      <c r="ORV50" s="80">
        <f>IF(production!ORV24&gt;0,interest_nominal,0)</f>
        <v>0</v>
      </c>
      <c r="ORW50" s="80">
        <f>IF(production!ORW24&gt;0,interest_nominal,0)</f>
        <v>0</v>
      </c>
      <c r="ORX50" s="80">
        <f>IF(production!ORX24&gt;0,interest_nominal,0)</f>
        <v>0</v>
      </c>
      <c r="ORY50" s="80">
        <f>IF(production!ORY24&gt;0,interest_nominal,0)</f>
        <v>0</v>
      </c>
      <c r="ORZ50" s="80">
        <f>IF(production!ORZ24&gt;0,interest_nominal,0)</f>
        <v>0</v>
      </c>
      <c r="OSA50" s="80">
        <f>IF(production!OSA24&gt;0,interest_nominal,0)</f>
        <v>0</v>
      </c>
      <c r="OSB50" s="80">
        <f>IF(production!OSB24&gt;0,interest_nominal,0)</f>
        <v>0</v>
      </c>
      <c r="OSC50" s="80">
        <f>IF(production!OSC24&gt;0,interest_nominal,0)</f>
        <v>0</v>
      </c>
      <c r="OSD50" s="80">
        <f>IF(production!OSD24&gt;0,interest_nominal,0)</f>
        <v>0</v>
      </c>
      <c r="OSE50" s="80">
        <f>IF(production!OSE24&gt;0,interest_nominal,0)</f>
        <v>0</v>
      </c>
      <c r="OSF50" s="80">
        <f>IF(production!OSF24&gt;0,interest_nominal,0)</f>
        <v>0</v>
      </c>
      <c r="OSG50" s="80">
        <f>IF(production!OSG24&gt;0,interest_nominal,0)</f>
        <v>0</v>
      </c>
      <c r="OSH50" s="80">
        <f>IF(production!OSH24&gt;0,interest_nominal,0)</f>
        <v>0</v>
      </c>
      <c r="OSI50" s="80">
        <f>IF(production!OSI24&gt;0,interest_nominal,0)</f>
        <v>0</v>
      </c>
      <c r="OSJ50" s="80">
        <f>IF(production!OSJ24&gt;0,interest_nominal,0)</f>
        <v>0</v>
      </c>
      <c r="OSK50" s="80">
        <f>IF(production!OSK24&gt;0,interest_nominal,0)</f>
        <v>0</v>
      </c>
      <c r="OSL50" s="80">
        <f>IF(production!OSL24&gt;0,interest_nominal,0)</f>
        <v>0</v>
      </c>
      <c r="OSM50" s="80">
        <f>IF(production!OSM24&gt;0,interest_nominal,0)</f>
        <v>0</v>
      </c>
      <c r="OSN50" s="80">
        <f>IF(production!OSN24&gt;0,interest_nominal,0)</f>
        <v>0</v>
      </c>
      <c r="OSO50" s="80">
        <f>IF(production!OSO24&gt;0,interest_nominal,0)</f>
        <v>0</v>
      </c>
      <c r="OSP50" s="80">
        <f>IF(production!OSP24&gt;0,interest_nominal,0)</f>
        <v>0</v>
      </c>
      <c r="OSQ50" s="80">
        <f>IF(production!OSQ24&gt;0,interest_nominal,0)</f>
        <v>0</v>
      </c>
      <c r="OSR50" s="80">
        <f>IF(production!OSR24&gt;0,interest_nominal,0)</f>
        <v>0</v>
      </c>
      <c r="OSS50" s="80">
        <f>IF(production!OSS24&gt;0,interest_nominal,0)</f>
        <v>0</v>
      </c>
      <c r="OST50" s="80">
        <f>IF(production!OST24&gt;0,interest_nominal,0)</f>
        <v>0</v>
      </c>
      <c r="OSU50" s="80">
        <f>IF(production!OSU24&gt;0,interest_nominal,0)</f>
        <v>0</v>
      </c>
      <c r="OSV50" s="80">
        <f>IF(production!OSV24&gt;0,interest_nominal,0)</f>
        <v>0</v>
      </c>
      <c r="OSW50" s="80">
        <f>IF(production!OSW24&gt;0,interest_nominal,0)</f>
        <v>0</v>
      </c>
      <c r="OSX50" s="80">
        <f>IF(production!OSX24&gt;0,interest_nominal,0)</f>
        <v>0</v>
      </c>
      <c r="OSY50" s="80">
        <f>IF(production!OSY24&gt;0,interest_nominal,0)</f>
        <v>0</v>
      </c>
      <c r="OSZ50" s="80">
        <f>IF(production!OSZ24&gt;0,interest_nominal,0)</f>
        <v>0</v>
      </c>
      <c r="OTA50" s="80">
        <f>IF(production!OTA24&gt;0,interest_nominal,0)</f>
        <v>0</v>
      </c>
      <c r="OTB50" s="80">
        <f>IF(production!OTB24&gt;0,interest_nominal,0)</f>
        <v>0</v>
      </c>
      <c r="OTC50" s="80">
        <f>IF(production!OTC24&gt;0,interest_nominal,0)</f>
        <v>0</v>
      </c>
      <c r="OTD50" s="80">
        <f>IF(production!OTD24&gt;0,interest_nominal,0)</f>
        <v>0</v>
      </c>
      <c r="OTE50" s="80">
        <f>IF(production!OTE24&gt;0,interest_nominal,0)</f>
        <v>0</v>
      </c>
      <c r="OTF50" s="80">
        <f>IF(production!OTF24&gt;0,interest_nominal,0)</f>
        <v>0</v>
      </c>
      <c r="OTG50" s="80">
        <f>IF(production!OTG24&gt;0,interest_nominal,0)</f>
        <v>0</v>
      </c>
      <c r="OTH50" s="80">
        <f>IF(production!OTH24&gt;0,interest_nominal,0)</f>
        <v>0</v>
      </c>
      <c r="OTI50" s="80">
        <f>IF(production!OTI24&gt;0,interest_nominal,0)</f>
        <v>0</v>
      </c>
      <c r="OTJ50" s="80">
        <f>IF(production!OTJ24&gt;0,interest_nominal,0)</f>
        <v>0</v>
      </c>
      <c r="OTK50" s="80">
        <f>IF(production!OTK24&gt;0,interest_nominal,0)</f>
        <v>0</v>
      </c>
      <c r="OTL50" s="80">
        <f>IF(production!OTL24&gt;0,interest_nominal,0)</f>
        <v>0</v>
      </c>
      <c r="OTM50" s="80">
        <f>IF(production!OTM24&gt;0,interest_nominal,0)</f>
        <v>0</v>
      </c>
      <c r="OTN50" s="80">
        <f>IF(production!OTN24&gt;0,interest_nominal,0)</f>
        <v>0</v>
      </c>
      <c r="OTO50" s="80">
        <f>IF(production!OTO24&gt;0,interest_nominal,0)</f>
        <v>0</v>
      </c>
      <c r="OTP50" s="80">
        <f>IF(production!OTP24&gt;0,interest_nominal,0)</f>
        <v>0</v>
      </c>
      <c r="OTQ50" s="80">
        <f>IF(production!OTQ24&gt;0,interest_nominal,0)</f>
        <v>0</v>
      </c>
      <c r="OTR50" s="80">
        <f>IF(production!OTR24&gt;0,interest_nominal,0)</f>
        <v>0</v>
      </c>
      <c r="OTS50" s="80">
        <f>IF(production!OTS24&gt;0,interest_nominal,0)</f>
        <v>0</v>
      </c>
      <c r="OTT50" s="80">
        <f>IF(production!OTT24&gt;0,interest_nominal,0)</f>
        <v>0</v>
      </c>
      <c r="OTU50" s="80">
        <f>IF(production!OTU24&gt;0,interest_nominal,0)</f>
        <v>0</v>
      </c>
      <c r="OTV50" s="80">
        <f>IF(production!OTV24&gt;0,interest_nominal,0)</f>
        <v>0</v>
      </c>
      <c r="OTW50" s="80">
        <f>IF(production!OTW24&gt;0,interest_nominal,0)</f>
        <v>0</v>
      </c>
      <c r="OTX50" s="80">
        <f>IF(production!OTX24&gt;0,interest_nominal,0)</f>
        <v>0</v>
      </c>
      <c r="OTY50" s="80">
        <f>IF(production!OTY24&gt;0,interest_nominal,0)</f>
        <v>0</v>
      </c>
      <c r="OTZ50" s="80">
        <f>IF(production!OTZ24&gt;0,interest_nominal,0)</f>
        <v>0</v>
      </c>
      <c r="OUA50" s="80">
        <f>IF(production!OUA24&gt;0,interest_nominal,0)</f>
        <v>0</v>
      </c>
      <c r="OUB50" s="80">
        <f>IF(production!OUB24&gt;0,interest_nominal,0)</f>
        <v>0</v>
      </c>
      <c r="OUC50" s="80">
        <f>IF(production!OUC24&gt;0,interest_nominal,0)</f>
        <v>0</v>
      </c>
      <c r="OUD50" s="80">
        <f>IF(production!OUD24&gt;0,interest_nominal,0)</f>
        <v>0</v>
      </c>
      <c r="OUE50" s="80">
        <f>IF(production!OUE24&gt;0,interest_nominal,0)</f>
        <v>0</v>
      </c>
      <c r="OUF50" s="80">
        <f>IF(production!OUF24&gt;0,interest_nominal,0)</f>
        <v>0</v>
      </c>
      <c r="OUG50" s="80">
        <f>IF(production!OUG24&gt;0,interest_nominal,0)</f>
        <v>0</v>
      </c>
      <c r="OUH50" s="80">
        <f>IF(production!OUH24&gt;0,interest_nominal,0)</f>
        <v>0</v>
      </c>
      <c r="OUI50" s="80">
        <f>IF(production!OUI24&gt;0,interest_nominal,0)</f>
        <v>0</v>
      </c>
      <c r="OUJ50" s="80">
        <f>IF(production!OUJ24&gt;0,interest_nominal,0)</f>
        <v>0</v>
      </c>
      <c r="OUK50" s="80">
        <f>IF(production!OUK24&gt;0,interest_nominal,0)</f>
        <v>0</v>
      </c>
      <c r="OUL50" s="80">
        <f>IF(production!OUL24&gt;0,interest_nominal,0)</f>
        <v>0</v>
      </c>
      <c r="OUM50" s="80">
        <f>IF(production!OUM24&gt;0,interest_nominal,0)</f>
        <v>0</v>
      </c>
      <c r="OUN50" s="80">
        <f>IF(production!OUN24&gt;0,interest_nominal,0)</f>
        <v>0</v>
      </c>
      <c r="OUO50" s="80">
        <f>IF(production!OUO24&gt;0,interest_nominal,0)</f>
        <v>0</v>
      </c>
      <c r="OUP50" s="80">
        <f>IF(production!OUP24&gt;0,interest_nominal,0)</f>
        <v>0</v>
      </c>
      <c r="OUQ50" s="80">
        <f>IF(production!OUQ24&gt;0,interest_nominal,0)</f>
        <v>0</v>
      </c>
      <c r="OUR50" s="80">
        <f>IF(production!OUR24&gt;0,interest_nominal,0)</f>
        <v>0</v>
      </c>
      <c r="OUS50" s="80">
        <f>IF(production!OUS24&gt;0,interest_nominal,0)</f>
        <v>0</v>
      </c>
      <c r="OUT50" s="80">
        <f>IF(production!OUT24&gt;0,interest_nominal,0)</f>
        <v>0</v>
      </c>
      <c r="OUU50" s="80">
        <f>IF(production!OUU24&gt;0,interest_nominal,0)</f>
        <v>0</v>
      </c>
      <c r="OUV50" s="80">
        <f>IF(production!OUV24&gt;0,interest_nominal,0)</f>
        <v>0</v>
      </c>
      <c r="OUW50" s="80">
        <f>IF(production!OUW24&gt;0,interest_nominal,0)</f>
        <v>0</v>
      </c>
      <c r="OUX50" s="80">
        <f>IF(production!OUX24&gt;0,interest_nominal,0)</f>
        <v>0</v>
      </c>
      <c r="OUY50" s="80">
        <f>IF(production!OUY24&gt;0,interest_nominal,0)</f>
        <v>0</v>
      </c>
      <c r="OUZ50" s="80">
        <f>IF(production!OUZ24&gt;0,interest_nominal,0)</f>
        <v>0</v>
      </c>
      <c r="OVA50" s="80">
        <f>IF(production!OVA24&gt;0,interest_nominal,0)</f>
        <v>0</v>
      </c>
      <c r="OVB50" s="80">
        <f>IF(production!OVB24&gt;0,interest_nominal,0)</f>
        <v>0</v>
      </c>
      <c r="OVC50" s="80">
        <f>IF(production!OVC24&gt;0,interest_nominal,0)</f>
        <v>0</v>
      </c>
      <c r="OVD50" s="80">
        <f>IF(production!OVD24&gt;0,interest_nominal,0)</f>
        <v>0</v>
      </c>
      <c r="OVE50" s="80">
        <f>IF(production!OVE24&gt;0,interest_nominal,0)</f>
        <v>0</v>
      </c>
      <c r="OVF50" s="80">
        <f>IF(production!OVF24&gt;0,interest_nominal,0)</f>
        <v>0</v>
      </c>
      <c r="OVG50" s="80">
        <f>IF(production!OVG24&gt;0,interest_nominal,0)</f>
        <v>0</v>
      </c>
      <c r="OVH50" s="80">
        <f>IF(production!OVH24&gt;0,interest_nominal,0)</f>
        <v>0</v>
      </c>
      <c r="OVI50" s="80">
        <f>IF(production!OVI24&gt;0,interest_nominal,0)</f>
        <v>0</v>
      </c>
      <c r="OVJ50" s="80">
        <f>IF(production!OVJ24&gt;0,interest_nominal,0)</f>
        <v>0</v>
      </c>
      <c r="OVK50" s="80">
        <f>IF(production!OVK24&gt;0,interest_nominal,0)</f>
        <v>0</v>
      </c>
      <c r="OVL50" s="80">
        <f>IF(production!OVL24&gt;0,interest_nominal,0)</f>
        <v>0</v>
      </c>
      <c r="OVM50" s="80">
        <f>IF(production!OVM24&gt;0,interest_nominal,0)</f>
        <v>0</v>
      </c>
      <c r="OVN50" s="80">
        <f>IF(production!OVN24&gt;0,interest_nominal,0)</f>
        <v>0</v>
      </c>
      <c r="OVO50" s="80">
        <f>IF(production!OVO24&gt;0,interest_nominal,0)</f>
        <v>0</v>
      </c>
      <c r="OVP50" s="80">
        <f>IF(production!OVP24&gt;0,interest_nominal,0)</f>
        <v>0</v>
      </c>
      <c r="OVQ50" s="80">
        <f>IF(production!OVQ24&gt;0,interest_nominal,0)</f>
        <v>0</v>
      </c>
      <c r="OVR50" s="80">
        <f>IF(production!OVR24&gt;0,interest_nominal,0)</f>
        <v>0</v>
      </c>
      <c r="OVS50" s="80">
        <f>IF(production!OVS24&gt;0,interest_nominal,0)</f>
        <v>0</v>
      </c>
      <c r="OVT50" s="80">
        <f>IF(production!OVT24&gt;0,interest_nominal,0)</f>
        <v>0</v>
      </c>
      <c r="OVU50" s="80">
        <f>IF(production!OVU24&gt;0,interest_nominal,0)</f>
        <v>0</v>
      </c>
      <c r="OVV50" s="80">
        <f>IF(production!OVV24&gt;0,interest_nominal,0)</f>
        <v>0</v>
      </c>
      <c r="OVW50" s="80">
        <f>IF(production!OVW24&gt;0,interest_nominal,0)</f>
        <v>0</v>
      </c>
      <c r="OVX50" s="80">
        <f>IF(production!OVX24&gt;0,interest_nominal,0)</f>
        <v>0</v>
      </c>
      <c r="OVY50" s="80">
        <f>IF(production!OVY24&gt;0,interest_nominal,0)</f>
        <v>0</v>
      </c>
      <c r="OVZ50" s="80">
        <f>IF(production!OVZ24&gt;0,interest_nominal,0)</f>
        <v>0</v>
      </c>
      <c r="OWA50" s="80">
        <f>IF(production!OWA24&gt;0,interest_nominal,0)</f>
        <v>0</v>
      </c>
      <c r="OWB50" s="80">
        <f>IF(production!OWB24&gt;0,interest_nominal,0)</f>
        <v>0</v>
      </c>
      <c r="OWC50" s="80">
        <f>IF(production!OWC24&gt;0,interest_nominal,0)</f>
        <v>0</v>
      </c>
      <c r="OWD50" s="80">
        <f>IF(production!OWD24&gt;0,interest_nominal,0)</f>
        <v>0</v>
      </c>
      <c r="OWE50" s="80">
        <f>IF(production!OWE24&gt;0,interest_nominal,0)</f>
        <v>0</v>
      </c>
      <c r="OWF50" s="80">
        <f>IF(production!OWF24&gt;0,interest_nominal,0)</f>
        <v>0</v>
      </c>
      <c r="OWG50" s="80">
        <f>IF(production!OWG24&gt;0,interest_nominal,0)</f>
        <v>0</v>
      </c>
      <c r="OWH50" s="80">
        <f>IF(production!OWH24&gt;0,interest_nominal,0)</f>
        <v>0</v>
      </c>
      <c r="OWI50" s="80">
        <f>IF(production!OWI24&gt;0,interest_nominal,0)</f>
        <v>0</v>
      </c>
      <c r="OWJ50" s="80">
        <f>IF(production!OWJ24&gt;0,interest_nominal,0)</f>
        <v>0</v>
      </c>
      <c r="OWK50" s="80">
        <f>IF(production!OWK24&gt;0,interest_nominal,0)</f>
        <v>0</v>
      </c>
      <c r="OWL50" s="80">
        <f>IF(production!OWL24&gt;0,interest_nominal,0)</f>
        <v>0</v>
      </c>
      <c r="OWM50" s="80">
        <f>IF(production!OWM24&gt;0,interest_nominal,0)</f>
        <v>0</v>
      </c>
      <c r="OWN50" s="80">
        <f>IF(production!OWN24&gt;0,interest_nominal,0)</f>
        <v>0</v>
      </c>
      <c r="OWO50" s="80">
        <f>IF(production!OWO24&gt;0,interest_nominal,0)</f>
        <v>0</v>
      </c>
      <c r="OWP50" s="80">
        <f>IF(production!OWP24&gt;0,interest_nominal,0)</f>
        <v>0</v>
      </c>
      <c r="OWQ50" s="80">
        <f>IF(production!OWQ24&gt;0,interest_nominal,0)</f>
        <v>0</v>
      </c>
      <c r="OWR50" s="80">
        <f>IF(production!OWR24&gt;0,interest_nominal,0)</f>
        <v>0</v>
      </c>
      <c r="OWS50" s="80">
        <f>IF(production!OWS24&gt;0,interest_nominal,0)</f>
        <v>0</v>
      </c>
      <c r="OWT50" s="80">
        <f>IF(production!OWT24&gt;0,interest_nominal,0)</f>
        <v>0</v>
      </c>
      <c r="OWU50" s="80">
        <f>IF(production!OWU24&gt;0,interest_nominal,0)</f>
        <v>0</v>
      </c>
      <c r="OWV50" s="80">
        <f>IF(production!OWV24&gt;0,interest_nominal,0)</f>
        <v>0</v>
      </c>
      <c r="OWW50" s="80">
        <f>IF(production!OWW24&gt;0,interest_nominal,0)</f>
        <v>0</v>
      </c>
      <c r="OWX50" s="80">
        <f>IF(production!OWX24&gt;0,interest_nominal,0)</f>
        <v>0</v>
      </c>
      <c r="OWY50" s="80">
        <f>IF(production!OWY24&gt;0,interest_nominal,0)</f>
        <v>0</v>
      </c>
      <c r="OWZ50" s="80">
        <f>IF(production!OWZ24&gt;0,interest_nominal,0)</f>
        <v>0</v>
      </c>
      <c r="OXA50" s="80">
        <f>IF(production!OXA24&gt;0,interest_nominal,0)</f>
        <v>0</v>
      </c>
      <c r="OXB50" s="80">
        <f>IF(production!OXB24&gt;0,interest_nominal,0)</f>
        <v>0</v>
      </c>
      <c r="OXC50" s="80">
        <f>IF(production!OXC24&gt;0,interest_nominal,0)</f>
        <v>0</v>
      </c>
      <c r="OXD50" s="80">
        <f>IF(production!OXD24&gt;0,interest_nominal,0)</f>
        <v>0</v>
      </c>
      <c r="OXE50" s="80">
        <f>IF(production!OXE24&gt;0,interest_nominal,0)</f>
        <v>0</v>
      </c>
      <c r="OXF50" s="80">
        <f>IF(production!OXF24&gt;0,interest_nominal,0)</f>
        <v>0</v>
      </c>
      <c r="OXG50" s="80">
        <f>IF(production!OXG24&gt;0,interest_nominal,0)</f>
        <v>0</v>
      </c>
      <c r="OXH50" s="80">
        <f>IF(production!OXH24&gt;0,interest_nominal,0)</f>
        <v>0</v>
      </c>
      <c r="OXI50" s="80">
        <f>IF(production!OXI24&gt;0,interest_nominal,0)</f>
        <v>0</v>
      </c>
      <c r="OXJ50" s="80">
        <f>IF(production!OXJ24&gt;0,interest_nominal,0)</f>
        <v>0</v>
      </c>
      <c r="OXK50" s="80">
        <f>IF(production!OXK24&gt;0,interest_nominal,0)</f>
        <v>0</v>
      </c>
      <c r="OXL50" s="80">
        <f>IF(production!OXL24&gt;0,interest_nominal,0)</f>
        <v>0</v>
      </c>
      <c r="OXM50" s="80">
        <f>IF(production!OXM24&gt;0,interest_nominal,0)</f>
        <v>0</v>
      </c>
      <c r="OXN50" s="80">
        <f>IF(production!OXN24&gt;0,interest_nominal,0)</f>
        <v>0</v>
      </c>
      <c r="OXO50" s="80">
        <f>IF(production!OXO24&gt;0,interest_nominal,0)</f>
        <v>0</v>
      </c>
      <c r="OXP50" s="80">
        <f>IF(production!OXP24&gt;0,interest_nominal,0)</f>
        <v>0</v>
      </c>
      <c r="OXQ50" s="80">
        <f>IF(production!OXQ24&gt;0,interest_nominal,0)</f>
        <v>0</v>
      </c>
      <c r="OXR50" s="80">
        <f>IF(production!OXR24&gt;0,interest_nominal,0)</f>
        <v>0</v>
      </c>
      <c r="OXS50" s="80">
        <f>IF(production!OXS24&gt;0,interest_nominal,0)</f>
        <v>0</v>
      </c>
      <c r="OXT50" s="80">
        <f>IF(production!OXT24&gt;0,interest_nominal,0)</f>
        <v>0</v>
      </c>
      <c r="OXU50" s="80">
        <f>IF(production!OXU24&gt;0,interest_nominal,0)</f>
        <v>0</v>
      </c>
      <c r="OXV50" s="80">
        <f>IF(production!OXV24&gt;0,interest_nominal,0)</f>
        <v>0</v>
      </c>
      <c r="OXW50" s="80">
        <f>IF(production!OXW24&gt;0,interest_nominal,0)</f>
        <v>0</v>
      </c>
      <c r="OXX50" s="80">
        <f>IF(production!OXX24&gt;0,interest_nominal,0)</f>
        <v>0</v>
      </c>
      <c r="OXY50" s="80">
        <f>IF(production!OXY24&gt;0,interest_nominal,0)</f>
        <v>0</v>
      </c>
      <c r="OXZ50" s="80">
        <f>IF(production!OXZ24&gt;0,interest_nominal,0)</f>
        <v>0</v>
      </c>
      <c r="OYA50" s="80">
        <f>IF(production!OYA24&gt;0,interest_nominal,0)</f>
        <v>0</v>
      </c>
      <c r="OYB50" s="80">
        <f>IF(production!OYB24&gt;0,interest_nominal,0)</f>
        <v>0</v>
      </c>
      <c r="OYC50" s="80">
        <f>IF(production!OYC24&gt;0,interest_nominal,0)</f>
        <v>0</v>
      </c>
      <c r="OYD50" s="80">
        <f>IF(production!OYD24&gt;0,interest_nominal,0)</f>
        <v>0</v>
      </c>
      <c r="OYE50" s="80">
        <f>IF(production!OYE24&gt;0,interest_nominal,0)</f>
        <v>0</v>
      </c>
      <c r="OYF50" s="80">
        <f>IF(production!OYF24&gt;0,interest_nominal,0)</f>
        <v>0</v>
      </c>
      <c r="OYG50" s="80">
        <f>IF(production!OYG24&gt;0,interest_nominal,0)</f>
        <v>0</v>
      </c>
      <c r="OYH50" s="80">
        <f>IF(production!OYH24&gt;0,interest_nominal,0)</f>
        <v>0</v>
      </c>
      <c r="OYI50" s="80">
        <f>IF(production!OYI24&gt;0,interest_nominal,0)</f>
        <v>0</v>
      </c>
      <c r="OYJ50" s="80">
        <f>IF(production!OYJ24&gt;0,interest_nominal,0)</f>
        <v>0</v>
      </c>
      <c r="OYK50" s="80">
        <f>IF(production!OYK24&gt;0,interest_nominal,0)</f>
        <v>0</v>
      </c>
      <c r="OYL50" s="80">
        <f>IF(production!OYL24&gt;0,interest_nominal,0)</f>
        <v>0</v>
      </c>
      <c r="OYM50" s="80">
        <f>IF(production!OYM24&gt;0,interest_nominal,0)</f>
        <v>0</v>
      </c>
      <c r="OYN50" s="80">
        <f>IF(production!OYN24&gt;0,interest_nominal,0)</f>
        <v>0</v>
      </c>
      <c r="OYO50" s="80">
        <f>IF(production!OYO24&gt;0,interest_nominal,0)</f>
        <v>0</v>
      </c>
      <c r="OYP50" s="80">
        <f>IF(production!OYP24&gt;0,interest_nominal,0)</f>
        <v>0</v>
      </c>
      <c r="OYQ50" s="80">
        <f>IF(production!OYQ24&gt;0,interest_nominal,0)</f>
        <v>0</v>
      </c>
      <c r="OYR50" s="80">
        <f>IF(production!OYR24&gt;0,interest_nominal,0)</f>
        <v>0</v>
      </c>
      <c r="OYS50" s="80">
        <f>IF(production!OYS24&gt;0,interest_nominal,0)</f>
        <v>0</v>
      </c>
      <c r="OYT50" s="80">
        <f>IF(production!OYT24&gt;0,interest_nominal,0)</f>
        <v>0</v>
      </c>
      <c r="OYU50" s="80">
        <f>IF(production!OYU24&gt;0,interest_nominal,0)</f>
        <v>0</v>
      </c>
      <c r="OYV50" s="80">
        <f>IF(production!OYV24&gt;0,interest_nominal,0)</f>
        <v>0</v>
      </c>
      <c r="OYW50" s="80">
        <f>IF(production!OYW24&gt;0,interest_nominal,0)</f>
        <v>0</v>
      </c>
      <c r="OYX50" s="80">
        <f>IF(production!OYX24&gt;0,interest_nominal,0)</f>
        <v>0</v>
      </c>
      <c r="OYY50" s="80">
        <f>IF(production!OYY24&gt;0,interest_nominal,0)</f>
        <v>0</v>
      </c>
      <c r="OYZ50" s="80">
        <f>IF(production!OYZ24&gt;0,interest_nominal,0)</f>
        <v>0</v>
      </c>
      <c r="OZA50" s="80">
        <f>IF(production!OZA24&gt;0,interest_nominal,0)</f>
        <v>0</v>
      </c>
      <c r="OZB50" s="80">
        <f>IF(production!OZB24&gt;0,interest_nominal,0)</f>
        <v>0</v>
      </c>
      <c r="OZC50" s="80">
        <f>IF(production!OZC24&gt;0,interest_nominal,0)</f>
        <v>0</v>
      </c>
      <c r="OZD50" s="80">
        <f>IF(production!OZD24&gt;0,interest_nominal,0)</f>
        <v>0</v>
      </c>
      <c r="OZE50" s="80">
        <f>IF(production!OZE24&gt;0,interest_nominal,0)</f>
        <v>0</v>
      </c>
      <c r="OZF50" s="80">
        <f>IF(production!OZF24&gt;0,interest_nominal,0)</f>
        <v>0</v>
      </c>
      <c r="OZG50" s="80">
        <f>IF(production!OZG24&gt;0,interest_nominal,0)</f>
        <v>0</v>
      </c>
      <c r="OZH50" s="80">
        <f>IF(production!OZH24&gt;0,interest_nominal,0)</f>
        <v>0</v>
      </c>
      <c r="OZI50" s="80">
        <f>IF(production!OZI24&gt;0,interest_nominal,0)</f>
        <v>0</v>
      </c>
      <c r="OZJ50" s="80">
        <f>IF(production!OZJ24&gt;0,interest_nominal,0)</f>
        <v>0</v>
      </c>
      <c r="OZK50" s="80">
        <f>IF(production!OZK24&gt;0,interest_nominal,0)</f>
        <v>0</v>
      </c>
      <c r="OZL50" s="80">
        <f>IF(production!OZL24&gt;0,interest_nominal,0)</f>
        <v>0</v>
      </c>
      <c r="OZM50" s="80">
        <f>IF(production!OZM24&gt;0,interest_nominal,0)</f>
        <v>0</v>
      </c>
      <c r="OZN50" s="80">
        <f>IF(production!OZN24&gt;0,interest_nominal,0)</f>
        <v>0</v>
      </c>
      <c r="OZO50" s="80">
        <f>IF(production!OZO24&gt;0,interest_nominal,0)</f>
        <v>0</v>
      </c>
      <c r="OZP50" s="80">
        <f>IF(production!OZP24&gt;0,interest_nominal,0)</f>
        <v>0</v>
      </c>
      <c r="OZQ50" s="80">
        <f>IF(production!OZQ24&gt;0,interest_nominal,0)</f>
        <v>0</v>
      </c>
      <c r="OZR50" s="80">
        <f>IF(production!OZR24&gt;0,interest_nominal,0)</f>
        <v>0</v>
      </c>
      <c r="OZS50" s="80">
        <f>IF(production!OZS24&gt;0,interest_nominal,0)</f>
        <v>0</v>
      </c>
      <c r="OZT50" s="80">
        <f>IF(production!OZT24&gt;0,interest_nominal,0)</f>
        <v>0</v>
      </c>
      <c r="OZU50" s="80">
        <f>IF(production!OZU24&gt;0,interest_nominal,0)</f>
        <v>0</v>
      </c>
      <c r="OZV50" s="80">
        <f>IF(production!OZV24&gt;0,interest_nominal,0)</f>
        <v>0</v>
      </c>
      <c r="OZW50" s="80">
        <f>IF(production!OZW24&gt;0,interest_nominal,0)</f>
        <v>0</v>
      </c>
      <c r="OZX50" s="80">
        <f>IF(production!OZX24&gt;0,interest_nominal,0)</f>
        <v>0</v>
      </c>
      <c r="OZY50" s="80">
        <f>IF(production!OZY24&gt;0,interest_nominal,0)</f>
        <v>0</v>
      </c>
      <c r="OZZ50" s="80">
        <f>IF(production!OZZ24&gt;0,interest_nominal,0)</f>
        <v>0</v>
      </c>
      <c r="PAA50" s="80">
        <f>IF(production!PAA24&gt;0,interest_nominal,0)</f>
        <v>0</v>
      </c>
      <c r="PAB50" s="80">
        <f>IF(production!PAB24&gt;0,interest_nominal,0)</f>
        <v>0</v>
      </c>
      <c r="PAC50" s="80">
        <f>IF(production!PAC24&gt;0,interest_nominal,0)</f>
        <v>0</v>
      </c>
      <c r="PAD50" s="80">
        <f>IF(production!PAD24&gt;0,interest_nominal,0)</f>
        <v>0</v>
      </c>
      <c r="PAE50" s="80">
        <f>IF(production!PAE24&gt;0,interest_nominal,0)</f>
        <v>0</v>
      </c>
      <c r="PAF50" s="80">
        <f>IF(production!PAF24&gt;0,interest_nominal,0)</f>
        <v>0</v>
      </c>
      <c r="PAG50" s="80">
        <f>IF(production!PAG24&gt;0,interest_nominal,0)</f>
        <v>0</v>
      </c>
      <c r="PAH50" s="80">
        <f>IF(production!PAH24&gt;0,interest_nominal,0)</f>
        <v>0</v>
      </c>
      <c r="PAI50" s="80">
        <f>IF(production!PAI24&gt;0,interest_nominal,0)</f>
        <v>0</v>
      </c>
      <c r="PAJ50" s="80">
        <f>IF(production!PAJ24&gt;0,interest_nominal,0)</f>
        <v>0</v>
      </c>
      <c r="PAK50" s="80">
        <f>IF(production!PAK24&gt;0,interest_nominal,0)</f>
        <v>0</v>
      </c>
      <c r="PAL50" s="80">
        <f>IF(production!PAL24&gt;0,interest_nominal,0)</f>
        <v>0</v>
      </c>
      <c r="PAM50" s="80">
        <f>IF(production!PAM24&gt;0,interest_nominal,0)</f>
        <v>0</v>
      </c>
      <c r="PAN50" s="80">
        <f>IF(production!PAN24&gt;0,interest_nominal,0)</f>
        <v>0</v>
      </c>
      <c r="PAO50" s="80">
        <f>IF(production!PAO24&gt;0,interest_nominal,0)</f>
        <v>0</v>
      </c>
      <c r="PAP50" s="80">
        <f>IF(production!PAP24&gt;0,interest_nominal,0)</f>
        <v>0</v>
      </c>
      <c r="PAQ50" s="80">
        <f>IF(production!PAQ24&gt;0,interest_nominal,0)</f>
        <v>0</v>
      </c>
      <c r="PAR50" s="80">
        <f>IF(production!PAR24&gt;0,interest_nominal,0)</f>
        <v>0</v>
      </c>
      <c r="PAS50" s="80">
        <f>IF(production!PAS24&gt;0,interest_nominal,0)</f>
        <v>0</v>
      </c>
      <c r="PAT50" s="80">
        <f>IF(production!PAT24&gt;0,interest_nominal,0)</f>
        <v>0</v>
      </c>
      <c r="PAU50" s="80">
        <f>IF(production!PAU24&gt;0,interest_nominal,0)</f>
        <v>0</v>
      </c>
      <c r="PAV50" s="80">
        <f>IF(production!PAV24&gt;0,interest_nominal,0)</f>
        <v>0</v>
      </c>
      <c r="PAW50" s="80">
        <f>IF(production!PAW24&gt;0,interest_nominal,0)</f>
        <v>0</v>
      </c>
      <c r="PAX50" s="80">
        <f>IF(production!PAX24&gt;0,interest_nominal,0)</f>
        <v>0</v>
      </c>
      <c r="PAY50" s="80">
        <f>IF(production!PAY24&gt;0,interest_nominal,0)</f>
        <v>0</v>
      </c>
      <c r="PAZ50" s="80">
        <f>IF(production!PAZ24&gt;0,interest_nominal,0)</f>
        <v>0</v>
      </c>
      <c r="PBA50" s="80">
        <f>IF(production!PBA24&gt;0,interest_nominal,0)</f>
        <v>0</v>
      </c>
      <c r="PBB50" s="80">
        <f>IF(production!PBB24&gt;0,interest_nominal,0)</f>
        <v>0</v>
      </c>
      <c r="PBC50" s="80">
        <f>IF(production!PBC24&gt;0,interest_nominal,0)</f>
        <v>0</v>
      </c>
      <c r="PBD50" s="80">
        <f>IF(production!PBD24&gt;0,interest_nominal,0)</f>
        <v>0</v>
      </c>
      <c r="PBE50" s="80">
        <f>IF(production!PBE24&gt;0,interest_nominal,0)</f>
        <v>0</v>
      </c>
      <c r="PBF50" s="80">
        <f>IF(production!PBF24&gt;0,interest_nominal,0)</f>
        <v>0</v>
      </c>
      <c r="PBG50" s="80">
        <f>IF(production!PBG24&gt;0,interest_nominal,0)</f>
        <v>0</v>
      </c>
      <c r="PBH50" s="80">
        <f>IF(production!PBH24&gt;0,interest_nominal,0)</f>
        <v>0</v>
      </c>
      <c r="PBI50" s="80">
        <f>IF(production!PBI24&gt;0,interest_nominal,0)</f>
        <v>0</v>
      </c>
      <c r="PBJ50" s="80">
        <f>IF(production!PBJ24&gt;0,interest_nominal,0)</f>
        <v>0</v>
      </c>
      <c r="PBK50" s="80">
        <f>IF(production!PBK24&gt;0,interest_nominal,0)</f>
        <v>0</v>
      </c>
      <c r="PBL50" s="80">
        <f>IF(production!PBL24&gt;0,interest_nominal,0)</f>
        <v>0</v>
      </c>
      <c r="PBM50" s="80">
        <f>IF(production!PBM24&gt;0,interest_nominal,0)</f>
        <v>0</v>
      </c>
      <c r="PBN50" s="80">
        <f>IF(production!PBN24&gt;0,interest_nominal,0)</f>
        <v>0</v>
      </c>
      <c r="PBO50" s="80">
        <f>IF(production!PBO24&gt;0,interest_nominal,0)</f>
        <v>0</v>
      </c>
      <c r="PBP50" s="80">
        <f>IF(production!PBP24&gt;0,interest_nominal,0)</f>
        <v>0</v>
      </c>
      <c r="PBQ50" s="80">
        <f>IF(production!PBQ24&gt;0,interest_nominal,0)</f>
        <v>0</v>
      </c>
      <c r="PBR50" s="80">
        <f>IF(production!PBR24&gt;0,interest_nominal,0)</f>
        <v>0</v>
      </c>
      <c r="PBS50" s="80">
        <f>IF(production!PBS24&gt;0,interest_nominal,0)</f>
        <v>0</v>
      </c>
      <c r="PBT50" s="80">
        <f>IF(production!PBT24&gt;0,interest_nominal,0)</f>
        <v>0</v>
      </c>
      <c r="PBU50" s="80">
        <f>IF(production!PBU24&gt;0,interest_nominal,0)</f>
        <v>0</v>
      </c>
      <c r="PBV50" s="80">
        <f>IF(production!PBV24&gt;0,interest_nominal,0)</f>
        <v>0</v>
      </c>
      <c r="PBW50" s="80">
        <f>IF(production!PBW24&gt;0,interest_nominal,0)</f>
        <v>0</v>
      </c>
      <c r="PBX50" s="80">
        <f>IF(production!PBX24&gt;0,interest_nominal,0)</f>
        <v>0</v>
      </c>
      <c r="PBY50" s="80">
        <f>IF(production!PBY24&gt;0,interest_nominal,0)</f>
        <v>0</v>
      </c>
      <c r="PBZ50" s="80">
        <f>IF(production!PBZ24&gt;0,interest_nominal,0)</f>
        <v>0</v>
      </c>
      <c r="PCA50" s="80">
        <f>IF(production!PCA24&gt;0,interest_nominal,0)</f>
        <v>0</v>
      </c>
      <c r="PCB50" s="80">
        <f>IF(production!PCB24&gt;0,interest_nominal,0)</f>
        <v>0</v>
      </c>
      <c r="PCC50" s="80">
        <f>IF(production!PCC24&gt;0,interest_nominal,0)</f>
        <v>0</v>
      </c>
      <c r="PCD50" s="80">
        <f>IF(production!PCD24&gt;0,interest_nominal,0)</f>
        <v>0</v>
      </c>
      <c r="PCE50" s="80">
        <f>IF(production!PCE24&gt;0,interest_nominal,0)</f>
        <v>0</v>
      </c>
      <c r="PCF50" s="80">
        <f>IF(production!PCF24&gt;0,interest_nominal,0)</f>
        <v>0</v>
      </c>
      <c r="PCG50" s="80">
        <f>IF(production!PCG24&gt;0,interest_nominal,0)</f>
        <v>0</v>
      </c>
      <c r="PCH50" s="80">
        <f>IF(production!PCH24&gt;0,interest_nominal,0)</f>
        <v>0</v>
      </c>
      <c r="PCI50" s="80">
        <f>IF(production!PCI24&gt;0,interest_nominal,0)</f>
        <v>0</v>
      </c>
      <c r="PCJ50" s="80">
        <f>IF(production!PCJ24&gt;0,interest_nominal,0)</f>
        <v>0</v>
      </c>
      <c r="PCK50" s="80">
        <f>IF(production!PCK24&gt;0,interest_nominal,0)</f>
        <v>0</v>
      </c>
      <c r="PCL50" s="80">
        <f>IF(production!PCL24&gt;0,interest_nominal,0)</f>
        <v>0</v>
      </c>
      <c r="PCM50" s="80">
        <f>IF(production!PCM24&gt;0,interest_nominal,0)</f>
        <v>0</v>
      </c>
      <c r="PCN50" s="80">
        <f>IF(production!PCN24&gt;0,interest_nominal,0)</f>
        <v>0</v>
      </c>
      <c r="PCO50" s="80">
        <f>IF(production!PCO24&gt;0,interest_nominal,0)</f>
        <v>0</v>
      </c>
      <c r="PCP50" s="80">
        <f>IF(production!PCP24&gt;0,interest_nominal,0)</f>
        <v>0</v>
      </c>
      <c r="PCQ50" s="80">
        <f>IF(production!PCQ24&gt;0,interest_nominal,0)</f>
        <v>0</v>
      </c>
      <c r="PCR50" s="80">
        <f>IF(production!PCR24&gt;0,interest_nominal,0)</f>
        <v>0</v>
      </c>
      <c r="PCS50" s="80">
        <f>IF(production!PCS24&gt;0,interest_nominal,0)</f>
        <v>0</v>
      </c>
      <c r="PCT50" s="80">
        <f>IF(production!PCT24&gt;0,interest_nominal,0)</f>
        <v>0</v>
      </c>
      <c r="PCU50" s="80">
        <f>IF(production!PCU24&gt;0,interest_nominal,0)</f>
        <v>0</v>
      </c>
      <c r="PCV50" s="80">
        <f>IF(production!PCV24&gt;0,interest_nominal,0)</f>
        <v>0</v>
      </c>
      <c r="PCW50" s="80">
        <f>IF(production!PCW24&gt;0,interest_nominal,0)</f>
        <v>0</v>
      </c>
      <c r="PCX50" s="80">
        <f>IF(production!PCX24&gt;0,interest_nominal,0)</f>
        <v>0</v>
      </c>
      <c r="PCY50" s="80">
        <f>IF(production!PCY24&gt;0,interest_nominal,0)</f>
        <v>0</v>
      </c>
      <c r="PCZ50" s="80">
        <f>IF(production!PCZ24&gt;0,interest_nominal,0)</f>
        <v>0</v>
      </c>
      <c r="PDA50" s="80">
        <f>IF(production!PDA24&gt;0,interest_nominal,0)</f>
        <v>0</v>
      </c>
      <c r="PDB50" s="80">
        <f>IF(production!PDB24&gt;0,interest_nominal,0)</f>
        <v>0</v>
      </c>
      <c r="PDC50" s="80">
        <f>IF(production!PDC24&gt;0,interest_nominal,0)</f>
        <v>0</v>
      </c>
      <c r="PDD50" s="80">
        <f>IF(production!PDD24&gt;0,interest_nominal,0)</f>
        <v>0</v>
      </c>
      <c r="PDE50" s="80">
        <f>IF(production!PDE24&gt;0,interest_nominal,0)</f>
        <v>0</v>
      </c>
      <c r="PDF50" s="80">
        <f>IF(production!PDF24&gt;0,interest_nominal,0)</f>
        <v>0</v>
      </c>
      <c r="PDG50" s="80">
        <f>IF(production!PDG24&gt;0,interest_nominal,0)</f>
        <v>0</v>
      </c>
      <c r="PDH50" s="80">
        <f>IF(production!PDH24&gt;0,interest_nominal,0)</f>
        <v>0</v>
      </c>
      <c r="PDI50" s="80">
        <f>IF(production!PDI24&gt;0,interest_nominal,0)</f>
        <v>0</v>
      </c>
      <c r="PDJ50" s="80">
        <f>IF(production!PDJ24&gt;0,interest_nominal,0)</f>
        <v>0</v>
      </c>
      <c r="PDK50" s="80">
        <f>IF(production!PDK24&gt;0,interest_nominal,0)</f>
        <v>0</v>
      </c>
      <c r="PDL50" s="80">
        <f>IF(production!PDL24&gt;0,interest_nominal,0)</f>
        <v>0</v>
      </c>
      <c r="PDM50" s="80">
        <f>IF(production!PDM24&gt;0,interest_nominal,0)</f>
        <v>0</v>
      </c>
      <c r="PDN50" s="80">
        <f>IF(production!PDN24&gt;0,interest_nominal,0)</f>
        <v>0</v>
      </c>
      <c r="PDO50" s="80">
        <f>IF(production!PDO24&gt;0,interest_nominal,0)</f>
        <v>0</v>
      </c>
      <c r="PDP50" s="80">
        <f>IF(production!PDP24&gt;0,interest_nominal,0)</f>
        <v>0</v>
      </c>
      <c r="PDQ50" s="80">
        <f>IF(production!PDQ24&gt;0,interest_nominal,0)</f>
        <v>0</v>
      </c>
      <c r="PDR50" s="80">
        <f>IF(production!PDR24&gt;0,interest_nominal,0)</f>
        <v>0</v>
      </c>
      <c r="PDS50" s="80">
        <f>IF(production!PDS24&gt;0,interest_nominal,0)</f>
        <v>0</v>
      </c>
      <c r="PDT50" s="80">
        <f>IF(production!PDT24&gt;0,interest_nominal,0)</f>
        <v>0</v>
      </c>
      <c r="PDU50" s="80">
        <f>IF(production!PDU24&gt;0,interest_nominal,0)</f>
        <v>0</v>
      </c>
      <c r="PDV50" s="80">
        <f>IF(production!PDV24&gt;0,interest_nominal,0)</f>
        <v>0</v>
      </c>
      <c r="PDW50" s="80">
        <f>IF(production!PDW24&gt;0,interest_nominal,0)</f>
        <v>0</v>
      </c>
      <c r="PDX50" s="80">
        <f>IF(production!PDX24&gt;0,interest_nominal,0)</f>
        <v>0</v>
      </c>
      <c r="PDY50" s="80">
        <f>IF(production!PDY24&gt;0,interest_nominal,0)</f>
        <v>0</v>
      </c>
      <c r="PDZ50" s="80">
        <f>IF(production!PDZ24&gt;0,interest_nominal,0)</f>
        <v>0</v>
      </c>
      <c r="PEA50" s="80">
        <f>IF(production!PEA24&gt;0,interest_nominal,0)</f>
        <v>0</v>
      </c>
      <c r="PEB50" s="80">
        <f>IF(production!PEB24&gt;0,interest_nominal,0)</f>
        <v>0</v>
      </c>
      <c r="PEC50" s="80">
        <f>IF(production!PEC24&gt;0,interest_nominal,0)</f>
        <v>0</v>
      </c>
      <c r="PED50" s="80">
        <f>IF(production!PED24&gt;0,interest_nominal,0)</f>
        <v>0</v>
      </c>
      <c r="PEE50" s="80">
        <f>IF(production!PEE24&gt;0,interest_nominal,0)</f>
        <v>0</v>
      </c>
      <c r="PEF50" s="80">
        <f>IF(production!PEF24&gt;0,interest_nominal,0)</f>
        <v>0</v>
      </c>
      <c r="PEG50" s="80">
        <f>IF(production!PEG24&gt;0,interest_nominal,0)</f>
        <v>0</v>
      </c>
      <c r="PEH50" s="80">
        <f>IF(production!PEH24&gt;0,interest_nominal,0)</f>
        <v>0</v>
      </c>
      <c r="PEI50" s="80">
        <f>IF(production!PEI24&gt;0,interest_nominal,0)</f>
        <v>0</v>
      </c>
      <c r="PEJ50" s="80">
        <f>IF(production!PEJ24&gt;0,interest_nominal,0)</f>
        <v>0</v>
      </c>
      <c r="PEK50" s="80">
        <f>IF(production!PEK24&gt;0,interest_nominal,0)</f>
        <v>0</v>
      </c>
      <c r="PEL50" s="80">
        <f>IF(production!PEL24&gt;0,interest_nominal,0)</f>
        <v>0</v>
      </c>
      <c r="PEM50" s="80">
        <f>IF(production!PEM24&gt;0,interest_nominal,0)</f>
        <v>0</v>
      </c>
      <c r="PEN50" s="80">
        <f>IF(production!PEN24&gt;0,interest_nominal,0)</f>
        <v>0</v>
      </c>
      <c r="PEO50" s="80">
        <f>IF(production!PEO24&gt;0,interest_nominal,0)</f>
        <v>0</v>
      </c>
      <c r="PEP50" s="80">
        <f>IF(production!PEP24&gt;0,interest_nominal,0)</f>
        <v>0</v>
      </c>
      <c r="PEQ50" s="80">
        <f>IF(production!PEQ24&gt;0,interest_nominal,0)</f>
        <v>0</v>
      </c>
      <c r="PER50" s="80">
        <f>IF(production!PER24&gt;0,interest_nominal,0)</f>
        <v>0</v>
      </c>
      <c r="PES50" s="80">
        <f>IF(production!PES24&gt;0,interest_nominal,0)</f>
        <v>0</v>
      </c>
      <c r="PET50" s="80">
        <f>IF(production!PET24&gt;0,interest_nominal,0)</f>
        <v>0</v>
      </c>
      <c r="PEU50" s="80">
        <f>IF(production!PEU24&gt;0,interest_nominal,0)</f>
        <v>0</v>
      </c>
      <c r="PEV50" s="80">
        <f>IF(production!PEV24&gt;0,interest_nominal,0)</f>
        <v>0</v>
      </c>
      <c r="PEW50" s="80">
        <f>IF(production!PEW24&gt;0,interest_nominal,0)</f>
        <v>0</v>
      </c>
      <c r="PEX50" s="80">
        <f>IF(production!PEX24&gt;0,interest_nominal,0)</f>
        <v>0</v>
      </c>
      <c r="PEY50" s="80">
        <f>IF(production!PEY24&gt;0,interest_nominal,0)</f>
        <v>0</v>
      </c>
      <c r="PEZ50" s="80">
        <f>IF(production!PEZ24&gt;0,interest_nominal,0)</f>
        <v>0</v>
      </c>
      <c r="PFA50" s="80">
        <f>IF(production!PFA24&gt;0,interest_nominal,0)</f>
        <v>0</v>
      </c>
      <c r="PFB50" s="80">
        <f>IF(production!PFB24&gt;0,interest_nominal,0)</f>
        <v>0</v>
      </c>
      <c r="PFC50" s="80">
        <f>IF(production!PFC24&gt;0,interest_nominal,0)</f>
        <v>0</v>
      </c>
      <c r="PFD50" s="80">
        <f>IF(production!PFD24&gt;0,interest_nominal,0)</f>
        <v>0</v>
      </c>
      <c r="PFE50" s="80">
        <f>IF(production!PFE24&gt;0,interest_nominal,0)</f>
        <v>0</v>
      </c>
      <c r="PFF50" s="80">
        <f>IF(production!PFF24&gt;0,interest_nominal,0)</f>
        <v>0</v>
      </c>
      <c r="PFG50" s="80">
        <f>IF(production!PFG24&gt;0,interest_nominal,0)</f>
        <v>0</v>
      </c>
      <c r="PFH50" s="80">
        <f>IF(production!PFH24&gt;0,interest_nominal,0)</f>
        <v>0</v>
      </c>
      <c r="PFI50" s="80">
        <f>IF(production!PFI24&gt;0,interest_nominal,0)</f>
        <v>0</v>
      </c>
      <c r="PFJ50" s="80">
        <f>IF(production!PFJ24&gt;0,interest_nominal,0)</f>
        <v>0</v>
      </c>
      <c r="PFK50" s="80">
        <f>IF(production!PFK24&gt;0,interest_nominal,0)</f>
        <v>0</v>
      </c>
      <c r="PFL50" s="80">
        <f>IF(production!PFL24&gt;0,interest_nominal,0)</f>
        <v>0</v>
      </c>
      <c r="PFM50" s="80">
        <f>IF(production!PFM24&gt;0,interest_nominal,0)</f>
        <v>0</v>
      </c>
      <c r="PFN50" s="80">
        <f>IF(production!PFN24&gt;0,interest_nominal,0)</f>
        <v>0</v>
      </c>
      <c r="PFO50" s="80">
        <f>IF(production!PFO24&gt;0,interest_nominal,0)</f>
        <v>0</v>
      </c>
      <c r="PFP50" s="80">
        <f>IF(production!PFP24&gt;0,interest_nominal,0)</f>
        <v>0</v>
      </c>
      <c r="PFQ50" s="80">
        <f>IF(production!PFQ24&gt;0,interest_nominal,0)</f>
        <v>0</v>
      </c>
      <c r="PFR50" s="80">
        <f>IF(production!PFR24&gt;0,interest_nominal,0)</f>
        <v>0</v>
      </c>
      <c r="PFS50" s="80">
        <f>IF(production!PFS24&gt;0,interest_nominal,0)</f>
        <v>0</v>
      </c>
      <c r="PFT50" s="80">
        <f>IF(production!PFT24&gt;0,interest_nominal,0)</f>
        <v>0</v>
      </c>
      <c r="PFU50" s="80">
        <f>IF(production!PFU24&gt;0,interest_nominal,0)</f>
        <v>0</v>
      </c>
      <c r="PFV50" s="80">
        <f>IF(production!PFV24&gt;0,interest_nominal,0)</f>
        <v>0</v>
      </c>
      <c r="PFW50" s="80">
        <f>IF(production!PFW24&gt;0,interest_nominal,0)</f>
        <v>0</v>
      </c>
      <c r="PFX50" s="80">
        <f>IF(production!PFX24&gt;0,interest_nominal,0)</f>
        <v>0</v>
      </c>
      <c r="PFY50" s="80">
        <f>IF(production!PFY24&gt;0,interest_nominal,0)</f>
        <v>0</v>
      </c>
      <c r="PFZ50" s="80">
        <f>IF(production!PFZ24&gt;0,interest_nominal,0)</f>
        <v>0</v>
      </c>
      <c r="PGA50" s="80">
        <f>IF(production!PGA24&gt;0,interest_nominal,0)</f>
        <v>0</v>
      </c>
      <c r="PGB50" s="80">
        <f>IF(production!PGB24&gt;0,interest_nominal,0)</f>
        <v>0</v>
      </c>
      <c r="PGC50" s="80">
        <f>IF(production!PGC24&gt;0,interest_nominal,0)</f>
        <v>0</v>
      </c>
      <c r="PGD50" s="80">
        <f>IF(production!PGD24&gt;0,interest_nominal,0)</f>
        <v>0</v>
      </c>
      <c r="PGE50" s="80">
        <f>IF(production!PGE24&gt;0,interest_nominal,0)</f>
        <v>0</v>
      </c>
      <c r="PGF50" s="80">
        <f>IF(production!PGF24&gt;0,interest_nominal,0)</f>
        <v>0</v>
      </c>
      <c r="PGG50" s="80">
        <f>IF(production!PGG24&gt;0,interest_nominal,0)</f>
        <v>0</v>
      </c>
      <c r="PGH50" s="80">
        <f>IF(production!PGH24&gt;0,interest_nominal,0)</f>
        <v>0</v>
      </c>
      <c r="PGI50" s="80">
        <f>IF(production!PGI24&gt;0,interest_nominal,0)</f>
        <v>0</v>
      </c>
      <c r="PGJ50" s="80">
        <f>IF(production!PGJ24&gt;0,interest_nominal,0)</f>
        <v>0</v>
      </c>
      <c r="PGK50" s="80">
        <f>IF(production!PGK24&gt;0,interest_nominal,0)</f>
        <v>0</v>
      </c>
      <c r="PGL50" s="80">
        <f>IF(production!PGL24&gt;0,interest_nominal,0)</f>
        <v>0</v>
      </c>
      <c r="PGM50" s="80">
        <f>IF(production!PGM24&gt;0,interest_nominal,0)</f>
        <v>0</v>
      </c>
      <c r="PGN50" s="80">
        <f>IF(production!PGN24&gt;0,interest_nominal,0)</f>
        <v>0</v>
      </c>
      <c r="PGO50" s="80">
        <f>IF(production!PGO24&gt;0,interest_nominal,0)</f>
        <v>0</v>
      </c>
      <c r="PGP50" s="80">
        <f>IF(production!PGP24&gt;0,interest_nominal,0)</f>
        <v>0</v>
      </c>
      <c r="PGQ50" s="80">
        <f>IF(production!PGQ24&gt;0,interest_nominal,0)</f>
        <v>0</v>
      </c>
      <c r="PGR50" s="80">
        <f>IF(production!PGR24&gt;0,interest_nominal,0)</f>
        <v>0</v>
      </c>
      <c r="PGS50" s="80">
        <f>IF(production!PGS24&gt;0,interest_nominal,0)</f>
        <v>0</v>
      </c>
      <c r="PGT50" s="80">
        <f>IF(production!PGT24&gt;0,interest_nominal,0)</f>
        <v>0</v>
      </c>
      <c r="PGU50" s="80">
        <f>IF(production!PGU24&gt;0,interest_nominal,0)</f>
        <v>0</v>
      </c>
      <c r="PGV50" s="80">
        <f>IF(production!PGV24&gt;0,interest_nominal,0)</f>
        <v>0</v>
      </c>
      <c r="PGW50" s="80">
        <f>IF(production!PGW24&gt;0,interest_nominal,0)</f>
        <v>0</v>
      </c>
      <c r="PGX50" s="80">
        <f>IF(production!PGX24&gt;0,interest_nominal,0)</f>
        <v>0</v>
      </c>
      <c r="PGY50" s="80">
        <f>IF(production!PGY24&gt;0,interest_nominal,0)</f>
        <v>0</v>
      </c>
      <c r="PGZ50" s="80">
        <f>IF(production!PGZ24&gt;0,interest_nominal,0)</f>
        <v>0</v>
      </c>
      <c r="PHA50" s="80">
        <f>IF(production!PHA24&gt;0,interest_nominal,0)</f>
        <v>0</v>
      </c>
      <c r="PHB50" s="80">
        <f>IF(production!PHB24&gt;0,interest_nominal,0)</f>
        <v>0</v>
      </c>
      <c r="PHC50" s="80">
        <f>IF(production!PHC24&gt;0,interest_nominal,0)</f>
        <v>0</v>
      </c>
      <c r="PHD50" s="80">
        <f>IF(production!PHD24&gt;0,interest_nominal,0)</f>
        <v>0</v>
      </c>
      <c r="PHE50" s="80">
        <f>IF(production!PHE24&gt;0,interest_nominal,0)</f>
        <v>0</v>
      </c>
      <c r="PHF50" s="80">
        <f>IF(production!PHF24&gt;0,interest_nominal,0)</f>
        <v>0</v>
      </c>
      <c r="PHG50" s="80">
        <f>IF(production!PHG24&gt;0,interest_nominal,0)</f>
        <v>0</v>
      </c>
      <c r="PHH50" s="80">
        <f>IF(production!PHH24&gt;0,interest_nominal,0)</f>
        <v>0</v>
      </c>
      <c r="PHI50" s="80">
        <f>IF(production!PHI24&gt;0,interest_nominal,0)</f>
        <v>0</v>
      </c>
      <c r="PHJ50" s="80">
        <f>IF(production!PHJ24&gt;0,interest_nominal,0)</f>
        <v>0</v>
      </c>
      <c r="PHK50" s="80">
        <f>IF(production!PHK24&gt;0,interest_nominal,0)</f>
        <v>0</v>
      </c>
      <c r="PHL50" s="80">
        <f>IF(production!PHL24&gt;0,interest_nominal,0)</f>
        <v>0</v>
      </c>
      <c r="PHM50" s="80">
        <f>IF(production!PHM24&gt;0,interest_nominal,0)</f>
        <v>0</v>
      </c>
      <c r="PHN50" s="80">
        <f>IF(production!PHN24&gt;0,interest_nominal,0)</f>
        <v>0</v>
      </c>
      <c r="PHO50" s="80">
        <f>IF(production!PHO24&gt;0,interest_nominal,0)</f>
        <v>0</v>
      </c>
      <c r="PHP50" s="80">
        <f>IF(production!PHP24&gt;0,interest_nominal,0)</f>
        <v>0</v>
      </c>
      <c r="PHQ50" s="80">
        <f>IF(production!PHQ24&gt;0,interest_nominal,0)</f>
        <v>0</v>
      </c>
      <c r="PHR50" s="80">
        <f>IF(production!PHR24&gt;0,interest_nominal,0)</f>
        <v>0</v>
      </c>
      <c r="PHS50" s="80">
        <f>IF(production!PHS24&gt;0,interest_nominal,0)</f>
        <v>0</v>
      </c>
      <c r="PHT50" s="80">
        <f>IF(production!PHT24&gt;0,interest_nominal,0)</f>
        <v>0</v>
      </c>
      <c r="PHU50" s="80">
        <f>IF(production!PHU24&gt;0,interest_nominal,0)</f>
        <v>0</v>
      </c>
      <c r="PHV50" s="80">
        <f>IF(production!PHV24&gt;0,interest_nominal,0)</f>
        <v>0</v>
      </c>
      <c r="PHW50" s="80">
        <f>IF(production!PHW24&gt;0,interest_nominal,0)</f>
        <v>0</v>
      </c>
      <c r="PHX50" s="80">
        <f>IF(production!PHX24&gt;0,interest_nominal,0)</f>
        <v>0</v>
      </c>
      <c r="PHY50" s="80">
        <f>IF(production!PHY24&gt;0,interest_nominal,0)</f>
        <v>0</v>
      </c>
      <c r="PHZ50" s="80">
        <f>IF(production!PHZ24&gt;0,interest_nominal,0)</f>
        <v>0</v>
      </c>
      <c r="PIA50" s="80">
        <f>IF(production!PIA24&gt;0,interest_nominal,0)</f>
        <v>0</v>
      </c>
      <c r="PIB50" s="80">
        <f>IF(production!PIB24&gt;0,interest_nominal,0)</f>
        <v>0</v>
      </c>
      <c r="PIC50" s="80">
        <f>IF(production!PIC24&gt;0,interest_nominal,0)</f>
        <v>0</v>
      </c>
      <c r="PID50" s="80">
        <f>IF(production!PID24&gt;0,interest_nominal,0)</f>
        <v>0</v>
      </c>
      <c r="PIE50" s="80">
        <f>IF(production!PIE24&gt;0,interest_nominal,0)</f>
        <v>0</v>
      </c>
      <c r="PIF50" s="80">
        <f>IF(production!PIF24&gt;0,interest_nominal,0)</f>
        <v>0</v>
      </c>
      <c r="PIG50" s="80">
        <f>IF(production!PIG24&gt;0,interest_nominal,0)</f>
        <v>0</v>
      </c>
      <c r="PIH50" s="80">
        <f>IF(production!PIH24&gt;0,interest_nominal,0)</f>
        <v>0</v>
      </c>
      <c r="PII50" s="80">
        <f>IF(production!PII24&gt;0,interest_nominal,0)</f>
        <v>0</v>
      </c>
      <c r="PIJ50" s="80">
        <f>IF(production!PIJ24&gt;0,interest_nominal,0)</f>
        <v>0</v>
      </c>
      <c r="PIK50" s="80">
        <f>IF(production!PIK24&gt;0,interest_nominal,0)</f>
        <v>0</v>
      </c>
      <c r="PIL50" s="80">
        <f>IF(production!PIL24&gt;0,interest_nominal,0)</f>
        <v>0</v>
      </c>
      <c r="PIM50" s="80">
        <f>IF(production!PIM24&gt;0,interest_nominal,0)</f>
        <v>0</v>
      </c>
      <c r="PIN50" s="80">
        <f>IF(production!PIN24&gt;0,interest_nominal,0)</f>
        <v>0</v>
      </c>
      <c r="PIO50" s="80">
        <f>IF(production!PIO24&gt;0,interest_nominal,0)</f>
        <v>0</v>
      </c>
      <c r="PIP50" s="80">
        <f>IF(production!PIP24&gt;0,interest_nominal,0)</f>
        <v>0</v>
      </c>
      <c r="PIQ50" s="80">
        <f>IF(production!PIQ24&gt;0,interest_nominal,0)</f>
        <v>0</v>
      </c>
      <c r="PIR50" s="80">
        <f>IF(production!PIR24&gt;0,interest_nominal,0)</f>
        <v>0</v>
      </c>
      <c r="PIS50" s="80">
        <f>IF(production!PIS24&gt;0,interest_nominal,0)</f>
        <v>0</v>
      </c>
      <c r="PIT50" s="80">
        <f>IF(production!PIT24&gt;0,interest_nominal,0)</f>
        <v>0</v>
      </c>
      <c r="PIU50" s="80">
        <f>IF(production!PIU24&gt;0,interest_nominal,0)</f>
        <v>0</v>
      </c>
      <c r="PIV50" s="80">
        <f>IF(production!PIV24&gt;0,interest_nominal,0)</f>
        <v>0</v>
      </c>
      <c r="PIW50" s="80">
        <f>IF(production!PIW24&gt;0,interest_nominal,0)</f>
        <v>0</v>
      </c>
      <c r="PIX50" s="80">
        <f>IF(production!PIX24&gt;0,interest_nominal,0)</f>
        <v>0</v>
      </c>
      <c r="PIY50" s="80">
        <f>IF(production!PIY24&gt;0,interest_nominal,0)</f>
        <v>0</v>
      </c>
      <c r="PIZ50" s="80">
        <f>IF(production!PIZ24&gt;0,interest_nominal,0)</f>
        <v>0</v>
      </c>
      <c r="PJA50" s="80">
        <f>IF(production!PJA24&gt;0,interest_nominal,0)</f>
        <v>0</v>
      </c>
      <c r="PJB50" s="80">
        <f>IF(production!PJB24&gt;0,interest_nominal,0)</f>
        <v>0</v>
      </c>
      <c r="PJC50" s="80">
        <f>IF(production!PJC24&gt;0,interest_nominal,0)</f>
        <v>0</v>
      </c>
      <c r="PJD50" s="80">
        <f>IF(production!PJD24&gt;0,interest_nominal,0)</f>
        <v>0</v>
      </c>
      <c r="PJE50" s="80">
        <f>IF(production!PJE24&gt;0,interest_nominal,0)</f>
        <v>0</v>
      </c>
      <c r="PJF50" s="80">
        <f>IF(production!PJF24&gt;0,interest_nominal,0)</f>
        <v>0</v>
      </c>
      <c r="PJG50" s="80">
        <f>IF(production!PJG24&gt;0,interest_nominal,0)</f>
        <v>0</v>
      </c>
      <c r="PJH50" s="80">
        <f>IF(production!PJH24&gt;0,interest_nominal,0)</f>
        <v>0</v>
      </c>
      <c r="PJI50" s="80">
        <f>IF(production!PJI24&gt;0,interest_nominal,0)</f>
        <v>0</v>
      </c>
      <c r="PJJ50" s="80">
        <f>IF(production!PJJ24&gt;0,interest_nominal,0)</f>
        <v>0</v>
      </c>
      <c r="PJK50" s="80">
        <f>IF(production!PJK24&gt;0,interest_nominal,0)</f>
        <v>0</v>
      </c>
      <c r="PJL50" s="80">
        <f>IF(production!PJL24&gt;0,interest_nominal,0)</f>
        <v>0</v>
      </c>
      <c r="PJM50" s="80">
        <f>IF(production!PJM24&gt;0,interest_nominal,0)</f>
        <v>0</v>
      </c>
      <c r="PJN50" s="80">
        <f>IF(production!PJN24&gt;0,interest_nominal,0)</f>
        <v>0</v>
      </c>
      <c r="PJO50" s="80">
        <f>IF(production!PJO24&gt;0,interest_nominal,0)</f>
        <v>0</v>
      </c>
      <c r="PJP50" s="80">
        <f>IF(production!PJP24&gt;0,interest_nominal,0)</f>
        <v>0</v>
      </c>
      <c r="PJQ50" s="80">
        <f>IF(production!PJQ24&gt;0,interest_nominal,0)</f>
        <v>0</v>
      </c>
      <c r="PJR50" s="80">
        <f>IF(production!PJR24&gt;0,interest_nominal,0)</f>
        <v>0</v>
      </c>
      <c r="PJS50" s="80">
        <f>IF(production!PJS24&gt;0,interest_nominal,0)</f>
        <v>0</v>
      </c>
      <c r="PJT50" s="80">
        <f>IF(production!PJT24&gt;0,interest_nominal,0)</f>
        <v>0</v>
      </c>
      <c r="PJU50" s="80">
        <f>IF(production!PJU24&gt;0,interest_nominal,0)</f>
        <v>0</v>
      </c>
      <c r="PJV50" s="80">
        <f>IF(production!PJV24&gt;0,interest_nominal,0)</f>
        <v>0</v>
      </c>
      <c r="PJW50" s="80">
        <f>IF(production!PJW24&gt;0,interest_nominal,0)</f>
        <v>0</v>
      </c>
      <c r="PJX50" s="80">
        <f>IF(production!PJX24&gt;0,interest_nominal,0)</f>
        <v>0</v>
      </c>
      <c r="PJY50" s="80">
        <f>IF(production!PJY24&gt;0,interest_nominal,0)</f>
        <v>0</v>
      </c>
      <c r="PJZ50" s="80">
        <f>IF(production!PJZ24&gt;0,interest_nominal,0)</f>
        <v>0</v>
      </c>
      <c r="PKA50" s="80">
        <f>IF(production!PKA24&gt;0,interest_nominal,0)</f>
        <v>0</v>
      </c>
      <c r="PKB50" s="80">
        <f>IF(production!PKB24&gt;0,interest_nominal,0)</f>
        <v>0</v>
      </c>
      <c r="PKC50" s="80">
        <f>IF(production!PKC24&gt;0,interest_nominal,0)</f>
        <v>0</v>
      </c>
      <c r="PKD50" s="80">
        <f>IF(production!PKD24&gt;0,interest_nominal,0)</f>
        <v>0</v>
      </c>
      <c r="PKE50" s="80">
        <f>IF(production!PKE24&gt;0,interest_nominal,0)</f>
        <v>0</v>
      </c>
      <c r="PKF50" s="80">
        <f>IF(production!PKF24&gt;0,interest_nominal,0)</f>
        <v>0</v>
      </c>
      <c r="PKG50" s="80">
        <f>IF(production!PKG24&gt;0,interest_nominal,0)</f>
        <v>0</v>
      </c>
      <c r="PKH50" s="80">
        <f>IF(production!PKH24&gt;0,interest_nominal,0)</f>
        <v>0</v>
      </c>
      <c r="PKI50" s="80">
        <f>IF(production!PKI24&gt;0,interest_nominal,0)</f>
        <v>0</v>
      </c>
      <c r="PKJ50" s="80">
        <f>IF(production!PKJ24&gt;0,interest_nominal,0)</f>
        <v>0</v>
      </c>
      <c r="PKK50" s="80">
        <f>IF(production!PKK24&gt;0,interest_nominal,0)</f>
        <v>0</v>
      </c>
      <c r="PKL50" s="80">
        <f>IF(production!PKL24&gt;0,interest_nominal,0)</f>
        <v>0</v>
      </c>
      <c r="PKM50" s="80">
        <f>IF(production!PKM24&gt;0,interest_nominal,0)</f>
        <v>0</v>
      </c>
      <c r="PKN50" s="80">
        <f>IF(production!PKN24&gt;0,interest_nominal,0)</f>
        <v>0</v>
      </c>
      <c r="PKO50" s="80">
        <f>IF(production!PKO24&gt;0,interest_nominal,0)</f>
        <v>0</v>
      </c>
      <c r="PKP50" s="80">
        <f>IF(production!PKP24&gt;0,interest_nominal,0)</f>
        <v>0</v>
      </c>
      <c r="PKQ50" s="80">
        <f>IF(production!PKQ24&gt;0,interest_nominal,0)</f>
        <v>0</v>
      </c>
      <c r="PKR50" s="80">
        <f>IF(production!PKR24&gt;0,interest_nominal,0)</f>
        <v>0</v>
      </c>
      <c r="PKS50" s="80">
        <f>IF(production!PKS24&gt;0,interest_nominal,0)</f>
        <v>0</v>
      </c>
      <c r="PKT50" s="80">
        <f>IF(production!PKT24&gt;0,interest_nominal,0)</f>
        <v>0</v>
      </c>
      <c r="PKU50" s="80">
        <f>IF(production!PKU24&gt;0,interest_nominal,0)</f>
        <v>0</v>
      </c>
      <c r="PKV50" s="80">
        <f>IF(production!PKV24&gt;0,interest_nominal,0)</f>
        <v>0</v>
      </c>
      <c r="PKW50" s="80">
        <f>IF(production!PKW24&gt;0,interest_nominal,0)</f>
        <v>0</v>
      </c>
      <c r="PKX50" s="80">
        <f>IF(production!PKX24&gt;0,interest_nominal,0)</f>
        <v>0</v>
      </c>
      <c r="PKY50" s="80">
        <f>IF(production!PKY24&gt;0,interest_nominal,0)</f>
        <v>0</v>
      </c>
      <c r="PKZ50" s="80">
        <f>IF(production!PKZ24&gt;0,interest_nominal,0)</f>
        <v>0</v>
      </c>
      <c r="PLA50" s="80">
        <f>IF(production!PLA24&gt;0,interest_nominal,0)</f>
        <v>0</v>
      </c>
      <c r="PLB50" s="80">
        <f>IF(production!PLB24&gt;0,interest_nominal,0)</f>
        <v>0</v>
      </c>
      <c r="PLC50" s="80">
        <f>IF(production!PLC24&gt;0,interest_nominal,0)</f>
        <v>0</v>
      </c>
      <c r="PLD50" s="80">
        <f>IF(production!PLD24&gt;0,interest_nominal,0)</f>
        <v>0</v>
      </c>
      <c r="PLE50" s="80">
        <f>IF(production!PLE24&gt;0,interest_nominal,0)</f>
        <v>0</v>
      </c>
      <c r="PLF50" s="80">
        <f>IF(production!PLF24&gt;0,interest_nominal,0)</f>
        <v>0</v>
      </c>
      <c r="PLG50" s="80">
        <f>IF(production!PLG24&gt;0,interest_nominal,0)</f>
        <v>0</v>
      </c>
      <c r="PLH50" s="80">
        <f>IF(production!PLH24&gt;0,interest_nominal,0)</f>
        <v>0</v>
      </c>
      <c r="PLI50" s="80">
        <f>IF(production!PLI24&gt;0,interest_nominal,0)</f>
        <v>0</v>
      </c>
      <c r="PLJ50" s="80">
        <f>IF(production!PLJ24&gt;0,interest_nominal,0)</f>
        <v>0</v>
      </c>
      <c r="PLK50" s="80">
        <f>IF(production!PLK24&gt;0,interest_nominal,0)</f>
        <v>0</v>
      </c>
      <c r="PLL50" s="80">
        <f>IF(production!PLL24&gt;0,interest_nominal,0)</f>
        <v>0</v>
      </c>
      <c r="PLM50" s="80">
        <f>IF(production!PLM24&gt;0,interest_nominal,0)</f>
        <v>0</v>
      </c>
      <c r="PLN50" s="80">
        <f>IF(production!PLN24&gt;0,interest_nominal,0)</f>
        <v>0</v>
      </c>
      <c r="PLO50" s="80">
        <f>IF(production!PLO24&gt;0,interest_nominal,0)</f>
        <v>0</v>
      </c>
      <c r="PLP50" s="80">
        <f>IF(production!PLP24&gt;0,interest_nominal,0)</f>
        <v>0</v>
      </c>
      <c r="PLQ50" s="80">
        <f>IF(production!PLQ24&gt;0,interest_nominal,0)</f>
        <v>0</v>
      </c>
      <c r="PLR50" s="80">
        <f>IF(production!PLR24&gt;0,interest_nominal,0)</f>
        <v>0</v>
      </c>
      <c r="PLS50" s="80">
        <f>IF(production!PLS24&gt;0,interest_nominal,0)</f>
        <v>0</v>
      </c>
      <c r="PLT50" s="80">
        <f>IF(production!PLT24&gt;0,interest_nominal,0)</f>
        <v>0</v>
      </c>
      <c r="PLU50" s="80">
        <f>IF(production!PLU24&gt;0,interest_nominal,0)</f>
        <v>0</v>
      </c>
      <c r="PLV50" s="80">
        <f>IF(production!PLV24&gt;0,interest_nominal,0)</f>
        <v>0</v>
      </c>
      <c r="PLW50" s="80">
        <f>IF(production!PLW24&gt;0,interest_nominal,0)</f>
        <v>0</v>
      </c>
      <c r="PLX50" s="80">
        <f>IF(production!PLX24&gt;0,interest_nominal,0)</f>
        <v>0</v>
      </c>
      <c r="PLY50" s="80">
        <f>IF(production!PLY24&gt;0,interest_nominal,0)</f>
        <v>0</v>
      </c>
      <c r="PLZ50" s="80">
        <f>IF(production!PLZ24&gt;0,interest_nominal,0)</f>
        <v>0</v>
      </c>
      <c r="PMA50" s="80">
        <f>IF(production!PMA24&gt;0,interest_nominal,0)</f>
        <v>0</v>
      </c>
      <c r="PMB50" s="80">
        <f>IF(production!PMB24&gt;0,interest_nominal,0)</f>
        <v>0</v>
      </c>
      <c r="PMC50" s="80">
        <f>IF(production!PMC24&gt;0,interest_nominal,0)</f>
        <v>0</v>
      </c>
      <c r="PMD50" s="80">
        <f>IF(production!PMD24&gt;0,interest_nominal,0)</f>
        <v>0</v>
      </c>
      <c r="PME50" s="80">
        <f>IF(production!PME24&gt;0,interest_nominal,0)</f>
        <v>0</v>
      </c>
      <c r="PMF50" s="80">
        <f>IF(production!PMF24&gt;0,interest_nominal,0)</f>
        <v>0</v>
      </c>
      <c r="PMG50" s="80">
        <f>IF(production!PMG24&gt;0,interest_nominal,0)</f>
        <v>0</v>
      </c>
      <c r="PMH50" s="80">
        <f>IF(production!PMH24&gt;0,interest_nominal,0)</f>
        <v>0</v>
      </c>
      <c r="PMI50" s="80">
        <f>IF(production!PMI24&gt;0,interest_nominal,0)</f>
        <v>0</v>
      </c>
      <c r="PMJ50" s="80">
        <f>IF(production!PMJ24&gt;0,interest_nominal,0)</f>
        <v>0</v>
      </c>
      <c r="PMK50" s="80">
        <f>IF(production!PMK24&gt;0,interest_nominal,0)</f>
        <v>0</v>
      </c>
      <c r="PML50" s="80">
        <f>IF(production!PML24&gt;0,interest_nominal,0)</f>
        <v>0</v>
      </c>
      <c r="PMM50" s="80">
        <f>IF(production!PMM24&gt;0,interest_nominal,0)</f>
        <v>0</v>
      </c>
      <c r="PMN50" s="80">
        <f>IF(production!PMN24&gt;0,interest_nominal,0)</f>
        <v>0</v>
      </c>
      <c r="PMO50" s="80">
        <f>IF(production!PMO24&gt;0,interest_nominal,0)</f>
        <v>0</v>
      </c>
      <c r="PMP50" s="80">
        <f>IF(production!PMP24&gt;0,interest_nominal,0)</f>
        <v>0</v>
      </c>
      <c r="PMQ50" s="80">
        <f>IF(production!PMQ24&gt;0,interest_nominal,0)</f>
        <v>0</v>
      </c>
      <c r="PMR50" s="80">
        <f>IF(production!PMR24&gt;0,interest_nominal,0)</f>
        <v>0</v>
      </c>
      <c r="PMS50" s="80">
        <f>IF(production!PMS24&gt;0,interest_nominal,0)</f>
        <v>0</v>
      </c>
      <c r="PMT50" s="80">
        <f>IF(production!PMT24&gt;0,interest_nominal,0)</f>
        <v>0</v>
      </c>
      <c r="PMU50" s="80">
        <f>IF(production!PMU24&gt;0,interest_nominal,0)</f>
        <v>0</v>
      </c>
      <c r="PMV50" s="80">
        <f>IF(production!PMV24&gt;0,interest_nominal,0)</f>
        <v>0</v>
      </c>
      <c r="PMW50" s="80">
        <f>IF(production!PMW24&gt;0,interest_nominal,0)</f>
        <v>0</v>
      </c>
      <c r="PMX50" s="80">
        <f>IF(production!PMX24&gt;0,interest_nominal,0)</f>
        <v>0</v>
      </c>
      <c r="PMY50" s="80">
        <f>IF(production!PMY24&gt;0,interest_nominal,0)</f>
        <v>0</v>
      </c>
      <c r="PMZ50" s="80">
        <f>IF(production!PMZ24&gt;0,interest_nominal,0)</f>
        <v>0</v>
      </c>
      <c r="PNA50" s="80">
        <f>IF(production!PNA24&gt;0,interest_nominal,0)</f>
        <v>0</v>
      </c>
      <c r="PNB50" s="80">
        <f>IF(production!PNB24&gt;0,interest_nominal,0)</f>
        <v>0</v>
      </c>
      <c r="PNC50" s="80">
        <f>IF(production!PNC24&gt;0,interest_nominal,0)</f>
        <v>0</v>
      </c>
      <c r="PND50" s="80">
        <f>IF(production!PND24&gt;0,interest_nominal,0)</f>
        <v>0</v>
      </c>
      <c r="PNE50" s="80">
        <f>IF(production!PNE24&gt;0,interest_nominal,0)</f>
        <v>0</v>
      </c>
      <c r="PNF50" s="80">
        <f>IF(production!PNF24&gt;0,interest_nominal,0)</f>
        <v>0</v>
      </c>
      <c r="PNG50" s="80">
        <f>IF(production!PNG24&gt;0,interest_nominal,0)</f>
        <v>0</v>
      </c>
      <c r="PNH50" s="80">
        <f>IF(production!PNH24&gt;0,interest_nominal,0)</f>
        <v>0</v>
      </c>
      <c r="PNI50" s="80">
        <f>IF(production!PNI24&gt;0,interest_nominal,0)</f>
        <v>0</v>
      </c>
      <c r="PNJ50" s="80">
        <f>IF(production!PNJ24&gt;0,interest_nominal,0)</f>
        <v>0</v>
      </c>
      <c r="PNK50" s="80">
        <f>IF(production!PNK24&gt;0,interest_nominal,0)</f>
        <v>0</v>
      </c>
      <c r="PNL50" s="80">
        <f>IF(production!PNL24&gt;0,interest_nominal,0)</f>
        <v>0</v>
      </c>
      <c r="PNM50" s="80">
        <f>IF(production!PNM24&gt;0,interest_nominal,0)</f>
        <v>0</v>
      </c>
      <c r="PNN50" s="80">
        <f>IF(production!PNN24&gt;0,interest_nominal,0)</f>
        <v>0</v>
      </c>
      <c r="PNO50" s="80">
        <f>IF(production!PNO24&gt;0,interest_nominal,0)</f>
        <v>0</v>
      </c>
      <c r="PNP50" s="80">
        <f>IF(production!PNP24&gt;0,interest_nominal,0)</f>
        <v>0</v>
      </c>
      <c r="PNQ50" s="80">
        <f>IF(production!PNQ24&gt;0,interest_nominal,0)</f>
        <v>0</v>
      </c>
      <c r="PNR50" s="80">
        <f>IF(production!PNR24&gt;0,interest_nominal,0)</f>
        <v>0</v>
      </c>
      <c r="PNS50" s="80">
        <f>IF(production!PNS24&gt;0,interest_nominal,0)</f>
        <v>0</v>
      </c>
      <c r="PNT50" s="80">
        <f>IF(production!PNT24&gt;0,interest_nominal,0)</f>
        <v>0</v>
      </c>
      <c r="PNU50" s="80">
        <f>IF(production!PNU24&gt;0,interest_nominal,0)</f>
        <v>0</v>
      </c>
      <c r="PNV50" s="80">
        <f>IF(production!PNV24&gt;0,interest_nominal,0)</f>
        <v>0</v>
      </c>
      <c r="PNW50" s="80">
        <f>IF(production!PNW24&gt;0,interest_nominal,0)</f>
        <v>0</v>
      </c>
      <c r="PNX50" s="80">
        <f>IF(production!PNX24&gt;0,interest_nominal,0)</f>
        <v>0</v>
      </c>
      <c r="PNY50" s="80">
        <f>IF(production!PNY24&gt;0,interest_nominal,0)</f>
        <v>0</v>
      </c>
      <c r="PNZ50" s="80">
        <f>IF(production!PNZ24&gt;0,interest_nominal,0)</f>
        <v>0</v>
      </c>
      <c r="POA50" s="80">
        <f>IF(production!POA24&gt;0,interest_nominal,0)</f>
        <v>0</v>
      </c>
      <c r="POB50" s="80">
        <f>IF(production!POB24&gt;0,interest_nominal,0)</f>
        <v>0</v>
      </c>
      <c r="POC50" s="80">
        <f>IF(production!POC24&gt;0,interest_nominal,0)</f>
        <v>0</v>
      </c>
      <c r="POD50" s="80">
        <f>IF(production!POD24&gt;0,interest_nominal,0)</f>
        <v>0</v>
      </c>
      <c r="POE50" s="80">
        <f>IF(production!POE24&gt;0,interest_nominal,0)</f>
        <v>0</v>
      </c>
      <c r="POF50" s="80">
        <f>IF(production!POF24&gt;0,interest_nominal,0)</f>
        <v>0</v>
      </c>
      <c r="POG50" s="80">
        <f>IF(production!POG24&gt;0,interest_nominal,0)</f>
        <v>0</v>
      </c>
      <c r="POH50" s="80">
        <f>IF(production!POH24&gt;0,interest_nominal,0)</f>
        <v>0</v>
      </c>
      <c r="POI50" s="80">
        <f>IF(production!POI24&gt;0,interest_nominal,0)</f>
        <v>0</v>
      </c>
      <c r="POJ50" s="80">
        <f>IF(production!POJ24&gt;0,interest_nominal,0)</f>
        <v>0</v>
      </c>
      <c r="POK50" s="80">
        <f>IF(production!POK24&gt;0,interest_nominal,0)</f>
        <v>0</v>
      </c>
      <c r="POL50" s="80">
        <f>IF(production!POL24&gt;0,interest_nominal,0)</f>
        <v>0</v>
      </c>
      <c r="POM50" s="80">
        <f>IF(production!POM24&gt;0,interest_nominal,0)</f>
        <v>0</v>
      </c>
      <c r="PON50" s="80">
        <f>IF(production!PON24&gt;0,interest_nominal,0)</f>
        <v>0</v>
      </c>
      <c r="POO50" s="80">
        <f>IF(production!POO24&gt;0,interest_nominal,0)</f>
        <v>0</v>
      </c>
      <c r="POP50" s="80">
        <f>IF(production!POP24&gt;0,interest_nominal,0)</f>
        <v>0</v>
      </c>
      <c r="POQ50" s="80">
        <f>IF(production!POQ24&gt;0,interest_nominal,0)</f>
        <v>0</v>
      </c>
      <c r="POR50" s="80">
        <f>IF(production!POR24&gt;0,interest_nominal,0)</f>
        <v>0</v>
      </c>
      <c r="POS50" s="80">
        <f>IF(production!POS24&gt;0,interest_nominal,0)</f>
        <v>0</v>
      </c>
      <c r="POT50" s="80">
        <f>IF(production!POT24&gt;0,interest_nominal,0)</f>
        <v>0</v>
      </c>
      <c r="POU50" s="80">
        <f>IF(production!POU24&gt;0,interest_nominal,0)</f>
        <v>0</v>
      </c>
      <c r="POV50" s="80">
        <f>IF(production!POV24&gt;0,interest_nominal,0)</f>
        <v>0</v>
      </c>
      <c r="POW50" s="80">
        <f>IF(production!POW24&gt;0,interest_nominal,0)</f>
        <v>0</v>
      </c>
      <c r="POX50" s="80">
        <f>IF(production!POX24&gt;0,interest_nominal,0)</f>
        <v>0</v>
      </c>
      <c r="POY50" s="80">
        <f>IF(production!POY24&gt;0,interest_nominal,0)</f>
        <v>0</v>
      </c>
      <c r="POZ50" s="80">
        <f>IF(production!POZ24&gt;0,interest_nominal,0)</f>
        <v>0</v>
      </c>
      <c r="PPA50" s="80">
        <f>IF(production!PPA24&gt;0,interest_nominal,0)</f>
        <v>0</v>
      </c>
      <c r="PPB50" s="80">
        <f>IF(production!PPB24&gt;0,interest_nominal,0)</f>
        <v>0</v>
      </c>
      <c r="PPC50" s="80">
        <f>IF(production!PPC24&gt;0,interest_nominal,0)</f>
        <v>0</v>
      </c>
      <c r="PPD50" s="80">
        <f>IF(production!PPD24&gt;0,interest_nominal,0)</f>
        <v>0</v>
      </c>
      <c r="PPE50" s="80">
        <f>IF(production!PPE24&gt;0,interest_nominal,0)</f>
        <v>0</v>
      </c>
      <c r="PPF50" s="80">
        <f>IF(production!PPF24&gt;0,interest_nominal,0)</f>
        <v>0</v>
      </c>
      <c r="PPG50" s="80">
        <f>IF(production!PPG24&gt;0,interest_nominal,0)</f>
        <v>0</v>
      </c>
      <c r="PPH50" s="80">
        <f>IF(production!PPH24&gt;0,interest_nominal,0)</f>
        <v>0</v>
      </c>
      <c r="PPI50" s="80">
        <f>IF(production!PPI24&gt;0,interest_nominal,0)</f>
        <v>0</v>
      </c>
      <c r="PPJ50" s="80">
        <f>IF(production!PPJ24&gt;0,interest_nominal,0)</f>
        <v>0</v>
      </c>
      <c r="PPK50" s="80">
        <f>IF(production!PPK24&gt;0,interest_nominal,0)</f>
        <v>0</v>
      </c>
      <c r="PPL50" s="80">
        <f>IF(production!PPL24&gt;0,interest_nominal,0)</f>
        <v>0</v>
      </c>
      <c r="PPM50" s="80">
        <f>IF(production!PPM24&gt;0,interest_nominal,0)</f>
        <v>0</v>
      </c>
      <c r="PPN50" s="80">
        <f>IF(production!PPN24&gt;0,interest_nominal,0)</f>
        <v>0</v>
      </c>
      <c r="PPO50" s="80">
        <f>IF(production!PPO24&gt;0,interest_nominal,0)</f>
        <v>0</v>
      </c>
      <c r="PPP50" s="80">
        <f>IF(production!PPP24&gt;0,interest_nominal,0)</f>
        <v>0</v>
      </c>
      <c r="PPQ50" s="80">
        <f>IF(production!PPQ24&gt;0,interest_nominal,0)</f>
        <v>0</v>
      </c>
      <c r="PPR50" s="80">
        <f>IF(production!PPR24&gt;0,interest_nominal,0)</f>
        <v>0</v>
      </c>
      <c r="PPS50" s="80">
        <f>IF(production!PPS24&gt;0,interest_nominal,0)</f>
        <v>0</v>
      </c>
      <c r="PPT50" s="80">
        <f>IF(production!PPT24&gt;0,interest_nominal,0)</f>
        <v>0</v>
      </c>
      <c r="PPU50" s="80">
        <f>IF(production!PPU24&gt;0,interest_nominal,0)</f>
        <v>0</v>
      </c>
      <c r="PPV50" s="80">
        <f>IF(production!PPV24&gt;0,interest_nominal,0)</f>
        <v>0</v>
      </c>
      <c r="PPW50" s="80">
        <f>IF(production!PPW24&gt;0,interest_nominal,0)</f>
        <v>0</v>
      </c>
      <c r="PPX50" s="80">
        <f>IF(production!PPX24&gt;0,interest_nominal,0)</f>
        <v>0</v>
      </c>
      <c r="PPY50" s="80">
        <f>IF(production!PPY24&gt;0,interest_nominal,0)</f>
        <v>0</v>
      </c>
      <c r="PPZ50" s="80">
        <f>IF(production!PPZ24&gt;0,interest_nominal,0)</f>
        <v>0</v>
      </c>
      <c r="PQA50" s="80">
        <f>IF(production!PQA24&gt;0,interest_nominal,0)</f>
        <v>0</v>
      </c>
      <c r="PQB50" s="80">
        <f>IF(production!PQB24&gt;0,interest_nominal,0)</f>
        <v>0</v>
      </c>
      <c r="PQC50" s="80">
        <f>IF(production!PQC24&gt;0,interest_nominal,0)</f>
        <v>0</v>
      </c>
      <c r="PQD50" s="80">
        <f>IF(production!PQD24&gt;0,interest_nominal,0)</f>
        <v>0</v>
      </c>
      <c r="PQE50" s="80">
        <f>IF(production!PQE24&gt;0,interest_nominal,0)</f>
        <v>0</v>
      </c>
      <c r="PQF50" s="80">
        <f>IF(production!PQF24&gt;0,interest_nominal,0)</f>
        <v>0</v>
      </c>
      <c r="PQG50" s="80">
        <f>IF(production!PQG24&gt;0,interest_nominal,0)</f>
        <v>0</v>
      </c>
      <c r="PQH50" s="80">
        <f>IF(production!PQH24&gt;0,interest_nominal,0)</f>
        <v>0</v>
      </c>
      <c r="PQI50" s="80">
        <f>IF(production!PQI24&gt;0,interest_nominal,0)</f>
        <v>0</v>
      </c>
      <c r="PQJ50" s="80">
        <f>IF(production!PQJ24&gt;0,interest_nominal,0)</f>
        <v>0</v>
      </c>
      <c r="PQK50" s="80">
        <f>IF(production!PQK24&gt;0,interest_nominal,0)</f>
        <v>0</v>
      </c>
      <c r="PQL50" s="80">
        <f>IF(production!PQL24&gt;0,interest_nominal,0)</f>
        <v>0</v>
      </c>
      <c r="PQM50" s="80">
        <f>IF(production!PQM24&gt;0,interest_nominal,0)</f>
        <v>0</v>
      </c>
      <c r="PQN50" s="80">
        <f>IF(production!PQN24&gt;0,interest_nominal,0)</f>
        <v>0</v>
      </c>
      <c r="PQO50" s="80">
        <f>IF(production!PQO24&gt;0,interest_nominal,0)</f>
        <v>0</v>
      </c>
      <c r="PQP50" s="80">
        <f>IF(production!PQP24&gt;0,interest_nominal,0)</f>
        <v>0</v>
      </c>
      <c r="PQQ50" s="80">
        <f>IF(production!PQQ24&gt;0,interest_nominal,0)</f>
        <v>0</v>
      </c>
      <c r="PQR50" s="80">
        <f>IF(production!PQR24&gt;0,interest_nominal,0)</f>
        <v>0</v>
      </c>
      <c r="PQS50" s="80">
        <f>IF(production!PQS24&gt;0,interest_nominal,0)</f>
        <v>0</v>
      </c>
      <c r="PQT50" s="80">
        <f>IF(production!PQT24&gt;0,interest_nominal,0)</f>
        <v>0</v>
      </c>
      <c r="PQU50" s="80">
        <f>IF(production!PQU24&gt;0,interest_nominal,0)</f>
        <v>0</v>
      </c>
      <c r="PQV50" s="80">
        <f>IF(production!PQV24&gt;0,interest_nominal,0)</f>
        <v>0</v>
      </c>
      <c r="PQW50" s="80">
        <f>IF(production!PQW24&gt;0,interest_nominal,0)</f>
        <v>0</v>
      </c>
      <c r="PQX50" s="80">
        <f>IF(production!PQX24&gt;0,interest_nominal,0)</f>
        <v>0</v>
      </c>
      <c r="PQY50" s="80">
        <f>IF(production!PQY24&gt;0,interest_nominal,0)</f>
        <v>0</v>
      </c>
      <c r="PQZ50" s="80">
        <f>IF(production!PQZ24&gt;0,interest_nominal,0)</f>
        <v>0</v>
      </c>
      <c r="PRA50" s="80">
        <f>IF(production!PRA24&gt;0,interest_nominal,0)</f>
        <v>0</v>
      </c>
      <c r="PRB50" s="80">
        <f>IF(production!PRB24&gt;0,interest_nominal,0)</f>
        <v>0</v>
      </c>
      <c r="PRC50" s="80">
        <f>IF(production!PRC24&gt;0,interest_nominal,0)</f>
        <v>0</v>
      </c>
      <c r="PRD50" s="80">
        <f>IF(production!PRD24&gt;0,interest_nominal,0)</f>
        <v>0</v>
      </c>
      <c r="PRE50" s="80">
        <f>IF(production!PRE24&gt;0,interest_nominal,0)</f>
        <v>0</v>
      </c>
      <c r="PRF50" s="80">
        <f>IF(production!PRF24&gt;0,interest_nominal,0)</f>
        <v>0</v>
      </c>
      <c r="PRG50" s="80">
        <f>IF(production!PRG24&gt;0,interest_nominal,0)</f>
        <v>0</v>
      </c>
      <c r="PRH50" s="80">
        <f>IF(production!PRH24&gt;0,interest_nominal,0)</f>
        <v>0</v>
      </c>
      <c r="PRI50" s="80">
        <f>IF(production!PRI24&gt;0,interest_nominal,0)</f>
        <v>0</v>
      </c>
      <c r="PRJ50" s="80">
        <f>IF(production!PRJ24&gt;0,interest_nominal,0)</f>
        <v>0</v>
      </c>
      <c r="PRK50" s="80">
        <f>IF(production!PRK24&gt;0,interest_nominal,0)</f>
        <v>0</v>
      </c>
      <c r="PRL50" s="80">
        <f>IF(production!PRL24&gt;0,interest_nominal,0)</f>
        <v>0</v>
      </c>
      <c r="PRM50" s="80">
        <f>IF(production!PRM24&gt;0,interest_nominal,0)</f>
        <v>0</v>
      </c>
      <c r="PRN50" s="80">
        <f>IF(production!PRN24&gt;0,interest_nominal,0)</f>
        <v>0</v>
      </c>
      <c r="PRO50" s="80">
        <f>IF(production!PRO24&gt;0,interest_nominal,0)</f>
        <v>0</v>
      </c>
      <c r="PRP50" s="80">
        <f>IF(production!PRP24&gt;0,interest_nominal,0)</f>
        <v>0</v>
      </c>
      <c r="PRQ50" s="80">
        <f>IF(production!PRQ24&gt;0,interest_nominal,0)</f>
        <v>0</v>
      </c>
      <c r="PRR50" s="80">
        <f>IF(production!PRR24&gt;0,interest_nominal,0)</f>
        <v>0</v>
      </c>
      <c r="PRS50" s="80">
        <f>IF(production!PRS24&gt;0,interest_nominal,0)</f>
        <v>0</v>
      </c>
      <c r="PRT50" s="80">
        <f>IF(production!PRT24&gt;0,interest_nominal,0)</f>
        <v>0</v>
      </c>
      <c r="PRU50" s="80">
        <f>IF(production!PRU24&gt;0,interest_nominal,0)</f>
        <v>0</v>
      </c>
      <c r="PRV50" s="80">
        <f>IF(production!PRV24&gt;0,interest_nominal,0)</f>
        <v>0</v>
      </c>
      <c r="PRW50" s="80">
        <f>IF(production!PRW24&gt;0,interest_nominal,0)</f>
        <v>0</v>
      </c>
      <c r="PRX50" s="80">
        <f>IF(production!PRX24&gt;0,interest_nominal,0)</f>
        <v>0</v>
      </c>
      <c r="PRY50" s="80">
        <f>IF(production!PRY24&gt;0,interest_nominal,0)</f>
        <v>0</v>
      </c>
      <c r="PRZ50" s="80">
        <f>IF(production!PRZ24&gt;0,interest_nominal,0)</f>
        <v>0</v>
      </c>
      <c r="PSA50" s="80">
        <f>IF(production!PSA24&gt;0,interest_nominal,0)</f>
        <v>0</v>
      </c>
      <c r="PSB50" s="80">
        <f>IF(production!PSB24&gt;0,interest_nominal,0)</f>
        <v>0</v>
      </c>
      <c r="PSC50" s="80">
        <f>IF(production!PSC24&gt;0,interest_nominal,0)</f>
        <v>0</v>
      </c>
      <c r="PSD50" s="80">
        <f>IF(production!PSD24&gt;0,interest_nominal,0)</f>
        <v>0</v>
      </c>
      <c r="PSE50" s="80">
        <f>IF(production!PSE24&gt;0,interest_nominal,0)</f>
        <v>0</v>
      </c>
      <c r="PSF50" s="80">
        <f>IF(production!PSF24&gt;0,interest_nominal,0)</f>
        <v>0</v>
      </c>
      <c r="PSG50" s="80">
        <f>IF(production!PSG24&gt;0,interest_nominal,0)</f>
        <v>0</v>
      </c>
      <c r="PSH50" s="80">
        <f>IF(production!PSH24&gt;0,interest_nominal,0)</f>
        <v>0</v>
      </c>
      <c r="PSI50" s="80">
        <f>IF(production!PSI24&gt;0,interest_nominal,0)</f>
        <v>0</v>
      </c>
      <c r="PSJ50" s="80">
        <f>IF(production!PSJ24&gt;0,interest_nominal,0)</f>
        <v>0</v>
      </c>
      <c r="PSK50" s="80">
        <f>IF(production!PSK24&gt;0,interest_nominal,0)</f>
        <v>0</v>
      </c>
      <c r="PSL50" s="80">
        <f>IF(production!PSL24&gt;0,interest_nominal,0)</f>
        <v>0</v>
      </c>
      <c r="PSM50" s="80">
        <f>IF(production!PSM24&gt;0,interest_nominal,0)</f>
        <v>0</v>
      </c>
      <c r="PSN50" s="80">
        <f>IF(production!PSN24&gt;0,interest_nominal,0)</f>
        <v>0</v>
      </c>
      <c r="PSO50" s="80">
        <f>IF(production!PSO24&gt;0,interest_nominal,0)</f>
        <v>0</v>
      </c>
      <c r="PSP50" s="80">
        <f>IF(production!PSP24&gt;0,interest_nominal,0)</f>
        <v>0</v>
      </c>
      <c r="PSQ50" s="80">
        <f>IF(production!PSQ24&gt;0,interest_nominal,0)</f>
        <v>0</v>
      </c>
      <c r="PSR50" s="80">
        <f>IF(production!PSR24&gt;0,interest_nominal,0)</f>
        <v>0</v>
      </c>
      <c r="PSS50" s="80">
        <f>IF(production!PSS24&gt;0,interest_nominal,0)</f>
        <v>0</v>
      </c>
      <c r="PST50" s="80">
        <f>IF(production!PST24&gt;0,interest_nominal,0)</f>
        <v>0</v>
      </c>
      <c r="PSU50" s="80">
        <f>IF(production!PSU24&gt;0,interest_nominal,0)</f>
        <v>0</v>
      </c>
      <c r="PSV50" s="80">
        <f>IF(production!PSV24&gt;0,interest_nominal,0)</f>
        <v>0</v>
      </c>
      <c r="PSW50" s="80">
        <f>IF(production!PSW24&gt;0,interest_nominal,0)</f>
        <v>0</v>
      </c>
      <c r="PSX50" s="80">
        <f>IF(production!PSX24&gt;0,interest_nominal,0)</f>
        <v>0</v>
      </c>
      <c r="PSY50" s="80">
        <f>IF(production!PSY24&gt;0,interest_nominal,0)</f>
        <v>0</v>
      </c>
      <c r="PSZ50" s="80">
        <f>IF(production!PSZ24&gt;0,interest_nominal,0)</f>
        <v>0</v>
      </c>
      <c r="PTA50" s="80">
        <f>IF(production!PTA24&gt;0,interest_nominal,0)</f>
        <v>0</v>
      </c>
      <c r="PTB50" s="80">
        <f>IF(production!PTB24&gt;0,interest_nominal,0)</f>
        <v>0</v>
      </c>
      <c r="PTC50" s="80">
        <f>IF(production!PTC24&gt;0,interest_nominal,0)</f>
        <v>0</v>
      </c>
      <c r="PTD50" s="80">
        <f>IF(production!PTD24&gt;0,interest_nominal,0)</f>
        <v>0</v>
      </c>
      <c r="PTE50" s="80">
        <f>IF(production!PTE24&gt;0,interest_nominal,0)</f>
        <v>0</v>
      </c>
      <c r="PTF50" s="80">
        <f>IF(production!PTF24&gt;0,interest_nominal,0)</f>
        <v>0</v>
      </c>
      <c r="PTG50" s="80">
        <f>IF(production!PTG24&gt;0,interest_nominal,0)</f>
        <v>0</v>
      </c>
      <c r="PTH50" s="80">
        <f>IF(production!PTH24&gt;0,interest_nominal,0)</f>
        <v>0</v>
      </c>
      <c r="PTI50" s="80">
        <f>IF(production!PTI24&gt;0,interest_nominal,0)</f>
        <v>0</v>
      </c>
      <c r="PTJ50" s="80">
        <f>IF(production!PTJ24&gt;0,interest_nominal,0)</f>
        <v>0</v>
      </c>
      <c r="PTK50" s="80">
        <f>IF(production!PTK24&gt;0,interest_nominal,0)</f>
        <v>0</v>
      </c>
      <c r="PTL50" s="80">
        <f>IF(production!PTL24&gt;0,interest_nominal,0)</f>
        <v>0</v>
      </c>
      <c r="PTM50" s="80">
        <f>IF(production!PTM24&gt;0,interest_nominal,0)</f>
        <v>0</v>
      </c>
      <c r="PTN50" s="80">
        <f>IF(production!PTN24&gt;0,interest_nominal,0)</f>
        <v>0</v>
      </c>
      <c r="PTO50" s="80">
        <f>IF(production!PTO24&gt;0,interest_nominal,0)</f>
        <v>0</v>
      </c>
      <c r="PTP50" s="80">
        <f>IF(production!PTP24&gt;0,interest_nominal,0)</f>
        <v>0</v>
      </c>
      <c r="PTQ50" s="80">
        <f>IF(production!PTQ24&gt;0,interest_nominal,0)</f>
        <v>0</v>
      </c>
      <c r="PTR50" s="80">
        <f>IF(production!PTR24&gt;0,interest_nominal,0)</f>
        <v>0</v>
      </c>
      <c r="PTS50" s="80">
        <f>IF(production!PTS24&gt;0,interest_nominal,0)</f>
        <v>0</v>
      </c>
      <c r="PTT50" s="80">
        <f>IF(production!PTT24&gt;0,interest_nominal,0)</f>
        <v>0</v>
      </c>
      <c r="PTU50" s="80">
        <f>IF(production!PTU24&gt;0,interest_nominal,0)</f>
        <v>0</v>
      </c>
      <c r="PTV50" s="80">
        <f>IF(production!PTV24&gt;0,interest_nominal,0)</f>
        <v>0</v>
      </c>
      <c r="PTW50" s="80">
        <f>IF(production!PTW24&gt;0,interest_nominal,0)</f>
        <v>0</v>
      </c>
      <c r="PTX50" s="80">
        <f>IF(production!PTX24&gt;0,interest_nominal,0)</f>
        <v>0</v>
      </c>
      <c r="PTY50" s="80">
        <f>IF(production!PTY24&gt;0,interest_nominal,0)</f>
        <v>0</v>
      </c>
      <c r="PTZ50" s="80">
        <f>IF(production!PTZ24&gt;0,interest_nominal,0)</f>
        <v>0</v>
      </c>
      <c r="PUA50" s="80">
        <f>IF(production!PUA24&gt;0,interest_nominal,0)</f>
        <v>0</v>
      </c>
      <c r="PUB50" s="80">
        <f>IF(production!PUB24&gt;0,interest_nominal,0)</f>
        <v>0</v>
      </c>
      <c r="PUC50" s="80">
        <f>IF(production!PUC24&gt;0,interest_nominal,0)</f>
        <v>0</v>
      </c>
      <c r="PUD50" s="80">
        <f>IF(production!PUD24&gt;0,interest_nominal,0)</f>
        <v>0</v>
      </c>
      <c r="PUE50" s="80">
        <f>IF(production!PUE24&gt;0,interest_nominal,0)</f>
        <v>0</v>
      </c>
      <c r="PUF50" s="80">
        <f>IF(production!PUF24&gt;0,interest_nominal,0)</f>
        <v>0</v>
      </c>
      <c r="PUG50" s="80">
        <f>IF(production!PUG24&gt;0,interest_nominal,0)</f>
        <v>0</v>
      </c>
      <c r="PUH50" s="80">
        <f>IF(production!PUH24&gt;0,interest_nominal,0)</f>
        <v>0</v>
      </c>
      <c r="PUI50" s="80">
        <f>IF(production!PUI24&gt;0,interest_nominal,0)</f>
        <v>0</v>
      </c>
      <c r="PUJ50" s="80">
        <f>IF(production!PUJ24&gt;0,interest_nominal,0)</f>
        <v>0</v>
      </c>
      <c r="PUK50" s="80">
        <f>IF(production!PUK24&gt;0,interest_nominal,0)</f>
        <v>0</v>
      </c>
      <c r="PUL50" s="80">
        <f>IF(production!PUL24&gt;0,interest_nominal,0)</f>
        <v>0</v>
      </c>
      <c r="PUM50" s="80">
        <f>IF(production!PUM24&gt;0,interest_nominal,0)</f>
        <v>0</v>
      </c>
      <c r="PUN50" s="80">
        <f>IF(production!PUN24&gt;0,interest_nominal,0)</f>
        <v>0</v>
      </c>
      <c r="PUO50" s="80">
        <f>IF(production!PUO24&gt;0,interest_nominal,0)</f>
        <v>0</v>
      </c>
      <c r="PUP50" s="80">
        <f>IF(production!PUP24&gt;0,interest_nominal,0)</f>
        <v>0</v>
      </c>
      <c r="PUQ50" s="80">
        <f>IF(production!PUQ24&gt;0,interest_nominal,0)</f>
        <v>0</v>
      </c>
      <c r="PUR50" s="80">
        <f>IF(production!PUR24&gt;0,interest_nominal,0)</f>
        <v>0</v>
      </c>
      <c r="PUS50" s="80">
        <f>IF(production!PUS24&gt;0,interest_nominal,0)</f>
        <v>0</v>
      </c>
      <c r="PUT50" s="80">
        <f>IF(production!PUT24&gt;0,interest_nominal,0)</f>
        <v>0</v>
      </c>
      <c r="PUU50" s="80">
        <f>IF(production!PUU24&gt;0,interest_nominal,0)</f>
        <v>0</v>
      </c>
      <c r="PUV50" s="80">
        <f>IF(production!PUV24&gt;0,interest_nominal,0)</f>
        <v>0</v>
      </c>
      <c r="PUW50" s="80">
        <f>IF(production!PUW24&gt;0,interest_nominal,0)</f>
        <v>0</v>
      </c>
      <c r="PUX50" s="80">
        <f>IF(production!PUX24&gt;0,interest_nominal,0)</f>
        <v>0</v>
      </c>
      <c r="PUY50" s="80">
        <f>IF(production!PUY24&gt;0,interest_nominal,0)</f>
        <v>0</v>
      </c>
      <c r="PUZ50" s="80">
        <f>IF(production!PUZ24&gt;0,interest_nominal,0)</f>
        <v>0</v>
      </c>
      <c r="PVA50" s="80">
        <f>IF(production!PVA24&gt;0,interest_nominal,0)</f>
        <v>0</v>
      </c>
      <c r="PVB50" s="80">
        <f>IF(production!PVB24&gt;0,interest_nominal,0)</f>
        <v>0</v>
      </c>
      <c r="PVC50" s="80">
        <f>IF(production!PVC24&gt;0,interest_nominal,0)</f>
        <v>0</v>
      </c>
      <c r="PVD50" s="80">
        <f>IF(production!PVD24&gt;0,interest_nominal,0)</f>
        <v>0</v>
      </c>
      <c r="PVE50" s="80">
        <f>IF(production!PVE24&gt;0,interest_nominal,0)</f>
        <v>0</v>
      </c>
      <c r="PVF50" s="80">
        <f>IF(production!PVF24&gt;0,interest_nominal,0)</f>
        <v>0</v>
      </c>
      <c r="PVG50" s="80">
        <f>IF(production!PVG24&gt;0,interest_nominal,0)</f>
        <v>0</v>
      </c>
      <c r="PVH50" s="80">
        <f>IF(production!PVH24&gt;0,interest_nominal,0)</f>
        <v>0</v>
      </c>
      <c r="PVI50" s="80">
        <f>IF(production!PVI24&gt;0,interest_nominal,0)</f>
        <v>0</v>
      </c>
      <c r="PVJ50" s="80">
        <f>IF(production!PVJ24&gt;0,interest_nominal,0)</f>
        <v>0</v>
      </c>
      <c r="PVK50" s="80">
        <f>IF(production!PVK24&gt;0,interest_nominal,0)</f>
        <v>0</v>
      </c>
      <c r="PVL50" s="80">
        <f>IF(production!PVL24&gt;0,interest_nominal,0)</f>
        <v>0</v>
      </c>
      <c r="PVM50" s="80">
        <f>IF(production!PVM24&gt;0,interest_nominal,0)</f>
        <v>0</v>
      </c>
      <c r="PVN50" s="80">
        <f>IF(production!PVN24&gt;0,interest_nominal,0)</f>
        <v>0</v>
      </c>
      <c r="PVO50" s="80">
        <f>IF(production!PVO24&gt;0,interest_nominal,0)</f>
        <v>0</v>
      </c>
      <c r="PVP50" s="80">
        <f>IF(production!PVP24&gt;0,interest_nominal,0)</f>
        <v>0</v>
      </c>
      <c r="PVQ50" s="80">
        <f>IF(production!PVQ24&gt;0,interest_nominal,0)</f>
        <v>0</v>
      </c>
      <c r="PVR50" s="80">
        <f>IF(production!PVR24&gt;0,interest_nominal,0)</f>
        <v>0</v>
      </c>
      <c r="PVS50" s="80">
        <f>IF(production!PVS24&gt;0,interest_nominal,0)</f>
        <v>0</v>
      </c>
      <c r="PVT50" s="80">
        <f>IF(production!PVT24&gt;0,interest_nominal,0)</f>
        <v>0</v>
      </c>
      <c r="PVU50" s="80">
        <f>IF(production!PVU24&gt;0,interest_nominal,0)</f>
        <v>0</v>
      </c>
      <c r="PVV50" s="80">
        <f>IF(production!PVV24&gt;0,interest_nominal,0)</f>
        <v>0</v>
      </c>
      <c r="PVW50" s="80">
        <f>IF(production!PVW24&gt;0,interest_nominal,0)</f>
        <v>0</v>
      </c>
      <c r="PVX50" s="80">
        <f>IF(production!PVX24&gt;0,interest_nominal,0)</f>
        <v>0</v>
      </c>
      <c r="PVY50" s="80">
        <f>IF(production!PVY24&gt;0,interest_nominal,0)</f>
        <v>0</v>
      </c>
      <c r="PVZ50" s="80">
        <f>IF(production!PVZ24&gt;0,interest_nominal,0)</f>
        <v>0</v>
      </c>
      <c r="PWA50" s="80">
        <f>IF(production!PWA24&gt;0,interest_nominal,0)</f>
        <v>0</v>
      </c>
      <c r="PWB50" s="80">
        <f>IF(production!PWB24&gt;0,interest_nominal,0)</f>
        <v>0</v>
      </c>
      <c r="PWC50" s="80">
        <f>IF(production!PWC24&gt;0,interest_nominal,0)</f>
        <v>0</v>
      </c>
      <c r="PWD50" s="80">
        <f>IF(production!PWD24&gt;0,interest_nominal,0)</f>
        <v>0</v>
      </c>
      <c r="PWE50" s="80">
        <f>IF(production!PWE24&gt;0,interest_nominal,0)</f>
        <v>0</v>
      </c>
      <c r="PWF50" s="80">
        <f>IF(production!PWF24&gt;0,interest_nominal,0)</f>
        <v>0</v>
      </c>
      <c r="PWG50" s="80">
        <f>IF(production!PWG24&gt;0,interest_nominal,0)</f>
        <v>0</v>
      </c>
      <c r="PWH50" s="80">
        <f>IF(production!PWH24&gt;0,interest_nominal,0)</f>
        <v>0</v>
      </c>
      <c r="PWI50" s="80">
        <f>IF(production!PWI24&gt;0,interest_nominal,0)</f>
        <v>0</v>
      </c>
      <c r="PWJ50" s="80">
        <f>IF(production!PWJ24&gt;0,interest_nominal,0)</f>
        <v>0</v>
      </c>
      <c r="PWK50" s="80">
        <f>IF(production!PWK24&gt;0,interest_nominal,0)</f>
        <v>0</v>
      </c>
      <c r="PWL50" s="80">
        <f>IF(production!PWL24&gt;0,interest_nominal,0)</f>
        <v>0</v>
      </c>
      <c r="PWM50" s="80">
        <f>IF(production!PWM24&gt;0,interest_nominal,0)</f>
        <v>0</v>
      </c>
      <c r="PWN50" s="80">
        <f>IF(production!PWN24&gt;0,interest_nominal,0)</f>
        <v>0</v>
      </c>
      <c r="PWO50" s="80">
        <f>IF(production!PWO24&gt;0,interest_nominal,0)</f>
        <v>0</v>
      </c>
      <c r="PWP50" s="80">
        <f>IF(production!PWP24&gt;0,interest_nominal,0)</f>
        <v>0</v>
      </c>
      <c r="PWQ50" s="80">
        <f>IF(production!PWQ24&gt;0,interest_nominal,0)</f>
        <v>0</v>
      </c>
      <c r="PWR50" s="80">
        <f>IF(production!PWR24&gt;0,interest_nominal,0)</f>
        <v>0</v>
      </c>
      <c r="PWS50" s="80">
        <f>IF(production!PWS24&gt;0,interest_nominal,0)</f>
        <v>0</v>
      </c>
      <c r="PWT50" s="80">
        <f>IF(production!PWT24&gt;0,interest_nominal,0)</f>
        <v>0</v>
      </c>
      <c r="PWU50" s="80">
        <f>IF(production!PWU24&gt;0,interest_nominal,0)</f>
        <v>0</v>
      </c>
      <c r="PWV50" s="80">
        <f>IF(production!PWV24&gt;0,interest_nominal,0)</f>
        <v>0</v>
      </c>
      <c r="PWW50" s="80">
        <f>IF(production!PWW24&gt;0,interest_nominal,0)</f>
        <v>0</v>
      </c>
      <c r="PWX50" s="80">
        <f>IF(production!PWX24&gt;0,interest_nominal,0)</f>
        <v>0</v>
      </c>
      <c r="PWY50" s="80">
        <f>IF(production!PWY24&gt;0,interest_nominal,0)</f>
        <v>0</v>
      </c>
      <c r="PWZ50" s="80">
        <f>IF(production!PWZ24&gt;0,interest_nominal,0)</f>
        <v>0</v>
      </c>
      <c r="PXA50" s="80">
        <f>IF(production!PXA24&gt;0,interest_nominal,0)</f>
        <v>0</v>
      </c>
      <c r="PXB50" s="80">
        <f>IF(production!PXB24&gt;0,interest_nominal,0)</f>
        <v>0</v>
      </c>
      <c r="PXC50" s="80">
        <f>IF(production!PXC24&gt;0,interest_nominal,0)</f>
        <v>0</v>
      </c>
      <c r="PXD50" s="80">
        <f>IF(production!PXD24&gt;0,interest_nominal,0)</f>
        <v>0</v>
      </c>
      <c r="PXE50" s="80">
        <f>IF(production!PXE24&gt;0,interest_nominal,0)</f>
        <v>0</v>
      </c>
      <c r="PXF50" s="80">
        <f>IF(production!PXF24&gt;0,interest_nominal,0)</f>
        <v>0</v>
      </c>
      <c r="PXG50" s="80">
        <f>IF(production!PXG24&gt;0,interest_nominal,0)</f>
        <v>0</v>
      </c>
      <c r="PXH50" s="80">
        <f>IF(production!PXH24&gt;0,interest_nominal,0)</f>
        <v>0</v>
      </c>
      <c r="PXI50" s="80">
        <f>IF(production!PXI24&gt;0,interest_nominal,0)</f>
        <v>0</v>
      </c>
      <c r="PXJ50" s="80">
        <f>IF(production!PXJ24&gt;0,interest_nominal,0)</f>
        <v>0</v>
      </c>
      <c r="PXK50" s="80">
        <f>IF(production!PXK24&gt;0,interest_nominal,0)</f>
        <v>0</v>
      </c>
      <c r="PXL50" s="80">
        <f>IF(production!PXL24&gt;0,interest_nominal,0)</f>
        <v>0</v>
      </c>
      <c r="PXM50" s="80">
        <f>IF(production!PXM24&gt;0,interest_nominal,0)</f>
        <v>0</v>
      </c>
      <c r="PXN50" s="80">
        <f>IF(production!PXN24&gt;0,interest_nominal,0)</f>
        <v>0</v>
      </c>
      <c r="PXO50" s="80">
        <f>IF(production!PXO24&gt;0,interest_nominal,0)</f>
        <v>0</v>
      </c>
      <c r="PXP50" s="80">
        <f>IF(production!PXP24&gt;0,interest_nominal,0)</f>
        <v>0</v>
      </c>
      <c r="PXQ50" s="80">
        <f>IF(production!PXQ24&gt;0,interest_nominal,0)</f>
        <v>0</v>
      </c>
      <c r="PXR50" s="80">
        <f>IF(production!PXR24&gt;0,interest_nominal,0)</f>
        <v>0</v>
      </c>
      <c r="PXS50" s="80">
        <f>IF(production!PXS24&gt;0,interest_nominal,0)</f>
        <v>0</v>
      </c>
      <c r="PXT50" s="80">
        <f>IF(production!PXT24&gt;0,interest_nominal,0)</f>
        <v>0</v>
      </c>
      <c r="PXU50" s="80">
        <f>IF(production!PXU24&gt;0,interest_nominal,0)</f>
        <v>0</v>
      </c>
      <c r="PXV50" s="80">
        <f>IF(production!PXV24&gt;0,interest_nominal,0)</f>
        <v>0</v>
      </c>
      <c r="PXW50" s="80">
        <f>IF(production!PXW24&gt;0,interest_nominal,0)</f>
        <v>0</v>
      </c>
      <c r="PXX50" s="80">
        <f>IF(production!PXX24&gt;0,interest_nominal,0)</f>
        <v>0</v>
      </c>
      <c r="PXY50" s="80">
        <f>IF(production!PXY24&gt;0,interest_nominal,0)</f>
        <v>0</v>
      </c>
      <c r="PXZ50" s="80">
        <f>IF(production!PXZ24&gt;0,interest_nominal,0)</f>
        <v>0</v>
      </c>
      <c r="PYA50" s="80">
        <f>IF(production!PYA24&gt;0,interest_nominal,0)</f>
        <v>0</v>
      </c>
      <c r="PYB50" s="80">
        <f>IF(production!PYB24&gt;0,interest_nominal,0)</f>
        <v>0</v>
      </c>
      <c r="PYC50" s="80">
        <f>IF(production!PYC24&gt;0,interest_nominal,0)</f>
        <v>0</v>
      </c>
      <c r="PYD50" s="80">
        <f>IF(production!PYD24&gt;0,interest_nominal,0)</f>
        <v>0</v>
      </c>
      <c r="PYE50" s="80">
        <f>IF(production!PYE24&gt;0,interest_nominal,0)</f>
        <v>0</v>
      </c>
      <c r="PYF50" s="80">
        <f>IF(production!PYF24&gt;0,interest_nominal,0)</f>
        <v>0</v>
      </c>
      <c r="PYG50" s="80">
        <f>IF(production!PYG24&gt;0,interest_nominal,0)</f>
        <v>0</v>
      </c>
      <c r="PYH50" s="80">
        <f>IF(production!PYH24&gt;0,interest_nominal,0)</f>
        <v>0</v>
      </c>
      <c r="PYI50" s="80">
        <f>IF(production!PYI24&gt;0,interest_nominal,0)</f>
        <v>0</v>
      </c>
      <c r="PYJ50" s="80">
        <f>IF(production!PYJ24&gt;0,interest_nominal,0)</f>
        <v>0</v>
      </c>
      <c r="PYK50" s="80">
        <f>IF(production!PYK24&gt;0,interest_nominal,0)</f>
        <v>0</v>
      </c>
      <c r="PYL50" s="80">
        <f>IF(production!PYL24&gt;0,interest_nominal,0)</f>
        <v>0</v>
      </c>
      <c r="PYM50" s="80">
        <f>IF(production!PYM24&gt;0,interest_nominal,0)</f>
        <v>0</v>
      </c>
      <c r="PYN50" s="80">
        <f>IF(production!PYN24&gt;0,interest_nominal,0)</f>
        <v>0</v>
      </c>
      <c r="PYO50" s="80">
        <f>IF(production!PYO24&gt;0,interest_nominal,0)</f>
        <v>0</v>
      </c>
      <c r="PYP50" s="80">
        <f>IF(production!PYP24&gt;0,interest_nominal,0)</f>
        <v>0</v>
      </c>
      <c r="PYQ50" s="80">
        <f>IF(production!PYQ24&gt;0,interest_nominal,0)</f>
        <v>0</v>
      </c>
      <c r="PYR50" s="80">
        <f>IF(production!PYR24&gt;0,interest_nominal,0)</f>
        <v>0</v>
      </c>
      <c r="PYS50" s="80">
        <f>IF(production!PYS24&gt;0,interest_nominal,0)</f>
        <v>0</v>
      </c>
      <c r="PYT50" s="80">
        <f>IF(production!PYT24&gt;0,interest_nominal,0)</f>
        <v>0</v>
      </c>
      <c r="PYU50" s="80">
        <f>IF(production!PYU24&gt;0,interest_nominal,0)</f>
        <v>0</v>
      </c>
      <c r="PYV50" s="80">
        <f>IF(production!PYV24&gt;0,interest_nominal,0)</f>
        <v>0</v>
      </c>
      <c r="PYW50" s="80">
        <f>IF(production!PYW24&gt;0,interest_nominal,0)</f>
        <v>0</v>
      </c>
      <c r="PYX50" s="80">
        <f>IF(production!PYX24&gt;0,interest_nominal,0)</f>
        <v>0</v>
      </c>
      <c r="PYY50" s="80">
        <f>IF(production!PYY24&gt;0,interest_nominal,0)</f>
        <v>0</v>
      </c>
      <c r="PYZ50" s="80">
        <f>IF(production!PYZ24&gt;0,interest_nominal,0)</f>
        <v>0</v>
      </c>
      <c r="PZA50" s="80">
        <f>IF(production!PZA24&gt;0,interest_nominal,0)</f>
        <v>0</v>
      </c>
      <c r="PZB50" s="80">
        <f>IF(production!PZB24&gt;0,interest_nominal,0)</f>
        <v>0</v>
      </c>
      <c r="PZC50" s="80">
        <f>IF(production!PZC24&gt;0,interest_nominal,0)</f>
        <v>0</v>
      </c>
      <c r="PZD50" s="80">
        <f>IF(production!PZD24&gt;0,interest_nominal,0)</f>
        <v>0</v>
      </c>
      <c r="PZE50" s="80">
        <f>IF(production!PZE24&gt;0,interest_nominal,0)</f>
        <v>0</v>
      </c>
      <c r="PZF50" s="80">
        <f>IF(production!PZF24&gt;0,interest_nominal,0)</f>
        <v>0</v>
      </c>
      <c r="PZG50" s="80">
        <f>IF(production!PZG24&gt;0,interest_nominal,0)</f>
        <v>0</v>
      </c>
      <c r="PZH50" s="80">
        <f>IF(production!PZH24&gt;0,interest_nominal,0)</f>
        <v>0</v>
      </c>
      <c r="PZI50" s="80">
        <f>IF(production!PZI24&gt;0,interest_nominal,0)</f>
        <v>0</v>
      </c>
      <c r="PZJ50" s="80">
        <f>IF(production!PZJ24&gt;0,interest_nominal,0)</f>
        <v>0</v>
      </c>
      <c r="PZK50" s="80">
        <f>IF(production!PZK24&gt;0,interest_nominal,0)</f>
        <v>0</v>
      </c>
      <c r="PZL50" s="80">
        <f>IF(production!PZL24&gt;0,interest_nominal,0)</f>
        <v>0</v>
      </c>
      <c r="PZM50" s="80">
        <f>IF(production!PZM24&gt;0,interest_nominal,0)</f>
        <v>0</v>
      </c>
      <c r="PZN50" s="80">
        <f>IF(production!PZN24&gt;0,interest_nominal,0)</f>
        <v>0</v>
      </c>
      <c r="PZO50" s="80">
        <f>IF(production!PZO24&gt;0,interest_nominal,0)</f>
        <v>0</v>
      </c>
      <c r="PZP50" s="80">
        <f>IF(production!PZP24&gt;0,interest_nominal,0)</f>
        <v>0</v>
      </c>
      <c r="PZQ50" s="80">
        <f>IF(production!PZQ24&gt;0,interest_nominal,0)</f>
        <v>0</v>
      </c>
      <c r="PZR50" s="80">
        <f>IF(production!PZR24&gt;0,interest_nominal,0)</f>
        <v>0</v>
      </c>
      <c r="PZS50" s="80">
        <f>IF(production!PZS24&gt;0,interest_nominal,0)</f>
        <v>0</v>
      </c>
      <c r="PZT50" s="80">
        <f>IF(production!PZT24&gt;0,interest_nominal,0)</f>
        <v>0</v>
      </c>
      <c r="PZU50" s="80">
        <f>IF(production!PZU24&gt;0,interest_nominal,0)</f>
        <v>0</v>
      </c>
      <c r="PZV50" s="80">
        <f>IF(production!PZV24&gt;0,interest_nominal,0)</f>
        <v>0</v>
      </c>
      <c r="PZW50" s="80">
        <f>IF(production!PZW24&gt;0,interest_nominal,0)</f>
        <v>0</v>
      </c>
      <c r="PZX50" s="80">
        <f>IF(production!PZX24&gt;0,interest_nominal,0)</f>
        <v>0</v>
      </c>
      <c r="PZY50" s="80">
        <f>IF(production!PZY24&gt;0,interest_nominal,0)</f>
        <v>0</v>
      </c>
      <c r="PZZ50" s="80">
        <f>IF(production!PZZ24&gt;0,interest_nominal,0)</f>
        <v>0</v>
      </c>
      <c r="QAA50" s="80">
        <f>IF(production!QAA24&gt;0,interest_nominal,0)</f>
        <v>0</v>
      </c>
      <c r="QAB50" s="80">
        <f>IF(production!QAB24&gt;0,interest_nominal,0)</f>
        <v>0</v>
      </c>
      <c r="QAC50" s="80">
        <f>IF(production!QAC24&gt;0,interest_nominal,0)</f>
        <v>0</v>
      </c>
      <c r="QAD50" s="80">
        <f>IF(production!QAD24&gt;0,interest_nominal,0)</f>
        <v>0</v>
      </c>
      <c r="QAE50" s="80">
        <f>IF(production!QAE24&gt;0,interest_nominal,0)</f>
        <v>0</v>
      </c>
      <c r="QAF50" s="80">
        <f>IF(production!QAF24&gt;0,interest_nominal,0)</f>
        <v>0</v>
      </c>
      <c r="QAG50" s="80">
        <f>IF(production!QAG24&gt;0,interest_nominal,0)</f>
        <v>0</v>
      </c>
      <c r="QAH50" s="80">
        <f>IF(production!QAH24&gt;0,interest_nominal,0)</f>
        <v>0</v>
      </c>
      <c r="QAI50" s="80">
        <f>IF(production!QAI24&gt;0,interest_nominal,0)</f>
        <v>0</v>
      </c>
      <c r="QAJ50" s="80">
        <f>IF(production!QAJ24&gt;0,interest_nominal,0)</f>
        <v>0</v>
      </c>
      <c r="QAK50" s="80">
        <f>IF(production!QAK24&gt;0,interest_nominal,0)</f>
        <v>0</v>
      </c>
      <c r="QAL50" s="80">
        <f>IF(production!QAL24&gt;0,interest_nominal,0)</f>
        <v>0</v>
      </c>
      <c r="QAM50" s="80">
        <f>IF(production!QAM24&gt;0,interest_nominal,0)</f>
        <v>0</v>
      </c>
      <c r="QAN50" s="80">
        <f>IF(production!QAN24&gt;0,interest_nominal,0)</f>
        <v>0</v>
      </c>
      <c r="QAO50" s="80">
        <f>IF(production!QAO24&gt;0,interest_nominal,0)</f>
        <v>0</v>
      </c>
      <c r="QAP50" s="80">
        <f>IF(production!QAP24&gt;0,interest_nominal,0)</f>
        <v>0</v>
      </c>
      <c r="QAQ50" s="80">
        <f>IF(production!QAQ24&gt;0,interest_nominal,0)</f>
        <v>0</v>
      </c>
      <c r="QAR50" s="80">
        <f>IF(production!QAR24&gt;0,interest_nominal,0)</f>
        <v>0</v>
      </c>
      <c r="QAS50" s="80">
        <f>IF(production!QAS24&gt;0,interest_nominal,0)</f>
        <v>0</v>
      </c>
      <c r="QAT50" s="80">
        <f>IF(production!QAT24&gt;0,interest_nominal,0)</f>
        <v>0</v>
      </c>
      <c r="QAU50" s="80">
        <f>IF(production!QAU24&gt;0,interest_nominal,0)</f>
        <v>0</v>
      </c>
      <c r="QAV50" s="80">
        <f>IF(production!QAV24&gt;0,interest_nominal,0)</f>
        <v>0</v>
      </c>
      <c r="QAW50" s="80">
        <f>IF(production!QAW24&gt;0,interest_nominal,0)</f>
        <v>0</v>
      </c>
      <c r="QAX50" s="80">
        <f>IF(production!QAX24&gt;0,interest_nominal,0)</f>
        <v>0</v>
      </c>
      <c r="QAY50" s="80">
        <f>IF(production!QAY24&gt;0,interest_nominal,0)</f>
        <v>0</v>
      </c>
      <c r="QAZ50" s="80">
        <f>IF(production!QAZ24&gt;0,interest_nominal,0)</f>
        <v>0</v>
      </c>
      <c r="QBA50" s="80">
        <f>IF(production!QBA24&gt;0,interest_nominal,0)</f>
        <v>0</v>
      </c>
      <c r="QBB50" s="80">
        <f>IF(production!QBB24&gt;0,interest_nominal,0)</f>
        <v>0</v>
      </c>
      <c r="QBC50" s="80">
        <f>IF(production!QBC24&gt;0,interest_nominal,0)</f>
        <v>0</v>
      </c>
      <c r="QBD50" s="80">
        <f>IF(production!QBD24&gt;0,interest_nominal,0)</f>
        <v>0</v>
      </c>
      <c r="QBE50" s="80">
        <f>IF(production!QBE24&gt;0,interest_nominal,0)</f>
        <v>0</v>
      </c>
      <c r="QBF50" s="80">
        <f>IF(production!QBF24&gt;0,interest_nominal,0)</f>
        <v>0</v>
      </c>
      <c r="QBG50" s="80">
        <f>IF(production!QBG24&gt;0,interest_nominal,0)</f>
        <v>0</v>
      </c>
      <c r="QBH50" s="80">
        <f>IF(production!QBH24&gt;0,interest_nominal,0)</f>
        <v>0</v>
      </c>
      <c r="QBI50" s="80">
        <f>IF(production!QBI24&gt;0,interest_nominal,0)</f>
        <v>0</v>
      </c>
      <c r="QBJ50" s="80">
        <f>IF(production!QBJ24&gt;0,interest_nominal,0)</f>
        <v>0</v>
      </c>
      <c r="QBK50" s="80">
        <f>IF(production!QBK24&gt;0,interest_nominal,0)</f>
        <v>0</v>
      </c>
      <c r="QBL50" s="80">
        <f>IF(production!QBL24&gt;0,interest_nominal,0)</f>
        <v>0</v>
      </c>
      <c r="QBM50" s="80">
        <f>IF(production!QBM24&gt;0,interest_nominal,0)</f>
        <v>0</v>
      </c>
      <c r="QBN50" s="80">
        <f>IF(production!QBN24&gt;0,interest_nominal,0)</f>
        <v>0</v>
      </c>
      <c r="QBO50" s="80">
        <f>IF(production!QBO24&gt;0,interest_nominal,0)</f>
        <v>0</v>
      </c>
      <c r="QBP50" s="80">
        <f>IF(production!QBP24&gt;0,interest_nominal,0)</f>
        <v>0</v>
      </c>
      <c r="QBQ50" s="80">
        <f>IF(production!QBQ24&gt;0,interest_nominal,0)</f>
        <v>0</v>
      </c>
      <c r="QBR50" s="80">
        <f>IF(production!QBR24&gt;0,interest_nominal,0)</f>
        <v>0</v>
      </c>
      <c r="QBS50" s="80">
        <f>IF(production!QBS24&gt;0,interest_nominal,0)</f>
        <v>0</v>
      </c>
      <c r="QBT50" s="80">
        <f>IF(production!QBT24&gt;0,interest_nominal,0)</f>
        <v>0</v>
      </c>
      <c r="QBU50" s="80">
        <f>IF(production!QBU24&gt;0,interest_nominal,0)</f>
        <v>0</v>
      </c>
      <c r="QBV50" s="80">
        <f>IF(production!QBV24&gt;0,interest_nominal,0)</f>
        <v>0</v>
      </c>
      <c r="QBW50" s="80">
        <f>IF(production!QBW24&gt;0,interest_nominal,0)</f>
        <v>0</v>
      </c>
      <c r="QBX50" s="80">
        <f>IF(production!QBX24&gt;0,interest_nominal,0)</f>
        <v>0</v>
      </c>
      <c r="QBY50" s="80">
        <f>IF(production!QBY24&gt;0,interest_nominal,0)</f>
        <v>0</v>
      </c>
      <c r="QBZ50" s="80">
        <f>IF(production!QBZ24&gt;0,interest_nominal,0)</f>
        <v>0</v>
      </c>
      <c r="QCA50" s="80">
        <f>IF(production!QCA24&gt;0,interest_nominal,0)</f>
        <v>0</v>
      </c>
      <c r="QCB50" s="80">
        <f>IF(production!QCB24&gt;0,interest_nominal,0)</f>
        <v>0</v>
      </c>
      <c r="QCC50" s="80">
        <f>IF(production!QCC24&gt;0,interest_nominal,0)</f>
        <v>0</v>
      </c>
      <c r="QCD50" s="80">
        <f>IF(production!QCD24&gt;0,interest_nominal,0)</f>
        <v>0</v>
      </c>
      <c r="QCE50" s="80">
        <f>IF(production!QCE24&gt;0,interest_nominal,0)</f>
        <v>0</v>
      </c>
      <c r="QCF50" s="80">
        <f>IF(production!QCF24&gt;0,interest_nominal,0)</f>
        <v>0</v>
      </c>
      <c r="QCG50" s="80">
        <f>IF(production!QCG24&gt;0,interest_nominal,0)</f>
        <v>0</v>
      </c>
      <c r="QCH50" s="80">
        <f>IF(production!QCH24&gt;0,interest_nominal,0)</f>
        <v>0</v>
      </c>
      <c r="QCI50" s="80">
        <f>IF(production!QCI24&gt;0,interest_nominal,0)</f>
        <v>0</v>
      </c>
      <c r="QCJ50" s="80">
        <f>IF(production!QCJ24&gt;0,interest_nominal,0)</f>
        <v>0</v>
      </c>
      <c r="QCK50" s="80">
        <f>IF(production!QCK24&gt;0,interest_nominal,0)</f>
        <v>0</v>
      </c>
      <c r="QCL50" s="80">
        <f>IF(production!QCL24&gt;0,interest_nominal,0)</f>
        <v>0</v>
      </c>
      <c r="QCM50" s="80">
        <f>IF(production!QCM24&gt;0,interest_nominal,0)</f>
        <v>0</v>
      </c>
      <c r="QCN50" s="80">
        <f>IF(production!QCN24&gt;0,interest_nominal,0)</f>
        <v>0</v>
      </c>
      <c r="QCO50" s="80">
        <f>IF(production!QCO24&gt;0,interest_nominal,0)</f>
        <v>0</v>
      </c>
      <c r="QCP50" s="80">
        <f>IF(production!QCP24&gt;0,interest_nominal,0)</f>
        <v>0</v>
      </c>
      <c r="QCQ50" s="80">
        <f>IF(production!QCQ24&gt;0,interest_nominal,0)</f>
        <v>0</v>
      </c>
      <c r="QCR50" s="80">
        <f>IF(production!QCR24&gt;0,interest_nominal,0)</f>
        <v>0</v>
      </c>
      <c r="QCS50" s="80">
        <f>IF(production!QCS24&gt;0,interest_nominal,0)</f>
        <v>0</v>
      </c>
      <c r="QCT50" s="80">
        <f>IF(production!QCT24&gt;0,interest_nominal,0)</f>
        <v>0</v>
      </c>
      <c r="QCU50" s="80">
        <f>IF(production!QCU24&gt;0,interest_nominal,0)</f>
        <v>0</v>
      </c>
      <c r="QCV50" s="80">
        <f>IF(production!QCV24&gt;0,interest_nominal,0)</f>
        <v>0</v>
      </c>
      <c r="QCW50" s="80">
        <f>IF(production!QCW24&gt;0,interest_nominal,0)</f>
        <v>0</v>
      </c>
      <c r="QCX50" s="80">
        <f>IF(production!QCX24&gt;0,interest_nominal,0)</f>
        <v>0</v>
      </c>
      <c r="QCY50" s="80">
        <f>IF(production!QCY24&gt;0,interest_nominal,0)</f>
        <v>0</v>
      </c>
      <c r="QCZ50" s="80">
        <f>IF(production!QCZ24&gt;0,interest_nominal,0)</f>
        <v>0</v>
      </c>
      <c r="QDA50" s="80">
        <f>IF(production!QDA24&gt;0,interest_nominal,0)</f>
        <v>0</v>
      </c>
      <c r="QDB50" s="80">
        <f>IF(production!QDB24&gt;0,interest_nominal,0)</f>
        <v>0</v>
      </c>
      <c r="QDC50" s="80">
        <f>IF(production!QDC24&gt;0,interest_nominal,0)</f>
        <v>0</v>
      </c>
      <c r="QDD50" s="80">
        <f>IF(production!QDD24&gt;0,interest_nominal,0)</f>
        <v>0</v>
      </c>
      <c r="QDE50" s="80">
        <f>IF(production!QDE24&gt;0,interest_nominal,0)</f>
        <v>0</v>
      </c>
      <c r="QDF50" s="80">
        <f>IF(production!QDF24&gt;0,interest_nominal,0)</f>
        <v>0</v>
      </c>
      <c r="QDG50" s="80">
        <f>IF(production!QDG24&gt;0,interest_nominal,0)</f>
        <v>0</v>
      </c>
      <c r="QDH50" s="80">
        <f>IF(production!QDH24&gt;0,interest_nominal,0)</f>
        <v>0</v>
      </c>
      <c r="QDI50" s="80">
        <f>IF(production!QDI24&gt;0,interest_nominal,0)</f>
        <v>0</v>
      </c>
      <c r="QDJ50" s="80">
        <f>IF(production!QDJ24&gt;0,interest_nominal,0)</f>
        <v>0</v>
      </c>
      <c r="QDK50" s="80">
        <f>IF(production!QDK24&gt;0,interest_nominal,0)</f>
        <v>0</v>
      </c>
      <c r="QDL50" s="80">
        <f>IF(production!QDL24&gt;0,interest_nominal,0)</f>
        <v>0</v>
      </c>
      <c r="QDM50" s="80">
        <f>IF(production!QDM24&gt;0,interest_nominal,0)</f>
        <v>0</v>
      </c>
      <c r="QDN50" s="80">
        <f>IF(production!QDN24&gt;0,interest_nominal,0)</f>
        <v>0</v>
      </c>
      <c r="QDO50" s="80">
        <f>IF(production!QDO24&gt;0,interest_nominal,0)</f>
        <v>0</v>
      </c>
      <c r="QDP50" s="80">
        <f>IF(production!QDP24&gt;0,interest_nominal,0)</f>
        <v>0</v>
      </c>
      <c r="QDQ50" s="80">
        <f>IF(production!QDQ24&gt;0,interest_nominal,0)</f>
        <v>0</v>
      </c>
      <c r="QDR50" s="80">
        <f>IF(production!QDR24&gt;0,interest_nominal,0)</f>
        <v>0</v>
      </c>
      <c r="QDS50" s="80">
        <f>IF(production!QDS24&gt;0,interest_nominal,0)</f>
        <v>0</v>
      </c>
      <c r="QDT50" s="80">
        <f>IF(production!QDT24&gt;0,interest_nominal,0)</f>
        <v>0</v>
      </c>
      <c r="QDU50" s="80">
        <f>IF(production!QDU24&gt;0,interest_nominal,0)</f>
        <v>0</v>
      </c>
      <c r="QDV50" s="80">
        <f>IF(production!QDV24&gt;0,interest_nominal,0)</f>
        <v>0</v>
      </c>
      <c r="QDW50" s="80">
        <f>IF(production!QDW24&gt;0,interest_nominal,0)</f>
        <v>0</v>
      </c>
      <c r="QDX50" s="80">
        <f>IF(production!QDX24&gt;0,interest_nominal,0)</f>
        <v>0</v>
      </c>
      <c r="QDY50" s="80">
        <f>IF(production!QDY24&gt;0,interest_nominal,0)</f>
        <v>0</v>
      </c>
      <c r="QDZ50" s="80">
        <f>IF(production!QDZ24&gt;0,interest_nominal,0)</f>
        <v>0</v>
      </c>
      <c r="QEA50" s="80">
        <f>IF(production!QEA24&gt;0,interest_nominal,0)</f>
        <v>0</v>
      </c>
      <c r="QEB50" s="80">
        <f>IF(production!QEB24&gt;0,interest_nominal,0)</f>
        <v>0</v>
      </c>
      <c r="QEC50" s="80">
        <f>IF(production!QEC24&gt;0,interest_nominal,0)</f>
        <v>0</v>
      </c>
      <c r="QED50" s="80">
        <f>IF(production!QED24&gt;0,interest_nominal,0)</f>
        <v>0</v>
      </c>
      <c r="QEE50" s="80">
        <f>IF(production!QEE24&gt;0,interest_nominal,0)</f>
        <v>0</v>
      </c>
      <c r="QEF50" s="80">
        <f>IF(production!QEF24&gt;0,interest_nominal,0)</f>
        <v>0</v>
      </c>
      <c r="QEG50" s="80">
        <f>IF(production!QEG24&gt;0,interest_nominal,0)</f>
        <v>0</v>
      </c>
      <c r="QEH50" s="80">
        <f>IF(production!QEH24&gt;0,interest_nominal,0)</f>
        <v>0</v>
      </c>
      <c r="QEI50" s="80">
        <f>IF(production!QEI24&gt;0,interest_nominal,0)</f>
        <v>0</v>
      </c>
      <c r="QEJ50" s="80">
        <f>IF(production!QEJ24&gt;0,interest_nominal,0)</f>
        <v>0</v>
      </c>
      <c r="QEK50" s="80">
        <f>IF(production!QEK24&gt;0,interest_nominal,0)</f>
        <v>0</v>
      </c>
      <c r="QEL50" s="80">
        <f>IF(production!QEL24&gt;0,interest_nominal,0)</f>
        <v>0</v>
      </c>
      <c r="QEM50" s="80">
        <f>IF(production!QEM24&gt;0,interest_nominal,0)</f>
        <v>0</v>
      </c>
      <c r="QEN50" s="80">
        <f>IF(production!QEN24&gt;0,interest_nominal,0)</f>
        <v>0</v>
      </c>
      <c r="QEO50" s="80">
        <f>IF(production!QEO24&gt;0,interest_nominal,0)</f>
        <v>0</v>
      </c>
      <c r="QEP50" s="80">
        <f>IF(production!QEP24&gt;0,interest_nominal,0)</f>
        <v>0</v>
      </c>
      <c r="QEQ50" s="80">
        <f>IF(production!QEQ24&gt;0,interest_nominal,0)</f>
        <v>0</v>
      </c>
      <c r="QER50" s="80">
        <f>IF(production!QER24&gt;0,interest_nominal,0)</f>
        <v>0</v>
      </c>
      <c r="QES50" s="80">
        <f>IF(production!QES24&gt;0,interest_nominal,0)</f>
        <v>0</v>
      </c>
      <c r="QET50" s="80">
        <f>IF(production!QET24&gt;0,interest_nominal,0)</f>
        <v>0</v>
      </c>
      <c r="QEU50" s="80">
        <f>IF(production!QEU24&gt;0,interest_nominal,0)</f>
        <v>0</v>
      </c>
      <c r="QEV50" s="80">
        <f>IF(production!QEV24&gt;0,interest_nominal,0)</f>
        <v>0</v>
      </c>
      <c r="QEW50" s="80">
        <f>IF(production!QEW24&gt;0,interest_nominal,0)</f>
        <v>0</v>
      </c>
      <c r="QEX50" s="80">
        <f>IF(production!QEX24&gt;0,interest_nominal,0)</f>
        <v>0</v>
      </c>
      <c r="QEY50" s="80">
        <f>IF(production!QEY24&gt;0,interest_nominal,0)</f>
        <v>0</v>
      </c>
      <c r="QEZ50" s="80">
        <f>IF(production!QEZ24&gt;0,interest_nominal,0)</f>
        <v>0</v>
      </c>
      <c r="QFA50" s="80">
        <f>IF(production!QFA24&gt;0,interest_nominal,0)</f>
        <v>0</v>
      </c>
      <c r="QFB50" s="80">
        <f>IF(production!QFB24&gt;0,interest_nominal,0)</f>
        <v>0</v>
      </c>
      <c r="QFC50" s="80">
        <f>IF(production!QFC24&gt;0,interest_nominal,0)</f>
        <v>0</v>
      </c>
      <c r="QFD50" s="80">
        <f>IF(production!QFD24&gt;0,interest_nominal,0)</f>
        <v>0</v>
      </c>
      <c r="QFE50" s="80">
        <f>IF(production!QFE24&gt;0,interest_nominal,0)</f>
        <v>0</v>
      </c>
      <c r="QFF50" s="80">
        <f>IF(production!QFF24&gt;0,interest_nominal,0)</f>
        <v>0</v>
      </c>
      <c r="QFG50" s="80">
        <f>IF(production!QFG24&gt;0,interest_nominal,0)</f>
        <v>0</v>
      </c>
      <c r="QFH50" s="80">
        <f>IF(production!QFH24&gt;0,interest_nominal,0)</f>
        <v>0</v>
      </c>
      <c r="QFI50" s="80">
        <f>IF(production!QFI24&gt;0,interest_nominal,0)</f>
        <v>0</v>
      </c>
      <c r="QFJ50" s="80">
        <f>IF(production!QFJ24&gt;0,interest_nominal,0)</f>
        <v>0</v>
      </c>
      <c r="QFK50" s="80">
        <f>IF(production!QFK24&gt;0,interest_nominal,0)</f>
        <v>0</v>
      </c>
      <c r="QFL50" s="80">
        <f>IF(production!QFL24&gt;0,interest_nominal,0)</f>
        <v>0</v>
      </c>
      <c r="QFM50" s="80">
        <f>IF(production!QFM24&gt;0,interest_nominal,0)</f>
        <v>0</v>
      </c>
      <c r="QFN50" s="80">
        <f>IF(production!QFN24&gt;0,interest_nominal,0)</f>
        <v>0</v>
      </c>
      <c r="QFO50" s="80">
        <f>IF(production!QFO24&gt;0,interest_nominal,0)</f>
        <v>0</v>
      </c>
      <c r="QFP50" s="80">
        <f>IF(production!QFP24&gt;0,interest_nominal,0)</f>
        <v>0</v>
      </c>
      <c r="QFQ50" s="80">
        <f>IF(production!QFQ24&gt;0,interest_nominal,0)</f>
        <v>0</v>
      </c>
      <c r="QFR50" s="80">
        <f>IF(production!QFR24&gt;0,interest_nominal,0)</f>
        <v>0</v>
      </c>
      <c r="QFS50" s="80">
        <f>IF(production!QFS24&gt;0,interest_nominal,0)</f>
        <v>0</v>
      </c>
      <c r="QFT50" s="80">
        <f>IF(production!QFT24&gt;0,interest_nominal,0)</f>
        <v>0</v>
      </c>
      <c r="QFU50" s="80">
        <f>IF(production!QFU24&gt;0,interest_nominal,0)</f>
        <v>0</v>
      </c>
      <c r="QFV50" s="80">
        <f>IF(production!QFV24&gt;0,interest_nominal,0)</f>
        <v>0</v>
      </c>
      <c r="QFW50" s="80">
        <f>IF(production!QFW24&gt;0,interest_nominal,0)</f>
        <v>0</v>
      </c>
      <c r="QFX50" s="80">
        <f>IF(production!QFX24&gt;0,interest_nominal,0)</f>
        <v>0</v>
      </c>
      <c r="QFY50" s="80">
        <f>IF(production!QFY24&gt;0,interest_nominal,0)</f>
        <v>0</v>
      </c>
      <c r="QFZ50" s="80">
        <f>IF(production!QFZ24&gt;0,interest_nominal,0)</f>
        <v>0</v>
      </c>
      <c r="QGA50" s="80">
        <f>IF(production!QGA24&gt;0,interest_nominal,0)</f>
        <v>0</v>
      </c>
      <c r="QGB50" s="80">
        <f>IF(production!QGB24&gt;0,interest_nominal,0)</f>
        <v>0</v>
      </c>
      <c r="QGC50" s="80">
        <f>IF(production!QGC24&gt;0,interest_nominal,0)</f>
        <v>0</v>
      </c>
      <c r="QGD50" s="80">
        <f>IF(production!QGD24&gt;0,interest_nominal,0)</f>
        <v>0</v>
      </c>
      <c r="QGE50" s="80">
        <f>IF(production!QGE24&gt;0,interest_nominal,0)</f>
        <v>0</v>
      </c>
      <c r="QGF50" s="80">
        <f>IF(production!QGF24&gt;0,interest_nominal,0)</f>
        <v>0</v>
      </c>
      <c r="QGG50" s="80">
        <f>IF(production!QGG24&gt;0,interest_nominal,0)</f>
        <v>0</v>
      </c>
      <c r="QGH50" s="80">
        <f>IF(production!QGH24&gt;0,interest_nominal,0)</f>
        <v>0</v>
      </c>
      <c r="QGI50" s="80">
        <f>IF(production!QGI24&gt;0,interest_nominal,0)</f>
        <v>0</v>
      </c>
      <c r="QGJ50" s="80">
        <f>IF(production!QGJ24&gt;0,interest_nominal,0)</f>
        <v>0</v>
      </c>
      <c r="QGK50" s="80">
        <f>IF(production!QGK24&gt;0,interest_nominal,0)</f>
        <v>0</v>
      </c>
      <c r="QGL50" s="80">
        <f>IF(production!QGL24&gt;0,interest_nominal,0)</f>
        <v>0</v>
      </c>
      <c r="QGM50" s="80">
        <f>IF(production!QGM24&gt;0,interest_nominal,0)</f>
        <v>0</v>
      </c>
      <c r="QGN50" s="80">
        <f>IF(production!QGN24&gt;0,interest_nominal,0)</f>
        <v>0</v>
      </c>
      <c r="QGO50" s="80">
        <f>IF(production!QGO24&gt;0,interest_nominal,0)</f>
        <v>0</v>
      </c>
      <c r="QGP50" s="80">
        <f>IF(production!QGP24&gt;0,interest_nominal,0)</f>
        <v>0</v>
      </c>
      <c r="QGQ50" s="80">
        <f>IF(production!QGQ24&gt;0,interest_nominal,0)</f>
        <v>0</v>
      </c>
      <c r="QGR50" s="80">
        <f>IF(production!QGR24&gt;0,interest_nominal,0)</f>
        <v>0</v>
      </c>
      <c r="QGS50" s="80">
        <f>IF(production!QGS24&gt;0,interest_nominal,0)</f>
        <v>0</v>
      </c>
      <c r="QGT50" s="80">
        <f>IF(production!QGT24&gt;0,interest_nominal,0)</f>
        <v>0</v>
      </c>
      <c r="QGU50" s="80">
        <f>IF(production!QGU24&gt;0,interest_nominal,0)</f>
        <v>0</v>
      </c>
      <c r="QGV50" s="80">
        <f>IF(production!QGV24&gt;0,interest_nominal,0)</f>
        <v>0</v>
      </c>
      <c r="QGW50" s="80">
        <f>IF(production!QGW24&gt;0,interest_nominal,0)</f>
        <v>0</v>
      </c>
      <c r="QGX50" s="80">
        <f>IF(production!QGX24&gt;0,interest_nominal,0)</f>
        <v>0</v>
      </c>
      <c r="QGY50" s="80">
        <f>IF(production!QGY24&gt;0,interest_nominal,0)</f>
        <v>0</v>
      </c>
      <c r="QGZ50" s="80">
        <f>IF(production!QGZ24&gt;0,interest_nominal,0)</f>
        <v>0</v>
      </c>
      <c r="QHA50" s="80">
        <f>IF(production!QHA24&gt;0,interest_nominal,0)</f>
        <v>0</v>
      </c>
      <c r="QHB50" s="80">
        <f>IF(production!QHB24&gt;0,interest_nominal,0)</f>
        <v>0</v>
      </c>
      <c r="QHC50" s="80">
        <f>IF(production!QHC24&gt;0,interest_nominal,0)</f>
        <v>0</v>
      </c>
      <c r="QHD50" s="80">
        <f>IF(production!QHD24&gt;0,interest_nominal,0)</f>
        <v>0</v>
      </c>
      <c r="QHE50" s="80">
        <f>IF(production!QHE24&gt;0,interest_nominal,0)</f>
        <v>0</v>
      </c>
      <c r="QHF50" s="80">
        <f>IF(production!QHF24&gt;0,interest_nominal,0)</f>
        <v>0</v>
      </c>
      <c r="QHG50" s="80">
        <f>IF(production!QHG24&gt;0,interest_nominal,0)</f>
        <v>0</v>
      </c>
      <c r="QHH50" s="80">
        <f>IF(production!QHH24&gt;0,interest_nominal,0)</f>
        <v>0</v>
      </c>
      <c r="QHI50" s="80">
        <f>IF(production!QHI24&gt;0,interest_nominal,0)</f>
        <v>0</v>
      </c>
      <c r="QHJ50" s="80">
        <f>IF(production!QHJ24&gt;0,interest_nominal,0)</f>
        <v>0</v>
      </c>
      <c r="QHK50" s="80">
        <f>IF(production!QHK24&gt;0,interest_nominal,0)</f>
        <v>0</v>
      </c>
      <c r="QHL50" s="80">
        <f>IF(production!QHL24&gt;0,interest_nominal,0)</f>
        <v>0</v>
      </c>
      <c r="QHM50" s="80">
        <f>IF(production!QHM24&gt;0,interest_nominal,0)</f>
        <v>0</v>
      </c>
      <c r="QHN50" s="80">
        <f>IF(production!QHN24&gt;0,interest_nominal,0)</f>
        <v>0</v>
      </c>
      <c r="QHO50" s="80">
        <f>IF(production!QHO24&gt;0,interest_nominal,0)</f>
        <v>0</v>
      </c>
      <c r="QHP50" s="80">
        <f>IF(production!QHP24&gt;0,interest_nominal,0)</f>
        <v>0</v>
      </c>
      <c r="QHQ50" s="80">
        <f>IF(production!QHQ24&gt;0,interest_nominal,0)</f>
        <v>0</v>
      </c>
      <c r="QHR50" s="80">
        <f>IF(production!QHR24&gt;0,interest_nominal,0)</f>
        <v>0</v>
      </c>
      <c r="QHS50" s="80">
        <f>IF(production!QHS24&gt;0,interest_nominal,0)</f>
        <v>0</v>
      </c>
      <c r="QHT50" s="80">
        <f>IF(production!QHT24&gt;0,interest_nominal,0)</f>
        <v>0</v>
      </c>
      <c r="QHU50" s="80">
        <f>IF(production!QHU24&gt;0,interest_nominal,0)</f>
        <v>0</v>
      </c>
      <c r="QHV50" s="80">
        <f>IF(production!QHV24&gt;0,interest_nominal,0)</f>
        <v>0</v>
      </c>
      <c r="QHW50" s="80">
        <f>IF(production!QHW24&gt;0,interest_nominal,0)</f>
        <v>0</v>
      </c>
      <c r="QHX50" s="80">
        <f>IF(production!QHX24&gt;0,interest_nominal,0)</f>
        <v>0</v>
      </c>
      <c r="QHY50" s="80">
        <f>IF(production!QHY24&gt;0,interest_nominal,0)</f>
        <v>0</v>
      </c>
      <c r="QHZ50" s="80">
        <f>IF(production!QHZ24&gt;0,interest_nominal,0)</f>
        <v>0</v>
      </c>
      <c r="QIA50" s="80">
        <f>IF(production!QIA24&gt;0,interest_nominal,0)</f>
        <v>0</v>
      </c>
      <c r="QIB50" s="80">
        <f>IF(production!QIB24&gt;0,interest_nominal,0)</f>
        <v>0</v>
      </c>
      <c r="QIC50" s="80">
        <f>IF(production!QIC24&gt;0,interest_nominal,0)</f>
        <v>0</v>
      </c>
      <c r="QID50" s="80">
        <f>IF(production!QID24&gt;0,interest_nominal,0)</f>
        <v>0</v>
      </c>
      <c r="QIE50" s="80">
        <f>IF(production!QIE24&gt;0,interest_nominal,0)</f>
        <v>0</v>
      </c>
      <c r="QIF50" s="80">
        <f>IF(production!QIF24&gt;0,interest_nominal,0)</f>
        <v>0</v>
      </c>
      <c r="QIG50" s="80">
        <f>IF(production!QIG24&gt;0,interest_nominal,0)</f>
        <v>0</v>
      </c>
      <c r="QIH50" s="80">
        <f>IF(production!QIH24&gt;0,interest_nominal,0)</f>
        <v>0</v>
      </c>
      <c r="QII50" s="80">
        <f>IF(production!QII24&gt;0,interest_nominal,0)</f>
        <v>0</v>
      </c>
      <c r="QIJ50" s="80">
        <f>IF(production!QIJ24&gt;0,interest_nominal,0)</f>
        <v>0</v>
      </c>
      <c r="QIK50" s="80">
        <f>IF(production!QIK24&gt;0,interest_nominal,0)</f>
        <v>0</v>
      </c>
      <c r="QIL50" s="80">
        <f>IF(production!QIL24&gt;0,interest_nominal,0)</f>
        <v>0</v>
      </c>
      <c r="QIM50" s="80">
        <f>IF(production!QIM24&gt;0,interest_nominal,0)</f>
        <v>0</v>
      </c>
      <c r="QIN50" s="80">
        <f>IF(production!QIN24&gt;0,interest_nominal,0)</f>
        <v>0</v>
      </c>
      <c r="QIO50" s="80">
        <f>IF(production!QIO24&gt;0,interest_nominal,0)</f>
        <v>0</v>
      </c>
      <c r="QIP50" s="80">
        <f>IF(production!QIP24&gt;0,interest_nominal,0)</f>
        <v>0</v>
      </c>
      <c r="QIQ50" s="80">
        <f>IF(production!QIQ24&gt;0,interest_nominal,0)</f>
        <v>0</v>
      </c>
      <c r="QIR50" s="80">
        <f>IF(production!QIR24&gt;0,interest_nominal,0)</f>
        <v>0</v>
      </c>
      <c r="QIS50" s="80">
        <f>IF(production!QIS24&gt;0,interest_nominal,0)</f>
        <v>0</v>
      </c>
      <c r="QIT50" s="80">
        <f>IF(production!QIT24&gt;0,interest_nominal,0)</f>
        <v>0</v>
      </c>
      <c r="QIU50" s="80">
        <f>IF(production!QIU24&gt;0,interest_nominal,0)</f>
        <v>0</v>
      </c>
      <c r="QIV50" s="80">
        <f>IF(production!QIV24&gt;0,interest_nominal,0)</f>
        <v>0</v>
      </c>
      <c r="QIW50" s="80">
        <f>IF(production!QIW24&gt;0,interest_nominal,0)</f>
        <v>0</v>
      </c>
      <c r="QIX50" s="80">
        <f>IF(production!QIX24&gt;0,interest_nominal,0)</f>
        <v>0</v>
      </c>
      <c r="QIY50" s="80">
        <f>IF(production!QIY24&gt;0,interest_nominal,0)</f>
        <v>0</v>
      </c>
      <c r="QIZ50" s="80">
        <f>IF(production!QIZ24&gt;0,interest_nominal,0)</f>
        <v>0</v>
      </c>
      <c r="QJA50" s="80">
        <f>IF(production!QJA24&gt;0,interest_nominal,0)</f>
        <v>0</v>
      </c>
      <c r="QJB50" s="80">
        <f>IF(production!QJB24&gt;0,interest_nominal,0)</f>
        <v>0</v>
      </c>
      <c r="QJC50" s="80">
        <f>IF(production!QJC24&gt;0,interest_nominal,0)</f>
        <v>0</v>
      </c>
      <c r="QJD50" s="80">
        <f>IF(production!QJD24&gt;0,interest_nominal,0)</f>
        <v>0</v>
      </c>
      <c r="QJE50" s="80">
        <f>IF(production!QJE24&gt;0,interest_nominal,0)</f>
        <v>0</v>
      </c>
      <c r="QJF50" s="80">
        <f>IF(production!QJF24&gt;0,interest_nominal,0)</f>
        <v>0</v>
      </c>
      <c r="QJG50" s="80">
        <f>IF(production!QJG24&gt;0,interest_nominal,0)</f>
        <v>0</v>
      </c>
      <c r="QJH50" s="80">
        <f>IF(production!QJH24&gt;0,interest_nominal,0)</f>
        <v>0</v>
      </c>
      <c r="QJI50" s="80">
        <f>IF(production!QJI24&gt;0,interest_nominal,0)</f>
        <v>0</v>
      </c>
      <c r="QJJ50" s="80">
        <f>IF(production!QJJ24&gt;0,interest_nominal,0)</f>
        <v>0</v>
      </c>
      <c r="QJK50" s="80">
        <f>IF(production!QJK24&gt;0,interest_nominal,0)</f>
        <v>0</v>
      </c>
      <c r="QJL50" s="80">
        <f>IF(production!QJL24&gt;0,interest_nominal,0)</f>
        <v>0</v>
      </c>
      <c r="QJM50" s="80">
        <f>IF(production!QJM24&gt;0,interest_nominal,0)</f>
        <v>0</v>
      </c>
      <c r="QJN50" s="80">
        <f>IF(production!QJN24&gt;0,interest_nominal,0)</f>
        <v>0</v>
      </c>
      <c r="QJO50" s="80">
        <f>IF(production!QJO24&gt;0,interest_nominal,0)</f>
        <v>0</v>
      </c>
      <c r="QJP50" s="80">
        <f>IF(production!QJP24&gt;0,interest_nominal,0)</f>
        <v>0</v>
      </c>
      <c r="QJQ50" s="80">
        <f>IF(production!QJQ24&gt;0,interest_nominal,0)</f>
        <v>0</v>
      </c>
      <c r="QJR50" s="80">
        <f>IF(production!QJR24&gt;0,interest_nominal,0)</f>
        <v>0</v>
      </c>
      <c r="QJS50" s="80">
        <f>IF(production!QJS24&gt;0,interest_nominal,0)</f>
        <v>0</v>
      </c>
      <c r="QJT50" s="80">
        <f>IF(production!QJT24&gt;0,interest_nominal,0)</f>
        <v>0</v>
      </c>
      <c r="QJU50" s="80">
        <f>IF(production!QJU24&gt;0,interest_nominal,0)</f>
        <v>0</v>
      </c>
      <c r="QJV50" s="80">
        <f>IF(production!QJV24&gt;0,interest_nominal,0)</f>
        <v>0</v>
      </c>
      <c r="QJW50" s="80">
        <f>IF(production!QJW24&gt;0,interest_nominal,0)</f>
        <v>0</v>
      </c>
      <c r="QJX50" s="80">
        <f>IF(production!QJX24&gt;0,interest_nominal,0)</f>
        <v>0</v>
      </c>
      <c r="QJY50" s="80">
        <f>IF(production!QJY24&gt;0,interest_nominal,0)</f>
        <v>0</v>
      </c>
      <c r="QJZ50" s="80">
        <f>IF(production!QJZ24&gt;0,interest_nominal,0)</f>
        <v>0</v>
      </c>
      <c r="QKA50" s="80">
        <f>IF(production!QKA24&gt;0,interest_nominal,0)</f>
        <v>0</v>
      </c>
      <c r="QKB50" s="80">
        <f>IF(production!QKB24&gt;0,interest_nominal,0)</f>
        <v>0</v>
      </c>
      <c r="QKC50" s="80">
        <f>IF(production!QKC24&gt;0,interest_nominal,0)</f>
        <v>0</v>
      </c>
      <c r="QKD50" s="80">
        <f>IF(production!QKD24&gt;0,interest_nominal,0)</f>
        <v>0</v>
      </c>
      <c r="QKE50" s="80">
        <f>IF(production!QKE24&gt;0,interest_nominal,0)</f>
        <v>0</v>
      </c>
      <c r="QKF50" s="80">
        <f>IF(production!QKF24&gt;0,interest_nominal,0)</f>
        <v>0</v>
      </c>
      <c r="QKG50" s="80">
        <f>IF(production!QKG24&gt;0,interest_nominal,0)</f>
        <v>0</v>
      </c>
      <c r="QKH50" s="80">
        <f>IF(production!QKH24&gt;0,interest_nominal,0)</f>
        <v>0</v>
      </c>
      <c r="QKI50" s="80">
        <f>IF(production!QKI24&gt;0,interest_nominal,0)</f>
        <v>0</v>
      </c>
      <c r="QKJ50" s="80">
        <f>IF(production!QKJ24&gt;0,interest_nominal,0)</f>
        <v>0</v>
      </c>
      <c r="QKK50" s="80">
        <f>IF(production!QKK24&gt;0,interest_nominal,0)</f>
        <v>0</v>
      </c>
      <c r="QKL50" s="80">
        <f>IF(production!QKL24&gt;0,interest_nominal,0)</f>
        <v>0</v>
      </c>
      <c r="QKM50" s="80">
        <f>IF(production!QKM24&gt;0,interest_nominal,0)</f>
        <v>0</v>
      </c>
      <c r="QKN50" s="80">
        <f>IF(production!QKN24&gt;0,interest_nominal,0)</f>
        <v>0</v>
      </c>
      <c r="QKO50" s="80">
        <f>IF(production!QKO24&gt;0,interest_nominal,0)</f>
        <v>0</v>
      </c>
      <c r="QKP50" s="80">
        <f>IF(production!QKP24&gt;0,interest_nominal,0)</f>
        <v>0</v>
      </c>
      <c r="QKQ50" s="80">
        <f>IF(production!QKQ24&gt;0,interest_nominal,0)</f>
        <v>0</v>
      </c>
      <c r="QKR50" s="80">
        <f>IF(production!QKR24&gt;0,interest_nominal,0)</f>
        <v>0</v>
      </c>
      <c r="QKS50" s="80">
        <f>IF(production!QKS24&gt;0,interest_nominal,0)</f>
        <v>0</v>
      </c>
      <c r="QKT50" s="80">
        <f>IF(production!QKT24&gt;0,interest_nominal,0)</f>
        <v>0</v>
      </c>
      <c r="QKU50" s="80">
        <f>IF(production!QKU24&gt;0,interest_nominal,0)</f>
        <v>0</v>
      </c>
      <c r="QKV50" s="80">
        <f>IF(production!QKV24&gt;0,interest_nominal,0)</f>
        <v>0</v>
      </c>
      <c r="QKW50" s="80">
        <f>IF(production!QKW24&gt;0,interest_nominal,0)</f>
        <v>0</v>
      </c>
      <c r="QKX50" s="80">
        <f>IF(production!QKX24&gt;0,interest_nominal,0)</f>
        <v>0</v>
      </c>
      <c r="QKY50" s="80">
        <f>IF(production!QKY24&gt;0,interest_nominal,0)</f>
        <v>0</v>
      </c>
      <c r="QKZ50" s="80">
        <f>IF(production!QKZ24&gt;0,interest_nominal,0)</f>
        <v>0</v>
      </c>
      <c r="QLA50" s="80">
        <f>IF(production!QLA24&gt;0,interest_nominal,0)</f>
        <v>0</v>
      </c>
      <c r="QLB50" s="80">
        <f>IF(production!QLB24&gt;0,interest_nominal,0)</f>
        <v>0</v>
      </c>
      <c r="QLC50" s="80">
        <f>IF(production!QLC24&gt;0,interest_nominal,0)</f>
        <v>0</v>
      </c>
      <c r="QLD50" s="80">
        <f>IF(production!QLD24&gt;0,interest_nominal,0)</f>
        <v>0</v>
      </c>
      <c r="QLE50" s="80">
        <f>IF(production!QLE24&gt;0,interest_nominal,0)</f>
        <v>0</v>
      </c>
      <c r="QLF50" s="80">
        <f>IF(production!QLF24&gt;0,interest_nominal,0)</f>
        <v>0</v>
      </c>
      <c r="QLG50" s="80">
        <f>IF(production!QLG24&gt;0,interest_nominal,0)</f>
        <v>0</v>
      </c>
      <c r="QLH50" s="80">
        <f>IF(production!QLH24&gt;0,interest_nominal,0)</f>
        <v>0</v>
      </c>
      <c r="QLI50" s="80">
        <f>IF(production!QLI24&gt;0,interest_nominal,0)</f>
        <v>0</v>
      </c>
      <c r="QLJ50" s="80">
        <f>IF(production!QLJ24&gt;0,interest_nominal,0)</f>
        <v>0</v>
      </c>
      <c r="QLK50" s="80">
        <f>IF(production!QLK24&gt;0,interest_nominal,0)</f>
        <v>0</v>
      </c>
      <c r="QLL50" s="80">
        <f>IF(production!QLL24&gt;0,interest_nominal,0)</f>
        <v>0</v>
      </c>
      <c r="QLM50" s="80">
        <f>IF(production!QLM24&gt;0,interest_nominal,0)</f>
        <v>0</v>
      </c>
      <c r="QLN50" s="80">
        <f>IF(production!QLN24&gt;0,interest_nominal,0)</f>
        <v>0</v>
      </c>
      <c r="QLO50" s="80">
        <f>IF(production!QLO24&gt;0,interest_nominal,0)</f>
        <v>0</v>
      </c>
      <c r="QLP50" s="80">
        <f>IF(production!QLP24&gt;0,interest_nominal,0)</f>
        <v>0</v>
      </c>
      <c r="QLQ50" s="80">
        <f>IF(production!QLQ24&gt;0,interest_nominal,0)</f>
        <v>0</v>
      </c>
      <c r="QLR50" s="80">
        <f>IF(production!QLR24&gt;0,interest_nominal,0)</f>
        <v>0</v>
      </c>
      <c r="QLS50" s="80">
        <f>IF(production!QLS24&gt;0,interest_nominal,0)</f>
        <v>0</v>
      </c>
      <c r="QLT50" s="80">
        <f>IF(production!QLT24&gt;0,interest_nominal,0)</f>
        <v>0</v>
      </c>
      <c r="QLU50" s="80">
        <f>IF(production!QLU24&gt;0,interest_nominal,0)</f>
        <v>0</v>
      </c>
      <c r="QLV50" s="80">
        <f>IF(production!QLV24&gt;0,interest_nominal,0)</f>
        <v>0</v>
      </c>
      <c r="QLW50" s="80">
        <f>IF(production!QLW24&gt;0,interest_nominal,0)</f>
        <v>0</v>
      </c>
      <c r="QLX50" s="80">
        <f>IF(production!QLX24&gt;0,interest_nominal,0)</f>
        <v>0</v>
      </c>
      <c r="QLY50" s="80">
        <f>IF(production!QLY24&gt;0,interest_nominal,0)</f>
        <v>0</v>
      </c>
      <c r="QLZ50" s="80">
        <f>IF(production!QLZ24&gt;0,interest_nominal,0)</f>
        <v>0</v>
      </c>
      <c r="QMA50" s="80">
        <f>IF(production!QMA24&gt;0,interest_nominal,0)</f>
        <v>0</v>
      </c>
      <c r="QMB50" s="80">
        <f>IF(production!QMB24&gt;0,interest_nominal,0)</f>
        <v>0</v>
      </c>
      <c r="QMC50" s="80">
        <f>IF(production!QMC24&gt;0,interest_nominal,0)</f>
        <v>0</v>
      </c>
      <c r="QMD50" s="80">
        <f>IF(production!QMD24&gt;0,interest_nominal,0)</f>
        <v>0</v>
      </c>
      <c r="QME50" s="80">
        <f>IF(production!QME24&gt;0,interest_nominal,0)</f>
        <v>0</v>
      </c>
      <c r="QMF50" s="80">
        <f>IF(production!QMF24&gt;0,interest_nominal,0)</f>
        <v>0</v>
      </c>
      <c r="QMG50" s="80">
        <f>IF(production!QMG24&gt;0,interest_nominal,0)</f>
        <v>0</v>
      </c>
      <c r="QMH50" s="80">
        <f>IF(production!QMH24&gt;0,interest_nominal,0)</f>
        <v>0</v>
      </c>
      <c r="QMI50" s="80">
        <f>IF(production!QMI24&gt;0,interest_nominal,0)</f>
        <v>0</v>
      </c>
      <c r="QMJ50" s="80">
        <f>IF(production!QMJ24&gt;0,interest_nominal,0)</f>
        <v>0</v>
      </c>
      <c r="QMK50" s="80">
        <f>IF(production!QMK24&gt;0,interest_nominal,0)</f>
        <v>0</v>
      </c>
      <c r="QML50" s="80">
        <f>IF(production!QML24&gt;0,interest_nominal,0)</f>
        <v>0</v>
      </c>
      <c r="QMM50" s="80">
        <f>IF(production!QMM24&gt;0,interest_nominal,0)</f>
        <v>0</v>
      </c>
      <c r="QMN50" s="80">
        <f>IF(production!QMN24&gt;0,interest_nominal,0)</f>
        <v>0</v>
      </c>
      <c r="QMO50" s="80">
        <f>IF(production!QMO24&gt;0,interest_nominal,0)</f>
        <v>0</v>
      </c>
      <c r="QMP50" s="80">
        <f>IF(production!QMP24&gt;0,interest_nominal,0)</f>
        <v>0</v>
      </c>
      <c r="QMQ50" s="80">
        <f>IF(production!QMQ24&gt;0,interest_nominal,0)</f>
        <v>0</v>
      </c>
      <c r="QMR50" s="80">
        <f>IF(production!QMR24&gt;0,interest_nominal,0)</f>
        <v>0</v>
      </c>
      <c r="QMS50" s="80">
        <f>IF(production!QMS24&gt;0,interest_nominal,0)</f>
        <v>0</v>
      </c>
      <c r="QMT50" s="80">
        <f>IF(production!QMT24&gt;0,interest_nominal,0)</f>
        <v>0</v>
      </c>
      <c r="QMU50" s="80">
        <f>IF(production!QMU24&gt;0,interest_nominal,0)</f>
        <v>0</v>
      </c>
      <c r="QMV50" s="80">
        <f>IF(production!QMV24&gt;0,interest_nominal,0)</f>
        <v>0</v>
      </c>
      <c r="QMW50" s="80">
        <f>IF(production!QMW24&gt;0,interest_nominal,0)</f>
        <v>0</v>
      </c>
      <c r="QMX50" s="80">
        <f>IF(production!QMX24&gt;0,interest_nominal,0)</f>
        <v>0</v>
      </c>
      <c r="QMY50" s="80">
        <f>IF(production!QMY24&gt;0,interest_nominal,0)</f>
        <v>0</v>
      </c>
      <c r="QMZ50" s="80">
        <f>IF(production!QMZ24&gt;0,interest_nominal,0)</f>
        <v>0</v>
      </c>
      <c r="QNA50" s="80">
        <f>IF(production!QNA24&gt;0,interest_nominal,0)</f>
        <v>0</v>
      </c>
      <c r="QNB50" s="80">
        <f>IF(production!QNB24&gt;0,interest_nominal,0)</f>
        <v>0</v>
      </c>
      <c r="QNC50" s="80">
        <f>IF(production!QNC24&gt;0,interest_nominal,0)</f>
        <v>0</v>
      </c>
      <c r="QND50" s="80">
        <f>IF(production!QND24&gt;0,interest_nominal,0)</f>
        <v>0</v>
      </c>
      <c r="QNE50" s="80">
        <f>IF(production!QNE24&gt;0,interest_nominal,0)</f>
        <v>0</v>
      </c>
      <c r="QNF50" s="80">
        <f>IF(production!QNF24&gt;0,interest_nominal,0)</f>
        <v>0</v>
      </c>
      <c r="QNG50" s="80">
        <f>IF(production!QNG24&gt;0,interest_nominal,0)</f>
        <v>0</v>
      </c>
      <c r="QNH50" s="80">
        <f>IF(production!QNH24&gt;0,interest_nominal,0)</f>
        <v>0</v>
      </c>
      <c r="QNI50" s="80">
        <f>IF(production!QNI24&gt;0,interest_nominal,0)</f>
        <v>0</v>
      </c>
      <c r="QNJ50" s="80">
        <f>IF(production!QNJ24&gt;0,interest_nominal,0)</f>
        <v>0</v>
      </c>
      <c r="QNK50" s="80">
        <f>IF(production!QNK24&gt;0,interest_nominal,0)</f>
        <v>0</v>
      </c>
      <c r="QNL50" s="80">
        <f>IF(production!QNL24&gt;0,interest_nominal,0)</f>
        <v>0</v>
      </c>
      <c r="QNM50" s="80">
        <f>IF(production!QNM24&gt;0,interest_nominal,0)</f>
        <v>0</v>
      </c>
      <c r="QNN50" s="80">
        <f>IF(production!QNN24&gt;0,interest_nominal,0)</f>
        <v>0</v>
      </c>
      <c r="QNO50" s="80">
        <f>IF(production!QNO24&gt;0,interest_nominal,0)</f>
        <v>0</v>
      </c>
      <c r="QNP50" s="80">
        <f>IF(production!QNP24&gt;0,interest_nominal,0)</f>
        <v>0</v>
      </c>
      <c r="QNQ50" s="80">
        <f>IF(production!QNQ24&gt;0,interest_nominal,0)</f>
        <v>0</v>
      </c>
      <c r="QNR50" s="80">
        <f>IF(production!QNR24&gt;0,interest_nominal,0)</f>
        <v>0</v>
      </c>
      <c r="QNS50" s="80">
        <f>IF(production!QNS24&gt;0,interest_nominal,0)</f>
        <v>0</v>
      </c>
      <c r="QNT50" s="80">
        <f>IF(production!QNT24&gt;0,interest_nominal,0)</f>
        <v>0</v>
      </c>
      <c r="QNU50" s="80">
        <f>IF(production!QNU24&gt;0,interest_nominal,0)</f>
        <v>0</v>
      </c>
      <c r="QNV50" s="80">
        <f>IF(production!QNV24&gt;0,interest_nominal,0)</f>
        <v>0</v>
      </c>
      <c r="QNW50" s="80">
        <f>IF(production!QNW24&gt;0,interest_nominal,0)</f>
        <v>0</v>
      </c>
      <c r="QNX50" s="80">
        <f>IF(production!QNX24&gt;0,interest_nominal,0)</f>
        <v>0</v>
      </c>
      <c r="QNY50" s="80">
        <f>IF(production!QNY24&gt;0,interest_nominal,0)</f>
        <v>0</v>
      </c>
      <c r="QNZ50" s="80">
        <f>IF(production!QNZ24&gt;0,interest_nominal,0)</f>
        <v>0</v>
      </c>
      <c r="QOA50" s="80">
        <f>IF(production!QOA24&gt;0,interest_nominal,0)</f>
        <v>0</v>
      </c>
      <c r="QOB50" s="80">
        <f>IF(production!QOB24&gt;0,interest_nominal,0)</f>
        <v>0</v>
      </c>
      <c r="QOC50" s="80">
        <f>IF(production!QOC24&gt;0,interest_nominal,0)</f>
        <v>0</v>
      </c>
      <c r="QOD50" s="80">
        <f>IF(production!QOD24&gt;0,interest_nominal,0)</f>
        <v>0</v>
      </c>
      <c r="QOE50" s="80">
        <f>IF(production!QOE24&gt;0,interest_nominal,0)</f>
        <v>0</v>
      </c>
      <c r="QOF50" s="80">
        <f>IF(production!QOF24&gt;0,interest_nominal,0)</f>
        <v>0</v>
      </c>
      <c r="QOG50" s="80">
        <f>IF(production!QOG24&gt;0,interest_nominal,0)</f>
        <v>0</v>
      </c>
      <c r="QOH50" s="80">
        <f>IF(production!QOH24&gt;0,interest_nominal,0)</f>
        <v>0</v>
      </c>
      <c r="QOI50" s="80">
        <f>IF(production!QOI24&gt;0,interest_nominal,0)</f>
        <v>0</v>
      </c>
      <c r="QOJ50" s="80">
        <f>IF(production!QOJ24&gt;0,interest_nominal,0)</f>
        <v>0</v>
      </c>
      <c r="QOK50" s="80">
        <f>IF(production!QOK24&gt;0,interest_nominal,0)</f>
        <v>0</v>
      </c>
      <c r="QOL50" s="80">
        <f>IF(production!QOL24&gt;0,interest_nominal,0)</f>
        <v>0</v>
      </c>
      <c r="QOM50" s="80">
        <f>IF(production!QOM24&gt;0,interest_nominal,0)</f>
        <v>0</v>
      </c>
      <c r="QON50" s="80">
        <f>IF(production!QON24&gt;0,interest_nominal,0)</f>
        <v>0</v>
      </c>
      <c r="QOO50" s="80">
        <f>IF(production!QOO24&gt;0,interest_nominal,0)</f>
        <v>0</v>
      </c>
      <c r="QOP50" s="80">
        <f>IF(production!QOP24&gt;0,interest_nominal,0)</f>
        <v>0</v>
      </c>
      <c r="QOQ50" s="80">
        <f>IF(production!QOQ24&gt;0,interest_nominal,0)</f>
        <v>0</v>
      </c>
      <c r="QOR50" s="80">
        <f>IF(production!QOR24&gt;0,interest_nominal,0)</f>
        <v>0</v>
      </c>
      <c r="QOS50" s="80">
        <f>IF(production!QOS24&gt;0,interest_nominal,0)</f>
        <v>0</v>
      </c>
      <c r="QOT50" s="80">
        <f>IF(production!QOT24&gt;0,interest_nominal,0)</f>
        <v>0</v>
      </c>
      <c r="QOU50" s="80">
        <f>IF(production!QOU24&gt;0,interest_nominal,0)</f>
        <v>0</v>
      </c>
      <c r="QOV50" s="80">
        <f>IF(production!QOV24&gt;0,interest_nominal,0)</f>
        <v>0</v>
      </c>
      <c r="QOW50" s="80">
        <f>IF(production!QOW24&gt;0,interest_nominal,0)</f>
        <v>0</v>
      </c>
      <c r="QOX50" s="80">
        <f>IF(production!QOX24&gt;0,interest_nominal,0)</f>
        <v>0</v>
      </c>
      <c r="QOY50" s="80">
        <f>IF(production!QOY24&gt;0,interest_nominal,0)</f>
        <v>0</v>
      </c>
      <c r="QOZ50" s="80">
        <f>IF(production!QOZ24&gt;0,interest_nominal,0)</f>
        <v>0</v>
      </c>
      <c r="QPA50" s="80">
        <f>IF(production!QPA24&gt;0,interest_nominal,0)</f>
        <v>0</v>
      </c>
      <c r="QPB50" s="80">
        <f>IF(production!QPB24&gt;0,interest_nominal,0)</f>
        <v>0</v>
      </c>
      <c r="QPC50" s="80">
        <f>IF(production!QPC24&gt;0,interest_nominal,0)</f>
        <v>0</v>
      </c>
      <c r="QPD50" s="80">
        <f>IF(production!QPD24&gt;0,interest_nominal,0)</f>
        <v>0</v>
      </c>
      <c r="QPE50" s="80">
        <f>IF(production!QPE24&gt;0,interest_nominal,0)</f>
        <v>0</v>
      </c>
      <c r="QPF50" s="80">
        <f>IF(production!QPF24&gt;0,interest_nominal,0)</f>
        <v>0</v>
      </c>
      <c r="QPG50" s="80">
        <f>IF(production!QPG24&gt;0,interest_nominal,0)</f>
        <v>0</v>
      </c>
      <c r="QPH50" s="80">
        <f>IF(production!QPH24&gt;0,interest_nominal,0)</f>
        <v>0</v>
      </c>
      <c r="QPI50" s="80">
        <f>IF(production!QPI24&gt;0,interest_nominal,0)</f>
        <v>0</v>
      </c>
      <c r="QPJ50" s="80">
        <f>IF(production!QPJ24&gt;0,interest_nominal,0)</f>
        <v>0</v>
      </c>
      <c r="QPK50" s="80">
        <f>IF(production!QPK24&gt;0,interest_nominal,0)</f>
        <v>0</v>
      </c>
      <c r="QPL50" s="80">
        <f>IF(production!QPL24&gt;0,interest_nominal,0)</f>
        <v>0</v>
      </c>
      <c r="QPM50" s="80">
        <f>IF(production!QPM24&gt;0,interest_nominal,0)</f>
        <v>0</v>
      </c>
      <c r="QPN50" s="80">
        <f>IF(production!QPN24&gt;0,interest_nominal,0)</f>
        <v>0</v>
      </c>
      <c r="QPO50" s="80">
        <f>IF(production!QPO24&gt;0,interest_nominal,0)</f>
        <v>0</v>
      </c>
      <c r="QPP50" s="80">
        <f>IF(production!QPP24&gt;0,interest_nominal,0)</f>
        <v>0</v>
      </c>
      <c r="QPQ50" s="80">
        <f>IF(production!QPQ24&gt;0,interest_nominal,0)</f>
        <v>0</v>
      </c>
      <c r="QPR50" s="80">
        <f>IF(production!QPR24&gt;0,interest_nominal,0)</f>
        <v>0</v>
      </c>
      <c r="QPS50" s="80">
        <f>IF(production!QPS24&gt;0,interest_nominal,0)</f>
        <v>0</v>
      </c>
      <c r="QPT50" s="80">
        <f>IF(production!QPT24&gt;0,interest_nominal,0)</f>
        <v>0</v>
      </c>
      <c r="QPU50" s="80">
        <f>IF(production!QPU24&gt;0,interest_nominal,0)</f>
        <v>0</v>
      </c>
      <c r="QPV50" s="80">
        <f>IF(production!QPV24&gt;0,interest_nominal,0)</f>
        <v>0</v>
      </c>
      <c r="QPW50" s="80">
        <f>IF(production!QPW24&gt;0,interest_nominal,0)</f>
        <v>0</v>
      </c>
      <c r="QPX50" s="80">
        <f>IF(production!QPX24&gt;0,interest_nominal,0)</f>
        <v>0</v>
      </c>
      <c r="QPY50" s="80">
        <f>IF(production!QPY24&gt;0,interest_nominal,0)</f>
        <v>0</v>
      </c>
      <c r="QPZ50" s="80">
        <f>IF(production!QPZ24&gt;0,interest_nominal,0)</f>
        <v>0</v>
      </c>
      <c r="QQA50" s="80">
        <f>IF(production!QQA24&gt;0,interest_nominal,0)</f>
        <v>0</v>
      </c>
      <c r="QQB50" s="80">
        <f>IF(production!QQB24&gt;0,interest_nominal,0)</f>
        <v>0</v>
      </c>
      <c r="QQC50" s="80">
        <f>IF(production!QQC24&gt;0,interest_nominal,0)</f>
        <v>0</v>
      </c>
      <c r="QQD50" s="80">
        <f>IF(production!QQD24&gt;0,interest_nominal,0)</f>
        <v>0</v>
      </c>
      <c r="QQE50" s="80">
        <f>IF(production!QQE24&gt;0,interest_nominal,0)</f>
        <v>0</v>
      </c>
      <c r="QQF50" s="80">
        <f>IF(production!QQF24&gt;0,interest_nominal,0)</f>
        <v>0</v>
      </c>
      <c r="QQG50" s="80">
        <f>IF(production!QQG24&gt;0,interest_nominal,0)</f>
        <v>0</v>
      </c>
      <c r="QQH50" s="80">
        <f>IF(production!QQH24&gt;0,interest_nominal,0)</f>
        <v>0</v>
      </c>
      <c r="QQI50" s="80">
        <f>IF(production!QQI24&gt;0,interest_nominal,0)</f>
        <v>0</v>
      </c>
      <c r="QQJ50" s="80">
        <f>IF(production!QQJ24&gt;0,interest_nominal,0)</f>
        <v>0</v>
      </c>
      <c r="QQK50" s="80">
        <f>IF(production!QQK24&gt;0,interest_nominal,0)</f>
        <v>0</v>
      </c>
      <c r="QQL50" s="80">
        <f>IF(production!QQL24&gt;0,interest_nominal,0)</f>
        <v>0</v>
      </c>
      <c r="QQM50" s="80">
        <f>IF(production!QQM24&gt;0,interest_nominal,0)</f>
        <v>0</v>
      </c>
      <c r="QQN50" s="80">
        <f>IF(production!QQN24&gt;0,interest_nominal,0)</f>
        <v>0</v>
      </c>
      <c r="QQO50" s="80">
        <f>IF(production!QQO24&gt;0,interest_nominal,0)</f>
        <v>0</v>
      </c>
      <c r="QQP50" s="80">
        <f>IF(production!QQP24&gt;0,interest_nominal,0)</f>
        <v>0</v>
      </c>
      <c r="QQQ50" s="80">
        <f>IF(production!QQQ24&gt;0,interest_nominal,0)</f>
        <v>0</v>
      </c>
      <c r="QQR50" s="80">
        <f>IF(production!QQR24&gt;0,interest_nominal,0)</f>
        <v>0</v>
      </c>
      <c r="QQS50" s="80">
        <f>IF(production!QQS24&gt;0,interest_nominal,0)</f>
        <v>0</v>
      </c>
      <c r="QQT50" s="80">
        <f>IF(production!QQT24&gt;0,interest_nominal,0)</f>
        <v>0</v>
      </c>
      <c r="QQU50" s="80">
        <f>IF(production!QQU24&gt;0,interest_nominal,0)</f>
        <v>0</v>
      </c>
      <c r="QQV50" s="80">
        <f>IF(production!QQV24&gt;0,interest_nominal,0)</f>
        <v>0</v>
      </c>
      <c r="QQW50" s="80">
        <f>IF(production!QQW24&gt;0,interest_nominal,0)</f>
        <v>0</v>
      </c>
      <c r="QQX50" s="80">
        <f>IF(production!QQX24&gt;0,interest_nominal,0)</f>
        <v>0</v>
      </c>
      <c r="QQY50" s="80">
        <f>IF(production!QQY24&gt;0,interest_nominal,0)</f>
        <v>0</v>
      </c>
      <c r="QQZ50" s="80">
        <f>IF(production!QQZ24&gt;0,interest_nominal,0)</f>
        <v>0</v>
      </c>
      <c r="QRA50" s="80">
        <f>IF(production!QRA24&gt;0,interest_nominal,0)</f>
        <v>0</v>
      </c>
      <c r="QRB50" s="80">
        <f>IF(production!QRB24&gt;0,interest_nominal,0)</f>
        <v>0</v>
      </c>
      <c r="QRC50" s="80">
        <f>IF(production!QRC24&gt;0,interest_nominal,0)</f>
        <v>0</v>
      </c>
      <c r="QRD50" s="80">
        <f>IF(production!QRD24&gt;0,interest_nominal,0)</f>
        <v>0</v>
      </c>
      <c r="QRE50" s="80">
        <f>IF(production!QRE24&gt;0,interest_nominal,0)</f>
        <v>0</v>
      </c>
      <c r="QRF50" s="80">
        <f>IF(production!QRF24&gt;0,interest_nominal,0)</f>
        <v>0</v>
      </c>
      <c r="QRG50" s="80">
        <f>IF(production!QRG24&gt;0,interest_nominal,0)</f>
        <v>0</v>
      </c>
      <c r="QRH50" s="80">
        <f>IF(production!QRH24&gt;0,interest_nominal,0)</f>
        <v>0</v>
      </c>
      <c r="QRI50" s="80">
        <f>IF(production!QRI24&gt;0,interest_nominal,0)</f>
        <v>0</v>
      </c>
      <c r="QRJ50" s="80">
        <f>IF(production!QRJ24&gt;0,interest_nominal,0)</f>
        <v>0</v>
      </c>
      <c r="QRK50" s="80">
        <f>IF(production!QRK24&gt;0,interest_nominal,0)</f>
        <v>0</v>
      </c>
      <c r="QRL50" s="80">
        <f>IF(production!QRL24&gt;0,interest_nominal,0)</f>
        <v>0</v>
      </c>
      <c r="QRM50" s="80">
        <f>IF(production!QRM24&gt;0,interest_nominal,0)</f>
        <v>0</v>
      </c>
      <c r="QRN50" s="80">
        <f>IF(production!QRN24&gt;0,interest_nominal,0)</f>
        <v>0</v>
      </c>
      <c r="QRO50" s="80">
        <f>IF(production!QRO24&gt;0,interest_nominal,0)</f>
        <v>0</v>
      </c>
      <c r="QRP50" s="80">
        <f>IF(production!QRP24&gt;0,interest_nominal,0)</f>
        <v>0</v>
      </c>
      <c r="QRQ50" s="80">
        <f>IF(production!QRQ24&gt;0,interest_nominal,0)</f>
        <v>0</v>
      </c>
      <c r="QRR50" s="80">
        <f>IF(production!QRR24&gt;0,interest_nominal,0)</f>
        <v>0</v>
      </c>
      <c r="QRS50" s="80">
        <f>IF(production!QRS24&gt;0,interest_nominal,0)</f>
        <v>0</v>
      </c>
      <c r="QRT50" s="80">
        <f>IF(production!QRT24&gt;0,interest_nominal,0)</f>
        <v>0</v>
      </c>
      <c r="QRU50" s="80">
        <f>IF(production!QRU24&gt;0,interest_nominal,0)</f>
        <v>0</v>
      </c>
      <c r="QRV50" s="80">
        <f>IF(production!QRV24&gt;0,interest_nominal,0)</f>
        <v>0</v>
      </c>
      <c r="QRW50" s="80">
        <f>IF(production!QRW24&gt;0,interest_nominal,0)</f>
        <v>0</v>
      </c>
      <c r="QRX50" s="80">
        <f>IF(production!QRX24&gt;0,interest_nominal,0)</f>
        <v>0</v>
      </c>
      <c r="QRY50" s="80">
        <f>IF(production!QRY24&gt;0,interest_nominal,0)</f>
        <v>0</v>
      </c>
      <c r="QRZ50" s="80">
        <f>IF(production!QRZ24&gt;0,interest_nominal,0)</f>
        <v>0</v>
      </c>
      <c r="QSA50" s="80">
        <f>IF(production!QSA24&gt;0,interest_nominal,0)</f>
        <v>0</v>
      </c>
      <c r="QSB50" s="80">
        <f>IF(production!QSB24&gt;0,interest_nominal,0)</f>
        <v>0</v>
      </c>
      <c r="QSC50" s="80">
        <f>IF(production!QSC24&gt;0,interest_nominal,0)</f>
        <v>0</v>
      </c>
      <c r="QSD50" s="80">
        <f>IF(production!QSD24&gt;0,interest_nominal,0)</f>
        <v>0</v>
      </c>
      <c r="QSE50" s="80">
        <f>IF(production!QSE24&gt;0,interest_nominal,0)</f>
        <v>0</v>
      </c>
      <c r="QSF50" s="80">
        <f>IF(production!QSF24&gt;0,interest_nominal,0)</f>
        <v>0</v>
      </c>
      <c r="QSG50" s="80">
        <f>IF(production!QSG24&gt;0,interest_nominal,0)</f>
        <v>0</v>
      </c>
      <c r="QSH50" s="80">
        <f>IF(production!QSH24&gt;0,interest_nominal,0)</f>
        <v>0</v>
      </c>
      <c r="QSI50" s="80">
        <f>IF(production!QSI24&gt;0,interest_nominal,0)</f>
        <v>0</v>
      </c>
      <c r="QSJ50" s="80">
        <f>IF(production!QSJ24&gt;0,interest_nominal,0)</f>
        <v>0</v>
      </c>
      <c r="QSK50" s="80">
        <f>IF(production!QSK24&gt;0,interest_nominal,0)</f>
        <v>0</v>
      </c>
      <c r="QSL50" s="80">
        <f>IF(production!QSL24&gt;0,interest_nominal,0)</f>
        <v>0</v>
      </c>
      <c r="QSM50" s="80">
        <f>IF(production!QSM24&gt;0,interest_nominal,0)</f>
        <v>0</v>
      </c>
      <c r="QSN50" s="80">
        <f>IF(production!QSN24&gt;0,interest_nominal,0)</f>
        <v>0</v>
      </c>
      <c r="QSO50" s="80">
        <f>IF(production!QSO24&gt;0,interest_nominal,0)</f>
        <v>0</v>
      </c>
      <c r="QSP50" s="80">
        <f>IF(production!QSP24&gt;0,interest_nominal,0)</f>
        <v>0</v>
      </c>
      <c r="QSQ50" s="80">
        <f>IF(production!QSQ24&gt;0,interest_nominal,0)</f>
        <v>0</v>
      </c>
      <c r="QSR50" s="80">
        <f>IF(production!QSR24&gt;0,interest_nominal,0)</f>
        <v>0</v>
      </c>
      <c r="QSS50" s="80">
        <f>IF(production!QSS24&gt;0,interest_nominal,0)</f>
        <v>0</v>
      </c>
      <c r="QST50" s="80">
        <f>IF(production!QST24&gt;0,interest_nominal,0)</f>
        <v>0</v>
      </c>
      <c r="QSU50" s="80">
        <f>IF(production!QSU24&gt;0,interest_nominal,0)</f>
        <v>0</v>
      </c>
      <c r="QSV50" s="80">
        <f>IF(production!QSV24&gt;0,interest_nominal,0)</f>
        <v>0</v>
      </c>
      <c r="QSW50" s="80">
        <f>IF(production!QSW24&gt;0,interest_nominal,0)</f>
        <v>0</v>
      </c>
      <c r="QSX50" s="80">
        <f>IF(production!QSX24&gt;0,interest_nominal,0)</f>
        <v>0</v>
      </c>
      <c r="QSY50" s="80">
        <f>IF(production!QSY24&gt;0,interest_nominal,0)</f>
        <v>0</v>
      </c>
      <c r="QSZ50" s="80">
        <f>IF(production!QSZ24&gt;0,interest_nominal,0)</f>
        <v>0</v>
      </c>
      <c r="QTA50" s="80">
        <f>IF(production!QTA24&gt;0,interest_nominal,0)</f>
        <v>0</v>
      </c>
      <c r="QTB50" s="80">
        <f>IF(production!QTB24&gt;0,interest_nominal,0)</f>
        <v>0</v>
      </c>
      <c r="QTC50" s="80">
        <f>IF(production!QTC24&gt;0,interest_nominal,0)</f>
        <v>0</v>
      </c>
      <c r="QTD50" s="80">
        <f>IF(production!QTD24&gt;0,interest_nominal,0)</f>
        <v>0</v>
      </c>
      <c r="QTE50" s="80">
        <f>IF(production!QTE24&gt;0,interest_nominal,0)</f>
        <v>0</v>
      </c>
      <c r="QTF50" s="80">
        <f>IF(production!QTF24&gt;0,interest_nominal,0)</f>
        <v>0</v>
      </c>
      <c r="QTG50" s="80">
        <f>IF(production!QTG24&gt;0,interest_nominal,0)</f>
        <v>0</v>
      </c>
      <c r="QTH50" s="80">
        <f>IF(production!QTH24&gt;0,interest_nominal,0)</f>
        <v>0</v>
      </c>
      <c r="QTI50" s="80">
        <f>IF(production!QTI24&gt;0,interest_nominal,0)</f>
        <v>0</v>
      </c>
      <c r="QTJ50" s="80">
        <f>IF(production!QTJ24&gt;0,interest_nominal,0)</f>
        <v>0</v>
      </c>
      <c r="QTK50" s="80">
        <f>IF(production!QTK24&gt;0,interest_nominal,0)</f>
        <v>0</v>
      </c>
      <c r="QTL50" s="80">
        <f>IF(production!QTL24&gt;0,interest_nominal,0)</f>
        <v>0</v>
      </c>
      <c r="QTM50" s="80">
        <f>IF(production!QTM24&gt;0,interest_nominal,0)</f>
        <v>0</v>
      </c>
      <c r="QTN50" s="80">
        <f>IF(production!QTN24&gt;0,interest_nominal,0)</f>
        <v>0</v>
      </c>
      <c r="QTO50" s="80">
        <f>IF(production!QTO24&gt;0,interest_nominal,0)</f>
        <v>0</v>
      </c>
      <c r="QTP50" s="80">
        <f>IF(production!QTP24&gt;0,interest_nominal,0)</f>
        <v>0</v>
      </c>
      <c r="QTQ50" s="80">
        <f>IF(production!QTQ24&gt;0,interest_nominal,0)</f>
        <v>0</v>
      </c>
      <c r="QTR50" s="80">
        <f>IF(production!QTR24&gt;0,interest_nominal,0)</f>
        <v>0</v>
      </c>
      <c r="QTS50" s="80">
        <f>IF(production!QTS24&gt;0,interest_nominal,0)</f>
        <v>0</v>
      </c>
      <c r="QTT50" s="80">
        <f>IF(production!QTT24&gt;0,interest_nominal,0)</f>
        <v>0</v>
      </c>
      <c r="QTU50" s="80">
        <f>IF(production!QTU24&gt;0,interest_nominal,0)</f>
        <v>0</v>
      </c>
      <c r="QTV50" s="80">
        <f>IF(production!QTV24&gt;0,interest_nominal,0)</f>
        <v>0</v>
      </c>
      <c r="QTW50" s="80">
        <f>IF(production!QTW24&gt;0,interest_nominal,0)</f>
        <v>0</v>
      </c>
      <c r="QTX50" s="80">
        <f>IF(production!QTX24&gt;0,interest_nominal,0)</f>
        <v>0</v>
      </c>
      <c r="QTY50" s="80">
        <f>IF(production!QTY24&gt;0,interest_nominal,0)</f>
        <v>0</v>
      </c>
      <c r="QTZ50" s="80">
        <f>IF(production!QTZ24&gt;0,interest_nominal,0)</f>
        <v>0</v>
      </c>
      <c r="QUA50" s="80">
        <f>IF(production!QUA24&gt;0,interest_nominal,0)</f>
        <v>0</v>
      </c>
      <c r="QUB50" s="80">
        <f>IF(production!QUB24&gt;0,interest_nominal,0)</f>
        <v>0</v>
      </c>
      <c r="QUC50" s="80">
        <f>IF(production!QUC24&gt;0,interest_nominal,0)</f>
        <v>0</v>
      </c>
      <c r="QUD50" s="80">
        <f>IF(production!QUD24&gt;0,interest_nominal,0)</f>
        <v>0</v>
      </c>
      <c r="QUE50" s="80">
        <f>IF(production!QUE24&gt;0,interest_nominal,0)</f>
        <v>0</v>
      </c>
      <c r="QUF50" s="80">
        <f>IF(production!QUF24&gt;0,interest_nominal,0)</f>
        <v>0</v>
      </c>
      <c r="QUG50" s="80">
        <f>IF(production!QUG24&gt;0,interest_nominal,0)</f>
        <v>0</v>
      </c>
      <c r="QUH50" s="80">
        <f>IF(production!QUH24&gt;0,interest_nominal,0)</f>
        <v>0</v>
      </c>
      <c r="QUI50" s="80">
        <f>IF(production!QUI24&gt;0,interest_nominal,0)</f>
        <v>0</v>
      </c>
      <c r="QUJ50" s="80">
        <f>IF(production!QUJ24&gt;0,interest_nominal,0)</f>
        <v>0</v>
      </c>
      <c r="QUK50" s="80">
        <f>IF(production!QUK24&gt;0,interest_nominal,0)</f>
        <v>0</v>
      </c>
      <c r="QUL50" s="80">
        <f>IF(production!QUL24&gt;0,interest_nominal,0)</f>
        <v>0</v>
      </c>
      <c r="QUM50" s="80">
        <f>IF(production!QUM24&gt;0,interest_nominal,0)</f>
        <v>0</v>
      </c>
      <c r="QUN50" s="80">
        <f>IF(production!QUN24&gt;0,interest_nominal,0)</f>
        <v>0</v>
      </c>
      <c r="QUO50" s="80">
        <f>IF(production!QUO24&gt;0,interest_nominal,0)</f>
        <v>0</v>
      </c>
      <c r="QUP50" s="80">
        <f>IF(production!QUP24&gt;0,interest_nominal,0)</f>
        <v>0</v>
      </c>
      <c r="QUQ50" s="80">
        <f>IF(production!QUQ24&gt;0,interest_nominal,0)</f>
        <v>0</v>
      </c>
      <c r="QUR50" s="80">
        <f>IF(production!QUR24&gt;0,interest_nominal,0)</f>
        <v>0</v>
      </c>
      <c r="QUS50" s="80">
        <f>IF(production!QUS24&gt;0,interest_nominal,0)</f>
        <v>0</v>
      </c>
      <c r="QUT50" s="80">
        <f>IF(production!QUT24&gt;0,interest_nominal,0)</f>
        <v>0</v>
      </c>
      <c r="QUU50" s="80">
        <f>IF(production!QUU24&gt;0,interest_nominal,0)</f>
        <v>0</v>
      </c>
      <c r="QUV50" s="80">
        <f>IF(production!QUV24&gt;0,interest_nominal,0)</f>
        <v>0</v>
      </c>
      <c r="QUW50" s="80">
        <f>IF(production!QUW24&gt;0,interest_nominal,0)</f>
        <v>0</v>
      </c>
      <c r="QUX50" s="80">
        <f>IF(production!QUX24&gt;0,interest_nominal,0)</f>
        <v>0</v>
      </c>
      <c r="QUY50" s="80">
        <f>IF(production!QUY24&gt;0,interest_nominal,0)</f>
        <v>0</v>
      </c>
      <c r="QUZ50" s="80">
        <f>IF(production!QUZ24&gt;0,interest_nominal,0)</f>
        <v>0</v>
      </c>
      <c r="QVA50" s="80">
        <f>IF(production!QVA24&gt;0,interest_nominal,0)</f>
        <v>0</v>
      </c>
      <c r="QVB50" s="80">
        <f>IF(production!QVB24&gt;0,interest_nominal,0)</f>
        <v>0</v>
      </c>
      <c r="QVC50" s="80">
        <f>IF(production!QVC24&gt;0,interest_nominal,0)</f>
        <v>0</v>
      </c>
      <c r="QVD50" s="80">
        <f>IF(production!QVD24&gt;0,interest_nominal,0)</f>
        <v>0</v>
      </c>
      <c r="QVE50" s="80">
        <f>IF(production!QVE24&gt;0,interest_nominal,0)</f>
        <v>0</v>
      </c>
      <c r="QVF50" s="80">
        <f>IF(production!QVF24&gt;0,interest_nominal,0)</f>
        <v>0</v>
      </c>
      <c r="QVG50" s="80">
        <f>IF(production!QVG24&gt;0,interest_nominal,0)</f>
        <v>0</v>
      </c>
      <c r="QVH50" s="80">
        <f>IF(production!QVH24&gt;0,interest_nominal,0)</f>
        <v>0</v>
      </c>
      <c r="QVI50" s="80">
        <f>IF(production!QVI24&gt;0,interest_nominal,0)</f>
        <v>0</v>
      </c>
      <c r="QVJ50" s="80">
        <f>IF(production!QVJ24&gt;0,interest_nominal,0)</f>
        <v>0</v>
      </c>
      <c r="QVK50" s="80">
        <f>IF(production!QVK24&gt;0,interest_nominal,0)</f>
        <v>0</v>
      </c>
      <c r="QVL50" s="80">
        <f>IF(production!QVL24&gt;0,interest_nominal,0)</f>
        <v>0</v>
      </c>
      <c r="QVM50" s="80">
        <f>IF(production!QVM24&gt;0,interest_nominal,0)</f>
        <v>0</v>
      </c>
      <c r="QVN50" s="80">
        <f>IF(production!QVN24&gt;0,interest_nominal,0)</f>
        <v>0</v>
      </c>
      <c r="QVO50" s="80">
        <f>IF(production!QVO24&gt;0,interest_nominal,0)</f>
        <v>0</v>
      </c>
      <c r="QVP50" s="80">
        <f>IF(production!QVP24&gt;0,interest_nominal,0)</f>
        <v>0</v>
      </c>
      <c r="QVQ50" s="80">
        <f>IF(production!QVQ24&gt;0,interest_nominal,0)</f>
        <v>0</v>
      </c>
      <c r="QVR50" s="80">
        <f>IF(production!QVR24&gt;0,interest_nominal,0)</f>
        <v>0</v>
      </c>
      <c r="QVS50" s="80">
        <f>IF(production!QVS24&gt;0,interest_nominal,0)</f>
        <v>0</v>
      </c>
      <c r="QVT50" s="80">
        <f>IF(production!QVT24&gt;0,interest_nominal,0)</f>
        <v>0</v>
      </c>
      <c r="QVU50" s="80">
        <f>IF(production!QVU24&gt;0,interest_nominal,0)</f>
        <v>0</v>
      </c>
      <c r="QVV50" s="80">
        <f>IF(production!QVV24&gt;0,interest_nominal,0)</f>
        <v>0</v>
      </c>
      <c r="QVW50" s="80">
        <f>IF(production!QVW24&gt;0,interest_nominal,0)</f>
        <v>0</v>
      </c>
      <c r="QVX50" s="80">
        <f>IF(production!QVX24&gt;0,interest_nominal,0)</f>
        <v>0</v>
      </c>
      <c r="QVY50" s="80">
        <f>IF(production!QVY24&gt;0,interest_nominal,0)</f>
        <v>0</v>
      </c>
      <c r="QVZ50" s="80">
        <f>IF(production!QVZ24&gt;0,interest_nominal,0)</f>
        <v>0</v>
      </c>
      <c r="QWA50" s="80">
        <f>IF(production!QWA24&gt;0,interest_nominal,0)</f>
        <v>0</v>
      </c>
      <c r="QWB50" s="80">
        <f>IF(production!QWB24&gt;0,interest_nominal,0)</f>
        <v>0</v>
      </c>
      <c r="QWC50" s="80">
        <f>IF(production!QWC24&gt;0,interest_nominal,0)</f>
        <v>0</v>
      </c>
      <c r="QWD50" s="80">
        <f>IF(production!QWD24&gt;0,interest_nominal,0)</f>
        <v>0</v>
      </c>
      <c r="QWE50" s="80">
        <f>IF(production!QWE24&gt;0,interest_nominal,0)</f>
        <v>0</v>
      </c>
      <c r="QWF50" s="80">
        <f>IF(production!QWF24&gt;0,interest_nominal,0)</f>
        <v>0</v>
      </c>
      <c r="QWG50" s="80">
        <f>IF(production!QWG24&gt;0,interest_nominal,0)</f>
        <v>0</v>
      </c>
      <c r="QWH50" s="80">
        <f>IF(production!QWH24&gt;0,interest_nominal,0)</f>
        <v>0</v>
      </c>
      <c r="QWI50" s="80">
        <f>IF(production!QWI24&gt;0,interest_nominal,0)</f>
        <v>0</v>
      </c>
      <c r="QWJ50" s="80">
        <f>IF(production!QWJ24&gt;0,interest_nominal,0)</f>
        <v>0</v>
      </c>
      <c r="QWK50" s="80">
        <f>IF(production!QWK24&gt;0,interest_nominal,0)</f>
        <v>0</v>
      </c>
      <c r="QWL50" s="80">
        <f>IF(production!QWL24&gt;0,interest_nominal,0)</f>
        <v>0</v>
      </c>
      <c r="QWM50" s="80">
        <f>IF(production!QWM24&gt;0,interest_nominal,0)</f>
        <v>0</v>
      </c>
      <c r="QWN50" s="80">
        <f>IF(production!QWN24&gt;0,interest_nominal,0)</f>
        <v>0</v>
      </c>
      <c r="QWO50" s="80">
        <f>IF(production!QWO24&gt;0,interest_nominal,0)</f>
        <v>0</v>
      </c>
      <c r="QWP50" s="80">
        <f>IF(production!QWP24&gt;0,interest_nominal,0)</f>
        <v>0</v>
      </c>
      <c r="QWQ50" s="80">
        <f>IF(production!QWQ24&gt;0,interest_nominal,0)</f>
        <v>0</v>
      </c>
      <c r="QWR50" s="80">
        <f>IF(production!QWR24&gt;0,interest_nominal,0)</f>
        <v>0</v>
      </c>
      <c r="QWS50" s="80">
        <f>IF(production!QWS24&gt;0,interest_nominal,0)</f>
        <v>0</v>
      </c>
      <c r="QWT50" s="80">
        <f>IF(production!QWT24&gt;0,interest_nominal,0)</f>
        <v>0</v>
      </c>
      <c r="QWU50" s="80">
        <f>IF(production!QWU24&gt;0,interest_nominal,0)</f>
        <v>0</v>
      </c>
      <c r="QWV50" s="80">
        <f>IF(production!QWV24&gt;0,interest_nominal,0)</f>
        <v>0</v>
      </c>
      <c r="QWW50" s="80">
        <f>IF(production!QWW24&gt;0,interest_nominal,0)</f>
        <v>0</v>
      </c>
      <c r="QWX50" s="80">
        <f>IF(production!QWX24&gt;0,interest_nominal,0)</f>
        <v>0</v>
      </c>
      <c r="QWY50" s="80">
        <f>IF(production!QWY24&gt;0,interest_nominal,0)</f>
        <v>0</v>
      </c>
      <c r="QWZ50" s="80">
        <f>IF(production!QWZ24&gt;0,interest_nominal,0)</f>
        <v>0</v>
      </c>
      <c r="QXA50" s="80">
        <f>IF(production!QXA24&gt;0,interest_nominal,0)</f>
        <v>0</v>
      </c>
      <c r="QXB50" s="80">
        <f>IF(production!QXB24&gt;0,interest_nominal,0)</f>
        <v>0</v>
      </c>
      <c r="QXC50" s="80">
        <f>IF(production!QXC24&gt;0,interest_nominal,0)</f>
        <v>0</v>
      </c>
      <c r="QXD50" s="80">
        <f>IF(production!QXD24&gt;0,interest_nominal,0)</f>
        <v>0</v>
      </c>
      <c r="QXE50" s="80">
        <f>IF(production!QXE24&gt;0,interest_nominal,0)</f>
        <v>0</v>
      </c>
      <c r="QXF50" s="80">
        <f>IF(production!QXF24&gt;0,interest_nominal,0)</f>
        <v>0</v>
      </c>
      <c r="QXG50" s="80">
        <f>IF(production!QXG24&gt;0,interest_nominal,0)</f>
        <v>0</v>
      </c>
      <c r="QXH50" s="80">
        <f>IF(production!QXH24&gt;0,interest_nominal,0)</f>
        <v>0</v>
      </c>
      <c r="QXI50" s="80">
        <f>IF(production!QXI24&gt;0,interest_nominal,0)</f>
        <v>0</v>
      </c>
      <c r="QXJ50" s="80">
        <f>IF(production!QXJ24&gt;0,interest_nominal,0)</f>
        <v>0</v>
      </c>
      <c r="QXK50" s="80">
        <f>IF(production!QXK24&gt;0,interest_nominal,0)</f>
        <v>0</v>
      </c>
      <c r="QXL50" s="80">
        <f>IF(production!QXL24&gt;0,interest_nominal,0)</f>
        <v>0</v>
      </c>
      <c r="QXM50" s="80">
        <f>IF(production!QXM24&gt;0,interest_nominal,0)</f>
        <v>0</v>
      </c>
      <c r="QXN50" s="80">
        <f>IF(production!QXN24&gt;0,interest_nominal,0)</f>
        <v>0</v>
      </c>
      <c r="QXO50" s="80">
        <f>IF(production!QXO24&gt;0,interest_nominal,0)</f>
        <v>0</v>
      </c>
      <c r="QXP50" s="80">
        <f>IF(production!QXP24&gt;0,interest_nominal,0)</f>
        <v>0</v>
      </c>
      <c r="QXQ50" s="80">
        <f>IF(production!QXQ24&gt;0,interest_nominal,0)</f>
        <v>0</v>
      </c>
      <c r="QXR50" s="80">
        <f>IF(production!QXR24&gt;0,interest_nominal,0)</f>
        <v>0</v>
      </c>
      <c r="QXS50" s="80">
        <f>IF(production!QXS24&gt;0,interest_nominal,0)</f>
        <v>0</v>
      </c>
      <c r="QXT50" s="80">
        <f>IF(production!QXT24&gt;0,interest_nominal,0)</f>
        <v>0</v>
      </c>
      <c r="QXU50" s="80">
        <f>IF(production!QXU24&gt;0,interest_nominal,0)</f>
        <v>0</v>
      </c>
      <c r="QXV50" s="80">
        <f>IF(production!QXV24&gt;0,interest_nominal,0)</f>
        <v>0</v>
      </c>
      <c r="QXW50" s="80">
        <f>IF(production!QXW24&gt;0,interest_nominal,0)</f>
        <v>0</v>
      </c>
      <c r="QXX50" s="80">
        <f>IF(production!QXX24&gt;0,interest_nominal,0)</f>
        <v>0</v>
      </c>
      <c r="QXY50" s="80">
        <f>IF(production!QXY24&gt;0,interest_nominal,0)</f>
        <v>0</v>
      </c>
      <c r="QXZ50" s="80">
        <f>IF(production!QXZ24&gt;0,interest_nominal,0)</f>
        <v>0</v>
      </c>
      <c r="QYA50" s="80">
        <f>IF(production!QYA24&gt;0,interest_nominal,0)</f>
        <v>0</v>
      </c>
      <c r="QYB50" s="80">
        <f>IF(production!QYB24&gt;0,interest_nominal,0)</f>
        <v>0</v>
      </c>
      <c r="QYC50" s="80">
        <f>IF(production!QYC24&gt;0,interest_nominal,0)</f>
        <v>0</v>
      </c>
      <c r="QYD50" s="80">
        <f>IF(production!QYD24&gt;0,interest_nominal,0)</f>
        <v>0</v>
      </c>
      <c r="QYE50" s="80">
        <f>IF(production!QYE24&gt;0,interest_nominal,0)</f>
        <v>0</v>
      </c>
      <c r="QYF50" s="80">
        <f>IF(production!QYF24&gt;0,interest_nominal,0)</f>
        <v>0</v>
      </c>
      <c r="QYG50" s="80">
        <f>IF(production!QYG24&gt;0,interest_nominal,0)</f>
        <v>0</v>
      </c>
      <c r="QYH50" s="80">
        <f>IF(production!QYH24&gt;0,interest_nominal,0)</f>
        <v>0</v>
      </c>
      <c r="QYI50" s="80">
        <f>IF(production!QYI24&gt;0,interest_nominal,0)</f>
        <v>0</v>
      </c>
      <c r="QYJ50" s="80">
        <f>IF(production!QYJ24&gt;0,interest_nominal,0)</f>
        <v>0</v>
      </c>
      <c r="QYK50" s="80">
        <f>IF(production!QYK24&gt;0,interest_nominal,0)</f>
        <v>0</v>
      </c>
      <c r="QYL50" s="80">
        <f>IF(production!QYL24&gt;0,interest_nominal,0)</f>
        <v>0</v>
      </c>
      <c r="QYM50" s="80">
        <f>IF(production!QYM24&gt;0,interest_nominal,0)</f>
        <v>0</v>
      </c>
      <c r="QYN50" s="80">
        <f>IF(production!QYN24&gt;0,interest_nominal,0)</f>
        <v>0</v>
      </c>
      <c r="QYO50" s="80">
        <f>IF(production!QYO24&gt;0,interest_nominal,0)</f>
        <v>0</v>
      </c>
      <c r="QYP50" s="80">
        <f>IF(production!QYP24&gt;0,interest_nominal,0)</f>
        <v>0</v>
      </c>
      <c r="QYQ50" s="80">
        <f>IF(production!QYQ24&gt;0,interest_nominal,0)</f>
        <v>0</v>
      </c>
      <c r="QYR50" s="80">
        <f>IF(production!QYR24&gt;0,interest_nominal,0)</f>
        <v>0</v>
      </c>
      <c r="QYS50" s="80">
        <f>IF(production!QYS24&gt;0,interest_nominal,0)</f>
        <v>0</v>
      </c>
      <c r="QYT50" s="80">
        <f>IF(production!QYT24&gt;0,interest_nominal,0)</f>
        <v>0</v>
      </c>
      <c r="QYU50" s="80">
        <f>IF(production!QYU24&gt;0,interest_nominal,0)</f>
        <v>0</v>
      </c>
      <c r="QYV50" s="80">
        <f>IF(production!QYV24&gt;0,interest_nominal,0)</f>
        <v>0</v>
      </c>
      <c r="QYW50" s="80">
        <f>IF(production!QYW24&gt;0,interest_nominal,0)</f>
        <v>0</v>
      </c>
      <c r="QYX50" s="80">
        <f>IF(production!QYX24&gt;0,interest_nominal,0)</f>
        <v>0</v>
      </c>
      <c r="QYY50" s="80">
        <f>IF(production!QYY24&gt;0,interest_nominal,0)</f>
        <v>0</v>
      </c>
      <c r="QYZ50" s="80">
        <f>IF(production!QYZ24&gt;0,interest_nominal,0)</f>
        <v>0</v>
      </c>
      <c r="QZA50" s="80">
        <f>IF(production!QZA24&gt;0,interest_nominal,0)</f>
        <v>0</v>
      </c>
      <c r="QZB50" s="80">
        <f>IF(production!QZB24&gt;0,interest_nominal,0)</f>
        <v>0</v>
      </c>
      <c r="QZC50" s="80">
        <f>IF(production!QZC24&gt;0,interest_nominal,0)</f>
        <v>0</v>
      </c>
      <c r="QZD50" s="80">
        <f>IF(production!QZD24&gt;0,interest_nominal,0)</f>
        <v>0</v>
      </c>
      <c r="QZE50" s="80">
        <f>IF(production!QZE24&gt;0,interest_nominal,0)</f>
        <v>0</v>
      </c>
      <c r="QZF50" s="80">
        <f>IF(production!QZF24&gt;0,interest_nominal,0)</f>
        <v>0</v>
      </c>
      <c r="QZG50" s="80">
        <f>IF(production!QZG24&gt;0,interest_nominal,0)</f>
        <v>0</v>
      </c>
      <c r="QZH50" s="80">
        <f>IF(production!QZH24&gt;0,interest_nominal,0)</f>
        <v>0</v>
      </c>
      <c r="QZI50" s="80">
        <f>IF(production!QZI24&gt;0,interest_nominal,0)</f>
        <v>0</v>
      </c>
      <c r="QZJ50" s="80">
        <f>IF(production!QZJ24&gt;0,interest_nominal,0)</f>
        <v>0</v>
      </c>
      <c r="QZK50" s="80">
        <f>IF(production!QZK24&gt;0,interest_nominal,0)</f>
        <v>0</v>
      </c>
      <c r="QZL50" s="80">
        <f>IF(production!QZL24&gt;0,interest_nominal,0)</f>
        <v>0</v>
      </c>
      <c r="QZM50" s="80">
        <f>IF(production!QZM24&gt;0,interest_nominal,0)</f>
        <v>0</v>
      </c>
      <c r="QZN50" s="80">
        <f>IF(production!QZN24&gt;0,interest_nominal,0)</f>
        <v>0</v>
      </c>
      <c r="QZO50" s="80">
        <f>IF(production!QZO24&gt;0,interest_nominal,0)</f>
        <v>0</v>
      </c>
      <c r="QZP50" s="80">
        <f>IF(production!QZP24&gt;0,interest_nominal,0)</f>
        <v>0</v>
      </c>
      <c r="QZQ50" s="80">
        <f>IF(production!QZQ24&gt;0,interest_nominal,0)</f>
        <v>0</v>
      </c>
      <c r="QZR50" s="80">
        <f>IF(production!QZR24&gt;0,interest_nominal,0)</f>
        <v>0</v>
      </c>
      <c r="QZS50" s="80">
        <f>IF(production!QZS24&gt;0,interest_nominal,0)</f>
        <v>0</v>
      </c>
      <c r="QZT50" s="80">
        <f>IF(production!QZT24&gt;0,interest_nominal,0)</f>
        <v>0</v>
      </c>
      <c r="QZU50" s="80">
        <f>IF(production!QZU24&gt;0,interest_nominal,0)</f>
        <v>0</v>
      </c>
      <c r="QZV50" s="80">
        <f>IF(production!QZV24&gt;0,interest_nominal,0)</f>
        <v>0</v>
      </c>
      <c r="QZW50" s="80">
        <f>IF(production!QZW24&gt;0,interest_nominal,0)</f>
        <v>0</v>
      </c>
      <c r="QZX50" s="80">
        <f>IF(production!QZX24&gt;0,interest_nominal,0)</f>
        <v>0</v>
      </c>
      <c r="QZY50" s="80">
        <f>IF(production!QZY24&gt;0,interest_nominal,0)</f>
        <v>0</v>
      </c>
      <c r="QZZ50" s="80">
        <f>IF(production!QZZ24&gt;0,interest_nominal,0)</f>
        <v>0</v>
      </c>
      <c r="RAA50" s="80">
        <f>IF(production!RAA24&gt;0,interest_nominal,0)</f>
        <v>0</v>
      </c>
      <c r="RAB50" s="80">
        <f>IF(production!RAB24&gt;0,interest_nominal,0)</f>
        <v>0</v>
      </c>
      <c r="RAC50" s="80">
        <f>IF(production!RAC24&gt;0,interest_nominal,0)</f>
        <v>0</v>
      </c>
      <c r="RAD50" s="80">
        <f>IF(production!RAD24&gt;0,interest_nominal,0)</f>
        <v>0</v>
      </c>
      <c r="RAE50" s="80">
        <f>IF(production!RAE24&gt;0,interest_nominal,0)</f>
        <v>0</v>
      </c>
      <c r="RAF50" s="80">
        <f>IF(production!RAF24&gt;0,interest_nominal,0)</f>
        <v>0</v>
      </c>
      <c r="RAG50" s="80">
        <f>IF(production!RAG24&gt;0,interest_nominal,0)</f>
        <v>0</v>
      </c>
      <c r="RAH50" s="80">
        <f>IF(production!RAH24&gt;0,interest_nominal,0)</f>
        <v>0</v>
      </c>
      <c r="RAI50" s="80">
        <f>IF(production!RAI24&gt;0,interest_nominal,0)</f>
        <v>0</v>
      </c>
      <c r="RAJ50" s="80">
        <f>IF(production!RAJ24&gt;0,interest_nominal,0)</f>
        <v>0</v>
      </c>
      <c r="RAK50" s="80">
        <f>IF(production!RAK24&gt;0,interest_nominal,0)</f>
        <v>0</v>
      </c>
      <c r="RAL50" s="80">
        <f>IF(production!RAL24&gt;0,interest_nominal,0)</f>
        <v>0</v>
      </c>
      <c r="RAM50" s="80">
        <f>IF(production!RAM24&gt;0,interest_nominal,0)</f>
        <v>0</v>
      </c>
      <c r="RAN50" s="80">
        <f>IF(production!RAN24&gt;0,interest_nominal,0)</f>
        <v>0</v>
      </c>
      <c r="RAO50" s="80">
        <f>IF(production!RAO24&gt;0,interest_nominal,0)</f>
        <v>0</v>
      </c>
      <c r="RAP50" s="80">
        <f>IF(production!RAP24&gt;0,interest_nominal,0)</f>
        <v>0</v>
      </c>
      <c r="RAQ50" s="80">
        <f>IF(production!RAQ24&gt;0,interest_nominal,0)</f>
        <v>0</v>
      </c>
      <c r="RAR50" s="80">
        <f>IF(production!RAR24&gt;0,interest_nominal,0)</f>
        <v>0</v>
      </c>
      <c r="RAS50" s="80">
        <f>IF(production!RAS24&gt;0,interest_nominal,0)</f>
        <v>0</v>
      </c>
      <c r="RAT50" s="80">
        <f>IF(production!RAT24&gt;0,interest_nominal,0)</f>
        <v>0</v>
      </c>
      <c r="RAU50" s="80">
        <f>IF(production!RAU24&gt;0,interest_nominal,0)</f>
        <v>0</v>
      </c>
      <c r="RAV50" s="80">
        <f>IF(production!RAV24&gt;0,interest_nominal,0)</f>
        <v>0</v>
      </c>
      <c r="RAW50" s="80">
        <f>IF(production!RAW24&gt;0,interest_nominal,0)</f>
        <v>0</v>
      </c>
      <c r="RAX50" s="80">
        <f>IF(production!RAX24&gt;0,interest_nominal,0)</f>
        <v>0</v>
      </c>
      <c r="RAY50" s="80">
        <f>IF(production!RAY24&gt;0,interest_nominal,0)</f>
        <v>0</v>
      </c>
      <c r="RAZ50" s="80">
        <f>IF(production!RAZ24&gt;0,interest_nominal,0)</f>
        <v>0</v>
      </c>
      <c r="RBA50" s="80">
        <f>IF(production!RBA24&gt;0,interest_nominal,0)</f>
        <v>0</v>
      </c>
      <c r="RBB50" s="80">
        <f>IF(production!RBB24&gt;0,interest_nominal,0)</f>
        <v>0</v>
      </c>
      <c r="RBC50" s="80">
        <f>IF(production!RBC24&gt;0,interest_nominal,0)</f>
        <v>0</v>
      </c>
      <c r="RBD50" s="80">
        <f>IF(production!RBD24&gt;0,interest_nominal,0)</f>
        <v>0</v>
      </c>
      <c r="RBE50" s="80">
        <f>IF(production!RBE24&gt;0,interest_nominal,0)</f>
        <v>0</v>
      </c>
      <c r="RBF50" s="80">
        <f>IF(production!RBF24&gt;0,interest_nominal,0)</f>
        <v>0</v>
      </c>
      <c r="RBG50" s="80">
        <f>IF(production!RBG24&gt;0,interest_nominal,0)</f>
        <v>0</v>
      </c>
      <c r="RBH50" s="80">
        <f>IF(production!RBH24&gt;0,interest_nominal,0)</f>
        <v>0</v>
      </c>
      <c r="RBI50" s="80">
        <f>IF(production!RBI24&gt;0,interest_nominal,0)</f>
        <v>0</v>
      </c>
      <c r="RBJ50" s="80">
        <f>IF(production!RBJ24&gt;0,interest_nominal,0)</f>
        <v>0</v>
      </c>
      <c r="RBK50" s="80">
        <f>IF(production!RBK24&gt;0,interest_nominal,0)</f>
        <v>0</v>
      </c>
      <c r="RBL50" s="80">
        <f>IF(production!RBL24&gt;0,interest_nominal,0)</f>
        <v>0</v>
      </c>
      <c r="RBM50" s="80">
        <f>IF(production!RBM24&gt;0,interest_nominal,0)</f>
        <v>0</v>
      </c>
      <c r="RBN50" s="80">
        <f>IF(production!RBN24&gt;0,interest_nominal,0)</f>
        <v>0</v>
      </c>
      <c r="RBO50" s="80">
        <f>IF(production!RBO24&gt;0,interest_nominal,0)</f>
        <v>0</v>
      </c>
      <c r="RBP50" s="80">
        <f>IF(production!RBP24&gt;0,interest_nominal,0)</f>
        <v>0</v>
      </c>
      <c r="RBQ50" s="80">
        <f>IF(production!RBQ24&gt;0,interest_nominal,0)</f>
        <v>0</v>
      </c>
      <c r="RBR50" s="80">
        <f>IF(production!RBR24&gt;0,interest_nominal,0)</f>
        <v>0</v>
      </c>
      <c r="RBS50" s="80">
        <f>IF(production!RBS24&gt;0,interest_nominal,0)</f>
        <v>0</v>
      </c>
      <c r="RBT50" s="80">
        <f>IF(production!RBT24&gt;0,interest_nominal,0)</f>
        <v>0</v>
      </c>
      <c r="RBU50" s="80">
        <f>IF(production!RBU24&gt;0,interest_nominal,0)</f>
        <v>0</v>
      </c>
      <c r="RBV50" s="80">
        <f>IF(production!RBV24&gt;0,interest_nominal,0)</f>
        <v>0</v>
      </c>
      <c r="RBW50" s="80">
        <f>IF(production!RBW24&gt;0,interest_nominal,0)</f>
        <v>0</v>
      </c>
      <c r="RBX50" s="80">
        <f>IF(production!RBX24&gt;0,interest_nominal,0)</f>
        <v>0</v>
      </c>
      <c r="RBY50" s="80">
        <f>IF(production!RBY24&gt;0,interest_nominal,0)</f>
        <v>0</v>
      </c>
      <c r="RBZ50" s="80">
        <f>IF(production!RBZ24&gt;0,interest_nominal,0)</f>
        <v>0</v>
      </c>
      <c r="RCA50" s="80">
        <f>IF(production!RCA24&gt;0,interest_nominal,0)</f>
        <v>0</v>
      </c>
      <c r="RCB50" s="80">
        <f>IF(production!RCB24&gt;0,interest_nominal,0)</f>
        <v>0</v>
      </c>
      <c r="RCC50" s="80">
        <f>IF(production!RCC24&gt;0,interest_nominal,0)</f>
        <v>0</v>
      </c>
      <c r="RCD50" s="80">
        <f>IF(production!RCD24&gt;0,interest_nominal,0)</f>
        <v>0</v>
      </c>
      <c r="RCE50" s="80">
        <f>IF(production!RCE24&gt;0,interest_nominal,0)</f>
        <v>0</v>
      </c>
      <c r="RCF50" s="80">
        <f>IF(production!RCF24&gt;0,interest_nominal,0)</f>
        <v>0</v>
      </c>
      <c r="RCG50" s="80">
        <f>IF(production!RCG24&gt;0,interest_nominal,0)</f>
        <v>0</v>
      </c>
      <c r="RCH50" s="80">
        <f>IF(production!RCH24&gt;0,interest_nominal,0)</f>
        <v>0</v>
      </c>
      <c r="RCI50" s="80">
        <f>IF(production!RCI24&gt;0,interest_nominal,0)</f>
        <v>0</v>
      </c>
      <c r="RCJ50" s="80">
        <f>IF(production!RCJ24&gt;0,interest_nominal,0)</f>
        <v>0</v>
      </c>
      <c r="RCK50" s="80">
        <f>IF(production!RCK24&gt;0,interest_nominal,0)</f>
        <v>0</v>
      </c>
      <c r="RCL50" s="80">
        <f>IF(production!RCL24&gt;0,interest_nominal,0)</f>
        <v>0</v>
      </c>
      <c r="RCM50" s="80">
        <f>IF(production!RCM24&gt;0,interest_nominal,0)</f>
        <v>0</v>
      </c>
      <c r="RCN50" s="80">
        <f>IF(production!RCN24&gt;0,interest_nominal,0)</f>
        <v>0</v>
      </c>
      <c r="RCO50" s="80">
        <f>IF(production!RCO24&gt;0,interest_nominal,0)</f>
        <v>0</v>
      </c>
      <c r="RCP50" s="80">
        <f>IF(production!RCP24&gt;0,interest_nominal,0)</f>
        <v>0</v>
      </c>
      <c r="RCQ50" s="80">
        <f>IF(production!RCQ24&gt;0,interest_nominal,0)</f>
        <v>0</v>
      </c>
      <c r="RCR50" s="80">
        <f>IF(production!RCR24&gt;0,interest_nominal,0)</f>
        <v>0</v>
      </c>
      <c r="RCS50" s="80">
        <f>IF(production!RCS24&gt;0,interest_nominal,0)</f>
        <v>0</v>
      </c>
      <c r="RCT50" s="80">
        <f>IF(production!RCT24&gt;0,interest_nominal,0)</f>
        <v>0</v>
      </c>
      <c r="RCU50" s="80">
        <f>IF(production!RCU24&gt;0,interest_nominal,0)</f>
        <v>0</v>
      </c>
      <c r="RCV50" s="80">
        <f>IF(production!RCV24&gt;0,interest_nominal,0)</f>
        <v>0</v>
      </c>
      <c r="RCW50" s="80">
        <f>IF(production!RCW24&gt;0,interest_nominal,0)</f>
        <v>0</v>
      </c>
      <c r="RCX50" s="80">
        <f>IF(production!RCX24&gt;0,interest_nominal,0)</f>
        <v>0</v>
      </c>
      <c r="RCY50" s="80">
        <f>IF(production!RCY24&gt;0,interest_nominal,0)</f>
        <v>0</v>
      </c>
      <c r="RCZ50" s="80">
        <f>IF(production!RCZ24&gt;0,interest_nominal,0)</f>
        <v>0</v>
      </c>
      <c r="RDA50" s="80">
        <f>IF(production!RDA24&gt;0,interest_nominal,0)</f>
        <v>0</v>
      </c>
      <c r="RDB50" s="80">
        <f>IF(production!RDB24&gt;0,interest_nominal,0)</f>
        <v>0</v>
      </c>
      <c r="RDC50" s="80">
        <f>IF(production!RDC24&gt;0,interest_nominal,0)</f>
        <v>0</v>
      </c>
      <c r="RDD50" s="80">
        <f>IF(production!RDD24&gt;0,interest_nominal,0)</f>
        <v>0</v>
      </c>
      <c r="RDE50" s="80">
        <f>IF(production!RDE24&gt;0,interest_nominal,0)</f>
        <v>0</v>
      </c>
      <c r="RDF50" s="80">
        <f>IF(production!RDF24&gt;0,interest_nominal,0)</f>
        <v>0</v>
      </c>
      <c r="RDG50" s="80">
        <f>IF(production!RDG24&gt;0,interest_nominal,0)</f>
        <v>0</v>
      </c>
      <c r="RDH50" s="80">
        <f>IF(production!RDH24&gt;0,interest_nominal,0)</f>
        <v>0</v>
      </c>
      <c r="RDI50" s="80">
        <f>IF(production!RDI24&gt;0,interest_nominal,0)</f>
        <v>0</v>
      </c>
      <c r="RDJ50" s="80">
        <f>IF(production!RDJ24&gt;0,interest_nominal,0)</f>
        <v>0</v>
      </c>
      <c r="RDK50" s="80">
        <f>IF(production!RDK24&gt;0,interest_nominal,0)</f>
        <v>0</v>
      </c>
      <c r="RDL50" s="80">
        <f>IF(production!RDL24&gt;0,interest_nominal,0)</f>
        <v>0</v>
      </c>
      <c r="RDM50" s="80">
        <f>IF(production!RDM24&gt;0,interest_nominal,0)</f>
        <v>0</v>
      </c>
      <c r="RDN50" s="80">
        <f>IF(production!RDN24&gt;0,interest_nominal,0)</f>
        <v>0</v>
      </c>
      <c r="RDO50" s="80">
        <f>IF(production!RDO24&gt;0,interest_nominal,0)</f>
        <v>0</v>
      </c>
      <c r="RDP50" s="80">
        <f>IF(production!RDP24&gt;0,interest_nominal,0)</f>
        <v>0</v>
      </c>
      <c r="RDQ50" s="80">
        <f>IF(production!RDQ24&gt;0,interest_nominal,0)</f>
        <v>0</v>
      </c>
      <c r="RDR50" s="80">
        <f>IF(production!RDR24&gt;0,interest_nominal,0)</f>
        <v>0</v>
      </c>
      <c r="RDS50" s="80">
        <f>IF(production!RDS24&gt;0,interest_nominal,0)</f>
        <v>0</v>
      </c>
      <c r="RDT50" s="80">
        <f>IF(production!RDT24&gt;0,interest_nominal,0)</f>
        <v>0</v>
      </c>
      <c r="RDU50" s="80">
        <f>IF(production!RDU24&gt;0,interest_nominal,0)</f>
        <v>0</v>
      </c>
      <c r="RDV50" s="80">
        <f>IF(production!RDV24&gt;0,interest_nominal,0)</f>
        <v>0</v>
      </c>
      <c r="RDW50" s="80">
        <f>IF(production!RDW24&gt;0,interest_nominal,0)</f>
        <v>0</v>
      </c>
      <c r="RDX50" s="80">
        <f>IF(production!RDX24&gt;0,interest_nominal,0)</f>
        <v>0</v>
      </c>
      <c r="RDY50" s="80">
        <f>IF(production!RDY24&gt;0,interest_nominal,0)</f>
        <v>0</v>
      </c>
      <c r="RDZ50" s="80">
        <f>IF(production!RDZ24&gt;0,interest_nominal,0)</f>
        <v>0</v>
      </c>
      <c r="REA50" s="80">
        <f>IF(production!REA24&gt;0,interest_nominal,0)</f>
        <v>0</v>
      </c>
      <c r="REB50" s="80">
        <f>IF(production!REB24&gt;0,interest_nominal,0)</f>
        <v>0</v>
      </c>
      <c r="REC50" s="80">
        <f>IF(production!REC24&gt;0,interest_nominal,0)</f>
        <v>0</v>
      </c>
      <c r="RED50" s="80">
        <f>IF(production!RED24&gt;0,interest_nominal,0)</f>
        <v>0</v>
      </c>
      <c r="REE50" s="80">
        <f>IF(production!REE24&gt;0,interest_nominal,0)</f>
        <v>0</v>
      </c>
      <c r="REF50" s="80">
        <f>IF(production!REF24&gt;0,interest_nominal,0)</f>
        <v>0</v>
      </c>
      <c r="REG50" s="80">
        <f>IF(production!REG24&gt;0,interest_nominal,0)</f>
        <v>0</v>
      </c>
      <c r="REH50" s="80">
        <f>IF(production!REH24&gt;0,interest_nominal,0)</f>
        <v>0</v>
      </c>
      <c r="REI50" s="80">
        <f>IF(production!REI24&gt;0,interest_nominal,0)</f>
        <v>0</v>
      </c>
      <c r="REJ50" s="80">
        <f>IF(production!REJ24&gt;0,interest_nominal,0)</f>
        <v>0</v>
      </c>
      <c r="REK50" s="80">
        <f>IF(production!REK24&gt;0,interest_nominal,0)</f>
        <v>0</v>
      </c>
      <c r="REL50" s="80">
        <f>IF(production!REL24&gt;0,interest_nominal,0)</f>
        <v>0</v>
      </c>
      <c r="REM50" s="80">
        <f>IF(production!REM24&gt;0,interest_nominal,0)</f>
        <v>0</v>
      </c>
      <c r="REN50" s="80">
        <f>IF(production!REN24&gt;0,interest_nominal,0)</f>
        <v>0</v>
      </c>
      <c r="REO50" s="80">
        <f>IF(production!REO24&gt;0,interest_nominal,0)</f>
        <v>0</v>
      </c>
      <c r="REP50" s="80">
        <f>IF(production!REP24&gt;0,interest_nominal,0)</f>
        <v>0</v>
      </c>
      <c r="REQ50" s="80">
        <f>IF(production!REQ24&gt;0,interest_nominal,0)</f>
        <v>0</v>
      </c>
      <c r="RER50" s="80">
        <f>IF(production!RER24&gt;0,interest_nominal,0)</f>
        <v>0</v>
      </c>
      <c r="RES50" s="80">
        <f>IF(production!RES24&gt;0,interest_nominal,0)</f>
        <v>0</v>
      </c>
      <c r="RET50" s="80">
        <f>IF(production!RET24&gt;0,interest_nominal,0)</f>
        <v>0</v>
      </c>
      <c r="REU50" s="80">
        <f>IF(production!REU24&gt;0,interest_nominal,0)</f>
        <v>0</v>
      </c>
      <c r="REV50" s="80">
        <f>IF(production!REV24&gt;0,interest_nominal,0)</f>
        <v>0</v>
      </c>
      <c r="REW50" s="80">
        <f>IF(production!REW24&gt;0,interest_nominal,0)</f>
        <v>0</v>
      </c>
      <c r="REX50" s="80">
        <f>IF(production!REX24&gt;0,interest_nominal,0)</f>
        <v>0</v>
      </c>
      <c r="REY50" s="80">
        <f>IF(production!REY24&gt;0,interest_nominal,0)</f>
        <v>0</v>
      </c>
      <c r="REZ50" s="80">
        <f>IF(production!REZ24&gt;0,interest_nominal,0)</f>
        <v>0</v>
      </c>
      <c r="RFA50" s="80">
        <f>IF(production!RFA24&gt;0,interest_nominal,0)</f>
        <v>0</v>
      </c>
      <c r="RFB50" s="80">
        <f>IF(production!RFB24&gt;0,interest_nominal,0)</f>
        <v>0</v>
      </c>
      <c r="RFC50" s="80">
        <f>IF(production!RFC24&gt;0,interest_nominal,0)</f>
        <v>0</v>
      </c>
      <c r="RFD50" s="80">
        <f>IF(production!RFD24&gt;0,interest_nominal,0)</f>
        <v>0</v>
      </c>
      <c r="RFE50" s="80">
        <f>IF(production!RFE24&gt;0,interest_nominal,0)</f>
        <v>0</v>
      </c>
      <c r="RFF50" s="80">
        <f>IF(production!RFF24&gt;0,interest_nominal,0)</f>
        <v>0</v>
      </c>
      <c r="RFG50" s="80">
        <f>IF(production!RFG24&gt;0,interest_nominal,0)</f>
        <v>0</v>
      </c>
      <c r="RFH50" s="80">
        <f>IF(production!RFH24&gt;0,interest_nominal,0)</f>
        <v>0</v>
      </c>
      <c r="RFI50" s="80">
        <f>IF(production!RFI24&gt;0,interest_nominal,0)</f>
        <v>0</v>
      </c>
      <c r="RFJ50" s="80">
        <f>IF(production!RFJ24&gt;0,interest_nominal,0)</f>
        <v>0</v>
      </c>
      <c r="RFK50" s="80">
        <f>IF(production!RFK24&gt;0,interest_nominal,0)</f>
        <v>0</v>
      </c>
      <c r="RFL50" s="80">
        <f>IF(production!RFL24&gt;0,interest_nominal,0)</f>
        <v>0</v>
      </c>
      <c r="RFM50" s="80">
        <f>IF(production!RFM24&gt;0,interest_nominal,0)</f>
        <v>0</v>
      </c>
      <c r="RFN50" s="80">
        <f>IF(production!RFN24&gt;0,interest_nominal,0)</f>
        <v>0</v>
      </c>
      <c r="RFO50" s="80">
        <f>IF(production!RFO24&gt;0,interest_nominal,0)</f>
        <v>0</v>
      </c>
      <c r="RFP50" s="80">
        <f>IF(production!RFP24&gt;0,interest_nominal,0)</f>
        <v>0</v>
      </c>
      <c r="RFQ50" s="80">
        <f>IF(production!RFQ24&gt;0,interest_nominal,0)</f>
        <v>0</v>
      </c>
      <c r="RFR50" s="80">
        <f>IF(production!RFR24&gt;0,interest_nominal,0)</f>
        <v>0</v>
      </c>
      <c r="RFS50" s="80">
        <f>IF(production!RFS24&gt;0,interest_nominal,0)</f>
        <v>0</v>
      </c>
      <c r="RFT50" s="80">
        <f>IF(production!RFT24&gt;0,interest_nominal,0)</f>
        <v>0</v>
      </c>
      <c r="RFU50" s="80">
        <f>IF(production!RFU24&gt;0,interest_nominal,0)</f>
        <v>0</v>
      </c>
      <c r="RFV50" s="80">
        <f>IF(production!RFV24&gt;0,interest_nominal,0)</f>
        <v>0</v>
      </c>
      <c r="RFW50" s="80">
        <f>IF(production!RFW24&gt;0,interest_nominal,0)</f>
        <v>0</v>
      </c>
      <c r="RFX50" s="80">
        <f>IF(production!RFX24&gt;0,interest_nominal,0)</f>
        <v>0</v>
      </c>
      <c r="RFY50" s="80">
        <f>IF(production!RFY24&gt;0,interest_nominal,0)</f>
        <v>0</v>
      </c>
      <c r="RFZ50" s="80">
        <f>IF(production!RFZ24&gt;0,interest_nominal,0)</f>
        <v>0</v>
      </c>
      <c r="RGA50" s="80">
        <f>IF(production!RGA24&gt;0,interest_nominal,0)</f>
        <v>0</v>
      </c>
      <c r="RGB50" s="80">
        <f>IF(production!RGB24&gt;0,interest_nominal,0)</f>
        <v>0</v>
      </c>
      <c r="RGC50" s="80">
        <f>IF(production!RGC24&gt;0,interest_nominal,0)</f>
        <v>0</v>
      </c>
      <c r="RGD50" s="80">
        <f>IF(production!RGD24&gt;0,interest_nominal,0)</f>
        <v>0</v>
      </c>
      <c r="RGE50" s="80">
        <f>IF(production!RGE24&gt;0,interest_nominal,0)</f>
        <v>0</v>
      </c>
      <c r="RGF50" s="80">
        <f>IF(production!RGF24&gt;0,interest_nominal,0)</f>
        <v>0</v>
      </c>
      <c r="RGG50" s="80">
        <f>IF(production!RGG24&gt;0,interest_nominal,0)</f>
        <v>0</v>
      </c>
      <c r="RGH50" s="80">
        <f>IF(production!RGH24&gt;0,interest_nominal,0)</f>
        <v>0</v>
      </c>
      <c r="RGI50" s="80">
        <f>IF(production!RGI24&gt;0,interest_nominal,0)</f>
        <v>0</v>
      </c>
      <c r="RGJ50" s="80">
        <f>IF(production!RGJ24&gt;0,interest_nominal,0)</f>
        <v>0</v>
      </c>
      <c r="RGK50" s="80">
        <f>IF(production!RGK24&gt;0,interest_nominal,0)</f>
        <v>0</v>
      </c>
      <c r="RGL50" s="80">
        <f>IF(production!RGL24&gt;0,interest_nominal,0)</f>
        <v>0</v>
      </c>
      <c r="RGM50" s="80">
        <f>IF(production!RGM24&gt;0,interest_nominal,0)</f>
        <v>0</v>
      </c>
      <c r="RGN50" s="80">
        <f>IF(production!RGN24&gt;0,interest_nominal,0)</f>
        <v>0</v>
      </c>
      <c r="RGO50" s="80">
        <f>IF(production!RGO24&gt;0,interest_nominal,0)</f>
        <v>0</v>
      </c>
      <c r="RGP50" s="80">
        <f>IF(production!RGP24&gt;0,interest_nominal,0)</f>
        <v>0</v>
      </c>
      <c r="RGQ50" s="80">
        <f>IF(production!RGQ24&gt;0,interest_nominal,0)</f>
        <v>0</v>
      </c>
      <c r="RGR50" s="80">
        <f>IF(production!RGR24&gt;0,interest_nominal,0)</f>
        <v>0</v>
      </c>
      <c r="RGS50" s="80">
        <f>IF(production!RGS24&gt;0,interest_nominal,0)</f>
        <v>0</v>
      </c>
      <c r="RGT50" s="80">
        <f>IF(production!RGT24&gt;0,interest_nominal,0)</f>
        <v>0</v>
      </c>
      <c r="RGU50" s="80">
        <f>IF(production!RGU24&gt;0,interest_nominal,0)</f>
        <v>0</v>
      </c>
      <c r="RGV50" s="80">
        <f>IF(production!RGV24&gt;0,interest_nominal,0)</f>
        <v>0</v>
      </c>
      <c r="RGW50" s="80">
        <f>IF(production!RGW24&gt;0,interest_nominal,0)</f>
        <v>0</v>
      </c>
      <c r="RGX50" s="80">
        <f>IF(production!RGX24&gt;0,interest_nominal,0)</f>
        <v>0</v>
      </c>
      <c r="RGY50" s="80">
        <f>IF(production!RGY24&gt;0,interest_nominal,0)</f>
        <v>0</v>
      </c>
      <c r="RGZ50" s="80">
        <f>IF(production!RGZ24&gt;0,interest_nominal,0)</f>
        <v>0</v>
      </c>
      <c r="RHA50" s="80">
        <f>IF(production!RHA24&gt;0,interest_nominal,0)</f>
        <v>0</v>
      </c>
      <c r="RHB50" s="80">
        <f>IF(production!RHB24&gt;0,interest_nominal,0)</f>
        <v>0</v>
      </c>
      <c r="RHC50" s="80">
        <f>IF(production!RHC24&gt;0,interest_nominal,0)</f>
        <v>0</v>
      </c>
      <c r="RHD50" s="80">
        <f>IF(production!RHD24&gt;0,interest_nominal,0)</f>
        <v>0</v>
      </c>
      <c r="RHE50" s="80">
        <f>IF(production!RHE24&gt;0,interest_nominal,0)</f>
        <v>0</v>
      </c>
      <c r="RHF50" s="80">
        <f>IF(production!RHF24&gt;0,interest_nominal,0)</f>
        <v>0</v>
      </c>
      <c r="RHG50" s="80">
        <f>IF(production!RHG24&gt;0,interest_nominal,0)</f>
        <v>0</v>
      </c>
      <c r="RHH50" s="80">
        <f>IF(production!RHH24&gt;0,interest_nominal,0)</f>
        <v>0</v>
      </c>
      <c r="RHI50" s="80">
        <f>IF(production!RHI24&gt;0,interest_nominal,0)</f>
        <v>0</v>
      </c>
      <c r="RHJ50" s="80">
        <f>IF(production!RHJ24&gt;0,interest_nominal,0)</f>
        <v>0</v>
      </c>
      <c r="RHK50" s="80">
        <f>IF(production!RHK24&gt;0,interest_nominal,0)</f>
        <v>0</v>
      </c>
      <c r="RHL50" s="80">
        <f>IF(production!RHL24&gt;0,interest_nominal,0)</f>
        <v>0</v>
      </c>
      <c r="RHM50" s="80">
        <f>IF(production!RHM24&gt;0,interest_nominal,0)</f>
        <v>0</v>
      </c>
      <c r="RHN50" s="80">
        <f>IF(production!RHN24&gt;0,interest_nominal,0)</f>
        <v>0</v>
      </c>
      <c r="RHO50" s="80">
        <f>IF(production!RHO24&gt;0,interest_nominal,0)</f>
        <v>0</v>
      </c>
      <c r="RHP50" s="80">
        <f>IF(production!RHP24&gt;0,interest_nominal,0)</f>
        <v>0</v>
      </c>
      <c r="RHQ50" s="80">
        <f>IF(production!RHQ24&gt;0,interest_nominal,0)</f>
        <v>0</v>
      </c>
      <c r="RHR50" s="80">
        <f>IF(production!RHR24&gt;0,interest_nominal,0)</f>
        <v>0</v>
      </c>
      <c r="RHS50" s="80">
        <f>IF(production!RHS24&gt;0,interest_nominal,0)</f>
        <v>0</v>
      </c>
      <c r="RHT50" s="80">
        <f>IF(production!RHT24&gt;0,interest_nominal,0)</f>
        <v>0</v>
      </c>
      <c r="RHU50" s="80">
        <f>IF(production!RHU24&gt;0,interest_nominal,0)</f>
        <v>0</v>
      </c>
      <c r="RHV50" s="80">
        <f>IF(production!RHV24&gt;0,interest_nominal,0)</f>
        <v>0</v>
      </c>
      <c r="RHW50" s="80">
        <f>IF(production!RHW24&gt;0,interest_nominal,0)</f>
        <v>0</v>
      </c>
      <c r="RHX50" s="80">
        <f>IF(production!RHX24&gt;0,interest_nominal,0)</f>
        <v>0</v>
      </c>
      <c r="RHY50" s="80">
        <f>IF(production!RHY24&gt;0,interest_nominal,0)</f>
        <v>0</v>
      </c>
      <c r="RHZ50" s="80">
        <f>IF(production!RHZ24&gt;0,interest_nominal,0)</f>
        <v>0</v>
      </c>
      <c r="RIA50" s="80">
        <f>IF(production!RIA24&gt;0,interest_nominal,0)</f>
        <v>0</v>
      </c>
      <c r="RIB50" s="80">
        <f>IF(production!RIB24&gt;0,interest_nominal,0)</f>
        <v>0</v>
      </c>
      <c r="RIC50" s="80">
        <f>IF(production!RIC24&gt;0,interest_nominal,0)</f>
        <v>0</v>
      </c>
      <c r="RID50" s="80">
        <f>IF(production!RID24&gt;0,interest_nominal,0)</f>
        <v>0</v>
      </c>
      <c r="RIE50" s="80">
        <f>IF(production!RIE24&gt;0,interest_nominal,0)</f>
        <v>0</v>
      </c>
      <c r="RIF50" s="80">
        <f>IF(production!RIF24&gt;0,interest_nominal,0)</f>
        <v>0</v>
      </c>
      <c r="RIG50" s="80">
        <f>IF(production!RIG24&gt;0,interest_nominal,0)</f>
        <v>0</v>
      </c>
      <c r="RIH50" s="80">
        <f>IF(production!RIH24&gt;0,interest_nominal,0)</f>
        <v>0</v>
      </c>
      <c r="RII50" s="80">
        <f>IF(production!RII24&gt;0,interest_nominal,0)</f>
        <v>0</v>
      </c>
      <c r="RIJ50" s="80">
        <f>IF(production!RIJ24&gt;0,interest_nominal,0)</f>
        <v>0</v>
      </c>
      <c r="RIK50" s="80">
        <f>IF(production!RIK24&gt;0,interest_nominal,0)</f>
        <v>0</v>
      </c>
      <c r="RIL50" s="80">
        <f>IF(production!RIL24&gt;0,interest_nominal,0)</f>
        <v>0</v>
      </c>
      <c r="RIM50" s="80">
        <f>IF(production!RIM24&gt;0,interest_nominal,0)</f>
        <v>0</v>
      </c>
      <c r="RIN50" s="80">
        <f>IF(production!RIN24&gt;0,interest_nominal,0)</f>
        <v>0</v>
      </c>
      <c r="RIO50" s="80">
        <f>IF(production!RIO24&gt;0,interest_nominal,0)</f>
        <v>0</v>
      </c>
      <c r="RIP50" s="80">
        <f>IF(production!RIP24&gt;0,interest_nominal,0)</f>
        <v>0</v>
      </c>
      <c r="RIQ50" s="80">
        <f>IF(production!RIQ24&gt;0,interest_nominal,0)</f>
        <v>0</v>
      </c>
      <c r="RIR50" s="80">
        <f>IF(production!RIR24&gt;0,interest_nominal,0)</f>
        <v>0</v>
      </c>
      <c r="RIS50" s="80">
        <f>IF(production!RIS24&gt;0,interest_nominal,0)</f>
        <v>0</v>
      </c>
      <c r="RIT50" s="80">
        <f>IF(production!RIT24&gt;0,interest_nominal,0)</f>
        <v>0</v>
      </c>
      <c r="RIU50" s="80">
        <f>IF(production!RIU24&gt;0,interest_nominal,0)</f>
        <v>0</v>
      </c>
      <c r="RIV50" s="80">
        <f>IF(production!RIV24&gt;0,interest_nominal,0)</f>
        <v>0</v>
      </c>
      <c r="RIW50" s="80">
        <f>IF(production!RIW24&gt;0,interest_nominal,0)</f>
        <v>0</v>
      </c>
      <c r="RIX50" s="80">
        <f>IF(production!RIX24&gt;0,interest_nominal,0)</f>
        <v>0</v>
      </c>
      <c r="RIY50" s="80">
        <f>IF(production!RIY24&gt;0,interest_nominal,0)</f>
        <v>0</v>
      </c>
      <c r="RIZ50" s="80">
        <f>IF(production!RIZ24&gt;0,interest_nominal,0)</f>
        <v>0</v>
      </c>
      <c r="RJA50" s="80">
        <f>IF(production!RJA24&gt;0,interest_nominal,0)</f>
        <v>0</v>
      </c>
      <c r="RJB50" s="80">
        <f>IF(production!RJB24&gt;0,interest_nominal,0)</f>
        <v>0</v>
      </c>
      <c r="RJC50" s="80">
        <f>IF(production!RJC24&gt;0,interest_nominal,0)</f>
        <v>0</v>
      </c>
      <c r="RJD50" s="80">
        <f>IF(production!RJD24&gt;0,interest_nominal,0)</f>
        <v>0</v>
      </c>
      <c r="RJE50" s="80">
        <f>IF(production!RJE24&gt;0,interest_nominal,0)</f>
        <v>0</v>
      </c>
      <c r="RJF50" s="80">
        <f>IF(production!RJF24&gt;0,interest_nominal,0)</f>
        <v>0</v>
      </c>
      <c r="RJG50" s="80">
        <f>IF(production!RJG24&gt;0,interest_nominal,0)</f>
        <v>0</v>
      </c>
      <c r="RJH50" s="80">
        <f>IF(production!RJH24&gt;0,interest_nominal,0)</f>
        <v>0</v>
      </c>
      <c r="RJI50" s="80">
        <f>IF(production!RJI24&gt;0,interest_nominal,0)</f>
        <v>0</v>
      </c>
      <c r="RJJ50" s="80">
        <f>IF(production!RJJ24&gt;0,interest_nominal,0)</f>
        <v>0</v>
      </c>
      <c r="RJK50" s="80">
        <f>IF(production!RJK24&gt;0,interest_nominal,0)</f>
        <v>0</v>
      </c>
      <c r="RJL50" s="80">
        <f>IF(production!RJL24&gt;0,interest_nominal,0)</f>
        <v>0</v>
      </c>
      <c r="RJM50" s="80">
        <f>IF(production!RJM24&gt;0,interest_nominal,0)</f>
        <v>0</v>
      </c>
      <c r="RJN50" s="80">
        <f>IF(production!RJN24&gt;0,interest_nominal,0)</f>
        <v>0</v>
      </c>
      <c r="RJO50" s="80">
        <f>IF(production!RJO24&gt;0,interest_nominal,0)</f>
        <v>0</v>
      </c>
      <c r="RJP50" s="80">
        <f>IF(production!RJP24&gt;0,interest_nominal,0)</f>
        <v>0</v>
      </c>
      <c r="RJQ50" s="80">
        <f>IF(production!RJQ24&gt;0,interest_nominal,0)</f>
        <v>0</v>
      </c>
      <c r="RJR50" s="80">
        <f>IF(production!RJR24&gt;0,interest_nominal,0)</f>
        <v>0</v>
      </c>
      <c r="RJS50" s="80">
        <f>IF(production!RJS24&gt;0,interest_nominal,0)</f>
        <v>0</v>
      </c>
      <c r="RJT50" s="80">
        <f>IF(production!RJT24&gt;0,interest_nominal,0)</f>
        <v>0</v>
      </c>
      <c r="RJU50" s="80">
        <f>IF(production!RJU24&gt;0,interest_nominal,0)</f>
        <v>0</v>
      </c>
      <c r="RJV50" s="80">
        <f>IF(production!RJV24&gt;0,interest_nominal,0)</f>
        <v>0</v>
      </c>
      <c r="RJW50" s="80">
        <f>IF(production!RJW24&gt;0,interest_nominal,0)</f>
        <v>0</v>
      </c>
      <c r="RJX50" s="80">
        <f>IF(production!RJX24&gt;0,interest_nominal,0)</f>
        <v>0</v>
      </c>
      <c r="RJY50" s="80">
        <f>IF(production!RJY24&gt;0,interest_nominal,0)</f>
        <v>0</v>
      </c>
      <c r="RJZ50" s="80">
        <f>IF(production!RJZ24&gt;0,interest_nominal,0)</f>
        <v>0</v>
      </c>
      <c r="RKA50" s="80">
        <f>IF(production!RKA24&gt;0,interest_nominal,0)</f>
        <v>0</v>
      </c>
      <c r="RKB50" s="80">
        <f>IF(production!RKB24&gt;0,interest_nominal,0)</f>
        <v>0</v>
      </c>
      <c r="RKC50" s="80">
        <f>IF(production!RKC24&gt;0,interest_nominal,0)</f>
        <v>0</v>
      </c>
      <c r="RKD50" s="80">
        <f>IF(production!RKD24&gt;0,interest_nominal,0)</f>
        <v>0</v>
      </c>
      <c r="RKE50" s="80">
        <f>IF(production!RKE24&gt;0,interest_nominal,0)</f>
        <v>0</v>
      </c>
      <c r="RKF50" s="80">
        <f>IF(production!RKF24&gt;0,interest_nominal,0)</f>
        <v>0</v>
      </c>
      <c r="RKG50" s="80">
        <f>IF(production!RKG24&gt;0,interest_nominal,0)</f>
        <v>0</v>
      </c>
      <c r="RKH50" s="80">
        <f>IF(production!RKH24&gt;0,interest_nominal,0)</f>
        <v>0</v>
      </c>
      <c r="RKI50" s="80">
        <f>IF(production!RKI24&gt;0,interest_nominal,0)</f>
        <v>0</v>
      </c>
      <c r="RKJ50" s="80">
        <f>IF(production!RKJ24&gt;0,interest_nominal,0)</f>
        <v>0</v>
      </c>
      <c r="RKK50" s="80">
        <f>IF(production!RKK24&gt;0,interest_nominal,0)</f>
        <v>0</v>
      </c>
      <c r="RKL50" s="80">
        <f>IF(production!RKL24&gt;0,interest_nominal,0)</f>
        <v>0</v>
      </c>
      <c r="RKM50" s="80">
        <f>IF(production!RKM24&gt;0,interest_nominal,0)</f>
        <v>0</v>
      </c>
      <c r="RKN50" s="80">
        <f>IF(production!RKN24&gt;0,interest_nominal,0)</f>
        <v>0</v>
      </c>
      <c r="RKO50" s="80">
        <f>IF(production!RKO24&gt;0,interest_nominal,0)</f>
        <v>0</v>
      </c>
      <c r="RKP50" s="80">
        <f>IF(production!RKP24&gt;0,interest_nominal,0)</f>
        <v>0</v>
      </c>
      <c r="RKQ50" s="80">
        <f>IF(production!RKQ24&gt;0,interest_nominal,0)</f>
        <v>0</v>
      </c>
      <c r="RKR50" s="80">
        <f>IF(production!RKR24&gt;0,interest_nominal,0)</f>
        <v>0</v>
      </c>
      <c r="RKS50" s="80">
        <f>IF(production!RKS24&gt;0,interest_nominal,0)</f>
        <v>0</v>
      </c>
      <c r="RKT50" s="80">
        <f>IF(production!RKT24&gt;0,interest_nominal,0)</f>
        <v>0</v>
      </c>
      <c r="RKU50" s="80">
        <f>IF(production!RKU24&gt;0,interest_nominal,0)</f>
        <v>0</v>
      </c>
      <c r="RKV50" s="80">
        <f>IF(production!RKV24&gt;0,interest_nominal,0)</f>
        <v>0</v>
      </c>
      <c r="RKW50" s="80">
        <f>IF(production!RKW24&gt;0,interest_nominal,0)</f>
        <v>0</v>
      </c>
      <c r="RKX50" s="80">
        <f>IF(production!RKX24&gt;0,interest_nominal,0)</f>
        <v>0</v>
      </c>
      <c r="RKY50" s="80">
        <f>IF(production!RKY24&gt;0,interest_nominal,0)</f>
        <v>0</v>
      </c>
      <c r="RKZ50" s="80">
        <f>IF(production!RKZ24&gt;0,interest_nominal,0)</f>
        <v>0</v>
      </c>
      <c r="RLA50" s="80">
        <f>IF(production!RLA24&gt;0,interest_nominal,0)</f>
        <v>0</v>
      </c>
      <c r="RLB50" s="80">
        <f>IF(production!RLB24&gt;0,interest_nominal,0)</f>
        <v>0</v>
      </c>
      <c r="RLC50" s="80">
        <f>IF(production!RLC24&gt;0,interest_nominal,0)</f>
        <v>0</v>
      </c>
      <c r="RLD50" s="80">
        <f>IF(production!RLD24&gt;0,interest_nominal,0)</f>
        <v>0</v>
      </c>
      <c r="RLE50" s="80">
        <f>IF(production!RLE24&gt;0,interest_nominal,0)</f>
        <v>0</v>
      </c>
      <c r="RLF50" s="80">
        <f>IF(production!RLF24&gt;0,interest_nominal,0)</f>
        <v>0</v>
      </c>
      <c r="RLG50" s="80">
        <f>IF(production!RLG24&gt;0,interest_nominal,0)</f>
        <v>0</v>
      </c>
      <c r="RLH50" s="80">
        <f>IF(production!RLH24&gt;0,interest_nominal,0)</f>
        <v>0</v>
      </c>
      <c r="RLI50" s="80">
        <f>IF(production!RLI24&gt;0,interest_nominal,0)</f>
        <v>0</v>
      </c>
      <c r="RLJ50" s="80">
        <f>IF(production!RLJ24&gt;0,interest_nominal,0)</f>
        <v>0</v>
      </c>
      <c r="RLK50" s="80">
        <f>IF(production!RLK24&gt;0,interest_nominal,0)</f>
        <v>0</v>
      </c>
      <c r="RLL50" s="80">
        <f>IF(production!RLL24&gt;0,interest_nominal,0)</f>
        <v>0</v>
      </c>
      <c r="RLM50" s="80">
        <f>IF(production!RLM24&gt;0,interest_nominal,0)</f>
        <v>0</v>
      </c>
      <c r="RLN50" s="80">
        <f>IF(production!RLN24&gt;0,interest_nominal,0)</f>
        <v>0</v>
      </c>
      <c r="RLO50" s="80">
        <f>IF(production!RLO24&gt;0,interest_nominal,0)</f>
        <v>0</v>
      </c>
      <c r="RLP50" s="80">
        <f>IF(production!RLP24&gt;0,interest_nominal,0)</f>
        <v>0</v>
      </c>
      <c r="RLQ50" s="80">
        <f>IF(production!RLQ24&gt;0,interest_nominal,0)</f>
        <v>0</v>
      </c>
      <c r="RLR50" s="80">
        <f>IF(production!RLR24&gt;0,interest_nominal,0)</f>
        <v>0</v>
      </c>
      <c r="RLS50" s="80">
        <f>IF(production!RLS24&gt;0,interest_nominal,0)</f>
        <v>0</v>
      </c>
      <c r="RLT50" s="80">
        <f>IF(production!RLT24&gt;0,interest_nominal,0)</f>
        <v>0</v>
      </c>
      <c r="RLU50" s="80">
        <f>IF(production!RLU24&gt;0,interest_nominal,0)</f>
        <v>0</v>
      </c>
      <c r="RLV50" s="80">
        <f>IF(production!RLV24&gt;0,interest_nominal,0)</f>
        <v>0</v>
      </c>
      <c r="RLW50" s="80">
        <f>IF(production!RLW24&gt;0,interest_nominal,0)</f>
        <v>0</v>
      </c>
      <c r="RLX50" s="80">
        <f>IF(production!RLX24&gt;0,interest_nominal,0)</f>
        <v>0</v>
      </c>
      <c r="RLY50" s="80">
        <f>IF(production!RLY24&gt;0,interest_nominal,0)</f>
        <v>0</v>
      </c>
      <c r="RLZ50" s="80">
        <f>IF(production!RLZ24&gt;0,interest_nominal,0)</f>
        <v>0</v>
      </c>
      <c r="RMA50" s="80">
        <f>IF(production!RMA24&gt;0,interest_nominal,0)</f>
        <v>0</v>
      </c>
      <c r="RMB50" s="80">
        <f>IF(production!RMB24&gt;0,interest_nominal,0)</f>
        <v>0</v>
      </c>
      <c r="RMC50" s="80">
        <f>IF(production!RMC24&gt;0,interest_nominal,0)</f>
        <v>0</v>
      </c>
      <c r="RMD50" s="80">
        <f>IF(production!RMD24&gt;0,interest_nominal,0)</f>
        <v>0</v>
      </c>
      <c r="RME50" s="80">
        <f>IF(production!RME24&gt;0,interest_nominal,0)</f>
        <v>0</v>
      </c>
      <c r="RMF50" s="80">
        <f>IF(production!RMF24&gt;0,interest_nominal,0)</f>
        <v>0</v>
      </c>
      <c r="RMG50" s="80">
        <f>IF(production!RMG24&gt;0,interest_nominal,0)</f>
        <v>0</v>
      </c>
      <c r="RMH50" s="80">
        <f>IF(production!RMH24&gt;0,interest_nominal,0)</f>
        <v>0</v>
      </c>
      <c r="RMI50" s="80">
        <f>IF(production!RMI24&gt;0,interest_nominal,0)</f>
        <v>0</v>
      </c>
      <c r="RMJ50" s="80">
        <f>IF(production!RMJ24&gt;0,interest_nominal,0)</f>
        <v>0</v>
      </c>
      <c r="RMK50" s="80">
        <f>IF(production!RMK24&gt;0,interest_nominal,0)</f>
        <v>0</v>
      </c>
      <c r="RML50" s="80">
        <f>IF(production!RML24&gt;0,interest_nominal,0)</f>
        <v>0</v>
      </c>
      <c r="RMM50" s="80">
        <f>IF(production!RMM24&gt;0,interest_nominal,0)</f>
        <v>0</v>
      </c>
      <c r="RMN50" s="80">
        <f>IF(production!RMN24&gt;0,interest_nominal,0)</f>
        <v>0</v>
      </c>
      <c r="RMO50" s="80">
        <f>IF(production!RMO24&gt;0,interest_nominal,0)</f>
        <v>0</v>
      </c>
      <c r="RMP50" s="80">
        <f>IF(production!RMP24&gt;0,interest_nominal,0)</f>
        <v>0</v>
      </c>
      <c r="RMQ50" s="80">
        <f>IF(production!RMQ24&gt;0,interest_nominal,0)</f>
        <v>0</v>
      </c>
      <c r="RMR50" s="80">
        <f>IF(production!RMR24&gt;0,interest_nominal,0)</f>
        <v>0</v>
      </c>
      <c r="RMS50" s="80">
        <f>IF(production!RMS24&gt;0,interest_nominal,0)</f>
        <v>0</v>
      </c>
      <c r="RMT50" s="80">
        <f>IF(production!RMT24&gt;0,interest_nominal,0)</f>
        <v>0</v>
      </c>
      <c r="RMU50" s="80">
        <f>IF(production!RMU24&gt;0,interest_nominal,0)</f>
        <v>0</v>
      </c>
      <c r="RMV50" s="80">
        <f>IF(production!RMV24&gt;0,interest_nominal,0)</f>
        <v>0</v>
      </c>
      <c r="RMW50" s="80">
        <f>IF(production!RMW24&gt;0,interest_nominal,0)</f>
        <v>0</v>
      </c>
      <c r="RMX50" s="80">
        <f>IF(production!RMX24&gt;0,interest_nominal,0)</f>
        <v>0</v>
      </c>
      <c r="RMY50" s="80">
        <f>IF(production!RMY24&gt;0,interest_nominal,0)</f>
        <v>0</v>
      </c>
      <c r="RMZ50" s="80">
        <f>IF(production!RMZ24&gt;0,interest_nominal,0)</f>
        <v>0</v>
      </c>
      <c r="RNA50" s="80">
        <f>IF(production!RNA24&gt;0,interest_nominal,0)</f>
        <v>0</v>
      </c>
      <c r="RNB50" s="80">
        <f>IF(production!RNB24&gt;0,interest_nominal,0)</f>
        <v>0</v>
      </c>
      <c r="RNC50" s="80">
        <f>IF(production!RNC24&gt;0,interest_nominal,0)</f>
        <v>0</v>
      </c>
      <c r="RND50" s="80">
        <f>IF(production!RND24&gt;0,interest_nominal,0)</f>
        <v>0</v>
      </c>
      <c r="RNE50" s="80">
        <f>IF(production!RNE24&gt;0,interest_nominal,0)</f>
        <v>0</v>
      </c>
      <c r="RNF50" s="80">
        <f>IF(production!RNF24&gt;0,interest_nominal,0)</f>
        <v>0</v>
      </c>
      <c r="RNG50" s="80">
        <f>IF(production!RNG24&gt;0,interest_nominal,0)</f>
        <v>0</v>
      </c>
      <c r="RNH50" s="80">
        <f>IF(production!RNH24&gt;0,interest_nominal,0)</f>
        <v>0</v>
      </c>
      <c r="RNI50" s="80">
        <f>IF(production!RNI24&gt;0,interest_nominal,0)</f>
        <v>0</v>
      </c>
      <c r="RNJ50" s="80">
        <f>IF(production!RNJ24&gt;0,interest_nominal,0)</f>
        <v>0</v>
      </c>
      <c r="RNK50" s="80">
        <f>IF(production!RNK24&gt;0,interest_nominal,0)</f>
        <v>0</v>
      </c>
      <c r="RNL50" s="80">
        <f>IF(production!RNL24&gt;0,interest_nominal,0)</f>
        <v>0</v>
      </c>
      <c r="RNM50" s="80">
        <f>IF(production!RNM24&gt;0,interest_nominal,0)</f>
        <v>0</v>
      </c>
      <c r="RNN50" s="80">
        <f>IF(production!RNN24&gt;0,interest_nominal,0)</f>
        <v>0</v>
      </c>
      <c r="RNO50" s="80">
        <f>IF(production!RNO24&gt;0,interest_nominal,0)</f>
        <v>0</v>
      </c>
      <c r="RNP50" s="80">
        <f>IF(production!RNP24&gt;0,interest_nominal,0)</f>
        <v>0</v>
      </c>
      <c r="RNQ50" s="80">
        <f>IF(production!RNQ24&gt;0,interest_nominal,0)</f>
        <v>0</v>
      </c>
      <c r="RNR50" s="80">
        <f>IF(production!RNR24&gt;0,interest_nominal,0)</f>
        <v>0</v>
      </c>
      <c r="RNS50" s="80">
        <f>IF(production!RNS24&gt;0,interest_nominal,0)</f>
        <v>0</v>
      </c>
      <c r="RNT50" s="80">
        <f>IF(production!RNT24&gt;0,interest_nominal,0)</f>
        <v>0</v>
      </c>
      <c r="RNU50" s="80">
        <f>IF(production!RNU24&gt;0,interest_nominal,0)</f>
        <v>0</v>
      </c>
      <c r="RNV50" s="80">
        <f>IF(production!RNV24&gt;0,interest_nominal,0)</f>
        <v>0</v>
      </c>
      <c r="RNW50" s="80">
        <f>IF(production!RNW24&gt;0,interest_nominal,0)</f>
        <v>0</v>
      </c>
      <c r="RNX50" s="80">
        <f>IF(production!RNX24&gt;0,interest_nominal,0)</f>
        <v>0</v>
      </c>
      <c r="RNY50" s="80">
        <f>IF(production!RNY24&gt;0,interest_nominal,0)</f>
        <v>0</v>
      </c>
      <c r="RNZ50" s="80">
        <f>IF(production!RNZ24&gt;0,interest_nominal,0)</f>
        <v>0</v>
      </c>
      <c r="ROA50" s="80">
        <f>IF(production!ROA24&gt;0,interest_nominal,0)</f>
        <v>0</v>
      </c>
      <c r="ROB50" s="80">
        <f>IF(production!ROB24&gt;0,interest_nominal,0)</f>
        <v>0</v>
      </c>
      <c r="ROC50" s="80">
        <f>IF(production!ROC24&gt;0,interest_nominal,0)</f>
        <v>0</v>
      </c>
      <c r="ROD50" s="80">
        <f>IF(production!ROD24&gt;0,interest_nominal,0)</f>
        <v>0</v>
      </c>
      <c r="ROE50" s="80">
        <f>IF(production!ROE24&gt;0,interest_nominal,0)</f>
        <v>0</v>
      </c>
      <c r="ROF50" s="80">
        <f>IF(production!ROF24&gt;0,interest_nominal,0)</f>
        <v>0</v>
      </c>
      <c r="ROG50" s="80">
        <f>IF(production!ROG24&gt;0,interest_nominal,0)</f>
        <v>0</v>
      </c>
      <c r="ROH50" s="80">
        <f>IF(production!ROH24&gt;0,interest_nominal,0)</f>
        <v>0</v>
      </c>
      <c r="ROI50" s="80">
        <f>IF(production!ROI24&gt;0,interest_nominal,0)</f>
        <v>0</v>
      </c>
      <c r="ROJ50" s="80">
        <f>IF(production!ROJ24&gt;0,interest_nominal,0)</f>
        <v>0</v>
      </c>
      <c r="ROK50" s="80">
        <f>IF(production!ROK24&gt;0,interest_nominal,0)</f>
        <v>0</v>
      </c>
      <c r="ROL50" s="80">
        <f>IF(production!ROL24&gt;0,interest_nominal,0)</f>
        <v>0</v>
      </c>
      <c r="ROM50" s="80">
        <f>IF(production!ROM24&gt;0,interest_nominal,0)</f>
        <v>0</v>
      </c>
      <c r="RON50" s="80">
        <f>IF(production!RON24&gt;0,interest_nominal,0)</f>
        <v>0</v>
      </c>
      <c r="ROO50" s="80">
        <f>IF(production!ROO24&gt;0,interest_nominal,0)</f>
        <v>0</v>
      </c>
      <c r="ROP50" s="80">
        <f>IF(production!ROP24&gt;0,interest_nominal,0)</f>
        <v>0</v>
      </c>
      <c r="ROQ50" s="80">
        <f>IF(production!ROQ24&gt;0,interest_nominal,0)</f>
        <v>0</v>
      </c>
      <c r="ROR50" s="80">
        <f>IF(production!ROR24&gt;0,interest_nominal,0)</f>
        <v>0</v>
      </c>
      <c r="ROS50" s="80">
        <f>IF(production!ROS24&gt;0,interest_nominal,0)</f>
        <v>0</v>
      </c>
      <c r="ROT50" s="80">
        <f>IF(production!ROT24&gt;0,interest_nominal,0)</f>
        <v>0</v>
      </c>
      <c r="ROU50" s="80">
        <f>IF(production!ROU24&gt;0,interest_nominal,0)</f>
        <v>0</v>
      </c>
      <c r="ROV50" s="80">
        <f>IF(production!ROV24&gt;0,interest_nominal,0)</f>
        <v>0</v>
      </c>
      <c r="ROW50" s="80">
        <f>IF(production!ROW24&gt;0,interest_nominal,0)</f>
        <v>0</v>
      </c>
      <c r="ROX50" s="80">
        <f>IF(production!ROX24&gt;0,interest_nominal,0)</f>
        <v>0</v>
      </c>
      <c r="ROY50" s="80">
        <f>IF(production!ROY24&gt;0,interest_nominal,0)</f>
        <v>0</v>
      </c>
      <c r="ROZ50" s="80">
        <f>IF(production!ROZ24&gt;0,interest_nominal,0)</f>
        <v>0</v>
      </c>
      <c r="RPA50" s="80">
        <f>IF(production!RPA24&gt;0,interest_nominal,0)</f>
        <v>0</v>
      </c>
      <c r="RPB50" s="80">
        <f>IF(production!RPB24&gt;0,interest_nominal,0)</f>
        <v>0</v>
      </c>
      <c r="RPC50" s="80">
        <f>IF(production!RPC24&gt;0,interest_nominal,0)</f>
        <v>0</v>
      </c>
      <c r="RPD50" s="80">
        <f>IF(production!RPD24&gt;0,interest_nominal,0)</f>
        <v>0</v>
      </c>
      <c r="RPE50" s="80">
        <f>IF(production!RPE24&gt;0,interest_nominal,0)</f>
        <v>0</v>
      </c>
      <c r="RPF50" s="80">
        <f>IF(production!RPF24&gt;0,interest_nominal,0)</f>
        <v>0</v>
      </c>
      <c r="RPG50" s="80">
        <f>IF(production!RPG24&gt;0,interest_nominal,0)</f>
        <v>0</v>
      </c>
      <c r="RPH50" s="80">
        <f>IF(production!RPH24&gt;0,interest_nominal,0)</f>
        <v>0</v>
      </c>
      <c r="RPI50" s="80">
        <f>IF(production!RPI24&gt;0,interest_nominal,0)</f>
        <v>0</v>
      </c>
      <c r="RPJ50" s="80">
        <f>IF(production!RPJ24&gt;0,interest_nominal,0)</f>
        <v>0</v>
      </c>
      <c r="RPK50" s="80">
        <f>IF(production!RPK24&gt;0,interest_nominal,0)</f>
        <v>0</v>
      </c>
      <c r="RPL50" s="80">
        <f>IF(production!RPL24&gt;0,interest_nominal,0)</f>
        <v>0</v>
      </c>
      <c r="RPM50" s="80">
        <f>IF(production!RPM24&gt;0,interest_nominal,0)</f>
        <v>0</v>
      </c>
      <c r="RPN50" s="80">
        <f>IF(production!RPN24&gt;0,interest_nominal,0)</f>
        <v>0</v>
      </c>
      <c r="RPO50" s="80">
        <f>IF(production!RPO24&gt;0,interest_nominal,0)</f>
        <v>0</v>
      </c>
      <c r="RPP50" s="80">
        <f>IF(production!RPP24&gt;0,interest_nominal,0)</f>
        <v>0</v>
      </c>
      <c r="RPQ50" s="80">
        <f>IF(production!RPQ24&gt;0,interest_nominal,0)</f>
        <v>0</v>
      </c>
      <c r="RPR50" s="80">
        <f>IF(production!RPR24&gt;0,interest_nominal,0)</f>
        <v>0</v>
      </c>
      <c r="RPS50" s="80">
        <f>IF(production!RPS24&gt;0,interest_nominal,0)</f>
        <v>0</v>
      </c>
      <c r="RPT50" s="80">
        <f>IF(production!RPT24&gt;0,interest_nominal,0)</f>
        <v>0</v>
      </c>
      <c r="RPU50" s="80">
        <f>IF(production!RPU24&gt;0,interest_nominal,0)</f>
        <v>0</v>
      </c>
      <c r="RPV50" s="80">
        <f>IF(production!RPV24&gt;0,interest_nominal,0)</f>
        <v>0</v>
      </c>
      <c r="RPW50" s="80">
        <f>IF(production!RPW24&gt;0,interest_nominal,0)</f>
        <v>0</v>
      </c>
      <c r="RPX50" s="80">
        <f>IF(production!RPX24&gt;0,interest_nominal,0)</f>
        <v>0</v>
      </c>
      <c r="RPY50" s="80">
        <f>IF(production!RPY24&gt;0,interest_nominal,0)</f>
        <v>0</v>
      </c>
      <c r="RPZ50" s="80">
        <f>IF(production!RPZ24&gt;0,interest_nominal,0)</f>
        <v>0</v>
      </c>
      <c r="RQA50" s="80">
        <f>IF(production!RQA24&gt;0,interest_nominal,0)</f>
        <v>0</v>
      </c>
      <c r="RQB50" s="80">
        <f>IF(production!RQB24&gt;0,interest_nominal,0)</f>
        <v>0</v>
      </c>
      <c r="RQC50" s="80">
        <f>IF(production!RQC24&gt;0,interest_nominal,0)</f>
        <v>0</v>
      </c>
      <c r="RQD50" s="80">
        <f>IF(production!RQD24&gt;0,interest_nominal,0)</f>
        <v>0</v>
      </c>
      <c r="RQE50" s="80">
        <f>IF(production!RQE24&gt;0,interest_nominal,0)</f>
        <v>0</v>
      </c>
      <c r="RQF50" s="80">
        <f>IF(production!RQF24&gt;0,interest_nominal,0)</f>
        <v>0</v>
      </c>
      <c r="RQG50" s="80">
        <f>IF(production!RQG24&gt;0,interest_nominal,0)</f>
        <v>0</v>
      </c>
      <c r="RQH50" s="80">
        <f>IF(production!RQH24&gt;0,interest_nominal,0)</f>
        <v>0</v>
      </c>
      <c r="RQI50" s="80">
        <f>IF(production!RQI24&gt;0,interest_nominal,0)</f>
        <v>0</v>
      </c>
      <c r="RQJ50" s="80">
        <f>IF(production!RQJ24&gt;0,interest_nominal,0)</f>
        <v>0</v>
      </c>
      <c r="RQK50" s="80">
        <f>IF(production!RQK24&gt;0,interest_nominal,0)</f>
        <v>0</v>
      </c>
      <c r="RQL50" s="80">
        <f>IF(production!RQL24&gt;0,interest_nominal,0)</f>
        <v>0</v>
      </c>
      <c r="RQM50" s="80">
        <f>IF(production!RQM24&gt;0,interest_nominal,0)</f>
        <v>0</v>
      </c>
      <c r="RQN50" s="80">
        <f>IF(production!RQN24&gt;0,interest_nominal,0)</f>
        <v>0</v>
      </c>
      <c r="RQO50" s="80">
        <f>IF(production!RQO24&gt;0,interest_nominal,0)</f>
        <v>0</v>
      </c>
      <c r="RQP50" s="80">
        <f>IF(production!RQP24&gt;0,interest_nominal,0)</f>
        <v>0</v>
      </c>
      <c r="RQQ50" s="80">
        <f>IF(production!RQQ24&gt;0,interest_nominal,0)</f>
        <v>0</v>
      </c>
      <c r="RQR50" s="80">
        <f>IF(production!RQR24&gt;0,interest_nominal,0)</f>
        <v>0</v>
      </c>
      <c r="RQS50" s="80">
        <f>IF(production!RQS24&gt;0,interest_nominal,0)</f>
        <v>0</v>
      </c>
      <c r="RQT50" s="80">
        <f>IF(production!RQT24&gt;0,interest_nominal,0)</f>
        <v>0</v>
      </c>
      <c r="RQU50" s="80">
        <f>IF(production!RQU24&gt;0,interest_nominal,0)</f>
        <v>0</v>
      </c>
      <c r="RQV50" s="80">
        <f>IF(production!RQV24&gt;0,interest_nominal,0)</f>
        <v>0</v>
      </c>
      <c r="RQW50" s="80">
        <f>IF(production!RQW24&gt;0,interest_nominal,0)</f>
        <v>0</v>
      </c>
      <c r="RQX50" s="80">
        <f>IF(production!RQX24&gt;0,interest_nominal,0)</f>
        <v>0</v>
      </c>
      <c r="RQY50" s="80">
        <f>IF(production!RQY24&gt;0,interest_nominal,0)</f>
        <v>0</v>
      </c>
      <c r="RQZ50" s="80">
        <f>IF(production!RQZ24&gt;0,interest_nominal,0)</f>
        <v>0</v>
      </c>
      <c r="RRA50" s="80">
        <f>IF(production!RRA24&gt;0,interest_nominal,0)</f>
        <v>0</v>
      </c>
      <c r="RRB50" s="80">
        <f>IF(production!RRB24&gt;0,interest_nominal,0)</f>
        <v>0</v>
      </c>
      <c r="RRC50" s="80">
        <f>IF(production!RRC24&gt;0,interest_nominal,0)</f>
        <v>0</v>
      </c>
      <c r="RRD50" s="80">
        <f>IF(production!RRD24&gt;0,interest_nominal,0)</f>
        <v>0</v>
      </c>
      <c r="RRE50" s="80">
        <f>IF(production!RRE24&gt;0,interest_nominal,0)</f>
        <v>0</v>
      </c>
      <c r="RRF50" s="80">
        <f>IF(production!RRF24&gt;0,interest_nominal,0)</f>
        <v>0</v>
      </c>
      <c r="RRG50" s="80">
        <f>IF(production!RRG24&gt;0,interest_nominal,0)</f>
        <v>0</v>
      </c>
      <c r="RRH50" s="80">
        <f>IF(production!RRH24&gt;0,interest_nominal,0)</f>
        <v>0</v>
      </c>
      <c r="RRI50" s="80">
        <f>IF(production!RRI24&gt;0,interest_nominal,0)</f>
        <v>0</v>
      </c>
      <c r="RRJ50" s="80">
        <f>IF(production!RRJ24&gt;0,interest_nominal,0)</f>
        <v>0</v>
      </c>
      <c r="RRK50" s="80">
        <f>IF(production!RRK24&gt;0,interest_nominal,0)</f>
        <v>0</v>
      </c>
      <c r="RRL50" s="80">
        <f>IF(production!RRL24&gt;0,interest_nominal,0)</f>
        <v>0</v>
      </c>
      <c r="RRM50" s="80">
        <f>IF(production!RRM24&gt;0,interest_nominal,0)</f>
        <v>0</v>
      </c>
      <c r="RRN50" s="80">
        <f>IF(production!RRN24&gt;0,interest_nominal,0)</f>
        <v>0</v>
      </c>
      <c r="RRO50" s="80">
        <f>IF(production!RRO24&gt;0,interest_nominal,0)</f>
        <v>0</v>
      </c>
      <c r="RRP50" s="80">
        <f>IF(production!RRP24&gt;0,interest_nominal,0)</f>
        <v>0</v>
      </c>
      <c r="RRQ50" s="80">
        <f>IF(production!RRQ24&gt;0,interest_nominal,0)</f>
        <v>0</v>
      </c>
      <c r="RRR50" s="80">
        <f>IF(production!RRR24&gt;0,interest_nominal,0)</f>
        <v>0</v>
      </c>
      <c r="RRS50" s="80">
        <f>IF(production!RRS24&gt;0,interest_nominal,0)</f>
        <v>0</v>
      </c>
      <c r="RRT50" s="80">
        <f>IF(production!RRT24&gt;0,interest_nominal,0)</f>
        <v>0</v>
      </c>
      <c r="RRU50" s="80">
        <f>IF(production!RRU24&gt;0,interest_nominal,0)</f>
        <v>0</v>
      </c>
      <c r="RRV50" s="80">
        <f>IF(production!RRV24&gt;0,interest_nominal,0)</f>
        <v>0</v>
      </c>
      <c r="RRW50" s="80">
        <f>IF(production!RRW24&gt;0,interest_nominal,0)</f>
        <v>0</v>
      </c>
      <c r="RRX50" s="80">
        <f>IF(production!RRX24&gt;0,interest_nominal,0)</f>
        <v>0</v>
      </c>
      <c r="RRY50" s="80">
        <f>IF(production!RRY24&gt;0,interest_nominal,0)</f>
        <v>0</v>
      </c>
      <c r="RRZ50" s="80">
        <f>IF(production!RRZ24&gt;0,interest_nominal,0)</f>
        <v>0</v>
      </c>
      <c r="RSA50" s="80">
        <f>IF(production!RSA24&gt;0,interest_nominal,0)</f>
        <v>0</v>
      </c>
      <c r="RSB50" s="80">
        <f>IF(production!RSB24&gt;0,interest_nominal,0)</f>
        <v>0</v>
      </c>
      <c r="RSC50" s="80">
        <f>IF(production!RSC24&gt;0,interest_nominal,0)</f>
        <v>0</v>
      </c>
      <c r="RSD50" s="80">
        <f>IF(production!RSD24&gt;0,interest_nominal,0)</f>
        <v>0</v>
      </c>
      <c r="RSE50" s="80">
        <f>IF(production!RSE24&gt;0,interest_nominal,0)</f>
        <v>0</v>
      </c>
      <c r="RSF50" s="80">
        <f>IF(production!RSF24&gt;0,interest_nominal,0)</f>
        <v>0</v>
      </c>
      <c r="RSG50" s="80">
        <f>IF(production!RSG24&gt;0,interest_nominal,0)</f>
        <v>0</v>
      </c>
      <c r="RSH50" s="80">
        <f>IF(production!RSH24&gt;0,interest_nominal,0)</f>
        <v>0</v>
      </c>
      <c r="RSI50" s="80">
        <f>IF(production!RSI24&gt;0,interest_nominal,0)</f>
        <v>0</v>
      </c>
      <c r="RSJ50" s="80">
        <f>IF(production!RSJ24&gt;0,interest_nominal,0)</f>
        <v>0</v>
      </c>
      <c r="RSK50" s="80">
        <f>IF(production!RSK24&gt;0,interest_nominal,0)</f>
        <v>0</v>
      </c>
      <c r="RSL50" s="80">
        <f>IF(production!RSL24&gt;0,interest_nominal,0)</f>
        <v>0</v>
      </c>
      <c r="RSM50" s="80">
        <f>IF(production!RSM24&gt;0,interest_nominal,0)</f>
        <v>0</v>
      </c>
      <c r="RSN50" s="80">
        <f>IF(production!RSN24&gt;0,interest_nominal,0)</f>
        <v>0</v>
      </c>
      <c r="RSO50" s="80">
        <f>IF(production!RSO24&gt;0,interest_nominal,0)</f>
        <v>0</v>
      </c>
      <c r="RSP50" s="80">
        <f>IF(production!RSP24&gt;0,interest_nominal,0)</f>
        <v>0</v>
      </c>
      <c r="RSQ50" s="80">
        <f>IF(production!RSQ24&gt;0,interest_nominal,0)</f>
        <v>0</v>
      </c>
      <c r="RSR50" s="80">
        <f>IF(production!RSR24&gt;0,interest_nominal,0)</f>
        <v>0</v>
      </c>
      <c r="RSS50" s="80">
        <f>IF(production!RSS24&gt;0,interest_nominal,0)</f>
        <v>0</v>
      </c>
      <c r="RST50" s="80">
        <f>IF(production!RST24&gt;0,interest_nominal,0)</f>
        <v>0</v>
      </c>
      <c r="RSU50" s="80">
        <f>IF(production!RSU24&gt;0,interest_nominal,0)</f>
        <v>0</v>
      </c>
      <c r="RSV50" s="80">
        <f>IF(production!RSV24&gt;0,interest_nominal,0)</f>
        <v>0</v>
      </c>
      <c r="RSW50" s="80">
        <f>IF(production!RSW24&gt;0,interest_nominal,0)</f>
        <v>0</v>
      </c>
      <c r="RSX50" s="80">
        <f>IF(production!RSX24&gt;0,interest_nominal,0)</f>
        <v>0</v>
      </c>
      <c r="RSY50" s="80">
        <f>IF(production!RSY24&gt;0,interest_nominal,0)</f>
        <v>0</v>
      </c>
      <c r="RSZ50" s="80">
        <f>IF(production!RSZ24&gt;0,interest_nominal,0)</f>
        <v>0</v>
      </c>
      <c r="RTA50" s="80">
        <f>IF(production!RTA24&gt;0,interest_nominal,0)</f>
        <v>0</v>
      </c>
      <c r="RTB50" s="80">
        <f>IF(production!RTB24&gt;0,interest_nominal,0)</f>
        <v>0</v>
      </c>
      <c r="RTC50" s="80">
        <f>IF(production!RTC24&gt;0,interest_nominal,0)</f>
        <v>0</v>
      </c>
      <c r="RTD50" s="80">
        <f>IF(production!RTD24&gt;0,interest_nominal,0)</f>
        <v>0</v>
      </c>
      <c r="RTE50" s="80">
        <f>IF(production!RTE24&gt;0,interest_nominal,0)</f>
        <v>0</v>
      </c>
      <c r="RTF50" s="80">
        <f>IF(production!RTF24&gt;0,interest_nominal,0)</f>
        <v>0</v>
      </c>
      <c r="RTG50" s="80">
        <f>IF(production!RTG24&gt;0,interest_nominal,0)</f>
        <v>0</v>
      </c>
      <c r="RTH50" s="80">
        <f>IF(production!RTH24&gt;0,interest_nominal,0)</f>
        <v>0</v>
      </c>
      <c r="RTI50" s="80">
        <f>IF(production!RTI24&gt;0,interest_nominal,0)</f>
        <v>0</v>
      </c>
      <c r="RTJ50" s="80">
        <f>IF(production!RTJ24&gt;0,interest_nominal,0)</f>
        <v>0</v>
      </c>
      <c r="RTK50" s="80">
        <f>IF(production!RTK24&gt;0,interest_nominal,0)</f>
        <v>0</v>
      </c>
      <c r="RTL50" s="80">
        <f>IF(production!RTL24&gt;0,interest_nominal,0)</f>
        <v>0</v>
      </c>
      <c r="RTM50" s="80">
        <f>IF(production!RTM24&gt;0,interest_nominal,0)</f>
        <v>0</v>
      </c>
      <c r="RTN50" s="80">
        <f>IF(production!RTN24&gt;0,interest_nominal,0)</f>
        <v>0</v>
      </c>
      <c r="RTO50" s="80">
        <f>IF(production!RTO24&gt;0,interest_nominal,0)</f>
        <v>0</v>
      </c>
      <c r="RTP50" s="80">
        <f>IF(production!RTP24&gt;0,interest_nominal,0)</f>
        <v>0</v>
      </c>
      <c r="RTQ50" s="80">
        <f>IF(production!RTQ24&gt;0,interest_nominal,0)</f>
        <v>0</v>
      </c>
      <c r="RTR50" s="80">
        <f>IF(production!RTR24&gt;0,interest_nominal,0)</f>
        <v>0</v>
      </c>
      <c r="RTS50" s="80">
        <f>IF(production!RTS24&gt;0,interest_nominal,0)</f>
        <v>0</v>
      </c>
      <c r="RTT50" s="80">
        <f>IF(production!RTT24&gt;0,interest_nominal,0)</f>
        <v>0</v>
      </c>
      <c r="RTU50" s="80">
        <f>IF(production!RTU24&gt;0,interest_nominal,0)</f>
        <v>0</v>
      </c>
      <c r="RTV50" s="80">
        <f>IF(production!RTV24&gt;0,interest_nominal,0)</f>
        <v>0</v>
      </c>
      <c r="RTW50" s="80">
        <f>IF(production!RTW24&gt;0,interest_nominal,0)</f>
        <v>0</v>
      </c>
      <c r="RTX50" s="80">
        <f>IF(production!RTX24&gt;0,interest_nominal,0)</f>
        <v>0</v>
      </c>
      <c r="RTY50" s="80">
        <f>IF(production!RTY24&gt;0,interest_nominal,0)</f>
        <v>0</v>
      </c>
      <c r="RTZ50" s="80">
        <f>IF(production!RTZ24&gt;0,interest_nominal,0)</f>
        <v>0</v>
      </c>
      <c r="RUA50" s="80">
        <f>IF(production!RUA24&gt;0,interest_nominal,0)</f>
        <v>0</v>
      </c>
      <c r="RUB50" s="80">
        <f>IF(production!RUB24&gt;0,interest_nominal,0)</f>
        <v>0</v>
      </c>
      <c r="RUC50" s="80">
        <f>IF(production!RUC24&gt;0,interest_nominal,0)</f>
        <v>0</v>
      </c>
      <c r="RUD50" s="80">
        <f>IF(production!RUD24&gt;0,interest_nominal,0)</f>
        <v>0</v>
      </c>
      <c r="RUE50" s="80">
        <f>IF(production!RUE24&gt;0,interest_nominal,0)</f>
        <v>0</v>
      </c>
      <c r="RUF50" s="80">
        <f>IF(production!RUF24&gt;0,interest_nominal,0)</f>
        <v>0</v>
      </c>
      <c r="RUG50" s="80">
        <f>IF(production!RUG24&gt;0,interest_nominal,0)</f>
        <v>0</v>
      </c>
      <c r="RUH50" s="80">
        <f>IF(production!RUH24&gt;0,interest_nominal,0)</f>
        <v>0</v>
      </c>
      <c r="RUI50" s="80">
        <f>IF(production!RUI24&gt;0,interest_nominal,0)</f>
        <v>0</v>
      </c>
      <c r="RUJ50" s="80">
        <f>IF(production!RUJ24&gt;0,interest_nominal,0)</f>
        <v>0</v>
      </c>
      <c r="RUK50" s="80">
        <f>IF(production!RUK24&gt;0,interest_nominal,0)</f>
        <v>0</v>
      </c>
      <c r="RUL50" s="80">
        <f>IF(production!RUL24&gt;0,interest_nominal,0)</f>
        <v>0</v>
      </c>
      <c r="RUM50" s="80">
        <f>IF(production!RUM24&gt;0,interest_nominal,0)</f>
        <v>0</v>
      </c>
      <c r="RUN50" s="80">
        <f>IF(production!RUN24&gt;0,interest_nominal,0)</f>
        <v>0</v>
      </c>
      <c r="RUO50" s="80">
        <f>IF(production!RUO24&gt;0,interest_nominal,0)</f>
        <v>0</v>
      </c>
      <c r="RUP50" s="80">
        <f>IF(production!RUP24&gt;0,interest_nominal,0)</f>
        <v>0</v>
      </c>
      <c r="RUQ50" s="80">
        <f>IF(production!RUQ24&gt;0,interest_nominal,0)</f>
        <v>0</v>
      </c>
      <c r="RUR50" s="80">
        <f>IF(production!RUR24&gt;0,interest_nominal,0)</f>
        <v>0</v>
      </c>
      <c r="RUS50" s="80">
        <f>IF(production!RUS24&gt;0,interest_nominal,0)</f>
        <v>0</v>
      </c>
      <c r="RUT50" s="80">
        <f>IF(production!RUT24&gt;0,interest_nominal,0)</f>
        <v>0</v>
      </c>
      <c r="RUU50" s="80">
        <f>IF(production!RUU24&gt;0,interest_nominal,0)</f>
        <v>0</v>
      </c>
      <c r="RUV50" s="80">
        <f>IF(production!RUV24&gt;0,interest_nominal,0)</f>
        <v>0</v>
      </c>
      <c r="RUW50" s="80">
        <f>IF(production!RUW24&gt;0,interest_nominal,0)</f>
        <v>0</v>
      </c>
      <c r="RUX50" s="80">
        <f>IF(production!RUX24&gt;0,interest_nominal,0)</f>
        <v>0</v>
      </c>
      <c r="RUY50" s="80">
        <f>IF(production!RUY24&gt;0,interest_nominal,0)</f>
        <v>0</v>
      </c>
      <c r="RUZ50" s="80">
        <f>IF(production!RUZ24&gt;0,interest_nominal,0)</f>
        <v>0</v>
      </c>
      <c r="RVA50" s="80">
        <f>IF(production!RVA24&gt;0,interest_nominal,0)</f>
        <v>0</v>
      </c>
      <c r="RVB50" s="80">
        <f>IF(production!RVB24&gt;0,interest_nominal,0)</f>
        <v>0</v>
      </c>
      <c r="RVC50" s="80">
        <f>IF(production!RVC24&gt;0,interest_nominal,0)</f>
        <v>0</v>
      </c>
      <c r="RVD50" s="80">
        <f>IF(production!RVD24&gt;0,interest_nominal,0)</f>
        <v>0</v>
      </c>
      <c r="RVE50" s="80">
        <f>IF(production!RVE24&gt;0,interest_nominal,0)</f>
        <v>0</v>
      </c>
      <c r="RVF50" s="80">
        <f>IF(production!RVF24&gt;0,interest_nominal,0)</f>
        <v>0</v>
      </c>
      <c r="RVG50" s="80">
        <f>IF(production!RVG24&gt;0,interest_nominal,0)</f>
        <v>0</v>
      </c>
      <c r="RVH50" s="80">
        <f>IF(production!RVH24&gt;0,interest_nominal,0)</f>
        <v>0</v>
      </c>
      <c r="RVI50" s="80">
        <f>IF(production!RVI24&gt;0,interest_nominal,0)</f>
        <v>0</v>
      </c>
      <c r="RVJ50" s="80">
        <f>IF(production!RVJ24&gt;0,interest_nominal,0)</f>
        <v>0</v>
      </c>
      <c r="RVK50" s="80">
        <f>IF(production!RVK24&gt;0,interest_nominal,0)</f>
        <v>0</v>
      </c>
      <c r="RVL50" s="80">
        <f>IF(production!RVL24&gt;0,interest_nominal,0)</f>
        <v>0</v>
      </c>
      <c r="RVM50" s="80">
        <f>IF(production!RVM24&gt;0,interest_nominal,0)</f>
        <v>0</v>
      </c>
      <c r="RVN50" s="80">
        <f>IF(production!RVN24&gt;0,interest_nominal,0)</f>
        <v>0</v>
      </c>
      <c r="RVO50" s="80">
        <f>IF(production!RVO24&gt;0,interest_nominal,0)</f>
        <v>0</v>
      </c>
      <c r="RVP50" s="80">
        <f>IF(production!RVP24&gt;0,interest_nominal,0)</f>
        <v>0</v>
      </c>
      <c r="RVQ50" s="80">
        <f>IF(production!RVQ24&gt;0,interest_nominal,0)</f>
        <v>0</v>
      </c>
      <c r="RVR50" s="80">
        <f>IF(production!RVR24&gt;0,interest_nominal,0)</f>
        <v>0</v>
      </c>
      <c r="RVS50" s="80">
        <f>IF(production!RVS24&gt;0,interest_nominal,0)</f>
        <v>0</v>
      </c>
      <c r="RVT50" s="80">
        <f>IF(production!RVT24&gt;0,interest_nominal,0)</f>
        <v>0</v>
      </c>
      <c r="RVU50" s="80">
        <f>IF(production!RVU24&gt;0,interest_nominal,0)</f>
        <v>0</v>
      </c>
      <c r="RVV50" s="80">
        <f>IF(production!RVV24&gt;0,interest_nominal,0)</f>
        <v>0</v>
      </c>
      <c r="RVW50" s="80">
        <f>IF(production!RVW24&gt;0,interest_nominal,0)</f>
        <v>0</v>
      </c>
      <c r="RVX50" s="80">
        <f>IF(production!RVX24&gt;0,interest_nominal,0)</f>
        <v>0</v>
      </c>
      <c r="RVY50" s="80">
        <f>IF(production!RVY24&gt;0,interest_nominal,0)</f>
        <v>0</v>
      </c>
      <c r="RVZ50" s="80">
        <f>IF(production!RVZ24&gt;0,interest_nominal,0)</f>
        <v>0</v>
      </c>
      <c r="RWA50" s="80">
        <f>IF(production!RWA24&gt;0,interest_nominal,0)</f>
        <v>0</v>
      </c>
      <c r="RWB50" s="80">
        <f>IF(production!RWB24&gt;0,interest_nominal,0)</f>
        <v>0</v>
      </c>
      <c r="RWC50" s="80">
        <f>IF(production!RWC24&gt;0,interest_nominal,0)</f>
        <v>0</v>
      </c>
      <c r="RWD50" s="80">
        <f>IF(production!RWD24&gt;0,interest_nominal,0)</f>
        <v>0</v>
      </c>
      <c r="RWE50" s="80">
        <f>IF(production!RWE24&gt;0,interest_nominal,0)</f>
        <v>0</v>
      </c>
      <c r="RWF50" s="80">
        <f>IF(production!RWF24&gt;0,interest_nominal,0)</f>
        <v>0</v>
      </c>
      <c r="RWG50" s="80">
        <f>IF(production!RWG24&gt;0,interest_nominal,0)</f>
        <v>0</v>
      </c>
      <c r="RWH50" s="80">
        <f>IF(production!RWH24&gt;0,interest_nominal,0)</f>
        <v>0</v>
      </c>
      <c r="RWI50" s="80">
        <f>IF(production!RWI24&gt;0,interest_nominal,0)</f>
        <v>0</v>
      </c>
      <c r="RWJ50" s="80">
        <f>IF(production!RWJ24&gt;0,interest_nominal,0)</f>
        <v>0</v>
      </c>
      <c r="RWK50" s="80">
        <f>IF(production!RWK24&gt;0,interest_nominal,0)</f>
        <v>0</v>
      </c>
      <c r="RWL50" s="80">
        <f>IF(production!RWL24&gt;0,interest_nominal,0)</f>
        <v>0</v>
      </c>
      <c r="RWM50" s="80">
        <f>IF(production!RWM24&gt;0,interest_nominal,0)</f>
        <v>0</v>
      </c>
      <c r="RWN50" s="80">
        <f>IF(production!RWN24&gt;0,interest_nominal,0)</f>
        <v>0</v>
      </c>
      <c r="RWO50" s="80">
        <f>IF(production!RWO24&gt;0,interest_nominal,0)</f>
        <v>0</v>
      </c>
      <c r="RWP50" s="80">
        <f>IF(production!RWP24&gt;0,interest_nominal,0)</f>
        <v>0</v>
      </c>
      <c r="RWQ50" s="80">
        <f>IF(production!RWQ24&gt;0,interest_nominal,0)</f>
        <v>0</v>
      </c>
      <c r="RWR50" s="80">
        <f>IF(production!RWR24&gt;0,interest_nominal,0)</f>
        <v>0</v>
      </c>
      <c r="RWS50" s="80">
        <f>IF(production!RWS24&gt;0,interest_nominal,0)</f>
        <v>0</v>
      </c>
      <c r="RWT50" s="80">
        <f>IF(production!RWT24&gt;0,interest_nominal,0)</f>
        <v>0</v>
      </c>
      <c r="RWU50" s="80">
        <f>IF(production!RWU24&gt;0,interest_nominal,0)</f>
        <v>0</v>
      </c>
      <c r="RWV50" s="80">
        <f>IF(production!RWV24&gt;0,interest_nominal,0)</f>
        <v>0</v>
      </c>
      <c r="RWW50" s="80">
        <f>IF(production!RWW24&gt;0,interest_nominal,0)</f>
        <v>0</v>
      </c>
      <c r="RWX50" s="80">
        <f>IF(production!RWX24&gt;0,interest_nominal,0)</f>
        <v>0</v>
      </c>
      <c r="RWY50" s="80">
        <f>IF(production!RWY24&gt;0,interest_nominal,0)</f>
        <v>0</v>
      </c>
      <c r="RWZ50" s="80">
        <f>IF(production!RWZ24&gt;0,interest_nominal,0)</f>
        <v>0</v>
      </c>
      <c r="RXA50" s="80">
        <f>IF(production!RXA24&gt;0,interest_nominal,0)</f>
        <v>0</v>
      </c>
      <c r="RXB50" s="80">
        <f>IF(production!RXB24&gt;0,interest_nominal,0)</f>
        <v>0</v>
      </c>
      <c r="RXC50" s="80">
        <f>IF(production!RXC24&gt;0,interest_nominal,0)</f>
        <v>0</v>
      </c>
      <c r="RXD50" s="80">
        <f>IF(production!RXD24&gt;0,interest_nominal,0)</f>
        <v>0</v>
      </c>
      <c r="RXE50" s="80">
        <f>IF(production!RXE24&gt;0,interest_nominal,0)</f>
        <v>0</v>
      </c>
      <c r="RXF50" s="80">
        <f>IF(production!RXF24&gt;0,interest_nominal,0)</f>
        <v>0</v>
      </c>
      <c r="RXG50" s="80">
        <f>IF(production!RXG24&gt;0,interest_nominal,0)</f>
        <v>0</v>
      </c>
      <c r="RXH50" s="80">
        <f>IF(production!RXH24&gt;0,interest_nominal,0)</f>
        <v>0</v>
      </c>
      <c r="RXI50" s="80">
        <f>IF(production!RXI24&gt;0,interest_nominal,0)</f>
        <v>0</v>
      </c>
      <c r="RXJ50" s="80">
        <f>IF(production!RXJ24&gt;0,interest_nominal,0)</f>
        <v>0</v>
      </c>
      <c r="RXK50" s="80">
        <f>IF(production!RXK24&gt;0,interest_nominal,0)</f>
        <v>0</v>
      </c>
      <c r="RXL50" s="80">
        <f>IF(production!RXL24&gt;0,interest_nominal,0)</f>
        <v>0</v>
      </c>
      <c r="RXM50" s="80">
        <f>IF(production!RXM24&gt;0,interest_nominal,0)</f>
        <v>0</v>
      </c>
      <c r="RXN50" s="80">
        <f>IF(production!RXN24&gt;0,interest_nominal,0)</f>
        <v>0</v>
      </c>
      <c r="RXO50" s="80">
        <f>IF(production!RXO24&gt;0,interest_nominal,0)</f>
        <v>0</v>
      </c>
      <c r="RXP50" s="80">
        <f>IF(production!RXP24&gt;0,interest_nominal,0)</f>
        <v>0</v>
      </c>
      <c r="RXQ50" s="80">
        <f>IF(production!RXQ24&gt;0,interest_nominal,0)</f>
        <v>0</v>
      </c>
      <c r="RXR50" s="80">
        <f>IF(production!RXR24&gt;0,interest_nominal,0)</f>
        <v>0</v>
      </c>
      <c r="RXS50" s="80">
        <f>IF(production!RXS24&gt;0,interest_nominal,0)</f>
        <v>0</v>
      </c>
      <c r="RXT50" s="80">
        <f>IF(production!RXT24&gt;0,interest_nominal,0)</f>
        <v>0</v>
      </c>
      <c r="RXU50" s="80">
        <f>IF(production!RXU24&gt;0,interest_nominal,0)</f>
        <v>0</v>
      </c>
      <c r="RXV50" s="80">
        <f>IF(production!RXV24&gt;0,interest_nominal,0)</f>
        <v>0</v>
      </c>
      <c r="RXW50" s="80">
        <f>IF(production!RXW24&gt;0,interest_nominal,0)</f>
        <v>0</v>
      </c>
      <c r="RXX50" s="80">
        <f>IF(production!RXX24&gt;0,interest_nominal,0)</f>
        <v>0</v>
      </c>
      <c r="RXY50" s="80">
        <f>IF(production!RXY24&gt;0,interest_nominal,0)</f>
        <v>0</v>
      </c>
      <c r="RXZ50" s="80">
        <f>IF(production!RXZ24&gt;0,interest_nominal,0)</f>
        <v>0</v>
      </c>
      <c r="RYA50" s="80">
        <f>IF(production!RYA24&gt;0,interest_nominal,0)</f>
        <v>0</v>
      </c>
      <c r="RYB50" s="80">
        <f>IF(production!RYB24&gt;0,interest_nominal,0)</f>
        <v>0</v>
      </c>
      <c r="RYC50" s="80">
        <f>IF(production!RYC24&gt;0,interest_nominal,0)</f>
        <v>0</v>
      </c>
      <c r="RYD50" s="80">
        <f>IF(production!RYD24&gt;0,interest_nominal,0)</f>
        <v>0</v>
      </c>
      <c r="RYE50" s="80">
        <f>IF(production!RYE24&gt;0,interest_nominal,0)</f>
        <v>0</v>
      </c>
      <c r="RYF50" s="80">
        <f>IF(production!RYF24&gt;0,interest_nominal,0)</f>
        <v>0</v>
      </c>
      <c r="RYG50" s="80">
        <f>IF(production!RYG24&gt;0,interest_nominal,0)</f>
        <v>0</v>
      </c>
      <c r="RYH50" s="80">
        <f>IF(production!RYH24&gt;0,interest_nominal,0)</f>
        <v>0</v>
      </c>
      <c r="RYI50" s="80">
        <f>IF(production!RYI24&gt;0,interest_nominal,0)</f>
        <v>0</v>
      </c>
      <c r="RYJ50" s="80">
        <f>IF(production!RYJ24&gt;0,interest_nominal,0)</f>
        <v>0</v>
      </c>
      <c r="RYK50" s="80">
        <f>IF(production!RYK24&gt;0,interest_nominal,0)</f>
        <v>0</v>
      </c>
      <c r="RYL50" s="80">
        <f>IF(production!RYL24&gt;0,interest_nominal,0)</f>
        <v>0</v>
      </c>
      <c r="RYM50" s="80">
        <f>IF(production!RYM24&gt;0,interest_nominal,0)</f>
        <v>0</v>
      </c>
      <c r="RYN50" s="80">
        <f>IF(production!RYN24&gt;0,interest_nominal,0)</f>
        <v>0</v>
      </c>
      <c r="RYO50" s="80">
        <f>IF(production!RYO24&gt;0,interest_nominal,0)</f>
        <v>0</v>
      </c>
      <c r="RYP50" s="80">
        <f>IF(production!RYP24&gt;0,interest_nominal,0)</f>
        <v>0</v>
      </c>
      <c r="RYQ50" s="80">
        <f>IF(production!RYQ24&gt;0,interest_nominal,0)</f>
        <v>0</v>
      </c>
      <c r="RYR50" s="80">
        <f>IF(production!RYR24&gt;0,interest_nominal,0)</f>
        <v>0</v>
      </c>
      <c r="RYS50" s="80">
        <f>IF(production!RYS24&gt;0,interest_nominal,0)</f>
        <v>0</v>
      </c>
      <c r="RYT50" s="80">
        <f>IF(production!RYT24&gt;0,interest_nominal,0)</f>
        <v>0</v>
      </c>
      <c r="RYU50" s="80">
        <f>IF(production!RYU24&gt;0,interest_nominal,0)</f>
        <v>0</v>
      </c>
      <c r="RYV50" s="80">
        <f>IF(production!RYV24&gt;0,interest_nominal,0)</f>
        <v>0</v>
      </c>
      <c r="RYW50" s="80">
        <f>IF(production!RYW24&gt;0,interest_nominal,0)</f>
        <v>0</v>
      </c>
      <c r="RYX50" s="80">
        <f>IF(production!RYX24&gt;0,interest_nominal,0)</f>
        <v>0</v>
      </c>
      <c r="RYY50" s="80">
        <f>IF(production!RYY24&gt;0,interest_nominal,0)</f>
        <v>0</v>
      </c>
      <c r="RYZ50" s="80">
        <f>IF(production!RYZ24&gt;0,interest_nominal,0)</f>
        <v>0</v>
      </c>
      <c r="RZA50" s="80">
        <f>IF(production!RZA24&gt;0,interest_nominal,0)</f>
        <v>0</v>
      </c>
      <c r="RZB50" s="80">
        <f>IF(production!RZB24&gt;0,interest_nominal,0)</f>
        <v>0</v>
      </c>
      <c r="RZC50" s="80">
        <f>IF(production!RZC24&gt;0,interest_nominal,0)</f>
        <v>0</v>
      </c>
      <c r="RZD50" s="80">
        <f>IF(production!RZD24&gt;0,interest_nominal,0)</f>
        <v>0</v>
      </c>
      <c r="RZE50" s="80">
        <f>IF(production!RZE24&gt;0,interest_nominal,0)</f>
        <v>0</v>
      </c>
      <c r="RZF50" s="80">
        <f>IF(production!RZF24&gt;0,interest_nominal,0)</f>
        <v>0</v>
      </c>
      <c r="RZG50" s="80">
        <f>IF(production!RZG24&gt;0,interest_nominal,0)</f>
        <v>0</v>
      </c>
      <c r="RZH50" s="80">
        <f>IF(production!RZH24&gt;0,interest_nominal,0)</f>
        <v>0</v>
      </c>
      <c r="RZI50" s="80">
        <f>IF(production!RZI24&gt;0,interest_nominal,0)</f>
        <v>0</v>
      </c>
      <c r="RZJ50" s="80">
        <f>IF(production!RZJ24&gt;0,interest_nominal,0)</f>
        <v>0</v>
      </c>
      <c r="RZK50" s="80">
        <f>IF(production!RZK24&gt;0,interest_nominal,0)</f>
        <v>0</v>
      </c>
      <c r="RZL50" s="80">
        <f>IF(production!RZL24&gt;0,interest_nominal,0)</f>
        <v>0</v>
      </c>
      <c r="RZM50" s="80">
        <f>IF(production!RZM24&gt;0,interest_nominal,0)</f>
        <v>0</v>
      </c>
      <c r="RZN50" s="80">
        <f>IF(production!RZN24&gt;0,interest_nominal,0)</f>
        <v>0</v>
      </c>
      <c r="RZO50" s="80">
        <f>IF(production!RZO24&gt;0,interest_nominal,0)</f>
        <v>0</v>
      </c>
      <c r="RZP50" s="80">
        <f>IF(production!RZP24&gt;0,interest_nominal,0)</f>
        <v>0</v>
      </c>
      <c r="RZQ50" s="80">
        <f>IF(production!RZQ24&gt;0,interest_nominal,0)</f>
        <v>0</v>
      </c>
      <c r="RZR50" s="80">
        <f>IF(production!RZR24&gt;0,interest_nominal,0)</f>
        <v>0</v>
      </c>
      <c r="RZS50" s="80">
        <f>IF(production!RZS24&gt;0,interest_nominal,0)</f>
        <v>0</v>
      </c>
      <c r="RZT50" s="80">
        <f>IF(production!RZT24&gt;0,interest_nominal,0)</f>
        <v>0</v>
      </c>
      <c r="RZU50" s="80">
        <f>IF(production!RZU24&gt;0,interest_nominal,0)</f>
        <v>0</v>
      </c>
      <c r="RZV50" s="80">
        <f>IF(production!RZV24&gt;0,interest_nominal,0)</f>
        <v>0</v>
      </c>
      <c r="RZW50" s="80">
        <f>IF(production!RZW24&gt;0,interest_nominal,0)</f>
        <v>0</v>
      </c>
      <c r="RZX50" s="80">
        <f>IF(production!RZX24&gt;0,interest_nominal,0)</f>
        <v>0</v>
      </c>
      <c r="RZY50" s="80">
        <f>IF(production!RZY24&gt;0,interest_nominal,0)</f>
        <v>0</v>
      </c>
      <c r="RZZ50" s="80">
        <f>IF(production!RZZ24&gt;0,interest_nominal,0)</f>
        <v>0</v>
      </c>
      <c r="SAA50" s="80">
        <f>IF(production!SAA24&gt;0,interest_nominal,0)</f>
        <v>0</v>
      </c>
      <c r="SAB50" s="80">
        <f>IF(production!SAB24&gt;0,interest_nominal,0)</f>
        <v>0</v>
      </c>
      <c r="SAC50" s="80">
        <f>IF(production!SAC24&gt;0,interest_nominal,0)</f>
        <v>0</v>
      </c>
      <c r="SAD50" s="80">
        <f>IF(production!SAD24&gt;0,interest_nominal,0)</f>
        <v>0</v>
      </c>
      <c r="SAE50" s="80">
        <f>IF(production!SAE24&gt;0,interest_nominal,0)</f>
        <v>0</v>
      </c>
      <c r="SAF50" s="80">
        <f>IF(production!SAF24&gt;0,interest_nominal,0)</f>
        <v>0</v>
      </c>
      <c r="SAG50" s="80">
        <f>IF(production!SAG24&gt;0,interest_nominal,0)</f>
        <v>0</v>
      </c>
      <c r="SAH50" s="80">
        <f>IF(production!SAH24&gt;0,interest_nominal,0)</f>
        <v>0</v>
      </c>
      <c r="SAI50" s="80">
        <f>IF(production!SAI24&gt;0,interest_nominal,0)</f>
        <v>0</v>
      </c>
      <c r="SAJ50" s="80">
        <f>IF(production!SAJ24&gt;0,interest_nominal,0)</f>
        <v>0</v>
      </c>
      <c r="SAK50" s="80">
        <f>IF(production!SAK24&gt;0,interest_nominal,0)</f>
        <v>0</v>
      </c>
      <c r="SAL50" s="80">
        <f>IF(production!SAL24&gt;0,interest_nominal,0)</f>
        <v>0</v>
      </c>
      <c r="SAM50" s="80">
        <f>IF(production!SAM24&gt;0,interest_nominal,0)</f>
        <v>0</v>
      </c>
      <c r="SAN50" s="80">
        <f>IF(production!SAN24&gt;0,interest_nominal,0)</f>
        <v>0</v>
      </c>
      <c r="SAO50" s="80">
        <f>IF(production!SAO24&gt;0,interest_nominal,0)</f>
        <v>0</v>
      </c>
      <c r="SAP50" s="80">
        <f>IF(production!SAP24&gt;0,interest_nominal,0)</f>
        <v>0</v>
      </c>
      <c r="SAQ50" s="80">
        <f>IF(production!SAQ24&gt;0,interest_nominal,0)</f>
        <v>0</v>
      </c>
      <c r="SAR50" s="80">
        <f>IF(production!SAR24&gt;0,interest_nominal,0)</f>
        <v>0</v>
      </c>
      <c r="SAS50" s="80">
        <f>IF(production!SAS24&gt;0,interest_nominal,0)</f>
        <v>0</v>
      </c>
      <c r="SAT50" s="80">
        <f>IF(production!SAT24&gt;0,interest_nominal,0)</f>
        <v>0</v>
      </c>
      <c r="SAU50" s="80">
        <f>IF(production!SAU24&gt;0,interest_nominal,0)</f>
        <v>0</v>
      </c>
      <c r="SAV50" s="80">
        <f>IF(production!SAV24&gt;0,interest_nominal,0)</f>
        <v>0</v>
      </c>
      <c r="SAW50" s="80">
        <f>IF(production!SAW24&gt;0,interest_nominal,0)</f>
        <v>0</v>
      </c>
      <c r="SAX50" s="80">
        <f>IF(production!SAX24&gt;0,interest_nominal,0)</f>
        <v>0</v>
      </c>
      <c r="SAY50" s="80">
        <f>IF(production!SAY24&gt;0,interest_nominal,0)</f>
        <v>0</v>
      </c>
      <c r="SAZ50" s="80">
        <f>IF(production!SAZ24&gt;0,interest_nominal,0)</f>
        <v>0</v>
      </c>
      <c r="SBA50" s="80">
        <f>IF(production!SBA24&gt;0,interest_nominal,0)</f>
        <v>0</v>
      </c>
      <c r="SBB50" s="80">
        <f>IF(production!SBB24&gt;0,interest_nominal,0)</f>
        <v>0</v>
      </c>
      <c r="SBC50" s="80">
        <f>IF(production!SBC24&gt;0,interest_nominal,0)</f>
        <v>0</v>
      </c>
      <c r="SBD50" s="80">
        <f>IF(production!SBD24&gt;0,interest_nominal,0)</f>
        <v>0</v>
      </c>
      <c r="SBE50" s="80">
        <f>IF(production!SBE24&gt;0,interest_nominal,0)</f>
        <v>0</v>
      </c>
      <c r="SBF50" s="80">
        <f>IF(production!SBF24&gt;0,interest_nominal,0)</f>
        <v>0</v>
      </c>
      <c r="SBG50" s="80">
        <f>IF(production!SBG24&gt;0,interest_nominal,0)</f>
        <v>0</v>
      </c>
      <c r="SBH50" s="80">
        <f>IF(production!SBH24&gt;0,interest_nominal,0)</f>
        <v>0</v>
      </c>
      <c r="SBI50" s="80">
        <f>IF(production!SBI24&gt;0,interest_nominal,0)</f>
        <v>0</v>
      </c>
      <c r="SBJ50" s="80">
        <f>IF(production!SBJ24&gt;0,interest_nominal,0)</f>
        <v>0</v>
      </c>
      <c r="SBK50" s="80">
        <f>IF(production!SBK24&gt;0,interest_nominal,0)</f>
        <v>0</v>
      </c>
      <c r="SBL50" s="80">
        <f>IF(production!SBL24&gt;0,interest_nominal,0)</f>
        <v>0</v>
      </c>
      <c r="SBM50" s="80">
        <f>IF(production!SBM24&gt;0,interest_nominal,0)</f>
        <v>0</v>
      </c>
      <c r="SBN50" s="80">
        <f>IF(production!SBN24&gt;0,interest_nominal,0)</f>
        <v>0</v>
      </c>
      <c r="SBO50" s="80">
        <f>IF(production!SBO24&gt;0,interest_nominal,0)</f>
        <v>0</v>
      </c>
      <c r="SBP50" s="80">
        <f>IF(production!SBP24&gt;0,interest_nominal,0)</f>
        <v>0</v>
      </c>
      <c r="SBQ50" s="80">
        <f>IF(production!SBQ24&gt;0,interest_nominal,0)</f>
        <v>0</v>
      </c>
      <c r="SBR50" s="80">
        <f>IF(production!SBR24&gt;0,interest_nominal,0)</f>
        <v>0</v>
      </c>
      <c r="SBS50" s="80">
        <f>IF(production!SBS24&gt;0,interest_nominal,0)</f>
        <v>0</v>
      </c>
      <c r="SBT50" s="80">
        <f>IF(production!SBT24&gt;0,interest_nominal,0)</f>
        <v>0</v>
      </c>
      <c r="SBU50" s="80">
        <f>IF(production!SBU24&gt;0,interest_nominal,0)</f>
        <v>0</v>
      </c>
      <c r="SBV50" s="80">
        <f>IF(production!SBV24&gt;0,interest_nominal,0)</f>
        <v>0</v>
      </c>
      <c r="SBW50" s="80">
        <f>IF(production!SBW24&gt;0,interest_nominal,0)</f>
        <v>0</v>
      </c>
      <c r="SBX50" s="80">
        <f>IF(production!SBX24&gt;0,interest_nominal,0)</f>
        <v>0</v>
      </c>
      <c r="SBY50" s="80">
        <f>IF(production!SBY24&gt;0,interest_nominal,0)</f>
        <v>0</v>
      </c>
      <c r="SBZ50" s="80">
        <f>IF(production!SBZ24&gt;0,interest_nominal,0)</f>
        <v>0</v>
      </c>
      <c r="SCA50" s="80">
        <f>IF(production!SCA24&gt;0,interest_nominal,0)</f>
        <v>0</v>
      </c>
      <c r="SCB50" s="80">
        <f>IF(production!SCB24&gt;0,interest_nominal,0)</f>
        <v>0</v>
      </c>
      <c r="SCC50" s="80">
        <f>IF(production!SCC24&gt;0,interest_nominal,0)</f>
        <v>0</v>
      </c>
      <c r="SCD50" s="80">
        <f>IF(production!SCD24&gt;0,interest_nominal,0)</f>
        <v>0</v>
      </c>
      <c r="SCE50" s="80">
        <f>IF(production!SCE24&gt;0,interest_nominal,0)</f>
        <v>0</v>
      </c>
      <c r="SCF50" s="80">
        <f>IF(production!SCF24&gt;0,interest_nominal,0)</f>
        <v>0</v>
      </c>
      <c r="SCG50" s="80">
        <f>IF(production!SCG24&gt;0,interest_nominal,0)</f>
        <v>0</v>
      </c>
      <c r="SCH50" s="80">
        <f>IF(production!SCH24&gt;0,interest_nominal,0)</f>
        <v>0</v>
      </c>
      <c r="SCI50" s="80">
        <f>IF(production!SCI24&gt;0,interest_nominal,0)</f>
        <v>0</v>
      </c>
      <c r="SCJ50" s="80">
        <f>IF(production!SCJ24&gt;0,interest_nominal,0)</f>
        <v>0</v>
      </c>
      <c r="SCK50" s="80">
        <f>IF(production!SCK24&gt;0,interest_nominal,0)</f>
        <v>0</v>
      </c>
      <c r="SCL50" s="80">
        <f>IF(production!SCL24&gt;0,interest_nominal,0)</f>
        <v>0</v>
      </c>
      <c r="SCM50" s="80">
        <f>IF(production!SCM24&gt;0,interest_nominal,0)</f>
        <v>0</v>
      </c>
      <c r="SCN50" s="80">
        <f>IF(production!SCN24&gt;0,interest_nominal,0)</f>
        <v>0</v>
      </c>
      <c r="SCO50" s="80">
        <f>IF(production!SCO24&gt;0,interest_nominal,0)</f>
        <v>0</v>
      </c>
      <c r="SCP50" s="80">
        <f>IF(production!SCP24&gt;0,interest_nominal,0)</f>
        <v>0</v>
      </c>
      <c r="SCQ50" s="80">
        <f>IF(production!SCQ24&gt;0,interest_nominal,0)</f>
        <v>0</v>
      </c>
      <c r="SCR50" s="80">
        <f>IF(production!SCR24&gt;0,interest_nominal,0)</f>
        <v>0</v>
      </c>
      <c r="SCS50" s="80">
        <f>IF(production!SCS24&gt;0,interest_nominal,0)</f>
        <v>0</v>
      </c>
      <c r="SCT50" s="80">
        <f>IF(production!SCT24&gt;0,interest_nominal,0)</f>
        <v>0</v>
      </c>
      <c r="SCU50" s="80">
        <f>IF(production!SCU24&gt;0,interest_nominal,0)</f>
        <v>0</v>
      </c>
      <c r="SCV50" s="80">
        <f>IF(production!SCV24&gt;0,interest_nominal,0)</f>
        <v>0</v>
      </c>
      <c r="SCW50" s="80">
        <f>IF(production!SCW24&gt;0,interest_nominal,0)</f>
        <v>0</v>
      </c>
      <c r="SCX50" s="80">
        <f>IF(production!SCX24&gt;0,interest_nominal,0)</f>
        <v>0</v>
      </c>
      <c r="SCY50" s="80">
        <f>IF(production!SCY24&gt;0,interest_nominal,0)</f>
        <v>0</v>
      </c>
      <c r="SCZ50" s="80">
        <f>IF(production!SCZ24&gt;0,interest_nominal,0)</f>
        <v>0</v>
      </c>
      <c r="SDA50" s="80">
        <f>IF(production!SDA24&gt;0,interest_nominal,0)</f>
        <v>0</v>
      </c>
      <c r="SDB50" s="80">
        <f>IF(production!SDB24&gt;0,interest_nominal,0)</f>
        <v>0</v>
      </c>
      <c r="SDC50" s="80">
        <f>IF(production!SDC24&gt;0,interest_nominal,0)</f>
        <v>0</v>
      </c>
      <c r="SDD50" s="80">
        <f>IF(production!SDD24&gt;0,interest_nominal,0)</f>
        <v>0</v>
      </c>
      <c r="SDE50" s="80">
        <f>IF(production!SDE24&gt;0,interest_nominal,0)</f>
        <v>0</v>
      </c>
      <c r="SDF50" s="80">
        <f>IF(production!SDF24&gt;0,interest_nominal,0)</f>
        <v>0</v>
      </c>
      <c r="SDG50" s="80">
        <f>IF(production!SDG24&gt;0,interest_nominal,0)</f>
        <v>0</v>
      </c>
      <c r="SDH50" s="80">
        <f>IF(production!SDH24&gt;0,interest_nominal,0)</f>
        <v>0</v>
      </c>
      <c r="SDI50" s="80">
        <f>IF(production!SDI24&gt;0,interest_nominal,0)</f>
        <v>0</v>
      </c>
      <c r="SDJ50" s="80">
        <f>IF(production!SDJ24&gt;0,interest_nominal,0)</f>
        <v>0</v>
      </c>
      <c r="SDK50" s="80">
        <f>IF(production!SDK24&gt;0,interest_nominal,0)</f>
        <v>0</v>
      </c>
      <c r="SDL50" s="80">
        <f>IF(production!SDL24&gt;0,interest_nominal,0)</f>
        <v>0</v>
      </c>
      <c r="SDM50" s="80">
        <f>IF(production!SDM24&gt;0,interest_nominal,0)</f>
        <v>0</v>
      </c>
      <c r="SDN50" s="80">
        <f>IF(production!SDN24&gt;0,interest_nominal,0)</f>
        <v>0</v>
      </c>
      <c r="SDO50" s="80">
        <f>IF(production!SDO24&gt;0,interest_nominal,0)</f>
        <v>0</v>
      </c>
      <c r="SDP50" s="80">
        <f>IF(production!SDP24&gt;0,interest_nominal,0)</f>
        <v>0</v>
      </c>
      <c r="SDQ50" s="80">
        <f>IF(production!SDQ24&gt;0,interest_nominal,0)</f>
        <v>0</v>
      </c>
      <c r="SDR50" s="80">
        <f>IF(production!SDR24&gt;0,interest_nominal,0)</f>
        <v>0</v>
      </c>
      <c r="SDS50" s="80">
        <f>IF(production!SDS24&gt;0,interest_nominal,0)</f>
        <v>0</v>
      </c>
      <c r="SDT50" s="80">
        <f>IF(production!SDT24&gt;0,interest_nominal,0)</f>
        <v>0</v>
      </c>
      <c r="SDU50" s="80">
        <f>IF(production!SDU24&gt;0,interest_nominal,0)</f>
        <v>0</v>
      </c>
      <c r="SDV50" s="80">
        <f>IF(production!SDV24&gt;0,interest_nominal,0)</f>
        <v>0</v>
      </c>
      <c r="SDW50" s="80">
        <f>IF(production!SDW24&gt;0,interest_nominal,0)</f>
        <v>0</v>
      </c>
      <c r="SDX50" s="80">
        <f>IF(production!SDX24&gt;0,interest_nominal,0)</f>
        <v>0</v>
      </c>
      <c r="SDY50" s="80">
        <f>IF(production!SDY24&gt;0,interest_nominal,0)</f>
        <v>0</v>
      </c>
      <c r="SDZ50" s="80">
        <f>IF(production!SDZ24&gt;0,interest_nominal,0)</f>
        <v>0</v>
      </c>
      <c r="SEA50" s="80">
        <f>IF(production!SEA24&gt;0,interest_nominal,0)</f>
        <v>0</v>
      </c>
      <c r="SEB50" s="80">
        <f>IF(production!SEB24&gt;0,interest_nominal,0)</f>
        <v>0</v>
      </c>
      <c r="SEC50" s="80">
        <f>IF(production!SEC24&gt;0,interest_nominal,0)</f>
        <v>0</v>
      </c>
      <c r="SED50" s="80">
        <f>IF(production!SED24&gt;0,interest_nominal,0)</f>
        <v>0</v>
      </c>
      <c r="SEE50" s="80">
        <f>IF(production!SEE24&gt;0,interest_nominal,0)</f>
        <v>0</v>
      </c>
      <c r="SEF50" s="80">
        <f>IF(production!SEF24&gt;0,interest_nominal,0)</f>
        <v>0</v>
      </c>
      <c r="SEG50" s="80">
        <f>IF(production!SEG24&gt;0,interest_nominal,0)</f>
        <v>0</v>
      </c>
      <c r="SEH50" s="80">
        <f>IF(production!SEH24&gt;0,interest_nominal,0)</f>
        <v>0</v>
      </c>
      <c r="SEI50" s="80">
        <f>IF(production!SEI24&gt;0,interest_nominal,0)</f>
        <v>0</v>
      </c>
      <c r="SEJ50" s="80">
        <f>IF(production!SEJ24&gt;0,interest_nominal,0)</f>
        <v>0</v>
      </c>
      <c r="SEK50" s="80">
        <f>IF(production!SEK24&gt;0,interest_nominal,0)</f>
        <v>0</v>
      </c>
      <c r="SEL50" s="80">
        <f>IF(production!SEL24&gt;0,interest_nominal,0)</f>
        <v>0</v>
      </c>
      <c r="SEM50" s="80">
        <f>IF(production!SEM24&gt;0,interest_nominal,0)</f>
        <v>0</v>
      </c>
      <c r="SEN50" s="80">
        <f>IF(production!SEN24&gt;0,interest_nominal,0)</f>
        <v>0</v>
      </c>
      <c r="SEO50" s="80">
        <f>IF(production!SEO24&gt;0,interest_nominal,0)</f>
        <v>0</v>
      </c>
      <c r="SEP50" s="80">
        <f>IF(production!SEP24&gt;0,interest_nominal,0)</f>
        <v>0</v>
      </c>
      <c r="SEQ50" s="80">
        <f>IF(production!SEQ24&gt;0,interest_nominal,0)</f>
        <v>0</v>
      </c>
      <c r="SER50" s="80">
        <f>IF(production!SER24&gt;0,interest_nominal,0)</f>
        <v>0</v>
      </c>
      <c r="SES50" s="80">
        <f>IF(production!SES24&gt;0,interest_nominal,0)</f>
        <v>0</v>
      </c>
      <c r="SET50" s="80">
        <f>IF(production!SET24&gt;0,interest_nominal,0)</f>
        <v>0</v>
      </c>
      <c r="SEU50" s="80">
        <f>IF(production!SEU24&gt;0,interest_nominal,0)</f>
        <v>0</v>
      </c>
      <c r="SEV50" s="80">
        <f>IF(production!SEV24&gt;0,interest_nominal,0)</f>
        <v>0</v>
      </c>
      <c r="SEW50" s="80">
        <f>IF(production!SEW24&gt;0,interest_nominal,0)</f>
        <v>0</v>
      </c>
      <c r="SEX50" s="80">
        <f>IF(production!SEX24&gt;0,interest_nominal,0)</f>
        <v>0</v>
      </c>
      <c r="SEY50" s="80">
        <f>IF(production!SEY24&gt;0,interest_nominal,0)</f>
        <v>0</v>
      </c>
      <c r="SEZ50" s="80">
        <f>IF(production!SEZ24&gt;0,interest_nominal,0)</f>
        <v>0</v>
      </c>
      <c r="SFA50" s="80">
        <f>IF(production!SFA24&gt;0,interest_nominal,0)</f>
        <v>0</v>
      </c>
      <c r="SFB50" s="80">
        <f>IF(production!SFB24&gt;0,interest_nominal,0)</f>
        <v>0</v>
      </c>
      <c r="SFC50" s="80">
        <f>IF(production!SFC24&gt;0,interest_nominal,0)</f>
        <v>0</v>
      </c>
      <c r="SFD50" s="80">
        <f>IF(production!SFD24&gt;0,interest_nominal,0)</f>
        <v>0</v>
      </c>
      <c r="SFE50" s="80">
        <f>IF(production!SFE24&gt;0,interest_nominal,0)</f>
        <v>0</v>
      </c>
      <c r="SFF50" s="80">
        <f>IF(production!SFF24&gt;0,interest_nominal,0)</f>
        <v>0</v>
      </c>
      <c r="SFG50" s="80">
        <f>IF(production!SFG24&gt;0,interest_nominal,0)</f>
        <v>0</v>
      </c>
      <c r="SFH50" s="80">
        <f>IF(production!SFH24&gt;0,interest_nominal,0)</f>
        <v>0</v>
      </c>
      <c r="SFI50" s="80">
        <f>IF(production!SFI24&gt;0,interest_nominal,0)</f>
        <v>0</v>
      </c>
      <c r="SFJ50" s="80">
        <f>IF(production!SFJ24&gt;0,interest_nominal,0)</f>
        <v>0</v>
      </c>
      <c r="SFK50" s="80">
        <f>IF(production!SFK24&gt;0,interest_nominal,0)</f>
        <v>0</v>
      </c>
      <c r="SFL50" s="80">
        <f>IF(production!SFL24&gt;0,interest_nominal,0)</f>
        <v>0</v>
      </c>
      <c r="SFM50" s="80">
        <f>IF(production!SFM24&gt;0,interest_nominal,0)</f>
        <v>0</v>
      </c>
      <c r="SFN50" s="80">
        <f>IF(production!SFN24&gt;0,interest_nominal,0)</f>
        <v>0</v>
      </c>
      <c r="SFO50" s="80">
        <f>IF(production!SFO24&gt;0,interest_nominal,0)</f>
        <v>0</v>
      </c>
      <c r="SFP50" s="80">
        <f>IF(production!SFP24&gt;0,interest_nominal,0)</f>
        <v>0</v>
      </c>
      <c r="SFQ50" s="80">
        <f>IF(production!SFQ24&gt;0,interest_nominal,0)</f>
        <v>0</v>
      </c>
      <c r="SFR50" s="80">
        <f>IF(production!SFR24&gt;0,interest_nominal,0)</f>
        <v>0</v>
      </c>
      <c r="SFS50" s="80">
        <f>IF(production!SFS24&gt;0,interest_nominal,0)</f>
        <v>0</v>
      </c>
      <c r="SFT50" s="80">
        <f>IF(production!SFT24&gt;0,interest_nominal,0)</f>
        <v>0</v>
      </c>
      <c r="SFU50" s="80">
        <f>IF(production!SFU24&gt;0,interest_nominal,0)</f>
        <v>0</v>
      </c>
      <c r="SFV50" s="80">
        <f>IF(production!SFV24&gt;0,interest_nominal,0)</f>
        <v>0</v>
      </c>
      <c r="SFW50" s="80">
        <f>IF(production!SFW24&gt;0,interest_nominal,0)</f>
        <v>0</v>
      </c>
      <c r="SFX50" s="80">
        <f>IF(production!SFX24&gt;0,interest_nominal,0)</f>
        <v>0</v>
      </c>
      <c r="SFY50" s="80">
        <f>IF(production!SFY24&gt;0,interest_nominal,0)</f>
        <v>0</v>
      </c>
      <c r="SFZ50" s="80">
        <f>IF(production!SFZ24&gt;0,interest_nominal,0)</f>
        <v>0</v>
      </c>
      <c r="SGA50" s="80">
        <f>IF(production!SGA24&gt;0,interest_nominal,0)</f>
        <v>0</v>
      </c>
      <c r="SGB50" s="80">
        <f>IF(production!SGB24&gt;0,interest_nominal,0)</f>
        <v>0</v>
      </c>
      <c r="SGC50" s="80">
        <f>IF(production!SGC24&gt;0,interest_nominal,0)</f>
        <v>0</v>
      </c>
      <c r="SGD50" s="80">
        <f>IF(production!SGD24&gt;0,interest_nominal,0)</f>
        <v>0</v>
      </c>
      <c r="SGE50" s="80">
        <f>IF(production!SGE24&gt;0,interest_nominal,0)</f>
        <v>0</v>
      </c>
      <c r="SGF50" s="80">
        <f>IF(production!SGF24&gt;0,interest_nominal,0)</f>
        <v>0</v>
      </c>
      <c r="SGG50" s="80">
        <f>IF(production!SGG24&gt;0,interest_nominal,0)</f>
        <v>0</v>
      </c>
      <c r="SGH50" s="80">
        <f>IF(production!SGH24&gt;0,interest_nominal,0)</f>
        <v>0</v>
      </c>
      <c r="SGI50" s="80">
        <f>IF(production!SGI24&gt;0,interest_nominal,0)</f>
        <v>0</v>
      </c>
      <c r="SGJ50" s="80">
        <f>IF(production!SGJ24&gt;0,interest_nominal,0)</f>
        <v>0</v>
      </c>
      <c r="SGK50" s="80">
        <f>IF(production!SGK24&gt;0,interest_nominal,0)</f>
        <v>0</v>
      </c>
      <c r="SGL50" s="80">
        <f>IF(production!SGL24&gt;0,interest_nominal,0)</f>
        <v>0</v>
      </c>
      <c r="SGM50" s="80">
        <f>IF(production!SGM24&gt;0,interest_nominal,0)</f>
        <v>0</v>
      </c>
      <c r="SGN50" s="80">
        <f>IF(production!SGN24&gt;0,interest_nominal,0)</f>
        <v>0</v>
      </c>
      <c r="SGO50" s="80">
        <f>IF(production!SGO24&gt;0,interest_nominal,0)</f>
        <v>0</v>
      </c>
      <c r="SGP50" s="80">
        <f>IF(production!SGP24&gt;0,interest_nominal,0)</f>
        <v>0</v>
      </c>
      <c r="SGQ50" s="80">
        <f>IF(production!SGQ24&gt;0,interest_nominal,0)</f>
        <v>0</v>
      </c>
      <c r="SGR50" s="80">
        <f>IF(production!SGR24&gt;0,interest_nominal,0)</f>
        <v>0</v>
      </c>
      <c r="SGS50" s="80">
        <f>IF(production!SGS24&gt;0,interest_nominal,0)</f>
        <v>0</v>
      </c>
      <c r="SGT50" s="80">
        <f>IF(production!SGT24&gt;0,interest_nominal,0)</f>
        <v>0</v>
      </c>
      <c r="SGU50" s="80">
        <f>IF(production!SGU24&gt;0,interest_nominal,0)</f>
        <v>0</v>
      </c>
      <c r="SGV50" s="80">
        <f>IF(production!SGV24&gt;0,interest_nominal,0)</f>
        <v>0</v>
      </c>
      <c r="SGW50" s="80">
        <f>IF(production!SGW24&gt;0,interest_nominal,0)</f>
        <v>0</v>
      </c>
      <c r="SGX50" s="80">
        <f>IF(production!SGX24&gt;0,interest_nominal,0)</f>
        <v>0</v>
      </c>
      <c r="SGY50" s="80">
        <f>IF(production!SGY24&gt;0,interest_nominal,0)</f>
        <v>0</v>
      </c>
      <c r="SGZ50" s="80">
        <f>IF(production!SGZ24&gt;0,interest_nominal,0)</f>
        <v>0</v>
      </c>
      <c r="SHA50" s="80">
        <f>IF(production!SHA24&gt;0,interest_nominal,0)</f>
        <v>0</v>
      </c>
      <c r="SHB50" s="80">
        <f>IF(production!SHB24&gt;0,interest_nominal,0)</f>
        <v>0</v>
      </c>
      <c r="SHC50" s="80">
        <f>IF(production!SHC24&gt;0,interest_nominal,0)</f>
        <v>0</v>
      </c>
      <c r="SHD50" s="80">
        <f>IF(production!SHD24&gt;0,interest_nominal,0)</f>
        <v>0</v>
      </c>
      <c r="SHE50" s="80">
        <f>IF(production!SHE24&gt;0,interest_nominal,0)</f>
        <v>0</v>
      </c>
      <c r="SHF50" s="80">
        <f>IF(production!SHF24&gt;0,interest_nominal,0)</f>
        <v>0</v>
      </c>
      <c r="SHG50" s="80">
        <f>IF(production!SHG24&gt;0,interest_nominal,0)</f>
        <v>0</v>
      </c>
      <c r="SHH50" s="80">
        <f>IF(production!SHH24&gt;0,interest_nominal,0)</f>
        <v>0</v>
      </c>
      <c r="SHI50" s="80">
        <f>IF(production!SHI24&gt;0,interest_nominal,0)</f>
        <v>0</v>
      </c>
      <c r="SHJ50" s="80">
        <f>IF(production!SHJ24&gt;0,interest_nominal,0)</f>
        <v>0</v>
      </c>
      <c r="SHK50" s="80">
        <f>IF(production!SHK24&gt;0,interest_nominal,0)</f>
        <v>0</v>
      </c>
      <c r="SHL50" s="80">
        <f>IF(production!SHL24&gt;0,interest_nominal,0)</f>
        <v>0</v>
      </c>
      <c r="SHM50" s="80">
        <f>IF(production!SHM24&gt;0,interest_nominal,0)</f>
        <v>0</v>
      </c>
      <c r="SHN50" s="80">
        <f>IF(production!SHN24&gt;0,interest_nominal,0)</f>
        <v>0</v>
      </c>
      <c r="SHO50" s="80">
        <f>IF(production!SHO24&gt;0,interest_nominal,0)</f>
        <v>0</v>
      </c>
      <c r="SHP50" s="80">
        <f>IF(production!SHP24&gt;0,interest_nominal,0)</f>
        <v>0</v>
      </c>
      <c r="SHQ50" s="80">
        <f>IF(production!SHQ24&gt;0,interest_nominal,0)</f>
        <v>0</v>
      </c>
      <c r="SHR50" s="80">
        <f>IF(production!SHR24&gt;0,interest_nominal,0)</f>
        <v>0</v>
      </c>
      <c r="SHS50" s="80">
        <f>IF(production!SHS24&gt;0,interest_nominal,0)</f>
        <v>0</v>
      </c>
      <c r="SHT50" s="80">
        <f>IF(production!SHT24&gt;0,interest_nominal,0)</f>
        <v>0</v>
      </c>
      <c r="SHU50" s="80">
        <f>IF(production!SHU24&gt;0,interest_nominal,0)</f>
        <v>0</v>
      </c>
      <c r="SHV50" s="80">
        <f>IF(production!SHV24&gt;0,interest_nominal,0)</f>
        <v>0</v>
      </c>
      <c r="SHW50" s="80">
        <f>IF(production!SHW24&gt;0,interest_nominal,0)</f>
        <v>0</v>
      </c>
      <c r="SHX50" s="80">
        <f>IF(production!SHX24&gt;0,interest_nominal,0)</f>
        <v>0</v>
      </c>
      <c r="SHY50" s="80">
        <f>IF(production!SHY24&gt;0,interest_nominal,0)</f>
        <v>0</v>
      </c>
      <c r="SHZ50" s="80">
        <f>IF(production!SHZ24&gt;0,interest_nominal,0)</f>
        <v>0</v>
      </c>
      <c r="SIA50" s="80">
        <f>IF(production!SIA24&gt;0,interest_nominal,0)</f>
        <v>0</v>
      </c>
      <c r="SIB50" s="80">
        <f>IF(production!SIB24&gt;0,interest_nominal,0)</f>
        <v>0</v>
      </c>
      <c r="SIC50" s="80">
        <f>IF(production!SIC24&gt;0,interest_nominal,0)</f>
        <v>0</v>
      </c>
      <c r="SID50" s="80">
        <f>IF(production!SID24&gt;0,interest_nominal,0)</f>
        <v>0</v>
      </c>
      <c r="SIE50" s="80">
        <f>IF(production!SIE24&gt;0,interest_nominal,0)</f>
        <v>0</v>
      </c>
      <c r="SIF50" s="80">
        <f>IF(production!SIF24&gt;0,interest_nominal,0)</f>
        <v>0</v>
      </c>
      <c r="SIG50" s="80">
        <f>IF(production!SIG24&gt;0,interest_nominal,0)</f>
        <v>0</v>
      </c>
      <c r="SIH50" s="80">
        <f>IF(production!SIH24&gt;0,interest_nominal,0)</f>
        <v>0</v>
      </c>
      <c r="SII50" s="80">
        <f>IF(production!SII24&gt;0,interest_nominal,0)</f>
        <v>0</v>
      </c>
      <c r="SIJ50" s="80">
        <f>IF(production!SIJ24&gt;0,interest_nominal,0)</f>
        <v>0</v>
      </c>
      <c r="SIK50" s="80">
        <f>IF(production!SIK24&gt;0,interest_nominal,0)</f>
        <v>0</v>
      </c>
      <c r="SIL50" s="80">
        <f>IF(production!SIL24&gt;0,interest_nominal,0)</f>
        <v>0</v>
      </c>
      <c r="SIM50" s="80">
        <f>IF(production!SIM24&gt;0,interest_nominal,0)</f>
        <v>0</v>
      </c>
      <c r="SIN50" s="80">
        <f>IF(production!SIN24&gt;0,interest_nominal,0)</f>
        <v>0</v>
      </c>
      <c r="SIO50" s="80">
        <f>IF(production!SIO24&gt;0,interest_nominal,0)</f>
        <v>0</v>
      </c>
      <c r="SIP50" s="80">
        <f>IF(production!SIP24&gt;0,interest_nominal,0)</f>
        <v>0</v>
      </c>
      <c r="SIQ50" s="80">
        <f>IF(production!SIQ24&gt;0,interest_nominal,0)</f>
        <v>0</v>
      </c>
      <c r="SIR50" s="80">
        <f>IF(production!SIR24&gt;0,interest_nominal,0)</f>
        <v>0</v>
      </c>
      <c r="SIS50" s="80">
        <f>IF(production!SIS24&gt;0,interest_nominal,0)</f>
        <v>0</v>
      </c>
      <c r="SIT50" s="80">
        <f>IF(production!SIT24&gt;0,interest_nominal,0)</f>
        <v>0</v>
      </c>
      <c r="SIU50" s="80">
        <f>IF(production!SIU24&gt;0,interest_nominal,0)</f>
        <v>0</v>
      </c>
      <c r="SIV50" s="80">
        <f>IF(production!SIV24&gt;0,interest_nominal,0)</f>
        <v>0</v>
      </c>
      <c r="SIW50" s="80">
        <f>IF(production!SIW24&gt;0,interest_nominal,0)</f>
        <v>0</v>
      </c>
      <c r="SIX50" s="80">
        <f>IF(production!SIX24&gt;0,interest_nominal,0)</f>
        <v>0</v>
      </c>
      <c r="SIY50" s="80">
        <f>IF(production!SIY24&gt;0,interest_nominal,0)</f>
        <v>0</v>
      </c>
      <c r="SIZ50" s="80">
        <f>IF(production!SIZ24&gt;0,interest_nominal,0)</f>
        <v>0</v>
      </c>
      <c r="SJA50" s="80">
        <f>IF(production!SJA24&gt;0,interest_nominal,0)</f>
        <v>0</v>
      </c>
      <c r="SJB50" s="80">
        <f>IF(production!SJB24&gt;0,interest_nominal,0)</f>
        <v>0</v>
      </c>
      <c r="SJC50" s="80">
        <f>IF(production!SJC24&gt;0,interest_nominal,0)</f>
        <v>0</v>
      </c>
      <c r="SJD50" s="80">
        <f>IF(production!SJD24&gt;0,interest_nominal,0)</f>
        <v>0</v>
      </c>
      <c r="SJE50" s="80">
        <f>IF(production!SJE24&gt;0,interest_nominal,0)</f>
        <v>0</v>
      </c>
      <c r="SJF50" s="80">
        <f>IF(production!SJF24&gt;0,interest_nominal,0)</f>
        <v>0</v>
      </c>
      <c r="SJG50" s="80">
        <f>IF(production!SJG24&gt;0,interest_nominal,0)</f>
        <v>0</v>
      </c>
      <c r="SJH50" s="80">
        <f>IF(production!SJH24&gt;0,interest_nominal,0)</f>
        <v>0</v>
      </c>
      <c r="SJI50" s="80">
        <f>IF(production!SJI24&gt;0,interest_nominal,0)</f>
        <v>0</v>
      </c>
      <c r="SJJ50" s="80">
        <f>IF(production!SJJ24&gt;0,interest_nominal,0)</f>
        <v>0</v>
      </c>
      <c r="SJK50" s="80">
        <f>IF(production!SJK24&gt;0,interest_nominal,0)</f>
        <v>0</v>
      </c>
      <c r="SJL50" s="80">
        <f>IF(production!SJL24&gt;0,interest_nominal,0)</f>
        <v>0</v>
      </c>
      <c r="SJM50" s="80">
        <f>IF(production!SJM24&gt;0,interest_nominal,0)</f>
        <v>0</v>
      </c>
      <c r="SJN50" s="80">
        <f>IF(production!SJN24&gt;0,interest_nominal,0)</f>
        <v>0</v>
      </c>
      <c r="SJO50" s="80">
        <f>IF(production!SJO24&gt;0,interest_nominal,0)</f>
        <v>0</v>
      </c>
      <c r="SJP50" s="80">
        <f>IF(production!SJP24&gt;0,interest_nominal,0)</f>
        <v>0</v>
      </c>
      <c r="SJQ50" s="80">
        <f>IF(production!SJQ24&gt;0,interest_nominal,0)</f>
        <v>0</v>
      </c>
      <c r="SJR50" s="80">
        <f>IF(production!SJR24&gt;0,interest_nominal,0)</f>
        <v>0</v>
      </c>
      <c r="SJS50" s="80">
        <f>IF(production!SJS24&gt;0,interest_nominal,0)</f>
        <v>0</v>
      </c>
      <c r="SJT50" s="80">
        <f>IF(production!SJT24&gt;0,interest_nominal,0)</f>
        <v>0</v>
      </c>
      <c r="SJU50" s="80">
        <f>IF(production!SJU24&gt;0,interest_nominal,0)</f>
        <v>0</v>
      </c>
      <c r="SJV50" s="80">
        <f>IF(production!SJV24&gt;0,interest_nominal,0)</f>
        <v>0</v>
      </c>
      <c r="SJW50" s="80">
        <f>IF(production!SJW24&gt;0,interest_nominal,0)</f>
        <v>0</v>
      </c>
      <c r="SJX50" s="80">
        <f>IF(production!SJX24&gt;0,interest_nominal,0)</f>
        <v>0</v>
      </c>
      <c r="SJY50" s="80">
        <f>IF(production!SJY24&gt;0,interest_nominal,0)</f>
        <v>0</v>
      </c>
      <c r="SJZ50" s="80">
        <f>IF(production!SJZ24&gt;0,interest_nominal,0)</f>
        <v>0</v>
      </c>
      <c r="SKA50" s="80">
        <f>IF(production!SKA24&gt;0,interest_nominal,0)</f>
        <v>0</v>
      </c>
      <c r="SKB50" s="80">
        <f>IF(production!SKB24&gt;0,interest_nominal,0)</f>
        <v>0</v>
      </c>
      <c r="SKC50" s="80">
        <f>IF(production!SKC24&gt;0,interest_nominal,0)</f>
        <v>0</v>
      </c>
      <c r="SKD50" s="80">
        <f>IF(production!SKD24&gt;0,interest_nominal,0)</f>
        <v>0</v>
      </c>
      <c r="SKE50" s="80">
        <f>IF(production!SKE24&gt;0,interest_nominal,0)</f>
        <v>0</v>
      </c>
      <c r="SKF50" s="80">
        <f>IF(production!SKF24&gt;0,interest_nominal,0)</f>
        <v>0</v>
      </c>
      <c r="SKG50" s="80">
        <f>IF(production!SKG24&gt;0,interest_nominal,0)</f>
        <v>0</v>
      </c>
      <c r="SKH50" s="80">
        <f>IF(production!SKH24&gt;0,interest_nominal,0)</f>
        <v>0</v>
      </c>
      <c r="SKI50" s="80">
        <f>IF(production!SKI24&gt;0,interest_nominal,0)</f>
        <v>0</v>
      </c>
      <c r="SKJ50" s="80">
        <f>IF(production!SKJ24&gt;0,interest_nominal,0)</f>
        <v>0</v>
      </c>
      <c r="SKK50" s="80">
        <f>IF(production!SKK24&gt;0,interest_nominal,0)</f>
        <v>0</v>
      </c>
      <c r="SKL50" s="80">
        <f>IF(production!SKL24&gt;0,interest_nominal,0)</f>
        <v>0</v>
      </c>
      <c r="SKM50" s="80">
        <f>IF(production!SKM24&gt;0,interest_nominal,0)</f>
        <v>0</v>
      </c>
      <c r="SKN50" s="80">
        <f>IF(production!SKN24&gt;0,interest_nominal,0)</f>
        <v>0</v>
      </c>
      <c r="SKO50" s="80">
        <f>IF(production!SKO24&gt;0,interest_nominal,0)</f>
        <v>0</v>
      </c>
      <c r="SKP50" s="80">
        <f>IF(production!SKP24&gt;0,interest_nominal,0)</f>
        <v>0</v>
      </c>
      <c r="SKQ50" s="80">
        <f>IF(production!SKQ24&gt;0,interest_nominal,0)</f>
        <v>0</v>
      </c>
      <c r="SKR50" s="80">
        <f>IF(production!SKR24&gt;0,interest_nominal,0)</f>
        <v>0</v>
      </c>
      <c r="SKS50" s="80">
        <f>IF(production!SKS24&gt;0,interest_nominal,0)</f>
        <v>0</v>
      </c>
      <c r="SKT50" s="80">
        <f>IF(production!SKT24&gt;0,interest_nominal,0)</f>
        <v>0</v>
      </c>
      <c r="SKU50" s="80">
        <f>IF(production!SKU24&gt;0,interest_nominal,0)</f>
        <v>0</v>
      </c>
      <c r="SKV50" s="80">
        <f>IF(production!SKV24&gt;0,interest_nominal,0)</f>
        <v>0</v>
      </c>
      <c r="SKW50" s="80">
        <f>IF(production!SKW24&gt;0,interest_nominal,0)</f>
        <v>0</v>
      </c>
      <c r="SKX50" s="80">
        <f>IF(production!SKX24&gt;0,interest_nominal,0)</f>
        <v>0</v>
      </c>
      <c r="SKY50" s="80">
        <f>IF(production!SKY24&gt;0,interest_nominal,0)</f>
        <v>0</v>
      </c>
      <c r="SKZ50" s="80">
        <f>IF(production!SKZ24&gt;0,interest_nominal,0)</f>
        <v>0</v>
      </c>
      <c r="SLA50" s="80">
        <f>IF(production!SLA24&gt;0,interest_nominal,0)</f>
        <v>0</v>
      </c>
      <c r="SLB50" s="80">
        <f>IF(production!SLB24&gt;0,interest_nominal,0)</f>
        <v>0</v>
      </c>
      <c r="SLC50" s="80">
        <f>IF(production!SLC24&gt;0,interest_nominal,0)</f>
        <v>0</v>
      </c>
      <c r="SLD50" s="80">
        <f>IF(production!SLD24&gt;0,interest_nominal,0)</f>
        <v>0</v>
      </c>
      <c r="SLE50" s="80">
        <f>IF(production!SLE24&gt;0,interest_nominal,0)</f>
        <v>0</v>
      </c>
      <c r="SLF50" s="80">
        <f>IF(production!SLF24&gt;0,interest_nominal,0)</f>
        <v>0</v>
      </c>
      <c r="SLG50" s="80">
        <f>IF(production!SLG24&gt;0,interest_nominal,0)</f>
        <v>0</v>
      </c>
      <c r="SLH50" s="80">
        <f>IF(production!SLH24&gt;0,interest_nominal,0)</f>
        <v>0</v>
      </c>
      <c r="SLI50" s="80">
        <f>IF(production!SLI24&gt;0,interest_nominal,0)</f>
        <v>0</v>
      </c>
      <c r="SLJ50" s="80">
        <f>IF(production!SLJ24&gt;0,interest_nominal,0)</f>
        <v>0</v>
      </c>
      <c r="SLK50" s="80">
        <f>IF(production!SLK24&gt;0,interest_nominal,0)</f>
        <v>0</v>
      </c>
      <c r="SLL50" s="80">
        <f>IF(production!SLL24&gt;0,interest_nominal,0)</f>
        <v>0</v>
      </c>
      <c r="SLM50" s="80">
        <f>IF(production!SLM24&gt;0,interest_nominal,0)</f>
        <v>0</v>
      </c>
      <c r="SLN50" s="80">
        <f>IF(production!SLN24&gt;0,interest_nominal,0)</f>
        <v>0</v>
      </c>
      <c r="SLO50" s="80">
        <f>IF(production!SLO24&gt;0,interest_nominal,0)</f>
        <v>0</v>
      </c>
      <c r="SLP50" s="80">
        <f>IF(production!SLP24&gt;0,interest_nominal,0)</f>
        <v>0</v>
      </c>
      <c r="SLQ50" s="80">
        <f>IF(production!SLQ24&gt;0,interest_nominal,0)</f>
        <v>0</v>
      </c>
      <c r="SLR50" s="80">
        <f>IF(production!SLR24&gt;0,interest_nominal,0)</f>
        <v>0</v>
      </c>
      <c r="SLS50" s="80">
        <f>IF(production!SLS24&gt;0,interest_nominal,0)</f>
        <v>0</v>
      </c>
      <c r="SLT50" s="80">
        <f>IF(production!SLT24&gt;0,interest_nominal,0)</f>
        <v>0</v>
      </c>
      <c r="SLU50" s="80">
        <f>IF(production!SLU24&gt;0,interest_nominal,0)</f>
        <v>0</v>
      </c>
      <c r="SLV50" s="80">
        <f>IF(production!SLV24&gt;0,interest_nominal,0)</f>
        <v>0</v>
      </c>
      <c r="SLW50" s="80">
        <f>IF(production!SLW24&gt;0,interest_nominal,0)</f>
        <v>0</v>
      </c>
      <c r="SLX50" s="80">
        <f>IF(production!SLX24&gt;0,interest_nominal,0)</f>
        <v>0</v>
      </c>
      <c r="SLY50" s="80">
        <f>IF(production!SLY24&gt;0,interest_nominal,0)</f>
        <v>0</v>
      </c>
      <c r="SLZ50" s="80">
        <f>IF(production!SLZ24&gt;0,interest_nominal,0)</f>
        <v>0</v>
      </c>
      <c r="SMA50" s="80">
        <f>IF(production!SMA24&gt;0,interest_nominal,0)</f>
        <v>0</v>
      </c>
      <c r="SMB50" s="80">
        <f>IF(production!SMB24&gt;0,interest_nominal,0)</f>
        <v>0</v>
      </c>
      <c r="SMC50" s="80">
        <f>IF(production!SMC24&gt;0,interest_nominal,0)</f>
        <v>0</v>
      </c>
      <c r="SMD50" s="80">
        <f>IF(production!SMD24&gt;0,interest_nominal,0)</f>
        <v>0</v>
      </c>
      <c r="SME50" s="80">
        <f>IF(production!SME24&gt;0,interest_nominal,0)</f>
        <v>0</v>
      </c>
      <c r="SMF50" s="80">
        <f>IF(production!SMF24&gt;0,interest_nominal,0)</f>
        <v>0</v>
      </c>
      <c r="SMG50" s="80">
        <f>IF(production!SMG24&gt;0,interest_nominal,0)</f>
        <v>0</v>
      </c>
      <c r="SMH50" s="80">
        <f>IF(production!SMH24&gt;0,interest_nominal,0)</f>
        <v>0</v>
      </c>
      <c r="SMI50" s="80">
        <f>IF(production!SMI24&gt;0,interest_nominal,0)</f>
        <v>0</v>
      </c>
      <c r="SMJ50" s="80">
        <f>IF(production!SMJ24&gt;0,interest_nominal,0)</f>
        <v>0</v>
      </c>
      <c r="SMK50" s="80">
        <f>IF(production!SMK24&gt;0,interest_nominal,0)</f>
        <v>0</v>
      </c>
      <c r="SML50" s="80">
        <f>IF(production!SML24&gt;0,interest_nominal,0)</f>
        <v>0</v>
      </c>
      <c r="SMM50" s="80">
        <f>IF(production!SMM24&gt;0,interest_nominal,0)</f>
        <v>0</v>
      </c>
      <c r="SMN50" s="80">
        <f>IF(production!SMN24&gt;0,interest_nominal,0)</f>
        <v>0</v>
      </c>
      <c r="SMO50" s="80">
        <f>IF(production!SMO24&gt;0,interest_nominal,0)</f>
        <v>0</v>
      </c>
      <c r="SMP50" s="80">
        <f>IF(production!SMP24&gt;0,interest_nominal,0)</f>
        <v>0</v>
      </c>
      <c r="SMQ50" s="80">
        <f>IF(production!SMQ24&gt;0,interest_nominal,0)</f>
        <v>0</v>
      </c>
      <c r="SMR50" s="80">
        <f>IF(production!SMR24&gt;0,interest_nominal,0)</f>
        <v>0</v>
      </c>
      <c r="SMS50" s="80">
        <f>IF(production!SMS24&gt;0,interest_nominal,0)</f>
        <v>0</v>
      </c>
      <c r="SMT50" s="80">
        <f>IF(production!SMT24&gt;0,interest_nominal,0)</f>
        <v>0</v>
      </c>
      <c r="SMU50" s="80">
        <f>IF(production!SMU24&gt;0,interest_nominal,0)</f>
        <v>0</v>
      </c>
      <c r="SMV50" s="80">
        <f>IF(production!SMV24&gt;0,interest_nominal,0)</f>
        <v>0</v>
      </c>
      <c r="SMW50" s="80">
        <f>IF(production!SMW24&gt;0,interest_nominal,0)</f>
        <v>0</v>
      </c>
      <c r="SMX50" s="80">
        <f>IF(production!SMX24&gt;0,interest_nominal,0)</f>
        <v>0</v>
      </c>
      <c r="SMY50" s="80">
        <f>IF(production!SMY24&gt;0,interest_nominal,0)</f>
        <v>0</v>
      </c>
      <c r="SMZ50" s="80">
        <f>IF(production!SMZ24&gt;0,interest_nominal,0)</f>
        <v>0</v>
      </c>
      <c r="SNA50" s="80">
        <f>IF(production!SNA24&gt;0,interest_nominal,0)</f>
        <v>0</v>
      </c>
      <c r="SNB50" s="80">
        <f>IF(production!SNB24&gt;0,interest_nominal,0)</f>
        <v>0</v>
      </c>
      <c r="SNC50" s="80">
        <f>IF(production!SNC24&gt;0,interest_nominal,0)</f>
        <v>0</v>
      </c>
      <c r="SND50" s="80">
        <f>IF(production!SND24&gt;0,interest_nominal,0)</f>
        <v>0</v>
      </c>
      <c r="SNE50" s="80">
        <f>IF(production!SNE24&gt;0,interest_nominal,0)</f>
        <v>0</v>
      </c>
      <c r="SNF50" s="80">
        <f>IF(production!SNF24&gt;0,interest_nominal,0)</f>
        <v>0</v>
      </c>
      <c r="SNG50" s="80">
        <f>IF(production!SNG24&gt;0,interest_nominal,0)</f>
        <v>0</v>
      </c>
      <c r="SNH50" s="80">
        <f>IF(production!SNH24&gt;0,interest_nominal,0)</f>
        <v>0</v>
      </c>
      <c r="SNI50" s="80">
        <f>IF(production!SNI24&gt;0,interest_nominal,0)</f>
        <v>0</v>
      </c>
      <c r="SNJ50" s="80">
        <f>IF(production!SNJ24&gt;0,interest_nominal,0)</f>
        <v>0</v>
      </c>
      <c r="SNK50" s="80">
        <f>IF(production!SNK24&gt;0,interest_nominal,0)</f>
        <v>0</v>
      </c>
      <c r="SNL50" s="80">
        <f>IF(production!SNL24&gt;0,interest_nominal,0)</f>
        <v>0</v>
      </c>
      <c r="SNM50" s="80">
        <f>IF(production!SNM24&gt;0,interest_nominal,0)</f>
        <v>0</v>
      </c>
      <c r="SNN50" s="80">
        <f>IF(production!SNN24&gt;0,interest_nominal,0)</f>
        <v>0</v>
      </c>
      <c r="SNO50" s="80">
        <f>IF(production!SNO24&gt;0,interest_nominal,0)</f>
        <v>0</v>
      </c>
      <c r="SNP50" s="80">
        <f>IF(production!SNP24&gt;0,interest_nominal,0)</f>
        <v>0</v>
      </c>
      <c r="SNQ50" s="80">
        <f>IF(production!SNQ24&gt;0,interest_nominal,0)</f>
        <v>0</v>
      </c>
      <c r="SNR50" s="80">
        <f>IF(production!SNR24&gt;0,interest_nominal,0)</f>
        <v>0</v>
      </c>
      <c r="SNS50" s="80">
        <f>IF(production!SNS24&gt;0,interest_nominal,0)</f>
        <v>0</v>
      </c>
      <c r="SNT50" s="80">
        <f>IF(production!SNT24&gt;0,interest_nominal,0)</f>
        <v>0</v>
      </c>
      <c r="SNU50" s="80">
        <f>IF(production!SNU24&gt;0,interest_nominal,0)</f>
        <v>0</v>
      </c>
      <c r="SNV50" s="80">
        <f>IF(production!SNV24&gt;0,interest_nominal,0)</f>
        <v>0</v>
      </c>
      <c r="SNW50" s="80">
        <f>IF(production!SNW24&gt;0,interest_nominal,0)</f>
        <v>0</v>
      </c>
      <c r="SNX50" s="80">
        <f>IF(production!SNX24&gt;0,interest_nominal,0)</f>
        <v>0</v>
      </c>
      <c r="SNY50" s="80">
        <f>IF(production!SNY24&gt;0,interest_nominal,0)</f>
        <v>0</v>
      </c>
      <c r="SNZ50" s="80">
        <f>IF(production!SNZ24&gt;0,interest_nominal,0)</f>
        <v>0</v>
      </c>
      <c r="SOA50" s="80">
        <f>IF(production!SOA24&gt;0,interest_nominal,0)</f>
        <v>0</v>
      </c>
      <c r="SOB50" s="80">
        <f>IF(production!SOB24&gt;0,interest_nominal,0)</f>
        <v>0</v>
      </c>
      <c r="SOC50" s="80">
        <f>IF(production!SOC24&gt;0,interest_nominal,0)</f>
        <v>0</v>
      </c>
      <c r="SOD50" s="80">
        <f>IF(production!SOD24&gt;0,interest_nominal,0)</f>
        <v>0</v>
      </c>
      <c r="SOE50" s="80">
        <f>IF(production!SOE24&gt;0,interest_nominal,0)</f>
        <v>0</v>
      </c>
      <c r="SOF50" s="80">
        <f>IF(production!SOF24&gt;0,interest_nominal,0)</f>
        <v>0</v>
      </c>
      <c r="SOG50" s="80">
        <f>IF(production!SOG24&gt;0,interest_nominal,0)</f>
        <v>0</v>
      </c>
      <c r="SOH50" s="80">
        <f>IF(production!SOH24&gt;0,interest_nominal,0)</f>
        <v>0</v>
      </c>
      <c r="SOI50" s="80">
        <f>IF(production!SOI24&gt;0,interest_nominal,0)</f>
        <v>0</v>
      </c>
      <c r="SOJ50" s="80">
        <f>IF(production!SOJ24&gt;0,interest_nominal,0)</f>
        <v>0</v>
      </c>
      <c r="SOK50" s="80">
        <f>IF(production!SOK24&gt;0,interest_nominal,0)</f>
        <v>0</v>
      </c>
      <c r="SOL50" s="80">
        <f>IF(production!SOL24&gt;0,interest_nominal,0)</f>
        <v>0</v>
      </c>
      <c r="SOM50" s="80">
        <f>IF(production!SOM24&gt;0,interest_nominal,0)</f>
        <v>0</v>
      </c>
      <c r="SON50" s="80">
        <f>IF(production!SON24&gt;0,interest_nominal,0)</f>
        <v>0</v>
      </c>
      <c r="SOO50" s="80">
        <f>IF(production!SOO24&gt;0,interest_nominal,0)</f>
        <v>0</v>
      </c>
      <c r="SOP50" s="80">
        <f>IF(production!SOP24&gt;0,interest_nominal,0)</f>
        <v>0</v>
      </c>
      <c r="SOQ50" s="80">
        <f>IF(production!SOQ24&gt;0,interest_nominal,0)</f>
        <v>0</v>
      </c>
      <c r="SOR50" s="80">
        <f>IF(production!SOR24&gt;0,interest_nominal,0)</f>
        <v>0</v>
      </c>
      <c r="SOS50" s="80">
        <f>IF(production!SOS24&gt;0,interest_nominal,0)</f>
        <v>0</v>
      </c>
      <c r="SOT50" s="80">
        <f>IF(production!SOT24&gt;0,interest_nominal,0)</f>
        <v>0</v>
      </c>
      <c r="SOU50" s="80">
        <f>IF(production!SOU24&gt;0,interest_nominal,0)</f>
        <v>0</v>
      </c>
      <c r="SOV50" s="80">
        <f>IF(production!SOV24&gt;0,interest_nominal,0)</f>
        <v>0</v>
      </c>
      <c r="SOW50" s="80">
        <f>IF(production!SOW24&gt;0,interest_nominal,0)</f>
        <v>0</v>
      </c>
      <c r="SOX50" s="80">
        <f>IF(production!SOX24&gt;0,interest_nominal,0)</f>
        <v>0</v>
      </c>
      <c r="SOY50" s="80">
        <f>IF(production!SOY24&gt;0,interest_nominal,0)</f>
        <v>0</v>
      </c>
      <c r="SOZ50" s="80">
        <f>IF(production!SOZ24&gt;0,interest_nominal,0)</f>
        <v>0</v>
      </c>
      <c r="SPA50" s="80">
        <f>IF(production!SPA24&gt;0,interest_nominal,0)</f>
        <v>0</v>
      </c>
      <c r="SPB50" s="80">
        <f>IF(production!SPB24&gt;0,interest_nominal,0)</f>
        <v>0</v>
      </c>
      <c r="SPC50" s="80">
        <f>IF(production!SPC24&gt;0,interest_nominal,0)</f>
        <v>0</v>
      </c>
      <c r="SPD50" s="80">
        <f>IF(production!SPD24&gt;0,interest_nominal,0)</f>
        <v>0</v>
      </c>
      <c r="SPE50" s="80">
        <f>IF(production!SPE24&gt;0,interest_nominal,0)</f>
        <v>0</v>
      </c>
      <c r="SPF50" s="80">
        <f>IF(production!SPF24&gt;0,interest_nominal,0)</f>
        <v>0</v>
      </c>
      <c r="SPG50" s="80">
        <f>IF(production!SPG24&gt;0,interest_nominal,0)</f>
        <v>0</v>
      </c>
      <c r="SPH50" s="80">
        <f>IF(production!SPH24&gt;0,interest_nominal,0)</f>
        <v>0</v>
      </c>
      <c r="SPI50" s="80">
        <f>IF(production!SPI24&gt;0,interest_nominal,0)</f>
        <v>0</v>
      </c>
      <c r="SPJ50" s="80">
        <f>IF(production!SPJ24&gt;0,interest_nominal,0)</f>
        <v>0</v>
      </c>
      <c r="SPK50" s="80">
        <f>IF(production!SPK24&gt;0,interest_nominal,0)</f>
        <v>0</v>
      </c>
      <c r="SPL50" s="80">
        <f>IF(production!SPL24&gt;0,interest_nominal,0)</f>
        <v>0</v>
      </c>
      <c r="SPM50" s="80">
        <f>IF(production!SPM24&gt;0,interest_nominal,0)</f>
        <v>0</v>
      </c>
      <c r="SPN50" s="80">
        <f>IF(production!SPN24&gt;0,interest_nominal,0)</f>
        <v>0</v>
      </c>
      <c r="SPO50" s="80">
        <f>IF(production!SPO24&gt;0,interest_nominal,0)</f>
        <v>0</v>
      </c>
      <c r="SPP50" s="80">
        <f>IF(production!SPP24&gt;0,interest_nominal,0)</f>
        <v>0</v>
      </c>
      <c r="SPQ50" s="80">
        <f>IF(production!SPQ24&gt;0,interest_nominal,0)</f>
        <v>0</v>
      </c>
      <c r="SPR50" s="80">
        <f>IF(production!SPR24&gt;0,interest_nominal,0)</f>
        <v>0</v>
      </c>
      <c r="SPS50" s="80">
        <f>IF(production!SPS24&gt;0,interest_nominal,0)</f>
        <v>0</v>
      </c>
      <c r="SPT50" s="80">
        <f>IF(production!SPT24&gt;0,interest_nominal,0)</f>
        <v>0</v>
      </c>
      <c r="SPU50" s="80">
        <f>IF(production!SPU24&gt;0,interest_nominal,0)</f>
        <v>0</v>
      </c>
      <c r="SPV50" s="80">
        <f>IF(production!SPV24&gt;0,interest_nominal,0)</f>
        <v>0</v>
      </c>
      <c r="SPW50" s="80">
        <f>IF(production!SPW24&gt;0,interest_nominal,0)</f>
        <v>0</v>
      </c>
      <c r="SPX50" s="80">
        <f>IF(production!SPX24&gt;0,interest_nominal,0)</f>
        <v>0</v>
      </c>
      <c r="SPY50" s="80">
        <f>IF(production!SPY24&gt;0,interest_nominal,0)</f>
        <v>0</v>
      </c>
      <c r="SPZ50" s="80">
        <f>IF(production!SPZ24&gt;0,interest_nominal,0)</f>
        <v>0</v>
      </c>
      <c r="SQA50" s="80">
        <f>IF(production!SQA24&gt;0,interest_nominal,0)</f>
        <v>0</v>
      </c>
      <c r="SQB50" s="80">
        <f>IF(production!SQB24&gt;0,interest_nominal,0)</f>
        <v>0</v>
      </c>
      <c r="SQC50" s="80">
        <f>IF(production!SQC24&gt;0,interest_nominal,0)</f>
        <v>0</v>
      </c>
      <c r="SQD50" s="80">
        <f>IF(production!SQD24&gt;0,interest_nominal,0)</f>
        <v>0</v>
      </c>
      <c r="SQE50" s="80">
        <f>IF(production!SQE24&gt;0,interest_nominal,0)</f>
        <v>0</v>
      </c>
      <c r="SQF50" s="80">
        <f>IF(production!SQF24&gt;0,interest_nominal,0)</f>
        <v>0</v>
      </c>
      <c r="SQG50" s="80">
        <f>IF(production!SQG24&gt;0,interest_nominal,0)</f>
        <v>0</v>
      </c>
      <c r="SQH50" s="80">
        <f>IF(production!SQH24&gt;0,interest_nominal,0)</f>
        <v>0</v>
      </c>
      <c r="SQI50" s="80">
        <f>IF(production!SQI24&gt;0,interest_nominal,0)</f>
        <v>0</v>
      </c>
      <c r="SQJ50" s="80">
        <f>IF(production!SQJ24&gt;0,interest_nominal,0)</f>
        <v>0</v>
      </c>
      <c r="SQK50" s="80">
        <f>IF(production!SQK24&gt;0,interest_nominal,0)</f>
        <v>0</v>
      </c>
      <c r="SQL50" s="80">
        <f>IF(production!SQL24&gt;0,interest_nominal,0)</f>
        <v>0</v>
      </c>
      <c r="SQM50" s="80">
        <f>IF(production!SQM24&gt;0,interest_nominal,0)</f>
        <v>0</v>
      </c>
      <c r="SQN50" s="80">
        <f>IF(production!SQN24&gt;0,interest_nominal,0)</f>
        <v>0</v>
      </c>
      <c r="SQO50" s="80">
        <f>IF(production!SQO24&gt;0,interest_nominal,0)</f>
        <v>0</v>
      </c>
      <c r="SQP50" s="80">
        <f>IF(production!SQP24&gt;0,interest_nominal,0)</f>
        <v>0</v>
      </c>
      <c r="SQQ50" s="80">
        <f>IF(production!SQQ24&gt;0,interest_nominal,0)</f>
        <v>0</v>
      </c>
      <c r="SQR50" s="80">
        <f>IF(production!SQR24&gt;0,interest_nominal,0)</f>
        <v>0</v>
      </c>
      <c r="SQS50" s="80">
        <f>IF(production!SQS24&gt;0,interest_nominal,0)</f>
        <v>0</v>
      </c>
      <c r="SQT50" s="80">
        <f>IF(production!SQT24&gt;0,interest_nominal,0)</f>
        <v>0</v>
      </c>
      <c r="SQU50" s="80">
        <f>IF(production!SQU24&gt;0,interest_nominal,0)</f>
        <v>0</v>
      </c>
      <c r="SQV50" s="80">
        <f>IF(production!SQV24&gt;0,interest_nominal,0)</f>
        <v>0</v>
      </c>
      <c r="SQW50" s="80">
        <f>IF(production!SQW24&gt;0,interest_nominal,0)</f>
        <v>0</v>
      </c>
      <c r="SQX50" s="80">
        <f>IF(production!SQX24&gt;0,interest_nominal,0)</f>
        <v>0</v>
      </c>
      <c r="SQY50" s="80">
        <f>IF(production!SQY24&gt;0,interest_nominal,0)</f>
        <v>0</v>
      </c>
      <c r="SQZ50" s="80">
        <f>IF(production!SQZ24&gt;0,interest_nominal,0)</f>
        <v>0</v>
      </c>
      <c r="SRA50" s="80">
        <f>IF(production!SRA24&gt;0,interest_nominal,0)</f>
        <v>0</v>
      </c>
      <c r="SRB50" s="80">
        <f>IF(production!SRB24&gt;0,interest_nominal,0)</f>
        <v>0</v>
      </c>
      <c r="SRC50" s="80">
        <f>IF(production!SRC24&gt;0,interest_nominal,0)</f>
        <v>0</v>
      </c>
      <c r="SRD50" s="80">
        <f>IF(production!SRD24&gt;0,interest_nominal,0)</f>
        <v>0</v>
      </c>
      <c r="SRE50" s="80">
        <f>IF(production!SRE24&gt;0,interest_nominal,0)</f>
        <v>0</v>
      </c>
      <c r="SRF50" s="80">
        <f>IF(production!SRF24&gt;0,interest_nominal,0)</f>
        <v>0</v>
      </c>
      <c r="SRG50" s="80">
        <f>IF(production!SRG24&gt;0,interest_nominal,0)</f>
        <v>0</v>
      </c>
      <c r="SRH50" s="80">
        <f>IF(production!SRH24&gt;0,interest_nominal,0)</f>
        <v>0</v>
      </c>
      <c r="SRI50" s="80">
        <f>IF(production!SRI24&gt;0,interest_nominal,0)</f>
        <v>0</v>
      </c>
      <c r="SRJ50" s="80">
        <f>IF(production!SRJ24&gt;0,interest_nominal,0)</f>
        <v>0</v>
      </c>
      <c r="SRK50" s="80">
        <f>IF(production!SRK24&gt;0,interest_nominal,0)</f>
        <v>0</v>
      </c>
      <c r="SRL50" s="80">
        <f>IF(production!SRL24&gt;0,interest_nominal,0)</f>
        <v>0</v>
      </c>
      <c r="SRM50" s="80">
        <f>IF(production!SRM24&gt;0,interest_nominal,0)</f>
        <v>0</v>
      </c>
      <c r="SRN50" s="80">
        <f>IF(production!SRN24&gt;0,interest_nominal,0)</f>
        <v>0</v>
      </c>
      <c r="SRO50" s="80">
        <f>IF(production!SRO24&gt;0,interest_nominal,0)</f>
        <v>0</v>
      </c>
      <c r="SRP50" s="80">
        <f>IF(production!SRP24&gt;0,interest_nominal,0)</f>
        <v>0</v>
      </c>
      <c r="SRQ50" s="80">
        <f>IF(production!SRQ24&gt;0,interest_nominal,0)</f>
        <v>0</v>
      </c>
      <c r="SRR50" s="80">
        <f>IF(production!SRR24&gt;0,interest_nominal,0)</f>
        <v>0</v>
      </c>
      <c r="SRS50" s="80">
        <f>IF(production!SRS24&gt;0,interest_nominal,0)</f>
        <v>0</v>
      </c>
      <c r="SRT50" s="80">
        <f>IF(production!SRT24&gt;0,interest_nominal,0)</f>
        <v>0</v>
      </c>
      <c r="SRU50" s="80">
        <f>IF(production!SRU24&gt;0,interest_nominal,0)</f>
        <v>0</v>
      </c>
      <c r="SRV50" s="80">
        <f>IF(production!SRV24&gt;0,interest_nominal,0)</f>
        <v>0</v>
      </c>
      <c r="SRW50" s="80">
        <f>IF(production!SRW24&gt;0,interest_nominal,0)</f>
        <v>0</v>
      </c>
      <c r="SRX50" s="80">
        <f>IF(production!SRX24&gt;0,interest_nominal,0)</f>
        <v>0</v>
      </c>
      <c r="SRY50" s="80">
        <f>IF(production!SRY24&gt;0,interest_nominal,0)</f>
        <v>0</v>
      </c>
      <c r="SRZ50" s="80">
        <f>IF(production!SRZ24&gt;0,interest_nominal,0)</f>
        <v>0</v>
      </c>
      <c r="SSA50" s="80">
        <f>IF(production!SSA24&gt;0,interest_nominal,0)</f>
        <v>0</v>
      </c>
      <c r="SSB50" s="80">
        <f>IF(production!SSB24&gt;0,interest_nominal,0)</f>
        <v>0</v>
      </c>
      <c r="SSC50" s="80">
        <f>IF(production!SSC24&gt;0,interest_nominal,0)</f>
        <v>0</v>
      </c>
      <c r="SSD50" s="80">
        <f>IF(production!SSD24&gt;0,interest_nominal,0)</f>
        <v>0</v>
      </c>
      <c r="SSE50" s="80">
        <f>IF(production!SSE24&gt;0,interest_nominal,0)</f>
        <v>0</v>
      </c>
      <c r="SSF50" s="80">
        <f>IF(production!SSF24&gt;0,interest_nominal,0)</f>
        <v>0</v>
      </c>
      <c r="SSG50" s="80">
        <f>IF(production!SSG24&gt;0,interest_nominal,0)</f>
        <v>0</v>
      </c>
      <c r="SSH50" s="80">
        <f>IF(production!SSH24&gt;0,interest_nominal,0)</f>
        <v>0</v>
      </c>
      <c r="SSI50" s="80">
        <f>IF(production!SSI24&gt;0,interest_nominal,0)</f>
        <v>0</v>
      </c>
      <c r="SSJ50" s="80">
        <f>IF(production!SSJ24&gt;0,interest_nominal,0)</f>
        <v>0</v>
      </c>
      <c r="SSK50" s="80">
        <f>IF(production!SSK24&gt;0,interest_nominal,0)</f>
        <v>0</v>
      </c>
      <c r="SSL50" s="80">
        <f>IF(production!SSL24&gt;0,interest_nominal,0)</f>
        <v>0</v>
      </c>
      <c r="SSM50" s="80">
        <f>IF(production!SSM24&gt;0,interest_nominal,0)</f>
        <v>0</v>
      </c>
      <c r="SSN50" s="80">
        <f>IF(production!SSN24&gt;0,interest_nominal,0)</f>
        <v>0</v>
      </c>
      <c r="SSO50" s="80">
        <f>IF(production!SSO24&gt;0,interest_nominal,0)</f>
        <v>0</v>
      </c>
      <c r="SSP50" s="80">
        <f>IF(production!SSP24&gt;0,interest_nominal,0)</f>
        <v>0</v>
      </c>
      <c r="SSQ50" s="80">
        <f>IF(production!SSQ24&gt;0,interest_nominal,0)</f>
        <v>0</v>
      </c>
      <c r="SSR50" s="80">
        <f>IF(production!SSR24&gt;0,interest_nominal,0)</f>
        <v>0</v>
      </c>
      <c r="SSS50" s="80">
        <f>IF(production!SSS24&gt;0,interest_nominal,0)</f>
        <v>0</v>
      </c>
      <c r="SST50" s="80">
        <f>IF(production!SST24&gt;0,interest_nominal,0)</f>
        <v>0</v>
      </c>
      <c r="SSU50" s="80">
        <f>IF(production!SSU24&gt;0,interest_nominal,0)</f>
        <v>0</v>
      </c>
      <c r="SSV50" s="80">
        <f>IF(production!SSV24&gt;0,interest_nominal,0)</f>
        <v>0</v>
      </c>
      <c r="SSW50" s="80">
        <f>IF(production!SSW24&gt;0,interest_nominal,0)</f>
        <v>0</v>
      </c>
      <c r="SSX50" s="80">
        <f>IF(production!SSX24&gt;0,interest_nominal,0)</f>
        <v>0</v>
      </c>
      <c r="SSY50" s="80">
        <f>IF(production!SSY24&gt;0,interest_nominal,0)</f>
        <v>0</v>
      </c>
      <c r="SSZ50" s="80">
        <f>IF(production!SSZ24&gt;0,interest_nominal,0)</f>
        <v>0</v>
      </c>
      <c r="STA50" s="80">
        <f>IF(production!STA24&gt;0,interest_nominal,0)</f>
        <v>0</v>
      </c>
      <c r="STB50" s="80">
        <f>IF(production!STB24&gt;0,interest_nominal,0)</f>
        <v>0</v>
      </c>
      <c r="STC50" s="80">
        <f>IF(production!STC24&gt;0,interest_nominal,0)</f>
        <v>0</v>
      </c>
      <c r="STD50" s="80">
        <f>IF(production!STD24&gt;0,interest_nominal,0)</f>
        <v>0</v>
      </c>
      <c r="STE50" s="80">
        <f>IF(production!STE24&gt;0,interest_nominal,0)</f>
        <v>0</v>
      </c>
      <c r="STF50" s="80">
        <f>IF(production!STF24&gt;0,interest_nominal,0)</f>
        <v>0</v>
      </c>
      <c r="STG50" s="80">
        <f>IF(production!STG24&gt;0,interest_nominal,0)</f>
        <v>0</v>
      </c>
      <c r="STH50" s="80">
        <f>IF(production!STH24&gt;0,interest_nominal,0)</f>
        <v>0</v>
      </c>
      <c r="STI50" s="80">
        <f>IF(production!STI24&gt;0,interest_nominal,0)</f>
        <v>0</v>
      </c>
      <c r="STJ50" s="80">
        <f>IF(production!STJ24&gt;0,interest_nominal,0)</f>
        <v>0</v>
      </c>
      <c r="STK50" s="80">
        <f>IF(production!STK24&gt;0,interest_nominal,0)</f>
        <v>0</v>
      </c>
      <c r="STL50" s="80">
        <f>IF(production!STL24&gt;0,interest_nominal,0)</f>
        <v>0</v>
      </c>
      <c r="STM50" s="80">
        <f>IF(production!STM24&gt;0,interest_nominal,0)</f>
        <v>0</v>
      </c>
      <c r="STN50" s="80">
        <f>IF(production!STN24&gt;0,interest_nominal,0)</f>
        <v>0</v>
      </c>
      <c r="STO50" s="80">
        <f>IF(production!STO24&gt;0,interest_nominal,0)</f>
        <v>0</v>
      </c>
      <c r="STP50" s="80">
        <f>IF(production!STP24&gt;0,interest_nominal,0)</f>
        <v>0</v>
      </c>
      <c r="STQ50" s="80">
        <f>IF(production!STQ24&gt;0,interest_nominal,0)</f>
        <v>0</v>
      </c>
      <c r="STR50" s="80">
        <f>IF(production!STR24&gt;0,interest_nominal,0)</f>
        <v>0</v>
      </c>
      <c r="STS50" s="80">
        <f>IF(production!STS24&gt;0,interest_nominal,0)</f>
        <v>0</v>
      </c>
      <c r="STT50" s="80">
        <f>IF(production!STT24&gt;0,interest_nominal,0)</f>
        <v>0</v>
      </c>
      <c r="STU50" s="80">
        <f>IF(production!STU24&gt;0,interest_nominal,0)</f>
        <v>0</v>
      </c>
      <c r="STV50" s="80">
        <f>IF(production!STV24&gt;0,interest_nominal,0)</f>
        <v>0</v>
      </c>
      <c r="STW50" s="80">
        <f>IF(production!STW24&gt;0,interest_nominal,0)</f>
        <v>0</v>
      </c>
      <c r="STX50" s="80">
        <f>IF(production!STX24&gt;0,interest_nominal,0)</f>
        <v>0</v>
      </c>
      <c r="STY50" s="80">
        <f>IF(production!STY24&gt;0,interest_nominal,0)</f>
        <v>0</v>
      </c>
      <c r="STZ50" s="80">
        <f>IF(production!STZ24&gt;0,interest_nominal,0)</f>
        <v>0</v>
      </c>
      <c r="SUA50" s="80">
        <f>IF(production!SUA24&gt;0,interest_nominal,0)</f>
        <v>0</v>
      </c>
      <c r="SUB50" s="80">
        <f>IF(production!SUB24&gt;0,interest_nominal,0)</f>
        <v>0</v>
      </c>
      <c r="SUC50" s="80">
        <f>IF(production!SUC24&gt;0,interest_nominal,0)</f>
        <v>0</v>
      </c>
      <c r="SUD50" s="80">
        <f>IF(production!SUD24&gt;0,interest_nominal,0)</f>
        <v>0</v>
      </c>
      <c r="SUE50" s="80">
        <f>IF(production!SUE24&gt;0,interest_nominal,0)</f>
        <v>0</v>
      </c>
      <c r="SUF50" s="80">
        <f>IF(production!SUF24&gt;0,interest_nominal,0)</f>
        <v>0</v>
      </c>
      <c r="SUG50" s="80">
        <f>IF(production!SUG24&gt;0,interest_nominal,0)</f>
        <v>0</v>
      </c>
      <c r="SUH50" s="80">
        <f>IF(production!SUH24&gt;0,interest_nominal,0)</f>
        <v>0</v>
      </c>
      <c r="SUI50" s="80">
        <f>IF(production!SUI24&gt;0,interest_nominal,0)</f>
        <v>0</v>
      </c>
      <c r="SUJ50" s="80">
        <f>IF(production!SUJ24&gt;0,interest_nominal,0)</f>
        <v>0</v>
      </c>
      <c r="SUK50" s="80">
        <f>IF(production!SUK24&gt;0,interest_nominal,0)</f>
        <v>0</v>
      </c>
      <c r="SUL50" s="80">
        <f>IF(production!SUL24&gt;0,interest_nominal,0)</f>
        <v>0</v>
      </c>
      <c r="SUM50" s="80">
        <f>IF(production!SUM24&gt;0,interest_nominal,0)</f>
        <v>0</v>
      </c>
      <c r="SUN50" s="80">
        <f>IF(production!SUN24&gt;0,interest_nominal,0)</f>
        <v>0</v>
      </c>
      <c r="SUO50" s="80">
        <f>IF(production!SUO24&gt;0,interest_nominal,0)</f>
        <v>0</v>
      </c>
      <c r="SUP50" s="80">
        <f>IF(production!SUP24&gt;0,interest_nominal,0)</f>
        <v>0</v>
      </c>
      <c r="SUQ50" s="80">
        <f>IF(production!SUQ24&gt;0,interest_nominal,0)</f>
        <v>0</v>
      </c>
      <c r="SUR50" s="80">
        <f>IF(production!SUR24&gt;0,interest_nominal,0)</f>
        <v>0</v>
      </c>
      <c r="SUS50" s="80">
        <f>IF(production!SUS24&gt;0,interest_nominal,0)</f>
        <v>0</v>
      </c>
      <c r="SUT50" s="80">
        <f>IF(production!SUT24&gt;0,interest_nominal,0)</f>
        <v>0</v>
      </c>
      <c r="SUU50" s="80">
        <f>IF(production!SUU24&gt;0,interest_nominal,0)</f>
        <v>0</v>
      </c>
      <c r="SUV50" s="80">
        <f>IF(production!SUV24&gt;0,interest_nominal,0)</f>
        <v>0</v>
      </c>
      <c r="SUW50" s="80">
        <f>IF(production!SUW24&gt;0,interest_nominal,0)</f>
        <v>0</v>
      </c>
      <c r="SUX50" s="80">
        <f>IF(production!SUX24&gt;0,interest_nominal,0)</f>
        <v>0</v>
      </c>
      <c r="SUY50" s="80">
        <f>IF(production!SUY24&gt;0,interest_nominal,0)</f>
        <v>0</v>
      </c>
      <c r="SUZ50" s="80">
        <f>IF(production!SUZ24&gt;0,interest_nominal,0)</f>
        <v>0</v>
      </c>
      <c r="SVA50" s="80">
        <f>IF(production!SVA24&gt;0,interest_nominal,0)</f>
        <v>0</v>
      </c>
      <c r="SVB50" s="80">
        <f>IF(production!SVB24&gt;0,interest_nominal,0)</f>
        <v>0</v>
      </c>
      <c r="SVC50" s="80">
        <f>IF(production!SVC24&gt;0,interest_nominal,0)</f>
        <v>0</v>
      </c>
      <c r="SVD50" s="80">
        <f>IF(production!SVD24&gt;0,interest_nominal,0)</f>
        <v>0</v>
      </c>
      <c r="SVE50" s="80">
        <f>IF(production!SVE24&gt;0,interest_nominal,0)</f>
        <v>0</v>
      </c>
      <c r="SVF50" s="80">
        <f>IF(production!SVF24&gt;0,interest_nominal,0)</f>
        <v>0</v>
      </c>
      <c r="SVG50" s="80">
        <f>IF(production!SVG24&gt;0,interest_nominal,0)</f>
        <v>0</v>
      </c>
      <c r="SVH50" s="80">
        <f>IF(production!SVH24&gt;0,interest_nominal,0)</f>
        <v>0</v>
      </c>
      <c r="SVI50" s="80">
        <f>IF(production!SVI24&gt;0,interest_nominal,0)</f>
        <v>0</v>
      </c>
      <c r="SVJ50" s="80">
        <f>IF(production!SVJ24&gt;0,interest_nominal,0)</f>
        <v>0</v>
      </c>
      <c r="SVK50" s="80">
        <f>IF(production!SVK24&gt;0,interest_nominal,0)</f>
        <v>0</v>
      </c>
      <c r="SVL50" s="80">
        <f>IF(production!SVL24&gt;0,interest_nominal,0)</f>
        <v>0</v>
      </c>
      <c r="SVM50" s="80">
        <f>IF(production!SVM24&gt;0,interest_nominal,0)</f>
        <v>0</v>
      </c>
      <c r="SVN50" s="80">
        <f>IF(production!SVN24&gt;0,interest_nominal,0)</f>
        <v>0</v>
      </c>
      <c r="SVO50" s="80">
        <f>IF(production!SVO24&gt;0,interest_nominal,0)</f>
        <v>0</v>
      </c>
      <c r="SVP50" s="80">
        <f>IF(production!SVP24&gt;0,interest_nominal,0)</f>
        <v>0</v>
      </c>
      <c r="SVQ50" s="80">
        <f>IF(production!SVQ24&gt;0,interest_nominal,0)</f>
        <v>0</v>
      </c>
      <c r="SVR50" s="80">
        <f>IF(production!SVR24&gt;0,interest_nominal,0)</f>
        <v>0</v>
      </c>
      <c r="SVS50" s="80">
        <f>IF(production!SVS24&gt;0,interest_nominal,0)</f>
        <v>0</v>
      </c>
      <c r="SVT50" s="80">
        <f>IF(production!SVT24&gt;0,interest_nominal,0)</f>
        <v>0</v>
      </c>
      <c r="SVU50" s="80">
        <f>IF(production!SVU24&gt;0,interest_nominal,0)</f>
        <v>0</v>
      </c>
      <c r="SVV50" s="80">
        <f>IF(production!SVV24&gt;0,interest_nominal,0)</f>
        <v>0</v>
      </c>
      <c r="SVW50" s="80">
        <f>IF(production!SVW24&gt;0,interest_nominal,0)</f>
        <v>0</v>
      </c>
      <c r="SVX50" s="80">
        <f>IF(production!SVX24&gt;0,interest_nominal,0)</f>
        <v>0</v>
      </c>
      <c r="SVY50" s="80">
        <f>IF(production!SVY24&gt;0,interest_nominal,0)</f>
        <v>0</v>
      </c>
      <c r="SVZ50" s="80">
        <f>IF(production!SVZ24&gt;0,interest_nominal,0)</f>
        <v>0</v>
      </c>
      <c r="SWA50" s="80">
        <f>IF(production!SWA24&gt;0,interest_nominal,0)</f>
        <v>0</v>
      </c>
      <c r="SWB50" s="80">
        <f>IF(production!SWB24&gt;0,interest_nominal,0)</f>
        <v>0</v>
      </c>
      <c r="SWC50" s="80">
        <f>IF(production!SWC24&gt;0,interest_nominal,0)</f>
        <v>0</v>
      </c>
      <c r="SWD50" s="80">
        <f>IF(production!SWD24&gt;0,interest_nominal,0)</f>
        <v>0</v>
      </c>
      <c r="SWE50" s="80">
        <f>IF(production!SWE24&gt;0,interest_nominal,0)</f>
        <v>0</v>
      </c>
      <c r="SWF50" s="80">
        <f>IF(production!SWF24&gt;0,interest_nominal,0)</f>
        <v>0</v>
      </c>
      <c r="SWG50" s="80">
        <f>IF(production!SWG24&gt;0,interest_nominal,0)</f>
        <v>0</v>
      </c>
      <c r="SWH50" s="80">
        <f>IF(production!SWH24&gt;0,interest_nominal,0)</f>
        <v>0</v>
      </c>
      <c r="SWI50" s="80">
        <f>IF(production!SWI24&gt;0,interest_nominal,0)</f>
        <v>0</v>
      </c>
      <c r="SWJ50" s="80">
        <f>IF(production!SWJ24&gt;0,interest_nominal,0)</f>
        <v>0</v>
      </c>
      <c r="SWK50" s="80">
        <f>IF(production!SWK24&gt;0,interest_nominal,0)</f>
        <v>0</v>
      </c>
      <c r="SWL50" s="80">
        <f>IF(production!SWL24&gt;0,interest_nominal,0)</f>
        <v>0</v>
      </c>
      <c r="SWM50" s="80">
        <f>IF(production!SWM24&gt;0,interest_nominal,0)</f>
        <v>0</v>
      </c>
      <c r="SWN50" s="80">
        <f>IF(production!SWN24&gt;0,interest_nominal,0)</f>
        <v>0</v>
      </c>
      <c r="SWO50" s="80">
        <f>IF(production!SWO24&gt;0,interest_nominal,0)</f>
        <v>0</v>
      </c>
      <c r="SWP50" s="80">
        <f>IF(production!SWP24&gt;0,interest_nominal,0)</f>
        <v>0</v>
      </c>
      <c r="SWQ50" s="80">
        <f>IF(production!SWQ24&gt;0,interest_nominal,0)</f>
        <v>0</v>
      </c>
      <c r="SWR50" s="80">
        <f>IF(production!SWR24&gt;0,interest_nominal,0)</f>
        <v>0</v>
      </c>
      <c r="SWS50" s="80">
        <f>IF(production!SWS24&gt;0,interest_nominal,0)</f>
        <v>0</v>
      </c>
      <c r="SWT50" s="80">
        <f>IF(production!SWT24&gt;0,interest_nominal,0)</f>
        <v>0</v>
      </c>
      <c r="SWU50" s="80">
        <f>IF(production!SWU24&gt;0,interest_nominal,0)</f>
        <v>0</v>
      </c>
      <c r="SWV50" s="80">
        <f>IF(production!SWV24&gt;0,interest_nominal,0)</f>
        <v>0</v>
      </c>
      <c r="SWW50" s="80">
        <f>IF(production!SWW24&gt;0,interest_nominal,0)</f>
        <v>0</v>
      </c>
      <c r="SWX50" s="80">
        <f>IF(production!SWX24&gt;0,interest_nominal,0)</f>
        <v>0</v>
      </c>
      <c r="SWY50" s="80">
        <f>IF(production!SWY24&gt;0,interest_nominal,0)</f>
        <v>0</v>
      </c>
      <c r="SWZ50" s="80">
        <f>IF(production!SWZ24&gt;0,interest_nominal,0)</f>
        <v>0</v>
      </c>
      <c r="SXA50" s="80">
        <f>IF(production!SXA24&gt;0,interest_nominal,0)</f>
        <v>0</v>
      </c>
      <c r="SXB50" s="80">
        <f>IF(production!SXB24&gt;0,interest_nominal,0)</f>
        <v>0</v>
      </c>
      <c r="SXC50" s="80">
        <f>IF(production!SXC24&gt;0,interest_nominal,0)</f>
        <v>0</v>
      </c>
      <c r="SXD50" s="80">
        <f>IF(production!SXD24&gt;0,interest_nominal,0)</f>
        <v>0</v>
      </c>
      <c r="SXE50" s="80">
        <f>IF(production!SXE24&gt;0,interest_nominal,0)</f>
        <v>0</v>
      </c>
      <c r="SXF50" s="80">
        <f>IF(production!SXF24&gt;0,interest_nominal,0)</f>
        <v>0</v>
      </c>
      <c r="SXG50" s="80">
        <f>IF(production!SXG24&gt;0,interest_nominal,0)</f>
        <v>0</v>
      </c>
      <c r="SXH50" s="80">
        <f>IF(production!SXH24&gt;0,interest_nominal,0)</f>
        <v>0</v>
      </c>
      <c r="SXI50" s="80">
        <f>IF(production!SXI24&gt;0,interest_nominal,0)</f>
        <v>0</v>
      </c>
      <c r="SXJ50" s="80">
        <f>IF(production!SXJ24&gt;0,interest_nominal,0)</f>
        <v>0</v>
      </c>
      <c r="SXK50" s="80">
        <f>IF(production!SXK24&gt;0,interest_nominal,0)</f>
        <v>0</v>
      </c>
      <c r="SXL50" s="80">
        <f>IF(production!SXL24&gt;0,interest_nominal,0)</f>
        <v>0</v>
      </c>
      <c r="SXM50" s="80">
        <f>IF(production!SXM24&gt;0,interest_nominal,0)</f>
        <v>0</v>
      </c>
      <c r="SXN50" s="80">
        <f>IF(production!SXN24&gt;0,interest_nominal,0)</f>
        <v>0</v>
      </c>
      <c r="SXO50" s="80">
        <f>IF(production!SXO24&gt;0,interest_nominal,0)</f>
        <v>0</v>
      </c>
      <c r="SXP50" s="80">
        <f>IF(production!SXP24&gt;0,interest_nominal,0)</f>
        <v>0</v>
      </c>
      <c r="SXQ50" s="80">
        <f>IF(production!SXQ24&gt;0,interest_nominal,0)</f>
        <v>0</v>
      </c>
      <c r="SXR50" s="80">
        <f>IF(production!SXR24&gt;0,interest_nominal,0)</f>
        <v>0</v>
      </c>
      <c r="SXS50" s="80">
        <f>IF(production!SXS24&gt;0,interest_nominal,0)</f>
        <v>0</v>
      </c>
      <c r="SXT50" s="80">
        <f>IF(production!SXT24&gt;0,interest_nominal,0)</f>
        <v>0</v>
      </c>
      <c r="SXU50" s="80">
        <f>IF(production!SXU24&gt;0,interest_nominal,0)</f>
        <v>0</v>
      </c>
      <c r="SXV50" s="80">
        <f>IF(production!SXV24&gt;0,interest_nominal,0)</f>
        <v>0</v>
      </c>
      <c r="SXW50" s="80">
        <f>IF(production!SXW24&gt;0,interest_nominal,0)</f>
        <v>0</v>
      </c>
      <c r="SXX50" s="80">
        <f>IF(production!SXX24&gt;0,interest_nominal,0)</f>
        <v>0</v>
      </c>
      <c r="SXY50" s="80">
        <f>IF(production!SXY24&gt;0,interest_nominal,0)</f>
        <v>0</v>
      </c>
      <c r="SXZ50" s="80">
        <f>IF(production!SXZ24&gt;0,interest_nominal,0)</f>
        <v>0</v>
      </c>
      <c r="SYA50" s="80">
        <f>IF(production!SYA24&gt;0,interest_nominal,0)</f>
        <v>0</v>
      </c>
      <c r="SYB50" s="80">
        <f>IF(production!SYB24&gt;0,interest_nominal,0)</f>
        <v>0</v>
      </c>
      <c r="SYC50" s="80">
        <f>IF(production!SYC24&gt;0,interest_nominal,0)</f>
        <v>0</v>
      </c>
      <c r="SYD50" s="80">
        <f>IF(production!SYD24&gt;0,interest_nominal,0)</f>
        <v>0</v>
      </c>
      <c r="SYE50" s="80">
        <f>IF(production!SYE24&gt;0,interest_nominal,0)</f>
        <v>0</v>
      </c>
      <c r="SYF50" s="80">
        <f>IF(production!SYF24&gt;0,interest_nominal,0)</f>
        <v>0</v>
      </c>
      <c r="SYG50" s="80">
        <f>IF(production!SYG24&gt;0,interest_nominal,0)</f>
        <v>0</v>
      </c>
      <c r="SYH50" s="80">
        <f>IF(production!SYH24&gt;0,interest_nominal,0)</f>
        <v>0</v>
      </c>
      <c r="SYI50" s="80">
        <f>IF(production!SYI24&gt;0,interest_nominal,0)</f>
        <v>0</v>
      </c>
      <c r="SYJ50" s="80">
        <f>IF(production!SYJ24&gt;0,interest_nominal,0)</f>
        <v>0</v>
      </c>
      <c r="SYK50" s="80">
        <f>IF(production!SYK24&gt;0,interest_nominal,0)</f>
        <v>0</v>
      </c>
      <c r="SYL50" s="80">
        <f>IF(production!SYL24&gt;0,interest_nominal,0)</f>
        <v>0</v>
      </c>
      <c r="SYM50" s="80">
        <f>IF(production!SYM24&gt;0,interest_nominal,0)</f>
        <v>0</v>
      </c>
      <c r="SYN50" s="80">
        <f>IF(production!SYN24&gt;0,interest_nominal,0)</f>
        <v>0</v>
      </c>
      <c r="SYO50" s="80">
        <f>IF(production!SYO24&gt;0,interest_nominal,0)</f>
        <v>0</v>
      </c>
      <c r="SYP50" s="80">
        <f>IF(production!SYP24&gt;0,interest_nominal,0)</f>
        <v>0</v>
      </c>
      <c r="SYQ50" s="80">
        <f>IF(production!SYQ24&gt;0,interest_nominal,0)</f>
        <v>0</v>
      </c>
      <c r="SYR50" s="80">
        <f>IF(production!SYR24&gt;0,interest_nominal,0)</f>
        <v>0</v>
      </c>
      <c r="SYS50" s="80">
        <f>IF(production!SYS24&gt;0,interest_nominal,0)</f>
        <v>0</v>
      </c>
      <c r="SYT50" s="80">
        <f>IF(production!SYT24&gt;0,interest_nominal,0)</f>
        <v>0</v>
      </c>
      <c r="SYU50" s="80">
        <f>IF(production!SYU24&gt;0,interest_nominal,0)</f>
        <v>0</v>
      </c>
      <c r="SYV50" s="80">
        <f>IF(production!SYV24&gt;0,interest_nominal,0)</f>
        <v>0</v>
      </c>
      <c r="SYW50" s="80">
        <f>IF(production!SYW24&gt;0,interest_nominal,0)</f>
        <v>0</v>
      </c>
      <c r="SYX50" s="80">
        <f>IF(production!SYX24&gt;0,interest_nominal,0)</f>
        <v>0</v>
      </c>
      <c r="SYY50" s="80">
        <f>IF(production!SYY24&gt;0,interest_nominal,0)</f>
        <v>0</v>
      </c>
      <c r="SYZ50" s="80">
        <f>IF(production!SYZ24&gt;0,interest_nominal,0)</f>
        <v>0</v>
      </c>
      <c r="SZA50" s="80">
        <f>IF(production!SZA24&gt;0,interest_nominal,0)</f>
        <v>0</v>
      </c>
      <c r="SZB50" s="80">
        <f>IF(production!SZB24&gt;0,interest_nominal,0)</f>
        <v>0</v>
      </c>
      <c r="SZC50" s="80">
        <f>IF(production!SZC24&gt;0,interest_nominal,0)</f>
        <v>0</v>
      </c>
      <c r="SZD50" s="80">
        <f>IF(production!SZD24&gt;0,interest_nominal,0)</f>
        <v>0</v>
      </c>
      <c r="SZE50" s="80">
        <f>IF(production!SZE24&gt;0,interest_nominal,0)</f>
        <v>0</v>
      </c>
      <c r="SZF50" s="80">
        <f>IF(production!SZF24&gt;0,interest_nominal,0)</f>
        <v>0</v>
      </c>
      <c r="SZG50" s="80">
        <f>IF(production!SZG24&gt;0,interest_nominal,0)</f>
        <v>0</v>
      </c>
      <c r="SZH50" s="80">
        <f>IF(production!SZH24&gt;0,interest_nominal,0)</f>
        <v>0</v>
      </c>
      <c r="SZI50" s="80">
        <f>IF(production!SZI24&gt;0,interest_nominal,0)</f>
        <v>0</v>
      </c>
      <c r="SZJ50" s="80">
        <f>IF(production!SZJ24&gt;0,interest_nominal,0)</f>
        <v>0</v>
      </c>
      <c r="SZK50" s="80">
        <f>IF(production!SZK24&gt;0,interest_nominal,0)</f>
        <v>0</v>
      </c>
      <c r="SZL50" s="80">
        <f>IF(production!SZL24&gt;0,interest_nominal,0)</f>
        <v>0</v>
      </c>
      <c r="SZM50" s="80">
        <f>IF(production!SZM24&gt;0,interest_nominal,0)</f>
        <v>0</v>
      </c>
      <c r="SZN50" s="80">
        <f>IF(production!SZN24&gt;0,interest_nominal,0)</f>
        <v>0</v>
      </c>
      <c r="SZO50" s="80">
        <f>IF(production!SZO24&gt;0,interest_nominal,0)</f>
        <v>0</v>
      </c>
      <c r="SZP50" s="80">
        <f>IF(production!SZP24&gt;0,interest_nominal,0)</f>
        <v>0</v>
      </c>
      <c r="SZQ50" s="80">
        <f>IF(production!SZQ24&gt;0,interest_nominal,0)</f>
        <v>0</v>
      </c>
      <c r="SZR50" s="80">
        <f>IF(production!SZR24&gt;0,interest_nominal,0)</f>
        <v>0</v>
      </c>
      <c r="SZS50" s="80">
        <f>IF(production!SZS24&gt;0,interest_nominal,0)</f>
        <v>0</v>
      </c>
      <c r="SZT50" s="80">
        <f>IF(production!SZT24&gt;0,interest_nominal,0)</f>
        <v>0</v>
      </c>
      <c r="SZU50" s="80">
        <f>IF(production!SZU24&gt;0,interest_nominal,0)</f>
        <v>0</v>
      </c>
      <c r="SZV50" s="80">
        <f>IF(production!SZV24&gt;0,interest_nominal,0)</f>
        <v>0</v>
      </c>
      <c r="SZW50" s="80">
        <f>IF(production!SZW24&gt;0,interest_nominal,0)</f>
        <v>0</v>
      </c>
      <c r="SZX50" s="80">
        <f>IF(production!SZX24&gt;0,interest_nominal,0)</f>
        <v>0</v>
      </c>
      <c r="SZY50" s="80">
        <f>IF(production!SZY24&gt;0,interest_nominal,0)</f>
        <v>0</v>
      </c>
      <c r="SZZ50" s="80">
        <f>IF(production!SZZ24&gt;0,interest_nominal,0)</f>
        <v>0</v>
      </c>
      <c r="TAA50" s="80">
        <f>IF(production!TAA24&gt;0,interest_nominal,0)</f>
        <v>0</v>
      </c>
      <c r="TAB50" s="80">
        <f>IF(production!TAB24&gt;0,interest_nominal,0)</f>
        <v>0</v>
      </c>
      <c r="TAC50" s="80">
        <f>IF(production!TAC24&gt;0,interest_nominal,0)</f>
        <v>0</v>
      </c>
      <c r="TAD50" s="80">
        <f>IF(production!TAD24&gt;0,interest_nominal,0)</f>
        <v>0</v>
      </c>
      <c r="TAE50" s="80">
        <f>IF(production!TAE24&gt;0,interest_nominal,0)</f>
        <v>0</v>
      </c>
      <c r="TAF50" s="80">
        <f>IF(production!TAF24&gt;0,interest_nominal,0)</f>
        <v>0</v>
      </c>
      <c r="TAG50" s="80">
        <f>IF(production!TAG24&gt;0,interest_nominal,0)</f>
        <v>0</v>
      </c>
      <c r="TAH50" s="80">
        <f>IF(production!TAH24&gt;0,interest_nominal,0)</f>
        <v>0</v>
      </c>
      <c r="TAI50" s="80">
        <f>IF(production!TAI24&gt;0,interest_nominal,0)</f>
        <v>0</v>
      </c>
      <c r="TAJ50" s="80">
        <f>IF(production!TAJ24&gt;0,interest_nominal,0)</f>
        <v>0</v>
      </c>
      <c r="TAK50" s="80">
        <f>IF(production!TAK24&gt;0,interest_nominal,0)</f>
        <v>0</v>
      </c>
      <c r="TAL50" s="80">
        <f>IF(production!TAL24&gt;0,interest_nominal,0)</f>
        <v>0</v>
      </c>
      <c r="TAM50" s="80">
        <f>IF(production!TAM24&gt;0,interest_nominal,0)</f>
        <v>0</v>
      </c>
      <c r="TAN50" s="80">
        <f>IF(production!TAN24&gt;0,interest_nominal,0)</f>
        <v>0</v>
      </c>
      <c r="TAO50" s="80">
        <f>IF(production!TAO24&gt;0,interest_nominal,0)</f>
        <v>0</v>
      </c>
      <c r="TAP50" s="80">
        <f>IF(production!TAP24&gt;0,interest_nominal,0)</f>
        <v>0</v>
      </c>
      <c r="TAQ50" s="80">
        <f>IF(production!TAQ24&gt;0,interest_nominal,0)</f>
        <v>0</v>
      </c>
      <c r="TAR50" s="80">
        <f>IF(production!TAR24&gt;0,interest_nominal,0)</f>
        <v>0</v>
      </c>
      <c r="TAS50" s="80">
        <f>IF(production!TAS24&gt;0,interest_nominal,0)</f>
        <v>0</v>
      </c>
      <c r="TAT50" s="80">
        <f>IF(production!TAT24&gt;0,interest_nominal,0)</f>
        <v>0</v>
      </c>
      <c r="TAU50" s="80">
        <f>IF(production!TAU24&gt;0,interest_nominal,0)</f>
        <v>0</v>
      </c>
      <c r="TAV50" s="80">
        <f>IF(production!TAV24&gt;0,interest_nominal,0)</f>
        <v>0</v>
      </c>
      <c r="TAW50" s="80">
        <f>IF(production!TAW24&gt;0,interest_nominal,0)</f>
        <v>0</v>
      </c>
      <c r="TAX50" s="80">
        <f>IF(production!TAX24&gt;0,interest_nominal,0)</f>
        <v>0</v>
      </c>
      <c r="TAY50" s="80">
        <f>IF(production!TAY24&gt;0,interest_nominal,0)</f>
        <v>0</v>
      </c>
      <c r="TAZ50" s="80">
        <f>IF(production!TAZ24&gt;0,interest_nominal,0)</f>
        <v>0</v>
      </c>
      <c r="TBA50" s="80">
        <f>IF(production!TBA24&gt;0,interest_nominal,0)</f>
        <v>0</v>
      </c>
      <c r="TBB50" s="80">
        <f>IF(production!TBB24&gt;0,interest_nominal,0)</f>
        <v>0</v>
      </c>
      <c r="TBC50" s="80">
        <f>IF(production!TBC24&gt;0,interest_nominal,0)</f>
        <v>0</v>
      </c>
      <c r="TBD50" s="80">
        <f>IF(production!TBD24&gt;0,interest_nominal,0)</f>
        <v>0</v>
      </c>
      <c r="TBE50" s="80">
        <f>IF(production!TBE24&gt;0,interest_nominal,0)</f>
        <v>0</v>
      </c>
      <c r="TBF50" s="80">
        <f>IF(production!TBF24&gt;0,interest_nominal,0)</f>
        <v>0</v>
      </c>
      <c r="TBG50" s="80">
        <f>IF(production!TBG24&gt;0,interest_nominal,0)</f>
        <v>0</v>
      </c>
      <c r="TBH50" s="80">
        <f>IF(production!TBH24&gt;0,interest_nominal,0)</f>
        <v>0</v>
      </c>
      <c r="TBI50" s="80">
        <f>IF(production!TBI24&gt;0,interest_nominal,0)</f>
        <v>0</v>
      </c>
      <c r="TBJ50" s="80">
        <f>IF(production!TBJ24&gt;0,interest_nominal,0)</f>
        <v>0</v>
      </c>
      <c r="TBK50" s="80">
        <f>IF(production!TBK24&gt;0,interest_nominal,0)</f>
        <v>0</v>
      </c>
      <c r="TBL50" s="80">
        <f>IF(production!TBL24&gt;0,interest_nominal,0)</f>
        <v>0</v>
      </c>
      <c r="TBM50" s="80">
        <f>IF(production!TBM24&gt;0,interest_nominal,0)</f>
        <v>0</v>
      </c>
      <c r="TBN50" s="80">
        <f>IF(production!TBN24&gt;0,interest_nominal,0)</f>
        <v>0</v>
      </c>
      <c r="TBO50" s="80">
        <f>IF(production!TBO24&gt;0,interest_nominal,0)</f>
        <v>0</v>
      </c>
      <c r="TBP50" s="80">
        <f>IF(production!TBP24&gt;0,interest_nominal,0)</f>
        <v>0</v>
      </c>
      <c r="TBQ50" s="80">
        <f>IF(production!TBQ24&gt;0,interest_nominal,0)</f>
        <v>0</v>
      </c>
      <c r="TBR50" s="80">
        <f>IF(production!TBR24&gt;0,interest_nominal,0)</f>
        <v>0</v>
      </c>
      <c r="TBS50" s="80">
        <f>IF(production!TBS24&gt;0,interest_nominal,0)</f>
        <v>0</v>
      </c>
      <c r="TBT50" s="80">
        <f>IF(production!TBT24&gt;0,interest_nominal,0)</f>
        <v>0</v>
      </c>
      <c r="TBU50" s="80">
        <f>IF(production!TBU24&gt;0,interest_nominal,0)</f>
        <v>0</v>
      </c>
      <c r="TBV50" s="80">
        <f>IF(production!TBV24&gt;0,interest_nominal,0)</f>
        <v>0</v>
      </c>
      <c r="TBW50" s="80">
        <f>IF(production!TBW24&gt;0,interest_nominal,0)</f>
        <v>0</v>
      </c>
      <c r="TBX50" s="80">
        <f>IF(production!TBX24&gt;0,interest_nominal,0)</f>
        <v>0</v>
      </c>
      <c r="TBY50" s="80">
        <f>IF(production!TBY24&gt;0,interest_nominal,0)</f>
        <v>0</v>
      </c>
      <c r="TBZ50" s="80">
        <f>IF(production!TBZ24&gt;0,interest_nominal,0)</f>
        <v>0</v>
      </c>
      <c r="TCA50" s="80">
        <f>IF(production!TCA24&gt;0,interest_nominal,0)</f>
        <v>0</v>
      </c>
      <c r="TCB50" s="80">
        <f>IF(production!TCB24&gt;0,interest_nominal,0)</f>
        <v>0</v>
      </c>
      <c r="TCC50" s="80">
        <f>IF(production!TCC24&gt;0,interest_nominal,0)</f>
        <v>0</v>
      </c>
      <c r="TCD50" s="80">
        <f>IF(production!TCD24&gt;0,interest_nominal,0)</f>
        <v>0</v>
      </c>
      <c r="TCE50" s="80">
        <f>IF(production!TCE24&gt;0,interest_nominal,0)</f>
        <v>0</v>
      </c>
      <c r="TCF50" s="80">
        <f>IF(production!TCF24&gt;0,interest_nominal,0)</f>
        <v>0</v>
      </c>
      <c r="TCG50" s="80">
        <f>IF(production!TCG24&gt;0,interest_nominal,0)</f>
        <v>0</v>
      </c>
      <c r="TCH50" s="80">
        <f>IF(production!TCH24&gt;0,interest_nominal,0)</f>
        <v>0</v>
      </c>
      <c r="TCI50" s="80">
        <f>IF(production!TCI24&gt;0,interest_nominal,0)</f>
        <v>0</v>
      </c>
      <c r="TCJ50" s="80">
        <f>IF(production!TCJ24&gt;0,interest_nominal,0)</f>
        <v>0</v>
      </c>
      <c r="TCK50" s="80">
        <f>IF(production!TCK24&gt;0,interest_nominal,0)</f>
        <v>0</v>
      </c>
      <c r="TCL50" s="80">
        <f>IF(production!TCL24&gt;0,interest_nominal,0)</f>
        <v>0</v>
      </c>
      <c r="TCM50" s="80">
        <f>IF(production!TCM24&gt;0,interest_nominal,0)</f>
        <v>0</v>
      </c>
      <c r="TCN50" s="80">
        <f>IF(production!TCN24&gt;0,interest_nominal,0)</f>
        <v>0</v>
      </c>
      <c r="TCO50" s="80">
        <f>IF(production!TCO24&gt;0,interest_nominal,0)</f>
        <v>0</v>
      </c>
      <c r="TCP50" s="80">
        <f>IF(production!TCP24&gt;0,interest_nominal,0)</f>
        <v>0</v>
      </c>
      <c r="TCQ50" s="80">
        <f>IF(production!TCQ24&gt;0,interest_nominal,0)</f>
        <v>0</v>
      </c>
      <c r="TCR50" s="80">
        <f>IF(production!TCR24&gt;0,interest_nominal,0)</f>
        <v>0</v>
      </c>
      <c r="TCS50" s="80">
        <f>IF(production!TCS24&gt;0,interest_nominal,0)</f>
        <v>0</v>
      </c>
      <c r="TCT50" s="80">
        <f>IF(production!TCT24&gt;0,interest_nominal,0)</f>
        <v>0</v>
      </c>
      <c r="TCU50" s="80">
        <f>IF(production!TCU24&gt;0,interest_nominal,0)</f>
        <v>0</v>
      </c>
      <c r="TCV50" s="80">
        <f>IF(production!TCV24&gt;0,interest_nominal,0)</f>
        <v>0</v>
      </c>
      <c r="TCW50" s="80">
        <f>IF(production!TCW24&gt;0,interest_nominal,0)</f>
        <v>0</v>
      </c>
      <c r="TCX50" s="80">
        <f>IF(production!TCX24&gt;0,interest_nominal,0)</f>
        <v>0</v>
      </c>
      <c r="TCY50" s="80">
        <f>IF(production!TCY24&gt;0,interest_nominal,0)</f>
        <v>0</v>
      </c>
      <c r="TCZ50" s="80">
        <f>IF(production!TCZ24&gt;0,interest_nominal,0)</f>
        <v>0</v>
      </c>
      <c r="TDA50" s="80">
        <f>IF(production!TDA24&gt;0,interest_nominal,0)</f>
        <v>0</v>
      </c>
      <c r="TDB50" s="80">
        <f>IF(production!TDB24&gt;0,interest_nominal,0)</f>
        <v>0</v>
      </c>
      <c r="TDC50" s="80">
        <f>IF(production!TDC24&gt;0,interest_nominal,0)</f>
        <v>0</v>
      </c>
      <c r="TDD50" s="80">
        <f>IF(production!TDD24&gt;0,interest_nominal,0)</f>
        <v>0</v>
      </c>
      <c r="TDE50" s="80">
        <f>IF(production!TDE24&gt;0,interest_nominal,0)</f>
        <v>0</v>
      </c>
      <c r="TDF50" s="80">
        <f>IF(production!TDF24&gt;0,interest_nominal,0)</f>
        <v>0</v>
      </c>
      <c r="TDG50" s="80">
        <f>IF(production!TDG24&gt;0,interest_nominal,0)</f>
        <v>0</v>
      </c>
      <c r="TDH50" s="80">
        <f>IF(production!TDH24&gt;0,interest_nominal,0)</f>
        <v>0</v>
      </c>
      <c r="TDI50" s="80">
        <f>IF(production!TDI24&gt;0,interest_nominal,0)</f>
        <v>0</v>
      </c>
      <c r="TDJ50" s="80">
        <f>IF(production!TDJ24&gt;0,interest_nominal,0)</f>
        <v>0</v>
      </c>
      <c r="TDK50" s="80">
        <f>IF(production!TDK24&gt;0,interest_nominal,0)</f>
        <v>0</v>
      </c>
      <c r="TDL50" s="80">
        <f>IF(production!TDL24&gt;0,interest_nominal,0)</f>
        <v>0</v>
      </c>
      <c r="TDM50" s="80">
        <f>IF(production!TDM24&gt;0,interest_nominal,0)</f>
        <v>0</v>
      </c>
      <c r="TDN50" s="80">
        <f>IF(production!TDN24&gt;0,interest_nominal,0)</f>
        <v>0</v>
      </c>
      <c r="TDO50" s="80">
        <f>IF(production!TDO24&gt;0,interest_nominal,0)</f>
        <v>0</v>
      </c>
      <c r="TDP50" s="80">
        <f>IF(production!TDP24&gt;0,interest_nominal,0)</f>
        <v>0</v>
      </c>
      <c r="TDQ50" s="80">
        <f>IF(production!TDQ24&gt;0,interest_nominal,0)</f>
        <v>0</v>
      </c>
      <c r="TDR50" s="80">
        <f>IF(production!TDR24&gt;0,interest_nominal,0)</f>
        <v>0</v>
      </c>
      <c r="TDS50" s="80">
        <f>IF(production!TDS24&gt;0,interest_nominal,0)</f>
        <v>0</v>
      </c>
      <c r="TDT50" s="80">
        <f>IF(production!TDT24&gt;0,interest_nominal,0)</f>
        <v>0</v>
      </c>
      <c r="TDU50" s="80">
        <f>IF(production!TDU24&gt;0,interest_nominal,0)</f>
        <v>0</v>
      </c>
      <c r="TDV50" s="80">
        <f>IF(production!TDV24&gt;0,interest_nominal,0)</f>
        <v>0</v>
      </c>
      <c r="TDW50" s="80">
        <f>IF(production!TDW24&gt;0,interest_nominal,0)</f>
        <v>0</v>
      </c>
      <c r="TDX50" s="80">
        <f>IF(production!TDX24&gt;0,interest_nominal,0)</f>
        <v>0</v>
      </c>
      <c r="TDY50" s="80">
        <f>IF(production!TDY24&gt;0,interest_nominal,0)</f>
        <v>0</v>
      </c>
      <c r="TDZ50" s="80">
        <f>IF(production!TDZ24&gt;0,interest_nominal,0)</f>
        <v>0</v>
      </c>
      <c r="TEA50" s="80">
        <f>IF(production!TEA24&gt;0,interest_nominal,0)</f>
        <v>0</v>
      </c>
      <c r="TEB50" s="80">
        <f>IF(production!TEB24&gt;0,interest_nominal,0)</f>
        <v>0</v>
      </c>
      <c r="TEC50" s="80">
        <f>IF(production!TEC24&gt;0,interest_nominal,0)</f>
        <v>0</v>
      </c>
      <c r="TED50" s="80">
        <f>IF(production!TED24&gt;0,interest_nominal,0)</f>
        <v>0</v>
      </c>
      <c r="TEE50" s="80">
        <f>IF(production!TEE24&gt;0,interest_nominal,0)</f>
        <v>0</v>
      </c>
      <c r="TEF50" s="80">
        <f>IF(production!TEF24&gt;0,interest_nominal,0)</f>
        <v>0</v>
      </c>
      <c r="TEG50" s="80">
        <f>IF(production!TEG24&gt;0,interest_nominal,0)</f>
        <v>0</v>
      </c>
      <c r="TEH50" s="80">
        <f>IF(production!TEH24&gt;0,interest_nominal,0)</f>
        <v>0</v>
      </c>
      <c r="TEI50" s="80">
        <f>IF(production!TEI24&gt;0,interest_nominal,0)</f>
        <v>0</v>
      </c>
      <c r="TEJ50" s="80">
        <f>IF(production!TEJ24&gt;0,interest_nominal,0)</f>
        <v>0</v>
      </c>
      <c r="TEK50" s="80">
        <f>IF(production!TEK24&gt;0,interest_nominal,0)</f>
        <v>0</v>
      </c>
      <c r="TEL50" s="80">
        <f>IF(production!TEL24&gt;0,interest_nominal,0)</f>
        <v>0</v>
      </c>
      <c r="TEM50" s="80">
        <f>IF(production!TEM24&gt;0,interest_nominal,0)</f>
        <v>0</v>
      </c>
      <c r="TEN50" s="80">
        <f>IF(production!TEN24&gt;0,interest_nominal,0)</f>
        <v>0</v>
      </c>
      <c r="TEO50" s="80">
        <f>IF(production!TEO24&gt;0,interest_nominal,0)</f>
        <v>0</v>
      </c>
      <c r="TEP50" s="80">
        <f>IF(production!TEP24&gt;0,interest_nominal,0)</f>
        <v>0</v>
      </c>
      <c r="TEQ50" s="80">
        <f>IF(production!TEQ24&gt;0,interest_nominal,0)</f>
        <v>0</v>
      </c>
      <c r="TER50" s="80">
        <f>IF(production!TER24&gt;0,interest_nominal,0)</f>
        <v>0</v>
      </c>
      <c r="TES50" s="80">
        <f>IF(production!TES24&gt;0,interest_nominal,0)</f>
        <v>0</v>
      </c>
      <c r="TET50" s="80">
        <f>IF(production!TET24&gt;0,interest_nominal,0)</f>
        <v>0</v>
      </c>
      <c r="TEU50" s="80">
        <f>IF(production!TEU24&gt;0,interest_nominal,0)</f>
        <v>0</v>
      </c>
      <c r="TEV50" s="80">
        <f>IF(production!TEV24&gt;0,interest_nominal,0)</f>
        <v>0</v>
      </c>
      <c r="TEW50" s="80">
        <f>IF(production!TEW24&gt;0,interest_nominal,0)</f>
        <v>0</v>
      </c>
      <c r="TEX50" s="80">
        <f>IF(production!TEX24&gt;0,interest_nominal,0)</f>
        <v>0</v>
      </c>
      <c r="TEY50" s="80">
        <f>IF(production!TEY24&gt;0,interest_nominal,0)</f>
        <v>0</v>
      </c>
      <c r="TEZ50" s="80">
        <f>IF(production!TEZ24&gt;0,interest_nominal,0)</f>
        <v>0</v>
      </c>
      <c r="TFA50" s="80">
        <f>IF(production!TFA24&gt;0,interest_nominal,0)</f>
        <v>0</v>
      </c>
      <c r="TFB50" s="80">
        <f>IF(production!TFB24&gt;0,interest_nominal,0)</f>
        <v>0</v>
      </c>
      <c r="TFC50" s="80">
        <f>IF(production!TFC24&gt;0,interest_nominal,0)</f>
        <v>0</v>
      </c>
      <c r="TFD50" s="80">
        <f>IF(production!TFD24&gt;0,interest_nominal,0)</f>
        <v>0</v>
      </c>
      <c r="TFE50" s="80">
        <f>IF(production!TFE24&gt;0,interest_nominal,0)</f>
        <v>0</v>
      </c>
      <c r="TFF50" s="80">
        <f>IF(production!TFF24&gt;0,interest_nominal,0)</f>
        <v>0</v>
      </c>
      <c r="TFG50" s="80">
        <f>IF(production!TFG24&gt;0,interest_nominal,0)</f>
        <v>0</v>
      </c>
      <c r="TFH50" s="80">
        <f>IF(production!TFH24&gt;0,interest_nominal,0)</f>
        <v>0</v>
      </c>
      <c r="TFI50" s="80">
        <f>IF(production!TFI24&gt;0,interest_nominal,0)</f>
        <v>0</v>
      </c>
      <c r="TFJ50" s="80">
        <f>IF(production!TFJ24&gt;0,interest_nominal,0)</f>
        <v>0</v>
      </c>
      <c r="TFK50" s="80">
        <f>IF(production!TFK24&gt;0,interest_nominal,0)</f>
        <v>0</v>
      </c>
      <c r="TFL50" s="80">
        <f>IF(production!TFL24&gt;0,interest_nominal,0)</f>
        <v>0</v>
      </c>
      <c r="TFM50" s="80">
        <f>IF(production!TFM24&gt;0,interest_nominal,0)</f>
        <v>0</v>
      </c>
      <c r="TFN50" s="80">
        <f>IF(production!TFN24&gt;0,interest_nominal,0)</f>
        <v>0</v>
      </c>
      <c r="TFO50" s="80">
        <f>IF(production!TFO24&gt;0,interest_nominal,0)</f>
        <v>0</v>
      </c>
      <c r="TFP50" s="80">
        <f>IF(production!TFP24&gt;0,interest_nominal,0)</f>
        <v>0</v>
      </c>
      <c r="TFQ50" s="80">
        <f>IF(production!TFQ24&gt;0,interest_nominal,0)</f>
        <v>0</v>
      </c>
      <c r="TFR50" s="80">
        <f>IF(production!TFR24&gt;0,interest_nominal,0)</f>
        <v>0</v>
      </c>
      <c r="TFS50" s="80">
        <f>IF(production!TFS24&gt;0,interest_nominal,0)</f>
        <v>0</v>
      </c>
      <c r="TFT50" s="80">
        <f>IF(production!TFT24&gt;0,interest_nominal,0)</f>
        <v>0</v>
      </c>
      <c r="TFU50" s="80">
        <f>IF(production!TFU24&gt;0,interest_nominal,0)</f>
        <v>0</v>
      </c>
      <c r="TFV50" s="80">
        <f>IF(production!TFV24&gt;0,interest_nominal,0)</f>
        <v>0</v>
      </c>
      <c r="TFW50" s="80">
        <f>IF(production!TFW24&gt;0,interest_nominal,0)</f>
        <v>0</v>
      </c>
      <c r="TFX50" s="80">
        <f>IF(production!TFX24&gt;0,interest_nominal,0)</f>
        <v>0</v>
      </c>
      <c r="TFY50" s="80">
        <f>IF(production!TFY24&gt;0,interest_nominal,0)</f>
        <v>0</v>
      </c>
      <c r="TFZ50" s="80">
        <f>IF(production!TFZ24&gt;0,interest_nominal,0)</f>
        <v>0</v>
      </c>
      <c r="TGA50" s="80">
        <f>IF(production!TGA24&gt;0,interest_nominal,0)</f>
        <v>0</v>
      </c>
      <c r="TGB50" s="80">
        <f>IF(production!TGB24&gt;0,interest_nominal,0)</f>
        <v>0</v>
      </c>
      <c r="TGC50" s="80">
        <f>IF(production!TGC24&gt;0,interest_nominal,0)</f>
        <v>0</v>
      </c>
      <c r="TGD50" s="80">
        <f>IF(production!TGD24&gt;0,interest_nominal,0)</f>
        <v>0</v>
      </c>
      <c r="TGE50" s="80">
        <f>IF(production!TGE24&gt;0,interest_nominal,0)</f>
        <v>0</v>
      </c>
      <c r="TGF50" s="80">
        <f>IF(production!TGF24&gt;0,interest_nominal,0)</f>
        <v>0</v>
      </c>
      <c r="TGG50" s="80">
        <f>IF(production!TGG24&gt;0,interest_nominal,0)</f>
        <v>0</v>
      </c>
      <c r="TGH50" s="80">
        <f>IF(production!TGH24&gt;0,interest_nominal,0)</f>
        <v>0</v>
      </c>
      <c r="TGI50" s="80">
        <f>IF(production!TGI24&gt;0,interest_nominal,0)</f>
        <v>0</v>
      </c>
      <c r="TGJ50" s="80">
        <f>IF(production!TGJ24&gt;0,interest_nominal,0)</f>
        <v>0</v>
      </c>
      <c r="TGK50" s="80">
        <f>IF(production!TGK24&gt;0,interest_nominal,0)</f>
        <v>0</v>
      </c>
      <c r="TGL50" s="80">
        <f>IF(production!TGL24&gt;0,interest_nominal,0)</f>
        <v>0</v>
      </c>
      <c r="TGM50" s="80">
        <f>IF(production!TGM24&gt;0,interest_nominal,0)</f>
        <v>0</v>
      </c>
      <c r="TGN50" s="80">
        <f>IF(production!TGN24&gt;0,interest_nominal,0)</f>
        <v>0</v>
      </c>
      <c r="TGO50" s="80">
        <f>IF(production!TGO24&gt;0,interest_nominal,0)</f>
        <v>0</v>
      </c>
      <c r="TGP50" s="80">
        <f>IF(production!TGP24&gt;0,interest_nominal,0)</f>
        <v>0</v>
      </c>
      <c r="TGQ50" s="80">
        <f>IF(production!TGQ24&gt;0,interest_nominal,0)</f>
        <v>0</v>
      </c>
      <c r="TGR50" s="80">
        <f>IF(production!TGR24&gt;0,interest_nominal,0)</f>
        <v>0</v>
      </c>
      <c r="TGS50" s="80">
        <f>IF(production!TGS24&gt;0,interest_nominal,0)</f>
        <v>0</v>
      </c>
      <c r="TGT50" s="80">
        <f>IF(production!TGT24&gt;0,interest_nominal,0)</f>
        <v>0</v>
      </c>
      <c r="TGU50" s="80">
        <f>IF(production!TGU24&gt;0,interest_nominal,0)</f>
        <v>0</v>
      </c>
      <c r="TGV50" s="80">
        <f>IF(production!TGV24&gt;0,interest_nominal,0)</f>
        <v>0</v>
      </c>
      <c r="TGW50" s="80">
        <f>IF(production!TGW24&gt;0,interest_nominal,0)</f>
        <v>0</v>
      </c>
      <c r="TGX50" s="80">
        <f>IF(production!TGX24&gt;0,interest_nominal,0)</f>
        <v>0</v>
      </c>
      <c r="TGY50" s="80">
        <f>IF(production!TGY24&gt;0,interest_nominal,0)</f>
        <v>0</v>
      </c>
      <c r="TGZ50" s="80">
        <f>IF(production!TGZ24&gt;0,interest_nominal,0)</f>
        <v>0</v>
      </c>
      <c r="THA50" s="80">
        <f>IF(production!THA24&gt;0,interest_nominal,0)</f>
        <v>0</v>
      </c>
      <c r="THB50" s="80">
        <f>IF(production!THB24&gt;0,interest_nominal,0)</f>
        <v>0</v>
      </c>
      <c r="THC50" s="80">
        <f>IF(production!THC24&gt;0,interest_nominal,0)</f>
        <v>0</v>
      </c>
      <c r="THD50" s="80">
        <f>IF(production!THD24&gt;0,interest_nominal,0)</f>
        <v>0</v>
      </c>
      <c r="THE50" s="80">
        <f>IF(production!THE24&gt;0,interest_nominal,0)</f>
        <v>0</v>
      </c>
      <c r="THF50" s="80">
        <f>IF(production!THF24&gt;0,interest_nominal,0)</f>
        <v>0</v>
      </c>
      <c r="THG50" s="80">
        <f>IF(production!THG24&gt;0,interest_nominal,0)</f>
        <v>0</v>
      </c>
      <c r="THH50" s="80">
        <f>IF(production!THH24&gt;0,interest_nominal,0)</f>
        <v>0</v>
      </c>
      <c r="THI50" s="80">
        <f>IF(production!THI24&gt;0,interest_nominal,0)</f>
        <v>0</v>
      </c>
      <c r="THJ50" s="80">
        <f>IF(production!THJ24&gt;0,interest_nominal,0)</f>
        <v>0</v>
      </c>
      <c r="THK50" s="80">
        <f>IF(production!THK24&gt;0,interest_nominal,0)</f>
        <v>0</v>
      </c>
      <c r="THL50" s="80">
        <f>IF(production!THL24&gt;0,interest_nominal,0)</f>
        <v>0</v>
      </c>
      <c r="THM50" s="80">
        <f>IF(production!THM24&gt;0,interest_nominal,0)</f>
        <v>0</v>
      </c>
      <c r="THN50" s="80">
        <f>IF(production!THN24&gt;0,interest_nominal,0)</f>
        <v>0</v>
      </c>
      <c r="THO50" s="80">
        <f>IF(production!THO24&gt;0,interest_nominal,0)</f>
        <v>0</v>
      </c>
      <c r="THP50" s="80">
        <f>IF(production!THP24&gt;0,interest_nominal,0)</f>
        <v>0</v>
      </c>
      <c r="THQ50" s="80">
        <f>IF(production!THQ24&gt;0,interest_nominal,0)</f>
        <v>0</v>
      </c>
      <c r="THR50" s="80">
        <f>IF(production!THR24&gt;0,interest_nominal,0)</f>
        <v>0</v>
      </c>
      <c r="THS50" s="80">
        <f>IF(production!THS24&gt;0,interest_nominal,0)</f>
        <v>0</v>
      </c>
      <c r="THT50" s="80">
        <f>IF(production!THT24&gt;0,interest_nominal,0)</f>
        <v>0</v>
      </c>
      <c r="THU50" s="80">
        <f>IF(production!THU24&gt;0,interest_nominal,0)</f>
        <v>0</v>
      </c>
      <c r="THV50" s="80">
        <f>IF(production!THV24&gt;0,interest_nominal,0)</f>
        <v>0</v>
      </c>
      <c r="THW50" s="80">
        <f>IF(production!THW24&gt;0,interest_nominal,0)</f>
        <v>0</v>
      </c>
      <c r="THX50" s="80">
        <f>IF(production!THX24&gt;0,interest_nominal,0)</f>
        <v>0</v>
      </c>
      <c r="THY50" s="80">
        <f>IF(production!THY24&gt;0,interest_nominal,0)</f>
        <v>0</v>
      </c>
      <c r="THZ50" s="80">
        <f>IF(production!THZ24&gt;0,interest_nominal,0)</f>
        <v>0</v>
      </c>
      <c r="TIA50" s="80">
        <f>IF(production!TIA24&gt;0,interest_nominal,0)</f>
        <v>0</v>
      </c>
      <c r="TIB50" s="80">
        <f>IF(production!TIB24&gt;0,interest_nominal,0)</f>
        <v>0</v>
      </c>
      <c r="TIC50" s="80">
        <f>IF(production!TIC24&gt;0,interest_nominal,0)</f>
        <v>0</v>
      </c>
      <c r="TID50" s="80">
        <f>IF(production!TID24&gt;0,interest_nominal,0)</f>
        <v>0</v>
      </c>
      <c r="TIE50" s="80">
        <f>IF(production!TIE24&gt;0,interest_nominal,0)</f>
        <v>0</v>
      </c>
      <c r="TIF50" s="80">
        <f>IF(production!TIF24&gt;0,interest_nominal,0)</f>
        <v>0</v>
      </c>
      <c r="TIG50" s="80">
        <f>IF(production!TIG24&gt;0,interest_nominal,0)</f>
        <v>0</v>
      </c>
      <c r="TIH50" s="80">
        <f>IF(production!TIH24&gt;0,interest_nominal,0)</f>
        <v>0</v>
      </c>
      <c r="TII50" s="80">
        <f>IF(production!TII24&gt;0,interest_nominal,0)</f>
        <v>0</v>
      </c>
      <c r="TIJ50" s="80">
        <f>IF(production!TIJ24&gt;0,interest_nominal,0)</f>
        <v>0</v>
      </c>
      <c r="TIK50" s="80">
        <f>IF(production!TIK24&gt;0,interest_nominal,0)</f>
        <v>0</v>
      </c>
      <c r="TIL50" s="80">
        <f>IF(production!TIL24&gt;0,interest_nominal,0)</f>
        <v>0</v>
      </c>
      <c r="TIM50" s="80">
        <f>IF(production!TIM24&gt;0,interest_nominal,0)</f>
        <v>0</v>
      </c>
      <c r="TIN50" s="80">
        <f>IF(production!TIN24&gt;0,interest_nominal,0)</f>
        <v>0</v>
      </c>
      <c r="TIO50" s="80">
        <f>IF(production!TIO24&gt;0,interest_nominal,0)</f>
        <v>0</v>
      </c>
      <c r="TIP50" s="80">
        <f>IF(production!TIP24&gt;0,interest_nominal,0)</f>
        <v>0</v>
      </c>
      <c r="TIQ50" s="80">
        <f>IF(production!TIQ24&gt;0,interest_nominal,0)</f>
        <v>0</v>
      </c>
      <c r="TIR50" s="80">
        <f>IF(production!TIR24&gt;0,interest_nominal,0)</f>
        <v>0</v>
      </c>
      <c r="TIS50" s="80">
        <f>IF(production!TIS24&gt;0,interest_nominal,0)</f>
        <v>0</v>
      </c>
      <c r="TIT50" s="80">
        <f>IF(production!TIT24&gt;0,interest_nominal,0)</f>
        <v>0</v>
      </c>
      <c r="TIU50" s="80">
        <f>IF(production!TIU24&gt;0,interest_nominal,0)</f>
        <v>0</v>
      </c>
      <c r="TIV50" s="80">
        <f>IF(production!TIV24&gt;0,interest_nominal,0)</f>
        <v>0</v>
      </c>
      <c r="TIW50" s="80">
        <f>IF(production!TIW24&gt;0,interest_nominal,0)</f>
        <v>0</v>
      </c>
      <c r="TIX50" s="80">
        <f>IF(production!TIX24&gt;0,interest_nominal,0)</f>
        <v>0</v>
      </c>
      <c r="TIY50" s="80">
        <f>IF(production!TIY24&gt;0,interest_nominal,0)</f>
        <v>0</v>
      </c>
      <c r="TIZ50" s="80">
        <f>IF(production!TIZ24&gt;0,interest_nominal,0)</f>
        <v>0</v>
      </c>
      <c r="TJA50" s="80">
        <f>IF(production!TJA24&gt;0,interest_nominal,0)</f>
        <v>0</v>
      </c>
      <c r="TJB50" s="80">
        <f>IF(production!TJB24&gt;0,interest_nominal,0)</f>
        <v>0</v>
      </c>
      <c r="TJC50" s="80">
        <f>IF(production!TJC24&gt;0,interest_nominal,0)</f>
        <v>0</v>
      </c>
      <c r="TJD50" s="80">
        <f>IF(production!TJD24&gt;0,interest_nominal,0)</f>
        <v>0</v>
      </c>
      <c r="TJE50" s="80">
        <f>IF(production!TJE24&gt;0,interest_nominal,0)</f>
        <v>0</v>
      </c>
      <c r="TJF50" s="80">
        <f>IF(production!TJF24&gt;0,interest_nominal,0)</f>
        <v>0</v>
      </c>
      <c r="TJG50" s="80">
        <f>IF(production!TJG24&gt;0,interest_nominal,0)</f>
        <v>0</v>
      </c>
      <c r="TJH50" s="80">
        <f>IF(production!TJH24&gt;0,interest_nominal,0)</f>
        <v>0</v>
      </c>
      <c r="TJI50" s="80">
        <f>IF(production!TJI24&gt;0,interest_nominal,0)</f>
        <v>0</v>
      </c>
      <c r="TJJ50" s="80">
        <f>IF(production!TJJ24&gt;0,interest_nominal,0)</f>
        <v>0</v>
      </c>
      <c r="TJK50" s="80">
        <f>IF(production!TJK24&gt;0,interest_nominal,0)</f>
        <v>0</v>
      </c>
      <c r="TJL50" s="80">
        <f>IF(production!TJL24&gt;0,interest_nominal,0)</f>
        <v>0</v>
      </c>
      <c r="TJM50" s="80">
        <f>IF(production!TJM24&gt;0,interest_nominal,0)</f>
        <v>0</v>
      </c>
      <c r="TJN50" s="80">
        <f>IF(production!TJN24&gt;0,interest_nominal,0)</f>
        <v>0</v>
      </c>
      <c r="TJO50" s="80">
        <f>IF(production!TJO24&gt;0,interest_nominal,0)</f>
        <v>0</v>
      </c>
      <c r="TJP50" s="80">
        <f>IF(production!TJP24&gt;0,interest_nominal,0)</f>
        <v>0</v>
      </c>
      <c r="TJQ50" s="80">
        <f>IF(production!TJQ24&gt;0,interest_nominal,0)</f>
        <v>0</v>
      </c>
      <c r="TJR50" s="80">
        <f>IF(production!TJR24&gt;0,interest_nominal,0)</f>
        <v>0</v>
      </c>
      <c r="TJS50" s="80">
        <f>IF(production!TJS24&gt;0,interest_nominal,0)</f>
        <v>0</v>
      </c>
      <c r="TJT50" s="80">
        <f>IF(production!TJT24&gt;0,interest_nominal,0)</f>
        <v>0</v>
      </c>
      <c r="TJU50" s="80">
        <f>IF(production!TJU24&gt;0,interest_nominal,0)</f>
        <v>0</v>
      </c>
      <c r="TJV50" s="80">
        <f>IF(production!TJV24&gt;0,interest_nominal,0)</f>
        <v>0</v>
      </c>
      <c r="TJW50" s="80">
        <f>IF(production!TJW24&gt;0,interest_nominal,0)</f>
        <v>0</v>
      </c>
      <c r="TJX50" s="80">
        <f>IF(production!TJX24&gt;0,interest_nominal,0)</f>
        <v>0</v>
      </c>
      <c r="TJY50" s="80">
        <f>IF(production!TJY24&gt;0,interest_nominal,0)</f>
        <v>0</v>
      </c>
      <c r="TJZ50" s="80">
        <f>IF(production!TJZ24&gt;0,interest_nominal,0)</f>
        <v>0</v>
      </c>
      <c r="TKA50" s="80">
        <f>IF(production!TKA24&gt;0,interest_nominal,0)</f>
        <v>0</v>
      </c>
      <c r="TKB50" s="80">
        <f>IF(production!TKB24&gt;0,interest_nominal,0)</f>
        <v>0</v>
      </c>
      <c r="TKC50" s="80">
        <f>IF(production!TKC24&gt;0,interest_nominal,0)</f>
        <v>0</v>
      </c>
      <c r="TKD50" s="80">
        <f>IF(production!TKD24&gt;0,interest_nominal,0)</f>
        <v>0</v>
      </c>
      <c r="TKE50" s="80">
        <f>IF(production!TKE24&gt;0,interest_nominal,0)</f>
        <v>0</v>
      </c>
      <c r="TKF50" s="80">
        <f>IF(production!TKF24&gt;0,interest_nominal,0)</f>
        <v>0</v>
      </c>
      <c r="TKG50" s="80">
        <f>IF(production!TKG24&gt;0,interest_nominal,0)</f>
        <v>0</v>
      </c>
      <c r="TKH50" s="80">
        <f>IF(production!TKH24&gt;0,interest_nominal,0)</f>
        <v>0</v>
      </c>
      <c r="TKI50" s="80">
        <f>IF(production!TKI24&gt;0,interest_nominal,0)</f>
        <v>0</v>
      </c>
      <c r="TKJ50" s="80">
        <f>IF(production!TKJ24&gt;0,interest_nominal,0)</f>
        <v>0</v>
      </c>
      <c r="TKK50" s="80">
        <f>IF(production!TKK24&gt;0,interest_nominal,0)</f>
        <v>0</v>
      </c>
      <c r="TKL50" s="80">
        <f>IF(production!TKL24&gt;0,interest_nominal,0)</f>
        <v>0</v>
      </c>
      <c r="TKM50" s="80">
        <f>IF(production!TKM24&gt;0,interest_nominal,0)</f>
        <v>0</v>
      </c>
      <c r="TKN50" s="80">
        <f>IF(production!TKN24&gt;0,interest_nominal,0)</f>
        <v>0</v>
      </c>
      <c r="TKO50" s="80">
        <f>IF(production!TKO24&gt;0,interest_nominal,0)</f>
        <v>0</v>
      </c>
      <c r="TKP50" s="80">
        <f>IF(production!TKP24&gt;0,interest_nominal,0)</f>
        <v>0</v>
      </c>
      <c r="TKQ50" s="80">
        <f>IF(production!TKQ24&gt;0,interest_nominal,0)</f>
        <v>0</v>
      </c>
      <c r="TKR50" s="80">
        <f>IF(production!TKR24&gt;0,interest_nominal,0)</f>
        <v>0</v>
      </c>
      <c r="TKS50" s="80">
        <f>IF(production!TKS24&gt;0,interest_nominal,0)</f>
        <v>0</v>
      </c>
      <c r="TKT50" s="80">
        <f>IF(production!TKT24&gt;0,interest_nominal,0)</f>
        <v>0</v>
      </c>
      <c r="TKU50" s="80">
        <f>IF(production!TKU24&gt;0,interest_nominal,0)</f>
        <v>0</v>
      </c>
      <c r="TKV50" s="80">
        <f>IF(production!TKV24&gt;0,interest_nominal,0)</f>
        <v>0</v>
      </c>
      <c r="TKW50" s="80">
        <f>IF(production!TKW24&gt;0,interest_nominal,0)</f>
        <v>0</v>
      </c>
      <c r="TKX50" s="80">
        <f>IF(production!TKX24&gt;0,interest_nominal,0)</f>
        <v>0</v>
      </c>
      <c r="TKY50" s="80">
        <f>IF(production!TKY24&gt;0,interest_nominal,0)</f>
        <v>0</v>
      </c>
      <c r="TKZ50" s="80">
        <f>IF(production!TKZ24&gt;0,interest_nominal,0)</f>
        <v>0</v>
      </c>
      <c r="TLA50" s="80">
        <f>IF(production!TLA24&gt;0,interest_nominal,0)</f>
        <v>0</v>
      </c>
      <c r="TLB50" s="80">
        <f>IF(production!TLB24&gt;0,interest_nominal,0)</f>
        <v>0</v>
      </c>
      <c r="TLC50" s="80">
        <f>IF(production!TLC24&gt;0,interest_nominal,0)</f>
        <v>0</v>
      </c>
      <c r="TLD50" s="80">
        <f>IF(production!TLD24&gt;0,interest_nominal,0)</f>
        <v>0</v>
      </c>
      <c r="TLE50" s="80">
        <f>IF(production!TLE24&gt;0,interest_nominal,0)</f>
        <v>0</v>
      </c>
      <c r="TLF50" s="80">
        <f>IF(production!TLF24&gt;0,interest_nominal,0)</f>
        <v>0</v>
      </c>
      <c r="TLG50" s="80">
        <f>IF(production!TLG24&gt;0,interest_nominal,0)</f>
        <v>0</v>
      </c>
      <c r="TLH50" s="80">
        <f>IF(production!TLH24&gt;0,interest_nominal,0)</f>
        <v>0</v>
      </c>
      <c r="TLI50" s="80">
        <f>IF(production!TLI24&gt;0,interest_nominal,0)</f>
        <v>0</v>
      </c>
      <c r="TLJ50" s="80">
        <f>IF(production!TLJ24&gt;0,interest_nominal,0)</f>
        <v>0</v>
      </c>
      <c r="TLK50" s="80">
        <f>IF(production!TLK24&gt;0,interest_nominal,0)</f>
        <v>0</v>
      </c>
      <c r="TLL50" s="80">
        <f>IF(production!TLL24&gt;0,interest_nominal,0)</f>
        <v>0</v>
      </c>
      <c r="TLM50" s="80">
        <f>IF(production!TLM24&gt;0,interest_nominal,0)</f>
        <v>0</v>
      </c>
      <c r="TLN50" s="80">
        <f>IF(production!TLN24&gt;0,interest_nominal,0)</f>
        <v>0</v>
      </c>
      <c r="TLO50" s="80">
        <f>IF(production!TLO24&gt;0,interest_nominal,0)</f>
        <v>0</v>
      </c>
      <c r="TLP50" s="80">
        <f>IF(production!TLP24&gt;0,interest_nominal,0)</f>
        <v>0</v>
      </c>
      <c r="TLQ50" s="80">
        <f>IF(production!TLQ24&gt;0,interest_nominal,0)</f>
        <v>0</v>
      </c>
      <c r="TLR50" s="80">
        <f>IF(production!TLR24&gt;0,interest_nominal,0)</f>
        <v>0</v>
      </c>
      <c r="TLS50" s="80">
        <f>IF(production!TLS24&gt;0,interest_nominal,0)</f>
        <v>0</v>
      </c>
      <c r="TLT50" s="80">
        <f>IF(production!TLT24&gt;0,interest_nominal,0)</f>
        <v>0</v>
      </c>
      <c r="TLU50" s="80">
        <f>IF(production!TLU24&gt;0,interest_nominal,0)</f>
        <v>0</v>
      </c>
      <c r="TLV50" s="80">
        <f>IF(production!TLV24&gt;0,interest_nominal,0)</f>
        <v>0</v>
      </c>
      <c r="TLW50" s="80">
        <f>IF(production!TLW24&gt;0,interest_nominal,0)</f>
        <v>0</v>
      </c>
      <c r="TLX50" s="80">
        <f>IF(production!TLX24&gt;0,interest_nominal,0)</f>
        <v>0</v>
      </c>
      <c r="TLY50" s="80">
        <f>IF(production!TLY24&gt;0,interest_nominal,0)</f>
        <v>0</v>
      </c>
      <c r="TLZ50" s="80">
        <f>IF(production!TLZ24&gt;0,interest_nominal,0)</f>
        <v>0</v>
      </c>
      <c r="TMA50" s="80">
        <f>IF(production!TMA24&gt;0,interest_nominal,0)</f>
        <v>0</v>
      </c>
      <c r="TMB50" s="80">
        <f>IF(production!TMB24&gt;0,interest_nominal,0)</f>
        <v>0</v>
      </c>
      <c r="TMC50" s="80">
        <f>IF(production!TMC24&gt;0,interest_nominal,0)</f>
        <v>0</v>
      </c>
      <c r="TMD50" s="80">
        <f>IF(production!TMD24&gt;0,interest_nominal,0)</f>
        <v>0</v>
      </c>
      <c r="TME50" s="80">
        <f>IF(production!TME24&gt;0,interest_nominal,0)</f>
        <v>0</v>
      </c>
      <c r="TMF50" s="80">
        <f>IF(production!TMF24&gt;0,interest_nominal,0)</f>
        <v>0</v>
      </c>
      <c r="TMG50" s="80">
        <f>IF(production!TMG24&gt;0,interest_nominal,0)</f>
        <v>0</v>
      </c>
      <c r="TMH50" s="80">
        <f>IF(production!TMH24&gt;0,interest_nominal,0)</f>
        <v>0</v>
      </c>
      <c r="TMI50" s="80">
        <f>IF(production!TMI24&gt;0,interest_nominal,0)</f>
        <v>0</v>
      </c>
      <c r="TMJ50" s="80">
        <f>IF(production!TMJ24&gt;0,interest_nominal,0)</f>
        <v>0</v>
      </c>
      <c r="TMK50" s="80">
        <f>IF(production!TMK24&gt;0,interest_nominal,0)</f>
        <v>0</v>
      </c>
      <c r="TML50" s="80">
        <f>IF(production!TML24&gt;0,interest_nominal,0)</f>
        <v>0</v>
      </c>
      <c r="TMM50" s="80">
        <f>IF(production!TMM24&gt;0,interest_nominal,0)</f>
        <v>0</v>
      </c>
      <c r="TMN50" s="80">
        <f>IF(production!TMN24&gt;0,interest_nominal,0)</f>
        <v>0</v>
      </c>
      <c r="TMO50" s="80">
        <f>IF(production!TMO24&gt;0,interest_nominal,0)</f>
        <v>0</v>
      </c>
      <c r="TMP50" s="80">
        <f>IF(production!TMP24&gt;0,interest_nominal,0)</f>
        <v>0</v>
      </c>
      <c r="TMQ50" s="80">
        <f>IF(production!TMQ24&gt;0,interest_nominal,0)</f>
        <v>0</v>
      </c>
      <c r="TMR50" s="80">
        <f>IF(production!TMR24&gt;0,interest_nominal,0)</f>
        <v>0</v>
      </c>
      <c r="TMS50" s="80">
        <f>IF(production!TMS24&gt;0,interest_nominal,0)</f>
        <v>0</v>
      </c>
      <c r="TMT50" s="80">
        <f>IF(production!TMT24&gt;0,interest_nominal,0)</f>
        <v>0</v>
      </c>
      <c r="TMU50" s="80">
        <f>IF(production!TMU24&gt;0,interest_nominal,0)</f>
        <v>0</v>
      </c>
      <c r="TMV50" s="80">
        <f>IF(production!TMV24&gt;0,interest_nominal,0)</f>
        <v>0</v>
      </c>
      <c r="TMW50" s="80">
        <f>IF(production!TMW24&gt;0,interest_nominal,0)</f>
        <v>0</v>
      </c>
      <c r="TMX50" s="80">
        <f>IF(production!TMX24&gt;0,interest_nominal,0)</f>
        <v>0</v>
      </c>
      <c r="TMY50" s="80">
        <f>IF(production!TMY24&gt;0,interest_nominal,0)</f>
        <v>0</v>
      </c>
      <c r="TMZ50" s="80">
        <f>IF(production!TMZ24&gt;0,interest_nominal,0)</f>
        <v>0</v>
      </c>
      <c r="TNA50" s="80">
        <f>IF(production!TNA24&gt;0,interest_nominal,0)</f>
        <v>0</v>
      </c>
      <c r="TNB50" s="80">
        <f>IF(production!TNB24&gt;0,interest_nominal,0)</f>
        <v>0</v>
      </c>
      <c r="TNC50" s="80">
        <f>IF(production!TNC24&gt;0,interest_nominal,0)</f>
        <v>0</v>
      </c>
      <c r="TND50" s="80">
        <f>IF(production!TND24&gt;0,interest_nominal,0)</f>
        <v>0</v>
      </c>
      <c r="TNE50" s="80">
        <f>IF(production!TNE24&gt;0,interest_nominal,0)</f>
        <v>0</v>
      </c>
      <c r="TNF50" s="80">
        <f>IF(production!TNF24&gt;0,interest_nominal,0)</f>
        <v>0</v>
      </c>
      <c r="TNG50" s="80">
        <f>IF(production!TNG24&gt;0,interest_nominal,0)</f>
        <v>0</v>
      </c>
      <c r="TNH50" s="80">
        <f>IF(production!TNH24&gt;0,interest_nominal,0)</f>
        <v>0</v>
      </c>
      <c r="TNI50" s="80">
        <f>IF(production!TNI24&gt;0,interest_nominal,0)</f>
        <v>0</v>
      </c>
      <c r="TNJ50" s="80">
        <f>IF(production!TNJ24&gt;0,interest_nominal,0)</f>
        <v>0</v>
      </c>
      <c r="TNK50" s="80">
        <f>IF(production!TNK24&gt;0,interest_nominal,0)</f>
        <v>0</v>
      </c>
      <c r="TNL50" s="80">
        <f>IF(production!TNL24&gt;0,interest_nominal,0)</f>
        <v>0</v>
      </c>
      <c r="TNM50" s="80">
        <f>IF(production!TNM24&gt;0,interest_nominal,0)</f>
        <v>0</v>
      </c>
      <c r="TNN50" s="80">
        <f>IF(production!TNN24&gt;0,interest_nominal,0)</f>
        <v>0</v>
      </c>
      <c r="TNO50" s="80">
        <f>IF(production!TNO24&gt;0,interest_nominal,0)</f>
        <v>0</v>
      </c>
      <c r="TNP50" s="80">
        <f>IF(production!TNP24&gt;0,interest_nominal,0)</f>
        <v>0</v>
      </c>
      <c r="TNQ50" s="80">
        <f>IF(production!TNQ24&gt;0,interest_nominal,0)</f>
        <v>0</v>
      </c>
      <c r="TNR50" s="80">
        <f>IF(production!TNR24&gt;0,interest_nominal,0)</f>
        <v>0</v>
      </c>
      <c r="TNS50" s="80">
        <f>IF(production!TNS24&gt;0,interest_nominal,0)</f>
        <v>0</v>
      </c>
      <c r="TNT50" s="80">
        <f>IF(production!TNT24&gt;0,interest_nominal,0)</f>
        <v>0</v>
      </c>
      <c r="TNU50" s="80">
        <f>IF(production!TNU24&gt;0,interest_nominal,0)</f>
        <v>0</v>
      </c>
      <c r="TNV50" s="80">
        <f>IF(production!TNV24&gt;0,interest_nominal,0)</f>
        <v>0</v>
      </c>
      <c r="TNW50" s="80">
        <f>IF(production!TNW24&gt;0,interest_nominal,0)</f>
        <v>0</v>
      </c>
      <c r="TNX50" s="80">
        <f>IF(production!TNX24&gt;0,interest_nominal,0)</f>
        <v>0</v>
      </c>
      <c r="TNY50" s="80">
        <f>IF(production!TNY24&gt;0,interest_nominal,0)</f>
        <v>0</v>
      </c>
      <c r="TNZ50" s="80">
        <f>IF(production!TNZ24&gt;0,interest_nominal,0)</f>
        <v>0</v>
      </c>
      <c r="TOA50" s="80">
        <f>IF(production!TOA24&gt;0,interest_nominal,0)</f>
        <v>0</v>
      </c>
      <c r="TOB50" s="80">
        <f>IF(production!TOB24&gt;0,interest_nominal,0)</f>
        <v>0</v>
      </c>
      <c r="TOC50" s="80">
        <f>IF(production!TOC24&gt;0,interest_nominal,0)</f>
        <v>0</v>
      </c>
      <c r="TOD50" s="80">
        <f>IF(production!TOD24&gt;0,interest_nominal,0)</f>
        <v>0</v>
      </c>
      <c r="TOE50" s="80">
        <f>IF(production!TOE24&gt;0,interest_nominal,0)</f>
        <v>0</v>
      </c>
      <c r="TOF50" s="80">
        <f>IF(production!TOF24&gt;0,interest_nominal,0)</f>
        <v>0</v>
      </c>
      <c r="TOG50" s="80">
        <f>IF(production!TOG24&gt;0,interest_nominal,0)</f>
        <v>0</v>
      </c>
      <c r="TOH50" s="80">
        <f>IF(production!TOH24&gt;0,interest_nominal,0)</f>
        <v>0</v>
      </c>
      <c r="TOI50" s="80">
        <f>IF(production!TOI24&gt;0,interest_nominal,0)</f>
        <v>0</v>
      </c>
      <c r="TOJ50" s="80">
        <f>IF(production!TOJ24&gt;0,interest_nominal,0)</f>
        <v>0</v>
      </c>
      <c r="TOK50" s="80">
        <f>IF(production!TOK24&gt;0,interest_nominal,0)</f>
        <v>0</v>
      </c>
      <c r="TOL50" s="80">
        <f>IF(production!TOL24&gt;0,interest_nominal,0)</f>
        <v>0</v>
      </c>
      <c r="TOM50" s="80">
        <f>IF(production!TOM24&gt;0,interest_nominal,0)</f>
        <v>0</v>
      </c>
      <c r="TON50" s="80">
        <f>IF(production!TON24&gt;0,interest_nominal,0)</f>
        <v>0</v>
      </c>
      <c r="TOO50" s="80">
        <f>IF(production!TOO24&gt;0,interest_nominal,0)</f>
        <v>0</v>
      </c>
      <c r="TOP50" s="80">
        <f>IF(production!TOP24&gt;0,interest_nominal,0)</f>
        <v>0</v>
      </c>
      <c r="TOQ50" s="80">
        <f>IF(production!TOQ24&gt;0,interest_nominal,0)</f>
        <v>0</v>
      </c>
      <c r="TOR50" s="80">
        <f>IF(production!TOR24&gt;0,interest_nominal,0)</f>
        <v>0</v>
      </c>
      <c r="TOS50" s="80">
        <f>IF(production!TOS24&gt;0,interest_nominal,0)</f>
        <v>0</v>
      </c>
      <c r="TOT50" s="80">
        <f>IF(production!TOT24&gt;0,interest_nominal,0)</f>
        <v>0</v>
      </c>
      <c r="TOU50" s="80">
        <f>IF(production!TOU24&gt;0,interest_nominal,0)</f>
        <v>0</v>
      </c>
      <c r="TOV50" s="80">
        <f>IF(production!TOV24&gt;0,interest_nominal,0)</f>
        <v>0</v>
      </c>
      <c r="TOW50" s="80">
        <f>IF(production!TOW24&gt;0,interest_nominal,0)</f>
        <v>0</v>
      </c>
      <c r="TOX50" s="80">
        <f>IF(production!TOX24&gt;0,interest_nominal,0)</f>
        <v>0</v>
      </c>
      <c r="TOY50" s="80">
        <f>IF(production!TOY24&gt;0,interest_nominal,0)</f>
        <v>0</v>
      </c>
      <c r="TOZ50" s="80">
        <f>IF(production!TOZ24&gt;0,interest_nominal,0)</f>
        <v>0</v>
      </c>
      <c r="TPA50" s="80">
        <f>IF(production!TPA24&gt;0,interest_nominal,0)</f>
        <v>0</v>
      </c>
      <c r="TPB50" s="80">
        <f>IF(production!TPB24&gt;0,interest_nominal,0)</f>
        <v>0</v>
      </c>
      <c r="TPC50" s="80">
        <f>IF(production!TPC24&gt;0,interest_nominal,0)</f>
        <v>0</v>
      </c>
      <c r="TPD50" s="80">
        <f>IF(production!TPD24&gt;0,interest_nominal,0)</f>
        <v>0</v>
      </c>
      <c r="TPE50" s="80">
        <f>IF(production!TPE24&gt;0,interest_nominal,0)</f>
        <v>0</v>
      </c>
      <c r="TPF50" s="80">
        <f>IF(production!TPF24&gt;0,interest_nominal,0)</f>
        <v>0</v>
      </c>
      <c r="TPG50" s="80">
        <f>IF(production!TPG24&gt;0,interest_nominal,0)</f>
        <v>0</v>
      </c>
      <c r="TPH50" s="80">
        <f>IF(production!TPH24&gt;0,interest_nominal,0)</f>
        <v>0</v>
      </c>
      <c r="TPI50" s="80">
        <f>IF(production!TPI24&gt;0,interest_nominal,0)</f>
        <v>0</v>
      </c>
      <c r="TPJ50" s="80">
        <f>IF(production!TPJ24&gt;0,interest_nominal,0)</f>
        <v>0</v>
      </c>
      <c r="TPK50" s="80">
        <f>IF(production!TPK24&gt;0,interest_nominal,0)</f>
        <v>0</v>
      </c>
      <c r="TPL50" s="80">
        <f>IF(production!TPL24&gt;0,interest_nominal,0)</f>
        <v>0</v>
      </c>
      <c r="TPM50" s="80">
        <f>IF(production!TPM24&gt;0,interest_nominal,0)</f>
        <v>0</v>
      </c>
      <c r="TPN50" s="80">
        <f>IF(production!TPN24&gt;0,interest_nominal,0)</f>
        <v>0</v>
      </c>
      <c r="TPO50" s="80">
        <f>IF(production!TPO24&gt;0,interest_nominal,0)</f>
        <v>0</v>
      </c>
      <c r="TPP50" s="80">
        <f>IF(production!TPP24&gt;0,interest_nominal,0)</f>
        <v>0</v>
      </c>
      <c r="TPQ50" s="80">
        <f>IF(production!TPQ24&gt;0,interest_nominal,0)</f>
        <v>0</v>
      </c>
      <c r="TPR50" s="80">
        <f>IF(production!TPR24&gt;0,interest_nominal,0)</f>
        <v>0</v>
      </c>
      <c r="TPS50" s="80">
        <f>IF(production!TPS24&gt;0,interest_nominal,0)</f>
        <v>0</v>
      </c>
      <c r="TPT50" s="80">
        <f>IF(production!TPT24&gt;0,interest_nominal,0)</f>
        <v>0</v>
      </c>
      <c r="TPU50" s="80">
        <f>IF(production!TPU24&gt;0,interest_nominal,0)</f>
        <v>0</v>
      </c>
      <c r="TPV50" s="80">
        <f>IF(production!TPV24&gt;0,interest_nominal,0)</f>
        <v>0</v>
      </c>
      <c r="TPW50" s="80">
        <f>IF(production!TPW24&gt;0,interest_nominal,0)</f>
        <v>0</v>
      </c>
      <c r="TPX50" s="80">
        <f>IF(production!TPX24&gt;0,interest_nominal,0)</f>
        <v>0</v>
      </c>
      <c r="TPY50" s="80">
        <f>IF(production!TPY24&gt;0,interest_nominal,0)</f>
        <v>0</v>
      </c>
      <c r="TPZ50" s="80">
        <f>IF(production!TPZ24&gt;0,interest_nominal,0)</f>
        <v>0</v>
      </c>
      <c r="TQA50" s="80">
        <f>IF(production!TQA24&gt;0,interest_nominal,0)</f>
        <v>0</v>
      </c>
      <c r="TQB50" s="80">
        <f>IF(production!TQB24&gt;0,interest_nominal,0)</f>
        <v>0</v>
      </c>
      <c r="TQC50" s="80">
        <f>IF(production!TQC24&gt;0,interest_nominal,0)</f>
        <v>0</v>
      </c>
      <c r="TQD50" s="80">
        <f>IF(production!TQD24&gt;0,interest_nominal,0)</f>
        <v>0</v>
      </c>
      <c r="TQE50" s="80">
        <f>IF(production!TQE24&gt;0,interest_nominal,0)</f>
        <v>0</v>
      </c>
      <c r="TQF50" s="80">
        <f>IF(production!TQF24&gt;0,interest_nominal,0)</f>
        <v>0</v>
      </c>
      <c r="TQG50" s="80">
        <f>IF(production!TQG24&gt;0,interest_nominal,0)</f>
        <v>0</v>
      </c>
      <c r="TQH50" s="80">
        <f>IF(production!TQH24&gt;0,interest_nominal,0)</f>
        <v>0</v>
      </c>
      <c r="TQI50" s="80">
        <f>IF(production!TQI24&gt;0,interest_nominal,0)</f>
        <v>0</v>
      </c>
      <c r="TQJ50" s="80">
        <f>IF(production!TQJ24&gt;0,interest_nominal,0)</f>
        <v>0</v>
      </c>
      <c r="TQK50" s="80">
        <f>IF(production!TQK24&gt;0,interest_nominal,0)</f>
        <v>0</v>
      </c>
      <c r="TQL50" s="80">
        <f>IF(production!TQL24&gt;0,interest_nominal,0)</f>
        <v>0</v>
      </c>
      <c r="TQM50" s="80">
        <f>IF(production!TQM24&gt;0,interest_nominal,0)</f>
        <v>0</v>
      </c>
      <c r="TQN50" s="80">
        <f>IF(production!TQN24&gt;0,interest_nominal,0)</f>
        <v>0</v>
      </c>
      <c r="TQO50" s="80">
        <f>IF(production!TQO24&gt;0,interest_nominal,0)</f>
        <v>0</v>
      </c>
      <c r="TQP50" s="80">
        <f>IF(production!TQP24&gt;0,interest_nominal,0)</f>
        <v>0</v>
      </c>
      <c r="TQQ50" s="80">
        <f>IF(production!TQQ24&gt;0,interest_nominal,0)</f>
        <v>0</v>
      </c>
      <c r="TQR50" s="80">
        <f>IF(production!TQR24&gt;0,interest_nominal,0)</f>
        <v>0</v>
      </c>
      <c r="TQS50" s="80">
        <f>IF(production!TQS24&gt;0,interest_nominal,0)</f>
        <v>0</v>
      </c>
      <c r="TQT50" s="80">
        <f>IF(production!TQT24&gt;0,interest_nominal,0)</f>
        <v>0</v>
      </c>
      <c r="TQU50" s="80">
        <f>IF(production!TQU24&gt;0,interest_nominal,0)</f>
        <v>0</v>
      </c>
      <c r="TQV50" s="80">
        <f>IF(production!TQV24&gt;0,interest_nominal,0)</f>
        <v>0</v>
      </c>
      <c r="TQW50" s="80">
        <f>IF(production!TQW24&gt;0,interest_nominal,0)</f>
        <v>0</v>
      </c>
      <c r="TQX50" s="80">
        <f>IF(production!TQX24&gt;0,interest_nominal,0)</f>
        <v>0</v>
      </c>
      <c r="TQY50" s="80">
        <f>IF(production!TQY24&gt;0,interest_nominal,0)</f>
        <v>0</v>
      </c>
      <c r="TQZ50" s="80">
        <f>IF(production!TQZ24&gt;0,interest_nominal,0)</f>
        <v>0</v>
      </c>
      <c r="TRA50" s="80">
        <f>IF(production!TRA24&gt;0,interest_nominal,0)</f>
        <v>0</v>
      </c>
      <c r="TRB50" s="80">
        <f>IF(production!TRB24&gt;0,interest_nominal,0)</f>
        <v>0</v>
      </c>
      <c r="TRC50" s="80">
        <f>IF(production!TRC24&gt;0,interest_nominal,0)</f>
        <v>0</v>
      </c>
      <c r="TRD50" s="80">
        <f>IF(production!TRD24&gt;0,interest_nominal,0)</f>
        <v>0</v>
      </c>
      <c r="TRE50" s="80">
        <f>IF(production!TRE24&gt;0,interest_nominal,0)</f>
        <v>0</v>
      </c>
      <c r="TRF50" s="80">
        <f>IF(production!TRF24&gt;0,interest_nominal,0)</f>
        <v>0</v>
      </c>
      <c r="TRG50" s="80">
        <f>IF(production!TRG24&gt;0,interest_nominal,0)</f>
        <v>0</v>
      </c>
      <c r="TRH50" s="80">
        <f>IF(production!TRH24&gt;0,interest_nominal,0)</f>
        <v>0</v>
      </c>
      <c r="TRI50" s="80">
        <f>IF(production!TRI24&gt;0,interest_nominal,0)</f>
        <v>0</v>
      </c>
      <c r="TRJ50" s="80">
        <f>IF(production!TRJ24&gt;0,interest_nominal,0)</f>
        <v>0</v>
      </c>
      <c r="TRK50" s="80">
        <f>IF(production!TRK24&gt;0,interest_nominal,0)</f>
        <v>0</v>
      </c>
      <c r="TRL50" s="80">
        <f>IF(production!TRL24&gt;0,interest_nominal,0)</f>
        <v>0</v>
      </c>
      <c r="TRM50" s="80">
        <f>IF(production!TRM24&gt;0,interest_nominal,0)</f>
        <v>0</v>
      </c>
      <c r="TRN50" s="80">
        <f>IF(production!TRN24&gt;0,interest_nominal,0)</f>
        <v>0</v>
      </c>
      <c r="TRO50" s="80">
        <f>IF(production!TRO24&gt;0,interest_nominal,0)</f>
        <v>0</v>
      </c>
      <c r="TRP50" s="80">
        <f>IF(production!TRP24&gt;0,interest_nominal,0)</f>
        <v>0</v>
      </c>
      <c r="TRQ50" s="80">
        <f>IF(production!TRQ24&gt;0,interest_nominal,0)</f>
        <v>0</v>
      </c>
      <c r="TRR50" s="80">
        <f>IF(production!TRR24&gt;0,interest_nominal,0)</f>
        <v>0</v>
      </c>
      <c r="TRS50" s="80">
        <f>IF(production!TRS24&gt;0,interest_nominal,0)</f>
        <v>0</v>
      </c>
      <c r="TRT50" s="80">
        <f>IF(production!TRT24&gt;0,interest_nominal,0)</f>
        <v>0</v>
      </c>
      <c r="TRU50" s="80">
        <f>IF(production!TRU24&gt;0,interest_nominal,0)</f>
        <v>0</v>
      </c>
      <c r="TRV50" s="80">
        <f>IF(production!TRV24&gt;0,interest_nominal,0)</f>
        <v>0</v>
      </c>
      <c r="TRW50" s="80">
        <f>IF(production!TRW24&gt;0,interest_nominal,0)</f>
        <v>0</v>
      </c>
      <c r="TRX50" s="80">
        <f>IF(production!TRX24&gt;0,interest_nominal,0)</f>
        <v>0</v>
      </c>
      <c r="TRY50" s="80">
        <f>IF(production!TRY24&gt;0,interest_nominal,0)</f>
        <v>0</v>
      </c>
      <c r="TRZ50" s="80">
        <f>IF(production!TRZ24&gt;0,interest_nominal,0)</f>
        <v>0</v>
      </c>
      <c r="TSA50" s="80">
        <f>IF(production!TSA24&gt;0,interest_nominal,0)</f>
        <v>0</v>
      </c>
      <c r="TSB50" s="80">
        <f>IF(production!TSB24&gt;0,interest_nominal,0)</f>
        <v>0</v>
      </c>
      <c r="TSC50" s="80">
        <f>IF(production!TSC24&gt;0,interest_nominal,0)</f>
        <v>0</v>
      </c>
      <c r="TSD50" s="80">
        <f>IF(production!TSD24&gt;0,interest_nominal,0)</f>
        <v>0</v>
      </c>
      <c r="TSE50" s="80">
        <f>IF(production!TSE24&gt;0,interest_nominal,0)</f>
        <v>0</v>
      </c>
      <c r="TSF50" s="80">
        <f>IF(production!TSF24&gt;0,interest_nominal,0)</f>
        <v>0</v>
      </c>
      <c r="TSG50" s="80">
        <f>IF(production!TSG24&gt;0,interest_nominal,0)</f>
        <v>0</v>
      </c>
      <c r="TSH50" s="80">
        <f>IF(production!TSH24&gt;0,interest_nominal,0)</f>
        <v>0</v>
      </c>
      <c r="TSI50" s="80">
        <f>IF(production!TSI24&gt;0,interest_nominal,0)</f>
        <v>0</v>
      </c>
      <c r="TSJ50" s="80">
        <f>IF(production!TSJ24&gt;0,interest_nominal,0)</f>
        <v>0</v>
      </c>
      <c r="TSK50" s="80">
        <f>IF(production!TSK24&gt;0,interest_nominal,0)</f>
        <v>0</v>
      </c>
      <c r="TSL50" s="80">
        <f>IF(production!TSL24&gt;0,interest_nominal,0)</f>
        <v>0</v>
      </c>
      <c r="TSM50" s="80">
        <f>IF(production!TSM24&gt;0,interest_nominal,0)</f>
        <v>0</v>
      </c>
      <c r="TSN50" s="80">
        <f>IF(production!TSN24&gt;0,interest_nominal,0)</f>
        <v>0</v>
      </c>
      <c r="TSO50" s="80">
        <f>IF(production!TSO24&gt;0,interest_nominal,0)</f>
        <v>0</v>
      </c>
      <c r="TSP50" s="80">
        <f>IF(production!TSP24&gt;0,interest_nominal,0)</f>
        <v>0</v>
      </c>
      <c r="TSQ50" s="80">
        <f>IF(production!TSQ24&gt;0,interest_nominal,0)</f>
        <v>0</v>
      </c>
      <c r="TSR50" s="80">
        <f>IF(production!TSR24&gt;0,interest_nominal,0)</f>
        <v>0</v>
      </c>
      <c r="TSS50" s="80">
        <f>IF(production!TSS24&gt;0,interest_nominal,0)</f>
        <v>0</v>
      </c>
      <c r="TST50" s="80">
        <f>IF(production!TST24&gt;0,interest_nominal,0)</f>
        <v>0</v>
      </c>
      <c r="TSU50" s="80">
        <f>IF(production!TSU24&gt;0,interest_nominal,0)</f>
        <v>0</v>
      </c>
      <c r="TSV50" s="80">
        <f>IF(production!TSV24&gt;0,interest_nominal,0)</f>
        <v>0</v>
      </c>
      <c r="TSW50" s="80">
        <f>IF(production!TSW24&gt;0,interest_nominal,0)</f>
        <v>0</v>
      </c>
      <c r="TSX50" s="80">
        <f>IF(production!TSX24&gt;0,interest_nominal,0)</f>
        <v>0</v>
      </c>
      <c r="TSY50" s="80">
        <f>IF(production!TSY24&gt;0,interest_nominal,0)</f>
        <v>0</v>
      </c>
      <c r="TSZ50" s="80">
        <f>IF(production!TSZ24&gt;0,interest_nominal,0)</f>
        <v>0</v>
      </c>
      <c r="TTA50" s="80">
        <f>IF(production!TTA24&gt;0,interest_nominal,0)</f>
        <v>0</v>
      </c>
      <c r="TTB50" s="80">
        <f>IF(production!TTB24&gt;0,interest_nominal,0)</f>
        <v>0</v>
      </c>
      <c r="TTC50" s="80">
        <f>IF(production!TTC24&gt;0,interest_nominal,0)</f>
        <v>0</v>
      </c>
      <c r="TTD50" s="80">
        <f>IF(production!TTD24&gt;0,interest_nominal,0)</f>
        <v>0</v>
      </c>
      <c r="TTE50" s="80">
        <f>IF(production!TTE24&gt;0,interest_nominal,0)</f>
        <v>0</v>
      </c>
      <c r="TTF50" s="80">
        <f>IF(production!TTF24&gt;0,interest_nominal,0)</f>
        <v>0</v>
      </c>
      <c r="TTG50" s="80">
        <f>IF(production!TTG24&gt;0,interest_nominal,0)</f>
        <v>0</v>
      </c>
      <c r="TTH50" s="80">
        <f>IF(production!TTH24&gt;0,interest_nominal,0)</f>
        <v>0</v>
      </c>
      <c r="TTI50" s="80">
        <f>IF(production!TTI24&gt;0,interest_nominal,0)</f>
        <v>0</v>
      </c>
      <c r="TTJ50" s="80">
        <f>IF(production!TTJ24&gt;0,interest_nominal,0)</f>
        <v>0</v>
      </c>
      <c r="TTK50" s="80">
        <f>IF(production!TTK24&gt;0,interest_nominal,0)</f>
        <v>0</v>
      </c>
      <c r="TTL50" s="80">
        <f>IF(production!TTL24&gt;0,interest_nominal,0)</f>
        <v>0</v>
      </c>
      <c r="TTM50" s="80">
        <f>IF(production!TTM24&gt;0,interest_nominal,0)</f>
        <v>0</v>
      </c>
      <c r="TTN50" s="80">
        <f>IF(production!TTN24&gt;0,interest_nominal,0)</f>
        <v>0</v>
      </c>
      <c r="TTO50" s="80">
        <f>IF(production!TTO24&gt;0,interest_nominal,0)</f>
        <v>0</v>
      </c>
      <c r="TTP50" s="80">
        <f>IF(production!TTP24&gt;0,interest_nominal,0)</f>
        <v>0</v>
      </c>
      <c r="TTQ50" s="80">
        <f>IF(production!TTQ24&gt;0,interest_nominal,0)</f>
        <v>0</v>
      </c>
      <c r="TTR50" s="80">
        <f>IF(production!TTR24&gt;0,interest_nominal,0)</f>
        <v>0</v>
      </c>
      <c r="TTS50" s="80">
        <f>IF(production!TTS24&gt;0,interest_nominal,0)</f>
        <v>0</v>
      </c>
      <c r="TTT50" s="80">
        <f>IF(production!TTT24&gt;0,interest_nominal,0)</f>
        <v>0</v>
      </c>
      <c r="TTU50" s="80">
        <f>IF(production!TTU24&gt;0,interest_nominal,0)</f>
        <v>0</v>
      </c>
      <c r="TTV50" s="80">
        <f>IF(production!TTV24&gt;0,interest_nominal,0)</f>
        <v>0</v>
      </c>
      <c r="TTW50" s="80">
        <f>IF(production!TTW24&gt;0,interest_nominal,0)</f>
        <v>0</v>
      </c>
      <c r="TTX50" s="80">
        <f>IF(production!TTX24&gt;0,interest_nominal,0)</f>
        <v>0</v>
      </c>
      <c r="TTY50" s="80">
        <f>IF(production!TTY24&gt;0,interest_nominal,0)</f>
        <v>0</v>
      </c>
      <c r="TTZ50" s="80">
        <f>IF(production!TTZ24&gt;0,interest_nominal,0)</f>
        <v>0</v>
      </c>
      <c r="TUA50" s="80">
        <f>IF(production!TUA24&gt;0,interest_nominal,0)</f>
        <v>0</v>
      </c>
      <c r="TUB50" s="80">
        <f>IF(production!TUB24&gt;0,interest_nominal,0)</f>
        <v>0</v>
      </c>
      <c r="TUC50" s="80">
        <f>IF(production!TUC24&gt;0,interest_nominal,0)</f>
        <v>0</v>
      </c>
      <c r="TUD50" s="80">
        <f>IF(production!TUD24&gt;0,interest_nominal,0)</f>
        <v>0</v>
      </c>
      <c r="TUE50" s="80">
        <f>IF(production!TUE24&gt;0,interest_nominal,0)</f>
        <v>0</v>
      </c>
      <c r="TUF50" s="80">
        <f>IF(production!TUF24&gt;0,interest_nominal,0)</f>
        <v>0</v>
      </c>
      <c r="TUG50" s="80">
        <f>IF(production!TUG24&gt;0,interest_nominal,0)</f>
        <v>0</v>
      </c>
      <c r="TUH50" s="80">
        <f>IF(production!TUH24&gt;0,interest_nominal,0)</f>
        <v>0</v>
      </c>
      <c r="TUI50" s="80">
        <f>IF(production!TUI24&gt;0,interest_nominal,0)</f>
        <v>0</v>
      </c>
      <c r="TUJ50" s="80">
        <f>IF(production!TUJ24&gt;0,interest_nominal,0)</f>
        <v>0</v>
      </c>
      <c r="TUK50" s="80">
        <f>IF(production!TUK24&gt;0,interest_nominal,0)</f>
        <v>0</v>
      </c>
      <c r="TUL50" s="80">
        <f>IF(production!TUL24&gt;0,interest_nominal,0)</f>
        <v>0</v>
      </c>
      <c r="TUM50" s="80">
        <f>IF(production!TUM24&gt;0,interest_nominal,0)</f>
        <v>0</v>
      </c>
      <c r="TUN50" s="80">
        <f>IF(production!TUN24&gt;0,interest_nominal,0)</f>
        <v>0</v>
      </c>
      <c r="TUO50" s="80">
        <f>IF(production!TUO24&gt;0,interest_nominal,0)</f>
        <v>0</v>
      </c>
      <c r="TUP50" s="80">
        <f>IF(production!TUP24&gt;0,interest_nominal,0)</f>
        <v>0</v>
      </c>
      <c r="TUQ50" s="80">
        <f>IF(production!TUQ24&gt;0,interest_nominal,0)</f>
        <v>0</v>
      </c>
      <c r="TUR50" s="80">
        <f>IF(production!TUR24&gt;0,interest_nominal,0)</f>
        <v>0</v>
      </c>
      <c r="TUS50" s="80">
        <f>IF(production!TUS24&gt;0,interest_nominal,0)</f>
        <v>0</v>
      </c>
      <c r="TUT50" s="80">
        <f>IF(production!TUT24&gt;0,interest_nominal,0)</f>
        <v>0</v>
      </c>
      <c r="TUU50" s="80">
        <f>IF(production!TUU24&gt;0,interest_nominal,0)</f>
        <v>0</v>
      </c>
      <c r="TUV50" s="80">
        <f>IF(production!TUV24&gt;0,interest_nominal,0)</f>
        <v>0</v>
      </c>
      <c r="TUW50" s="80">
        <f>IF(production!TUW24&gt;0,interest_nominal,0)</f>
        <v>0</v>
      </c>
      <c r="TUX50" s="80">
        <f>IF(production!TUX24&gt;0,interest_nominal,0)</f>
        <v>0</v>
      </c>
      <c r="TUY50" s="80">
        <f>IF(production!TUY24&gt;0,interest_nominal,0)</f>
        <v>0</v>
      </c>
      <c r="TUZ50" s="80">
        <f>IF(production!TUZ24&gt;0,interest_nominal,0)</f>
        <v>0</v>
      </c>
      <c r="TVA50" s="80">
        <f>IF(production!TVA24&gt;0,interest_nominal,0)</f>
        <v>0</v>
      </c>
      <c r="TVB50" s="80">
        <f>IF(production!TVB24&gt;0,interest_nominal,0)</f>
        <v>0</v>
      </c>
      <c r="TVC50" s="80">
        <f>IF(production!TVC24&gt;0,interest_nominal,0)</f>
        <v>0</v>
      </c>
      <c r="TVD50" s="80">
        <f>IF(production!TVD24&gt;0,interest_nominal,0)</f>
        <v>0</v>
      </c>
      <c r="TVE50" s="80">
        <f>IF(production!TVE24&gt;0,interest_nominal,0)</f>
        <v>0</v>
      </c>
      <c r="TVF50" s="80">
        <f>IF(production!TVF24&gt;0,interest_nominal,0)</f>
        <v>0</v>
      </c>
      <c r="TVG50" s="80">
        <f>IF(production!TVG24&gt;0,interest_nominal,0)</f>
        <v>0</v>
      </c>
      <c r="TVH50" s="80">
        <f>IF(production!TVH24&gt;0,interest_nominal,0)</f>
        <v>0</v>
      </c>
      <c r="TVI50" s="80">
        <f>IF(production!TVI24&gt;0,interest_nominal,0)</f>
        <v>0</v>
      </c>
      <c r="TVJ50" s="80">
        <f>IF(production!TVJ24&gt;0,interest_nominal,0)</f>
        <v>0</v>
      </c>
      <c r="TVK50" s="80">
        <f>IF(production!TVK24&gt;0,interest_nominal,0)</f>
        <v>0</v>
      </c>
      <c r="TVL50" s="80">
        <f>IF(production!TVL24&gt;0,interest_nominal,0)</f>
        <v>0</v>
      </c>
      <c r="TVM50" s="80">
        <f>IF(production!TVM24&gt;0,interest_nominal,0)</f>
        <v>0</v>
      </c>
      <c r="TVN50" s="80">
        <f>IF(production!TVN24&gt;0,interest_nominal,0)</f>
        <v>0</v>
      </c>
      <c r="TVO50" s="80">
        <f>IF(production!TVO24&gt;0,interest_nominal,0)</f>
        <v>0</v>
      </c>
      <c r="TVP50" s="80">
        <f>IF(production!TVP24&gt;0,interest_nominal,0)</f>
        <v>0</v>
      </c>
      <c r="TVQ50" s="80">
        <f>IF(production!TVQ24&gt;0,interest_nominal,0)</f>
        <v>0</v>
      </c>
      <c r="TVR50" s="80">
        <f>IF(production!TVR24&gt;0,interest_nominal,0)</f>
        <v>0</v>
      </c>
      <c r="TVS50" s="80">
        <f>IF(production!TVS24&gt;0,interest_nominal,0)</f>
        <v>0</v>
      </c>
      <c r="TVT50" s="80">
        <f>IF(production!TVT24&gt;0,interest_nominal,0)</f>
        <v>0</v>
      </c>
      <c r="TVU50" s="80">
        <f>IF(production!TVU24&gt;0,interest_nominal,0)</f>
        <v>0</v>
      </c>
      <c r="TVV50" s="80">
        <f>IF(production!TVV24&gt;0,interest_nominal,0)</f>
        <v>0</v>
      </c>
      <c r="TVW50" s="80">
        <f>IF(production!TVW24&gt;0,interest_nominal,0)</f>
        <v>0</v>
      </c>
      <c r="TVX50" s="80">
        <f>IF(production!TVX24&gt;0,interest_nominal,0)</f>
        <v>0</v>
      </c>
      <c r="TVY50" s="80">
        <f>IF(production!TVY24&gt;0,interest_nominal,0)</f>
        <v>0</v>
      </c>
      <c r="TVZ50" s="80">
        <f>IF(production!TVZ24&gt;0,interest_nominal,0)</f>
        <v>0</v>
      </c>
      <c r="TWA50" s="80">
        <f>IF(production!TWA24&gt;0,interest_nominal,0)</f>
        <v>0</v>
      </c>
      <c r="TWB50" s="80">
        <f>IF(production!TWB24&gt;0,interest_nominal,0)</f>
        <v>0</v>
      </c>
      <c r="TWC50" s="80">
        <f>IF(production!TWC24&gt;0,interest_nominal,0)</f>
        <v>0</v>
      </c>
      <c r="TWD50" s="80">
        <f>IF(production!TWD24&gt;0,interest_nominal,0)</f>
        <v>0</v>
      </c>
      <c r="TWE50" s="80">
        <f>IF(production!TWE24&gt;0,interest_nominal,0)</f>
        <v>0</v>
      </c>
      <c r="TWF50" s="80">
        <f>IF(production!TWF24&gt;0,interest_nominal,0)</f>
        <v>0</v>
      </c>
      <c r="TWG50" s="80">
        <f>IF(production!TWG24&gt;0,interest_nominal,0)</f>
        <v>0</v>
      </c>
      <c r="TWH50" s="80">
        <f>IF(production!TWH24&gt;0,interest_nominal,0)</f>
        <v>0</v>
      </c>
      <c r="TWI50" s="80">
        <f>IF(production!TWI24&gt;0,interest_nominal,0)</f>
        <v>0</v>
      </c>
      <c r="TWJ50" s="80">
        <f>IF(production!TWJ24&gt;0,interest_nominal,0)</f>
        <v>0</v>
      </c>
      <c r="TWK50" s="80">
        <f>IF(production!TWK24&gt;0,interest_nominal,0)</f>
        <v>0</v>
      </c>
      <c r="TWL50" s="80">
        <f>IF(production!TWL24&gt;0,interest_nominal,0)</f>
        <v>0</v>
      </c>
      <c r="TWM50" s="80">
        <f>IF(production!TWM24&gt;0,interest_nominal,0)</f>
        <v>0</v>
      </c>
      <c r="TWN50" s="80">
        <f>IF(production!TWN24&gt;0,interest_nominal,0)</f>
        <v>0</v>
      </c>
      <c r="TWO50" s="80">
        <f>IF(production!TWO24&gt;0,interest_nominal,0)</f>
        <v>0</v>
      </c>
      <c r="TWP50" s="80">
        <f>IF(production!TWP24&gt;0,interest_nominal,0)</f>
        <v>0</v>
      </c>
      <c r="TWQ50" s="80">
        <f>IF(production!TWQ24&gt;0,interest_nominal,0)</f>
        <v>0</v>
      </c>
      <c r="TWR50" s="80">
        <f>IF(production!TWR24&gt;0,interest_nominal,0)</f>
        <v>0</v>
      </c>
      <c r="TWS50" s="80">
        <f>IF(production!TWS24&gt;0,interest_nominal,0)</f>
        <v>0</v>
      </c>
      <c r="TWT50" s="80">
        <f>IF(production!TWT24&gt;0,interest_nominal,0)</f>
        <v>0</v>
      </c>
      <c r="TWU50" s="80">
        <f>IF(production!TWU24&gt;0,interest_nominal,0)</f>
        <v>0</v>
      </c>
      <c r="TWV50" s="80">
        <f>IF(production!TWV24&gt;0,interest_nominal,0)</f>
        <v>0</v>
      </c>
      <c r="TWW50" s="80">
        <f>IF(production!TWW24&gt;0,interest_nominal,0)</f>
        <v>0</v>
      </c>
      <c r="TWX50" s="80">
        <f>IF(production!TWX24&gt;0,interest_nominal,0)</f>
        <v>0</v>
      </c>
      <c r="TWY50" s="80">
        <f>IF(production!TWY24&gt;0,interest_nominal,0)</f>
        <v>0</v>
      </c>
      <c r="TWZ50" s="80">
        <f>IF(production!TWZ24&gt;0,interest_nominal,0)</f>
        <v>0</v>
      </c>
      <c r="TXA50" s="80">
        <f>IF(production!TXA24&gt;0,interest_nominal,0)</f>
        <v>0</v>
      </c>
      <c r="TXB50" s="80">
        <f>IF(production!TXB24&gt;0,interest_nominal,0)</f>
        <v>0</v>
      </c>
      <c r="TXC50" s="80">
        <f>IF(production!TXC24&gt;0,interest_nominal,0)</f>
        <v>0</v>
      </c>
      <c r="TXD50" s="80">
        <f>IF(production!TXD24&gt;0,interest_nominal,0)</f>
        <v>0</v>
      </c>
      <c r="TXE50" s="80">
        <f>IF(production!TXE24&gt;0,interest_nominal,0)</f>
        <v>0</v>
      </c>
      <c r="TXF50" s="80">
        <f>IF(production!TXF24&gt;0,interest_nominal,0)</f>
        <v>0</v>
      </c>
      <c r="TXG50" s="80">
        <f>IF(production!TXG24&gt;0,interest_nominal,0)</f>
        <v>0</v>
      </c>
      <c r="TXH50" s="80">
        <f>IF(production!TXH24&gt;0,interest_nominal,0)</f>
        <v>0</v>
      </c>
      <c r="TXI50" s="80">
        <f>IF(production!TXI24&gt;0,interest_nominal,0)</f>
        <v>0</v>
      </c>
      <c r="TXJ50" s="80">
        <f>IF(production!TXJ24&gt;0,interest_nominal,0)</f>
        <v>0</v>
      </c>
      <c r="TXK50" s="80">
        <f>IF(production!TXK24&gt;0,interest_nominal,0)</f>
        <v>0</v>
      </c>
      <c r="TXL50" s="80">
        <f>IF(production!TXL24&gt;0,interest_nominal,0)</f>
        <v>0</v>
      </c>
      <c r="TXM50" s="80">
        <f>IF(production!TXM24&gt;0,interest_nominal,0)</f>
        <v>0</v>
      </c>
      <c r="TXN50" s="80">
        <f>IF(production!TXN24&gt;0,interest_nominal,0)</f>
        <v>0</v>
      </c>
      <c r="TXO50" s="80">
        <f>IF(production!TXO24&gt;0,interest_nominal,0)</f>
        <v>0</v>
      </c>
      <c r="TXP50" s="80">
        <f>IF(production!TXP24&gt;0,interest_nominal,0)</f>
        <v>0</v>
      </c>
      <c r="TXQ50" s="80">
        <f>IF(production!TXQ24&gt;0,interest_nominal,0)</f>
        <v>0</v>
      </c>
      <c r="TXR50" s="80">
        <f>IF(production!TXR24&gt;0,interest_nominal,0)</f>
        <v>0</v>
      </c>
      <c r="TXS50" s="80">
        <f>IF(production!TXS24&gt;0,interest_nominal,0)</f>
        <v>0</v>
      </c>
      <c r="TXT50" s="80">
        <f>IF(production!TXT24&gt;0,interest_nominal,0)</f>
        <v>0</v>
      </c>
      <c r="TXU50" s="80">
        <f>IF(production!TXU24&gt;0,interest_nominal,0)</f>
        <v>0</v>
      </c>
      <c r="TXV50" s="80">
        <f>IF(production!TXV24&gt;0,interest_nominal,0)</f>
        <v>0</v>
      </c>
      <c r="TXW50" s="80">
        <f>IF(production!TXW24&gt;0,interest_nominal,0)</f>
        <v>0</v>
      </c>
      <c r="TXX50" s="80">
        <f>IF(production!TXX24&gt;0,interest_nominal,0)</f>
        <v>0</v>
      </c>
      <c r="TXY50" s="80">
        <f>IF(production!TXY24&gt;0,interest_nominal,0)</f>
        <v>0</v>
      </c>
      <c r="TXZ50" s="80">
        <f>IF(production!TXZ24&gt;0,interest_nominal,0)</f>
        <v>0</v>
      </c>
      <c r="TYA50" s="80">
        <f>IF(production!TYA24&gt;0,interest_nominal,0)</f>
        <v>0</v>
      </c>
      <c r="TYB50" s="80">
        <f>IF(production!TYB24&gt;0,interest_nominal,0)</f>
        <v>0</v>
      </c>
      <c r="TYC50" s="80">
        <f>IF(production!TYC24&gt;0,interest_nominal,0)</f>
        <v>0</v>
      </c>
      <c r="TYD50" s="80">
        <f>IF(production!TYD24&gt;0,interest_nominal,0)</f>
        <v>0</v>
      </c>
      <c r="TYE50" s="80">
        <f>IF(production!TYE24&gt;0,interest_nominal,0)</f>
        <v>0</v>
      </c>
      <c r="TYF50" s="80">
        <f>IF(production!TYF24&gt;0,interest_nominal,0)</f>
        <v>0</v>
      </c>
      <c r="TYG50" s="80">
        <f>IF(production!TYG24&gt;0,interest_nominal,0)</f>
        <v>0</v>
      </c>
      <c r="TYH50" s="80">
        <f>IF(production!TYH24&gt;0,interest_nominal,0)</f>
        <v>0</v>
      </c>
      <c r="TYI50" s="80">
        <f>IF(production!TYI24&gt;0,interest_nominal,0)</f>
        <v>0</v>
      </c>
      <c r="TYJ50" s="80">
        <f>IF(production!TYJ24&gt;0,interest_nominal,0)</f>
        <v>0</v>
      </c>
      <c r="TYK50" s="80">
        <f>IF(production!TYK24&gt;0,interest_nominal,0)</f>
        <v>0</v>
      </c>
      <c r="TYL50" s="80">
        <f>IF(production!TYL24&gt;0,interest_nominal,0)</f>
        <v>0</v>
      </c>
      <c r="TYM50" s="80">
        <f>IF(production!TYM24&gt;0,interest_nominal,0)</f>
        <v>0</v>
      </c>
      <c r="TYN50" s="80">
        <f>IF(production!TYN24&gt;0,interest_nominal,0)</f>
        <v>0</v>
      </c>
      <c r="TYO50" s="80">
        <f>IF(production!TYO24&gt;0,interest_nominal,0)</f>
        <v>0</v>
      </c>
      <c r="TYP50" s="80">
        <f>IF(production!TYP24&gt;0,interest_nominal,0)</f>
        <v>0</v>
      </c>
      <c r="TYQ50" s="80">
        <f>IF(production!TYQ24&gt;0,interest_nominal,0)</f>
        <v>0</v>
      </c>
      <c r="TYR50" s="80">
        <f>IF(production!TYR24&gt;0,interest_nominal,0)</f>
        <v>0</v>
      </c>
      <c r="TYS50" s="80">
        <f>IF(production!TYS24&gt;0,interest_nominal,0)</f>
        <v>0</v>
      </c>
      <c r="TYT50" s="80">
        <f>IF(production!TYT24&gt;0,interest_nominal,0)</f>
        <v>0</v>
      </c>
      <c r="TYU50" s="80">
        <f>IF(production!TYU24&gt;0,interest_nominal,0)</f>
        <v>0</v>
      </c>
      <c r="TYV50" s="80">
        <f>IF(production!TYV24&gt;0,interest_nominal,0)</f>
        <v>0</v>
      </c>
      <c r="TYW50" s="80">
        <f>IF(production!TYW24&gt;0,interest_nominal,0)</f>
        <v>0</v>
      </c>
      <c r="TYX50" s="80">
        <f>IF(production!TYX24&gt;0,interest_nominal,0)</f>
        <v>0</v>
      </c>
      <c r="TYY50" s="80">
        <f>IF(production!TYY24&gt;0,interest_nominal,0)</f>
        <v>0</v>
      </c>
      <c r="TYZ50" s="80">
        <f>IF(production!TYZ24&gt;0,interest_nominal,0)</f>
        <v>0</v>
      </c>
      <c r="TZA50" s="80">
        <f>IF(production!TZA24&gt;0,interest_nominal,0)</f>
        <v>0</v>
      </c>
      <c r="TZB50" s="80">
        <f>IF(production!TZB24&gt;0,interest_nominal,0)</f>
        <v>0</v>
      </c>
      <c r="TZC50" s="80">
        <f>IF(production!TZC24&gt;0,interest_nominal,0)</f>
        <v>0</v>
      </c>
      <c r="TZD50" s="80">
        <f>IF(production!TZD24&gt;0,interest_nominal,0)</f>
        <v>0</v>
      </c>
      <c r="TZE50" s="80">
        <f>IF(production!TZE24&gt;0,interest_nominal,0)</f>
        <v>0</v>
      </c>
      <c r="TZF50" s="80">
        <f>IF(production!TZF24&gt;0,interest_nominal,0)</f>
        <v>0</v>
      </c>
      <c r="TZG50" s="80">
        <f>IF(production!TZG24&gt;0,interest_nominal,0)</f>
        <v>0</v>
      </c>
      <c r="TZH50" s="80">
        <f>IF(production!TZH24&gt;0,interest_nominal,0)</f>
        <v>0</v>
      </c>
      <c r="TZI50" s="80">
        <f>IF(production!TZI24&gt;0,interest_nominal,0)</f>
        <v>0</v>
      </c>
      <c r="TZJ50" s="80">
        <f>IF(production!TZJ24&gt;0,interest_nominal,0)</f>
        <v>0</v>
      </c>
      <c r="TZK50" s="80">
        <f>IF(production!TZK24&gt;0,interest_nominal,0)</f>
        <v>0</v>
      </c>
      <c r="TZL50" s="80">
        <f>IF(production!TZL24&gt;0,interest_nominal,0)</f>
        <v>0</v>
      </c>
      <c r="TZM50" s="80">
        <f>IF(production!TZM24&gt;0,interest_nominal,0)</f>
        <v>0</v>
      </c>
      <c r="TZN50" s="80">
        <f>IF(production!TZN24&gt;0,interest_nominal,0)</f>
        <v>0</v>
      </c>
      <c r="TZO50" s="80">
        <f>IF(production!TZO24&gt;0,interest_nominal,0)</f>
        <v>0</v>
      </c>
      <c r="TZP50" s="80">
        <f>IF(production!TZP24&gt;0,interest_nominal,0)</f>
        <v>0</v>
      </c>
      <c r="TZQ50" s="80">
        <f>IF(production!TZQ24&gt;0,interest_nominal,0)</f>
        <v>0</v>
      </c>
      <c r="TZR50" s="80">
        <f>IF(production!TZR24&gt;0,interest_nominal,0)</f>
        <v>0</v>
      </c>
      <c r="TZS50" s="80">
        <f>IF(production!TZS24&gt;0,interest_nominal,0)</f>
        <v>0</v>
      </c>
      <c r="TZT50" s="80">
        <f>IF(production!TZT24&gt;0,interest_nominal,0)</f>
        <v>0</v>
      </c>
      <c r="TZU50" s="80">
        <f>IF(production!TZU24&gt;0,interest_nominal,0)</f>
        <v>0</v>
      </c>
      <c r="TZV50" s="80">
        <f>IF(production!TZV24&gt;0,interest_nominal,0)</f>
        <v>0</v>
      </c>
      <c r="TZW50" s="80">
        <f>IF(production!TZW24&gt;0,interest_nominal,0)</f>
        <v>0</v>
      </c>
      <c r="TZX50" s="80">
        <f>IF(production!TZX24&gt;0,interest_nominal,0)</f>
        <v>0</v>
      </c>
      <c r="TZY50" s="80">
        <f>IF(production!TZY24&gt;0,interest_nominal,0)</f>
        <v>0</v>
      </c>
      <c r="TZZ50" s="80">
        <f>IF(production!TZZ24&gt;0,interest_nominal,0)</f>
        <v>0</v>
      </c>
      <c r="UAA50" s="80">
        <f>IF(production!UAA24&gt;0,interest_nominal,0)</f>
        <v>0</v>
      </c>
      <c r="UAB50" s="80">
        <f>IF(production!UAB24&gt;0,interest_nominal,0)</f>
        <v>0</v>
      </c>
      <c r="UAC50" s="80">
        <f>IF(production!UAC24&gt;0,interest_nominal,0)</f>
        <v>0</v>
      </c>
      <c r="UAD50" s="80">
        <f>IF(production!UAD24&gt;0,interest_nominal,0)</f>
        <v>0</v>
      </c>
      <c r="UAE50" s="80">
        <f>IF(production!UAE24&gt;0,interest_nominal,0)</f>
        <v>0</v>
      </c>
      <c r="UAF50" s="80">
        <f>IF(production!UAF24&gt;0,interest_nominal,0)</f>
        <v>0</v>
      </c>
      <c r="UAG50" s="80">
        <f>IF(production!UAG24&gt;0,interest_nominal,0)</f>
        <v>0</v>
      </c>
      <c r="UAH50" s="80">
        <f>IF(production!UAH24&gt;0,interest_nominal,0)</f>
        <v>0</v>
      </c>
      <c r="UAI50" s="80">
        <f>IF(production!UAI24&gt;0,interest_nominal,0)</f>
        <v>0</v>
      </c>
      <c r="UAJ50" s="80">
        <f>IF(production!UAJ24&gt;0,interest_nominal,0)</f>
        <v>0</v>
      </c>
      <c r="UAK50" s="80">
        <f>IF(production!UAK24&gt;0,interest_nominal,0)</f>
        <v>0</v>
      </c>
      <c r="UAL50" s="80">
        <f>IF(production!UAL24&gt;0,interest_nominal,0)</f>
        <v>0</v>
      </c>
      <c r="UAM50" s="80">
        <f>IF(production!UAM24&gt;0,interest_nominal,0)</f>
        <v>0</v>
      </c>
      <c r="UAN50" s="80">
        <f>IF(production!UAN24&gt;0,interest_nominal,0)</f>
        <v>0</v>
      </c>
      <c r="UAO50" s="80">
        <f>IF(production!UAO24&gt;0,interest_nominal,0)</f>
        <v>0</v>
      </c>
      <c r="UAP50" s="80">
        <f>IF(production!UAP24&gt;0,interest_nominal,0)</f>
        <v>0</v>
      </c>
      <c r="UAQ50" s="80">
        <f>IF(production!UAQ24&gt;0,interest_nominal,0)</f>
        <v>0</v>
      </c>
      <c r="UAR50" s="80">
        <f>IF(production!UAR24&gt;0,interest_nominal,0)</f>
        <v>0</v>
      </c>
      <c r="UAS50" s="80">
        <f>IF(production!UAS24&gt;0,interest_nominal,0)</f>
        <v>0</v>
      </c>
      <c r="UAT50" s="80">
        <f>IF(production!UAT24&gt;0,interest_nominal,0)</f>
        <v>0</v>
      </c>
      <c r="UAU50" s="80">
        <f>IF(production!UAU24&gt;0,interest_nominal,0)</f>
        <v>0</v>
      </c>
      <c r="UAV50" s="80">
        <f>IF(production!UAV24&gt;0,interest_nominal,0)</f>
        <v>0</v>
      </c>
      <c r="UAW50" s="80">
        <f>IF(production!UAW24&gt;0,interest_nominal,0)</f>
        <v>0</v>
      </c>
      <c r="UAX50" s="80">
        <f>IF(production!UAX24&gt;0,interest_nominal,0)</f>
        <v>0</v>
      </c>
      <c r="UAY50" s="80">
        <f>IF(production!UAY24&gt;0,interest_nominal,0)</f>
        <v>0</v>
      </c>
      <c r="UAZ50" s="80">
        <f>IF(production!UAZ24&gt;0,interest_nominal,0)</f>
        <v>0</v>
      </c>
      <c r="UBA50" s="80">
        <f>IF(production!UBA24&gt;0,interest_nominal,0)</f>
        <v>0</v>
      </c>
      <c r="UBB50" s="80">
        <f>IF(production!UBB24&gt;0,interest_nominal,0)</f>
        <v>0</v>
      </c>
      <c r="UBC50" s="80">
        <f>IF(production!UBC24&gt;0,interest_nominal,0)</f>
        <v>0</v>
      </c>
      <c r="UBD50" s="80">
        <f>IF(production!UBD24&gt;0,interest_nominal,0)</f>
        <v>0</v>
      </c>
      <c r="UBE50" s="80">
        <f>IF(production!UBE24&gt;0,interest_nominal,0)</f>
        <v>0</v>
      </c>
      <c r="UBF50" s="80">
        <f>IF(production!UBF24&gt;0,interest_nominal,0)</f>
        <v>0</v>
      </c>
      <c r="UBG50" s="80">
        <f>IF(production!UBG24&gt;0,interest_nominal,0)</f>
        <v>0</v>
      </c>
      <c r="UBH50" s="80">
        <f>IF(production!UBH24&gt;0,interest_nominal,0)</f>
        <v>0</v>
      </c>
      <c r="UBI50" s="80">
        <f>IF(production!UBI24&gt;0,interest_nominal,0)</f>
        <v>0</v>
      </c>
      <c r="UBJ50" s="80">
        <f>IF(production!UBJ24&gt;0,interest_nominal,0)</f>
        <v>0</v>
      </c>
      <c r="UBK50" s="80">
        <f>IF(production!UBK24&gt;0,interest_nominal,0)</f>
        <v>0</v>
      </c>
      <c r="UBL50" s="80">
        <f>IF(production!UBL24&gt;0,interest_nominal,0)</f>
        <v>0</v>
      </c>
      <c r="UBM50" s="80">
        <f>IF(production!UBM24&gt;0,interest_nominal,0)</f>
        <v>0</v>
      </c>
      <c r="UBN50" s="80">
        <f>IF(production!UBN24&gt;0,interest_nominal,0)</f>
        <v>0</v>
      </c>
      <c r="UBO50" s="80">
        <f>IF(production!UBO24&gt;0,interest_nominal,0)</f>
        <v>0</v>
      </c>
      <c r="UBP50" s="80">
        <f>IF(production!UBP24&gt;0,interest_nominal,0)</f>
        <v>0</v>
      </c>
      <c r="UBQ50" s="80">
        <f>IF(production!UBQ24&gt;0,interest_nominal,0)</f>
        <v>0</v>
      </c>
      <c r="UBR50" s="80">
        <f>IF(production!UBR24&gt;0,interest_nominal,0)</f>
        <v>0</v>
      </c>
      <c r="UBS50" s="80">
        <f>IF(production!UBS24&gt;0,interest_nominal,0)</f>
        <v>0</v>
      </c>
      <c r="UBT50" s="80">
        <f>IF(production!UBT24&gt;0,interest_nominal,0)</f>
        <v>0</v>
      </c>
      <c r="UBU50" s="80">
        <f>IF(production!UBU24&gt;0,interest_nominal,0)</f>
        <v>0</v>
      </c>
      <c r="UBV50" s="80">
        <f>IF(production!UBV24&gt;0,interest_nominal,0)</f>
        <v>0</v>
      </c>
      <c r="UBW50" s="80">
        <f>IF(production!UBW24&gt;0,interest_nominal,0)</f>
        <v>0</v>
      </c>
      <c r="UBX50" s="80">
        <f>IF(production!UBX24&gt;0,interest_nominal,0)</f>
        <v>0</v>
      </c>
      <c r="UBY50" s="80">
        <f>IF(production!UBY24&gt;0,interest_nominal,0)</f>
        <v>0</v>
      </c>
      <c r="UBZ50" s="80">
        <f>IF(production!UBZ24&gt;0,interest_nominal,0)</f>
        <v>0</v>
      </c>
      <c r="UCA50" s="80">
        <f>IF(production!UCA24&gt;0,interest_nominal,0)</f>
        <v>0</v>
      </c>
      <c r="UCB50" s="80">
        <f>IF(production!UCB24&gt;0,interest_nominal,0)</f>
        <v>0</v>
      </c>
      <c r="UCC50" s="80">
        <f>IF(production!UCC24&gt;0,interest_nominal,0)</f>
        <v>0</v>
      </c>
      <c r="UCD50" s="80">
        <f>IF(production!UCD24&gt;0,interest_nominal,0)</f>
        <v>0</v>
      </c>
      <c r="UCE50" s="80">
        <f>IF(production!UCE24&gt;0,interest_nominal,0)</f>
        <v>0</v>
      </c>
      <c r="UCF50" s="80">
        <f>IF(production!UCF24&gt;0,interest_nominal,0)</f>
        <v>0</v>
      </c>
      <c r="UCG50" s="80">
        <f>IF(production!UCG24&gt;0,interest_nominal,0)</f>
        <v>0</v>
      </c>
      <c r="UCH50" s="80">
        <f>IF(production!UCH24&gt;0,interest_nominal,0)</f>
        <v>0</v>
      </c>
      <c r="UCI50" s="80">
        <f>IF(production!UCI24&gt;0,interest_nominal,0)</f>
        <v>0</v>
      </c>
      <c r="UCJ50" s="80">
        <f>IF(production!UCJ24&gt;0,interest_nominal,0)</f>
        <v>0</v>
      </c>
      <c r="UCK50" s="80">
        <f>IF(production!UCK24&gt;0,interest_nominal,0)</f>
        <v>0</v>
      </c>
      <c r="UCL50" s="80">
        <f>IF(production!UCL24&gt;0,interest_nominal,0)</f>
        <v>0</v>
      </c>
      <c r="UCM50" s="80">
        <f>IF(production!UCM24&gt;0,interest_nominal,0)</f>
        <v>0</v>
      </c>
      <c r="UCN50" s="80">
        <f>IF(production!UCN24&gt;0,interest_nominal,0)</f>
        <v>0</v>
      </c>
      <c r="UCO50" s="80">
        <f>IF(production!UCO24&gt;0,interest_nominal,0)</f>
        <v>0</v>
      </c>
      <c r="UCP50" s="80">
        <f>IF(production!UCP24&gt;0,interest_nominal,0)</f>
        <v>0</v>
      </c>
      <c r="UCQ50" s="80">
        <f>IF(production!UCQ24&gt;0,interest_nominal,0)</f>
        <v>0</v>
      </c>
      <c r="UCR50" s="80">
        <f>IF(production!UCR24&gt;0,interest_nominal,0)</f>
        <v>0</v>
      </c>
      <c r="UCS50" s="80">
        <f>IF(production!UCS24&gt;0,interest_nominal,0)</f>
        <v>0</v>
      </c>
      <c r="UCT50" s="80">
        <f>IF(production!UCT24&gt;0,interest_nominal,0)</f>
        <v>0</v>
      </c>
      <c r="UCU50" s="80">
        <f>IF(production!UCU24&gt;0,interest_nominal,0)</f>
        <v>0</v>
      </c>
      <c r="UCV50" s="80">
        <f>IF(production!UCV24&gt;0,interest_nominal,0)</f>
        <v>0</v>
      </c>
      <c r="UCW50" s="80">
        <f>IF(production!UCW24&gt;0,interest_nominal,0)</f>
        <v>0</v>
      </c>
      <c r="UCX50" s="80">
        <f>IF(production!UCX24&gt;0,interest_nominal,0)</f>
        <v>0</v>
      </c>
      <c r="UCY50" s="80">
        <f>IF(production!UCY24&gt;0,interest_nominal,0)</f>
        <v>0</v>
      </c>
      <c r="UCZ50" s="80">
        <f>IF(production!UCZ24&gt;0,interest_nominal,0)</f>
        <v>0</v>
      </c>
      <c r="UDA50" s="80">
        <f>IF(production!UDA24&gt;0,interest_nominal,0)</f>
        <v>0</v>
      </c>
      <c r="UDB50" s="80">
        <f>IF(production!UDB24&gt;0,interest_nominal,0)</f>
        <v>0</v>
      </c>
      <c r="UDC50" s="80">
        <f>IF(production!UDC24&gt;0,interest_nominal,0)</f>
        <v>0</v>
      </c>
      <c r="UDD50" s="80">
        <f>IF(production!UDD24&gt;0,interest_nominal,0)</f>
        <v>0</v>
      </c>
      <c r="UDE50" s="80">
        <f>IF(production!UDE24&gt;0,interest_nominal,0)</f>
        <v>0</v>
      </c>
      <c r="UDF50" s="80">
        <f>IF(production!UDF24&gt;0,interest_nominal,0)</f>
        <v>0</v>
      </c>
      <c r="UDG50" s="80">
        <f>IF(production!UDG24&gt;0,interest_nominal,0)</f>
        <v>0</v>
      </c>
      <c r="UDH50" s="80">
        <f>IF(production!UDH24&gt;0,interest_nominal,0)</f>
        <v>0</v>
      </c>
      <c r="UDI50" s="80">
        <f>IF(production!UDI24&gt;0,interest_nominal,0)</f>
        <v>0</v>
      </c>
      <c r="UDJ50" s="80">
        <f>IF(production!UDJ24&gt;0,interest_nominal,0)</f>
        <v>0</v>
      </c>
      <c r="UDK50" s="80">
        <f>IF(production!UDK24&gt;0,interest_nominal,0)</f>
        <v>0</v>
      </c>
      <c r="UDL50" s="80">
        <f>IF(production!UDL24&gt;0,interest_nominal,0)</f>
        <v>0</v>
      </c>
      <c r="UDM50" s="80">
        <f>IF(production!UDM24&gt;0,interest_nominal,0)</f>
        <v>0</v>
      </c>
      <c r="UDN50" s="80">
        <f>IF(production!UDN24&gt;0,interest_nominal,0)</f>
        <v>0</v>
      </c>
      <c r="UDO50" s="80">
        <f>IF(production!UDO24&gt;0,interest_nominal,0)</f>
        <v>0</v>
      </c>
      <c r="UDP50" s="80">
        <f>IF(production!UDP24&gt;0,interest_nominal,0)</f>
        <v>0</v>
      </c>
      <c r="UDQ50" s="80">
        <f>IF(production!UDQ24&gt;0,interest_nominal,0)</f>
        <v>0</v>
      </c>
      <c r="UDR50" s="80">
        <f>IF(production!UDR24&gt;0,interest_nominal,0)</f>
        <v>0</v>
      </c>
      <c r="UDS50" s="80">
        <f>IF(production!UDS24&gt;0,interest_nominal,0)</f>
        <v>0</v>
      </c>
      <c r="UDT50" s="80">
        <f>IF(production!UDT24&gt;0,interest_nominal,0)</f>
        <v>0</v>
      </c>
      <c r="UDU50" s="80">
        <f>IF(production!UDU24&gt;0,interest_nominal,0)</f>
        <v>0</v>
      </c>
      <c r="UDV50" s="80">
        <f>IF(production!UDV24&gt;0,interest_nominal,0)</f>
        <v>0</v>
      </c>
      <c r="UDW50" s="80">
        <f>IF(production!UDW24&gt;0,interest_nominal,0)</f>
        <v>0</v>
      </c>
      <c r="UDX50" s="80">
        <f>IF(production!UDX24&gt;0,interest_nominal,0)</f>
        <v>0</v>
      </c>
      <c r="UDY50" s="80">
        <f>IF(production!UDY24&gt;0,interest_nominal,0)</f>
        <v>0</v>
      </c>
      <c r="UDZ50" s="80">
        <f>IF(production!UDZ24&gt;0,interest_nominal,0)</f>
        <v>0</v>
      </c>
      <c r="UEA50" s="80">
        <f>IF(production!UEA24&gt;0,interest_nominal,0)</f>
        <v>0</v>
      </c>
      <c r="UEB50" s="80">
        <f>IF(production!UEB24&gt;0,interest_nominal,0)</f>
        <v>0</v>
      </c>
      <c r="UEC50" s="80">
        <f>IF(production!UEC24&gt;0,interest_nominal,0)</f>
        <v>0</v>
      </c>
      <c r="UED50" s="80">
        <f>IF(production!UED24&gt;0,interest_nominal,0)</f>
        <v>0</v>
      </c>
      <c r="UEE50" s="80">
        <f>IF(production!UEE24&gt;0,interest_nominal,0)</f>
        <v>0</v>
      </c>
      <c r="UEF50" s="80">
        <f>IF(production!UEF24&gt;0,interest_nominal,0)</f>
        <v>0</v>
      </c>
      <c r="UEG50" s="80">
        <f>IF(production!UEG24&gt;0,interest_nominal,0)</f>
        <v>0</v>
      </c>
      <c r="UEH50" s="80">
        <f>IF(production!UEH24&gt;0,interest_nominal,0)</f>
        <v>0</v>
      </c>
      <c r="UEI50" s="80">
        <f>IF(production!UEI24&gt;0,interest_nominal,0)</f>
        <v>0</v>
      </c>
      <c r="UEJ50" s="80">
        <f>IF(production!UEJ24&gt;0,interest_nominal,0)</f>
        <v>0</v>
      </c>
      <c r="UEK50" s="80">
        <f>IF(production!UEK24&gt;0,interest_nominal,0)</f>
        <v>0</v>
      </c>
      <c r="UEL50" s="80">
        <f>IF(production!UEL24&gt;0,interest_nominal,0)</f>
        <v>0</v>
      </c>
      <c r="UEM50" s="80">
        <f>IF(production!UEM24&gt;0,interest_nominal,0)</f>
        <v>0</v>
      </c>
      <c r="UEN50" s="80">
        <f>IF(production!UEN24&gt;0,interest_nominal,0)</f>
        <v>0</v>
      </c>
      <c r="UEO50" s="80">
        <f>IF(production!UEO24&gt;0,interest_nominal,0)</f>
        <v>0</v>
      </c>
      <c r="UEP50" s="80">
        <f>IF(production!UEP24&gt;0,interest_nominal,0)</f>
        <v>0</v>
      </c>
      <c r="UEQ50" s="80">
        <f>IF(production!UEQ24&gt;0,interest_nominal,0)</f>
        <v>0</v>
      </c>
      <c r="UER50" s="80">
        <f>IF(production!UER24&gt;0,interest_nominal,0)</f>
        <v>0</v>
      </c>
      <c r="UES50" s="80">
        <f>IF(production!UES24&gt;0,interest_nominal,0)</f>
        <v>0</v>
      </c>
      <c r="UET50" s="80">
        <f>IF(production!UET24&gt;0,interest_nominal,0)</f>
        <v>0</v>
      </c>
      <c r="UEU50" s="80">
        <f>IF(production!UEU24&gt;0,interest_nominal,0)</f>
        <v>0</v>
      </c>
      <c r="UEV50" s="80">
        <f>IF(production!UEV24&gt;0,interest_nominal,0)</f>
        <v>0</v>
      </c>
      <c r="UEW50" s="80">
        <f>IF(production!UEW24&gt;0,interest_nominal,0)</f>
        <v>0</v>
      </c>
      <c r="UEX50" s="80">
        <f>IF(production!UEX24&gt;0,interest_nominal,0)</f>
        <v>0</v>
      </c>
      <c r="UEY50" s="80">
        <f>IF(production!UEY24&gt;0,interest_nominal,0)</f>
        <v>0</v>
      </c>
      <c r="UEZ50" s="80">
        <f>IF(production!UEZ24&gt;0,interest_nominal,0)</f>
        <v>0</v>
      </c>
      <c r="UFA50" s="80">
        <f>IF(production!UFA24&gt;0,interest_nominal,0)</f>
        <v>0</v>
      </c>
      <c r="UFB50" s="80">
        <f>IF(production!UFB24&gt;0,interest_nominal,0)</f>
        <v>0</v>
      </c>
      <c r="UFC50" s="80">
        <f>IF(production!UFC24&gt;0,interest_nominal,0)</f>
        <v>0</v>
      </c>
      <c r="UFD50" s="80">
        <f>IF(production!UFD24&gt;0,interest_nominal,0)</f>
        <v>0</v>
      </c>
      <c r="UFE50" s="80">
        <f>IF(production!UFE24&gt;0,interest_nominal,0)</f>
        <v>0</v>
      </c>
      <c r="UFF50" s="80">
        <f>IF(production!UFF24&gt;0,interest_nominal,0)</f>
        <v>0</v>
      </c>
      <c r="UFG50" s="80">
        <f>IF(production!UFG24&gt;0,interest_nominal,0)</f>
        <v>0</v>
      </c>
      <c r="UFH50" s="80">
        <f>IF(production!UFH24&gt;0,interest_nominal,0)</f>
        <v>0</v>
      </c>
      <c r="UFI50" s="80">
        <f>IF(production!UFI24&gt;0,interest_nominal,0)</f>
        <v>0</v>
      </c>
      <c r="UFJ50" s="80">
        <f>IF(production!UFJ24&gt;0,interest_nominal,0)</f>
        <v>0</v>
      </c>
      <c r="UFK50" s="80">
        <f>IF(production!UFK24&gt;0,interest_nominal,0)</f>
        <v>0</v>
      </c>
      <c r="UFL50" s="80">
        <f>IF(production!UFL24&gt;0,interest_nominal,0)</f>
        <v>0</v>
      </c>
      <c r="UFM50" s="80">
        <f>IF(production!UFM24&gt;0,interest_nominal,0)</f>
        <v>0</v>
      </c>
      <c r="UFN50" s="80">
        <f>IF(production!UFN24&gt;0,interest_nominal,0)</f>
        <v>0</v>
      </c>
      <c r="UFO50" s="80">
        <f>IF(production!UFO24&gt;0,interest_nominal,0)</f>
        <v>0</v>
      </c>
      <c r="UFP50" s="80">
        <f>IF(production!UFP24&gt;0,interest_nominal,0)</f>
        <v>0</v>
      </c>
      <c r="UFQ50" s="80">
        <f>IF(production!UFQ24&gt;0,interest_nominal,0)</f>
        <v>0</v>
      </c>
      <c r="UFR50" s="80">
        <f>IF(production!UFR24&gt;0,interest_nominal,0)</f>
        <v>0</v>
      </c>
      <c r="UFS50" s="80">
        <f>IF(production!UFS24&gt;0,interest_nominal,0)</f>
        <v>0</v>
      </c>
      <c r="UFT50" s="80">
        <f>IF(production!UFT24&gt;0,interest_nominal,0)</f>
        <v>0</v>
      </c>
      <c r="UFU50" s="80">
        <f>IF(production!UFU24&gt;0,interest_nominal,0)</f>
        <v>0</v>
      </c>
      <c r="UFV50" s="80">
        <f>IF(production!UFV24&gt;0,interest_nominal,0)</f>
        <v>0</v>
      </c>
      <c r="UFW50" s="80">
        <f>IF(production!UFW24&gt;0,interest_nominal,0)</f>
        <v>0</v>
      </c>
      <c r="UFX50" s="80">
        <f>IF(production!UFX24&gt;0,interest_nominal,0)</f>
        <v>0</v>
      </c>
      <c r="UFY50" s="80">
        <f>IF(production!UFY24&gt;0,interest_nominal,0)</f>
        <v>0</v>
      </c>
      <c r="UFZ50" s="80">
        <f>IF(production!UFZ24&gt;0,interest_nominal,0)</f>
        <v>0</v>
      </c>
      <c r="UGA50" s="80">
        <f>IF(production!UGA24&gt;0,interest_nominal,0)</f>
        <v>0</v>
      </c>
      <c r="UGB50" s="80">
        <f>IF(production!UGB24&gt;0,interest_nominal,0)</f>
        <v>0</v>
      </c>
      <c r="UGC50" s="80">
        <f>IF(production!UGC24&gt;0,interest_nominal,0)</f>
        <v>0</v>
      </c>
      <c r="UGD50" s="80">
        <f>IF(production!UGD24&gt;0,interest_nominal,0)</f>
        <v>0</v>
      </c>
      <c r="UGE50" s="80">
        <f>IF(production!UGE24&gt;0,interest_nominal,0)</f>
        <v>0</v>
      </c>
      <c r="UGF50" s="80">
        <f>IF(production!UGF24&gt;0,interest_nominal,0)</f>
        <v>0</v>
      </c>
      <c r="UGG50" s="80">
        <f>IF(production!UGG24&gt;0,interest_nominal,0)</f>
        <v>0</v>
      </c>
      <c r="UGH50" s="80">
        <f>IF(production!UGH24&gt;0,interest_nominal,0)</f>
        <v>0</v>
      </c>
      <c r="UGI50" s="80">
        <f>IF(production!UGI24&gt;0,interest_nominal,0)</f>
        <v>0</v>
      </c>
      <c r="UGJ50" s="80">
        <f>IF(production!UGJ24&gt;0,interest_nominal,0)</f>
        <v>0</v>
      </c>
      <c r="UGK50" s="80">
        <f>IF(production!UGK24&gt;0,interest_nominal,0)</f>
        <v>0</v>
      </c>
      <c r="UGL50" s="80">
        <f>IF(production!UGL24&gt;0,interest_nominal,0)</f>
        <v>0</v>
      </c>
      <c r="UGM50" s="80">
        <f>IF(production!UGM24&gt;0,interest_nominal,0)</f>
        <v>0</v>
      </c>
      <c r="UGN50" s="80">
        <f>IF(production!UGN24&gt;0,interest_nominal,0)</f>
        <v>0</v>
      </c>
      <c r="UGO50" s="80">
        <f>IF(production!UGO24&gt;0,interest_nominal,0)</f>
        <v>0</v>
      </c>
      <c r="UGP50" s="80">
        <f>IF(production!UGP24&gt;0,interest_nominal,0)</f>
        <v>0</v>
      </c>
      <c r="UGQ50" s="80">
        <f>IF(production!UGQ24&gt;0,interest_nominal,0)</f>
        <v>0</v>
      </c>
      <c r="UGR50" s="80">
        <f>IF(production!UGR24&gt;0,interest_nominal,0)</f>
        <v>0</v>
      </c>
      <c r="UGS50" s="80">
        <f>IF(production!UGS24&gt;0,interest_nominal,0)</f>
        <v>0</v>
      </c>
      <c r="UGT50" s="80">
        <f>IF(production!UGT24&gt;0,interest_nominal,0)</f>
        <v>0</v>
      </c>
      <c r="UGU50" s="80">
        <f>IF(production!UGU24&gt;0,interest_nominal,0)</f>
        <v>0</v>
      </c>
      <c r="UGV50" s="80">
        <f>IF(production!UGV24&gt;0,interest_nominal,0)</f>
        <v>0</v>
      </c>
      <c r="UGW50" s="80">
        <f>IF(production!UGW24&gt;0,interest_nominal,0)</f>
        <v>0</v>
      </c>
      <c r="UGX50" s="80">
        <f>IF(production!UGX24&gt;0,interest_nominal,0)</f>
        <v>0</v>
      </c>
      <c r="UGY50" s="80">
        <f>IF(production!UGY24&gt;0,interest_nominal,0)</f>
        <v>0</v>
      </c>
      <c r="UGZ50" s="80">
        <f>IF(production!UGZ24&gt;0,interest_nominal,0)</f>
        <v>0</v>
      </c>
      <c r="UHA50" s="80">
        <f>IF(production!UHA24&gt;0,interest_nominal,0)</f>
        <v>0</v>
      </c>
      <c r="UHB50" s="80">
        <f>IF(production!UHB24&gt;0,interest_nominal,0)</f>
        <v>0</v>
      </c>
      <c r="UHC50" s="80">
        <f>IF(production!UHC24&gt;0,interest_nominal,0)</f>
        <v>0</v>
      </c>
      <c r="UHD50" s="80">
        <f>IF(production!UHD24&gt;0,interest_nominal,0)</f>
        <v>0</v>
      </c>
      <c r="UHE50" s="80">
        <f>IF(production!UHE24&gt;0,interest_nominal,0)</f>
        <v>0</v>
      </c>
      <c r="UHF50" s="80">
        <f>IF(production!UHF24&gt;0,interest_nominal,0)</f>
        <v>0</v>
      </c>
      <c r="UHG50" s="80">
        <f>IF(production!UHG24&gt;0,interest_nominal,0)</f>
        <v>0</v>
      </c>
      <c r="UHH50" s="80">
        <f>IF(production!UHH24&gt;0,interest_nominal,0)</f>
        <v>0</v>
      </c>
      <c r="UHI50" s="80">
        <f>IF(production!UHI24&gt;0,interest_nominal,0)</f>
        <v>0</v>
      </c>
      <c r="UHJ50" s="80">
        <f>IF(production!UHJ24&gt;0,interest_nominal,0)</f>
        <v>0</v>
      </c>
      <c r="UHK50" s="80">
        <f>IF(production!UHK24&gt;0,interest_nominal,0)</f>
        <v>0</v>
      </c>
      <c r="UHL50" s="80">
        <f>IF(production!UHL24&gt;0,interest_nominal,0)</f>
        <v>0</v>
      </c>
      <c r="UHM50" s="80">
        <f>IF(production!UHM24&gt;0,interest_nominal,0)</f>
        <v>0</v>
      </c>
      <c r="UHN50" s="80">
        <f>IF(production!UHN24&gt;0,interest_nominal,0)</f>
        <v>0</v>
      </c>
      <c r="UHO50" s="80">
        <f>IF(production!UHO24&gt;0,interest_nominal,0)</f>
        <v>0</v>
      </c>
      <c r="UHP50" s="80">
        <f>IF(production!UHP24&gt;0,interest_nominal,0)</f>
        <v>0</v>
      </c>
      <c r="UHQ50" s="80">
        <f>IF(production!UHQ24&gt;0,interest_nominal,0)</f>
        <v>0</v>
      </c>
      <c r="UHR50" s="80">
        <f>IF(production!UHR24&gt;0,interest_nominal,0)</f>
        <v>0</v>
      </c>
      <c r="UHS50" s="80">
        <f>IF(production!UHS24&gt;0,interest_nominal,0)</f>
        <v>0</v>
      </c>
      <c r="UHT50" s="80">
        <f>IF(production!UHT24&gt;0,interest_nominal,0)</f>
        <v>0</v>
      </c>
      <c r="UHU50" s="80">
        <f>IF(production!UHU24&gt;0,interest_nominal,0)</f>
        <v>0</v>
      </c>
      <c r="UHV50" s="80">
        <f>IF(production!UHV24&gt;0,interest_nominal,0)</f>
        <v>0</v>
      </c>
      <c r="UHW50" s="80">
        <f>IF(production!UHW24&gt;0,interest_nominal,0)</f>
        <v>0</v>
      </c>
      <c r="UHX50" s="80">
        <f>IF(production!UHX24&gt;0,interest_nominal,0)</f>
        <v>0</v>
      </c>
      <c r="UHY50" s="80">
        <f>IF(production!UHY24&gt;0,interest_nominal,0)</f>
        <v>0</v>
      </c>
      <c r="UHZ50" s="80">
        <f>IF(production!UHZ24&gt;0,interest_nominal,0)</f>
        <v>0</v>
      </c>
      <c r="UIA50" s="80">
        <f>IF(production!UIA24&gt;0,interest_nominal,0)</f>
        <v>0</v>
      </c>
      <c r="UIB50" s="80">
        <f>IF(production!UIB24&gt;0,interest_nominal,0)</f>
        <v>0</v>
      </c>
      <c r="UIC50" s="80">
        <f>IF(production!UIC24&gt;0,interest_nominal,0)</f>
        <v>0</v>
      </c>
      <c r="UID50" s="80">
        <f>IF(production!UID24&gt;0,interest_nominal,0)</f>
        <v>0</v>
      </c>
      <c r="UIE50" s="80">
        <f>IF(production!UIE24&gt;0,interest_nominal,0)</f>
        <v>0</v>
      </c>
      <c r="UIF50" s="80">
        <f>IF(production!UIF24&gt;0,interest_nominal,0)</f>
        <v>0</v>
      </c>
      <c r="UIG50" s="80">
        <f>IF(production!UIG24&gt;0,interest_nominal,0)</f>
        <v>0</v>
      </c>
      <c r="UIH50" s="80">
        <f>IF(production!UIH24&gt;0,interest_nominal,0)</f>
        <v>0</v>
      </c>
      <c r="UII50" s="80">
        <f>IF(production!UII24&gt;0,interest_nominal,0)</f>
        <v>0</v>
      </c>
      <c r="UIJ50" s="80">
        <f>IF(production!UIJ24&gt;0,interest_nominal,0)</f>
        <v>0</v>
      </c>
      <c r="UIK50" s="80">
        <f>IF(production!UIK24&gt;0,interest_nominal,0)</f>
        <v>0</v>
      </c>
      <c r="UIL50" s="80">
        <f>IF(production!UIL24&gt;0,interest_nominal,0)</f>
        <v>0</v>
      </c>
      <c r="UIM50" s="80">
        <f>IF(production!UIM24&gt;0,interest_nominal,0)</f>
        <v>0</v>
      </c>
      <c r="UIN50" s="80">
        <f>IF(production!UIN24&gt;0,interest_nominal,0)</f>
        <v>0</v>
      </c>
      <c r="UIO50" s="80">
        <f>IF(production!UIO24&gt;0,interest_nominal,0)</f>
        <v>0</v>
      </c>
      <c r="UIP50" s="80">
        <f>IF(production!UIP24&gt;0,interest_nominal,0)</f>
        <v>0</v>
      </c>
      <c r="UIQ50" s="80">
        <f>IF(production!UIQ24&gt;0,interest_nominal,0)</f>
        <v>0</v>
      </c>
      <c r="UIR50" s="80">
        <f>IF(production!UIR24&gt;0,interest_nominal,0)</f>
        <v>0</v>
      </c>
      <c r="UIS50" s="80">
        <f>IF(production!UIS24&gt;0,interest_nominal,0)</f>
        <v>0</v>
      </c>
      <c r="UIT50" s="80">
        <f>IF(production!UIT24&gt;0,interest_nominal,0)</f>
        <v>0</v>
      </c>
      <c r="UIU50" s="80">
        <f>IF(production!UIU24&gt;0,interest_nominal,0)</f>
        <v>0</v>
      </c>
      <c r="UIV50" s="80">
        <f>IF(production!UIV24&gt;0,interest_nominal,0)</f>
        <v>0</v>
      </c>
      <c r="UIW50" s="80">
        <f>IF(production!UIW24&gt;0,interest_nominal,0)</f>
        <v>0</v>
      </c>
      <c r="UIX50" s="80">
        <f>IF(production!UIX24&gt;0,interest_nominal,0)</f>
        <v>0</v>
      </c>
      <c r="UIY50" s="80">
        <f>IF(production!UIY24&gt;0,interest_nominal,0)</f>
        <v>0</v>
      </c>
      <c r="UIZ50" s="80">
        <f>IF(production!UIZ24&gt;0,interest_nominal,0)</f>
        <v>0</v>
      </c>
      <c r="UJA50" s="80">
        <f>IF(production!UJA24&gt;0,interest_nominal,0)</f>
        <v>0</v>
      </c>
      <c r="UJB50" s="80">
        <f>IF(production!UJB24&gt;0,interest_nominal,0)</f>
        <v>0</v>
      </c>
      <c r="UJC50" s="80">
        <f>IF(production!UJC24&gt;0,interest_nominal,0)</f>
        <v>0</v>
      </c>
      <c r="UJD50" s="80">
        <f>IF(production!UJD24&gt;0,interest_nominal,0)</f>
        <v>0</v>
      </c>
      <c r="UJE50" s="80">
        <f>IF(production!UJE24&gt;0,interest_nominal,0)</f>
        <v>0</v>
      </c>
      <c r="UJF50" s="80">
        <f>IF(production!UJF24&gt;0,interest_nominal,0)</f>
        <v>0</v>
      </c>
      <c r="UJG50" s="80">
        <f>IF(production!UJG24&gt;0,interest_nominal,0)</f>
        <v>0</v>
      </c>
      <c r="UJH50" s="80">
        <f>IF(production!UJH24&gt;0,interest_nominal,0)</f>
        <v>0</v>
      </c>
      <c r="UJI50" s="80">
        <f>IF(production!UJI24&gt;0,interest_nominal,0)</f>
        <v>0</v>
      </c>
      <c r="UJJ50" s="80">
        <f>IF(production!UJJ24&gt;0,interest_nominal,0)</f>
        <v>0</v>
      </c>
      <c r="UJK50" s="80">
        <f>IF(production!UJK24&gt;0,interest_nominal,0)</f>
        <v>0</v>
      </c>
      <c r="UJL50" s="80">
        <f>IF(production!UJL24&gt;0,interest_nominal,0)</f>
        <v>0</v>
      </c>
      <c r="UJM50" s="80">
        <f>IF(production!UJM24&gt;0,interest_nominal,0)</f>
        <v>0</v>
      </c>
      <c r="UJN50" s="80">
        <f>IF(production!UJN24&gt;0,interest_nominal,0)</f>
        <v>0</v>
      </c>
      <c r="UJO50" s="80">
        <f>IF(production!UJO24&gt;0,interest_nominal,0)</f>
        <v>0</v>
      </c>
      <c r="UJP50" s="80">
        <f>IF(production!UJP24&gt;0,interest_nominal,0)</f>
        <v>0</v>
      </c>
      <c r="UJQ50" s="80">
        <f>IF(production!UJQ24&gt;0,interest_nominal,0)</f>
        <v>0</v>
      </c>
      <c r="UJR50" s="80">
        <f>IF(production!UJR24&gt;0,interest_nominal,0)</f>
        <v>0</v>
      </c>
      <c r="UJS50" s="80">
        <f>IF(production!UJS24&gt;0,interest_nominal,0)</f>
        <v>0</v>
      </c>
      <c r="UJT50" s="80">
        <f>IF(production!UJT24&gt;0,interest_nominal,0)</f>
        <v>0</v>
      </c>
      <c r="UJU50" s="80">
        <f>IF(production!UJU24&gt;0,interest_nominal,0)</f>
        <v>0</v>
      </c>
      <c r="UJV50" s="80">
        <f>IF(production!UJV24&gt;0,interest_nominal,0)</f>
        <v>0</v>
      </c>
      <c r="UJW50" s="80">
        <f>IF(production!UJW24&gt;0,interest_nominal,0)</f>
        <v>0</v>
      </c>
      <c r="UJX50" s="80">
        <f>IF(production!UJX24&gt;0,interest_nominal,0)</f>
        <v>0</v>
      </c>
      <c r="UJY50" s="80">
        <f>IF(production!UJY24&gt;0,interest_nominal,0)</f>
        <v>0</v>
      </c>
      <c r="UJZ50" s="80">
        <f>IF(production!UJZ24&gt;0,interest_nominal,0)</f>
        <v>0</v>
      </c>
      <c r="UKA50" s="80">
        <f>IF(production!UKA24&gt;0,interest_nominal,0)</f>
        <v>0</v>
      </c>
      <c r="UKB50" s="80">
        <f>IF(production!UKB24&gt;0,interest_nominal,0)</f>
        <v>0</v>
      </c>
      <c r="UKC50" s="80">
        <f>IF(production!UKC24&gt;0,interest_nominal,0)</f>
        <v>0</v>
      </c>
      <c r="UKD50" s="80">
        <f>IF(production!UKD24&gt;0,interest_nominal,0)</f>
        <v>0</v>
      </c>
      <c r="UKE50" s="80">
        <f>IF(production!UKE24&gt;0,interest_nominal,0)</f>
        <v>0</v>
      </c>
      <c r="UKF50" s="80">
        <f>IF(production!UKF24&gt;0,interest_nominal,0)</f>
        <v>0</v>
      </c>
      <c r="UKG50" s="80">
        <f>IF(production!UKG24&gt;0,interest_nominal,0)</f>
        <v>0</v>
      </c>
      <c r="UKH50" s="80">
        <f>IF(production!UKH24&gt;0,interest_nominal,0)</f>
        <v>0</v>
      </c>
      <c r="UKI50" s="80">
        <f>IF(production!UKI24&gt;0,interest_nominal,0)</f>
        <v>0</v>
      </c>
      <c r="UKJ50" s="80">
        <f>IF(production!UKJ24&gt;0,interest_nominal,0)</f>
        <v>0</v>
      </c>
      <c r="UKK50" s="80">
        <f>IF(production!UKK24&gt;0,interest_nominal,0)</f>
        <v>0</v>
      </c>
      <c r="UKL50" s="80">
        <f>IF(production!UKL24&gt;0,interest_nominal,0)</f>
        <v>0</v>
      </c>
      <c r="UKM50" s="80">
        <f>IF(production!UKM24&gt;0,interest_nominal,0)</f>
        <v>0</v>
      </c>
      <c r="UKN50" s="80">
        <f>IF(production!UKN24&gt;0,interest_nominal,0)</f>
        <v>0</v>
      </c>
      <c r="UKO50" s="80">
        <f>IF(production!UKO24&gt;0,interest_nominal,0)</f>
        <v>0</v>
      </c>
      <c r="UKP50" s="80">
        <f>IF(production!UKP24&gt;0,interest_nominal,0)</f>
        <v>0</v>
      </c>
      <c r="UKQ50" s="80">
        <f>IF(production!UKQ24&gt;0,interest_nominal,0)</f>
        <v>0</v>
      </c>
      <c r="UKR50" s="80">
        <f>IF(production!UKR24&gt;0,interest_nominal,0)</f>
        <v>0</v>
      </c>
      <c r="UKS50" s="80">
        <f>IF(production!UKS24&gt;0,interest_nominal,0)</f>
        <v>0</v>
      </c>
      <c r="UKT50" s="80">
        <f>IF(production!UKT24&gt;0,interest_nominal,0)</f>
        <v>0</v>
      </c>
      <c r="UKU50" s="80">
        <f>IF(production!UKU24&gt;0,interest_nominal,0)</f>
        <v>0</v>
      </c>
      <c r="UKV50" s="80">
        <f>IF(production!UKV24&gt;0,interest_nominal,0)</f>
        <v>0</v>
      </c>
      <c r="UKW50" s="80">
        <f>IF(production!UKW24&gt;0,interest_nominal,0)</f>
        <v>0</v>
      </c>
      <c r="UKX50" s="80">
        <f>IF(production!UKX24&gt;0,interest_nominal,0)</f>
        <v>0</v>
      </c>
      <c r="UKY50" s="80">
        <f>IF(production!UKY24&gt;0,interest_nominal,0)</f>
        <v>0</v>
      </c>
      <c r="UKZ50" s="80">
        <f>IF(production!UKZ24&gt;0,interest_nominal,0)</f>
        <v>0</v>
      </c>
      <c r="ULA50" s="80">
        <f>IF(production!ULA24&gt;0,interest_nominal,0)</f>
        <v>0</v>
      </c>
      <c r="ULB50" s="80">
        <f>IF(production!ULB24&gt;0,interest_nominal,0)</f>
        <v>0</v>
      </c>
      <c r="ULC50" s="80">
        <f>IF(production!ULC24&gt;0,interest_nominal,0)</f>
        <v>0</v>
      </c>
      <c r="ULD50" s="80">
        <f>IF(production!ULD24&gt;0,interest_nominal,0)</f>
        <v>0</v>
      </c>
      <c r="ULE50" s="80">
        <f>IF(production!ULE24&gt;0,interest_nominal,0)</f>
        <v>0</v>
      </c>
      <c r="ULF50" s="80">
        <f>IF(production!ULF24&gt;0,interest_nominal,0)</f>
        <v>0</v>
      </c>
      <c r="ULG50" s="80">
        <f>IF(production!ULG24&gt;0,interest_nominal,0)</f>
        <v>0</v>
      </c>
      <c r="ULH50" s="80">
        <f>IF(production!ULH24&gt;0,interest_nominal,0)</f>
        <v>0</v>
      </c>
      <c r="ULI50" s="80">
        <f>IF(production!ULI24&gt;0,interest_nominal,0)</f>
        <v>0</v>
      </c>
      <c r="ULJ50" s="80">
        <f>IF(production!ULJ24&gt;0,interest_nominal,0)</f>
        <v>0</v>
      </c>
      <c r="ULK50" s="80">
        <f>IF(production!ULK24&gt;0,interest_nominal,0)</f>
        <v>0</v>
      </c>
      <c r="ULL50" s="80">
        <f>IF(production!ULL24&gt;0,interest_nominal,0)</f>
        <v>0</v>
      </c>
      <c r="ULM50" s="80">
        <f>IF(production!ULM24&gt;0,interest_nominal,0)</f>
        <v>0</v>
      </c>
      <c r="ULN50" s="80">
        <f>IF(production!ULN24&gt;0,interest_nominal,0)</f>
        <v>0</v>
      </c>
      <c r="ULO50" s="80">
        <f>IF(production!ULO24&gt;0,interest_nominal,0)</f>
        <v>0</v>
      </c>
      <c r="ULP50" s="80">
        <f>IF(production!ULP24&gt;0,interest_nominal,0)</f>
        <v>0</v>
      </c>
      <c r="ULQ50" s="80">
        <f>IF(production!ULQ24&gt;0,interest_nominal,0)</f>
        <v>0</v>
      </c>
      <c r="ULR50" s="80">
        <f>IF(production!ULR24&gt;0,interest_nominal,0)</f>
        <v>0</v>
      </c>
      <c r="ULS50" s="80">
        <f>IF(production!ULS24&gt;0,interest_nominal,0)</f>
        <v>0</v>
      </c>
      <c r="ULT50" s="80">
        <f>IF(production!ULT24&gt;0,interest_nominal,0)</f>
        <v>0</v>
      </c>
      <c r="ULU50" s="80">
        <f>IF(production!ULU24&gt;0,interest_nominal,0)</f>
        <v>0</v>
      </c>
      <c r="ULV50" s="80">
        <f>IF(production!ULV24&gt;0,interest_nominal,0)</f>
        <v>0</v>
      </c>
      <c r="ULW50" s="80">
        <f>IF(production!ULW24&gt;0,interest_nominal,0)</f>
        <v>0</v>
      </c>
      <c r="ULX50" s="80">
        <f>IF(production!ULX24&gt;0,interest_nominal,0)</f>
        <v>0</v>
      </c>
      <c r="ULY50" s="80">
        <f>IF(production!ULY24&gt;0,interest_nominal,0)</f>
        <v>0</v>
      </c>
      <c r="ULZ50" s="80">
        <f>IF(production!ULZ24&gt;0,interest_nominal,0)</f>
        <v>0</v>
      </c>
      <c r="UMA50" s="80">
        <f>IF(production!UMA24&gt;0,interest_nominal,0)</f>
        <v>0</v>
      </c>
      <c r="UMB50" s="80">
        <f>IF(production!UMB24&gt;0,interest_nominal,0)</f>
        <v>0</v>
      </c>
      <c r="UMC50" s="80">
        <f>IF(production!UMC24&gt;0,interest_nominal,0)</f>
        <v>0</v>
      </c>
      <c r="UMD50" s="80">
        <f>IF(production!UMD24&gt;0,interest_nominal,0)</f>
        <v>0</v>
      </c>
      <c r="UME50" s="80">
        <f>IF(production!UME24&gt;0,interest_nominal,0)</f>
        <v>0</v>
      </c>
      <c r="UMF50" s="80">
        <f>IF(production!UMF24&gt;0,interest_nominal,0)</f>
        <v>0</v>
      </c>
      <c r="UMG50" s="80">
        <f>IF(production!UMG24&gt;0,interest_nominal,0)</f>
        <v>0</v>
      </c>
      <c r="UMH50" s="80">
        <f>IF(production!UMH24&gt;0,interest_nominal,0)</f>
        <v>0</v>
      </c>
      <c r="UMI50" s="80">
        <f>IF(production!UMI24&gt;0,interest_nominal,0)</f>
        <v>0</v>
      </c>
      <c r="UMJ50" s="80">
        <f>IF(production!UMJ24&gt;0,interest_nominal,0)</f>
        <v>0</v>
      </c>
      <c r="UMK50" s="80">
        <f>IF(production!UMK24&gt;0,interest_nominal,0)</f>
        <v>0</v>
      </c>
      <c r="UML50" s="80">
        <f>IF(production!UML24&gt;0,interest_nominal,0)</f>
        <v>0</v>
      </c>
      <c r="UMM50" s="80">
        <f>IF(production!UMM24&gt;0,interest_nominal,0)</f>
        <v>0</v>
      </c>
      <c r="UMN50" s="80">
        <f>IF(production!UMN24&gt;0,interest_nominal,0)</f>
        <v>0</v>
      </c>
      <c r="UMO50" s="80">
        <f>IF(production!UMO24&gt;0,interest_nominal,0)</f>
        <v>0</v>
      </c>
      <c r="UMP50" s="80">
        <f>IF(production!UMP24&gt;0,interest_nominal,0)</f>
        <v>0</v>
      </c>
      <c r="UMQ50" s="80">
        <f>IF(production!UMQ24&gt;0,interest_nominal,0)</f>
        <v>0</v>
      </c>
      <c r="UMR50" s="80">
        <f>IF(production!UMR24&gt;0,interest_nominal,0)</f>
        <v>0</v>
      </c>
      <c r="UMS50" s="80">
        <f>IF(production!UMS24&gt;0,interest_nominal,0)</f>
        <v>0</v>
      </c>
      <c r="UMT50" s="80">
        <f>IF(production!UMT24&gt;0,interest_nominal,0)</f>
        <v>0</v>
      </c>
      <c r="UMU50" s="80">
        <f>IF(production!UMU24&gt;0,interest_nominal,0)</f>
        <v>0</v>
      </c>
      <c r="UMV50" s="80">
        <f>IF(production!UMV24&gt;0,interest_nominal,0)</f>
        <v>0</v>
      </c>
      <c r="UMW50" s="80">
        <f>IF(production!UMW24&gt;0,interest_nominal,0)</f>
        <v>0</v>
      </c>
      <c r="UMX50" s="80">
        <f>IF(production!UMX24&gt;0,interest_nominal,0)</f>
        <v>0</v>
      </c>
      <c r="UMY50" s="80">
        <f>IF(production!UMY24&gt;0,interest_nominal,0)</f>
        <v>0</v>
      </c>
      <c r="UMZ50" s="80">
        <f>IF(production!UMZ24&gt;0,interest_nominal,0)</f>
        <v>0</v>
      </c>
      <c r="UNA50" s="80">
        <f>IF(production!UNA24&gt;0,interest_nominal,0)</f>
        <v>0</v>
      </c>
      <c r="UNB50" s="80">
        <f>IF(production!UNB24&gt;0,interest_nominal,0)</f>
        <v>0</v>
      </c>
      <c r="UNC50" s="80">
        <f>IF(production!UNC24&gt;0,interest_nominal,0)</f>
        <v>0</v>
      </c>
      <c r="UND50" s="80">
        <f>IF(production!UND24&gt;0,interest_nominal,0)</f>
        <v>0</v>
      </c>
      <c r="UNE50" s="80">
        <f>IF(production!UNE24&gt;0,interest_nominal,0)</f>
        <v>0</v>
      </c>
      <c r="UNF50" s="80">
        <f>IF(production!UNF24&gt;0,interest_nominal,0)</f>
        <v>0</v>
      </c>
      <c r="UNG50" s="80">
        <f>IF(production!UNG24&gt;0,interest_nominal,0)</f>
        <v>0</v>
      </c>
      <c r="UNH50" s="80">
        <f>IF(production!UNH24&gt;0,interest_nominal,0)</f>
        <v>0</v>
      </c>
      <c r="UNI50" s="80">
        <f>IF(production!UNI24&gt;0,interest_nominal,0)</f>
        <v>0</v>
      </c>
      <c r="UNJ50" s="80">
        <f>IF(production!UNJ24&gt;0,interest_nominal,0)</f>
        <v>0</v>
      </c>
      <c r="UNK50" s="80">
        <f>IF(production!UNK24&gt;0,interest_nominal,0)</f>
        <v>0</v>
      </c>
      <c r="UNL50" s="80">
        <f>IF(production!UNL24&gt;0,interest_nominal,0)</f>
        <v>0</v>
      </c>
      <c r="UNM50" s="80">
        <f>IF(production!UNM24&gt;0,interest_nominal,0)</f>
        <v>0</v>
      </c>
      <c r="UNN50" s="80">
        <f>IF(production!UNN24&gt;0,interest_nominal,0)</f>
        <v>0</v>
      </c>
      <c r="UNO50" s="80">
        <f>IF(production!UNO24&gt;0,interest_nominal,0)</f>
        <v>0</v>
      </c>
      <c r="UNP50" s="80">
        <f>IF(production!UNP24&gt;0,interest_nominal,0)</f>
        <v>0</v>
      </c>
      <c r="UNQ50" s="80">
        <f>IF(production!UNQ24&gt;0,interest_nominal,0)</f>
        <v>0</v>
      </c>
      <c r="UNR50" s="80">
        <f>IF(production!UNR24&gt;0,interest_nominal,0)</f>
        <v>0</v>
      </c>
      <c r="UNS50" s="80">
        <f>IF(production!UNS24&gt;0,interest_nominal,0)</f>
        <v>0</v>
      </c>
      <c r="UNT50" s="80">
        <f>IF(production!UNT24&gt;0,interest_nominal,0)</f>
        <v>0</v>
      </c>
      <c r="UNU50" s="80">
        <f>IF(production!UNU24&gt;0,interest_nominal,0)</f>
        <v>0</v>
      </c>
      <c r="UNV50" s="80">
        <f>IF(production!UNV24&gt;0,interest_nominal,0)</f>
        <v>0</v>
      </c>
      <c r="UNW50" s="80">
        <f>IF(production!UNW24&gt;0,interest_nominal,0)</f>
        <v>0</v>
      </c>
      <c r="UNX50" s="80">
        <f>IF(production!UNX24&gt;0,interest_nominal,0)</f>
        <v>0</v>
      </c>
      <c r="UNY50" s="80">
        <f>IF(production!UNY24&gt;0,interest_nominal,0)</f>
        <v>0</v>
      </c>
      <c r="UNZ50" s="80">
        <f>IF(production!UNZ24&gt;0,interest_nominal,0)</f>
        <v>0</v>
      </c>
      <c r="UOA50" s="80">
        <f>IF(production!UOA24&gt;0,interest_nominal,0)</f>
        <v>0</v>
      </c>
      <c r="UOB50" s="80">
        <f>IF(production!UOB24&gt;0,interest_nominal,0)</f>
        <v>0</v>
      </c>
      <c r="UOC50" s="80">
        <f>IF(production!UOC24&gt;0,interest_nominal,0)</f>
        <v>0</v>
      </c>
      <c r="UOD50" s="80">
        <f>IF(production!UOD24&gt;0,interest_nominal,0)</f>
        <v>0</v>
      </c>
      <c r="UOE50" s="80">
        <f>IF(production!UOE24&gt;0,interest_nominal,0)</f>
        <v>0</v>
      </c>
      <c r="UOF50" s="80">
        <f>IF(production!UOF24&gt;0,interest_nominal,0)</f>
        <v>0</v>
      </c>
      <c r="UOG50" s="80">
        <f>IF(production!UOG24&gt;0,interest_nominal,0)</f>
        <v>0</v>
      </c>
      <c r="UOH50" s="80">
        <f>IF(production!UOH24&gt;0,interest_nominal,0)</f>
        <v>0</v>
      </c>
      <c r="UOI50" s="80">
        <f>IF(production!UOI24&gt;0,interest_nominal,0)</f>
        <v>0</v>
      </c>
      <c r="UOJ50" s="80">
        <f>IF(production!UOJ24&gt;0,interest_nominal,0)</f>
        <v>0</v>
      </c>
      <c r="UOK50" s="80">
        <f>IF(production!UOK24&gt;0,interest_nominal,0)</f>
        <v>0</v>
      </c>
      <c r="UOL50" s="80">
        <f>IF(production!UOL24&gt;0,interest_nominal,0)</f>
        <v>0</v>
      </c>
      <c r="UOM50" s="80">
        <f>IF(production!UOM24&gt;0,interest_nominal,0)</f>
        <v>0</v>
      </c>
      <c r="UON50" s="80">
        <f>IF(production!UON24&gt;0,interest_nominal,0)</f>
        <v>0</v>
      </c>
      <c r="UOO50" s="80">
        <f>IF(production!UOO24&gt;0,interest_nominal,0)</f>
        <v>0</v>
      </c>
      <c r="UOP50" s="80">
        <f>IF(production!UOP24&gt;0,interest_nominal,0)</f>
        <v>0</v>
      </c>
      <c r="UOQ50" s="80">
        <f>IF(production!UOQ24&gt;0,interest_nominal,0)</f>
        <v>0</v>
      </c>
      <c r="UOR50" s="80">
        <f>IF(production!UOR24&gt;0,interest_nominal,0)</f>
        <v>0</v>
      </c>
      <c r="UOS50" s="80">
        <f>IF(production!UOS24&gt;0,interest_nominal,0)</f>
        <v>0</v>
      </c>
      <c r="UOT50" s="80">
        <f>IF(production!UOT24&gt;0,interest_nominal,0)</f>
        <v>0</v>
      </c>
      <c r="UOU50" s="80">
        <f>IF(production!UOU24&gt;0,interest_nominal,0)</f>
        <v>0</v>
      </c>
      <c r="UOV50" s="80">
        <f>IF(production!UOV24&gt;0,interest_nominal,0)</f>
        <v>0</v>
      </c>
      <c r="UOW50" s="80">
        <f>IF(production!UOW24&gt;0,interest_nominal,0)</f>
        <v>0</v>
      </c>
      <c r="UOX50" s="80">
        <f>IF(production!UOX24&gt;0,interest_nominal,0)</f>
        <v>0</v>
      </c>
      <c r="UOY50" s="80">
        <f>IF(production!UOY24&gt;0,interest_nominal,0)</f>
        <v>0</v>
      </c>
      <c r="UOZ50" s="80">
        <f>IF(production!UOZ24&gt;0,interest_nominal,0)</f>
        <v>0</v>
      </c>
      <c r="UPA50" s="80">
        <f>IF(production!UPA24&gt;0,interest_nominal,0)</f>
        <v>0</v>
      </c>
      <c r="UPB50" s="80">
        <f>IF(production!UPB24&gt;0,interest_nominal,0)</f>
        <v>0</v>
      </c>
      <c r="UPC50" s="80">
        <f>IF(production!UPC24&gt;0,interest_nominal,0)</f>
        <v>0</v>
      </c>
      <c r="UPD50" s="80">
        <f>IF(production!UPD24&gt;0,interest_nominal,0)</f>
        <v>0</v>
      </c>
      <c r="UPE50" s="80">
        <f>IF(production!UPE24&gt;0,interest_nominal,0)</f>
        <v>0</v>
      </c>
      <c r="UPF50" s="80">
        <f>IF(production!UPF24&gt;0,interest_nominal,0)</f>
        <v>0</v>
      </c>
      <c r="UPG50" s="80">
        <f>IF(production!UPG24&gt;0,interest_nominal,0)</f>
        <v>0</v>
      </c>
      <c r="UPH50" s="80">
        <f>IF(production!UPH24&gt;0,interest_nominal,0)</f>
        <v>0</v>
      </c>
      <c r="UPI50" s="80">
        <f>IF(production!UPI24&gt;0,interest_nominal,0)</f>
        <v>0</v>
      </c>
      <c r="UPJ50" s="80">
        <f>IF(production!UPJ24&gt;0,interest_nominal,0)</f>
        <v>0</v>
      </c>
      <c r="UPK50" s="80">
        <f>IF(production!UPK24&gt;0,interest_nominal,0)</f>
        <v>0</v>
      </c>
      <c r="UPL50" s="80">
        <f>IF(production!UPL24&gt;0,interest_nominal,0)</f>
        <v>0</v>
      </c>
      <c r="UPM50" s="80">
        <f>IF(production!UPM24&gt;0,interest_nominal,0)</f>
        <v>0</v>
      </c>
      <c r="UPN50" s="80">
        <f>IF(production!UPN24&gt;0,interest_nominal,0)</f>
        <v>0</v>
      </c>
      <c r="UPO50" s="80">
        <f>IF(production!UPO24&gt;0,interest_nominal,0)</f>
        <v>0</v>
      </c>
      <c r="UPP50" s="80">
        <f>IF(production!UPP24&gt;0,interest_nominal,0)</f>
        <v>0</v>
      </c>
      <c r="UPQ50" s="80">
        <f>IF(production!UPQ24&gt;0,interest_nominal,0)</f>
        <v>0</v>
      </c>
      <c r="UPR50" s="80">
        <f>IF(production!UPR24&gt;0,interest_nominal,0)</f>
        <v>0</v>
      </c>
      <c r="UPS50" s="80">
        <f>IF(production!UPS24&gt;0,interest_nominal,0)</f>
        <v>0</v>
      </c>
      <c r="UPT50" s="80">
        <f>IF(production!UPT24&gt;0,interest_nominal,0)</f>
        <v>0</v>
      </c>
      <c r="UPU50" s="80">
        <f>IF(production!UPU24&gt;0,interest_nominal,0)</f>
        <v>0</v>
      </c>
      <c r="UPV50" s="80">
        <f>IF(production!UPV24&gt;0,interest_nominal,0)</f>
        <v>0</v>
      </c>
      <c r="UPW50" s="80">
        <f>IF(production!UPW24&gt;0,interest_nominal,0)</f>
        <v>0</v>
      </c>
      <c r="UPX50" s="80">
        <f>IF(production!UPX24&gt;0,interest_nominal,0)</f>
        <v>0</v>
      </c>
      <c r="UPY50" s="80">
        <f>IF(production!UPY24&gt;0,interest_nominal,0)</f>
        <v>0</v>
      </c>
      <c r="UPZ50" s="80">
        <f>IF(production!UPZ24&gt;0,interest_nominal,0)</f>
        <v>0</v>
      </c>
      <c r="UQA50" s="80">
        <f>IF(production!UQA24&gt;0,interest_nominal,0)</f>
        <v>0</v>
      </c>
      <c r="UQB50" s="80">
        <f>IF(production!UQB24&gt;0,interest_nominal,0)</f>
        <v>0</v>
      </c>
      <c r="UQC50" s="80">
        <f>IF(production!UQC24&gt;0,interest_nominal,0)</f>
        <v>0</v>
      </c>
      <c r="UQD50" s="80">
        <f>IF(production!UQD24&gt;0,interest_nominal,0)</f>
        <v>0</v>
      </c>
      <c r="UQE50" s="80">
        <f>IF(production!UQE24&gt;0,interest_nominal,0)</f>
        <v>0</v>
      </c>
      <c r="UQF50" s="80">
        <f>IF(production!UQF24&gt;0,interest_nominal,0)</f>
        <v>0</v>
      </c>
      <c r="UQG50" s="80">
        <f>IF(production!UQG24&gt;0,interest_nominal,0)</f>
        <v>0</v>
      </c>
      <c r="UQH50" s="80">
        <f>IF(production!UQH24&gt;0,interest_nominal,0)</f>
        <v>0</v>
      </c>
      <c r="UQI50" s="80">
        <f>IF(production!UQI24&gt;0,interest_nominal,0)</f>
        <v>0</v>
      </c>
      <c r="UQJ50" s="80">
        <f>IF(production!UQJ24&gt;0,interest_nominal,0)</f>
        <v>0</v>
      </c>
      <c r="UQK50" s="80">
        <f>IF(production!UQK24&gt;0,interest_nominal,0)</f>
        <v>0</v>
      </c>
      <c r="UQL50" s="80">
        <f>IF(production!UQL24&gt;0,interest_nominal,0)</f>
        <v>0</v>
      </c>
      <c r="UQM50" s="80">
        <f>IF(production!UQM24&gt;0,interest_nominal,0)</f>
        <v>0</v>
      </c>
      <c r="UQN50" s="80">
        <f>IF(production!UQN24&gt;0,interest_nominal,0)</f>
        <v>0</v>
      </c>
      <c r="UQO50" s="80">
        <f>IF(production!UQO24&gt;0,interest_nominal,0)</f>
        <v>0</v>
      </c>
      <c r="UQP50" s="80">
        <f>IF(production!UQP24&gt;0,interest_nominal,0)</f>
        <v>0</v>
      </c>
      <c r="UQQ50" s="80">
        <f>IF(production!UQQ24&gt;0,interest_nominal,0)</f>
        <v>0</v>
      </c>
      <c r="UQR50" s="80">
        <f>IF(production!UQR24&gt;0,interest_nominal,0)</f>
        <v>0</v>
      </c>
      <c r="UQS50" s="80">
        <f>IF(production!UQS24&gt;0,interest_nominal,0)</f>
        <v>0</v>
      </c>
      <c r="UQT50" s="80">
        <f>IF(production!UQT24&gt;0,interest_nominal,0)</f>
        <v>0</v>
      </c>
      <c r="UQU50" s="80">
        <f>IF(production!UQU24&gt;0,interest_nominal,0)</f>
        <v>0</v>
      </c>
      <c r="UQV50" s="80">
        <f>IF(production!UQV24&gt;0,interest_nominal,0)</f>
        <v>0</v>
      </c>
      <c r="UQW50" s="80">
        <f>IF(production!UQW24&gt;0,interest_nominal,0)</f>
        <v>0</v>
      </c>
      <c r="UQX50" s="80">
        <f>IF(production!UQX24&gt;0,interest_nominal,0)</f>
        <v>0</v>
      </c>
      <c r="UQY50" s="80">
        <f>IF(production!UQY24&gt;0,interest_nominal,0)</f>
        <v>0</v>
      </c>
      <c r="UQZ50" s="80">
        <f>IF(production!UQZ24&gt;0,interest_nominal,0)</f>
        <v>0</v>
      </c>
      <c r="URA50" s="80">
        <f>IF(production!URA24&gt;0,interest_nominal,0)</f>
        <v>0</v>
      </c>
      <c r="URB50" s="80">
        <f>IF(production!URB24&gt;0,interest_nominal,0)</f>
        <v>0</v>
      </c>
      <c r="URC50" s="80">
        <f>IF(production!URC24&gt;0,interest_nominal,0)</f>
        <v>0</v>
      </c>
      <c r="URD50" s="80">
        <f>IF(production!URD24&gt;0,interest_nominal,0)</f>
        <v>0</v>
      </c>
      <c r="URE50" s="80">
        <f>IF(production!URE24&gt;0,interest_nominal,0)</f>
        <v>0</v>
      </c>
      <c r="URF50" s="80">
        <f>IF(production!URF24&gt;0,interest_nominal,0)</f>
        <v>0</v>
      </c>
      <c r="URG50" s="80">
        <f>IF(production!URG24&gt;0,interest_nominal,0)</f>
        <v>0</v>
      </c>
      <c r="URH50" s="80">
        <f>IF(production!URH24&gt;0,interest_nominal,0)</f>
        <v>0</v>
      </c>
      <c r="URI50" s="80">
        <f>IF(production!URI24&gt;0,interest_nominal,0)</f>
        <v>0</v>
      </c>
      <c r="URJ50" s="80">
        <f>IF(production!URJ24&gt;0,interest_nominal,0)</f>
        <v>0</v>
      </c>
      <c r="URK50" s="80">
        <f>IF(production!URK24&gt;0,interest_nominal,0)</f>
        <v>0</v>
      </c>
      <c r="URL50" s="80">
        <f>IF(production!URL24&gt;0,interest_nominal,0)</f>
        <v>0</v>
      </c>
      <c r="URM50" s="80">
        <f>IF(production!URM24&gt;0,interest_nominal,0)</f>
        <v>0</v>
      </c>
      <c r="URN50" s="80">
        <f>IF(production!URN24&gt;0,interest_nominal,0)</f>
        <v>0</v>
      </c>
      <c r="URO50" s="80">
        <f>IF(production!URO24&gt;0,interest_nominal,0)</f>
        <v>0</v>
      </c>
      <c r="URP50" s="80">
        <f>IF(production!URP24&gt;0,interest_nominal,0)</f>
        <v>0</v>
      </c>
      <c r="URQ50" s="80">
        <f>IF(production!URQ24&gt;0,interest_nominal,0)</f>
        <v>0</v>
      </c>
      <c r="URR50" s="80">
        <f>IF(production!URR24&gt;0,interest_nominal,0)</f>
        <v>0</v>
      </c>
      <c r="URS50" s="80">
        <f>IF(production!URS24&gt;0,interest_nominal,0)</f>
        <v>0</v>
      </c>
      <c r="URT50" s="80">
        <f>IF(production!URT24&gt;0,interest_nominal,0)</f>
        <v>0</v>
      </c>
      <c r="URU50" s="80">
        <f>IF(production!URU24&gt;0,interest_nominal,0)</f>
        <v>0</v>
      </c>
      <c r="URV50" s="80">
        <f>IF(production!URV24&gt;0,interest_nominal,0)</f>
        <v>0</v>
      </c>
      <c r="URW50" s="80">
        <f>IF(production!URW24&gt;0,interest_nominal,0)</f>
        <v>0</v>
      </c>
      <c r="URX50" s="80">
        <f>IF(production!URX24&gt;0,interest_nominal,0)</f>
        <v>0</v>
      </c>
      <c r="URY50" s="80">
        <f>IF(production!URY24&gt;0,interest_nominal,0)</f>
        <v>0</v>
      </c>
      <c r="URZ50" s="80">
        <f>IF(production!URZ24&gt;0,interest_nominal,0)</f>
        <v>0</v>
      </c>
      <c r="USA50" s="80">
        <f>IF(production!USA24&gt;0,interest_nominal,0)</f>
        <v>0</v>
      </c>
      <c r="USB50" s="80">
        <f>IF(production!USB24&gt;0,interest_nominal,0)</f>
        <v>0</v>
      </c>
      <c r="USC50" s="80">
        <f>IF(production!USC24&gt;0,interest_nominal,0)</f>
        <v>0</v>
      </c>
      <c r="USD50" s="80">
        <f>IF(production!USD24&gt;0,interest_nominal,0)</f>
        <v>0</v>
      </c>
      <c r="USE50" s="80">
        <f>IF(production!USE24&gt;0,interest_nominal,0)</f>
        <v>0</v>
      </c>
      <c r="USF50" s="80">
        <f>IF(production!USF24&gt;0,interest_nominal,0)</f>
        <v>0</v>
      </c>
      <c r="USG50" s="80">
        <f>IF(production!USG24&gt;0,interest_nominal,0)</f>
        <v>0</v>
      </c>
      <c r="USH50" s="80">
        <f>IF(production!USH24&gt;0,interest_nominal,0)</f>
        <v>0</v>
      </c>
      <c r="USI50" s="80">
        <f>IF(production!USI24&gt;0,interest_nominal,0)</f>
        <v>0</v>
      </c>
      <c r="USJ50" s="80">
        <f>IF(production!USJ24&gt;0,interest_nominal,0)</f>
        <v>0</v>
      </c>
      <c r="USK50" s="80">
        <f>IF(production!USK24&gt;0,interest_nominal,0)</f>
        <v>0</v>
      </c>
      <c r="USL50" s="80">
        <f>IF(production!USL24&gt;0,interest_nominal,0)</f>
        <v>0</v>
      </c>
      <c r="USM50" s="80">
        <f>IF(production!USM24&gt;0,interest_nominal,0)</f>
        <v>0</v>
      </c>
      <c r="USN50" s="80">
        <f>IF(production!USN24&gt;0,interest_nominal,0)</f>
        <v>0</v>
      </c>
      <c r="USO50" s="80">
        <f>IF(production!USO24&gt;0,interest_nominal,0)</f>
        <v>0</v>
      </c>
      <c r="USP50" s="80">
        <f>IF(production!USP24&gt;0,interest_nominal,0)</f>
        <v>0</v>
      </c>
      <c r="USQ50" s="80">
        <f>IF(production!USQ24&gt;0,interest_nominal,0)</f>
        <v>0</v>
      </c>
      <c r="USR50" s="80">
        <f>IF(production!USR24&gt;0,interest_nominal,0)</f>
        <v>0</v>
      </c>
      <c r="USS50" s="80">
        <f>IF(production!USS24&gt;0,interest_nominal,0)</f>
        <v>0</v>
      </c>
      <c r="UST50" s="80">
        <f>IF(production!UST24&gt;0,interest_nominal,0)</f>
        <v>0</v>
      </c>
      <c r="USU50" s="80">
        <f>IF(production!USU24&gt;0,interest_nominal,0)</f>
        <v>0</v>
      </c>
      <c r="USV50" s="80">
        <f>IF(production!USV24&gt;0,interest_nominal,0)</f>
        <v>0</v>
      </c>
      <c r="USW50" s="80">
        <f>IF(production!USW24&gt;0,interest_nominal,0)</f>
        <v>0</v>
      </c>
      <c r="USX50" s="80">
        <f>IF(production!USX24&gt;0,interest_nominal,0)</f>
        <v>0</v>
      </c>
      <c r="USY50" s="80">
        <f>IF(production!USY24&gt;0,interest_nominal,0)</f>
        <v>0</v>
      </c>
      <c r="USZ50" s="80">
        <f>IF(production!USZ24&gt;0,interest_nominal,0)</f>
        <v>0</v>
      </c>
      <c r="UTA50" s="80">
        <f>IF(production!UTA24&gt;0,interest_nominal,0)</f>
        <v>0</v>
      </c>
      <c r="UTB50" s="80">
        <f>IF(production!UTB24&gt;0,interest_nominal,0)</f>
        <v>0</v>
      </c>
      <c r="UTC50" s="80">
        <f>IF(production!UTC24&gt;0,interest_nominal,0)</f>
        <v>0</v>
      </c>
      <c r="UTD50" s="80">
        <f>IF(production!UTD24&gt;0,interest_nominal,0)</f>
        <v>0</v>
      </c>
      <c r="UTE50" s="80">
        <f>IF(production!UTE24&gt;0,interest_nominal,0)</f>
        <v>0</v>
      </c>
      <c r="UTF50" s="80">
        <f>IF(production!UTF24&gt;0,interest_nominal,0)</f>
        <v>0</v>
      </c>
      <c r="UTG50" s="80">
        <f>IF(production!UTG24&gt;0,interest_nominal,0)</f>
        <v>0</v>
      </c>
      <c r="UTH50" s="80">
        <f>IF(production!UTH24&gt;0,interest_nominal,0)</f>
        <v>0</v>
      </c>
      <c r="UTI50" s="80">
        <f>IF(production!UTI24&gt;0,interest_nominal,0)</f>
        <v>0</v>
      </c>
      <c r="UTJ50" s="80">
        <f>IF(production!UTJ24&gt;0,interest_nominal,0)</f>
        <v>0</v>
      </c>
      <c r="UTK50" s="80">
        <f>IF(production!UTK24&gt;0,interest_nominal,0)</f>
        <v>0</v>
      </c>
      <c r="UTL50" s="80">
        <f>IF(production!UTL24&gt;0,interest_nominal,0)</f>
        <v>0</v>
      </c>
      <c r="UTM50" s="80">
        <f>IF(production!UTM24&gt;0,interest_nominal,0)</f>
        <v>0</v>
      </c>
      <c r="UTN50" s="80">
        <f>IF(production!UTN24&gt;0,interest_nominal,0)</f>
        <v>0</v>
      </c>
      <c r="UTO50" s="80">
        <f>IF(production!UTO24&gt;0,interest_nominal,0)</f>
        <v>0</v>
      </c>
      <c r="UTP50" s="80">
        <f>IF(production!UTP24&gt;0,interest_nominal,0)</f>
        <v>0</v>
      </c>
      <c r="UTQ50" s="80">
        <f>IF(production!UTQ24&gt;0,interest_nominal,0)</f>
        <v>0</v>
      </c>
      <c r="UTR50" s="80">
        <f>IF(production!UTR24&gt;0,interest_nominal,0)</f>
        <v>0</v>
      </c>
      <c r="UTS50" s="80">
        <f>IF(production!UTS24&gt;0,interest_nominal,0)</f>
        <v>0</v>
      </c>
      <c r="UTT50" s="80">
        <f>IF(production!UTT24&gt;0,interest_nominal,0)</f>
        <v>0</v>
      </c>
      <c r="UTU50" s="80">
        <f>IF(production!UTU24&gt;0,interest_nominal,0)</f>
        <v>0</v>
      </c>
      <c r="UTV50" s="80">
        <f>IF(production!UTV24&gt;0,interest_nominal,0)</f>
        <v>0</v>
      </c>
      <c r="UTW50" s="80">
        <f>IF(production!UTW24&gt;0,interest_nominal,0)</f>
        <v>0</v>
      </c>
      <c r="UTX50" s="80">
        <f>IF(production!UTX24&gt;0,interest_nominal,0)</f>
        <v>0</v>
      </c>
      <c r="UTY50" s="80">
        <f>IF(production!UTY24&gt;0,interest_nominal,0)</f>
        <v>0</v>
      </c>
      <c r="UTZ50" s="80">
        <f>IF(production!UTZ24&gt;0,interest_nominal,0)</f>
        <v>0</v>
      </c>
      <c r="UUA50" s="80">
        <f>IF(production!UUA24&gt;0,interest_nominal,0)</f>
        <v>0</v>
      </c>
      <c r="UUB50" s="80">
        <f>IF(production!UUB24&gt;0,interest_nominal,0)</f>
        <v>0</v>
      </c>
      <c r="UUC50" s="80">
        <f>IF(production!UUC24&gt;0,interest_nominal,0)</f>
        <v>0</v>
      </c>
      <c r="UUD50" s="80">
        <f>IF(production!UUD24&gt;0,interest_nominal,0)</f>
        <v>0</v>
      </c>
      <c r="UUE50" s="80">
        <f>IF(production!UUE24&gt;0,interest_nominal,0)</f>
        <v>0</v>
      </c>
      <c r="UUF50" s="80">
        <f>IF(production!UUF24&gt;0,interest_nominal,0)</f>
        <v>0</v>
      </c>
      <c r="UUG50" s="80">
        <f>IF(production!UUG24&gt;0,interest_nominal,0)</f>
        <v>0</v>
      </c>
      <c r="UUH50" s="80">
        <f>IF(production!UUH24&gt;0,interest_nominal,0)</f>
        <v>0</v>
      </c>
      <c r="UUI50" s="80">
        <f>IF(production!UUI24&gt;0,interest_nominal,0)</f>
        <v>0</v>
      </c>
      <c r="UUJ50" s="80">
        <f>IF(production!UUJ24&gt;0,interest_nominal,0)</f>
        <v>0</v>
      </c>
      <c r="UUK50" s="80">
        <f>IF(production!UUK24&gt;0,interest_nominal,0)</f>
        <v>0</v>
      </c>
      <c r="UUL50" s="80">
        <f>IF(production!UUL24&gt;0,interest_nominal,0)</f>
        <v>0</v>
      </c>
      <c r="UUM50" s="80">
        <f>IF(production!UUM24&gt;0,interest_nominal,0)</f>
        <v>0</v>
      </c>
      <c r="UUN50" s="80">
        <f>IF(production!UUN24&gt;0,interest_nominal,0)</f>
        <v>0</v>
      </c>
      <c r="UUO50" s="80">
        <f>IF(production!UUO24&gt;0,interest_nominal,0)</f>
        <v>0</v>
      </c>
      <c r="UUP50" s="80">
        <f>IF(production!UUP24&gt;0,interest_nominal,0)</f>
        <v>0</v>
      </c>
      <c r="UUQ50" s="80">
        <f>IF(production!UUQ24&gt;0,interest_nominal,0)</f>
        <v>0</v>
      </c>
      <c r="UUR50" s="80">
        <f>IF(production!UUR24&gt;0,interest_nominal,0)</f>
        <v>0</v>
      </c>
      <c r="UUS50" s="80">
        <f>IF(production!UUS24&gt;0,interest_nominal,0)</f>
        <v>0</v>
      </c>
      <c r="UUT50" s="80">
        <f>IF(production!UUT24&gt;0,interest_nominal,0)</f>
        <v>0</v>
      </c>
      <c r="UUU50" s="80">
        <f>IF(production!UUU24&gt;0,interest_nominal,0)</f>
        <v>0</v>
      </c>
      <c r="UUV50" s="80">
        <f>IF(production!UUV24&gt;0,interest_nominal,0)</f>
        <v>0</v>
      </c>
      <c r="UUW50" s="80">
        <f>IF(production!UUW24&gt;0,interest_nominal,0)</f>
        <v>0</v>
      </c>
      <c r="UUX50" s="80">
        <f>IF(production!UUX24&gt;0,interest_nominal,0)</f>
        <v>0</v>
      </c>
      <c r="UUY50" s="80">
        <f>IF(production!UUY24&gt;0,interest_nominal,0)</f>
        <v>0</v>
      </c>
      <c r="UUZ50" s="80">
        <f>IF(production!UUZ24&gt;0,interest_nominal,0)</f>
        <v>0</v>
      </c>
      <c r="UVA50" s="80">
        <f>IF(production!UVA24&gt;0,interest_nominal,0)</f>
        <v>0</v>
      </c>
      <c r="UVB50" s="80">
        <f>IF(production!UVB24&gt;0,interest_nominal,0)</f>
        <v>0</v>
      </c>
      <c r="UVC50" s="80">
        <f>IF(production!UVC24&gt;0,interest_nominal,0)</f>
        <v>0</v>
      </c>
      <c r="UVD50" s="80">
        <f>IF(production!UVD24&gt;0,interest_nominal,0)</f>
        <v>0</v>
      </c>
      <c r="UVE50" s="80">
        <f>IF(production!UVE24&gt;0,interest_nominal,0)</f>
        <v>0</v>
      </c>
      <c r="UVF50" s="80">
        <f>IF(production!UVF24&gt;0,interest_nominal,0)</f>
        <v>0</v>
      </c>
      <c r="UVG50" s="80">
        <f>IF(production!UVG24&gt;0,interest_nominal,0)</f>
        <v>0</v>
      </c>
      <c r="UVH50" s="80">
        <f>IF(production!UVH24&gt;0,interest_nominal,0)</f>
        <v>0</v>
      </c>
      <c r="UVI50" s="80">
        <f>IF(production!UVI24&gt;0,interest_nominal,0)</f>
        <v>0</v>
      </c>
      <c r="UVJ50" s="80">
        <f>IF(production!UVJ24&gt;0,interest_nominal,0)</f>
        <v>0</v>
      </c>
      <c r="UVK50" s="80">
        <f>IF(production!UVK24&gt;0,interest_nominal,0)</f>
        <v>0</v>
      </c>
      <c r="UVL50" s="80">
        <f>IF(production!UVL24&gt;0,interest_nominal,0)</f>
        <v>0</v>
      </c>
      <c r="UVM50" s="80">
        <f>IF(production!UVM24&gt;0,interest_nominal,0)</f>
        <v>0</v>
      </c>
      <c r="UVN50" s="80">
        <f>IF(production!UVN24&gt;0,interest_nominal,0)</f>
        <v>0</v>
      </c>
      <c r="UVO50" s="80">
        <f>IF(production!UVO24&gt;0,interest_nominal,0)</f>
        <v>0</v>
      </c>
      <c r="UVP50" s="80">
        <f>IF(production!UVP24&gt;0,interest_nominal,0)</f>
        <v>0</v>
      </c>
      <c r="UVQ50" s="80">
        <f>IF(production!UVQ24&gt;0,interest_nominal,0)</f>
        <v>0</v>
      </c>
      <c r="UVR50" s="80">
        <f>IF(production!UVR24&gt;0,interest_nominal,0)</f>
        <v>0</v>
      </c>
      <c r="UVS50" s="80">
        <f>IF(production!UVS24&gt;0,interest_nominal,0)</f>
        <v>0</v>
      </c>
      <c r="UVT50" s="80">
        <f>IF(production!UVT24&gt;0,interest_nominal,0)</f>
        <v>0</v>
      </c>
      <c r="UVU50" s="80">
        <f>IF(production!UVU24&gt;0,interest_nominal,0)</f>
        <v>0</v>
      </c>
      <c r="UVV50" s="80">
        <f>IF(production!UVV24&gt;0,interest_nominal,0)</f>
        <v>0</v>
      </c>
      <c r="UVW50" s="80">
        <f>IF(production!UVW24&gt;0,interest_nominal,0)</f>
        <v>0</v>
      </c>
      <c r="UVX50" s="80">
        <f>IF(production!UVX24&gt;0,interest_nominal,0)</f>
        <v>0</v>
      </c>
      <c r="UVY50" s="80">
        <f>IF(production!UVY24&gt;0,interest_nominal,0)</f>
        <v>0</v>
      </c>
      <c r="UVZ50" s="80">
        <f>IF(production!UVZ24&gt;0,interest_nominal,0)</f>
        <v>0</v>
      </c>
      <c r="UWA50" s="80">
        <f>IF(production!UWA24&gt;0,interest_nominal,0)</f>
        <v>0</v>
      </c>
      <c r="UWB50" s="80">
        <f>IF(production!UWB24&gt;0,interest_nominal,0)</f>
        <v>0</v>
      </c>
      <c r="UWC50" s="80">
        <f>IF(production!UWC24&gt;0,interest_nominal,0)</f>
        <v>0</v>
      </c>
      <c r="UWD50" s="80">
        <f>IF(production!UWD24&gt;0,interest_nominal,0)</f>
        <v>0</v>
      </c>
      <c r="UWE50" s="80">
        <f>IF(production!UWE24&gt;0,interest_nominal,0)</f>
        <v>0</v>
      </c>
      <c r="UWF50" s="80">
        <f>IF(production!UWF24&gt;0,interest_nominal,0)</f>
        <v>0</v>
      </c>
      <c r="UWG50" s="80">
        <f>IF(production!UWG24&gt;0,interest_nominal,0)</f>
        <v>0</v>
      </c>
      <c r="UWH50" s="80">
        <f>IF(production!UWH24&gt;0,interest_nominal,0)</f>
        <v>0</v>
      </c>
      <c r="UWI50" s="80">
        <f>IF(production!UWI24&gt;0,interest_nominal,0)</f>
        <v>0</v>
      </c>
      <c r="UWJ50" s="80">
        <f>IF(production!UWJ24&gt;0,interest_nominal,0)</f>
        <v>0</v>
      </c>
      <c r="UWK50" s="80">
        <f>IF(production!UWK24&gt;0,interest_nominal,0)</f>
        <v>0</v>
      </c>
      <c r="UWL50" s="80">
        <f>IF(production!UWL24&gt;0,interest_nominal,0)</f>
        <v>0</v>
      </c>
      <c r="UWM50" s="80">
        <f>IF(production!UWM24&gt;0,interest_nominal,0)</f>
        <v>0</v>
      </c>
      <c r="UWN50" s="80">
        <f>IF(production!UWN24&gt;0,interest_nominal,0)</f>
        <v>0</v>
      </c>
      <c r="UWO50" s="80">
        <f>IF(production!UWO24&gt;0,interest_nominal,0)</f>
        <v>0</v>
      </c>
      <c r="UWP50" s="80">
        <f>IF(production!UWP24&gt;0,interest_nominal,0)</f>
        <v>0</v>
      </c>
      <c r="UWQ50" s="80">
        <f>IF(production!UWQ24&gt;0,interest_nominal,0)</f>
        <v>0</v>
      </c>
      <c r="UWR50" s="80">
        <f>IF(production!UWR24&gt;0,interest_nominal,0)</f>
        <v>0</v>
      </c>
      <c r="UWS50" s="80">
        <f>IF(production!UWS24&gt;0,interest_nominal,0)</f>
        <v>0</v>
      </c>
      <c r="UWT50" s="80">
        <f>IF(production!UWT24&gt;0,interest_nominal,0)</f>
        <v>0</v>
      </c>
      <c r="UWU50" s="80">
        <f>IF(production!UWU24&gt;0,interest_nominal,0)</f>
        <v>0</v>
      </c>
      <c r="UWV50" s="80">
        <f>IF(production!UWV24&gt;0,interest_nominal,0)</f>
        <v>0</v>
      </c>
      <c r="UWW50" s="80">
        <f>IF(production!UWW24&gt;0,interest_nominal,0)</f>
        <v>0</v>
      </c>
      <c r="UWX50" s="80">
        <f>IF(production!UWX24&gt;0,interest_nominal,0)</f>
        <v>0</v>
      </c>
      <c r="UWY50" s="80">
        <f>IF(production!UWY24&gt;0,interest_nominal,0)</f>
        <v>0</v>
      </c>
      <c r="UWZ50" s="80">
        <f>IF(production!UWZ24&gt;0,interest_nominal,0)</f>
        <v>0</v>
      </c>
      <c r="UXA50" s="80">
        <f>IF(production!UXA24&gt;0,interest_nominal,0)</f>
        <v>0</v>
      </c>
      <c r="UXB50" s="80">
        <f>IF(production!UXB24&gt;0,interest_nominal,0)</f>
        <v>0</v>
      </c>
      <c r="UXC50" s="80">
        <f>IF(production!UXC24&gt;0,interest_nominal,0)</f>
        <v>0</v>
      </c>
      <c r="UXD50" s="80">
        <f>IF(production!UXD24&gt;0,interest_nominal,0)</f>
        <v>0</v>
      </c>
      <c r="UXE50" s="80">
        <f>IF(production!UXE24&gt;0,interest_nominal,0)</f>
        <v>0</v>
      </c>
      <c r="UXF50" s="80">
        <f>IF(production!UXF24&gt;0,interest_nominal,0)</f>
        <v>0</v>
      </c>
      <c r="UXG50" s="80">
        <f>IF(production!UXG24&gt;0,interest_nominal,0)</f>
        <v>0</v>
      </c>
      <c r="UXH50" s="80">
        <f>IF(production!UXH24&gt;0,interest_nominal,0)</f>
        <v>0</v>
      </c>
      <c r="UXI50" s="80">
        <f>IF(production!UXI24&gt;0,interest_nominal,0)</f>
        <v>0</v>
      </c>
      <c r="UXJ50" s="80">
        <f>IF(production!UXJ24&gt;0,interest_nominal,0)</f>
        <v>0</v>
      </c>
      <c r="UXK50" s="80">
        <f>IF(production!UXK24&gt;0,interest_nominal,0)</f>
        <v>0</v>
      </c>
      <c r="UXL50" s="80">
        <f>IF(production!UXL24&gt;0,interest_nominal,0)</f>
        <v>0</v>
      </c>
      <c r="UXM50" s="80">
        <f>IF(production!UXM24&gt;0,interest_nominal,0)</f>
        <v>0</v>
      </c>
      <c r="UXN50" s="80">
        <f>IF(production!UXN24&gt;0,interest_nominal,0)</f>
        <v>0</v>
      </c>
      <c r="UXO50" s="80">
        <f>IF(production!UXO24&gt;0,interest_nominal,0)</f>
        <v>0</v>
      </c>
      <c r="UXP50" s="80">
        <f>IF(production!UXP24&gt;0,interest_nominal,0)</f>
        <v>0</v>
      </c>
      <c r="UXQ50" s="80">
        <f>IF(production!UXQ24&gt;0,interest_nominal,0)</f>
        <v>0</v>
      </c>
      <c r="UXR50" s="80">
        <f>IF(production!UXR24&gt;0,interest_nominal,0)</f>
        <v>0</v>
      </c>
      <c r="UXS50" s="80">
        <f>IF(production!UXS24&gt;0,interest_nominal,0)</f>
        <v>0</v>
      </c>
      <c r="UXT50" s="80">
        <f>IF(production!UXT24&gt;0,interest_nominal,0)</f>
        <v>0</v>
      </c>
      <c r="UXU50" s="80">
        <f>IF(production!UXU24&gt;0,interest_nominal,0)</f>
        <v>0</v>
      </c>
      <c r="UXV50" s="80">
        <f>IF(production!UXV24&gt;0,interest_nominal,0)</f>
        <v>0</v>
      </c>
      <c r="UXW50" s="80">
        <f>IF(production!UXW24&gt;0,interest_nominal,0)</f>
        <v>0</v>
      </c>
      <c r="UXX50" s="80">
        <f>IF(production!UXX24&gt;0,interest_nominal,0)</f>
        <v>0</v>
      </c>
      <c r="UXY50" s="80">
        <f>IF(production!UXY24&gt;0,interest_nominal,0)</f>
        <v>0</v>
      </c>
      <c r="UXZ50" s="80">
        <f>IF(production!UXZ24&gt;0,interest_nominal,0)</f>
        <v>0</v>
      </c>
      <c r="UYA50" s="80">
        <f>IF(production!UYA24&gt;0,interest_nominal,0)</f>
        <v>0</v>
      </c>
      <c r="UYB50" s="80">
        <f>IF(production!UYB24&gt;0,interest_nominal,0)</f>
        <v>0</v>
      </c>
      <c r="UYC50" s="80">
        <f>IF(production!UYC24&gt;0,interest_nominal,0)</f>
        <v>0</v>
      </c>
      <c r="UYD50" s="80">
        <f>IF(production!UYD24&gt;0,interest_nominal,0)</f>
        <v>0</v>
      </c>
      <c r="UYE50" s="80">
        <f>IF(production!UYE24&gt;0,interest_nominal,0)</f>
        <v>0</v>
      </c>
      <c r="UYF50" s="80">
        <f>IF(production!UYF24&gt;0,interest_nominal,0)</f>
        <v>0</v>
      </c>
      <c r="UYG50" s="80">
        <f>IF(production!UYG24&gt;0,interest_nominal,0)</f>
        <v>0</v>
      </c>
      <c r="UYH50" s="80">
        <f>IF(production!UYH24&gt;0,interest_nominal,0)</f>
        <v>0</v>
      </c>
      <c r="UYI50" s="80">
        <f>IF(production!UYI24&gt;0,interest_nominal,0)</f>
        <v>0</v>
      </c>
      <c r="UYJ50" s="80">
        <f>IF(production!UYJ24&gt;0,interest_nominal,0)</f>
        <v>0</v>
      </c>
      <c r="UYK50" s="80">
        <f>IF(production!UYK24&gt;0,interest_nominal,0)</f>
        <v>0</v>
      </c>
      <c r="UYL50" s="80">
        <f>IF(production!UYL24&gt;0,interest_nominal,0)</f>
        <v>0</v>
      </c>
      <c r="UYM50" s="80">
        <f>IF(production!UYM24&gt;0,interest_nominal,0)</f>
        <v>0</v>
      </c>
      <c r="UYN50" s="80">
        <f>IF(production!UYN24&gt;0,interest_nominal,0)</f>
        <v>0</v>
      </c>
      <c r="UYO50" s="80">
        <f>IF(production!UYO24&gt;0,interest_nominal,0)</f>
        <v>0</v>
      </c>
      <c r="UYP50" s="80">
        <f>IF(production!UYP24&gt;0,interest_nominal,0)</f>
        <v>0</v>
      </c>
      <c r="UYQ50" s="80">
        <f>IF(production!UYQ24&gt;0,interest_nominal,0)</f>
        <v>0</v>
      </c>
      <c r="UYR50" s="80">
        <f>IF(production!UYR24&gt;0,interest_nominal,0)</f>
        <v>0</v>
      </c>
      <c r="UYS50" s="80">
        <f>IF(production!UYS24&gt;0,interest_nominal,0)</f>
        <v>0</v>
      </c>
      <c r="UYT50" s="80">
        <f>IF(production!UYT24&gt;0,interest_nominal,0)</f>
        <v>0</v>
      </c>
      <c r="UYU50" s="80">
        <f>IF(production!UYU24&gt;0,interest_nominal,0)</f>
        <v>0</v>
      </c>
      <c r="UYV50" s="80">
        <f>IF(production!UYV24&gt;0,interest_nominal,0)</f>
        <v>0</v>
      </c>
      <c r="UYW50" s="80">
        <f>IF(production!UYW24&gt;0,interest_nominal,0)</f>
        <v>0</v>
      </c>
      <c r="UYX50" s="80">
        <f>IF(production!UYX24&gt;0,interest_nominal,0)</f>
        <v>0</v>
      </c>
      <c r="UYY50" s="80">
        <f>IF(production!UYY24&gt;0,interest_nominal,0)</f>
        <v>0</v>
      </c>
      <c r="UYZ50" s="80">
        <f>IF(production!UYZ24&gt;0,interest_nominal,0)</f>
        <v>0</v>
      </c>
      <c r="UZA50" s="80">
        <f>IF(production!UZA24&gt;0,interest_nominal,0)</f>
        <v>0</v>
      </c>
      <c r="UZB50" s="80">
        <f>IF(production!UZB24&gt;0,interest_nominal,0)</f>
        <v>0</v>
      </c>
      <c r="UZC50" s="80">
        <f>IF(production!UZC24&gt;0,interest_nominal,0)</f>
        <v>0</v>
      </c>
      <c r="UZD50" s="80">
        <f>IF(production!UZD24&gt;0,interest_nominal,0)</f>
        <v>0</v>
      </c>
      <c r="UZE50" s="80">
        <f>IF(production!UZE24&gt;0,interest_nominal,0)</f>
        <v>0</v>
      </c>
      <c r="UZF50" s="80">
        <f>IF(production!UZF24&gt;0,interest_nominal,0)</f>
        <v>0</v>
      </c>
      <c r="UZG50" s="80">
        <f>IF(production!UZG24&gt;0,interest_nominal,0)</f>
        <v>0</v>
      </c>
      <c r="UZH50" s="80">
        <f>IF(production!UZH24&gt;0,interest_nominal,0)</f>
        <v>0</v>
      </c>
      <c r="UZI50" s="80">
        <f>IF(production!UZI24&gt;0,interest_nominal,0)</f>
        <v>0</v>
      </c>
      <c r="UZJ50" s="80">
        <f>IF(production!UZJ24&gt;0,interest_nominal,0)</f>
        <v>0</v>
      </c>
      <c r="UZK50" s="80">
        <f>IF(production!UZK24&gt;0,interest_nominal,0)</f>
        <v>0</v>
      </c>
      <c r="UZL50" s="80">
        <f>IF(production!UZL24&gt;0,interest_nominal,0)</f>
        <v>0</v>
      </c>
      <c r="UZM50" s="80">
        <f>IF(production!UZM24&gt;0,interest_nominal,0)</f>
        <v>0</v>
      </c>
      <c r="UZN50" s="80">
        <f>IF(production!UZN24&gt;0,interest_nominal,0)</f>
        <v>0</v>
      </c>
      <c r="UZO50" s="80">
        <f>IF(production!UZO24&gt;0,interest_nominal,0)</f>
        <v>0</v>
      </c>
      <c r="UZP50" s="80">
        <f>IF(production!UZP24&gt;0,interest_nominal,0)</f>
        <v>0</v>
      </c>
      <c r="UZQ50" s="80">
        <f>IF(production!UZQ24&gt;0,interest_nominal,0)</f>
        <v>0</v>
      </c>
      <c r="UZR50" s="80">
        <f>IF(production!UZR24&gt;0,interest_nominal,0)</f>
        <v>0</v>
      </c>
      <c r="UZS50" s="80">
        <f>IF(production!UZS24&gt;0,interest_nominal,0)</f>
        <v>0</v>
      </c>
      <c r="UZT50" s="80">
        <f>IF(production!UZT24&gt;0,interest_nominal,0)</f>
        <v>0</v>
      </c>
      <c r="UZU50" s="80">
        <f>IF(production!UZU24&gt;0,interest_nominal,0)</f>
        <v>0</v>
      </c>
      <c r="UZV50" s="80">
        <f>IF(production!UZV24&gt;0,interest_nominal,0)</f>
        <v>0</v>
      </c>
      <c r="UZW50" s="80">
        <f>IF(production!UZW24&gt;0,interest_nominal,0)</f>
        <v>0</v>
      </c>
      <c r="UZX50" s="80">
        <f>IF(production!UZX24&gt;0,interest_nominal,0)</f>
        <v>0</v>
      </c>
      <c r="UZY50" s="80">
        <f>IF(production!UZY24&gt;0,interest_nominal,0)</f>
        <v>0</v>
      </c>
      <c r="UZZ50" s="80">
        <f>IF(production!UZZ24&gt;0,interest_nominal,0)</f>
        <v>0</v>
      </c>
      <c r="VAA50" s="80">
        <f>IF(production!VAA24&gt;0,interest_nominal,0)</f>
        <v>0</v>
      </c>
      <c r="VAB50" s="80">
        <f>IF(production!VAB24&gt;0,interest_nominal,0)</f>
        <v>0</v>
      </c>
      <c r="VAC50" s="80">
        <f>IF(production!VAC24&gt;0,interest_nominal,0)</f>
        <v>0</v>
      </c>
      <c r="VAD50" s="80">
        <f>IF(production!VAD24&gt;0,interest_nominal,0)</f>
        <v>0</v>
      </c>
      <c r="VAE50" s="80">
        <f>IF(production!VAE24&gt;0,interest_nominal,0)</f>
        <v>0</v>
      </c>
      <c r="VAF50" s="80">
        <f>IF(production!VAF24&gt;0,interest_nominal,0)</f>
        <v>0</v>
      </c>
      <c r="VAG50" s="80">
        <f>IF(production!VAG24&gt;0,interest_nominal,0)</f>
        <v>0</v>
      </c>
      <c r="VAH50" s="80">
        <f>IF(production!VAH24&gt;0,interest_nominal,0)</f>
        <v>0</v>
      </c>
      <c r="VAI50" s="80">
        <f>IF(production!VAI24&gt;0,interest_nominal,0)</f>
        <v>0</v>
      </c>
      <c r="VAJ50" s="80">
        <f>IF(production!VAJ24&gt;0,interest_nominal,0)</f>
        <v>0</v>
      </c>
      <c r="VAK50" s="80">
        <f>IF(production!VAK24&gt;0,interest_nominal,0)</f>
        <v>0</v>
      </c>
      <c r="VAL50" s="80">
        <f>IF(production!VAL24&gt;0,interest_nominal,0)</f>
        <v>0</v>
      </c>
      <c r="VAM50" s="80">
        <f>IF(production!VAM24&gt;0,interest_nominal,0)</f>
        <v>0</v>
      </c>
      <c r="VAN50" s="80">
        <f>IF(production!VAN24&gt;0,interest_nominal,0)</f>
        <v>0</v>
      </c>
      <c r="VAO50" s="80">
        <f>IF(production!VAO24&gt;0,interest_nominal,0)</f>
        <v>0</v>
      </c>
      <c r="VAP50" s="80">
        <f>IF(production!VAP24&gt;0,interest_nominal,0)</f>
        <v>0</v>
      </c>
      <c r="VAQ50" s="80">
        <f>IF(production!VAQ24&gt;0,interest_nominal,0)</f>
        <v>0</v>
      </c>
      <c r="VAR50" s="80">
        <f>IF(production!VAR24&gt;0,interest_nominal,0)</f>
        <v>0</v>
      </c>
      <c r="VAS50" s="80">
        <f>IF(production!VAS24&gt;0,interest_nominal,0)</f>
        <v>0</v>
      </c>
      <c r="VAT50" s="80">
        <f>IF(production!VAT24&gt;0,interest_nominal,0)</f>
        <v>0</v>
      </c>
      <c r="VAU50" s="80">
        <f>IF(production!VAU24&gt;0,interest_nominal,0)</f>
        <v>0</v>
      </c>
      <c r="VAV50" s="80">
        <f>IF(production!VAV24&gt;0,interest_nominal,0)</f>
        <v>0</v>
      </c>
      <c r="VAW50" s="80">
        <f>IF(production!VAW24&gt;0,interest_nominal,0)</f>
        <v>0</v>
      </c>
      <c r="VAX50" s="80">
        <f>IF(production!VAX24&gt;0,interest_nominal,0)</f>
        <v>0</v>
      </c>
      <c r="VAY50" s="80">
        <f>IF(production!VAY24&gt;0,interest_nominal,0)</f>
        <v>0</v>
      </c>
      <c r="VAZ50" s="80">
        <f>IF(production!VAZ24&gt;0,interest_nominal,0)</f>
        <v>0</v>
      </c>
      <c r="VBA50" s="80">
        <f>IF(production!VBA24&gt;0,interest_nominal,0)</f>
        <v>0</v>
      </c>
      <c r="VBB50" s="80">
        <f>IF(production!VBB24&gt;0,interest_nominal,0)</f>
        <v>0</v>
      </c>
      <c r="VBC50" s="80">
        <f>IF(production!VBC24&gt;0,interest_nominal,0)</f>
        <v>0</v>
      </c>
      <c r="VBD50" s="80">
        <f>IF(production!VBD24&gt;0,interest_nominal,0)</f>
        <v>0</v>
      </c>
      <c r="VBE50" s="80">
        <f>IF(production!VBE24&gt;0,interest_nominal,0)</f>
        <v>0</v>
      </c>
      <c r="VBF50" s="80">
        <f>IF(production!VBF24&gt;0,interest_nominal,0)</f>
        <v>0</v>
      </c>
      <c r="VBG50" s="80">
        <f>IF(production!VBG24&gt;0,interest_nominal,0)</f>
        <v>0</v>
      </c>
      <c r="VBH50" s="80">
        <f>IF(production!VBH24&gt;0,interest_nominal,0)</f>
        <v>0</v>
      </c>
      <c r="VBI50" s="80">
        <f>IF(production!VBI24&gt;0,interest_nominal,0)</f>
        <v>0</v>
      </c>
      <c r="VBJ50" s="80">
        <f>IF(production!VBJ24&gt;0,interest_nominal,0)</f>
        <v>0</v>
      </c>
      <c r="VBK50" s="80">
        <f>IF(production!VBK24&gt;0,interest_nominal,0)</f>
        <v>0</v>
      </c>
      <c r="VBL50" s="80">
        <f>IF(production!VBL24&gt;0,interest_nominal,0)</f>
        <v>0</v>
      </c>
      <c r="VBM50" s="80">
        <f>IF(production!VBM24&gt;0,interest_nominal,0)</f>
        <v>0</v>
      </c>
      <c r="VBN50" s="80">
        <f>IF(production!VBN24&gt;0,interest_nominal,0)</f>
        <v>0</v>
      </c>
      <c r="VBO50" s="80">
        <f>IF(production!VBO24&gt;0,interest_nominal,0)</f>
        <v>0</v>
      </c>
      <c r="VBP50" s="80">
        <f>IF(production!VBP24&gt;0,interest_nominal,0)</f>
        <v>0</v>
      </c>
      <c r="VBQ50" s="80">
        <f>IF(production!VBQ24&gt;0,interest_nominal,0)</f>
        <v>0</v>
      </c>
      <c r="VBR50" s="80">
        <f>IF(production!VBR24&gt;0,interest_nominal,0)</f>
        <v>0</v>
      </c>
      <c r="VBS50" s="80">
        <f>IF(production!VBS24&gt;0,interest_nominal,0)</f>
        <v>0</v>
      </c>
      <c r="VBT50" s="80">
        <f>IF(production!VBT24&gt;0,interest_nominal,0)</f>
        <v>0</v>
      </c>
      <c r="VBU50" s="80">
        <f>IF(production!VBU24&gt;0,interest_nominal,0)</f>
        <v>0</v>
      </c>
      <c r="VBV50" s="80">
        <f>IF(production!VBV24&gt;0,interest_nominal,0)</f>
        <v>0</v>
      </c>
      <c r="VBW50" s="80">
        <f>IF(production!VBW24&gt;0,interest_nominal,0)</f>
        <v>0</v>
      </c>
      <c r="VBX50" s="80">
        <f>IF(production!VBX24&gt;0,interest_nominal,0)</f>
        <v>0</v>
      </c>
      <c r="VBY50" s="80">
        <f>IF(production!VBY24&gt;0,interest_nominal,0)</f>
        <v>0</v>
      </c>
      <c r="VBZ50" s="80">
        <f>IF(production!VBZ24&gt;0,interest_nominal,0)</f>
        <v>0</v>
      </c>
      <c r="VCA50" s="80">
        <f>IF(production!VCA24&gt;0,interest_nominal,0)</f>
        <v>0</v>
      </c>
      <c r="VCB50" s="80">
        <f>IF(production!VCB24&gt;0,interest_nominal,0)</f>
        <v>0</v>
      </c>
      <c r="VCC50" s="80">
        <f>IF(production!VCC24&gt;0,interest_nominal,0)</f>
        <v>0</v>
      </c>
      <c r="VCD50" s="80">
        <f>IF(production!VCD24&gt;0,interest_nominal,0)</f>
        <v>0</v>
      </c>
      <c r="VCE50" s="80">
        <f>IF(production!VCE24&gt;0,interest_nominal,0)</f>
        <v>0</v>
      </c>
      <c r="VCF50" s="80">
        <f>IF(production!VCF24&gt;0,interest_nominal,0)</f>
        <v>0</v>
      </c>
      <c r="VCG50" s="80">
        <f>IF(production!VCG24&gt;0,interest_nominal,0)</f>
        <v>0</v>
      </c>
      <c r="VCH50" s="80">
        <f>IF(production!VCH24&gt;0,interest_nominal,0)</f>
        <v>0</v>
      </c>
      <c r="VCI50" s="80">
        <f>IF(production!VCI24&gt;0,interest_nominal,0)</f>
        <v>0</v>
      </c>
      <c r="VCJ50" s="80">
        <f>IF(production!VCJ24&gt;0,interest_nominal,0)</f>
        <v>0</v>
      </c>
      <c r="VCK50" s="80">
        <f>IF(production!VCK24&gt;0,interest_nominal,0)</f>
        <v>0</v>
      </c>
      <c r="VCL50" s="80">
        <f>IF(production!VCL24&gt;0,interest_nominal,0)</f>
        <v>0</v>
      </c>
      <c r="VCM50" s="80">
        <f>IF(production!VCM24&gt;0,interest_nominal,0)</f>
        <v>0</v>
      </c>
      <c r="VCN50" s="80">
        <f>IF(production!VCN24&gt;0,interest_nominal,0)</f>
        <v>0</v>
      </c>
      <c r="VCO50" s="80">
        <f>IF(production!VCO24&gt;0,interest_nominal,0)</f>
        <v>0</v>
      </c>
      <c r="VCP50" s="80">
        <f>IF(production!VCP24&gt;0,interest_nominal,0)</f>
        <v>0</v>
      </c>
      <c r="VCQ50" s="80">
        <f>IF(production!VCQ24&gt;0,interest_nominal,0)</f>
        <v>0</v>
      </c>
      <c r="VCR50" s="80">
        <f>IF(production!VCR24&gt;0,interest_nominal,0)</f>
        <v>0</v>
      </c>
      <c r="VCS50" s="80">
        <f>IF(production!VCS24&gt;0,interest_nominal,0)</f>
        <v>0</v>
      </c>
      <c r="VCT50" s="80">
        <f>IF(production!VCT24&gt;0,interest_nominal,0)</f>
        <v>0</v>
      </c>
      <c r="VCU50" s="80">
        <f>IF(production!VCU24&gt;0,interest_nominal,0)</f>
        <v>0</v>
      </c>
      <c r="VCV50" s="80">
        <f>IF(production!VCV24&gt;0,interest_nominal,0)</f>
        <v>0</v>
      </c>
      <c r="VCW50" s="80">
        <f>IF(production!VCW24&gt;0,interest_nominal,0)</f>
        <v>0</v>
      </c>
      <c r="VCX50" s="80">
        <f>IF(production!VCX24&gt;0,interest_nominal,0)</f>
        <v>0</v>
      </c>
      <c r="VCY50" s="80">
        <f>IF(production!VCY24&gt;0,interest_nominal,0)</f>
        <v>0</v>
      </c>
      <c r="VCZ50" s="80">
        <f>IF(production!VCZ24&gt;0,interest_nominal,0)</f>
        <v>0</v>
      </c>
      <c r="VDA50" s="80">
        <f>IF(production!VDA24&gt;0,interest_nominal,0)</f>
        <v>0</v>
      </c>
      <c r="VDB50" s="80">
        <f>IF(production!VDB24&gt;0,interest_nominal,0)</f>
        <v>0</v>
      </c>
      <c r="VDC50" s="80">
        <f>IF(production!VDC24&gt;0,interest_nominal,0)</f>
        <v>0</v>
      </c>
      <c r="VDD50" s="80">
        <f>IF(production!VDD24&gt;0,interest_nominal,0)</f>
        <v>0</v>
      </c>
      <c r="VDE50" s="80">
        <f>IF(production!VDE24&gt;0,interest_nominal,0)</f>
        <v>0</v>
      </c>
      <c r="VDF50" s="80">
        <f>IF(production!VDF24&gt;0,interest_nominal,0)</f>
        <v>0</v>
      </c>
      <c r="VDG50" s="80">
        <f>IF(production!VDG24&gt;0,interest_nominal,0)</f>
        <v>0</v>
      </c>
      <c r="VDH50" s="80">
        <f>IF(production!VDH24&gt;0,interest_nominal,0)</f>
        <v>0</v>
      </c>
      <c r="VDI50" s="80">
        <f>IF(production!VDI24&gt;0,interest_nominal,0)</f>
        <v>0</v>
      </c>
      <c r="VDJ50" s="80">
        <f>IF(production!VDJ24&gt;0,interest_nominal,0)</f>
        <v>0</v>
      </c>
      <c r="VDK50" s="80">
        <f>IF(production!VDK24&gt;0,interest_nominal,0)</f>
        <v>0</v>
      </c>
      <c r="VDL50" s="80">
        <f>IF(production!VDL24&gt;0,interest_nominal,0)</f>
        <v>0</v>
      </c>
      <c r="VDM50" s="80">
        <f>IF(production!VDM24&gt;0,interest_nominal,0)</f>
        <v>0</v>
      </c>
      <c r="VDN50" s="80">
        <f>IF(production!VDN24&gt;0,interest_nominal,0)</f>
        <v>0</v>
      </c>
      <c r="VDO50" s="80">
        <f>IF(production!VDO24&gt;0,interest_nominal,0)</f>
        <v>0</v>
      </c>
      <c r="VDP50" s="80">
        <f>IF(production!VDP24&gt;0,interest_nominal,0)</f>
        <v>0</v>
      </c>
      <c r="VDQ50" s="80">
        <f>IF(production!VDQ24&gt;0,interest_nominal,0)</f>
        <v>0</v>
      </c>
      <c r="VDR50" s="80">
        <f>IF(production!VDR24&gt;0,interest_nominal,0)</f>
        <v>0</v>
      </c>
      <c r="VDS50" s="80">
        <f>IF(production!VDS24&gt;0,interest_nominal,0)</f>
        <v>0</v>
      </c>
      <c r="VDT50" s="80">
        <f>IF(production!VDT24&gt;0,interest_nominal,0)</f>
        <v>0</v>
      </c>
      <c r="VDU50" s="80">
        <f>IF(production!VDU24&gt;0,interest_nominal,0)</f>
        <v>0</v>
      </c>
      <c r="VDV50" s="80">
        <f>IF(production!VDV24&gt;0,interest_nominal,0)</f>
        <v>0</v>
      </c>
      <c r="VDW50" s="80">
        <f>IF(production!VDW24&gt;0,interest_nominal,0)</f>
        <v>0</v>
      </c>
      <c r="VDX50" s="80">
        <f>IF(production!VDX24&gt;0,interest_nominal,0)</f>
        <v>0</v>
      </c>
      <c r="VDY50" s="80">
        <f>IF(production!VDY24&gt;0,interest_nominal,0)</f>
        <v>0</v>
      </c>
      <c r="VDZ50" s="80">
        <f>IF(production!VDZ24&gt;0,interest_nominal,0)</f>
        <v>0</v>
      </c>
      <c r="VEA50" s="80">
        <f>IF(production!VEA24&gt;0,interest_nominal,0)</f>
        <v>0</v>
      </c>
      <c r="VEB50" s="80">
        <f>IF(production!VEB24&gt;0,interest_nominal,0)</f>
        <v>0</v>
      </c>
      <c r="VEC50" s="80">
        <f>IF(production!VEC24&gt;0,interest_nominal,0)</f>
        <v>0</v>
      </c>
      <c r="VED50" s="80">
        <f>IF(production!VED24&gt;0,interest_nominal,0)</f>
        <v>0</v>
      </c>
      <c r="VEE50" s="80">
        <f>IF(production!VEE24&gt;0,interest_nominal,0)</f>
        <v>0</v>
      </c>
      <c r="VEF50" s="80">
        <f>IF(production!VEF24&gt;0,interest_nominal,0)</f>
        <v>0</v>
      </c>
      <c r="VEG50" s="80">
        <f>IF(production!VEG24&gt;0,interest_nominal,0)</f>
        <v>0</v>
      </c>
      <c r="VEH50" s="80">
        <f>IF(production!VEH24&gt;0,interest_nominal,0)</f>
        <v>0</v>
      </c>
      <c r="VEI50" s="80">
        <f>IF(production!VEI24&gt;0,interest_nominal,0)</f>
        <v>0</v>
      </c>
      <c r="VEJ50" s="80">
        <f>IF(production!VEJ24&gt;0,interest_nominal,0)</f>
        <v>0</v>
      </c>
      <c r="VEK50" s="80">
        <f>IF(production!VEK24&gt;0,interest_nominal,0)</f>
        <v>0</v>
      </c>
      <c r="VEL50" s="80">
        <f>IF(production!VEL24&gt;0,interest_nominal,0)</f>
        <v>0</v>
      </c>
      <c r="VEM50" s="80">
        <f>IF(production!VEM24&gt;0,interest_nominal,0)</f>
        <v>0</v>
      </c>
      <c r="VEN50" s="80">
        <f>IF(production!VEN24&gt;0,interest_nominal,0)</f>
        <v>0</v>
      </c>
      <c r="VEO50" s="80">
        <f>IF(production!VEO24&gt;0,interest_nominal,0)</f>
        <v>0</v>
      </c>
      <c r="VEP50" s="80">
        <f>IF(production!VEP24&gt;0,interest_nominal,0)</f>
        <v>0</v>
      </c>
      <c r="VEQ50" s="80">
        <f>IF(production!VEQ24&gt;0,interest_nominal,0)</f>
        <v>0</v>
      </c>
      <c r="VER50" s="80">
        <f>IF(production!VER24&gt;0,interest_nominal,0)</f>
        <v>0</v>
      </c>
      <c r="VES50" s="80">
        <f>IF(production!VES24&gt;0,interest_nominal,0)</f>
        <v>0</v>
      </c>
      <c r="VET50" s="80">
        <f>IF(production!VET24&gt;0,interest_nominal,0)</f>
        <v>0</v>
      </c>
      <c r="VEU50" s="80">
        <f>IF(production!VEU24&gt;0,interest_nominal,0)</f>
        <v>0</v>
      </c>
      <c r="VEV50" s="80">
        <f>IF(production!VEV24&gt;0,interest_nominal,0)</f>
        <v>0</v>
      </c>
      <c r="VEW50" s="80">
        <f>IF(production!VEW24&gt;0,interest_nominal,0)</f>
        <v>0</v>
      </c>
      <c r="VEX50" s="80">
        <f>IF(production!VEX24&gt;0,interest_nominal,0)</f>
        <v>0</v>
      </c>
      <c r="VEY50" s="80">
        <f>IF(production!VEY24&gt;0,interest_nominal,0)</f>
        <v>0</v>
      </c>
      <c r="VEZ50" s="80">
        <f>IF(production!VEZ24&gt;0,interest_nominal,0)</f>
        <v>0</v>
      </c>
      <c r="VFA50" s="80">
        <f>IF(production!VFA24&gt;0,interest_nominal,0)</f>
        <v>0</v>
      </c>
      <c r="VFB50" s="80">
        <f>IF(production!VFB24&gt;0,interest_nominal,0)</f>
        <v>0</v>
      </c>
      <c r="VFC50" s="80">
        <f>IF(production!VFC24&gt;0,interest_nominal,0)</f>
        <v>0</v>
      </c>
      <c r="VFD50" s="80">
        <f>IF(production!VFD24&gt;0,interest_nominal,0)</f>
        <v>0</v>
      </c>
      <c r="VFE50" s="80">
        <f>IF(production!VFE24&gt;0,interest_nominal,0)</f>
        <v>0</v>
      </c>
      <c r="VFF50" s="80">
        <f>IF(production!VFF24&gt;0,interest_nominal,0)</f>
        <v>0</v>
      </c>
      <c r="VFG50" s="80">
        <f>IF(production!VFG24&gt;0,interest_nominal,0)</f>
        <v>0</v>
      </c>
      <c r="VFH50" s="80">
        <f>IF(production!VFH24&gt;0,interest_nominal,0)</f>
        <v>0</v>
      </c>
      <c r="VFI50" s="80">
        <f>IF(production!VFI24&gt;0,interest_nominal,0)</f>
        <v>0</v>
      </c>
      <c r="VFJ50" s="80">
        <f>IF(production!VFJ24&gt;0,interest_nominal,0)</f>
        <v>0</v>
      </c>
      <c r="VFK50" s="80">
        <f>IF(production!VFK24&gt;0,interest_nominal,0)</f>
        <v>0</v>
      </c>
      <c r="VFL50" s="80">
        <f>IF(production!VFL24&gt;0,interest_nominal,0)</f>
        <v>0</v>
      </c>
      <c r="VFM50" s="80">
        <f>IF(production!VFM24&gt;0,interest_nominal,0)</f>
        <v>0</v>
      </c>
      <c r="VFN50" s="80">
        <f>IF(production!VFN24&gt;0,interest_nominal,0)</f>
        <v>0</v>
      </c>
      <c r="VFO50" s="80">
        <f>IF(production!VFO24&gt;0,interest_nominal,0)</f>
        <v>0</v>
      </c>
      <c r="VFP50" s="80">
        <f>IF(production!VFP24&gt;0,interest_nominal,0)</f>
        <v>0</v>
      </c>
      <c r="VFQ50" s="80">
        <f>IF(production!VFQ24&gt;0,interest_nominal,0)</f>
        <v>0</v>
      </c>
      <c r="VFR50" s="80">
        <f>IF(production!VFR24&gt;0,interest_nominal,0)</f>
        <v>0</v>
      </c>
      <c r="VFS50" s="80">
        <f>IF(production!VFS24&gt;0,interest_nominal,0)</f>
        <v>0</v>
      </c>
      <c r="VFT50" s="80">
        <f>IF(production!VFT24&gt;0,interest_nominal,0)</f>
        <v>0</v>
      </c>
      <c r="VFU50" s="80">
        <f>IF(production!VFU24&gt;0,interest_nominal,0)</f>
        <v>0</v>
      </c>
      <c r="VFV50" s="80">
        <f>IF(production!VFV24&gt;0,interest_nominal,0)</f>
        <v>0</v>
      </c>
      <c r="VFW50" s="80">
        <f>IF(production!VFW24&gt;0,interest_nominal,0)</f>
        <v>0</v>
      </c>
      <c r="VFX50" s="80">
        <f>IF(production!VFX24&gt;0,interest_nominal,0)</f>
        <v>0</v>
      </c>
      <c r="VFY50" s="80">
        <f>IF(production!VFY24&gt;0,interest_nominal,0)</f>
        <v>0</v>
      </c>
      <c r="VFZ50" s="80">
        <f>IF(production!VFZ24&gt;0,interest_nominal,0)</f>
        <v>0</v>
      </c>
      <c r="VGA50" s="80">
        <f>IF(production!VGA24&gt;0,interest_nominal,0)</f>
        <v>0</v>
      </c>
      <c r="VGB50" s="80">
        <f>IF(production!VGB24&gt;0,interest_nominal,0)</f>
        <v>0</v>
      </c>
      <c r="VGC50" s="80">
        <f>IF(production!VGC24&gt;0,interest_nominal,0)</f>
        <v>0</v>
      </c>
      <c r="VGD50" s="80">
        <f>IF(production!VGD24&gt;0,interest_nominal,0)</f>
        <v>0</v>
      </c>
      <c r="VGE50" s="80">
        <f>IF(production!VGE24&gt;0,interest_nominal,0)</f>
        <v>0</v>
      </c>
      <c r="VGF50" s="80">
        <f>IF(production!VGF24&gt;0,interest_nominal,0)</f>
        <v>0</v>
      </c>
      <c r="VGG50" s="80">
        <f>IF(production!VGG24&gt;0,interest_nominal,0)</f>
        <v>0</v>
      </c>
      <c r="VGH50" s="80">
        <f>IF(production!VGH24&gt;0,interest_nominal,0)</f>
        <v>0</v>
      </c>
      <c r="VGI50" s="80">
        <f>IF(production!VGI24&gt;0,interest_nominal,0)</f>
        <v>0</v>
      </c>
      <c r="VGJ50" s="80">
        <f>IF(production!VGJ24&gt;0,interest_nominal,0)</f>
        <v>0</v>
      </c>
      <c r="VGK50" s="80">
        <f>IF(production!VGK24&gt;0,interest_nominal,0)</f>
        <v>0</v>
      </c>
      <c r="VGL50" s="80">
        <f>IF(production!VGL24&gt;0,interest_nominal,0)</f>
        <v>0</v>
      </c>
      <c r="VGM50" s="80">
        <f>IF(production!VGM24&gt;0,interest_nominal,0)</f>
        <v>0</v>
      </c>
      <c r="VGN50" s="80">
        <f>IF(production!VGN24&gt;0,interest_nominal,0)</f>
        <v>0</v>
      </c>
      <c r="VGO50" s="80">
        <f>IF(production!VGO24&gt;0,interest_nominal,0)</f>
        <v>0</v>
      </c>
      <c r="VGP50" s="80">
        <f>IF(production!VGP24&gt;0,interest_nominal,0)</f>
        <v>0</v>
      </c>
      <c r="VGQ50" s="80">
        <f>IF(production!VGQ24&gt;0,interest_nominal,0)</f>
        <v>0</v>
      </c>
      <c r="VGR50" s="80">
        <f>IF(production!VGR24&gt;0,interest_nominal,0)</f>
        <v>0</v>
      </c>
      <c r="VGS50" s="80">
        <f>IF(production!VGS24&gt;0,interest_nominal,0)</f>
        <v>0</v>
      </c>
      <c r="VGT50" s="80">
        <f>IF(production!VGT24&gt;0,interest_nominal,0)</f>
        <v>0</v>
      </c>
      <c r="VGU50" s="80">
        <f>IF(production!VGU24&gt;0,interest_nominal,0)</f>
        <v>0</v>
      </c>
      <c r="VGV50" s="80">
        <f>IF(production!VGV24&gt;0,interest_nominal,0)</f>
        <v>0</v>
      </c>
      <c r="VGW50" s="80">
        <f>IF(production!VGW24&gt;0,interest_nominal,0)</f>
        <v>0</v>
      </c>
      <c r="VGX50" s="80">
        <f>IF(production!VGX24&gt;0,interest_nominal,0)</f>
        <v>0</v>
      </c>
      <c r="VGY50" s="80">
        <f>IF(production!VGY24&gt;0,interest_nominal,0)</f>
        <v>0</v>
      </c>
      <c r="VGZ50" s="80">
        <f>IF(production!VGZ24&gt;0,interest_nominal,0)</f>
        <v>0</v>
      </c>
      <c r="VHA50" s="80">
        <f>IF(production!VHA24&gt;0,interest_nominal,0)</f>
        <v>0</v>
      </c>
      <c r="VHB50" s="80">
        <f>IF(production!VHB24&gt;0,interest_nominal,0)</f>
        <v>0</v>
      </c>
      <c r="VHC50" s="80">
        <f>IF(production!VHC24&gt;0,interest_nominal,0)</f>
        <v>0</v>
      </c>
      <c r="VHD50" s="80">
        <f>IF(production!VHD24&gt;0,interest_nominal,0)</f>
        <v>0</v>
      </c>
      <c r="VHE50" s="80">
        <f>IF(production!VHE24&gt;0,interest_nominal,0)</f>
        <v>0</v>
      </c>
      <c r="VHF50" s="80">
        <f>IF(production!VHF24&gt;0,interest_nominal,0)</f>
        <v>0</v>
      </c>
      <c r="VHG50" s="80">
        <f>IF(production!VHG24&gt;0,interest_nominal,0)</f>
        <v>0</v>
      </c>
      <c r="VHH50" s="80">
        <f>IF(production!VHH24&gt;0,interest_nominal,0)</f>
        <v>0</v>
      </c>
      <c r="VHI50" s="80">
        <f>IF(production!VHI24&gt;0,interest_nominal,0)</f>
        <v>0</v>
      </c>
      <c r="VHJ50" s="80">
        <f>IF(production!VHJ24&gt;0,interest_nominal,0)</f>
        <v>0</v>
      </c>
      <c r="VHK50" s="80">
        <f>IF(production!VHK24&gt;0,interest_nominal,0)</f>
        <v>0</v>
      </c>
      <c r="VHL50" s="80">
        <f>IF(production!VHL24&gt;0,interest_nominal,0)</f>
        <v>0</v>
      </c>
      <c r="VHM50" s="80">
        <f>IF(production!VHM24&gt;0,interest_nominal,0)</f>
        <v>0</v>
      </c>
      <c r="VHN50" s="80">
        <f>IF(production!VHN24&gt;0,interest_nominal,0)</f>
        <v>0</v>
      </c>
      <c r="VHO50" s="80">
        <f>IF(production!VHO24&gt;0,interest_nominal,0)</f>
        <v>0</v>
      </c>
      <c r="VHP50" s="80">
        <f>IF(production!VHP24&gt;0,interest_nominal,0)</f>
        <v>0</v>
      </c>
      <c r="VHQ50" s="80">
        <f>IF(production!VHQ24&gt;0,interest_nominal,0)</f>
        <v>0</v>
      </c>
      <c r="VHR50" s="80">
        <f>IF(production!VHR24&gt;0,interest_nominal,0)</f>
        <v>0</v>
      </c>
      <c r="VHS50" s="80">
        <f>IF(production!VHS24&gt;0,interest_nominal,0)</f>
        <v>0</v>
      </c>
      <c r="VHT50" s="80">
        <f>IF(production!VHT24&gt;0,interest_nominal,0)</f>
        <v>0</v>
      </c>
      <c r="VHU50" s="80">
        <f>IF(production!VHU24&gt;0,interest_nominal,0)</f>
        <v>0</v>
      </c>
      <c r="VHV50" s="80">
        <f>IF(production!VHV24&gt;0,interest_nominal,0)</f>
        <v>0</v>
      </c>
      <c r="VHW50" s="80">
        <f>IF(production!VHW24&gt;0,interest_nominal,0)</f>
        <v>0</v>
      </c>
      <c r="VHX50" s="80">
        <f>IF(production!VHX24&gt;0,interest_nominal,0)</f>
        <v>0</v>
      </c>
      <c r="VHY50" s="80">
        <f>IF(production!VHY24&gt;0,interest_nominal,0)</f>
        <v>0</v>
      </c>
      <c r="VHZ50" s="80">
        <f>IF(production!VHZ24&gt;0,interest_nominal,0)</f>
        <v>0</v>
      </c>
      <c r="VIA50" s="80">
        <f>IF(production!VIA24&gt;0,interest_nominal,0)</f>
        <v>0</v>
      </c>
      <c r="VIB50" s="80">
        <f>IF(production!VIB24&gt;0,interest_nominal,0)</f>
        <v>0</v>
      </c>
      <c r="VIC50" s="80">
        <f>IF(production!VIC24&gt;0,interest_nominal,0)</f>
        <v>0</v>
      </c>
      <c r="VID50" s="80">
        <f>IF(production!VID24&gt;0,interest_nominal,0)</f>
        <v>0</v>
      </c>
      <c r="VIE50" s="80">
        <f>IF(production!VIE24&gt;0,interest_nominal,0)</f>
        <v>0</v>
      </c>
      <c r="VIF50" s="80">
        <f>IF(production!VIF24&gt;0,interest_nominal,0)</f>
        <v>0</v>
      </c>
      <c r="VIG50" s="80">
        <f>IF(production!VIG24&gt;0,interest_nominal,0)</f>
        <v>0</v>
      </c>
      <c r="VIH50" s="80">
        <f>IF(production!VIH24&gt;0,interest_nominal,0)</f>
        <v>0</v>
      </c>
      <c r="VII50" s="80">
        <f>IF(production!VII24&gt;0,interest_nominal,0)</f>
        <v>0</v>
      </c>
      <c r="VIJ50" s="80">
        <f>IF(production!VIJ24&gt;0,interest_nominal,0)</f>
        <v>0</v>
      </c>
      <c r="VIK50" s="80">
        <f>IF(production!VIK24&gt;0,interest_nominal,0)</f>
        <v>0</v>
      </c>
      <c r="VIL50" s="80">
        <f>IF(production!VIL24&gt;0,interest_nominal,0)</f>
        <v>0</v>
      </c>
      <c r="VIM50" s="80">
        <f>IF(production!VIM24&gt;0,interest_nominal,0)</f>
        <v>0</v>
      </c>
      <c r="VIN50" s="80">
        <f>IF(production!VIN24&gt;0,interest_nominal,0)</f>
        <v>0</v>
      </c>
      <c r="VIO50" s="80">
        <f>IF(production!VIO24&gt;0,interest_nominal,0)</f>
        <v>0</v>
      </c>
      <c r="VIP50" s="80">
        <f>IF(production!VIP24&gt;0,interest_nominal,0)</f>
        <v>0</v>
      </c>
      <c r="VIQ50" s="80">
        <f>IF(production!VIQ24&gt;0,interest_nominal,0)</f>
        <v>0</v>
      </c>
      <c r="VIR50" s="80">
        <f>IF(production!VIR24&gt;0,interest_nominal,0)</f>
        <v>0</v>
      </c>
      <c r="VIS50" s="80">
        <f>IF(production!VIS24&gt;0,interest_nominal,0)</f>
        <v>0</v>
      </c>
      <c r="VIT50" s="80">
        <f>IF(production!VIT24&gt;0,interest_nominal,0)</f>
        <v>0</v>
      </c>
      <c r="VIU50" s="80">
        <f>IF(production!VIU24&gt;0,interest_nominal,0)</f>
        <v>0</v>
      </c>
      <c r="VIV50" s="80">
        <f>IF(production!VIV24&gt;0,interest_nominal,0)</f>
        <v>0</v>
      </c>
      <c r="VIW50" s="80">
        <f>IF(production!VIW24&gt;0,interest_nominal,0)</f>
        <v>0</v>
      </c>
      <c r="VIX50" s="80">
        <f>IF(production!VIX24&gt;0,interest_nominal,0)</f>
        <v>0</v>
      </c>
      <c r="VIY50" s="80">
        <f>IF(production!VIY24&gt;0,interest_nominal,0)</f>
        <v>0</v>
      </c>
      <c r="VIZ50" s="80">
        <f>IF(production!VIZ24&gt;0,interest_nominal,0)</f>
        <v>0</v>
      </c>
      <c r="VJA50" s="80">
        <f>IF(production!VJA24&gt;0,interest_nominal,0)</f>
        <v>0</v>
      </c>
      <c r="VJB50" s="80">
        <f>IF(production!VJB24&gt;0,interest_nominal,0)</f>
        <v>0</v>
      </c>
      <c r="VJC50" s="80">
        <f>IF(production!VJC24&gt;0,interest_nominal,0)</f>
        <v>0</v>
      </c>
      <c r="VJD50" s="80">
        <f>IF(production!VJD24&gt;0,interest_nominal,0)</f>
        <v>0</v>
      </c>
      <c r="VJE50" s="80">
        <f>IF(production!VJE24&gt;0,interest_nominal,0)</f>
        <v>0</v>
      </c>
      <c r="VJF50" s="80">
        <f>IF(production!VJF24&gt;0,interest_nominal,0)</f>
        <v>0</v>
      </c>
      <c r="VJG50" s="80">
        <f>IF(production!VJG24&gt;0,interest_nominal,0)</f>
        <v>0</v>
      </c>
      <c r="VJH50" s="80">
        <f>IF(production!VJH24&gt;0,interest_nominal,0)</f>
        <v>0</v>
      </c>
      <c r="VJI50" s="80">
        <f>IF(production!VJI24&gt;0,interest_nominal,0)</f>
        <v>0</v>
      </c>
      <c r="VJJ50" s="80">
        <f>IF(production!VJJ24&gt;0,interest_nominal,0)</f>
        <v>0</v>
      </c>
      <c r="VJK50" s="80">
        <f>IF(production!VJK24&gt;0,interest_nominal,0)</f>
        <v>0</v>
      </c>
      <c r="VJL50" s="80">
        <f>IF(production!VJL24&gt;0,interest_nominal,0)</f>
        <v>0</v>
      </c>
      <c r="VJM50" s="80">
        <f>IF(production!VJM24&gt;0,interest_nominal,0)</f>
        <v>0</v>
      </c>
      <c r="VJN50" s="80">
        <f>IF(production!VJN24&gt;0,interest_nominal,0)</f>
        <v>0</v>
      </c>
      <c r="VJO50" s="80">
        <f>IF(production!VJO24&gt;0,interest_nominal,0)</f>
        <v>0</v>
      </c>
      <c r="VJP50" s="80">
        <f>IF(production!VJP24&gt;0,interest_nominal,0)</f>
        <v>0</v>
      </c>
      <c r="VJQ50" s="80">
        <f>IF(production!VJQ24&gt;0,interest_nominal,0)</f>
        <v>0</v>
      </c>
      <c r="VJR50" s="80">
        <f>IF(production!VJR24&gt;0,interest_nominal,0)</f>
        <v>0</v>
      </c>
      <c r="VJS50" s="80">
        <f>IF(production!VJS24&gt;0,interest_nominal,0)</f>
        <v>0</v>
      </c>
      <c r="VJT50" s="80">
        <f>IF(production!VJT24&gt;0,interest_nominal,0)</f>
        <v>0</v>
      </c>
      <c r="VJU50" s="80">
        <f>IF(production!VJU24&gt;0,interest_nominal,0)</f>
        <v>0</v>
      </c>
      <c r="VJV50" s="80">
        <f>IF(production!VJV24&gt;0,interest_nominal,0)</f>
        <v>0</v>
      </c>
      <c r="VJW50" s="80">
        <f>IF(production!VJW24&gt;0,interest_nominal,0)</f>
        <v>0</v>
      </c>
      <c r="VJX50" s="80">
        <f>IF(production!VJX24&gt;0,interest_nominal,0)</f>
        <v>0</v>
      </c>
      <c r="VJY50" s="80">
        <f>IF(production!VJY24&gt;0,interest_nominal,0)</f>
        <v>0</v>
      </c>
      <c r="VJZ50" s="80">
        <f>IF(production!VJZ24&gt;0,interest_nominal,0)</f>
        <v>0</v>
      </c>
      <c r="VKA50" s="80">
        <f>IF(production!VKA24&gt;0,interest_nominal,0)</f>
        <v>0</v>
      </c>
      <c r="VKB50" s="80">
        <f>IF(production!VKB24&gt;0,interest_nominal,0)</f>
        <v>0</v>
      </c>
      <c r="VKC50" s="80">
        <f>IF(production!VKC24&gt;0,interest_nominal,0)</f>
        <v>0</v>
      </c>
      <c r="VKD50" s="80">
        <f>IF(production!VKD24&gt;0,interest_nominal,0)</f>
        <v>0</v>
      </c>
      <c r="VKE50" s="80">
        <f>IF(production!VKE24&gt;0,interest_nominal,0)</f>
        <v>0</v>
      </c>
      <c r="VKF50" s="80">
        <f>IF(production!VKF24&gt;0,interest_nominal,0)</f>
        <v>0</v>
      </c>
      <c r="VKG50" s="80">
        <f>IF(production!VKG24&gt;0,interest_nominal,0)</f>
        <v>0</v>
      </c>
      <c r="VKH50" s="80">
        <f>IF(production!VKH24&gt;0,interest_nominal,0)</f>
        <v>0</v>
      </c>
      <c r="VKI50" s="80">
        <f>IF(production!VKI24&gt;0,interest_nominal,0)</f>
        <v>0</v>
      </c>
      <c r="VKJ50" s="80">
        <f>IF(production!VKJ24&gt;0,interest_nominal,0)</f>
        <v>0</v>
      </c>
      <c r="VKK50" s="80">
        <f>IF(production!VKK24&gt;0,interest_nominal,0)</f>
        <v>0</v>
      </c>
      <c r="VKL50" s="80">
        <f>IF(production!VKL24&gt;0,interest_nominal,0)</f>
        <v>0</v>
      </c>
      <c r="VKM50" s="80">
        <f>IF(production!VKM24&gt;0,interest_nominal,0)</f>
        <v>0</v>
      </c>
      <c r="VKN50" s="80">
        <f>IF(production!VKN24&gt;0,interest_nominal,0)</f>
        <v>0</v>
      </c>
      <c r="VKO50" s="80">
        <f>IF(production!VKO24&gt;0,interest_nominal,0)</f>
        <v>0</v>
      </c>
      <c r="VKP50" s="80">
        <f>IF(production!VKP24&gt;0,interest_nominal,0)</f>
        <v>0</v>
      </c>
      <c r="VKQ50" s="80">
        <f>IF(production!VKQ24&gt;0,interest_nominal,0)</f>
        <v>0</v>
      </c>
      <c r="VKR50" s="80">
        <f>IF(production!VKR24&gt;0,interest_nominal,0)</f>
        <v>0</v>
      </c>
      <c r="VKS50" s="80">
        <f>IF(production!VKS24&gt;0,interest_nominal,0)</f>
        <v>0</v>
      </c>
      <c r="VKT50" s="80">
        <f>IF(production!VKT24&gt;0,interest_nominal,0)</f>
        <v>0</v>
      </c>
      <c r="VKU50" s="80">
        <f>IF(production!VKU24&gt;0,interest_nominal,0)</f>
        <v>0</v>
      </c>
      <c r="VKV50" s="80">
        <f>IF(production!VKV24&gt;0,interest_nominal,0)</f>
        <v>0</v>
      </c>
      <c r="VKW50" s="80">
        <f>IF(production!VKW24&gt;0,interest_nominal,0)</f>
        <v>0</v>
      </c>
      <c r="VKX50" s="80">
        <f>IF(production!VKX24&gt;0,interest_nominal,0)</f>
        <v>0</v>
      </c>
      <c r="VKY50" s="80">
        <f>IF(production!VKY24&gt;0,interest_nominal,0)</f>
        <v>0</v>
      </c>
      <c r="VKZ50" s="80">
        <f>IF(production!VKZ24&gt;0,interest_nominal,0)</f>
        <v>0</v>
      </c>
      <c r="VLA50" s="80">
        <f>IF(production!VLA24&gt;0,interest_nominal,0)</f>
        <v>0</v>
      </c>
      <c r="VLB50" s="80">
        <f>IF(production!VLB24&gt;0,interest_nominal,0)</f>
        <v>0</v>
      </c>
      <c r="VLC50" s="80">
        <f>IF(production!VLC24&gt;0,interest_nominal,0)</f>
        <v>0</v>
      </c>
      <c r="VLD50" s="80">
        <f>IF(production!VLD24&gt;0,interest_nominal,0)</f>
        <v>0</v>
      </c>
      <c r="VLE50" s="80">
        <f>IF(production!VLE24&gt;0,interest_nominal,0)</f>
        <v>0</v>
      </c>
      <c r="VLF50" s="80">
        <f>IF(production!VLF24&gt;0,interest_nominal,0)</f>
        <v>0</v>
      </c>
      <c r="VLG50" s="80">
        <f>IF(production!VLG24&gt;0,interest_nominal,0)</f>
        <v>0</v>
      </c>
      <c r="VLH50" s="80">
        <f>IF(production!VLH24&gt;0,interest_nominal,0)</f>
        <v>0</v>
      </c>
      <c r="VLI50" s="80">
        <f>IF(production!VLI24&gt;0,interest_nominal,0)</f>
        <v>0</v>
      </c>
      <c r="VLJ50" s="80">
        <f>IF(production!VLJ24&gt;0,interest_nominal,0)</f>
        <v>0</v>
      </c>
      <c r="VLK50" s="80">
        <f>IF(production!VLK24&gt;0,interest_nominal,0)</f>
        <v>0</v>
      </c>
      <c r="VLL50" s="80">
        <f>IF(production!VLL24&gt;0,interest_nominal,0)</f>
        <v>0</v>
      </c>
      <c r="VLM50" s="80">
        <f>IF(production!VLM24&gt;0,interest_nominal,0)</f>
        <v>0</v>
      </c>
      <c r="VLN50" s="80">
        <f>IF(production!VLN24&gt;0,interest_nominal,0)</f>
        <v>0</v>
      </c>
      <c r="VLO50" s="80">
        <f>IF(production!VLO24&gt;0,interest_nominal,0)</f>
        <v>0</v>
      </c>
      <c r="VLP50" s="80">
        <f>IF(production!VLP24&gt;0,interest_nominal,0)</f>
        <v>0</v>
      </c>
      <c r="VLQ50" s="80">
        <f>IF(production!VLQ24&gt;0,interest_nominal,0)</f>
        <v>0</v>
      </c>
      <c r="VLR50" s="80">
        <f>IF(production!VLR24&gt;0,interest_nominal,0)</f>
        <v>0</v>
      </c>
      <c r="VLS50" s="80">
        <f>IF(production!VLS24&gt;0,interest_nominal,0)</f>
        <v>0</v>
      </c>
      <c r="VLT50" s="80">
        <f>IF(production!VLT24&gt;0,interest_nominal,0)</f>
        <v>0</v>
      </c>
      <c r="VLU50" s="80">
        <f>IF(production!VLU24&gt;0,interest_nominal,0)</f>
        <v>0</v>
      </c>
      <c r="VLV50" s="80">
        <f>IF(production!VLV24&gt;0,interest_nominal,0)</f>
        <v>0</v>
      </c>
      <c r="VLW50" s="80">
        <f>IF(production!VLW24&gt;0,interest_nominal,0)</f>
        <v>0</v>
      </c>
      <c r="VLX50" s="80">
        <f>IF(production!VLX24&gt;0,interest_nominal,0)</f>
        <v>0</v>
      </c>
      <c r="VLY50" s="80">
        <f>IF(production!VLY24&gt;0,interest_nominal,0)</f>
        <v>0</v>
      </c>
      <c r="VLZ50" s="80">
        <f>IF(production!VLZ24&gt;0,interest_nominal,0)</f>
        <v>0</v>
      </c>
      <c r="VMA50" s="80">
        <f>IF(production!VMA24&gt;0,interest_nominal,0)</f>
        <v>0</v>
      </c>
      <c r="VMB50" s="80">
        <f>IF(production!VMB24&gt;0,interest_nominal,0)</f>
        <v>0</v>
      </c>
      <c r="VMC50" s="80">
        <f>IF(production!VMC24&gt;0,interest_nominal,0)</f>
        <v>0</v>
      </c>
      <c r="VMD50" s="80">
        <f>IF(production!VMD24&gt;0,interest_nominal,0)</f>
        <v>0</v>
      </c>
      <c r="VME50" s="80">
        <f>IF(production!VME24&gt;0,interest_nominal,0)</f>
        <v>0</v>
      </c>
      <c r="VMF50" s="80">
        <f>IF(production!VMF24&gt;0,interest_nominal,0)</f>
        <v>0</v>
      </c>
      <c r="VMG50" s="80">
        <f>IF(production!VMG24&gt;0,interest_nominal,0)</f>
        <v>0</v>
      </c>
      <c r="VMH50" s="80">
        <f>IF(production!VMH24&gt;0,interest_nominal,0)</f>
        <v>0</v>
      </c>
      <c r="VMI50" s="80">
        <f>IF(production!VMI24&gt;0,interest_nominal,0)</f>
        <v>0</v>
      </c>
      <c r="VMJ50" s="80">
        <f>IF(production!VMJ24&gt;0,interest_nominal,0)</f>
        <v>0</v>
      </c>
      <c r="VMK50" s="80">
        <f>IF(production!VMK24&gt;0,interest_nominal,0)</f>
        <v>0</v>
      </c>
      <c r="VML50" s="80">
        <f>IF(production!VML24&gt;0,interest_nominal,0)</f>
        <v>0</v>
      </c>
      <c r="VMM50" s="80">
        <f>IF(production!VMM24&gt;0,interest_nominal,0)</f>
        <v>0</v>
      </c>
      <c r="VMN50" s="80">
        <f>IF(production!VMN24&gt;0,interest_nominal,0)</f>
        <v>0</v>
      </c>
      <c r="VMO50" s="80">
        <f>IF(production!VMO24&gt;0,interest_nominal,0)</f>
        <v>0</v>
      </c>
      <c r="VMP50" s="80">
        <f>IF(production!VMP24&gt;0,interest_nominal,0)</f>
        <v>0</v>
      </c>
      <c r="VMQ50" s="80">
        <f>IF(production!VMQ24&gt;0,interest_nominal,0)</f>
        <v>0</v>
      </c>
      <c r="VMR50" s="80">
        <f>IF(production!VMR24&gt;0,interest_nominal,0)</f>
        <v>0</v>
      </c>
      <c r="VMS50" s="80">
        <f>IF(production!VMS24&gt;0,interest_nominal,0)</f>
        <v>0</v>
      </c>
      <c r="VMT50" s="80">
        <f>IF(production!VMT24&gt;0,interest_nominal,0)</f>
        <v>0</v>
      </c>
      <c r="VMU50" s="80">
        <f>IF(production!VMU24&gt;0,interest_nominal,0)</f>
        <v>0</v>
      </c>
      <c r="VMV50" s="80">
        <f>IF(production!VMV24&gt;0,interest_nominal,0)</f>
        <v>0</v>
      </c>
      <c r="VMW50" s="80">
        <f>IF(production!VMW24&gt;0,interest_nominal,0)</f>
        <v>0</v>
      </c>
      <c r="VMX50" s="80">
        <f>IF(production!VMX24&gt;0,interest_nominal,0)</f>
        <v>0</v>
      </c>
      <c r="VMY50" s="80">
        <f>IF(production!VMY24&gt;0,interest_nominal,0)</f>
        <v>0</v>
      </c>
      <c r="VMZ50" s="80">
        <f>IF(production!VMZ24&gt;0,interest_nominal,0)</f>
        <v>0</v>
      </c>
      <c r="VNA50" s="80">
        <f>IF(production!VNA24&gt;0,interest_nominal,0)</f>
        <v>0</v>
      </c>
      <c r="VNB50" s="80">
        <f>IF(production!VNB24&gt;0,interest_nominal,0)</f>
        <v>0</v>
      </c>
      <c r="VNC50" s="80">
        <f>IF(production!VNC24&gt;0,interest_nominal,0)</f>
        <v>0</v>
      </c>
      <c r="VND50" s="80">
        <f>IF(production!VND24&gt;0,interest_nominal,0)</f>
        <v>0</v>
      </c>
      <c r="VNE50" s="80">
        <f>IF(production!VNE24&gt;0,interest_nominal,0)</f>
        <v>0</v>
      </c>
      <c r="VNF50" s="80">
        <f>IF(production!VNF24&gt;0,interest_nominal,0)</f>
        <v>0</v>
      </c>
      <c r="VNG50" s="80">
        <f>IF(production!VNG24&gt;0,interest_nominal,0)</f>
        <v>0</v>
      </c>
      <c r="VNH50" s="80">
        <f>IF(production!VNH24&gt;0,interest_nominal,0)</f>
        <v>0</v>
      </c>
      <c r="VNI50" s="80">
        <f>IF(production!VNI24&gt;0,interest_nominal,0)</f>
        <v>0</v>
      </c>
      <c r="VNJ50" s="80">
        <f>IF(production!VNJ24&gt;0,interest_nominal,0)</f>
        <v>0</v>
      </c>
      <c r="VNK50" s="80">
        <f>IF(production!VNK24&gt;0,interest_nominal,0)</f>
        <v>0</v>
      </c>
      <c r="VNL50" s="80">
        <f>IF(production!VNL24&gt;0,interest_nominal,0)</f>
        <v>0</v>
      </c>
      <c r="VNM50" s="80">
        <f>IF(production!VNM24&gt;0,interest_nominal,0)</f>
        <v>0</v>
      </c>
      <c r="VNN50" s="80">
        <f>IF(production!VNN24&gt;0,interest_nominal,0)</f>
        <v>0</v>
      </c>
      <c r="VNO50" s="80">
        <f>IF(production!VNO24&gt;0,interest_nominal,0)</f>
        <v>0</v>
      </c>
      <c r="VNP50" s="80">
        <f>IF(production!VNP24&gt;0,interest_nominal,0)</f>
        <v>0</v>
      </c>
      <c r="VNQ50" s="80">
        <f>IF(production!VNQ24&gt;0,interest_nominal,0)</f>
        <v>0</v>
      </c>
      <c r="VNR50" s="80">
        <f>IF(production!VNR24&gt;0,interest_nominal,0)</f>
        <v>0</v>
      </c>
      <c r="VNS50" s="80">
        <f>IF(production!VNS24&gt;0,interest_nominal,0)</f>
        <v>0</v>
      </c>
      <c r="VNT50" s="80">
        <f>IF(production!VNT24&gt;0,interest_nominal,0)</f>
        <v>0</v>
      </c>
      <c r="VNU50" s="80">
        <f>IF(production!VNU24&gt;0,interest_nominal,0)</f>
        <v>0</v>
      </c>
      <c r="VNV50" s="80">
        <f>IF(production!VNV24&gt;0,interest_nominal,0)</f>
        <v>0</v>
      </c>
      <c r="VNW50" s="80">
        <f>IF(production!VNW24&gt;0,interest_nominal,0)</f>
        <v>0</v>
      </c>
      <c r="VNX50" s="80">
        <f>IF(production!VNX24&gt;0,interest_nominal,0)</f>
        <v>0</v>
      </c>
      <c r="VNY50" s="80">
        <f>IF(production!VNY24&gt;0,interest_nominal,0)</f>
        <v>0</v>
      </c>
      <c r="VNZ50" s="80">
        <f>IF(production!VNZ24&gt;0,interest_nominal,0)</f>
        <v>0</v>
      </c>
      <c r="VOA50" s="80">
        <f>IF(production!VOA24&gt;0,interest_nominal,0)</f>
        <v>0</v>
      </c>
      <c r="VOB50" s="80">
        <f>IF(production!VOB24&gt;0,interest_nominal,0)</f>
        <v>0</v>
      </c>
      <c r="VOC50" s="80">
        <f>IF(production!VOC24&gt;0,interest_nominal,0)</f>
        <v>0</v>
      </c>
      <c r="VOD50" s="80">
        <f>IF(production!VOD24&gt;0,interest_nominal,0)</f>
        <v>0</v>
      </c>
      <c r="VOE50" s="80">
        <f>IF(production!VOE24&gt;0,interest_nominal,0)</f>
        <v>0</v>
      </c>
      <c r="VOF50" s="80">
        <f>IF(production!VOF24&gt;0,interest_nominal,0)</f>
        <v>0</v>
      </c>
      <c r="VOG50" s="80">
        <f>IF(production!VOG24&gt;0,interest_nominal,0)</f>
        <v>0</v>
      </c>
      <c r="VOH50" s="80">
        <f>IF(production!VOH24&gt;0,interest_nominal,0)</f>
        <v>0</v>
      </c>
      <c r="VOI50" s="80">
        <f>IF(production!VOI24&gt;0,interest_nominal,0)</f>
        <v>0</v>
      </c>
      <c r="VOJ50" s="80">
        <f>IF(production!VOJ24&gt;0,interest_nominal,0)</f>
        <v>0</v>
      </c>
      <c r="VOK50" s="80">
        <f>IF(production!VOK24&gt;0,interest_nominal,0)</f>
        <v>0</v>
      </c>
      <c r="VOL50" s="80">
        <f>IF(production!VOL24&gt;0,interest_nominal,0)</f>
        <v>0</v>
      </c>
      <c r="VOM50" s="80">
        <f>IF(production!VOM24&gt;0,interest_nominal,0)</f>
        <v>0</v>
      </c>
      <c r="VON50" s="80">
        <f>IF(production!VON24&gt;0,interest_nominal,0)</f>
        <v>0</v>
      </c>
      <c r="VOO50" s="80">
        <f>IF(production!VOO24&gt;0,interest_nominal,0)</f>
        <v>0</v>
      </c>
      <c r="VOP50" s="80">
        <f>IF(production!VOP24&gt;0,interest_nominal,0)</f>
        <v>0</v>
      </c>
      <c r="VOQ50" s="80">
        <f>IF(production!VOQ24&gt;0,interest_nominal,0)</f>
        <v>0</v>
      </c>
      <c r="VOR50" s="80">
        <f>IF(production!VOR24&gt;0,interest_nominal,0)</f>
        <v>0</v>
      </c>
      <c r="VOS50" s="80">
        <f>IF(production!VOS24&gt;0,interest_nominal,0)</f>
        <v>0</v>
      </c>
      <c r="VOT50" s="80">
        <f>IF(production!VOT24&gt;0,interest_nominal,0)</f>
        <v>0</v>
      </c>
      <c r="VOU50" s="80">
        <f>IF(production!VOU24&gt;0,interest_nominal,0)</f>
        <v>0</v>
      </c>
      <c r="VOV50" s="80">
        <f>IF(production!VOV24&gt;0,interest_nominal,0)</f>
        <v>0</v>
      </c>
      <c r="VOW50" s="80">
        <f>IF(production!VOW24&gt;0,interest_nominal,0)</f>
        <v>0</v>
      </c>
      <c r="VOX50" s="80">
        <f>IF(production!VOX24&gt;0,interest_nominal,0)</f>
        <v>0</v>
      </c>
      <c r="VOY50" s="80">
        <f>IF(production!VOY24&gt;0,interest_nominal,0)</f>
        <v>0</v>
      </c>
      <c r="VOZ50" s="80">
        <f>IF(production!VOZ24&gt;0,interest_nominal,0)</f>
        <v>0</v>
      </c>
      <c r="VPA50" s="80">
        <f>IF(production!VPA24&gt;0,interest_nominal,0)</f>
        <v>0</v>
      </c>
      <c r="VPB50" s="80">
        <f>IF(production!VPB24&gt;0,interest_nominal,0)</f>
        <v>0</v>
      </c>
      <c r="VPC50" s="80">
        <f>IF(production!VPC24&gt;0,interest_nominal,0)</f>
        <v>0</v>
      </c>
      <c r="VPD50" s="80">
        <f>IF(production!VPD24&gt;0,interest_nominal,0)</f>
        <v>0</v>
      </c>
      <c r="VPE50" s="80">
        <f>IF(production!VPE24&gt;0,interest_nominal,0)</f>
        <v>0</v>
      </c>
      <c r="VPF50" s="80">
        <f>IF(production!VPF24&gt;0,interest_nominal,0)</f>
        <v>0</v>
      </c>
      <c r="VPG50" s="80">
        <f>IF(production!VPG24&gt;0,interest_nominal,0)</f>
        <v>0</v>
      </c>
      <c r="VPH50" s="80">
        <f>IF(production!VPH24&gt;0,interest_nominal,0)</f>
        <v>0</v>
      </c>
      <c r="VPI50" s="80">
        <f>IF(production!VPI24&gt;0,interest_nominal,0)</f>
        <v>0</v>
      </c>
      <c r="VPJ50" s="80">
        <f>IF(production!VPJ24&gt;0,interest_nominal,0)</f>
        <v>0</v>
      </c>
      <c r="VPK50" s="80">
        <f>IF(production!VPK24&gt;0,interest_nominal,0)</f>
        <v>0</v>
      </c>
      <c r="VPL50" s="80">
        <f>IF(production!VPL24&gt;0,interest_nominal,0)</f>
        <v>0</v>
      </c>
      <c r="VPM50" s="80">
        <f>IF(production!VPM24&gt;0,interest_nominal,0)</f>
        <v>0</v>
      </c>
      <c r="VPN50" s="80">
        <f>IF(production!VPN24&gt;0,interest_nominal,0)</f>
        <v>0</v>
      </c>
      <c r="VPO50" s="80">
        <f>IF(production!VPO24&gt;0,interest_nominal,0)</f>
        <v>0</v>
      </c>
      <c r="VPP50" s="80">
        <f>IF(production!VPP24&gt;0,interest_nominal,0)</f>
        <v>0</v>
      </c>
      <c r="VPQ50" s="80">
        <f>IF(production!VPQ24&gt;0,interest_nominal,0)</f>
        <v>0</v>
      </c>
      <c r="VPR50" s="80">
        <f>IF(production!VPR24&gt;0,interest_nominal,0)</f>
        <v>0</v>
      </c>
      <c r="VPS50" s="80">
        <f>IF(production!VPS24&gt;0,interest_nominal,0)</f>
        <v>0</v>
      </c>
      <c r="VPT50" s="80">
        <f>IF(production!VPT24&gt;0,interest_nominal,0)</f>
        <v>0</v>
      </c>
      <c r="VPU50" s="80">
        <f>IF(production!VPU24&gt;0,interest_nominal,0)</f>
        <v>0</v>
      </c>
      <c r="VPV50" s="80">
        <f>IF(production!VPV24&gt;0,interest_nominal,0)</f>
        <v>0</v>
      </c>
      <c r="VPW50" s="80">
        <f>IF(production!VPW24&gt;0,interest_nominal,0)</f>
        <v>0</v>
      </c>
      <c r="VPX50" s="80">
        <f>IF(production!VPX24&gt;0,interest_nominal,0)</f>
        <v>0</v>
      </c>
      <c r="VPY50" s="80">
        <f>IF(production!VPY24&gt;0,interest_nominal,0)</f>
        <v>0</v>
      </c>
      <c r="VPZ50" s="80">
        <f>IF(production!VPZ24&gt;0,interest_nominal,0)</f>
        <v>0</v>
      </c>
      <c r="VQA50" s="80">
        <f>IF(production!VQA24&gt;0,interest_nominal,0)</f>
        <v>0</v>
      </c>
      <c r="VQB50" s="80">
        <f>IF(production!VQB24&gt;0,interest_nominal,0)</f>
        <v>0</v>
      </c>
      <c r="VQC50" s="80">
        <f>IF(production!VQC24&gt;0,interest_nominal,0)</f>
        <v>0</v>
      </c>
      <c r="VQD50" s="80">
        <f>IF(production!VQD24&gt;0,interest_nominal,0)</f>
        <v>0</v>
      </c>
      <c r="VQE50" s="80">
        <f>IF(production!VQE24&gt;0,interest_nominal,0)</f>
        <v>0</v>
      </c>
      <c r="VQF50" s="80">
        <f>IF(production!VQF24&gt;0,interest_nominal,0)</f>
        <v>0</v>
      </c>
      <c r="VQG50" s="80">
        <f>IF(production!VQG24&gt;0,interest_nominal,0)</f>
        <v>0</v>
      </c>
      <c r="VQH50" s="80">
        <f>IF(production!VQH24&gt;0,interest_nominal,0)</f>
        <v>0</v>
      </c>
      <c r="VQI50" s="80">
        <f>IF(production!VQI24&gt;0,interest_nominal,0)</f>
        <v>0</v>
      </c>
      <c r="VQJ50" s="80">
        <f>IF(production!VQJ24&gt;0,interest_nominal,0)</f>
        <v>0</v>
      </c>
      <c r="VQK50" s="80">
        <f>IF(production!VQK24&gt;0,interest_nominal,0)</f>
        <v>0</v>
      </c>
      <c r="VQL50" s="80">
        <f>IF(production!VQL24&gt;0,interest_nominal,0)</f>
        <v>0</v>
      </c>
      <c r="VQM50" s="80">
        <f>IF(production!VQM24&gt;0,interest_nominal,0)</f>
        <v>0</v>
      </c>
      <c r="VQN50" s="80">
        <f>IF(production!VQN24&gt;0,interest_nominal,0)</f>
        <v>0</v>
      </c>
      <c r="VQO50" s="80">
        <f>IF(production!VQO24&gt;0,interest_nominal,0)</f>
        <v>0</v>
      </c>
      <c r="VQP50" s="80">
        <f>IF(production!VQP24&gt;0,interest_nominal,0)</f>
        <v>0</v>
      </c>
      <c r="VQQ50" s="80">
        <f>IF(production!VQQ24&gt;0,interest_nominal,0)</f>
        <v>0</v>
      </c>
      <c r="VQR50" s="80">
        <f>IF(production!VQR24&gt;0,interest_nominal,0)</f>
        <v>0</v>
      </c>
      <c r="VQS50" s="80">
        <f>IF(production!VQS24&gt;0,interest_nominal,0)</f>
        <v>0</v>
      </c>
      <c r="VQT50" s="80">
        <f>IF(production!VQT24&gt;0,interest_nominal,0)</f>
        <v>0</v>
      </c>
      <c r="VQU50" s="80">
        <f>IF(production!VQU24&gt;0,interest_nominal,0)</f>
        <v>0</v>
      </c>
      <c r="VQV50" s="80">
        <f>IF(production!VQV24&gt;0,interest_nominal,0)</f>
        <v>0</v>
      </c>
      <c r="VQW50" s="80">
        <f>IF(production!VQW24&gt;0,interest_nominal,0)</f>
        <v>0</v>
      </c>
      <c r="VQX50" s="80">
        <f>IF(production!VQX24&gt;0,interest_nominal,0)</f>
        <v>0</v>
      </c>
      <c r="VQY50" s="80">
        <f>IF(production!VQY24&gt;0,interest_nominal,0)</f>
        <v>0</v>
      </c>
      <c r="VQZ50" s="80">
        <f>IF(production!VQZ24&gt;0,interest_nominal,0)</f>
        <v>0</v>
      </c>
      <c r="VRA50" s="80">
        <f>IF(production!VRA24&gt;0,interest_nominal,0)</f>
        <v>0</v>
      </c>
      <c r="VRB50" s="80">
        <f>IF(production!VRB24&gt;0,interest_nominal,0)</f>
        <v>0</v>
      </c>
      <c r="VRC50" s="80">
        <f>IF(production!VRC24&gt;0,interest_nominal,0)</f>
        <v>0</v>
      </c>
      <c r="VRD50" s="80">
        <f>IF(production!VRD24&gt;0,interest_nominal,0)</f>
        <v>0</v>
      </c>
      <c r="VRE50" s="80">
        <f>IF(production!VRE24&gt;0,interest_nominal,0)</f>
        <v>0</v>
      </c>
      <c r="VRF50" s="80">
        <f>IF(production!VRF24&gt;0,interest_nominal,0)</f>
        <v>0</v>
      </c>
      <c r="VRG50" s="80">
        <f>IF(production!VRG24&gt;0,interest_nominal,0)</f>
        <v>0</v>
      </c>
      <c r="VRH50" s="80">
        <f>IF(production!VRH24&gt;0,interest_nominal,0)</f>
        <v>0</v>
      </c>
      <c r="VRI50" s="80">
        <f>IF(production!VRI24&gt;0,interest_nominal,0)</f>
        <v>0</v>
      </c>
      <c r="VRJ50" s="80">
        <f>IF(production!VRJ24&gt;0,interest_nominal,0)</f>
        <v>0</v>
      </c>
      <c r="VRK50" s="80">
        <f>IF(production!VRK24&gt;0,interest_nominal,0)</f>
        <v>0</v>
      </c>
      <c r="VRL50" s="80">
        <f>IF(production!VRL24&gt;0,interest_nominal,0)</f>
        <v>0</v>
      </c>
      <c r="VRM50" s="80">
        <f>IF(production!VRM24&gt;0,interest_nominal,0)</f>
        <v>0</v>
      </c>
      <c r="VRN50" s="80">
        <f>IF(production!VRN24&gt;0,interest_nominal,0)</f>
        <v>0</v>
      </c>
      <c r="VRO50" s="80">
        <f>IF(production!VRO24&gt;0,interest_nominal,0)</f>
        <v>0</v>
      </c>
      <c r="VRP50" s="80">
        <f>IF(production!VRP24&gt;0,interest_nominal,0)</f>
        <v>0</v>
      </c>
      <c r="VRQ50" s="80">
        <f>IF(production!VRQ24&gt;0,interest_nominal,0)</f>
        <v>0</v>
      </c>
      <c r="VRR50" s="80">
        <f>IF(production!VRR24&gt;0,interest_nominal,0)</f>
        <v>0</v>
      </c>
      <c r="VRS50" s="80">
        <f>IF(production!VRS24&gt;0,interest_nominal,0)</f>
        <v>0</v>
      </c>
      <c r="VRT50" s="80">
        <f>IF(production!VRT24&gt;0,interest_nominal,0)</f>
        <v>0</v>
      </c>
      <c r="VRU50" s="80">
        <f>IF(production!VRU24&gt;0,interest_nominal,0)</f>
        <v>0</v>
      </c>
      <c r="VRV50" s="80">
        <f>IF(production!VRV24&gt;0,interest_nominal,0)</f>
        <v>0</v>
      </c>
      <c r="VRW50" s="80">
        <f>IF(production!VRW24&gt;0,interest_nominal,0)</f>
        <v>0</v>
      </c>
      <c r="VRX50" s="80">
        <f>IF(production!VRX24&gt;0,interest_nominal,0)</f>
        <v>0</v>
      </c>
      <c r="VRY50" s="80">
        <f>IF(production!VRY24&gt;0,interest_nominal,0)</f>
        <v>0</v>
      </c>
      <c r="VRZ50" s="80">
        <f>IF(production!VRZ24&gt;0,interest_nominal,0)</f>
        <v>0</v>
      </c>
      <c r="VSA50" s="80">
        <f>IF(production!VSA24&gt;0,interest_nominal,0)</f>
        <v>0</v>
      </c>
      <c r="VSB50" s="80">
        <f>IF(production!VSB24&gt;0,interest_nominal,0)</f>
        <v>0</v>
      </c>
      <c r="VSC50" s="80">
        <f>IF(production!VSC24&gt;0,interest_nominal,0)</f>
        <v>0</v>
      </c>
      <c r="VSD50" s="80">
        <f>IF(production!VSD24&gt;0,interest_nominal,0)</f>
        <v>0</v>
      </c>
      <c r="VSE50" s="80">
        <f>IF(production!VSE24&gt;0,interest_nominal,0)</f>
        <v>0</v>
      </c>
      <c r="VSF50" s="80">
        <f>IF(production!VSF24&gt;0,interest_nominal,0)</f>
        <v>0</v>
      </c>
      <c r="VSG50" s="80">
        <f>IF(production!VSG24&gt;0,interest_nominal,0)</f>
        <v>0</v>
      </c>
      <c r="VSH50" s="80">
        <f>IF(production!VSH24&gt;0,interest_nominal,0)</f>
        <v>0</v>
      </c>
      <c r="VSI50" s="80">
        <f>IF(production!VSI24&gt;0,interest_nominal,0)</f>
        <v>0</v>
      </c>
      <c r="VSJ50" s="80">
        <f>IF(production!VSJ24&gt;0,interest_nominal,0)</f>
        <v>0</v>
      </c>
      <c r="VSK50" s="80">
        <f>IF(production!VSK24&gt;0,interest_nominal,0)</f>
        <v>0</v>
      </c>
      <c r="VSL50" s="80">
        <f>IF(production!VSL24&gt;0,interest_nominal,0)</f>
        <v>0</v>
      </c>
      <c r="VSM50" s="80">
        <f>IF(production!VSM24&gt;0,interest_nominal,0)</f>
        <v>0</v>
      </c>
      <c r="VSN50" s="80">
        <f>IF(production!VSN24&gt;0,interest_nominal,0)</f>
        <v>0</v>
      </c>
      <c r="VSO50" s="80">
        <f>IF(production!VSO24&gt;0,interest_nominal,0)</f>
        <v>0</v>
      </c>
      <c r="VSP50" s="80">
        <f>IF(production!VSP24&gt;0,interest_nominal,0)</f>
        <v>0</v>
      </c>
      <c r="VSQ50" s="80">
        <f>IF(production!VSQ24&gt;0,interest_nominal,0)</f>
        <v>0</v>
      </c>
      <c r="VSR50" s="80">
        <f>IF(production!VSR24&gt;0,interest_nominal,0)</f>
        <v>0</v>
      </c>
      <c r="VSS50" s="80">
        <f>IF(production!VSS24&gt;0,interest_nominal,0)</f>
        <v>0</v>
      </c>
      <c r="VST50" s="80">
        <f>IF(production!VST24&gt;0,interest_nominal,0)</f>
        <v>0</v>
      </c>
      <c r="VSU50" s="80">
        <f>IF(production!VSU24&gt;0,interest_nominal,0)</f>
        <v>0</v>
      </c>
      <c r="VSV50" s="80">
        <f>IF(production!VSV24&gt;0,interest_nominal,0)</f>
        <v>0</v>
      </c>
      <c r="VSW50" s="80">
        <f>IF(production!VSW24&gt;0,interest_nominal,0)</f>
        <v>0</v>
      </c>
      <c r="VSX50" s="80">
        <f>IF(production!VSX24&gt;0,interest_nominal,0)</f>
        <v>0</v>
      </c>
      <c r="VSY50" s="80">
        <f>IF(production!VSY24&gt;0,interest_nominal,0)</f>
        <v>0</v>
      </c>
      <c r="VSZ50" s="80">
        <f>IF(production!VSZ24&gt;0,interest_nominal,0)</f>
        <v>0</v>
      </c>
      <c r="VTA50" s="80">
        <f>IF(production!VTA24&gt;0,interest_nominal,0)</f>
        <v>0</v>
      </c>
      <c r="VTB50" s="80">
        <f>IF(production!VTB24&gt;0,interest_nominal,0)</f>
        <v>0</v>
      </c>
      <c r="VTC50" s="80">
        <f>IF(production!VTC24&gt;0,interest_nominal,0)</f>
        <v>0</v>
      </c>
      <c r="VTD50" s="80">
        <f>IF(production!VTD24&gt;0,interest_nominal,0)</f>
        <v>0</v>
      </c>
      <c r="VTE50" s="80">
        <f>IF(production!VTE24&gt;0,interest_nominal,0)</f>
        <v>0</v>
      </c>
      <c r="VTF50" s="80">
        <f>IF(production!VTF24&gt;0,interest_nominal,0)</f>
        <v>0</v>
      </c>
      <c r="VTG50" s="80">
        <f>IF(production!VTG24&gt;0,interest_nominal,0)</f>
        <v>0</v>
      </c>
      <c r="VTH50" s="80">
        <f>IF(production!VTH24&gt;0,interest_nominal,0)</f>
        <v>0</v>
      </c>
      <c r="VTI50" s="80">
        <f>IF(production!VTI24&gt;0,interest_nominal,0)</f>
        <v>0</v>
      </c>
      <c r="VTJ50" s="80">
        <f>IF(production!VTJ24&gt;0,interest_nominal,0)</f>
        <v>0</v>
      </c>
      <c r="VTK50" s="80">
        <f>IF(production!VTK24&gt;0,interest_nominal,0)</f>
        <v>0</v>
      </c>
      <c r="VTL50" s="80">
        <f>IF(production!VTL24&gt;0,interest_nominal,0)</f>
        <v>0</v>
      </c>
      <c r="VTM50" s="80">
        <f>IF(production!VTM24&gt;0,interest_nominal,0)</f>
        <v>0</v>
      </c>
      <c r="VTN50" s="80">
        <f>IF(production!VTN24&gt;0,interest_nominal,0)</f>
        <v>0</v>
      </c>
      <c r="VTO50" s="80">
        <f>IF(production!VTO24&gt;0,interest_nominal,0)</f>
        <v>0</v>
      </c>
      <c r="VTP50" s="80">
        <f>IF(production!VTP24&gt;0,interest_nominal,0)</f>
        <v>0</v>
      </c>
      <c r="VTQ50" s="80">
        <f>IF(production!VTQ24&gt;0,interest_nominal,0)</f>
        <v>0</v>
      </c>
      <c r="VTR50" s="80">
        <f>IF(production!VTR24&gt;0,interest_nominal,0)</f>
        <v>0</v>
      </c>
      <c r="VTS50" s="80">
        <f>IF(production!VTS24&gt;0,interest_nominal,0)</f>
        <v>0</v>
      </c>
      <c r="VTT50" s="80">
        <f>IF(production!VTT24&gt;0,interest_nominal,0)</f>
        <v>0</v>
      </c>
      <c r="VTU50" s="80">
        <f>IF(production!VTU24&gt;0,interest_nominal,0)</f>
        <v>0</v>
      </c>
      <c r="VTV50" s="80">
        <f>IF(production!VTV24&gt;0,interest_nominal,0)</f>
        <v>0</v>
      </c>
      <c r="VTW50" s="80">
        <f>IF(production!VTW24&gt;0,interest_nominal,0)</f>
        <v>0</v>
      </c>
      <c r="VTX50" s="80">
        <f>IF(production!VTX24&gt;0,interest_nominal,0)</f>
        <v>0</v>
      </c>
      <c r="VTY50" s="80">
        <f>IF(production!VTY24&gt;0,interest_nominal,0)</f>
        <v>0</v>
      </c>
      <c r="VTZ50" s="80">
        <f>IF(production!VTZ24&gt;0,interest_nominal,0)</f>
        <v>0</v>
      </c>
      <c r="VUA50" s="80">
        <f>IF(production!VUA24&gt;0,interest_nominal,0)</f>
        <v>0</v>
      </c>
      <c r="VUB50" s="80">
        <f>IF(production!VUB24&gt;0,interest_nominal,0)</f>
        <v>0</v>
      </c>
      <c r="VUC50" s="80">
        <f>IF(production!VUC24&gt;0,interest_nominal,0)</f>
        <v>0</v>
      </c>
      <c r="VUD50" s="80">
        <f>IF(production!VUD24&gt;0,interest_nominal,0)</f>
        <v>0</v>
      </c>
      <c r="VUE50" s="80">
        <f>IF(production!VUE24&gt;0,interest_nominal,0)</f>
        <v>0</v>
      </c>
      <c r="VUF50" s="80">
        <f>IF(production!VUF24&gt;0,interest_nominal,0)</f>
        <v>0</v>
      </c>
      <c r="VUG50" s="80">
        <f>IF(production!VUG24&gt;0,interest_nominal,0)</f>
        <v>0</v>
      </c>
      <c r="VUH50" s="80">
        <f>IF(production!VUH24&gt;0,interest_nominal,0)</f>
        <v>0</v>
      </c>
      <c r="VUI50" s="80">
        <f>IF(production!VUI24&gt;0,interest_nominal,0)</f>
        <v>0</v>
      </c>
      <c r="VUJ50" s="80">
        <f>IF(production!VUJ24&gt;0,interest_nominal,0)</f>
        <v>0</v>
      </c>
      <c r="VUK50" s="80">
        <f>IF(production!VUK24&gt;0,interest_nominal,0)</f>
        <v>0</v>
      </c>
      <c r="VUL50" s="80">
        <f>IF(production!VUL24&gt;0,interest_nominal,0)</f>
        <v>0</v>
      </c>
      <c r="VUM50" s="80">
        <f>IF(production!VUM24&gt;0,interest_nominal,0)</f>
        <v>0</v>
      </c>
      <c r="VUN50" s="80">
        <f>IF(production!VUN24&gt;0,interest_nominal,0)</f>
        <v>0</v>
      </c>
      <c r="VUO50" s="80">
        <f>IF(production!VUO24&gt;0,interest_nominal,0)</f>
        <v>0</v>
      </c>
      <c r="VUP50" s="80">
        <f>IF(production!VUP24&gt;0,interest_nominal,0)</f>
        <v>0</v>
      </c>
      <c r="VUQ50" s="80">
        <f>IF(production!VUQ24&gt;0,interest_nominal,0)</f>
        <v>0</v>
      </c>
      <c r="VUR50" s="80">
        <f>IF(production!VUR24&gt;0,interest_nominal,0)</f>
        <v>0</v>
      </c>
      <c r="VUS50" s="80">
        <f>IF(production!VUS24&gt;0,interest_nominal,0)</f>
        <v>0</v>
      </c>
      <c r="VUT50" s="80">
        <f>IF(production!VUT24&gt;0,interest_nominal,0)</f>
        <v>0</v>
      </c>
      <c r="VUU50" s="80">
        <f>IF(production!VUU24&gt;0,interest_nominal,0)</f>
        <v>0</v>
      </c>
      <c r="VUV50" s="80">
        <f>IF(production!VUV24&gt;0,interest_nominal,0)</f>
        <v>0</v>
      </c>
      <c r="VUW50" s="80">
        <f>IF(production!VUW24&gt;0,interest_nominal,0)</f>
        <v>0</v>
      </c>
      <c r="VUX50" s="80">
        <f>IF(production!VUX24&gt;0,interest_nominal,0)</f>
        <v>0</v>
      </c>
      <c r="VUY50" s="80">
        <f>IF(production!VUY24&gt;0,interest_nominal,0)</f>
        <v>0</v>
      </c>
      <c r="VUZ50" s="80">
        <f>IF(production!VUZ24&gt;0,interest_nominal,0)</f>
        <v>0</v>
      </c>
      <c r="VVA50" s="80">
        <f>IF(production!VVA24&gt;0,interest_nominal,0)</f>
        <v>0</v>
      </c>
      <c r="VVB50" s="80">
        <f>IF(production!VVB24&gt;0,interest_nominal,0)</f>
        <v>0</v>
      </c>
      <c r="VVC50" s="80">
        <f>IF(production!VVC24&gt;0,interest_nominal,0)</f>
        <v>0</v>
      </c>
      <c r="VVD50" s="80">
        <f>IF(production!VVD24&gt;0,interest_nominal,0)</f>
        <v>0</v>
      </c>
      <c r="VVE50" s="80">
        <f>IF(production!VVE24&gt;0,interest_nominal,0)</f>
        <v>0</v>
      </c>
      <c r="VVF50" s="80">
        <f>IF(production!VVF24&gt;0,interest_nominal,0)</f>
        <v>0</v>
      </c>
      <c r="VVG50" s="80">
        <f>IF(production!VVG24&gt;0,interest_nominal,0)</f>
        <v>0</v>
      </c>
      <c r="VVH50" s="80">
        <f>IF(production!VVH24&gt;0,interest_nominal,0)</f>
        <v>0</v>
      </c>
      <c r="VVI50" s="80">
        <f>IF(production!VVI24&gt;0,interest_nominal,0)</f>
        <v>0</v>
      </c>
      <c r="VVJ50" s="80">
        <f>IF(production!VVJ24&gt;0,interest_nominal,0)</f>
        <v>0</v>
      </c>
      <c r="VVK50" s="80">
        <f>IF(production!VVK24&gt;0,interest_nominal,0)</f>
        <v>0</v>
      </c>
      <c r="VVL50" s="80">
        <f>IF(production!VVL24&gt;0,interest_nominal,0)</f>
        <v>0</v>
      </c>
      <c r="VVM50" s="80">
        <f>IF(production!VVM24&gt;0,interest_nominal,0)</f>
        <v>0</v>
      </c>
      <c r="VVN50" s="80">
        <f>IF(production!VVN24&gt;0,interest_nominal,0)</f>
        <v>0</v>
      </c>
      <c r="VVO50" s="80">
        <f>IF(production!VVO24&gt;0,interest_nominal,0)</f>
        <v>0</v>
      </c>
      <c r="VVP50" s="80">
        <f>IF(production!VVP24&gt;0,interest_nominal,0)</f>
        <v>0</v>
      </c>
      <c r="VVQ50" s="80">
        <f>IF(production!VVQ24&gt;0,interest_nominal,0)</f>
        <v>0</v>
      </c>
      <c r="VVR50" s="80">
        <f>IF(production!VVR24&gt;0,interest_nominal,0)</f>
        <v>0</v>
      </c>
      <c r="VVS50" s="80">
        <f>IF(production!VVS24&gt;0,interest_nominal,0)</f>
        <v>0</v>
      </c>
      <c r="VVT50" s="80">
        <f>IF(production!VVT24&gt;0,interest_nominal,0)</f>
        <v>0</v>
      </c>
      <c r="VVU50" s="80">
        <f>IF(production!VVU24&gt;0,interest_nominal,0)</f>
        <v>0</v>
      </c>
      <c r="VVV50" s="80">
        <f>IF(production!VVV24&gt;0,interest_nominal,0)</f>
        <v>0</v>
      </c>
      <c r="VVW50" s="80">
        <f>IF(production!VVW24&gt;0,interest_nominal,0)</f>
        <v>0</v>
      </c>
      <c r="VVX50" s="80">
        <f>IF(production!VVX24&gt;0,interest_nominal,0)</f>
        <v>0</v>
      </c>
      <c r="VVY50" s="80">
        <f>IF(production!VVY24&gt;0,interest_nominal,0)</f>
        <v>0</v>
      </c>
      <c r="VVZ50" s="80">
        <f>IF(production!VVZ24&gt;0,interest_nominal,0)</f>
        <v>0</v>
      </c>
      <c r="VWA50" s="80">
        <f>IF(production!VWA24&gt;0,interest_nominal,0)</f>
        <v>0</v>
      </c>
      <c r="VWB50" s="80">
        <f>IF(production!VWB24&gt;0,interest_nominal,0)</f>
        <v>0</v>
      </c>
      <c r="VWC50" s="80">
        <f>IF(production!VWC24&gt;0,interest_nominal,0)</f>
        <v>0</v>
      </c>
      <c r="VWD50" s="80">
        <f>IF(production!VWD24&gt;0,interest_nominal,0)</f>
        <v>0</v>
      </c>
      <c r="VWE50" s="80">
        <f>IF(production!VWE24&gt;0,interest_nominal,0)</f>
        <v>0</v>
      </c>
      <c r="VWF50" s="80">
        <f>IF(production!VWF24&gt;0,interest_nominal,0)</f>
        <v>0</v>
      </c>
      <c r="VWG50" s="80">
        <f>IF(production!VWG24&gt;0,interest_nominal,0)</f>
        <v>0</v>
      </c>
      <c r="VWH50" s="80">
        <f>IF(production!VWH24&gt;0,interest_nominal,0)</f>
        <v>0</v>
      </c>
      <c r="VWI50" s="80">
        <f>IF(production!VWI24&gt;0,interest_nominal,0)</f>
        <v>0</v>
      </c>
      <c r="VWJ50" s="80">
        <f>IF(production!VWJ24&gt;0,interest_nominal,0)</f>
        <v>0</v>
      </c>
      <c r="VWK50" s="80">
        <f>IF(production!VWK24&gt;0,interest_nominal,0)</f>
        <v>0</v>
      </c>
      <c r="VWL50" s="80">
        <f>IF(production!VWL24&gt;0,interest_nominal,0)</f>
        <v>0</v>
      </c>
      <c r="VWM50" s="80">
        <f>IF(production!VWM24&gt;0,interest_nominal,0)</f>
        <v>0</v>
      </c>
      <c r="VWN50" s="80">
        <f>IF(production!VWN24&gt;0,interest_nominal,0)</f>
        <v>0</v>
      </c>
      <c r="VWO50" s="80">
        <f>IF(production!VWO24&gt;0,interest_nominal,0)</f>
        <v>0</v>
      </c>
      <c r="VWP50" s="80">
        <f>IF(production!VWP24&gt;0,interest_nominal,0)</f>
        <v>0</v>
      </c>
      <c r="VWQ50" s="80">
        <f>IF(production!VWQ24&gt;0,interest_nominal,0)</f>
        <v>0</v>
      </c>
      <c r="VWR50" s="80">
        <f>IF(production!VWR24&gt;0,interest_nominal,0)</f>
        <v>0</v>
      </c>
      <c r="VWS50" s="80">
        <f>IF(production!VWS24&gt;0,interest_nominal,0)</f>
        <v>0</v>
      </c>
      <c r="VWT50" s="80">
        <f>IF(production!VWT24&gt;0,interest_nominal,0)</f>
        <v>0</v>
      </c>
      <c r="VWU50" s="80">
        <f>IF(production!VWU24&gt;0,interest_nominal,0)</f>
        <v>0</v>
      </c>
      <c r="VWV50" s="80">
        <f>IF(production!VWV24&gt;0,interest_nominal,0)</f>
        <v>0</v>
      </c>
      <c r="VWW50" s="80">
        <f>IF(production!VWW24&gt;0,interest_nominal,0)</f>
        <v>0</v>
      </c>
      <c r="VWX50" s="80">
        <f>IF(production!VWX24&gt;0,interest_nominal,0)</f>
        <v>0</v>
      </c>
      <c r="VWY50" s="80">
        <f>IF(production!VWY24&gt;0,interest_nominal,0)</f>
        <v>0</v>
      </c>
      <c r="VWZ50" s="80">
        <f>IF(production!VWZ24&gt;0,interest_nominal,0)</f>
        <v>0</v>
      </c>
      <c r="VXA50" s="80">
        <f>IF(production!VXA24&gt;0,interest_nominal,0)</f>
        <v>0</v>
      </c>
      <c r="VXB50" s="80">
        <f>IF(production!VXB24&gt;0,interest_nominal,0)</f>
        <v>0</v>
      </c>
      <c r="VXC50" s="80">
        <f>IF(production!VXC24&gt;0,interest_nominal,0)</f>
        <v>0</v>
      </c>
      <c r="VXD50" s="80">
        <f>IF(production!VXD24&gt;0,interest_nominal,0)</f>
        <v>0</v>
      </c>
      <c r="VXE50" s="80">
        <f>IF(production!VXE24&gt;0,interest_nominal,0)</f>
        <v>0</v>
      </c>
      <c r="VXF50" s="80">
        <f>IF(production!VXF24&gt;0,interest_nominal,0)</f>
        <v>0</v>
      </c>
      <c r="VXG50" s="80">
        <f>IF(production!VXG24&gt;0,interest_nominal,0)</f>
        <v>0</v>
      </c>
      <c r="VXH50" s="80">
        <f>IF(production!VXH24&gt;0,interest_nominal,0)</f>
        <v>0</v>
      </c>
      <c r="VXI50" s="80">
        <f>IF(production!VXI24&gt;0,interest_nominal,0)</f>
        <v>0</v>
      </c>
      <c r="VXJ50" s="80">
        <f>IF(production!VXJ24&gt;0,interest_nominal,0)</f>
        <v>0</v>
      </c>
      <c r="VXK50" s="80">
        <f>IF(production!VXK24&gt;0,interest_nominal,0)</f>
        <v>0</v>
      </c>
      <c r="VXL50" s="80">
        <f>IF(production!VXL24&gt;0,interest_nominal,0)</f>
        <v>0</v>
      </c>
      <c r="VXM50" s="80">
        <f>IF(production!VXM24&gt;0,interest_nominal,0)</f>
        <v>0</v>
      </c>
      <c r="VXN50" s="80">
        <f>IF(production!VXN24&gt;0,interest_nominal,0)</f>
        <v>0</v>
      </c>
      <c r="VXO50" s="80">
        <f>IF(production!VXO24&gt;0,interest_nominal,0)</f>
        <v>0</v>
      </c>
      <c r="VXP50" s="80">
        <f>IF(production!VXP24&gt;0,interest_nominal,0)</f>
        <v>0</v>
      </c>
      <c r="VXQ50" s="80">
        <f>IF(production!VXQ24&gt;0,interest_nominal,0)</f>
        <v>0</v>
      </c>
      <c r="VXR50" s="80">
        <f>IF(production!VXR24&gt;0,interest_nominal,0)</f>
        <v>0</v>
      </c>
      <c r="VXS50" s="80">
        <f>IF(production!VXS24&gt;0,interest_nominal,0)</f>
        <v>0</v>
      </c>
      <c r="VXT50" s="80">
        <f>IF(production!VXT24&gt;0,interest_nominal,0)</f>
        <v>0</v>
      </c>
      <c r="VXU50" s="80">
        <f>IF(production!VXU24&gt;0,interest_nominal,0)</f>
        <v>0</v>
      </c>
      <c r="VXV50" s="80">
        <f>IF(production!VXV24&gt;0,interest_nominal,0)</f>
        <v>0</v>
      </c>
      <c r="VXW50" s="80">
        <f>IF(production!VXW24&gt;0,interest_nominal,0)</f>
        <v>0</v>
      </c>
      <c r="VXX50" s="80">
        <f>IF(production!VXX24&gt;0,interest_nominal,0)</f>
        <v>0</v>
      </c>
      <c r="VXY50" s="80">
        <f>IF(production!VXY24&gt;0,interest_nominal,0)</f>
        <v>0</v>
      </c>
      <c r="VXZ50" s="80">
        <f>IF(production!VXZ24&gt;0,interest_nominal,0)</f>
        <v>0</v>
      </c>
      <c r="VYA50" s="80">
        <f>IF(production!VYA24&gt;0,interest_nominal,0)</f>
        <v>0</v>
      </c>
      <c r="VYB50" s="80">
        <f>IF(production!VYB24&gt;0,interest_nominal,0)</f>
        <v>0</v>
      </c>
      <c r="VYC50" s="80">
        <f>IF(production!VYC24&gt;0,interest_nominal,0)</f>
        <v>0</v>
      </c>
      <c r="VYD50" s="80">
        <f>IF(production!VYD24&gt;0,interest_nominal,0)</f>
        <v>0</v>
      </c>
      <c r="VYE50" s="80">
        <f>IF(production!VYE24&gt;0,interest_nominal,0)</f>
        <v>0</v>
      </c>
      <c r="VYF50" s="80">
        <f>IF(production!VYF24&gt;0,interest_nominal,0)</f>
        <v>0</v>
      </c>
      <c r="VYG50" s="80">
        <f>IF(production!VYG24&gt;0,interest_nominal,0)</f>
        <v>0</v>
      </c>
      <c r="VYH50" s="80">
        <f>IF(production!VYH24&gt;0,interest_nominal,0)</f>
        <v>0</v>
      </c>
      <c r="VYI50" s="80">
        <f>IF(production!VYI24&gt;0,interest_nominal,0)</f>
        <v>0</v>
      </c>
      <c r="VYJ50" s="80">
        <f>IF(production!VYJ24&gt;0,interest_nominal,0)</f>
        <v>0</v>
      </c>
      <c r="VYK50" s="80">
        <f>IF(production!VYK24&gt;0,interest_nominal,0)</f>
        <v>0</v>
      </c>
      <c r="VYL50" s="80">
        <f>IF(production!VYL24&gt;0,interest_nominal,0)</f>
        <v>0</v>
      </c>
      <c r="VYM50" s="80">
        <f>IF(production!VYM24&gt;0,interest_nominal,0)</f>
        <v>0</v>
      </c>
      <c r="VYN50" s="80">
        <f>IF(production!VYN24&gt;0,interest_nominal,0)</f>
        <v>0</v>
      </c>
      <c r="VYO50" s="80">
        <f>IF(production!VYO24&gt;0,interest_nominal,0)</f>
        <v>0</v>
      </c>
      <c r="VYP50" s="80">
        <f>IF(production!VYP24&gt;0,interest_nominal,0)</f>
        <v>0</v>
      </c>
      <c r="VYQ50" s="80">
        <f>IF(production!VYQ24&gt;0,interest_nominal,0)</f>
        <v>0</v>
      </c>
      <c r="VYR50" s="80">
        <f>IF(production!VYR24&gt;0,interest_nominal,0)</f>
        <v>0</v>
      </c>
      <c r="VYS50" s="80">
        <f>IF(production!VYS24&gt;0,interest_nominal,0)</f>
        <v>0</v>
      </c>
      <c r="VYT50" s="80">
        <f>IF(production!VYT24&gt;0,interest_nominal,0)</f>
        <v>0</v>
      </c>
      <c r="VYU50" s="80">
        <f>IF(production!VYU24&gt;0,interest_nominal,0)</f>
        <v>0</v>
      </c>
      <c r="VYV50" s="80">
        <f>IF(production!VYV24&gt;0,interest_nominal,0)</f>
        <v>0</v>
      </c>
      <c r="VYW50" s="80">
        <f>IF(production!VYW24&gt;0,interest_nominal,0)</f>
        <v>0</v>
      </c>
      <c r="VYX50" s="80">
        <f>IF(production!VYX24&gt;0,interest_nominal,0)</f>
        <v>0</v>
      </c>
      <c r="VYY50" s="80">
        <f>IF(production!VYY24&gt;0,interest_nominal,0)</f>
        <v>0</v>
      </c>
      <c r="VYZ50" s="80">
        <f>IF(production!VYZ24&gt;0,interest_nominal,0)</f>
        <v>0</v>
      </c>
      <c r="VZA50" s="80">
        <f>IF(production!VZA24&gt;0,interest_nominal,0)</f>
        <v>0</v>
      </c>
      <c r="VZB50" s="80">
        <f>IF(production!VZB24&gt;0,interest_nominal,0)</f>
        <v>0</v>
      </c>
      <c r="VZC50" s="80">
        <f>IF(production!VZC24&gt;0,interest_nominal,0)</f>
        <v>0</v>
      </c>
      <c r="VZD50" s="80">
        <f>IF(production!VZD24&gt;0,interest_nominal,0)</f>
        <v>0</v>
      </c>
      <c r="VZE50" s="80">
        <f>IF(production!VZE24&gt;0,interest_nominal,0)</f>
        <v>0</v>
      </c>
      <c r="VZF50" s="80">
        <f>IF(production!VZF24&gt;0,interest_nominal,0)</f>
        <v>0</v>
      </c>
      <c r="VZG50" s="80">
        <f>IF(production!VZG24&gt;0,interest_nominal,0)</f>
        <v>0</v>
      </c>
      <c r="VZH50" s="80">
        <f>IF(production!VZH24&gt;0,interest_nominal,0)</f>
        <v>0</v>
      </c>
      <c r="VZI50" s="80">
        <f>IF(production!VZI24&gt;0,interest_nominal,0)</f>
        <v>0</v>
      </c>
      <c r="VZJ50" s="80">
        <f>IF(production!VZJ24&gt;0,interest_nominal,0)</f>
        <v>0</v>
      </c>
      <c r="VZK50" s="80">
        <f>IF(production!VZK24&gt;0,interest_nominal,0)</f>
        <v>0</v>
      </c>
      <c r="VZL50" s="80">
        <f>IF(production!VZL24&gt;0,interest_nominal,0)</f>
        <v>0</v>
      </c>
      <c r="VZM50" s="80">
        <f>IF(production!VZM24&gt;0,interest_nominal,0)</f>
        <v>0</v>
      </c>
      <c r="VZN50" s="80">
        <f>IF(production!VZN24&gt;0,interest_nominal,0)</f>
        <v>0</v>
      </c>
      <c r="VZO50" s="80">
        <f>IF(production!VZO24&gt;0,interest_nominal,0)</f>
        <v>0</v>
      </c>
      <c r="VZP50" s="80">
        <f>IF(production!VZP24&gt;0,interest_nominal,0)</f>
        <v>0</v>
      </c>
      <c r="VZQ50" s="80">
        <f>IF(production!VZQ24&gt;0,interest_nominal,0)</f>
        <v>0</v>
      </c>
      <c r="VZR50" s="80">
        <f>IF(production!VZR24&gt;0,interest_nominal,0)</f>
        <v>0</v>
      </c>
      <c r="VZS50" s="80">
        <f>IF(production!VZS24&gt;0,interest_nominal,0)</f>
        <v>0</v>
      </c>
      <c r="VZT50" s="80">
        <f>IF(production!VZT24&gt;0,interest_nominal,0)</f>
        <v>0</v>
      </c>
      <c r="VZU50" s="80">
        <f>IF(production!VZU24&gt;0,interest_nominal,0)</f>
        <v>0</v>
      </c>
      <c r="VZV50" s="80">
        <f>IF(production!VZV24&gt;0,interest_nominal,0)</f>
        <v>0</v>
      </c>
      <c r="VZW50" s="80">
        <f>IF(production!VZW24&gt;0,interest_nominal,0)</f>
        <v>0</v>
      </c>
      <c r="VZX50" s="80">
        <f>IF(production!VZX24&gt;0,interest_nominal,0)</f>
        <v>0</v>
      </c>
      <c r="VZY50" s="80">
        <f>IF(production!VZY24&gt;0,interest_nominal,0)</f>
        <v>0</v>
      </c>
      <c r="VZZ50" s="80">
        <f>IF(production!VZZ24&gt;0,interest_nominal,0)</f>
        <v>0</v>
      </c>
      <c r="WAA50" s="80">
        <f>IF(production!WAA24&gt;0,interest_nominal,0)</f>
        <v>0</v>
      </c>
      <c r="WAB50" s="80">
        <f>IF(production!WAB24&gt;0,interest_nominal,0)</f>
        <v>0</v>
      </c>
      <c r="WAC50" s="80">
        <f>IF(production!WAC24&gt;0,interest_nominal,0)</f>
        <v>0</v>
      </c>
      <c r="WAD50" s="80">
        <f>IF(production!WAD24&gt;0,interest_nominal,0)</f>
        <v>0</v>
      </c>
      <c r="WAE50" s="80">
        <f>IF(production!WAE24&gt;0,interest_nominal,0)</f>
        <v>0</v>
      </c>
      <c r="WAF50" s="80">
        <f>IF(production!WAF24&gt;0,interest_nominal,0)</f>
        <v>0</v>
      </c>
      <c r="WAG50" s="80">
        <f>IF(production!WAG24&gt;0,interest_nominal,0)</f>
        <v>0</v>
      </c>
      <c r="WAH50" s="80">
        <f>IF(production!WAH24&gt;0,interest_nominal,0)</f>
        <v>0</v>
      </c>
      <c r="WAI50" s="80">
        <f>IF(production!WAI24&gt;0,interest_nominal,0)</f>
        <v>0</v>
      </c>
      <c r="WAJ50" s="80">
        <f>IF(production!WAJ24&gt;0,interest_nominal,0)</f>
        <v>0</v>
      </c>
      <c r="WAK50" s="80">
        <f>IF(production!WAK24&gt;0,interest_nominal,0)</f>
        <v>0</v>
      </c>
      <c r="WAL50" s="80">
        <f>IF(production!WAL24&gt;0,interest_nominal,0)</f>
        <v>0</v>
      </c>
      <c r="WAM50" s="80">
        <f>IF(production!WAM24&gt;0,interest_nominal,0)</f>
        <v>0</v>
      </c>
      <c r="WAN50" s="80">
        <f>IF(production!WAN24&gt;0,interest_nominal,0)</f>
        <v>0</v>
      </c>
      <c r="WAO50" s="80">
        <f>IF(production!WAO24&gt;0,interest_nominal,0)</f>
        <v>0</v>
      </c>
      <c r="WAP50" s="80">
        <f>IF(production!WAP24&gt;0,interest_nominal,0)</f>
        <v>0</v>
      </c>
      <c r="WAQ50" s="80">
        <f>IF(production!WAQ24&gt;0,interest_nominal,0)</f>
        <v>0</v>
      </c>
      <c r="WAR50" s="80">
        <f>IF(production!WAR24&gt;0,interest_nominal,0)</f>
        <v>0</v>
      </c>
      <c r="WAS50" s="80">
        <f>IF(production!WAS24&gt;0,interest_nominal,0)</f>
        <v>0</v>
      </c>
      <c r="WAT50" s="80">
        <f>IF(production!WAT24&gt;0,interest_nominal,0)</f>
        <v>0</v>
      </c>
      <c r="WAU50" s="80">
        <f>IF(production!WAU24&gt;0,interest_nominal,0)</f>
        <v>0</v>
      </c>
      <c r="WAV50" s="80">
        <f>IF(production!WAV24&gt;0,interest_nominal,0)</f>
        <v>0</v>
      </c>
      <c r="WAW50" s="80">
        <f>IF(production!WAW24&gt;0,interest_nominal,0)</f>
        <v>0</v>
      </c>
      <c r="WAX50" s="80">
        <f>IF(production!WAX24&gt;0,interest_nominal,0)</f>
        <v>0</v>
      </c>
      <c r="WAY50" s="80">
        <f>IF(production!WAY24&gt;0,interest_nominal,0)</f>
        <v>0</v>
      </c>
      <c r="WAZ50" s="80">
        <f>IF(production!WAZ24&gt;0,interest_nominal,0)</f>
        <v>0</v>
      </c>
      <c r="WBA50" s="80">
        <f>IF(production!WBA24&gt;0,interest_nominal,0)</f>
        <v>0</v>
      </c>
      <c r="WBB50" s="80">
        <f>IF(production!WBB24&gt;0,interest_nominal,0)</f>
        <v>0</v>
      </c>
      <c r="WBC50" s="80">
        <f>IF(production!WBC24&gt;0,interest_nominal,0)</f>
        <v>0</v>
      </c>
      <c r="WBD50" s="80">
        <f>IF(production!WBD24&gt;0,interest_nominal,0)</f>
        <v>0</v>
      </c>
      <c r="WBE50" s="80">
        <f>IF(production!WBE24&gt;0,interest_nominal,0)</f>
        <v>0</v>
      </c>
      <c r="WBF50" s="80">
        <f>IF(production!WBF24&gt;0,interest_nominal,0)</f>
        <v>0</v>
      </c>
      <c r="WBG50" s="80">
        <f>IF(production!WBG24&gt;0,interest_nominal,0)</f>
        <v>0</v>
      </c>
      <c r="WBH50" s="80">
        <f>IF(production!WBH24&gt;0,interest_nominal,0)</f>
        <v>0</v>
      </c>
      <c r="WBI50" s="80">
        <f>IF(production!WBI24&gt;0,interest_nominal,0)</f>
        <v>0</v>
      </c>
      <c r="WBJ50" s="80">
        <f>IF(production!WBJ24&gt;0,interest_nominal,0)</f>
        <v>0</v>
      </c>
      <c r="WBK50" s="80">
        <f>IF(production!WBK24&gt;0,interest_nominal,0)</f>
        <v>0</v>
      </c>
      <c r="WBL50" s="80">
        <f>IF(production!WBL24&gt;0,interest_nominal,0)</f>
        <v>0</v>
      </c>
      <c r="WBM50" s="80">
        <f>IF(production!WBM24&gt;0,interest_nominal,0)</f>
        <v>0</v>
      </c>
      <c r="WBN50" s="80">
        <f>IF(production!WBN24&gt;0,interest_nominal,0)</f>
        <v>0</v>
      </c>
      <c r="WBO50" s="80">
        <f>IF(production!WBO24&gt;0,interest_nominal,0)</f>
        <v>0</v>
      </c>
      <c r="WBP50" s="80">
        <f>IF(production!WBP24&gt;0,interest_nominal,0)</f>
        <v>0</v>
      </c>
      <c r="WBQ50" s="80">
        <f>IF(production!WBQ24&gt;0,interest_nominal,0)</f>
        <v>0</v>
      </c>
      <c r="WBR50" s="80">
        <f>IF(production!WBR24&gt;0,interest_nominal,0)</f>
        <v>0</v>
      </c>
      <c r="WBS50" s="80">
        <f>IF(production!WBS24&gt;0,interest_nominal,0)</f>
        <v>0</v>
      </c>
      <c r="WBT50" s="80">
        <f>IF(production!WBT24&gt;0,interest_nominal,0)</f>
        <v>0</v>
      </c>
      <c r="WBU50" s="80">
        <f>IF(production!WBU24&gt;0,interest_nominal,0)</f>
        <v>0</v>
      </c>
      <c r="WBV50" s="80">
        <f>IF(production!WBV24&gt;0,interest_nominal,0)</f>
        <v>0</v>
      </c>
      <c r="WBW50" s="80">
        <f>IF(production!WBW24&gt;0,interest_nominal,0)</f>
        <v>0</v>
      </c>
      <c r="WBX50" s="80">
        <f>IF(production!WBX24&gt;0,interest_nominal,0)</f>
        <v>0</v>
      </c>
      <c r="WBY50" s="80">
        <f>IF(production!WBY24&gt;0,interest_nominal,0)</f>
        <v>0</v>
      </c>
      <c r="WBZ50" s="80">
        <f>IF(production!WBZ24&gt;0,interest_nominal,0)</f>
        <v>0</v>
      </c>
      <c r="WCA50" s="80">
        <f>IF(production!WCA24&gt;0,interest_nominal,0)</f>
        <v>0</v>
      </c>
      <c r="WCB50" s="80">
        <f>IF(production!WCB24&gt;0,interest_nominal,0)</f>
        <v>0</v>
      </c>
      <c r="WCC50" s="80">
        <f>IF(production!WCC24&gt;0,interest_nominal,0)</f>
        <v>0</v>
      </c>
      <c r="WCD50" s="80">
        <f>IF(production!WCD24&gt;0,interest_nominal,0)</f>
        <v>0</v>
      </c>
      <c r="WCE50" s="80">
        <f>IF(production!WCE24&gt;0,interest_nominal,0)</f>
        <v>0</v>
      </c>
      <c r="WCF50" s="80">
        <f>IF(production!WCF24&gt;0,interest_nominal,0)</f>
        <v>0</v>
      </c>
      <c r="WCG50" s="80">
        <f>IF(production!WCG24&gt;0,interest_nominal,0)</f>
        <v>0</v>
      </c>
      <c r="WCH50" s="80">
        <f>IF(production!WCH24&gt;0,interest_nominal,0)</f>
        <v>0</v>
      </c>
      <c r="WCI50" s="80">
        <f>IF(production!WCI24&gt;0,interest_nominal,0)</f>
        <v>0</v>
      </c>
      <c r="WCJ50" s="80">
        <f>IF(production!WCJ24&gt;0,interest_nominal,0)</f>
        <v>0</v>
      </c>
      <c r="WCK50" s="80">
        <f>IF(production!WCK24&gt;0,interest_nominal,0)</f>
        <v>0</v>
      </c>
      <c r="WCL50" s="80">
        <f>IF(production!WCL24&gt;0,interest_nominal,0)</f>
        <v>0</v>
      </c>
      <c r="WCM50" s="80">
        <f>IF(production!WCM24&gt;0,interest_nominal,0)</f>
        <v>0</v>
      </c>
      <c r="WCN50" s="80">
        <f>IF(production!WCN24&gt;0,interest_nominal,0)</f>
        <v>0</v>
      </c>
      <c r="WCO50" s="80">
        <f>IF(production!WCO24&gt;0,interest_nominal,0)</f>
        <v>0</v>
      </c>
      <c r="WCP50" s="80">
        <f>IF(production!WCP24&gt;0,interest_nominal,0)</f>
        <v>0</v>
      </c>
      <c r="WCQ50" s="80">
        <f>IF(production!WCQ24&gt;0,interest_nominal,0)</f>
        <v>0</v>
      </c>
      <c r="WCR50" s="80">
        <f>IF(production!WCR24&gt;0,interest_nominal,0)</f>
        <v>0</v>
      </c>
      <c r="WCS50" s="80">
        <f>IF(production!WCS24&gt;0,interest_nominal,0)</f>
        <v>0</v>
      </c>
      <c r="WCT50" s="80">
        <f>IF(production!WCT24&gt;0,interest_nominal,0)</f>
        <v>0</v>
      </c>
      <c r="WCU50" s="80">
        <f>IF(production!WCU24&gt;0,interest_nominal,0)</f>
        <v>0</v>
      </c>
      <c r="WCV50" s="80">
        <f>IF(production!WCV24&gt;0,interest_nominal,0)</f>
        <v>0</v>
      </c>
      <c r="WCW50" s="80">
        <f>IF(production!WCW24&gt;0,interest_nominal,0)</f>
        <v>0</v>
      </c>
      <c r="WCX50" s="80">
        <f>IF(production!WCX24&gt;0,interest_nominal,0)</f>
        <v>0</v>
      </c>
      <c r="WCY50" s="80">
        <f>IF(production!WCY24&gt;0,interest_nominal,0)</f>
        <v>0</v>
      </c>
      <c r="WCZ50" s="80">
        <f>IF(production!WCZ24&gt;0,interest_nominal,0)</f>
        <v>0</v>
      </c>
      <c r="WDA50" s="80">
        <f>IF(production!WDA24&gt;0,interest_nominal,0)</f>
        <v>0</v>
      </c>
      <c r="WDB50" s="80">
        <f>IF(production!WDB24&gt;0,interest_nominal,0)</f>
        <v>0</v>
      </c>
      <c r="WDC50" s="80">
        <f>IF(production!WDC24&gt;0,interest_nominal,0)</f>
        <v>0</v>
      </c>
      <c r="WDD50" s="80">
        <f>IF(production!WDD24&gt;0,interest_nominal,0)</f>
        <v>0</v>
      </c>
      <c r="WDE50" s="80">
        <f>IF(production!WDE24&gt;0,interest_nominal,0)</f>
        <v>0</v>
      </c>
      <c r="WDF50" s="80">
        <f>IF(production!WDF24&gt;0,interest_nominal,0)</f>
        <v>0</v>
      </c>
      <c r="WDG50" s="80">
        <f>IF(production!WDG24&gt;0,interest_nominal,0)</f>
        <v>0</v>
      </c>
      <c r="WDH50" s="80">
        <f>IF(production!WDH24&gt;0,interest_nominal,0)</f>
        <v>0</v>
      </c>
      <c r="WDI50" s="80">
        <f>IF(production!WDI24&gt;0,interest_nominal,0)</f>
        <v>0</v>
      </c>
      <c r="WDJ50" s="80">
        <f>IF(production!WDJ24&gt;0,interest_nominal,0)</f>
        <v>0</v>
      </c>
      <c r="WDK50" s="80">
        <f>IF(production!WDK24&gt;0,interest_nominal,0)</f>
        <v>0</v>
      </c>
      <c r="WDL50" s="80">
        <f>IF(production!WDL24&gt;0,interest_nominal,0)</f>
        <v>0</v>
      </c>
      <c r="WDM50" s="80">
        <f>IF(production!WDM24&gt;0,interest_nominal,0)</f>
        <v>0</v>
      </c>
      <c r="WDN50" s="80">
        <f>IF(production!WDN24&gt;0,interest_nominal,0)</f>
        <v>0</v>
      </c>
      <c r="WDO50" s="80">
        <f>IF(production!WDO24&gt;0,interest_nominal,0)</f>
        <v>0</v>
      </c>
      <c r="WDP50" s="80">
        <f>IF(production!WDP24&gt;0,interest_nominal,0)</f>
        <v>0</v>
      </c>
      <c r="WDQ50" s="80">
        <f>IF(production!WDQ24&gt;0,interest_nominal,0)</f>
        <v>0</v>
      </c>
      <c r="WDR50" s="80">
        <f>IF(production!WDR24&gt;0,interest_nominal,0)</f>
        <v>0</v>
      </c>
      <c r="WDS50" s="80">
        <f>IF(production!WDS24&gt;0,interest_nominal,0)</f>
        <v>0</v>
      </c>
      <c r="WDT50" s="80">
        <f>IF(production!WDT24&gt;0,interest_nominal,0)</f>
        <v>0</v>
      </c>
      <c r="WDU50" s="80">
        <f>IF(production!WDU24&gt;0,interest_nominal,0)</f>
        <v>0</v>
      </c>
      <c r="WDV50" s="80">
        <f>IF(production!WDV24&gt;0,interest_nominal,0)</f>
        <v>0</v>
      </c>
      <c r="WDW50" s="80">
        <f>IF(production!WDW24&gt;0,interest_nominal,0)</f>
        <v>0</v>
      </c>
      <c r="WDX50" s="80">
        <f>IF(production!WDX24&gt;0,interest_nominal,0)</f>
        <v>0</v>
      </c>
      <c r="WDY50" s="80">
        <f>IF(production!WDY24&gt;0,interest_nominal,0)</f>
        <v>0</v>
      </c>
      <c r="WDZ50" s="80">
        <f>IF(production!WDZ24&gt;0,interest_nominal,0)</f>
        <v>0</v>
      </c>
      <c r="WEA50" s="80">
        <f>IF(production!WEA24&gt;0,interest_nominal,0)</f>
        <v>0</v>
      </c>
      <c r="WEB50" s="80">
        <f>IF(production!WEB24&gt;0,interest_nominal,0)</f>
        <v>0</v>
      </c>
      <c r="WEC50" s="80">
        <f>IF(production!WEC24&gt;0,interest_nominal,0)</f>
        <v>0</v>
      </c>
      <c r="WED50" s="80">
        <f>IF(production!WED24&gt;0,interest_nominal,0)</f>
        <v>0</v>
      </c>
      <c r="WEE50" s="80">
        <f>IF(production!WEE24&gt;0,interest_nominal,0)</f>
        <v>0</v>
      </c>
      <c r="WEF50" s="80">
        <f>IF(production!WEF24&gt;0,interest_nominal,0)</f>
        <v>0</v>
      </c>
      <c r="WEG50" s="80">
        <f>IF(production!WEG24&gt;0,interest_nominal,0)</f>
        <v>0</v>
      </c>
      <c r="WEH50" s="80">
        <f>IF(production!WEH24&gt;0,interest_nominal,0)</f>
        <v>0</v>
      </c>
      <c r="WEI50" s="80">
        <f>IF(production!WEI24&gt;0,interest_nominal,0)</f>
        <v>0</v>
      </c>
      <c r="WEJ50" s="80">
        <f>IF(production!WEJ24&gt;0,interest_nominal,0)</f>
        <v>0</v>
      </c>
      <c r="WEK50" s="80">
        <f>IF(production!WEK24&gt;0,interest_nominal,0)</f>
        <v>0</v>
      </c>
      <c r="WEL50" s="80">
        <f>IF(production!WEL24&gt;0,interest_nominal,0)</f>
        <v>0</v>
      </c>
      <c r="WEM50" s="80">
        <f>IF(production!WEM24&gt;0,interest_nominal,0)</f>
        <v>0</v>
      </c>
      <c r="WEN50" s="80">
        <f>IF(production!WEN24&gt;0,interest_nominal,0)</f>
        <v>0</v>
      </c>
      <c r="WEO50" s="80">
        <f>IF(production!WEO24&gt;0,interest_nominal,0)</f>
        <v>0</v>
      </c>
      <c r="WEP50" s="80">
        <f>IF(production!WEP24&gt;0,interest_nominal,0)</f>
        <v>0</v>
      </c>
      <c r="WEQ50" s="80">
        <f>IF(production!WEQ24&gt;0,interest_nominal,0)</f>
        <v>0</v>
      </c>
      <c r="WER50" s="80">
        <f>IF(production!WER24&gt;0,interest_nominal,0)</f>
        <v>0</v>
      </c>
      <c r="WES50" s="80">
        <f>IF(production!WES24&gt;0,interest_nominal,0)</f>
        <v>0</v>
      </c>
      <c r="WET50" s="80">
        <f>IF(production!WET24&gt;0,interest_nominal,0)</f>
        <v>0</v>
      </c>
      <c r="WEU50" s="80">
        <f>IF(production!WEU24&gt;0,interest_nominal,0)</f>
        <v>0</v>
      </c>
      <c r="WEV50" s="80">
        <f>IF(production!WEV24&gt;0,interest_nominal,0)</f>
        <v>0</v>
      </c>
      <c r="WEW50" s="80">
        <f>IF(production!WEW24&gt;0,interest_nominal,0)</f>
        <v>0</v>
      </c>
      <c r="WEX50" s="80">
        <f>IF(production!WEX24&gt;0,interest_nominal,0)</f>
        <v>0</v>
      </c>
      <c r="WEY50" s="80">
        <f>IF(production!WEY24&gt;0,interest_nominal,0)</f>
        <v>0</v>
      </c>
      <c r="WEZ50" s="80">
        <f>IF(production!WEZ24&gt;0,interest_nominal,0)</f>
        <v>0</v>
      </c>
      <c r="WFA50" s="80">
        <f>IF(production!WFA24&gt;0,interest_nominal,0)</f>
        <v>0</v>
      </c>
      <c r="WFB50" s="80">
        <f>IF(production!WFB24&gt;0,interest_nominal,0)</f>
        <v>0</v>
      </c>
      <c r="WFC50" s="80">
        <f>IF(production!WFC24&gt;0,interest_nominal,0)</f>
        <v>0</v>
      </c>
      <c r="WFD50" s="80">
        <f>IF(production!WFD24&gt;0,interest_nominal,0)</f>
        <v>0</v>
      </c>
      <c r="WFE50" s="80">
        <f>IF(production!WFE24&gt;0,interest_nominal,0)</f>
        <v>0</v>
      </c>
      <c r="WFF50" s="80">
        <f>IF(production!WFF24&gt;0,interest_nominal,0)</f>
        <v>0</v>
      </c>
      <c r="WFG50" s="80">
        <f>IF(production!WFG24&gt;0,interest_nominal,0)</f>
        <v>0</v>
      </c>
      <c r="WFH50" s="80">
        <f>IF(production!WFH24&gt;0,interest_nominal,0)</f>
        <v>0</v>
      </c>
      <c r="WFI50" s="80">
        <f>IF(production!WFI24&gt;0,interest_nominal,0)</f>
        <v>0</v>
      </c>
      <c r="WFJ50" s="80">
        <f>IF(production!WFJ24&gt;0,interest_nominal,0)</f>
        <v>0</v>
      </c>
      <c r="WFK50" s="80">
        <f>IF(production!WFK24&gt;0,interest_nominal,0)</f>
        <v>0</v>
      </c>
      <c r="WFL50" s="80">
        <f>IF(production!WFL24&gt;0,interest_nominal,0)</f>
        <v>0</v>
      </c>
      <c r="WFM50" s="80">
        <f>IF(production!WFM24&gt;0,interest_nominal,0)</f>
        <v>0</v>
      </c>
      <c r="WFN50" s="80">
        <f>IF(production!WFN24&gt;0,interest_nominal,0)</f>
        <v>0</v>
      </c>
      <c r="WFO50" s="80">
        <f>IF(production!WFO24&gt;0,interest_nominal,0)</f>
        <v>0</v>
      </c>
      <c r="WFP50" s="80">
        <f>IF(production!WFP24&gt;0,interest_nominal,0)</f>
        <v>0</v>
      </c>
      <c r="WFQ50" s="80">
        <f>IF(production!WFQ24&gt;0,interest_nominal,0)</f>
        <v>0</v>
      </c>
      <c r="WFR50" s="80">
        <f>IF(production!WFR24&gt;0,interest_nominal,0)</f>
        <v>0</v>
      </c>
      <c r="WFS50" s="80">
        <f>IF(production!WFS24&gt;0,interest_nominal,0)</f>
        <v>0</v>
      </c>
      <c r="WFT50" s="80">
        <f>IF(production!WFT24&gt;0,interest_nominal,0)</f>
        <v>0</v>
      </c>
      <c r="WFU50" s="80">
        <f>IF(production!WFU24&gt;0,interest_nominal,0)</f>
        <v>0</v>
      </c>
      <c r="WFV50" s="80">
        <f>IF(production!WFV24&gt;0,interest_nominal,0)</f>
        <v>0</v>
      </c>
      <c r="WFW50" s="80">
        <f>IF(production!WFW24&gt;0,interest_nominal,0)</f>
        <v>0</v>
      </c>
      <c r="WFX50" s="80">
        <f>IF(production!WFX24&gt;0,interest_nominal,0)</f>
        <v>0</v>
      </c>
      <c r="WFY50" s="80">
        <f>IF(production!WFY24&gt;0,interest_nominal,0)</f>
        <v>0</v>
      </c>
      <c r="WFZ50" s="80">
        <f>IF(production!WFZ24&gt;0,interest_nominal,0)</f>
        <v>0</v>
      </c>
      <c r="WGA50" s="80">
        <f>IF(production!WGA24&gt;0,interest_nominal,0)</f>
        <v>0</v>
      </c>
      <c r="WGB50" s="80">
        <f>IF(production!WGB24&gt;0,interest_nominal,0)</f>
        <v>0</v>
      </c>
      <c r="WGC50" s="80">
        <f>IF(production!WGC24&gt;0,interest_nominal,0)</f>
        <v>0</v>
      </c>
      <c r="WGD50" s="80">
        <f>IF(production!WGD24&gt;0,interest_nominal,0)</f>
        <v>0</v>
      </c>
      <c r="WGE50" s="80">
        <f>IF(production!WGE24&gt;0,interest_nominal,0)</f>
        <v>0</v>
      </c>
      <c r="WGF50" s="80">
        <f>IF(production!WGF24&gt;0,interest_nominal,0)</f>
        <v>0</v>
      </c>
      <c r="WGG50" s="80">
        <f>IF(production!WGG24&gt;0,interest_nominal,0)</f>
        <v>0</v>
      </c>
      <c r="WGH50" s="80">
        <f>IF(production!WGH24&gt;0,interest_nominal,0)</f>
        <v>0</v>
      </c>
      <c r="WGI50" s="80">
        <f>IF(production!WGI24&gt;0,interest_nominal,0)</f>
        <v>0</v>
      </c>
      <c r="WGJ50" s="80">
        <f>IF(production!WGJ24&gt;0,interest_nominal,0)</f>
        <v>0</v>
      </c>
      <c r="WGK50" s="80">
        <f>IF(production!WGK24&gt;0,interest_nominal,0)</f>
        <v>0</v>
      </c>
      <c r="WGL50" s="80">
        <f>IF(production!WGL24&gt;0,interest_nominal,0)</f>
        <v>0</v>
      </c>
      <c r="WGM50" s="80">
        <f>IF(production!WGM24&gt;0,interest_nominal,0)</f>
        <v>0</v>
      </c>
      <c r="WGN50" s="80">
        <f>IF(production!WGN24&gt;0,interest_nominal,0)</f>
        <v>0</v>
      </c>
      <c r="WGO50" s="80">
        <f>IF(production!WGO24&gt;0,interest_nominal,0)</f>
        <v>0</v>
      </c>
      <c r="WGP50" s="80">
        <f>IF(production!WGP24&gt;0,interest_nominal,0)</f>
        <v>0</v>
      </c>
      <c r="WGQ50" s="80">
        <f>IF(production!WGQ24&gt;0,interest_nominal,0)</f>
        <v>0</v>
      </c>
      <c r="WGR50" s="80">
        <f>IF(production!WGR24&gt;0,interest_nominal,0)</f>
        <v>0</v>
      </c>
      <c r="WGS50" s="80">
        <f>IF(production!WGS24&gt;0,interest_nominal,0)</f>
        <v>0</v>
      </c>
      <c r="WGT50" s="80">
        <f>IF(production!WGT24&gt;0,interest_nominal,0)</f>
        <v>0</v>
      </c>
      <c r="WGU50" s="80">
        <f>IF(production!WGU24&gt;0,interest_nominal,0)</f>
        <v>0</v>
      </c>
      <c r="WGV50" s="80">
        <f>IF(production!WGV24&gt;0,interest_nominal,0)</f>
        <v>0</v>
      </c>
      <c r="WGW50" s="80">
        <f>IF(production!WGW24&gt;0,interest_nominal,0)</f>
        <v>0</v>
      </c>
      <c r="WGX50" s="80">
        <f>IF(production!WGX24&gt;0,interest_nominal,0)</f>
        <v>0</v>
      </c>
      <c r="WGY50" s="80">
        <f>IF(production!WGY24&gt;0,interest_nominal,0)</f>
        <v>0</v>
      </c>
      <c r="WGZ50" s="80">
        <f>IF(production!WGZ24&gt;0,interest_nominal,0)</f>
        <v>0</v>
      </c>
      <c r="WHA50" s="80">
        <f>IF(production!WHA24&gt;0,interest_nominal,0)</f>
        <v>0</v>
      </c>
      <c r="WHB50" s="80">
        <f>IF(production!WHB24&gt;0,interest_nominal,0)</f>
        <v>0</v>
      </c>
      <c r="WHC50" s="80">
        <f>IF(production!WHC24&gt;0,interest_nominal,0)</f>
        <v>0</v>
      </c>
      <c r="WHD50" s="80">
        <f>IF(production!WHD24&gt;0,interest_nominal,0)</f>
        <v>0</v>
      </c>
      <c r="WHE50" s="80">
        <f>IF(production!WHE24&gt;0,interest_nominal,0)</f>
        <v>0</v>
      </c>
      <c r="WHF50" s="80">
        <f>IF(production!WHF24&gt;0,interest_nominal,0)</f>
        <v>0</v>
      </c>
      <c r="WHG50" s="80">
        <f>IF(production!WHG24&gt;0,interest_nominal,0)</f>
        <v>0</v>
      </c>
      <c r="WHH50" s="80">
        <f>IF(production!WHH24&gt;0,interest_nominal,0)</f>
        <v>0</v>
      </c>
      <c r="WHI50" s="80">
        <f>IF(production!WHI24&gt;0,interest_nominal,0)</f>
        <v>0</v>
      </c>
      <c r="WHJ50" s="80">
        <f>IF(production!WHJ24&gt;0,interest_nominal,0)</f>
        <v>0</v>
      </c>
      <c r="WHK50" s="80">
        <f>IF(production!WHK24&gt;0,interest_nominal,0)</f>
        <v>0</v>
      </c>
      <c r="WHL50" s="80">
        <f>IF(production!WHL24&gt;0,interest_nominal,0)</f>
        <v>0</v>
      </c>
      <c r="WHM50" s="80">
        <f>IF(production!WHM24&gt;0,interest_nominal,0)</f>
        <v>0</v>
      </c>
      <c r="WHN50" s="80">
        <f>IF(production!WHN24&gt;0,interest_nominal,0)</f>
        <v>0</v>
      </c>
      <c r="WHO50" s="80">
        <f>IF(production!WHO24&gt;0,interest_nominal,0)</f>
        <v>0</v>
      </c>
      <c r="WHP50" s="80">
        <f>IF(production!WHP24&gt;0,interest_nominal,0)</f>
        <v>0</v>
      </c>
      <c r="WHQ50" s="80">
        <f>IF(production!WHQ24&gt;0,interest_nominal,0)</f>
        <v>0</v>
      </c>
      <c r="WHR50" s="80">
        <f>IF(production!WHR24&gt;0,interest_nominal,0)</f>
        <v>0</v>
      </c>
      <c r="WHS50" s="80">
        <f>IF(production!WHS24&gt;0,interest_nominal,0)</f>
        <v>0</v>
      </c>
      <c r="WHT50" s="80">
        <f>IF(production!WHT24&gt;0,interest_nominal,0)</f>
        <v>0</v>
      </c>
      <c r="WHU50" s="80">
        <f>IF(production!WHU24&gt;0,interest_nominal,0)</f>
        <v>0</v>
      </c>
      <c r="WHV50" s="80">
        <f>IF(production!WHV24&gt;0,interest_nominal,0)</f>
        <v>0</v>
      </c>
      <c r="WHW50" s="80">
        <f>IF(production!WHW24&gt;0,interest_nominal,0)</f>
        <v>0</v>
      </c>
      <c r="WHX50" s="80">
        <f>IF(production!WHX24&gt;0,interest_nominal,0)</f>
        <v>0</v>
      </c>
      <c r="WHY50" s="80">
        <f>IF(production!WHY24&gt;0,interest_nominal,0)</f>
        <v>0</v>
      </c>
      <c r="WHZ50" s="80">
        <f>IF(production!WHZ24&gt;0,interest_nominal,0)</f>
        <v>0</v>
      </c>
      <c r="WIA50" s="80">
        <f>IF(production!WIA24&gt;0,interest_nominal,0)</f>
        <v>0</v>
      </c>
      <c r="WIB50" s="80">
        <f>IF(production!WIB24&gt;0,interest_nominal,0)</f>
        <v>0</v>
      </c>
      <c r="WIC50" s="80">
        <f>IF(production!WIC24&gt;0,interest_nominal,0)</f>
        <v>0</v>
      </c>
      <c r="WID50" s="80">
        <f>IF(production!WID24&gt;0,interest_nominal,0)</f>
        <v>0</v>
      </c>
      <c r="WIE50" s="80">
        <f>IF(production!WIE24&gt;0,interest_nominal,0)</f>
        <v>0</v>
      </c>
      <c r="WIF50" s="80">
        <f>IF(production!WIF24&gt;0,interest_nominal,0)</f>
        <v>0</v>
      </c>
      <c r="WIG50" s="80">
        <f>IF(production!WIG24&gt;0,interest_nominal,0)</f>
        <v>0</v>
      </c>
      <c r="WIH50" s="80">
        <f>IF(production!WIH24&gt;0,interest_nominal,0)</f>
        <v>0</v>
      </c>
      <c r="WII50" s="80">
        <f>IF(production!WII24&gt;0,interest_nominal,0)</f>
        <v>0</v>
      </c>
      <c r="WIJ50" s="80">
        <f>IF(production!WIJ24&gt;0,interest_nominal,0)</f>
        <v>0</v>
      </c>
      <c r="WIK50" s="80">
        <f>IF(production!WIK24&gt;0,interest_nominal,0)</f>
        <v>0</v>
      </c>
      <c r="WIL50" s="80">
        <f>IF(production!WIL24&gt;0,interest_nominal,0)</f>
        <v>0</v>
      </c>
      <c r="WIM50" s="80">
        <f>IF(production!WIM24&gt;0,interest_nominal,0)</f>
        <v>0</v>
      </c>
      <c r="WIN50" s="80">
        <f>IF(production!WIN24&gt;0,interest_nominal,0)</f>
        <v>0</v>
      </c>
      <c r="WIO50" s="80">
        <f>IF(production!WIO24&gt;0,interest_nominal,0)</f>
        <v>0</v>
      </c>
      <c r="WIP50" s="80">
        <f>IF(production!WIP24&gt;0,interest_nominal,0)</f>
        <v>0</v>
      </c>
      <c r="WIQ50" s="80">
        <f>IF(production!WIQ24&gt;0,interest_nominal,0)</f>
        <v>0</v>
      </c>
      <c r="WIR50" s="80">
        <f>IF(production!WIR24&gt;0,interest_nominal,0)</f>
        <v>0</v>
      </c>
      <c r="WIS50" s="80">
        <f>IF(production!WIS24&gt;0,interest_nominal,0)</f>
        <v>0</v>
      </c>
      <c r="WIT50" s="80">
        <f>IF(production!WIT24&gt;0,interest_nominal,0)</f>
        <v>0</v>
      </c>
      <c r="WIU50" s="80">
        <f>IF(production!WIU24&gt;0,interest_nominal,0)</f>
        <v>0</v>
      </c>
      <c r="WIV50" s="80">
        <f>IF(production!WIV24&gt;0,interest_nominal,0)</f>
        <v>0</v>
      </c>
      <c r="WIW50" s="80">
        <f>IF(production!WIW24&gt;0,interest_nominal,0)</f>
        <v>0</v>
      </c>
      <c r="WIX50" s="80">
        <f>IF(production!WIX24&gt;0,interest_nominal,0)</f>
        <v>0</v>
      </c>
      <c r="WIY50" s="80">
        <f>IF(production!WIY24&gt;0,interest_nominal,0)</f>
        <v>0</v>
      </c>
      <c r="WIZ50" s="80">
        <f>IF(production!WIZ24&gt;0,interest_nominal,0)</f>
        <v>0</v>
      </c>
      <c r="WJA50" s="80">
        <f>IF(production!WJA24&gt;0,interest_nominal,0)</f>
        <v>0</v>
      </c>
      <c r="WJB50" s="80">
        <f>IF(production!WJB24&gt;0,interest_nominal,0)</f>
        <v>0</v>
      </c>
      <c r="WJC50" s="80">
        <f>IF(production!WJC24&gt;0,interest_nominal,0)</f>
        <v>0</v>
      </c>
      <c r="WJD50" s="80">
        <f>IF(production!WJD24&gt;0,interest_nominal,0)</f>
        <v>0</v>
      </c>
      <c r="WJE50" s="80">
        <f>IF(production!WJE24&gt;0,interest_nominal,0)</f>
        <v>0</v>
      </c>
      <c r="WJF50" s="80">
        <f>IF(production!WJF24&gt;0,interest_nominal,0)</f>
        <v>0</v>
      </c>
      <c r="WJG50" s="80">
        <f>IF(production!WJG24&gt;0,interest_nominal,0)</f>
        <v>0</v>
      </c>
      <c r="WJH50" s="80">
        <f>IF(production!WJH24&gt;0,interest_nominal,0)</f>
        <v>0</v>
      </c>
      <c r="WJI50" s="80">
        <f>IF(production!WJI24&gt;0,interest_nominal,0)</f>
        <v>0</v>
      </c>
      <c r="WJJ50" s="80">
        <f>IF(production!WJJ24&gt;0,interest_nominal,0)</f>
        <v>0</v>
      </c>
      <c r="WJK50" s="80">
        <f>IF(production!WJK24&gt;0,interest_nominal,0)</f>
        <v>0</v>
      </c>
      <c r="WJL50" s="80">
        <f>IF(production!WJL24&gt;0,interest_nominal,0)</f>
        <v>0</v>
      </c>
      <c r="WJM50" s="80">
        <f>IF(production!WJM24&gt;0,interest_nominal,0)</f>
        <v>0</v>
      </c>
      <c r="WJN50" s="80">
        <f>IF(production!WJN24&gt;0,interest_nominal,0)</f>
        <v>0</v>
      </c>
      <c r="WJO50" s="80">
        <f>IF(production!WJO24&gt;0,interest_nominal,0)</f>
        <v>0</v>
      </c>
      <c r="WJP50" s="80">
        <f>IF(production!WJP24&gt;0,interest_nominal,0)</f>
        <v>0</v>
      </c>
      <c r="WJQ50" s="80">
        <f>IF(production!WJQ24&gt;0,interest_nominal,0)</f>
        <v>0</v>
      </c>
      <c r="WJR50" s="80">
        <f>IF(production!WJR24&gt;0,interest_nominal,0)</f>
        <v>0</v>
      </c>
      <c r="WJS50" s="80">
        <f>IF(production!WJS24&gt;0,interest_nominal,0)</f>
        <v>0</v>
      </c>
      <c r="WJT50" s="80">
        <f>IF(production!WJT24&gt;0,interest_nominal,0)</f>
        <v>0</v>
      </c>
      <c r="WJU50" s="80">
        <f>IF(production!WJU24&gt;0,interest_nominal,0)</f>
        <v>0</v>
      </c>
      <c r="WJV50" s="80">
        <f>IF(production!WJV24&gt;0,interest_nominal,0)</f>
        <v>0</v>
      </c>
      <c r="WJW50" s="80">
        <f>IF(production!WJW24&gt;0,interest_nominal,0)</f>
        <v>0</v>
      </c>
      <c r="WJX50" s="80">
        <f>IF(production!WJX24&gt;0,interest_nominal,0)</f>
        <v>0</v>
      </c>
      <c r="WJY50" s="80">
        <f>IF(production!WJY24&gt;0,interest_nominal,0)</f>
        <v>0</v>
      </c>
      <c r="WJZ50" s="80">
        <f>IF(production!WJZ24&gt;0,interest_nominal,0)</f>
        <v>0</v>
      </c>
      <c r="WKA50" s="80">
        <f>IF(production!WKA24&gt;0,interest_nominal,0)</f>
        <v>0</v>
      </c>
      <c r="WKB50" s="80">
        <f>IF(production!WKB24&gt;0,interest_nominal,0)</f>
        <v>0</v>
      </c>
      <c r="WKC50" s="80">
        <f>IF(production!WKC24&gt;0,interest_nominal,0)</f>
        <v>0</v>
      </c>
      <c r="WKD50" s="80">
        <f>IF(production!WKD24&gt;0,interest_nominal,0)</f>
        <v>0</v>
      </c>
      <c r="WKE50" s="80">
        <f>IF(production!WKE24&gt;0,interest_nominal,0)</f>
        <v>0</v>
      </c>
      <c r="WKF50" s="80">
        <f>IF(production!WKF24&gt;0,interest_nominal,0)</f>
        <v>0</v>
      </c>
      <c r="WKG50" s="80">
        <f>IF(production!WKG24&gt;0,interest_nominal,0)</f>
        <v>0</v>
      </c>
      <c r="WKH50" s="80">
        <f>IF(production!WKH24&gt;0,interest_nominal,0)</f>
        <v>0</v>
      </c>
      <c r="WKI50" s="80">
        <f>IF(production!WKI24&gt;0,interest_nominal,0)</f>
        <v>0</v>
      </c>
      <c r="WKJ50" s="80">
        <f>IF(production!WKJ24&gt;0,interest_nominal,0)</f>
        <v>0</v>
      </c>
      <c r="WKK50" s="80">
        <f>IF(production!WKK24&gt;0,interest_nominal,0)</f>
        <v>0</v>
      </c>
      <c r="WKL50" s="80">
        <f>IF(production!WKL24&gt;0,interest_nominal,0)</f>
        <v>0</v>
      </c>
      <c r="WKM50" s="80">
        <f>IF(production!WKM24&gt;0,interest_nominal,0)</f>
        <v>0</v>
      </c>
      <c r="WKN50" s="80">
        <f>IF(production!WKN24&gt;0,interest_nominal,0)</f>
        <v>0</v>
      </c>
      <c r="WKO50" s="80">
        <f>IF(production!WKO24&gt;0,interest_nominal,0)</f>
        <v>0</v>
      </c>
      <c r="WKP50" s="80">
        <f>IF(production!WKP24&gt;0,interest_nominal,0)</f>
        <v>0</v>
      </c>
      <c r="WKQ50" s="80">
        <f>IF(production!WKQ24&gt;0,interest_nominal,0)</f>
        <v>0</v>
      </c>
      <c r="WKR50" s="80">
        <f>IF(production!WKR24&gt;0,interest_nominal,0)</f>
        <v>0</v>
      </c>
      <c r="WKS50" s="80">
        <f>IF(production!WKS24&gt;0,interest_nominal,0)</f>
        <v>0</v>
      </c>
      <c r="WKT50" s="80">
        <f>IF(production!WKT24&gt;0,interest_nominal,0)</f>
        <v>0</v>
      </c>
      <c r="WKU50" s="80">
        <f>IF(production!WKU24&gt;0,interest_nominal,0)</f>
        <v>0</v>
      </c>
      <c r="WKV50" s="80">
        <f>IF(production!WKV24&gt;0,interest_nominal,0)</f>
        <v>0</v>
      </c>
      <c r="WKW50" s="80">
        <f>IF(production!WKW24&gt;0,interest_nominal,0)</f>
        <v>0</v>
      </c>
      <c r="WKX50" s="80">
        <f>IF(production!WKX24&gt;0,interest_nominal,0)</f>
        <v>0</v>
      </c>
      <c r="WKY50" s="80">
        <f>IF(production!WKY24&gt;0,interest_nominal,0)</f>
        <v>0</v>
      </c>
      <c r="WKZ50" s="80">
        <f>IF(production!WKZ24&gt;0,interest_nominal,0)</f>
        <v>0</v>
      </c>
      <c r="WLA50" s="80">
        <f>IF(production!WLA24&gt;0,interest_nominal,0)</f>
        <v>0</v>
      </c>
      <c r="WLB50" s="80">
        <f>IF(production!WLB24&gt;0,interest_nominal,0)</f>
        <v>0</v>
      </c>
      <c r="WLC50" s="80">
        <f>IF(production!WLC24&gt;0,interest_nominal,0)</f>
        <v>0</v>
      </c>
      <c r="WLD50" s="80">
        <f>IF(production!WLD24&gt;0,interest_nominal,0)</f>
        <v>0</v>
      </c>
      <c r="WLE50" s="80">
        <f>IF(production!WLE24&gt;0,interest_nominal,0)</f>
        <v>0</v>
      </c>
      <c r="WLF50" s="80">
        <f>IF(production!WLF24&gt;0,interest_nominal,0)</f>
        <v>0</v>
      </c>
      <c r="WLG50" s="80">
        <f>IF(production!WLG24&gt;0,interest_nominal,0)</f>
        <v>0</v>
      </c>
      <c r="WLH50" s="80">
        <f>IF(production!WLH24&gt;0,interest_nominal,0)</f>
        <v>0</v>
      </c>
      <c r="WLI50" s="80">
        <f>IF(production!WLI24&gt;0,interest_nominal,0)</f>
        <v>0</v>
      </c>
      <c r="WLJ50" s="80">
        <f>IF(production!WLJ24&gt;0,interest_nominal,0)</f>
        <v>0</v>
      </c>
      <c r="WLK50" s="80">
        <f>IF(production!WLK24&gt;0,interest_nominal,0)</f>
        <v>0</v>
      </c>
      <c r="WLL50" s="80">
        <f>IF(production!WLL24&gt;0,interest_nominal,0)</f>
        <v>0</v>
      </c>
      <c r="WLM50" s="80">
        <f>IF(production!WLM24&gt;0,interest_nominal,0)</f>
        <v>0</v>
      </c>
      <c r="WLN50" s="80">
        <f>IF(production!WLN24&gt;0,interest_nominal,0)</f>
        <v>0</v>
      </c>
      <c r="WLO50" s="80">
        <f>IF(production!WLO24&gt;0,interest_nominal,0)</f>
        <v>0</v>
      </c>
      <c r="WLP50" s="80">
        <f>IF(production!WLP24&gt;0,interest_nominal,0)</f>
        <v>0</v>
      </c>
      <c r="WLQ50" s="80">
        <f>IF(production!WLQ24&gt;0,interest_nominal,0)</f>
        <v>0</v>
      </c>
      <c r="WLR50" s="80">
        <f>IF(production!WLR24&gt;0,interest_nominal,0)</f>
        <v>0</v>
      </c>
      <c r="WLS50" s="80">
        <f>IF(production!WLS24&gt;0,interest_nominal,0)</f>
        <v>0</v>
      </c>
      <c r="WLT50" s="80">
        <f>IF(production!WLT24&gt;0,interest_nominal,0)</f>
        <v>0</v>
      </c>
      <c r="WLU50" s="80">
        <f>IF(production!WLU24&gt;0,interest_nominal,0)</f>
        <v>0</v>
      </c>
      <c r="WLV50" s="80">
        <f>IF(production!WLV24&gt;0,interest_nominal,0)</f>
        <v>0</v>
      </c>
      <c r="WLW50" s="80">
        <f>IF(production!WLW24&gt;0,interest_nominal,0)</f>
        <v>0</v>
      </c>
      <c r="WLX50" s="80">
        <f>IF(production!WLX24&gt;0,interest_nominal,0)</f>
        <v>0</v>
      </c>
      <c r="WLY50" s="80">
        <f>IF(production!WLY24&gt;0,interest_nominal,0)</f>
        <v>0</v>
      </c>
      <c r="WLZ50" s="80">
        <f>IF(production!WLZ24&gt;0,interest_nominal,0)</f>
        <v>0</v>
      </c>
      <c r="WMA50" s="80">
        <f>IF(production!WMA24&gt;0,interest_nominal,0)</f>
        <v>0</v>
      </c>
      <c r="WMB50" s="80">
        <f>IF(production!WMB24&gt;0,interest_nominal,0)</f>
        <v>0</v>
      </c>
      <c r="WMC50" s="80">
        <f>IF(production!WMC24&gt;0,interest_nominal,0)</f>
        <v>0</v>
      </c>
      <c r="WMD50" s="80">
        <f>IF(production!WMD24&gt;0,interest_nominal,0)</f>
        <v>0</v>
      </c>
      <c r="WME50" s="80">
        <f>IF(production!WME24&gt;0,interest_nominal,0)</f>
        <v>0</v>
      </c>
      <c r="WMF50" s="80">
        <f>IF(production!WMF24&gt;0,interest_nominal,0)</f>
        <v>0</v>
      </c>
      <c r="WMG50" s="80">
        <f>IF(production!WMG24&gt;0,interest_nominal,0)</f>
        <v>0</v>
      </c>
      <c r="WMH50" s="80">
        <f>IF(production!WMH24&gt;0,interest_nominal,0)</f>
        <v>0</v>
      </c>
      <c r="WMI50" s="80">
        <f>IF(production!WMI24&gt;0,interest_nominal,0)</f>
        <v>0</v>
      </c>
      <c r="WMJ50" s="80">
        <f>IF(production!WMJ24&gt;0,interest_nominal,0)</f>
        <v>0</v>
      </c>
      <c r="WMK50" s="80">
        <f>IF(production!WMK24&gt;0,interest_nominal,0)</f>
        <v>0</v>
      </c>
      <c r="WML50" s="80">
        <f>IF(production!WML24&gt;0,interest_nominal,0)</f>
        <v>0</v>
      </c>
      <c r="WMM50" s="80">
        <f>IF(production!WMM24&gt;0,interest_nominal,0)</f>
        <v>0</v>
      </c>
      <c r="WMN50" s="80">
        <f>IF(production!WMN24&gt;0,interest_nominal,0)</f>
        <v>0</v>
      </c>
      <c r="WMO50" s="80">
        <f>IF(production!WMO24&gt;0,interest_nominal,0)</f>
        <v>0</v>
      </c>
      <c r="WMP50" s="80">
        <f>IF(production!WMP24&gt;0,interest_nominal,0)</f>
        <v>0</v>
      </c>
      <c r="WMQ50" s="80">
        <f>IF(production!WMQ24&gt;0,interest_nominal,0)</f>
        <v>0</v>
      </c>
      <c r="WMR50" s="80">
        <f>IF(production!WMR24&gt;0,interest_nominal,0)</f>
        <v>0</v>
      </c>
      <c r="WMS50" s="80">
        <f>IF(production!WMS24&gt;0,interest_nominal,0)</f>
        <v>0</v>
      </c>
      <c r="WMT50" s="80">
        <f>IF(production!WMT24&gt;0,interest_nominal,0)</f>
        <v>0</v>
      </c>
      <c r="WMU50" s="80">
        <f>IF(production!WMU24&gt;0,interest_nominal,0)</f>
        <v>0</v>
      </c>
      <c r="WMV50" s="80">
        <f>IF(production!WMV24&gt;0,interest_nominal,0)</f>
        <v>0</v>
      </c>
      <c r="WMW50" s="80">
        <f>IF(production!WMW24&gt;0,interest_nominal,0)</f>
        <v>0</v>
      </c>
      <c r="WMX50" s="80">
        <f>IF(production!WMX24&gt;0,interest_nominal,0)</f>
        <v>0</v>
      </c>
      <c r="WMY50" s="80">
        <f>IF(production!WMY24&gt;0,interest_nominal,0)</f>
        <v>0</v>
      </c>
      <c r="WMZ50" s="80">
        <f>IF(production!WMZ24&gt;0,interest_nominal,0)</f>
        <v>0</v>
      </c>
      <c r="WNA50" s="80">
        <f>IF(production!WNA24&gt;0,interest_nominal,0)</f>
        <v>0</v>
      </c>
      <c r="WNB50" s="80">
        <f>IF(production!WNB24&gt;0,interest_nominal,0)</f>
        <v>0</v>
      </c>
      <c r="WNC50" s="80">
        <f>IF(production!WNC24&gt;0,interest_nominal,0)</f>
        <v>0</v>
      </c>
      <c r="WND50" s="80">
        <f>IF(production!WND24&gt;0,interest_nominal,0)</f>
        <v>0</v>
      </c>
      <c r="WNE50" s="80">
        <f>IF(production!WNE24&gt;0,interest_nominal,0)</f>
        <v>0</v>
      </c>
      <c r="WNF50" s="80">
        <f>IF(production!WNF24&gt;0,interest_nominal,0)</f>
        <v>0</v>
      </c>
      <c r="WNG50" s="80">
        <f>IF(production!WNG24&gt;0,interest_nominal,0)</f>
        <v>0</v>
      </c>
      <c r="WNH50" s="80">
        <f>IF(production!WNH24&gt;0,interest_nominal,0)</f>
        <v>0</v>
      </c>
      <c r="WNI50" s="80">
        <f>IF(production!WNI24&gt;0,interest_nominal,0)</f>
        <v>0</v>
      </c>
      <c r="WNJ50" s="80">
        <f>IF(production!WNJ24&gt;0,interest_nominal,0)</f>
        <v>0</v>
      </c>
      <c r="WNK50" s="80">
        <f>IF(production!WNK24&gt;0,interest_nominal,0)</f>
        <v>0</v>
      </c>
      <c r="WNL50" s="80">
        <f>IF(production!WNL24&gt;0,interest_nominal,0)</f>
        <v>0</v>
      </c>
      <c r="WNM50" s="80">
        <f>IF(production!WNM24&gt;0,interest_nominal,0)</f>
        <v>0</v>
      </c>
      <c r="WNN50" s="80">
        <f>IF(production!WNN24&gt;0,interest_nominal,0)</f>
        <v>0</v>
      </c>
      <c r="WNO50" s="80">
        <f>IF(production!WNO24&gt;0,interest_nominal,0)</f>
        <v>0</v>
      </c>
      <c r="WNP50" s="80">
        <f>IF(production!WNP24&gt;0,interest_nominal,0)</f>
        <v>0</v>
      </c>
      <c r="WNQ50" s="80">
        <f>IF(production!WNQ24&gt;0,interest_nominal,0)</f>
        <v>0</v>
      </c>
      <c r="WNR50" s="80">
        <f>IF(production!WNR24&gt;0,interest_nominal,0)</f>
        <v>0</v>
      </c>
      <c r="WNS50" s="80">
        <f>IF(production!WNS24&gt;0,interest_nominal,0)</f>
        <v>0</v>
      </c>
      <c r="WNT50" s="80">
        <f>IF(production!WNT24&gt;0,interest_nominal,0)</f>
        <v>0</v>
      </c>
      <c r="WNU50" s="80">
        <f>IF(production!WNU24&gt;0,interest_nominal,0)</f>
        <v>0</v>
      </c>
      <c r="WNV50" s="80">
        <f>IF(production!WNV24&gt;0,interest_nominal,0)</f>
        <v>0</v>
      </c>
      <c r="WNW50" s="80">
        <f>IF(production!WNW24&gt;0,interest_nominal,0)</f>
        <v>0</v>
      </c>
      <c r="WNX50" s="80">
        <f>IF(production!WNX24&gt;0,interest_nominal,0)</f>
        <v>0</v>
      </c>
      <c r="WNY50" s="80">
        <f>IF(production!WNY24&gt;0,interest_nominal,0)</f>
        <v>0</v>
      </c>
      <c r="WNZ50" s="80">
        <f>IF(production!WNZ24&gt;0,interest_nominal,0)</f>
        <v>0</v>
      </c>
      <c r="WOA50" s="80">
        <f>IF(production!WOA24&gt;0,interest_nominal,0)</f>
        <v>0</v>
      </c>
      <c r="WOB50" s="80">
        <f>IF(production!WOB24&gt;0,interest_nominal,0)</f>
        <v>0</v>
      </c>
      <c r="WOC50" s="80">
        <f>IF(production!WOC24&gt;0,interest_nominal,0)</f>
        <v>0</v>
      </c>
      <c r="WOD50" s="80">
        <f>IF(production!WOD24&gt;0,interest_nominal,0)</f>
        <v>0</v>
      </c>
      <c r="WOE50" s="80">
        <f>IF(production!WOE24&gt;0,interest_nominal,0)</f>
        <v>0</v>
      </c>
      <c r="WOF50" s="80">
        <f>IF(production!WOF24&gt;0,interest_nominal,0)</f>
        <v>0</v>
      </c>
      <c r="WOG50" s="80">
        <f>IF(production!WOG24&gt;0,interest_nominal,0)</f>
        <v>0</v>
      </c>
      <c r="WOH50" s="80">
        <f>IF(production!WOH24&gt;0,interest_nominal,0)</f>
        <v>0</v>
      </c>
      <c r="WOI50" s="80">
        <f>IF(production!WOI24&gt;0,interest_nominal,0)</f>
        <v>0</v>
      </c>
      <c r="WOJ50" s="80">
        <f>IF(production!WOJ24&gt;0,interest_nominal,0)</f>
        <v>0</v>
      </c>
      <c r="WOK50" s="80">
        <f>IF(production!WOK24&gt;0,interest_nominal,0)</f>
        <v>0</v>
      </c>
      <c r="WOL50" s="80">
        <f>IF(production!WOL24&gt;0,interest_nominal,0)</f>
        <v>0</v>
      </c>
      <c r="WOM50" s="80">
        <f>IF(production!WOM24&gt;0,interest_nominal,0)</f>
        <v>0</v>
      </c>
      <c r="WON50" s="80">
        <f>IF(production!WON24&gt;0,interest_nominal,0)</f>
        <v>0</v>
      </c>
      <c r="WOO50" s="80">
        <f>IF(production!WOO24&gt;0,interest_nominal,0)</f>
        <v>0</v>
      </c>
      <c r="WOP50" s="80">
        <f>IF(production!WOP24&gt;0,interest_nominal,0)</f>
        <v>0</v>
      </c>
      <c r="WOQ50" s="80">
        <f>IF(production!WOQ24&gt;0,interest_nominal,0)</f>
        <v>0</v>
      </c>
      <c r="WOR50" s="80">
        <f>IF(production!WOR24&gt;0,interest_nominal,0)</f>
        <v>0</v>
      </c>
      <c r="WOS50" s="80">
        <f>IF(production!WOS24&gt;0,interest_nominal,0)</f>
        <v>0</v>
      </c>
      <c r="WOT50" s="80">
        <f>IF(production!WOT24&gt;0,interest_nominal,0)</f>
        <v>0</v>
      </c>
      <c r="WOU50" s="80">
        <f>IF(production!WOU24&gt;0,interest_nominal,0)</f>
        <v>0</v>
      </c>
      <c r="WOV50" s="80">
        <f>IF(production!WOV24&gt;0,interest_nominal,0)</f>
        <v>0</v>
      </c>
      <c r="WOW50" s="80">
        <f>IF(production!WOW24&gt;0,interest_nominal,0)</f>
        <v>0</v>
      </c>
      <c r="WOX50" s="80">
        <f>IF(production!WOX24&gt;0,interest_nominal,0)</f>
        <v>0</v>
      </c>
      <c r="WOY50" s="80">
        <f>IF(production!WOY24&gt;0,interest_nominal,0)</f>
        <v>0</v>
      </c>
      <c r="WOZ50" s="80">
        <f>IF(production!WOZ24&gt;0,interest_nominal,0)</f>
        <v>0</v>
      </c>
      <c r="WPA50" s="80">
        <f>IF(production!WPA24&gt;0,interest_nominal,0)</f>
        <v>0</v>
      </c>
      <c r="WPB50" s="80">
        <f>IF(production!WPB24&gt;0,interest_nominal,0)</f>
        <v>0</v>
      </c>
      <c r="WPC50" s="80">
        <f>IF(production!WPC24&gt;0,interest_nominal,0)</f>
        <v>0</v>
      </c>
      <c r="WPD50" s="80">
        <f>IF(production!WPD24&gt;0,interest_nominal,0)</f>
        <v>0</v>
      </c>
      <c r="WPE50" s="80">
        <f>IF(production!WPE24&gt;0,interest_nominal,0)</f>
        <v>0</v>
      </c>
      <c r="WPF50" s="80">
        <f>IF(production!WPF24&gt;0,interest_nominal,0)</f>
        <v>0</v>
      </c>
      <c r="WPG50" s="80">
        <f>IF(production!WPG24&gt;0,interest_nominal,0)</f>
        <v>0</v>
      </c>
      <c r="WPH50" s="80">
        <f>IF(production!WPH24&gt;0,interest_nominal,0)</f>
        <v>0</v>
      </c>
      <c r="WPI50" s="80">
        <f>IF(production!WPI24&gt;0,interest_nominal,0)</f>
        <v>0</v>
      </c>
      <c r="WPJ50" s="80">
        <f>IF(production!WPJ24&gt;0,interest_nominal,0)</f>
        <v>0</v>
      </c>
      <c r="WPK50" s="80">
        <f>IF(production!WPK24&gt;0,interest_nominal,0)</f>
        <v>0</v>
      </c>
      <c r="WPL50" s="80">
        <f>IF(production!WPL24&gt;0,interest_nominal,0)</f>
        <v>0</v>
      </c>
      <c r="WPM50" s="80">
        <f>IF(production!WPM24&gt;0,interest_nominal,0)</f>
        <v>0</v>
      </c>
      <c r="WPN50" s="80">
        <f>IF(production!WPN24&gt;0,interest_nominal,0)</f>
        <v>0</v>
      </c>
      <c r="WPO50" s="80">
        <f>IF(production!WPO24&gt;0,interest_nominal,0)</f>
        <v>0</v>
      </c>
      <c r="WPP50" s="80">
        <f>IF(production!WPP24&gt;0,interest_nominal,0)</f>
        <v>0</v>
      </c>
      <c r="WPQ50" s="80">
        <f>IF(production!WPQ24&gt;0,interest_nominal,0)</f>
        <v>0</v>
      </c>
      <c r="WPR50" s="80">
        <f>IF(production!WPR24&gt;0,interest_nominal,0)</f>
        <v>0</v>
      </c>
      <c r="WPS50" s="80">
        <f>IF(production!WPS24&gt;0,interest_nominal,0)</f>
        <v>0</v>
      </c>
      <c r="WPT50" s="80">
        <f>IF(production!WPT24&gt;0,interest_nominal,0)</f>
        <v>0</v>
      </c>
      <c r="WPU50" s="80">
        <f>IF(production!WPU24&gt;0,interest_nominal,0)</f>
        <v>0</v>
      </c>
      <c r="WPV50" s="80">
        <f>IF(production!WPV24&gt;0,interest_nominal,0)</f>
        <v>0</v>
      </c>
      <c r="WPW50" s="80">
        <f>IF(production!WPW24&gt;0,interest_nominal,0)</f>
        <v>0</v>
      </c>
      <c r="WPX50" s="80">
        <f>IF(production!WPX24&gt;0,interest_nominal,0)</f>
        <v>0</v>
      </c>
      <c r="WPY50" s="80">
        <f>IF(production!WPY24&gt;0,interest_nominal,0)</f>
        <v>0</v>
      </c>
      <c r="WPZ50" s="80">
        <f>IF(production!WPZ24&gt;0,interest_nominal,0)</f>
        <v>0</v>
      </c>
      <c r="WQA50" s="80">
        <f>IF(production!WQA24&gt;0,interest_nominal,0)</f>
        <v>0</v>
      </c>
      <c r="WQB50" s="80">
        <f>IF(production!WQB24&gt;0,interest_nominal,0)</f>
        <v>0</v>
      </c>
      <c r="WQC50" s="80">
        <f>IF(production!WQC24&gt;0,interest_nominal,0)</f>
        <v>0</v>
      </c>
      <c r="WQD50" s="80">
        <f>IF(production!WQD24&gt;0,interest_nominal,0)</f>
        <v>0</v>
      </c>
      <c r="WQE50" s="80">
        <f>IF(production!WQE24&gt;0,interest_nominal,0)</f>
        <v>0</v>
      </c>
      <c r="WQF50" s="80">
        <f>IF(production!WQF24&gt;0,interest_nominal,0)</f>
        <v>0</v>
      </c>
      <c r="WQG50" s="80">
        <f>IF(production!WQG24&gt;0,interest_nominal,0)</f>
        <v>0</v>
      </c>
      <c r="WQH50" s="80">
        <f>IF(production!WQH24&gt;0,interest_nominal,0)</f>
        <v>0</v>
      </c>
      <c r="WQI50" s="80">
        <f>IF(production!WQI24&gt;0,interest_nominal,0)</f>
        <v>0</v>
      </c>
      <c r="WQJ50" s="80">
        <f>IF(production!WQJ24&gt;0,interest_nominal,0)</f>
        <v>0</v>
      </c>
      <c r="WQK50" s="80">
        <f>IF(production!WQK24&gt;0,interest_nominal,0)</f>
        <v>0</v>
      </c>
      <c r="WQL50" s="80">
        <f>IF(production!WQL24&gt;0,interest_nominal,0)</f>
        <v>0</v>
      </c>
      <c r="WQM50" s="80">
        <f>IF(production!WQM24&gt;0,interest_nominal,0)</f>
        <v>0</v>
      </c>
      <c r="WQN50" s="80">
        <f>IF(production!WQN24&gt;0,interest_nominal,0)</f>
        <v>0</v>
      </c>
      <c r="WQO50" s="80">
        <f>IF(production!WQO24&gt;0,interest_nominal,0)</f>
        <v>0</v>
      </c>
      <c r="WQP50" s="80">
        <f>IF(production!WQP24&gt;0,interest_nominal,0)</f>
        <v>0</v>
      </c>
      <c r="WQQ50" s="80">
        <f>IF(production!WQQ24&gt;0,interest_nominal,0)</f>
        <v>0</v>
      </c>
      <c r="WQR50" s="80">
        <f>IF(production!WQR24&gt;0,interest_nominal,0)</f>
        <v>0</v>
      </c>
      <c r="WQS50" s="80">
        <f>IF(production!WQS24&gt;0,interest_nominal,0)</f>
        <v>0</v>
      </c>
      <c r="WQT50" s="80">
        <f>IF(production!WQT24&gt;0,interest_nominal,0)</f>
        <v>0</v>
      </c>
      <c r="WQU50" s="80">
        <f>IF(production!WQU24&gt;0,interest_nominal,0)</f>
        <v>0</v>
      </c>
      <c r="WQV50" s="80">
        <f>IF(production!WQV24&gt;0,interest_nominal,0)</f>
        <v>0</v>
      </c>
      <c r="WQW50" s="80">
        <f>IF(production!WQW24&gt;0,interest_nominal,0)</f>
        <v>0</v>
      </c>
      <c r="WQX50" s="80">
        <f>IF(production!WQX24&gt;0,interest_nominal,0)</f>
        <v>0</v>
      </c>
      <c r="WQY50" s="80">
        <f>IF(production!WQY24&gt;0,interest_nominal,0)</f>
        <v>0</v>
      </c>
      <c r="WQZ50" s="80">
        <f>IF(production!WQZ24&gt;0,interest_nominal,0)</f>
        <v>0</v>
      </c>
      <c r="WRA50" s="80">
        <f>IF(production!WRA24&gt;0,interest_nominal,0)</f>
        <v>0</v>
      </c>
      <c r="WRB50" s="80">
        <f>IF(production!WRB24&gt;0,interest_nominal,0)</f>
        <v>0</v>
      </c>
      <c r="WRC50" s="80">
        <f>IF(production!WRC24&gt;0,interest_nominal,0)</f>
        <v>0</v>
      </c>
      <c r="WRD50" s="80">
        <f>IF(production!WRD24&gt;0,interest_nominal,0)</f>
        <v>0</v>
      </c>
      <c r="WRE50" s="80">
        <f>IF(production!WRE24&gt;0,interest_nominal,0)</f>
        <v>0</v>
      </c>
      <c r="WRF50" s="80">
        <f>IF(production!WRF24&gt;0,interest_nominal,0)</f>
        <v>0</v>
      </c>
      <c r="WRG50" s="80">
        <f>IF(production!WRG24&gt;0,interest_nominal,0)</f>
        <v>0</v>
      </c>
      <c r="WRH50" s="80">
        <f>IF(production!WRH24&gt;0,interest_nominal,0)</f>
        <v>0</v>
      </c>
      <c r="WRI50" s="80">
        <f>IF(production!WRI24&gt;0,interest_nominal,0)</f>
        <v>0</v>
      </c>
      <c r="WRJ50" s="80">
        <f>IF(production!WRJ24&gt;0,interest_nominal,0)</f>
        <v>0</v>
      </c>
      <c r="WRK50" s="80">
        <f>IF(production!WRK24&gt;0,interest_nominal,0)</f>
        <v>0</v>
      </c>
      <c r="WRL50" s="80">
        <f>IF(production!WRL24&gt;0,interest_nominal,0)</f>
        <v>0</v>
      </c>
      <c r="WRM50" s="80">
        <f>IF(production!WRM24&gt;0,interest_nominal,0)</f>
        <v>0</v>
      </c>
      <c r="WRN50" s="80">
        <f>IF(production!WRN24&gt;0,interest_nominal,0)</f>
        <v>0</v>
      </c>
      <c r="WRO50" s="80">
        <f>IF(production!WRO24&gt;0,interest_nominal,0)</f>
        <v>0</v>
      </c>
      <c r="WRP50" s="80">
        <f>IF(production!WRP24&gt;0,interest_nominal,0)</f>
        <v>0</v>
      </c>
      <c r="WRQ50" s="80">
        <f>IF(production!WRQ24&gt;0,interest_nominal,0)</f>
        <v>0</v>
      </c>
      <c r="WRR50" s="80">
        <f>IF(production!WRR24&gt;0,interest_nominal,0)</f>
        <v>0</v>
      </c>
      <c r="WRS50" s="80">
        <f>IF(production!WRS24&gt;0,interest_nominal,0)</f>
        <v>0</v>
      </c>
      <c r="WRT50" s="80">
        <f>IF(production!WRT24&gt;0,interest_nominal,0)</f>
        <v>0</v>
      </c>
      <c r="WRU50" s="80">
        <f>IF(production!WRU24&gt;0,interest_nominal,0)</f>
        <v>0</v>
      </c>
      <c r="WRV50" s="80">
        <f>IF(production!WRV24&gt;0,interest_nominal,0)</f>
        <v>0</v>
      </c>
      <c r="WRW50" s="80">
        <f>IF(production!WRW24&gt;0,interest_nominal,0)</f>
        <v>0</v>
      </c>
      <c r="WRX50" s="80">
        <f>IF(production!WRX24&gt;0,interest_nominal,0)</f>
        <v>0</v>
      </c>
      <c r="WRY50" s="80">
        <f>IF(production!WRY24&gt;0,interest_nominal,0)</f>
        <v>0</v>
      </c>
      <c r="WRZ50" s="80">
        <f>IF(production!WRZ24&gt;0,interest_nominal,0)</f>
        <v>0</v>
      </c>
      <c r="WSA50" s="80">
        <f>IF(production!WSA24&gt;0,interest_nominal,0)</f>
        <v>0</v>
      </c>
      <c r="WSB50" s="80">
        <f>IF(production!WSB24&gt;0,interest_nominal,0)</f>
        <v>0</v>
      </c>
      <c r="WSC50" s="80">
        <f>IF(production!WSC24&gt;0,interest_nominal,0)</f>
        <v>0</v>
      </c>
      <c r="WSD50" s="80">
        <f>IF(production!WSD24&gt;0,interest_nominal,0)</f>
        <v>0</v>
      </c>
      <c r="WSE50" s="80">
        <f>IF(production!WSE24&gt;0,interest_nominal,0)</f>
        <v>0</v>
      </c>
      <c r="WSF50" s="80">
        <f>IF(production!WSF24&gt;0,interest_nominal,0)</f>
        <v>0</v>
      </c>
      <c r="WSG50" s="80">
        <f>IF(production!WSG24&gt;0,interest_nominal,0)</f>
        <v>0</v>
      </c>
      <c r="WSH50" s="80">
        <f>IF(production!WSH24&gt;0,interest_nominal,0)</f>
        <v>0</v>
      </c>
      <c r="WSI50" s="80">
        <f>IF(production!WSI24&gt;0,interest_nominal,0)</f>
        <v>0</v>
      </c>
      <c r="WSJ50" s="80">
        <f>IF(production!WSJ24&gt;0,interest_nominal,0)</f>
        <v>0</v>
      </c>
      <c r="WSK50" s="80">
        <f>IF(production!WSK24&gt;0,interest_nominal,0)</f>
        <v>0</v>
      </c>
      <c r="WSL50" s="80">
        <f>IF(production!WSL24&gt;0,interest_nominal,0)</f>
        <v>0</v>
      </c>
      <c r="WSM50" s="80">
        <f>IF(production!WSM24&gt;0,interest_nominal,0)</f>
        <v>0</v>
      </c>
      <c r="WSN50" s="80">
        <f>IF(production!WSN24&gt;0,interest_nominal,0)</f>
        <v>0</v>
      </c>
      <c r="WSO50" s="80">
        <f>IF(production!WSO24&gt;0,interest_nominal,0)</f>
        <v>0</v>
      </c>
      <c r="WSP50" s="80">
        <f>IF(production!WSP24&gt;0,interest_nominal,0)</f>
        <v>0</v>
      </c>
      <c r="WSQ50" s="80">
        <f>IF(production!WSQ24&gt;0,interest_nominal,0)</f>
        <v>0</v>
      </c>
      <c r="WSR50" s="80">
        <f>IF(production!WSR24&gt;0,interest_nominal,0)</f>
        <v>0</v>
      </c>
      <c r="WSS50" s="80">
        <f>IF(production!WSS24&gt;0,interest_nominal,0)</f>
        <v>0</v>
      </c>
      <c r="WST50" s="80">
        <f>IF(production!WST24&gt;0,interest_nominal,0)</f>
        <v>0</v>
      </c>
      <c r="WSU50" s="80">
        <f>IF(production!WSU24&gt;0,interest_nominal,0)</f>
        <v>0</v>
      </c>
      <c r="WSV50" s="80">
        <f>IF(production!WSV24&gt;0,interest_nominal,0)</f>
        <v>0</v>
      </c>
      <c r="WSW50" s="80">
        <f>IF(production!WSW24&gt;0,interest_nominal,0)</f>
        <v>0</v>
      </c>
      <c r="WSX50" s="80">
        <f>IF(production!WSX24&gt;0,interest_nominal,0)</f>
        <v>0</v>
      </c>
      <c r="WSY50" s="80">
        <f>IF(production!WSY24&gt;0,interest_nominal,0)</f>
        <v>0</v>
      </c>
      <c r="WSZ50" s="80">
        <f>IF(production!WSZ24&gt;0,interest_nominal,0)</f>
        <v>0</v>
      </c>
      <c r="WTA50" s="80">
        <f>IF(production!WTA24&gt;0,interest_nominal,0)</f>
        <v>0</v>
      </c>
      <c r="WTB50" s="80">
        <f>IF(production!WTB24&gt;0,interest_nominal,0)</f>
        <v>0</v>
      </c>
      <c r="WTC50" s="80">
        <f>IF(production!WTC24&gt;0,interest_nominal,0)</f>
        <v>0</v>
      </c>
      <c r="WTD50" s="80">
        <f>IF(production!WTD24&gt;0,interest_nominal,0)</f>
        <v>0</v>
      </c>
      <c r="WTE50" s="80">
        <f>IF(production!WTE24&gt;0,interest_nominal,0)</f>
        <v>0</v>
      </c>
      <c r="WTF50" s="80">
        <f>IF(production!WTF24&gt;0,interest_nominal,0)</f>
        <v>0</v>
      </c>
      <c r="WTG50" s="80">
        <f>IF(production!WTG24&gt;0,interest_nominal,0)</f>
        <v>0</v>
      </c>
      <c r="WTH50" s="80">
        <f>IF(production!WTH24&gt;0,interest_nominal,0)</f>
        <v>0</v>
      </c>
      <c r="WTI50" s="80">
        <f>IF(production!WTI24&gt;0,interest_nominal,0)</f>
        <v>0</v>
      </c>
      <c r="WTJ50" s="80">
        <f>IF(production!WTJ24&gt;0,interest_nominal,0)</f>
        <v>0</v>
      </c>
      <c r="WTK50" s="80">
        <f>IF(production!WTK24&gt;0,interest_nominal,0)</f>
        <v>0</v>
      </c>
      <c r="WTL50" s="80">
        <f>IF(production!WTL24&gt;0,interest_nominal,0)</f>
        <v>0</v>
      </c>
      <c r="WTM50" s="80">
        <f>IF(production!WTM24&gt;0,interest_nominal,0)</f>
        <v>0</v>
      </c>
      <c r="WTN50" s="80">
        <f>IF(production!WTN24&gt;0,interest_nominal,0)</f>
        <v>0</v>
      </c>
      <c r="WTO50" s="80">
        <f>IF(production!WTO24&gt;0,interest_nominal,0)</f>
        <v>0</v>
      </c>
      <c r="WTP50" s="80">
        <f>IF(production!WTP24&gt;0,interest_nominal,0)</f>
        <v>0</v>
      </c>
      <c r="WTQ50" s="80">
        <f>IF(production!WTQ24&gt;0,interest_nominal,0)</f>
        <v>0</v>
      </c>
      <c r="WTR50" s="80">
        <f>IF(production!WTR24&gt;0,interest_nominal,0)</f>
        <v>0</v>
      </c>
      <c r="WTS50" s="80">
        <f>IF(production!WTS24&gt;0,interest_nominal,0)</f>
        <v>0</v>
      </c>
      <c r="WTT50" s="80">
        <f>IF(production!WTT24&gt;0,interest_nominal,0)</f>
        <v>0</v>
      </c>
      <c r="WTU50" s="80">
        <f>IF(production!WTU24&gt;0,interest_nominal,0)</f>
        <v>0</v>
      </c>
      <c r="WTV50" s="80">
        <f>IF(production!WTV24&gt;0,interest_nominal,0)</f>
        <v>0</v>
      </c>
      <c r="WTW50" s="80">
        <f>IF(production!WTW24&gt;0,interest_nominal,0)</f>
        <v>0</v>
      </c>
      <c r="WTX50" s="80">
        <f>IF(production!WTX24&gt;0,interest_nominal,0)</f>
        <v>0</v>
      </c>
      <c r="WTY50" s="80">
        <f>IF(production!WTY24&gt;0,interest_nominal,0)</f>
        <v>0</v>
      </c>
      <c r="WTZ50" s="80">
        <f>IF(production!WTZ24&gt;0,interest_nominal,0)</f>
        <v>0</v>
      </c>
      <c r="WUA50" s="80">
        <f>IF(production!WUA24&gt;0,interest_nominal,0)</f>
        <v>0</v>
      </c>
      <c r="WUB50" s="80">
        <f>IF(production!WUB24&gt;0,interest_nominal,0)</f>
        <v>0</v>
      </c>
      <c r="WUC50" s="80">
        <f>IF(production!WUC24&gt;0,interest_nominal,0)</f>
        <v>0</v>
      </c>
      <c r="WUD50" s="80">
        <f>IF(production!WUD24&gt;0,interest_nominal,0)</f>
        <v>0</v>
      </c>
      <c r="WUE50" s="80">
        <f>IF(production!WUE24&gt;0,interest_nominal,0)</f>
        <v>0</v>
      </c>
      <c r="WUF50" s="80">
        <f>IF(production!WUF24&gt;0,interest_nominal,0)</f>
        <v>0</v>
      </c>
      <c r="WUG50" s="80">
        <f>IF(production!WUG24&gt;0,interest_nominal,0)</f>
        <v>0</v>
      </c>
      <c r="WUH50" s="80">
        <f>IF(production!WUH24&gt;0,interest_nominal,0)</f>
        <v>0</v>
      </c>
      <c r="WUI50" s="80">
        <f>IF(production!WUI24&gt;0,interest_nominal,0)</f>
        <v>0</v>
      </c>
      <c r="WUJ50" s="80">
        <f>IF(production!WUJ24&gt;0,interest_nominal,0)</f>
        <v>0</v>
      </c>
      <c r="WUK50" s="80">
        <f>IF(production!WUK24&gt;0,interest_nominal,0)</f>
        <v>0</v>
      </c>
      <c r="WUL50" s="80">
        <f>IF(production!WUL24&gt;0,interest_nominal,0)</f>
        <v>0</v>
      </c>
      <c r="WUM50" s="80">
        <f>IF(production!WUM24&gt;0,interest_nominal,0)</f>
        <v>0</v>
      </c>
      <c r="WUN50" s="80">
        <f>IF(production!WUN24&gt;0,interest_nominal,0)</f>
        <v>0</v>
      </c>
      <c r="WUO50" s="80">
        <f>IF(production!WUO24&gt;0,interest_nominal,0)</f>
        <v>0</v>
      </c>
      <c r="WUP50" s="80">
        <f>IF(production!WUP24&gt;0,interest_nominal,0)</f>
        <v>0</v>
      </c>
      <c r="WUQ50" s="80">
        <f>IF(production!WUQ24&gt;0,interest_nominal,0)</f>
        <v>0</v>
      </c>
      <c r="WUR50" s="80">
        <f>IF(production!WUR24&gt;0,interest_nominal,0)</f>
        <v>0</v>
      </c>
      <c r="WUS50" s="80">
        <f>IF(production!WUS24&gt;0,interest_nominal,0)</f>
        <v>0</v>
      </c>
      <c r="WUT50" s="80">
        <f>IF(production!WUT24&gt;0,interest_nominal,0)</f>
        <v>0</v>
      </c>
      <c r="WUU50" s="80">
        <f>IF(production!WUU24&gt;0,interest_nominal,0)</f>
        <v>0</v>
      </c>
      <c r="WUV50" s="80">
        <f>IF(production!WUV24&gt;0,interest_nominal,0)</f>
        <v>0</v>
      </c>
      <c r="WUW50" s="80">
        <f>IF(production!WUW24&gt;0,interest_nominal,0)</f>
        <v>0</v>
      </c>
      <c r="WUX50" s="80">
        <f>IF(production!WUX24&gt;0,interest_nominal,0)</f>
        <v>0</v>
      </c>
      <c r="WUY50" s="80">
        <f>IF(production!WUY24&gt;0,interest_nominal,0)</f>
        <v>0</v>
      </c>
      <c r="WUZ50" s="80">
        <f>IF(production!WUZ24&gt;0,interest_nominal,0)</f>
        <v>0</v>
      </c>
      <c r="WVA50" s="80">
        <f>IF(production!WVA24&gt;0,interest_nominal,0)</f>
        <v>0</v>
      </c>
      <c r="WVB50" s="80">
        <f>IF(production!WVB24&gt;0,interest_nominal,0)</f>
        <v>0</v>
      </c>
      <c r="WVC50" s="80">
        <f>IF(production!WVC24&gt;0,interest_nominal,0)</f>
        <v>0</v>
      </c>
      <c r="WVD50" s="80">
        <f>IF(production!WVD24&gt;0,interest_nominal,0)</f>
        <v>0</v>
      </c>
      <c r="WVE50" s="80">
        <f>IF(production!WVE24&gt;0,interest_nominal,0)</f>
        <v>0</v>
      </c>
      <c r="WVF50" s="80">
        <f>IF(production!WVF24&gt;0,interest_nominal,0)</f>
        <v>0</v>
      </c>
      <c r="WVG50" s="80">
        <f>IF(production!WVG24&gt;0,interest_nominal,0)</f>
        <v>0</v>
      </c>
      <c r="WVH50" s="80">
        <f>IF(production!WVH24&gt;0,interest_nominal,0)</f>
        <v>0</v>
      </c>
      <c r="WVI50" s="80">
        <f>IF(production!WVI24&gt;0,interest_nominal,0)</f>
        <v>0</v>
      </c>
      <c r="WVJ50" s="80">
        <f>IF(production!WVJ24&gt;0,interest_nominal,0)</f>
        <v>0</v>
      </c>
      <c r="WVK50" s="80">
        <f>IF(production!WVK24&gt;0,interest_nominal,0)</f>
        <v>0</v>
      </c>
      <c r="WVL50" s="80">
        <f>IF(production!WVL24&gt;0,interest_nominal,0)</f>
        <v>0</v>
      </c>
      <c r="WVM50" s="80">
        <f>IF(production!WVM24&gt;0,interest_nominal,0)</f>
        <v>0</v>
      </c>
      <c r="WVN50" s="80">
        <f>IF(production!WVN24&gt;0,interest_nominal,0)</f>
        <v>0</v>
      </c>
      <c r="WVO50" s="80">
        <f>IF(production!WVO24&gt;0,interest_nominal,0)</f>
        <v>0</v>
      </c>
      <c r="WVP50" s="80">
        <f>IF(production!WVP24&gt;0,interest_nominal,0)</f>
        <v>0</v>
      </c>
      <c r="WVQ50" s="80">
        <f>IF(production!WVQ24&gt;0,interest_nominal,0)</f>
        <v>0</v>
      </c>
      <c r="WVR50" s="80">
        <f>IF(production!WVR24&gt;0,interest_nominal,0)</f>
        <v>0</v>
      </c>
      <c r="WVS50" s="80">
        <f>IF(production!WVS24&gt;0,interest_nominal,0)</f>
        <v>0</v>
      </c>
      <c r="WVT50" s="80">
        <f>IF(production!WVT24&gt;0,interest_nominal,0)</f>
        <v>0</v>
      </c>
      <c r="WVU50" s="80">
        <f>IF(production!WVU24&gt;0,interest_nominal,0)</f>
        <v>0</v>
      </c>
      <c r="WVV50" s="80">
        <f>IF(production!WVV24&gt;0,interest_nominal,0)</f>
        <v>0</v>
      </c>
      <c r="WVW50" s="80">
        <f>IF(production!WVW24&gt;0,interest_nominal,0)</f>
        <v>0</v>
      </c>
      <c r="WVX50" s="80">
        <f>IF(production!WVX24&gt;0,interest_nominal,0)</f>
        <v>0</v>
      </c>
      <c r="WVY50" s="80">
        <f>IF(production!WVY24&gt;0,interest_nominal,0)</f>
        <v>0</v>
      </c>
      <c r="WVZ50" s="80">
        <f>IF(production!WVZ24&gt;0,interest_nominal,0)</f>
        <v>0</v>
      </c>
      <c r="WWA50" s="80">
        <f>IF(production!WWA24&gt;0,interest_nominal,0)</f>
        <v>0</v>
      </c>
      <c r="WWB50" s="80">
        <f>IF(production!WWB24&gt;0,interest_nominal,0)</f>
        <v>0</v>
      </c>
      <c r="WWC50" s="80">
        <f>IF(production!WWC24&gt;0,interest_nominal,0)</f>
        <v>0</v>
      </c>
      <c r="WWD50" s="80">
        <f>IF(production!WWD24&gt;0,interest_nominal,0)</f>
        <v>0</v>
      </c>
      <c r="WWE50" s="80">
        <f>IF(production!WWE24&gt;0,interest_nominal,0)</f>
        <v>0</v>
      </c>
      <c r="WWF50" s="80">
        <f>IF(production!WWF24&gt;0,interest_nominal,0)</f>
        <v>0</v>
      </c>
      <c r="WWG50" s="80">
        <f>IF(production!WWG24&gt;0,interest_nominal,0)</f>
        <v>0</v>
      </c>
      <c r="WWH50" s="80">
        <f>IF(production!WWH24&gt;0,interest_nominal,0)</f>
        <v>0</v>
      </c>
      <c r="WWI50" s="80">
        <f>IF(production!WWI24&gt;0,interest_nominal,0)</f>
        <v>0</v>
      </c>
      <c r="WWJ50" s="80">
        <f>IF(production!WWJ24&gt;0,interest_nominal,0)</f>
        <v>0</v>
      </c>
      <c r="WWK50" s="80">
        <f>IF(production!WWK24&gt;0,interest_nominal,0)</f>
        <v>0</v>
      </c>
      <c r="WWL50" s="80">
        <f>IF(production!WWL24&gt;0,interest_nominal,0)</f>
        <v>0</v>
      </c>
      <c r="WWM50" s="80">
        <f>IF(production!WWM24&gt;0,interest_nominal,0)</f>
        <v>0</v>
      </c>
      <c r="WWN50" s="80">
        <f>IF(production!WWN24&gt;0,interest_nominal,0)</f>
        <v>0</v>
      </c>
      <c r="WWO50" s="80">
        <f>IF(production!WWO24&gt;0,interest_nominal,0)</f>
        <v>0</v>
      </c>
      <c r="WWP50" s="80">
        <f>IF(production!WWP24&gt;0,interest_nominal,0)</f>
        <v>0</v>
      </c>
      <c r="WWQ50" s="80">
        <f>IF(production!WWQ24&gt;0,interest_nominal,0)</f>
        <v>0</v>
      </c>
      <c r="WWR50" s="80">
        <f>IF(production!WWR24&gt;0,interest_nominal,0)</f>
        <v>0</v>
      </c>
      <c r="WWS50" s="80">
        <f>IF(production!WWS24&gt;0,interest_nominal,0)</f>
        <v>0</v>
      </c>
      <c r="WWT50" s="80">
        <f>IF(production!WWT24&gt;0,interest_nominal,0)</f>
        <v>0</v>
      </c>
      <c r="WWU50" s="80">
        <f>IF(production!WWU24&gt;0,interest_nominal,0)</f>
        <v>0</v>
      </c>
      <c r="WWV50" s="80">
        <f>IF(production!WWV24&gt;0,interest_nominal,0)</f>
        <v>0</v>
      </c>
      <c r="WWW50" s="80">
        <f>IF(production!WWW24&gt;0,interest_nominal,0)</f>
        <v>0</v>
      </c>
      <c r="WWX50" s="80">
        <f>IF(production!WWX24&gt;0,interest_nominal,0)</f>
        <v>0</v>
      </c>
      <c r="WWY50" s="80">
        <f>IF(production!WWY24&gt;0,interest_nominal,0)</f>
        <v>0</v>
      </c>
      <c r="WWZ50" s="80">
        <f>IF(production!WWZ24&gt;0,interest_nominal,0)</f>
        <v>0</v>
      </c>
      <c r="WXA50" s="80">
        <f>IF(production!WXA24&gt;0,interest_nominal,0)</f>
        <v>0</v>
      </c>
      <c r="WXB50" s="80">
        <f>IF(production!WXB24&gt;0,interest_nominal,0)</f>
        <v>0</v>
      </c>
      <c r="WXC50" s="80">
        <f>IF(production!WXC24&gt;0,interest_nominal,0)</f>
        <v>0</v>
      </c>
      <c r="WXD50" s="80">
        <f>IF(production!WXD24&gt;0,interest_nominal,0)</f>
        <v>0</v>
      </c>
      <c r="WXE50" s="80">
        <f>IF(production!WXE24&gt;0,interest_nominal,0)</f>
        <v>0</v>
      </c>
      <c r="WXF50" s="80">
        <f>IF(production!WXF24&gt;0,interest_nominal,0)</f>
        <v>0</v>
      </c>
      <c r="WXG50" s="80">
        <f>IF(production!WXG24&gt;0,interest_nominal,0)</f>
        <v>0</v>
      </c>
      <c r="WXH50" s="80">
        <f>IF(production!WXH24&gt;0,interest_nominal,0)</f>
        <v>0</v>
      </c>
      <c r="WXI50" s="80">
        <f>IF(production!WXI24&gt;0,interest_nominal,0)</f>
        <v>0</v>
      </c>
      <c r="WXJ50" s="80">
        <f>IF(production!WXJ24&gt;0,interest_nominal,0)</f>
        <v>0</v>
      </c>
      <c r="WXK50" s="80">
        <f>IF(production!WXK24&gt;0,interest_nominal,0)</f>
        <v>0</v>
      </c>
      <c r="WXL50" s="80">
        <f>IF(production!WXL24&gt;0,interest_nominal,0)</f>
        <v>0</v>
      </c>
      <c r="WXM50" s="80">
        <f>IF(production!WXM24&gt;0,interest_nominal,0)</f>
        <v>0</v>
      </c>
      <c r="WXN50" s="80">
        <f>IF(production!WXN24&gt;0,interest_nominal,0)</f>
        <v>0</v>
      </c>
      <c r="WXO50" s="80">
        <f>IF(production!WXO24&gt;0,interest_nominal,0)</f>
        <v>0</v>
      </c>
      <c r="WXP50" s="80">
        <f>IF(production!WXP24&gt;0,interest_nominal,0)</f>
        <v>0</v>
      </c>
      <c r="WXQ50" s="80">
        <f>IF(production!WXQ24&gt;0,interest_nominal,0)</f>
        <v>0</v>
      </c>
      <c r="WXR50" s="80">
        <f>IF(production!WXR24&gt;0,interest_nominal,0)</f>
        <v>0</v>
      </c>
      <c r="WXS50" s="80">
        <f>IF(production!WXS24&gt;0,interest_nominal,0)</f>
        <v>0</v>
      </c>
      <c r="WXT50" s="80">
        <f>IF(production!WXT24&gt;0,interest_nominal,0)</f>
        <v>0</v>
      </c>
      <c r="WXU50" s="80">
        <f>IF(production!WXU24&gt;0,interest_nominal,0)</f>
        <v>0</v>
      </c>
      <c r="WXV50" s="80">
        <f>IF(production!WXV24&gt;0,interest_nominal,0)</f>
        <v>0</v>
      </c>
      <c r="WXW50" s="80">
        <f>IF(production!WXW24&gt;0,interest_nominal,0)</f>
        <v>0</v>
      </c>
      <c r="WXX50" s="80">
        <f>IF(production!WXX24&gt;0,interest_nominal,0)</f>
        <v>0</v>
      </c>
      <c r="WXY50" s="80">
        <f>IF(production!WXY24&gt;0,interest_nominal,0)</f>
        <v>0</v>
      </c>
      <c r="WXZ50" s="80">
        <f>IF(production!WXZ24&gt;0,interest_nominal,0)</f>
        <v>0</v>
      </c>
      <c r="WYA50" s="80">
        <f>IF(production!WYA24&gt;0,interest_nominal,0)</f>
        <v>0</v>
      </c>
      <c r="WYB50" s="80">
        <f>IF(production!WYB24&gt;0,interest_nominal,0)</f>
        <v>0</v>
      </c>
      <c r="WYC50" s="80">
        <f>IF(production!WYC24&gt;0,interest_nominal,0)</f>
        <v>0</v>
      </c>
      <c r="WYD50" s="80">
        <f>IF(production!WYD24&gt;0,interest_nominal,0)</f>
        <v>0</v>
      </c>
      <c r="WYE50" s="80">
        <f>IF(production!WYE24&gt;0,interest_nominal,0)</f>
        <v>0</v>
      </c>
      <c r="WYF50" s="80">
        <f>IF(production!WYF24&gt;0,interest_nominal,0)</f>
        <v>0</v>
      </c>
      <c r="WYG50" s="80">
        <f>IF(production!WYG24&gt;0,interest_nominal,0)</f>
        <v>0</v>
      </c>
      <c r="WYH50" s="80">
        <f>IF(production!WYH24&gt;0,interest_nominal,0)</f>
        <v>0</v>
      </c>
      <c r="WYI50" s="80">
        <f>IF(production!WYI24&gt;0,interest_nominal,0)</f>
        <v>0</v>
      </c>
      <c r="WYJ50" s="80">
        <f>IF(production!WYJ24&gt;0,interest_nominal,0)</f>
        <v>0</v>
      </c>
      <c r="WYK50" s="80">
        <f>IF(production!WYK24&gt;0,interest_nominal,0)</f>
        <v>0</v>
      </c>
      <c r="WYL50" s="80">
        <f>IF(production!WYL24&gt;0,interest_nominal,0)</f>
        <v>0</v>
      </c>
      <c r="WYM50" s="80">
        <f>IF(production!WYM24&gt;0,interest_nominal,0)</f>
        <v>0</v>
      </c>
      <c r="WYN50" s="80">
        <f>IF(production!WYN24&gt;0,interest_nominal,0)</f>
        <v>0</v>
      </c>
      <c r="WYO50" s="80">
        <f>IF(production!WYO24&gt;0,interest_nominal,0)</f>
        <v>0</v>
      </c>
      <c r="WYP50" s="80">
        <f>IF(production!WYP24&gt;0,interest_nominal,0)</f>
        <v>0</v>
      </c>
      <c r="WYQ50" s="80">
        <f>IF(production!WYQ24&gt;0,interest_nominal,0)</f>
        <v>0</v>
      </c>
      <c r="WYR50" s="80">
        <f>IF(production!WYR24&gt;0,interest_nominal,0)</f>
        <v>0</v>
      </c>
      <c r="WYS50" s="80">
        <f>IF(production!WYS24&gt;0,interest_nominal,0)</f>
        <v>0</v>
      </c>
      <c r="WYT50" s="80">
        <f>IF(production!WYT24&gt;0,interest_nominal,0)</f>
        <v>0</v>
      </c>
      <c r="WYU50" s="80">
        <f>IF(production!WYU24&gt;0,interest_nominal,0)</f>
        <v>0</v>
      </c>
      <c r="WYV50" s="80">
        <f>IF(production!WYV24&gt;0,interest_nominal,0)</f>
        <v>0</v>
      </c>
      <c r="WYW50" s="80">
        <f>IF(production!WYW24&gt;0,interest_nominal,0)</f>
        <v>0</v>
      </c>
      <c r="WYX50" s="80">
        <f>IF(production!WYX24&gt;0,interest_nominal,0)</f>
        <v>0</v>
      </c>
      <c r="WYY50" s="80">
        <f>IF(production!WYY24&gt;0,interest_nominal,0)</f>
        <v>0</v>
      </c>
      <c r="WYZ50" s="80">
        <f>IF(production!WYZ24&gt;0,interest_nominal,0)</f>
        <v>0</v>
      </c>
      <c r="WZA50" s="80">
        <f>IF(production!WZA24&gt;0,interest_nominal,0)</f>
        <v>0</v>
      </c>
      <c r="WZB50" s="80">
        <f>IF(production!WZB24&gt;0,interest_nominal,0)</f>
        <v>0</v>
      </c>
      <c r="WZC50" s="80">
        <f>IF(production!WZC24&gt;0,interest_nominal,0)</f>
        <v>0</v>
      </c>
      <c r="WZD50" s="80">
        <f>IF(production!WZD24&gt;0,interest_nominal,0)</f>
        <v>0</v>
      </c>
      <c r="WZE50" s="80">
        <f>IF(production!WZE24&gt;0,interest_nominal,0)</f>
        <v>0</v>
      </c>
      <c r="WZF50" s="80">
        <f>IF(production!WZF24&gt;0,interest_nominal,0)</f>
        <v>0</v>
      </c>
      <c r="WZG50" s="80">
        <f>IF(production!WZG24&gt;0,interest_nominal,0)</f>
        <v>0</v>
      </c>
      <c r="WZH50" s="80">
        <f>IF(production!WZH24&gt;0,interest_nominal,0)</f>
        <v>0</v>
      </c>
      <c r="WZI50" s="80">
        <f>IF(production!WZI24&gt;0,interest_nominal,0)</f>
        <v>0</v>
      </c>
      <c r="WZJ50" s="80">
        <f>IF(production!WZJ24&gt;0,interest_nominal,0)</f>
        <v>0</v>
      </c>
      <c r="WZK50" s="80">
        <f>IF(production!WZK24&gt;0,interest_nominal,0)</f>
        <v>0</v>
      </c>
      <c r="WZL50" s="80">
        <f>IF(production!WZL24&gt;0,interest_nominal,0)</f>
        <v>0</v>
      </c>
      <c r="WZM50" s="80">
        <f>IF(production!WZM24&gt;0,interest_nominal,0)</f>
        <v>0</v>
      </c>
      <c r="WZN50" s="80">
        <f>IF(production!WZN24&gt;0,interest_nominal,0)</f>
        <v>0</v>
      </c>
      <c r="WZO50" s="80">
        <f>IF(production!WZO24&gt;0,interest_nominal,0)</f>
        <v>0</v>
      </c>
      <c r="WZP50" s="80">
        <f>IF(production!WZP24&gt;0,interest_nominal,0)</f>
        <v>0</v>
      </c>
      <c r="WZQ50" s="80">
        <f>IF(production!WZQ24&gt;0,interest_nominal,0)</f>
        <v>0</v>
      </c>
      <c r="WZR50" s="80">
        <f>IF(production!WZR24&gt;0,interest_nominal,0)</f>
        <v>0</v>
      </c>
      <c r="WZS50" s="80">
        <f>IF(production!WZS24&gt;0,interest_nominal,0)</f>
        <v>0</v>
      </c>
      <c r="WZT50" s="80">
        <f>IF(production!WZT24&gt;0,interest_nominal,0)</f>
        <v>0</v>
      </c>
      <c r="WZU50" s="80">
        <f>IF(production!WZU24&gt;0,interest_nominal,0)</f>
        <v>0</v>
      </c>
      <c r="WZV50" s="80">
        <f>IF(production!WZV24&gt;0,interest_nominal,0)</f>
        <v>0</v>
      </c>
      <c r="WZW50" s="80">
        <f>IF(production!WZW24&gt;0,interest_nominal,0)</f>
        <v>0</v>
      </c>
      <c r="WZX50" s="80">
        <f>IF(production!WZX24&gt;0,interest_nominal,0)</f>
        <v>0</v>
      </c>
      <c r="WZY50" s="80">
        <f>IF(production!WZY24&gt;0,interest_nominal,0)</f>
        <v>0</v>
      </c>
      <c r="WZZ50" s="80">
        <f>IF(production!WZZ24&gt;0,interest_nominal,0)</f>
        <v>0</v>
      </c>
      <c r="XAA50" s="80">
        <f>IF(production!XAA24&gt;0,interest_nominal,0)</f>
        <v>0</v>
      </c>
      <c r="XAB50" s="80">
        <f>IF(production!XAB24&gt;0,interest_nominal,0)</f>
        <v>0</v>
      </c>
      <c r="XAC50" s="80">
        <f>IF(production!XAC24&gt;0,interest_nominal,0)</f>
        <v>0</v>
      </c>
      <c r="XAD50" s="80">
        <f>IF(production!XAD24&gt;0,interest_nominal,0)</f>
        <v>0</v>
      </c>
      <c r="XAE50" s="80">
        <f>IF(production!XAE24&gt;0,interest_nominal,0)</f>
        <v>0</v>
      </c>
      <c r="XAF50" s="80">
        <f>IF(production!XAF24&gt;0,interest_nominal,0)</f>
        <v>0</v>
      </c>
      <c r="XAG50" s="80">
        <f>IF(production!XAG24&gt;0,interest_nominal,0)</f>
        <v>0</v>
      </c>
      <c r="XAH50" s="80">
        <f>IF(production!XAH24&gt;0,interest_nominal,0)</f>
        <v>0</v>
      </c>
      <c r="XAI50" s="80">
        <f>IF(production!XAI24&gt;0,interest_nominal,0)</f>
        <v>0</v>
      </c>
      <c r="XAJ50" s="80">
        <f>IF(production!XAJ24&gt;0,interest_nominal,0)</f>
        <v>0</v>
      </c>
      <c r="XAK50" s="80">
        <f>IF(production!XAK24&gt;0,interest_nominal,0)</f>
        <v>0</v>
      </c>
      <c r="XAL50" s="80">
        <f>IF(production!XAL24&gt;0,interest_nominal,0)</f>
        <v>0</v>
      </c>
      <c r="XAM50" s="80">
        <f>IF(production!XAM24&gt;0,interest_nominal,0)</f>
        <v>0</v>
      </c>
      <c r="XAN50" s="80">
        <f>IF(production!XAN24&gt;0,interest_nominal,0)</f>
        <v>0</v>
      </c>
      <c r="XAO50" s="80">
        <f>IF(production!XAO24&gt;0,interest_nominal,0)</f>
        <v>0</v>
      </c>
      <c r="XAP50" s="80">
        <f>IF(production!XAP24&gt;0,interest_nominal,0)</f>
        <v>0</v>
      </c>
      <c r="XAQ50" s="80">
        <f>IF(production!XAQ24&gt;0,interest_nominal,0)</f>
        <v>0</v>
      </c>
      <c r="XAR50" s="80">
        <f>IF(production!XAR24&gt;0,interest_nominal,0)</f>
        <v>0</v>
      </c>
      <c r="XAS50" s="80">
        <f>IF(production!XAS24&gt;0,interest_nominal,0)</f>
        <v>0</v>
      </c>
      <c r="XAT50" s="80">
        <f>IF(production!XAT24&gt;0,interest_nominal,0)</f>
        <v>0</v>
      </c>
      <c r="XAU50" s="80">
        <f>IF(production!XAU24&gt;0,interest_nominal,0)</f>
        <v>0</v>
      </c>
      <c r="XAV50" s="80">
        <f>IF(production!XAV24&gt;0,interest_nominal,0)</f>
        <v>0</v>
      </c>
      <c r="XAW50" s="80">
        <f>IF(production!XAW24&gt;0,interest_nominal,0)</f>
        <v>0</v>
      </c>
      <c r="XAX50" s="80">
        <f>IF(production!XAX24&gt;0,interest_nominal,0)</f>
        <v>0</v>
      </c>
      <c r="XAY50" s="80">
        <f>IF(production!XAY24&gt;0,interest_nominal,0)</f>
        <v>0</v>
      </c>
      <c r="XAZ50" s="80">
        <f>IF(production!XAZ24&gt;0,interest_nominal,0)</f>
        <v>0</v>
      </c>
      <c r="XBA50" s="80">
        <f>IF(production!XBA24&gt;0,interest_nominal,0)</f>
        <v>0</v>
      </c>
      <c r="XBB50" s="80">
        <f>IF(production!XBB24&gt;0,interest_nominal,0)</f>
        <v>0</v>
      </c>
      <c r="XBC50" s="80">
        <f>IF(production!XBC24&gt;0,interest_nominal,0)</f>
        <v>0</v>
      </c>
      <c r="XBD50" s="80">
        <f>IF(production!XBD24&gt;0,interest_nominal,0)</f>
        <v>0</v>
      </c>
      <c r="XBE50" s="80">
        <f>IF(production!XBE24&gt;0,interest_nominal,0)</f>
        <v>0</v>
      </c>
      <c r="XBF50" s="80">
        <f>IF(production!XBF24&gt;0,interest_nominal,0)</f>
        <v>0</v>
      </c>
      <c r="XBG50" s="80">
        <f>IF(production!XBG24&gt;0,interest_nominal,0)</f>
        <v>0</v>
      </c>
      <c r="XBH50" s="80">
        <f>IF(production!XBH24&gt;0,interest_nominal,0)</f>
        <v>0</v>
      </c>
      <c r="XBI50" s="80">
        <f>IF(production!XBI24&gt;0,interest_nominal,0)</f>
        <v>0</v>
      </c>
      <c r="XBJ50" s="80">
        <f>IF(production!XBJ24&gt;0,interest_nominal,0)</f>
        <v>0</v>
      </c>
      <c r="XBK50" s="80">
        <f>IF(production!XBK24&gt;0,interest_nominal,0)</f>
        <v>0</v>
      </c>
      <c r="XBL50" s="80">
        <f>IF(production!XBL24&gt;0,interest_nominal,0)</f>
        <v>0</v>
      </c>
      <c r="XBM50" s="80">
        <f>IF(production!XBM24&gt;0,interest_nominal,0)</f>
        <v>0</v>
      </c>
      <c r="XBN50" s="80">
        <f>IF(production!XBN24&gt;0,interest_nominal,0)</f>
        <v>0</v>
      </c>
      <c r="XBO50" s="80">
        <f>IF(production!XBO24&gt;0,interest_nominal,0)</f>
        <v>0</v>
      </c>
      <c r="XBP50" s="80">
        <f>IF(production!XBP24&gt;0,interest_nominal,0)</f>
        <v>0</v>
      </c>
      <c r="XBQ50" s="80">
        <f>IF(production!XBQ24&gt;0,interest_nominal,0)</f>
        <v>0</v>
      </c>
      <c r="XBR50" s="80">
        <f>IF(production!XBR24&gt;0,interest_nominal,0)</f>
        <v>0</v>
      </c>
      <c r="XBS50" s="80">
        <f>IF(production!XBS24&gt;0,interest_nominal,0)</f>
        <v>0</v>
      </c>
      <c r="XBT50" s="80">
        <f>IF(production!XBT24&gt;0,interest_nominal,0)</f>
        <v>0</v>
      </c>
      <c r="XBU50" s="80">
        <f>IF(production!XBU24&gt;0,interest_nominal,0)</f>
        <v>0</v>
      </c>
      <c r="XBV50" s="80">
        <f>IF(production!XBV24&gt;0,interest_nominal,0)</f>
        <v>0</v>
      </c>
      <c r="XBW50" s="80">
        <f>IF(production!XBW24&gt;0,interest_nominal,0)</f>
        <v>0</v>
      </c>
      <c r="XBX50" s="80">
        <f>IF(production!XBX24&gt;0,interest_nominal,0)</f>
        <v>0</v>
      </c>
      <c r="XBY50" s="80">
        <f>IF(production!XBY24&gt;0,interest_nominal,0)</f>
        <v>0</v>
      </c>
      <c r="XBZ50" s="80">
        <f>IF(production!XBZ24&gt;0,interest_nominal,0)</f>
        <v>0</v>
      </c>
      <c r="XCA50" s="80">
        <f>IF(production!XCA24&gt;0,interest_nominal,0)</f>
        <v>0</v>
      </c>
      <c r="XCB50" s="80">
        <f>IF(production!XCB24&gt;0,interest_nominal,0)</f>
        <v>0</v>
      </c>
      <c r="XCC50" s="80">
        <f>IF(production!XCC24&gt;0,interest_nominal,0)</f>
        <v>0</v>
      </c>
      <c r="XCD50" s="80">
        <f>IF(production!XCD24&gt;0,interest_nominal,0)</f>
        <v>0</v>
      </c>
      <c r="XCE50" s="80">
        <f>IF(production!XCE24&gt;0,interest_nominal,0)</f>
        <v>0</v>
      </c>
      <c r="XCF50" s="80">
        <f>IF(production!XCF24&gt;0,interest_nominal,0)</f>
        <v>0</v>
      </c>
      <c r="XCG50" s="80">
        <f>IF(production!XCG24&gt;0,interest_nominal,0)</f>
        <v>0</v>
      </c>
      <c r="XCH50" s="80">
        <f>IF(production!XCH24&gt;0,interest_nominal,0)</f>
        <v>0</v>
      </c>
      <c r="XCI50" s="80">
        <f>IF(production!XCI24&gt;0,interest_nominal,0)</f>
        <v>0</v>
      </c>
      <c r="XCJ50" s="80">
        <f>IF(production!XCJ24&gt;0,interest_nominal,0)</f>
        <v>0</v>
      </c>
      <c r="XCK50" s="80">
        <f>IF(production!XCK24&gt;0,interest_nominal,0)</f>
        <v>0</v>
      </c>
      <c r="XCL50" s="80">
        <f>IF(production!XCL24&gt;0,interest_nominal,0)</f>
        <v>0</v>
      </c>
      <c r="XCM50" s="80">
        <f>IF(production!XCM24&gt;0,interest_nominal,0)</f>
        <v>0</v>
      </c>
      <c r="XCN50" s="80">
        <f>IF(production!XCN24&gt;0,interest_nominal,0)</f>
        <v>0</v>
      </c>
      <c r="XCO50" s="80">
        <f>IF(production!XCO24&gt;0,interest_nominal,0)</f>
        <v>0</v>
      </c>
      <c r="XCP50" s="80">
        <f>IF(production!XCP24&gt;0,interest_nominal,0)</f>
        <v>0</v>
      </c>
      <c r="XCQ50" s="80">
        <f>IF(production!XCQ24&gt;0,interest_nominal,0)</f>
        <v>0</v>
      </c>
      <c r="XCR50" s="80">
        <f>IF(production!XCR24&gt;0,interest_nominal,0)</f>
        <v>0</v>
      </c>
      <c r="XCS50" s="80">
        <f>IF(production!XCS24&gt;0,interest_nominal,0)</f>
        <v>0</v>
      </c>
      <c r="XCT50" s="80">
        <f>IF(production!XCT24&gt;0,interest_nominal,0)</f>
        <v>0</v>
      </c>
      <c r="XCU50" s="80">
        <f>IF(production!XCU24&gt;0,interest_nominal,0)</f>
        <v>0</v>
      </c>
      <c r="XCV50" s="80">
        <f>IF(production!XCV24&gt;0,interest_nominal,0)</f>
        <v>0</v>
      </c>
      <c r="XCW50" s="80">
        <f>IF(production!XCW24&gt;0,interest_nominal,0)</f>
        <v>0</v>
      </c>
      <c r="XCX50" s="80">
        <f>IF(production!XCX24&gt;0,interest_nominal,0)</f>
        <v>0</v>
      </c>
      <c r="XCY50" s="80">
        <f>IF(production!XCY24&gt;0,interest_nominal,0)</f>
        <v>0</v>
      </c>
      <c r="XCZ50" s="80">
        <f>IF(production!XCZ24&gt;0,interest_nominal,0)</f>
        <v>0</v>
      </c>
      <c r="XDA50" s="80">
        <f>IF(production!XDA24&gt;0,interest_nominal,0)</f>
        <v>0</v>
      </c>
      <c r="XDB50" s="80">
        <f>IF(production!XDB24&gt;0,interest_nominal,0)</f>
        <v>0</v>
      </c>
      <c r="XDC50" s="80">
        <f>IF(production!XDC24&gt;0,interest_nominal,0)</f>
        <v>0</v>
      </c>
      <c r="XDD50" s="80">
        <f>IF(production!XDD24&gt;0,interest_nominal,0)</f>
        <v>0</v>
      </c>
      <c r="XDE50" s="80">
        <f>IF(production!XDE24&gt;0,interest_nominal,0)</f>
        <v>0</v>
      </c>
      <c r="XDF50" s="80">
        <f>IF(production!XDF24&gt;0,interest_nominal,0)</f>
        <v>0</v>
      </c>
      <c r="XDG50" s="80">
        <f>IF(production!XDG24&gt;0,interest_nominal,0)</f>
        <v>0</v>
      </c>
      <c r="XDH50" s="80">
        <f>IF(production!XDH24&gt;0,interest_nominal,0)</f>
        <v>0</v>
      </c>
      <c r="XDI50" s="80">
        <f>IF(production!XDI24&gt;0,interest_nominal,0)</f>
        <v>0</v>
      </c>
      <c r="XDJ50" s="80">
        <f>IF(production!XDJ24&gt;0,interest_nominal,0)</f>
        <v>0</v>
      </c>
      <c r="XDK50" s="80">
        <f>IF(production!XDK24&gt;0,interest_nominal,0)</f>
        <v>0</v>
      </c>
      <c r="XDL50" s="80">
        <f>IF(production!XDL24&gt;0,interest_nominal,0)</f>
        <v>0</v>
      </c>
      <c r="XDM50" s="80">
        <f>IF(production!XDM24&gt;0,interest_nominal,0)</f>
        <v>0</v>
      </c>
      <c r="XDN50" s="80">
        <f>IF(production!XDN24&gt;0,interest_nominal,0)</f>
        <v>0</v>
      </c>
      <c r="XDO50" s="80">
        <f>IF(production!XDO24&gt;0,interest_nominal,0)</f>
        <v>0</v>
      </c>
      <c r="XDP50" s="80">
        <f>IF(production!XDP24&gt;0,interest_nominal,0)</f>
        <v>0</v>
      </c>
      <c r="XDQ50" s="80">
        <f>IF(production!XDQ24&gt;0,interest_nominal,0)</f>
        <v>0</v>
      </c>
      <c r="XDR50" s="80">
        <f>IF(production!XDR24&gt;0,interest_nominal,0)</f>
        <v>0</v>
      </c>
      <c r="XDS50" s="80">
        <f>IF(production!XDS24&gt;0,interest_nominal,0)</f>
        <v>0</v>
      </c>
      <c r="XDT50" s="80">
        <f>IF(production!XDT24&gt;0,interest_nominal,0)</f>
        <v>0</v>
      </c>
      <c r="XDU50" s="80">
        <f>IF(production!XDU24&gt;0,interest_nominal,0)</f>
        <v>0</v>
      </c>
      <c r="XDV50" s="80">
        <f>IF(production!XDV24&gt;0,interest_nominal,0)</f>
        <v>0</v>
      </c>
      <c r="XDW50" s="80">
        <f>IF(production!XDW24&gt;0,interest_nominal,0)</f>
        <v>0</v>
      </c>
      <c r="XDX50" s="80">
        <f>IF(production!XDX24&gt;0,interest_nominal,0)</f>
        <v>0</v>
      </c>
      <c r="XDY50" s="80">
        <f>IF(production!XDY24&gt;0,interest_nominal,0)</f>
        <v>0</v>
      </c>
      <c r="XDZ50" s="80">
        <f>IF(production!XDZ24&gt;0,interest_nominal,0)</f>
        <v>0</v>
      </c>
      <c r="XEA50" s="80">
        <f>IF(production!XEA24&gt;0,interest_nominal,0)</f>
        <v>0</v>
      </c>
      <c r="XEB50" s="80">
        <f>IF(production!XEB24&gt;0,interest_nominal,0)</f>
        <v>0</v>
      </c>
      <c r="XEC50" s="80">
        <f>IF(production!XEC24&gt;0,interest_nominal,0)</f>
        <v>0</v>
      </c>
      <c r="XED50" s="80">
        <f>IF(production!XED24&gt;0,interest_nominal,0)</f>
        <v>0</v>
      </c>
      <c r="XEE50" s="80">
        <f>IF(production!XEE24&gt;0,interest_nominal,0)</f>
        <v>0</v>
      </c>
      <c r="XEF50" s="80">
        <f>IF(production!XEF24&gt;0,interest_nominal,0)</f>
        <v>0</v>
      </c>
      <c r="XEG50" s="80">
        <f>IF(production!XEG24&gt;0,interest_nominal,0)</f>
        <v>0</v>
      </c>
      <c r="XEH50" s="80">
        <f>IF(production!XEH24&gt;0,interest_nominal,0)</f>
        <v>0</v>
      </c>
      <c r="XEI50" s="80">
        <f>IF(production!XEI24&gt;0,interest_nominal,0)</f>
        <v>0</v>
      </c>
      <c r="XEJ50" s="80">
        <f>IF(production!XEJ24&gt;0,interest_nominal,0)</f>
        <v>0</v>
      </c>
      <c r="XEK50" s="80">
        <f>IF(production!XEK24&gt;0,interest_nominal,0)</f>
        <v>0</v>
      </c>
      <c r="XEL50" s="80">
        <f>IF(production!XEL24&gt;0,interest_nominal,0)</f>
        <v>0</v>
      </c>
      <c r="XEM50" s="80">
        <f>IF(production!XEM24&gt;0,interest_nominal,0)</f>
        <v>0</v>
      </c>
      <c r="XEN50" s="80">
        <f>IF(production!XEN24&gt;0,interest_nominal,0)</f>
        <v>0</v>
      </c>
      <c r="XEO50" s="80">
        <f>IF(production!XEO24&gt;0,interest_nominal,0)</f>
        <v>0</v>
      </c>
      <c r="XEP50" s="80">
        <f>IF(production!XEP24&gt;0,interest_nominal,0)</f>
        <v>0</v>
      </c>
      <c r="XEQ50" s="80">
        <f>IF(production!XEQ24&gt;0,interest_nominal,0)</f>
        <v>0</v>
      </c>
      <c r="XER50" s="80">
        <f>IF(production!XER24&gt;0,interest_nominal,0)</f>
        <v>0</v>
      </c>
      <c r="XES50" s="80">
        <f>IF(production!XES24&gt;0,interest_nominal,0)</f>
        <v>0</v>
      </c>
      <c r="XET50" s="80">
        <f>IF(production!XET24&gt;0,interest_nominal,0)</f>
        <v>0</v>
      </c>
      <c r="XEU50" s="80">
        <f>IF(production!XEU24&gt;0,interest_nominal,0)</f>
        <v>0</v>
      </c>
      <c r="XEV50" s="80">
        <f>IF(production!XEV24&gt;0,interest_nominal,0)</f>
        <v>0</v>
      </c>
      <c r="XEW50" s="80">
        <f>IF(production!XEW24&gt;0,interest_nominal,0)</f>
        <v>0</v>
      </c>
      <c r="XEX50" s="80">
        <f>IF(production!XEX24&gt;0,interest_nominal,0)</f>
        <v>0</v>
      </c>
      <c r="XEY50" s="80">
        <f>IF(production!XEY24&gt;0,interest_nominal,0)</f>
        <v>0</v>
      </c>
      <c r="XEZ50" s="80">
        <f>IF(production!XEZ24&gt;0,interest_nominal,0)</f>
        <v>0</v>
      </c>
      <c r="XFA50" s="80">
        <f>IF(production!XFA24&gt;0,interest_nominal,0)</f>
        <v>0</v>
      </c>
      <c r="XFB50" s="80">
        <f>IF(production!XFB24&gt;0,interest_nominal,0)</f>
        <v>0</v>
      </c>
      <c r="XFC50" s="80">
        <f>IF(production!XFC24&gt;0,interest_nominal,0)</f>
        <v>0</v>
      </c>
      <c r="XFD50" s="80">
        <f>IF(production!XFD24&gt;0,interest_nominal,0)</f>
        <v>0</v>
      </c>
    </row>
    <row r="51" spans="2:16384" outlineLevel="1" x14ac:dyDescent="0.35">
      <c r="C51" t="s">
        <v>369</v>
      </c>
      <c r="D51" s="59" t="s">
        <v>233</v>
      </c>
      <c r="E51" s="43">
        <f t="shared" ca="1" si="38"/>
        <v>1210.9126301491503</v>
      </c>
      <c r="F51" s="9" cm="1">
        <f t="array" aca="1" ref="F51" ca="1">solve_int(F19,F20,F36,F67,F68,F45,F50,0)</f>
        <v>5.8057401553554921</v>
      </c>
      <c r="G51" s="9" cm="1">
        <f t="array" aca="1" ref="G51" ca="1">solve_int(G19,G20,G36,G67,G68,G45,G50,0)</f>
        <v>0</v>
      </c>
      <c r="H51" s="9" cm="1">
        <f t="array" aca="1" ref="H51" ca="1">solve_int(H19,H20,H36,H67,H68,H45,H50,0)</f>
        <v>0</v>
      </c>
      <c r="I51" s="9" cm="1">
        <f t="array" aca="1" ref="I51" ca="1">solve_int(I19,I20,I36,I67,I68,I45,I50,0)</f>
        <v>0</v>
      </c>
      <c r="J51" s="9" cm="1">
        <f t="array" aca="1" ref="J51" ca="1">solve_int(J19,J20,J36,J67,J68,J45,J50,0)</f>
        <v>0</v>
      </c>
      <c r="K51" s="9" cm="1">
        <f t="array" aca="1" ref="K51" ca="1">solve_int(K19,K20,K36,K67,K68,K45,K50,0)</f>
        <v>0</v>
      </c>
      <c r="L51" s="9" cm="1">
        <f t="array" aca="1" ref="L51" ca="1">solve_int(L19,L20,L36,L67,L68,L45,L50,0)</f>
        <v>0</v>
      </c>
      <c r="M51" s="9" cm="1">
        <f t="array" aca="1" ref="M51" ca="1">solve_int(M19,M20,M36,M67,M68,M45,M50,0)</f>
        <v>0</v>
      </c>
      <c r="N51" s="9" cm="1">
        <f t="array" aca="1" ref="N51" ca="1">solve_int(N19,N20,N36,N67,N68,N45,N50,0)</f>
        <v>0</v>
      </c>
      <c r="O51" s="9" cm="1">
        <f t="array" aca="1" ref="O51" ca="1">solve_int(O19,O20,O36,O67,O68,O45,O50,0)</f>
        <v>0</v>
      </c>
      <c r="P51" s="9" cm="1">
        <f t="array" aca="1" ref="P51" ca="1">solve_int(P19,P20,P36,P67,P68,P45,P50,0)</f>
        <v>0</v>
      </c>
      <c r="Q51" s="9" cm="1">
        <f t="array" aca="1" ref="Q51" ca="1">solve_int(Q19,Q20,Q36,Q67,Q68,Q45,Q50,0)</f>
        <v>0</v>
      </c>
      <c r="R51" s="9" cm="1">
        <f t="array" aca="1" ref="R51" ca="1">solve_int(R19,R20,R36,R67,R68,R45,R50,0)</f>
        <v>0</v>
      </c>
      <c r="S51" s="9" cm="1">
        <f t="array" aca="1" ref="S51" ca="1">solve_int(S19,S20,S36,S67,S68,S45,S50,0)</f>
        <v>0</v>
      </c>
      <c r="T51" s="9" cm="1">
        <f t="array" aca="1" ref="T51" ca="1">solve_int(T19,T20,T36,T67,T68,T45,T50,0)</f>
        <v>0</v>
      </c>
      <c r="U51" s="9" cm="1">
        <f t="array" aca="1" ref="U51" ca="1">solve_int(U19,U20,U36,U67,U68,U45,U50,0)</f>
        <v>0</v>
      </c>
      <c r="V51" s="9" cm="1">
        <f t="array" aca="1" ref="V51" ca="1">solve_int(V19,V20,V36,V67,V68,V45,V50,0)</f>
        <v>0</v>
      </c>
      <c r="W51" s="9" cm="1">
        <f t="array" aca="1" ref="W51" ca="1">solve_int(W19,W20,W36,W67,W68,W45,W50,0)</f>
        <v>0</v>
      </c>
      <c r="X51" s="9" cm="1">
        <f t="array" aca="1" ref="X51" ca="1">solve_int(X19,X20,X36,X67,X68,X45,X50,0)</f>
        <v>0</v>
      </c>
      <c r="Y51" s="9" cm="1">
        <f t="array" aca="1" ref="Y51" ca="1">solve_int(Y19,Y20,Y36,Y67,Y68,Y45,Y50,0)</f>
        <v>0</v>
      </c>
      <c r="Z51" s="9" cm="1">
        <f t="array" aca="1" ref="Z51" ca="1">solve_int(Z19,Z20,Z36,Z67,Z68,Z45,Z50,0)</f>
        <v>0</v>
      </c>
      <c r="AA51" s="9" cm="1">
        <f t="array" aca="1" ref="AA51" ca="1">solve_int(AA19,AA20,AA36,AA67,AA68,AA45,AA50,0)</f>
        <v>0</v>
      </c>
      <c r="AB51" s="9" cm="1">
        <f t="array" aca="1" ref="AB51" ca="1">solve_int(AB19,AB20,AB36,AB67,AB68,AB45,AB50,0)</f>
        <v>0</v>
      </c>
      <c r="AC51" s="9" cm="1">
        <f t="array" aca="1" ref="AC51" ca="1">solve_int(AC19,AC20,AC36,AC67,AC68,AC45,AC50,0)</f>
        <v>4.2143996177896605</v>
      </c>
      <c r="AD51" s="9" cm="1">
        <f t="array" aca="1" ref="AD51" ca="1">solve_int(AD19,AD20,AD36,AD67,AD68,AD45,AD50,0)</f>
        <v>0.11031435517724172</v>
      </c>
      <c r="AE51" s="9" cm="1">
        <f t="array" aca="1" ref="AE51" ca="1">solve_int(AE19,AE20,AE36,AE67,AE68,AE45,AE50,0)</f>
        <v>0</v>
      </c>
      <c r="AF51" s="9" cm="1">
        <f t="array" aca="1" ref="AF51" ca="1">solve_int(AF19,AF20,AF36,AF67,AF68,AF45,AF50,0)</f>
        <v>0</v>
      </c>
      <c r="AG51" s="9" cm="1">
        <f t="array" aca="1" ref="AG51" ca="1">solve_int(AG19,AG20,AG36,AG67,AG68,AG45,AG50,0)</f>
        <v>0</v>
      </c>
      <c r="AH51" s="9" cm="1">
        <f t="array" aca="1" ref="AH51" ca="1">solve_int(AH19,AH20,AH36,AH67,AH68,AH45,AH50,0)</f>
        <v>0</v>
      </c>
      <c r="AI51" s="9" cm="1">
        <f t="array" aca="1" ref="AI51" ca="1">solve_int(AI19,AI20,AI36,AI67,AI68,AI45,AI50,0)</f>
        <v>20.808133356965975</v>
      </c>
      <c r="AJ51" s="9" cm="1">
        <f t="array" aca="1" ref="AJ51" ca="1">solve_int(AJ19,AJ20,AJ36,AJ67,AJ68,AJ45,AJ50,0)</f>
        <v>47.688816459653935</v>
      </c>
      <c r="AK51" s="9" cm="1">
        <f t="array" aca="1" ref="AK51" ca="1">solve_int(AK19,AK20,AK36,AK67,AK68,AK45,AK50,0)</f>
        <v>62.062809331549516</v>
      </c>
      <c r="AL51" s="9" cm="1">
        <f t="array" aca="1" ref="AL51" ca="1">solve_int(AL19,AL20,AL36,AL67,AL68,AL45,AL50,0)</f>
        <v>83.121261755652398</v>
      </c>
      <c r="AM51" s="9" cm="1">
        <f t="array" aca="1" ref="AM51" ca="1">solve_int(AM19,AM20,AM36,AM67,AM68,AM45,AM50,0)</f>
        <v>111.81904176898291</v>
      </c>
      <c r="AN51" s="9" cm="1">
        <f t="array" aca="1" ref="AN51" ca="1">solve_int(AN19,AN20,AN36,AN67,AN68,AN45,AN50,0)</f>
        <v>113.98652677633422</v>
      </c>
      <c r="AO51" s="9" cm="1">
        <f t="array" aca="1" ref="AO51" ca="1">solve_int(AO19,AO20,AO36,AO67,AO68,AO45,AO50,0)</f>
        <v>140.96954941972592</v>
      </c>
      <c r="AP51" s="9" cm="1">
        <f t="array" aca="1" ref="AP51" ca="1">solve_int(AP19,AP20,AP36,AP67,AP68,AP45,AP50,0)</f>
        <v>119.4198629287954</v>
      </c>
      <c r="AQ51" s="9" cm="1">
        <f t="array" aca="1" ref="AQ51" ca="1">solve_int(AQ19,AQ20,AQ36,AQ67,AQ68,AQ45,AQ50,0)</f>
        <v>122.05707102259571</v>
      </c>
      <c r="AR51" s="9" cm="1">
        <f t="array" aca="1" ref="AR51" ca="1">solve_int(AR19,AR20,AR36,AR67,AR68,AR45,AR50,0)</f>
        <v>124.79116965704485</v>
      </c>
      <c r="AS51" s="9" cm="1">
        <f t="array" aca="1" ref="AS51" ca="1">solve_int(AS19,AS20,AS36,AS67,AS68,AS45,AS50,0)</f>
        <v>127.62597630756039</v>
      </c>
      <c r="AT51" s="9" cm="1">
        <f t="array" aca="1" ref="AT51" ca="1">solve_int(AT19,AT20,AT36,AT67,AT68,AT45,AT50,0)</f>
        <v>126.43195723596678</v>
      </c>
      <c r="AU51" s="9" cm="1">
        <f t="array" aca="1" ref="AU51" ca="1">solve_int(AU19,AU20,AU36,AU67,AU68,AU45,AU50,0)</f>
        <v>0</v>
      </c>
      <c r="AV51" s="9" cm="1">
        <f t="array" aca="1" ref="AV51" ca="1">solve_int(AV19,AV20,AV36,AV67,AV68,AV45,AV50,0)</f>
        <v>0</v>
      </c>
      <c r="AW51" s="9" cm="1">
        <f t="array" aca="1" ref="AW51" ca="1">solve_int(AW19,AW20,AW36,AW67,AW68,AW45,AW50,0)</f>
        <v>0</v>
      </c>
      <c r="AX51" s="9" cm="1">
        <f t="array" aca="1" ref="AX51" ca="1">solve_int(AX19,AX20,AX36,AX67,AX68,AX45,AX50,0)</f>
        <v>0</v>
      </c>
      <c r="AY51" s="9" cm="1">
        <f t="array" aca="1" ref="AY51" ca="1">solve_int(AY19,AY20,AY36,AY67,AY68,AY45,AY50,0)</f>
        <v>0</v>
      </c>
      <c r="AZ51" s="9" cm="1">
        <f t="array" aca="1" ref="AZ51" ca="1">solve_int(AZ19,AZ20,AZ36,AZ67,AZ68,AZ45,AZ50,0)</f>
        <v>0</v>
      </c>
      <c r="BA51" s="9" cm="1">
        <f t="array" aca="1" ref="BA51" ca="1">solve_int(BA19,BA20,BA36,BA67,BA68,BA45,BA50,0)</f>
        <v>0</v>
      </c>
      <c r="BB51" s="9" cm="1">
        <f t="array" aca="1" ref="BB51" ca="1">solve_int(BB19,BB20,BB36,BB67,BB68,BB45,BB50,0)</f>
        <v>0</v>
      </c>
      <c r="BC51" s="9" cm="1">
        <f t="array" aca="1" ref="BC51" ca="1">solve_int(BC19,BC20,BC36,BC67,BC68,BC45,BC50,0)</f>
        <v>0</v>
      </c>
      <c r="BD51" s="9" cm="1">
        <f t="array" aca="1" ref="BD51" ca="1">solve_int(BD19,BD20,BD36,BD67,BD68,BD45,BD50,0)</f>
        <v>0</v>
      </c>
      <c r="BE51" s="9" cm="1">
        <f t="array" aca="1" ref="BE51" ca="1">solve_int(BE19,BE20,BE36,BE67,BE68,BE45,BE50,0)</f>
        <v>0</v>
      </c>
      <c r="BF51" s="9" cm="1">
        <f t="array" aca="1" ref="BF51" ca="1">solve_int(BF19,BF20,BF36,BF67,BF68,BF45,BF50,0)</f>
        <v>0</v>
      </c>
      <c r="BG51" s="9" cm="1">
        <f t="array" aca="1" ref="BG51" ca="1">solve_int(BG19,BG20,BG36,BG67,BG68,BG45,BG50,0)</f>
        <v>0</v>
      </c>
      <c r="BH51" s="9" cm="1">
        <f t="array" aca="1" ref="BH51" ca="1">solve_int(BH19,BH20,BH36,BH67,BH68,BH45,BH50,0)</f>
        <v>0</v>
      </c>
      <c r="BI51" s="9" cm="1">
        <f t="array" aca="1" ref="BI51" ca="1">solve_int(BI19,BI20,BI36,BI67,BI68,BI45,BI50,0)</f>
        <v>0</v>
      </c>
    </row>
    <row r="52" spans="2:16384" outlineLevel="1" x14ac:dyDescent="0.35">
      <c r="D52" s="59"/>
      <c r="E52" s="43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</row>
    <row r="53" spans="2:16384" outlineLevel="1" x14ac:dyDescent="0.35">
      <c r="B53" s="7" t="s">
        <v>617</v>
      </c>
      <c r="D53" s="59" t="s">
        <v>233</v>
      </c>
      <c r="E53" s="43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</row>
    <row r="54" spans="2:16384" outlineLevel="1" x14ac:dyDescent="0.35">
      <c r="C54" t="s">
        <v>371</v>
      </c>
      <c r="D54" s="59" t="s">
        <v>233</v>
      </c>
      <c r="E54" s="43">
        <f t="shared" ref="E54:E57" ca="1" si="39">SUM(F54:BI54)</f>
        <v>925.23082937590721</v>
      </c>
      <c r="F54" s="30">
        <f t="shared" ref="F54:AK54" ca="1" si="40">F46</f>
        <v>0</v>
      </c>
      <c r="G54" s="30">
        <f t="shared" ca="1" si="40"/>
        <v>0</v>
      </c>
      <c r="H54" s="30">
        <f t="shared" ca="1" si="40"/>
        <v>0</v>
      </c>
      <c r="I54" s="30">
        <f t="shared" ca="1" si="40"/>
        <v>0</v>
      </c>
      <c r="J54" s="30">
        <f t="shared" ca="1" si="40"/>
        <v>0</v>
      </c>
      <c r="K54" s="30">
        <f t="shared" ca="1" si="40"/>
        <v>0</v>
      </c>
      <c r="L54" s="30">
        <f t="shared" ca="1" si="40"/>
        <v>0</v>
      </c>
      <c r="M54" s="30">
        <f t="shared" ca="1" si="40"/>
        <v>0</v>
      </c>
      <c r="N54" s="30">
        <f t="shared" ca="1" si="40"/>
        <v>0</v>
      </c>
      <c r="O54" s="30">
        <f t="shared" ca="1" si="40"/>
        <v>0</v>
      </c>
      <c r="P54" s="30">
        <f t="shared" ca="1" si="40"/>
        <v>0</v>
      </c>
      <c r="Q54" s="30">
        <f t="shared" ca="1" si="40"/>
        <v>0</v>
      </c>
      <c r="R54" s="30">
        <f t="shared" ca="1" si="40"/>
        <v>0</v>
      </c>
      <c r="S54" s="30">
        <f t="shared" ca="1" si="40"/>
        <v>0</v>
      </c>
      <c r="T54" s="30">
        <f t="shared" ca="1" si="40"/>
        <v>0</v>
      </c>
      <c r="U54" s="30">
        <f t="shared" ca="1" si="40"/>
        <v>0</v>
      </c>
      <c r="V54" s="30">
        <f t="shared" ca="1" si="40"/>
        <v>0</v>
      </c>
      <c r="W54" s="30">
        <f t="shared" ca="1" si="40"/>
        <v>0</v>
      </c>
      <c r="X54" s="30">
        <f t="shared" ca="1" si="40"/>
        <v>0</v>
      </c>
      <c r="Y54" s="30">
        <f t="shared" ca="1" si="40"/>
        <v>0</v>
      </c>
      <c r="Z54" s="30">
        <f t="shared" ca="1" si="40"/>
        <v>0</v>
      </c>
      <c r="AA54" s="30">
        <f t="shared" ca="1" si="40"/>
        <v>0</v>
      </c>
      <c r="AB54" s="30">
        <f t="shared" ca="1" si="40"/>
        <v>0</v>
      </c>
      <c r="AC54" s="30">
        <f t="shared" ca="1" si="40"/>
        <v>2.17154242474885</v>
      </c>
      <c r="AD54" s="30">
        <f t="shared" ca="1" si="40"/>
        <v>0</v>
      </c>
      <c r="AE54" s="30">
        <f t="shared" ca="1" si="40"/>
        <v>0</v>
      </c>
      <c r="AF54" s="30">
        <f t="shared" ca="1" si="40"/>
        <v>0</v>
      </c>
      <c r="AG54" s="30">
        <f t="shared" ca="1" si="40"/>
        <v>0</v>
      </c>
      <c r="AH54" s="30">
        <f t="shared" ca="1" si="40"/>
        <v>0</v>
      </c>
      <c r="AI54" s="30">
        <f t="shared" ca="1" si="40"/>
        <v>402.08877290787689</v>
      </c>
      <c r="AJ54" s="30">
        <f t="shared" ca="1" si="40"/>
        <v>111.53066208928215</v>
      </c>
      <c r="AK54" s="30">
        <f t="shared" ca="1" si="40"/>
        <v>170.81142245494235</v>
      </c>
      <c r="AL54" s="30">
        <f t="shared" ref="AL54:BI54" ca="1" si="41">AL46</f>
        <v>238.62842949905703</v>
      </c>
      <c r="AM54" s="30">
        <f t="shared" ca="1" si="41"/>
        <v>0</v>
      </c>
      <c r="AN54" s="30">
        <f t="shared" ca="1" si="41"/>
        <v>0</v>
      </c>
      <c r="AO54" s="30">
        <f t="shared" ca="1" si="41"/>
        <v>0</v>
      </c>
      <c r="AP54" s="30">
        <f t="shared" ca="1" si="41"/>
        <v>0</v>
      </c>
      <c r="AQ54" s="30">
        <f t="shared" ca="1" si="41"/>
        <v>0</v>
      </c>
      <c r="AR54" s="30">
        <f t="shared" ca="1" si="41"/>
        <v>0</v>
      </c>
      <c r="AS54" s="30">
        <f t="shared" ca="1" si="41"/>
        <v>0</v>
      </c>
      <c r="AT54" s="30">
        <f t="shared" ca="1" si="41"/>
        <v>0</v>
      </c>
      <c r="AU54" s="30">
        <f t="shared" ca="1" si="41"/>
        <v>0</v>
      </c>
      <c r="AV54" s="30">
        <f t="shared" ca="1" si="41"/>
        <v>0</v>
      </c>
      <c r="AW54" s="30">
        <f t="shared" ca="1" si="41"/>
        <v>0</v>
      </c>
      <c r="AX54" s="30">
        <f t="shared" ca="1" si="41"/>
        <v>0</v>
      </c>
      <c r="AY54" s="30">
        <f t="shared" ca="1" si="41"/>
        <v>0</v>
      </c>
      <c r="AZ54" s="30">
        <f t="shared" ca="1" si="41"/>
        <v>0</v>
      </c>
      <c r="BA54" s="30">
        <f t="shared" ca="1" si="41"/>
        <v>0</v>
      </c>
      <c r="BB54" s="30">
        <f t="shared" ca="1" si="41"/>
        <v>0</v>
      </c>
      <c r="BC54" s="30">
        <f t="shared" ca="1" si="41"/>
        <v>0</v>
      </c>
      <c r="BD54" s="30">
        <f t="shared" ca="1" si="41"/>
        <v>0</v>
      </c>
      <c r="BE54" s="30">
        <f t="shared" ca="1" si="41"/>
        <v>0</v>
      </c>
      <c r="BF54" s="30">
        <f t="shared" ca="1" si="41"/>
        <v>0</v>
      </c>
      <c r="BG54" s="30">
        <f t="shared" ca="1" si="41"/>
        <v>0</v>
      </c>
      <c r="BH54" s="30">
        <f t="shared" ca="1" si="41"/>
        <v>0</v>
      </c>
      <c r="BI54" s="30">
        <f t="shared" ca="1" si="41"/>
        <v>0</v>
      </c>
    </row>
    <row r="55" spans="2:16384" outlineLevel="1" x14ac:dyDescent="0.35">
      <c r="C55" t="s">
        <v>369</v>
      </c>
      <c r="D55" s="59" t="s">
        <v>233</v>
      </c>
      <c r="E55" s="43">
        <f t="shared" ca="1" si="39"/>
        <v>1210.9126301491503</v>
      </c>
      <c r="F55" s="30">
        <f t="shared" ref="F55:AK55" ca="1" si="42">F51</f>
        <v>5.8057401553554921</v>
      </c>
      <c r="G55" s="30">
        <f t="shared" ca="1" si="42"/>
        <v>0</v>
      </c>
      <c r="H55" s="30">
        <f t="shared" ca="1" si="42"/>
        <v>0</v>
      </c>
      <c r="I55" s="30">
        <f t="shared" ca="1" si="42"/>
        <v>0</v>
      </c>
      <c r="J55" s="30">
        <f t="shared" ca="1" si="42"/>
        <v>0</v>
      </c>
      <c r="K55" s="30">
        <f t="shared" ca="1" si="42"/>
        <v>0</v>
      </c>
      <c r="L55" s="30">
        <f t="shared" ca="1" si="42"/>
        <v>0</v>
      </c>
      <c r="M55" s="30">
        <f t="shared" ca="1" si="42"/>
        <v>0</v>
      </c>
      <c r="N55" s="30">
        <f t="shared" ca="1" si="42"/>
        <v>0</v>
      </c>
      <c r="O55" s="30">
        <f t="shared" ca="1" si="42"/>
        <v>0</v>
      </c>
      <c r="P55" s="30">
        <f t="shared" ca="1" si="42"/>
        <v>0</v>
      </c>
      <c r="Q55" s="30">
        <f t="shared" ca="1" si="42"/>
        <v>0</v>
      </c>
      <c r="R55" s="30">
        <f t="shared" ca="1" si="42"/>
        <v>0</v>
      </c>
      <c r="S55" s="30">
        <f t="shared" ca="1" si="42"/>
        <v>0</v>
      </c>
      <c r="T55" s="30">
        <f t="shared" ca="1" si="42"/>
        <v>0</v>
      </c>
      <c r="U55" s="30">
        <f t="shared" ca="1" si="42"/>
        <v>0</v>
      </c>
      <c r="V55" s="30">
        <f t="shared" ca="1" si="42"/>
        <v>0</v>
      </c>
      <c r="W55" s="30">
        <f t="shared" ca="1" si="42"/>
        <v>0</v>
      </c>
      <c r="X55" s="30">
        <f t="shared" ca="1" si="42"/>
        <v>0</v>
      </c>
      <c r="Y55" s="30">
        <f t="shared" ca="1" si="42"/>
        <v>0</v>
      </c>
      <c r="Z55" s="30">
        <f t="shared" ca="1" si="42"/>
        <v>0</v>
      </c>
      <c r="AA55" s="30">
        <f t="shared" ca="1" si="42"/>
        <v>0</v>
      </c>
      <c r="AB55" s="30">
        <f t="shared" ca="1" si="42"/>
        <v>0</v>
      </c>
      <c r="AC55" s="30">
        <f t="shared" ca="1" si="42"/>
        <v>4.2143996177896605</v>
      </c>
      <c r="AD55" s="30">
        <f t="shared" ca="1" si="42"/>
        <v>0.11031435517724172</v>
      </c>
      <c r="AE55" s="30">
        <f t="shared" ca="1" si="42"/>
        <v>0</v>
      </c>
      <c r="AF55" s="30">
        <f t="shared" ca="1" si="42"/>
        <v>0</v>
      </c>
      <c r="AG55" s="30">
        <f t="shared" ca="1" si="42"/>
        <v>0</v>
      </c>
      <c r="AH55" s="30">
        <f t="shared" ca="1" si="42"/>
        <v>0</v>
      </c>
      <c r="AI55" s="30">
        <f t="shared" ca="1" si="42"/>
        <v>20.808133356965975</v>
      </c>
      <c r="AJ55" s="30">
        <f t="shared" ca="1" si="42"/>
        <v>47.688816459653935</v>
      </c>
      <c r="AK55" s="30">
        <f t="shared" ca="1" si="42"/>
        <v>62.062809331549516</v>
      </c>
      <c r="AL55" s="30">
        <f t="shared" ref="AL55:BI55" ca="1" si="43">AL51</f>
        <v>83.121261755652398</v>
      </c>
      <c r="AM55" s="30">
        <f t="shared" ca="1" si="43"/>
        <v>111.81904176898291</v>
      </c>
      <c r="AN55" s="30">
        <f t="shared" ca="1" si="43"/>
        <v>113.98652677633422</v>
      </c>
      <c r="AO55" s="30">
        <f t="shared" ca="1" si="43"/>
        <v>140.96954941972592</v>
      </c>
      <c r="AP55" s="30">
        <f t="shared" ca="1" si="43"/>
        <v>119.4198629287954</v>
      </c>
      <c r="AQ55" s="30">
        <f t="shared" ca="1" si="43"/>
        <v>122.05707102259571</v>
      </c>
      <c r="AR55" s="30">
        <f t="shared" ca="1" si="43"/>
        <v>124.79116965704485</v>
      </c>
      <c r="AS55" s="30">
        <f t="shared" ca="1" si="43"/>
        <v>127.62597630756039</v>
      </c>
      <c r="AT55" s="30">
        <f t="shared" ca="1" si="43"/>
        <v>126.43195723596678</v>
      </c>
      <c r="AU55" s="30">
        <f t="shared" ca="1" si="43"/>
        <v>0</v>
      </c>
      <c r="AV55" s="30">
        <f t="shared" ca="1" si="43"/>
        <v>0</v>
      </c>
      <c r="AW55" s="30">
        <f t="shared" ca="1" si="43"/>
        <v>0</v>
      </c>
      <c r="AX55" s="30">
        <f t="shared" ca="1" si="43"/>
        <v>0</v>
      </c>
      <c r="AY55" s="30">
        <f t="shared" ca="1" si="43"/>
        <v>0</v>
      </c>
      <c r="AZ55" s="30">
        <f t="shared" ca="1" si="43"/>
        <v>0</v>
      </c>
      <c r="BA55" s="30">
        <f t="shared" ca="1" si="43"/>
        <v>0</v>
      </c>
      <c r="BB55" s="30">
        <f t="shared" ca="1" si="43"/>
        <v>0</v>
      </c>
      <c r="BC55" s="30">
        <f t="shared" ca="1" si="43"/>
        <v>0</v>
      </c>
      <c r="BD55" s="30">
        <f t="shared" ca="1" si="43"/>
        <v>0</v>
      </c>
      <c r="BE55" s="30">
        <f t="shared" ca="1" si="43"/>
        <v>0</v>
      </c>
      <c r="BF55" s="30">
        <f t="shared" ca="1" si="43"/>
        <v>0</v>
      </c>
      <c r="BG55" s="30">
        <f t="shared" ca="1" si="43"/>
        <v>0</v>
      </c>
      <c r="BH55" s="30">
        <f t="shared" ca="1" si="43"/>
        <v>0</v>
      </c>
      <c r="BI55" s="30">
        <f t="shared" ca="1" si="43"/>
        <v>0</v>
      </c>
    </row>
    <row r="56" spans="2:16384" outlineLevel="1" x14ac:dyDescent="0.35">
      <c r="C56" t="s">
        <v>367</v>
      </c>
      <c r="D56" s="59" t="s">
        <v>233</v>
      </c>
      <c r="E56" s="43">
        <f t="shared" ca="1" si="39"/>
        <v>1039.5170529065269</v>
      </c>
      <c r="F56" s="30">
        <f t="shared" ref="F56:AK56" ca="1" si="44">F47</f>
        <v>114.28622353061978</v>
      </c>
      <c r="G56" s="30">
        <f t="shared" ca="1" si="44"/>
        <v>0</v>
      </c>
      <c r="H56" s="30">
        <f t="shared" ca="1" si="44"/>
        <v>0</v>
      </c>
      <c r="I56" s="30">
        <f t="shared" ca="1" si="44"/>
        <v>0</v>
      </c>
      <c r="J56" s="30">
        <f t="shared" ca="1" si="44"/>
        <v>0</v>
      </c>
      <c r="K56" s="30">
        <f t="shared" ca="1" si="44"/>
        <v>0</v>
      </c>
      <c r="L56" s="30">
        <f t="shared" ca="1" si="44"/>
        <v>0</v>
      </c>
      <c r="M56" s="30">
        <f t="shared" ca="1" si="44"/>
        <v>0</v>
      </c>
      <c r="N56" s="30">
        <f t="shared" ca="1" si="44"/>
        <v>0</v>
      </c>
      <c r="O56" s="30">
        <f t="shared" ca="1" si="44"/>
        <v>0</v>
      </c>
      <c r="P56" s="30">
        <f t="shared" ca="1" si="44"/>
        <v>0</v>
      </c>
      <c r="Q56" s="30">
        <f t="shared" ca="1" si="44"/>
        <v>0</v>
      </c>
      <c r="R56" s="30">
        <f t="shared" ca="1" si="44"/>
        <v>0</v>
      </c>
      <c r="S56" s="30">
        <f t="shared" ca="1" si="44"/>
        <v>0</v>
      </c>
      <c r="T56" s="30">
        <f t="shared" ca="1" si="44"/>
        <v>0</v>
      </c>
      <c r="U56" s="30">
        <f t="shared" ca="1" si="44"/>
        <v>0</v>
      </c>
      <c r="V56" s="30">
        <f t="shared" ca="1" si="44"/>
        <v>0</v>
      </c>
      <c r="W56" s="30">
        <f t="shared" ca="1" si="44"/>
        <v>0</v>
      </c>
      <c r="X56" s="30">
        <f t="shared" ca="1" si="44"/>
        <v>0</v>
      </c>
      <c r="Y56" s="30">
        <f t="shared" ca="1" si="44"/>
        <v>0</v>
      </c>
      <c r="Z56" s="30">
        <f t="shared" ca="1" si="44"/>
        <v>0</v>
      </c>
      <c r="AA56" s="30">
        <f t="shared" ca="1" si="44"/>
        <v>0</v>
      </c>
      <c r="AB56" s="30">
        <f t="shared" ca="1" si="44"/>
        <v>0</v>
      </c>
      <c r="AC56" s="30">
        <f t="shared" ca="1" si="44"/>
        <v>0</v>
      </c>
      <c r="AD56" s="30">
        <f t="shared" ca="1" si="44"/>
        <v>2.17154242474885</v>
      </c>
      <c r="AE56" s="30">
        <f t="shared" ca="1" si="44"/>
        <v>0</v>
      </c>
      <c r="AF56" s="30">
        <f t="shared" ca="1" si="44"/>
        <v>0</v>
      </c>
      <c r="AG56" s="30">
        <f t="shared" ca="1" si="44"/>
        <v>0</v>
      </c>
      <c r="AH56" s="30">
        <f t="shared" ca="1" si="44"/>
        <v>0</v>
      </c>
      <c r="AI56" s="30">
        <f t="shared" ca="1" si="44"/>
        <v>0</v>
      </c>
      <c r="AJ56" s="30">
        <f t="shared" ca="1" si="44"/>
        <v>0</v>
      </c>
      <c r="AK56" s="30">
        <f t="shared" ca="1" si="44"/>
        <v>0</v>
      </c>
      <c r="AL56" s="30">
        <f t="shared" ref="AL56:BI56" ca="1" si="45">AL47</f>
        <v>0</v>
      </c>
      <c r="AM56" s="30">
        <f t="shared" ca="1" si="45"/>
        <v>0</v>
      </c>
      <c r="AN56" s="30">
        <f t="shared" ca="1" si="45"/>
        <v>0</v>
      </c>
      <c r="AO56" s="30">
        <f t="shared" ca="1" si="45"/>
        <v>0</v>
      </c>
      <c r="AP56" s="30">
        <f t="shared" ca="1" si="45"/>
        <v>0</v>
      </c>
      <c r="AQ56" s="30">
        <f t="shared" ca="1" si="45"/>
        <v>0</v>
      </c>
      <c r="AR56" s="30">
        <f t="shared" ca="1" si="45"/>
        <v>0</v>
      </c>
      <c r="AS56" s="30">
        <f t="shared" ca="1" si="45"/>
        <v>0</v>
      </c>
      <c r="AT56" s="30">
        <f t="shared" ca="1" si="45"/>
        <v>923.05928695115836</v>
      </c>
      <c r="AU56" s="30">
        <f t="shared" ca="1" si="45"/>
        <v>0</v>
      </c>
      <c r="AV56" s="30">
        <f t="shared" ca="1" si="45"/>
        <v>0</v>
      </c>
      <c r="AW56" s="30">
        <f t="shared" ca="1" si="45"/>
        <v>0</v>
      </c>
      <c r="AX56" s="30">
        <f t="shared" ca="1" si="45"/>
        <v>0</v>
      </c>
      <c r="AY56" s="30">
        <f t="shared" ca="1" si="45"/>
        <v>0</v>
      </c>
      <c r="AZ56" s="30">
        <f t="shared" ca="1" si="45"/>
        <v>0</v>
      </c>
      <c r="BA56" s="30">
        <f t="shared" ca="1" si="45"/>
        <v>0</v>
      </c>
      <c r="BB56" s="30">
        <f t="shared" ca="1" si="45"/>
        <v>0</v>
      </c>
      <c r="BC56" s="30">
        <f t="shared" ca="1" si="45"/>
        <v>0</v>
      </c>
      <c r="BD56" s="30">
        <f t="shared" ca="1" si="45"/>
        <v>0</v>
      </c>
      <c r="BE56" s="30">
        <f t="shared" ca="1" si="45"/>
        <v>0</v>
      </c>
      <c r="BF56" s="30">
        <f t="shared" ca="1" si="45"/>
        <v>0</v>
      </c>
      <c r="BG56" s="30">
        <f t="shared" ca="1" si="45"/>
        <v>0</v>
      </c>
      <c r="BH56" s="30">
        <f t="shared" ca="1" si="45"/>
        <v>0</v>
      </c>
      <c r="BI56" s="30">
        <f t="shared" ca="1" si="45"/>
        <v>0</v>
      </c>
    </row>
    <row r="57" spans="2:16384" outlineLevel="1" x14ac:dyDescent="0.35">
      <c r="B57" s="7" t="s">
        <v>617</v>
      </c>
      <c r="D57" s="59" t="s">
        <v>233</v>
      </c>
      <c r="E57" s="43">
        <f t="shared" ca="1" si="39"/>
        <v>-114.28622353061974</v>
      </c>
      <c r="F57" s="30">
        <f ca="1">F54-F56</f>
        <v>-114.28622353061978</v>
      </c>
      <c r="G57" s="30">
        <f t="shared" ref="G57:Q57" ca="1" si="46">G54-G56</f>
        <v>0</v>
      </c>
      <c r="H57" s="30">
        <f t="shared" ca="1" si="46"/>
        <v>0</v>
      </c>
      <c r="I57" s="30">
        <f t="shared" ca="1" si="46"/>
        <v>0</v>
      </c>
      <c r="J57" s="30">
        <f t="shared" ca="1" si="46"/>
        <v>0</v>
      </c>
      <c r="K57" s="30">
        <f t="shared" ca="1" si="46"/>
        <v>0</v>
      </c>
      <c r="L57" s="30">
        <f t="shared" ca="1" si="46"/>
        <v>0</v>
      </c>
      <c r="M57" s="30">
        <f t="shared" ca="1" si="46"/>
        <v>0</v>
      </c>
      <c r="N57" s="30">
        <f t="shared" ca="1" si="46"/>
        <v>0</v>
      </c>
      <c r="O57" s="30">
        <f t="shared" ca="1" si="46"/>
        <v>0</v>
      </c>
      <c r="P57" s="30">
        <f t="shared" ca="1" si="46"/>
        <v>0</v>
      </c>
      <c r="Q57" s="30">
        <f t="shared" ca="1" si="46"/>
        <v>0</v>
      </c>
      <c r="R57" s="30">
        <f t="shared" ref="R57" ca="1" si="47">R54-R56</f>
        <v>0</v>
      </c>
      <c r="S57" s="30">
        <f t="shared" ref="S57" ca="1" si="48">S54-S56</f>
        <v>0</v>
      </c>
      <c r="T57" s="30">
        <f t="shared" ref="T57" ca="1" si="49">T54-T56</f>
        <v>0</v>
      </c>
      <c r="U57" s="30">
        <f t="shared" ref="U57" ca="1" si="50">U54-U56</f>
        <v>0</v>
      </c>
      <c r="V57" s="30">
        <f t="shared" ref="V57" ca="1" si="51">V54-V56</f>
        <v>0</v>
      </c>
      <c r="W57" s="30">
        <f t="shared" ref="W57" ca="1" si="52">W54-W56</f>
        <v>0</v>
      </c>
      <c r="X57" s="30">
        <f t="shared" ref="X57" ca="1" si="53">X54-X56</f>
        <v>0</v>
      </c>
      <c r="Y57" s="30">
        <f t="shared" ref="Y57" ca="1" si="54">Y54-Y56</f>
        <v>0</v>
      </c>
      <c r="Z57" s="30">
        <f t="shared" ref="Z57" ca="1" si="55">Z54-Z56</f>
        <v>0</v>
      </c>
      <c r="AA57" s="30">
        <f t="shared" ref="AA57:AB57" ca="1" si="56">AA54-AA56</f>
        <v>0</v>
      </c>
      <c r="AB57" s="30">
        <f t="shared" ca="1" si="56"/>
        <v>0</v>
      </c>
      <c r="AC57" s="30">
        <f t="shared" ref="AC57" ca="1" si="57">AC54-AC56</f>
        <v>2.17154242474885</v>
      </c>
      <c r="AD57" s="30">
        <f t="shared" ref="AD57" ca="1" si="58">AD54-AD56</f>
        <v>-2.17154242474885</v>
      </c>
      <c r="AE57" s="30">
        <f t="shared" ref="AE57" ca="1" si="59">AE54-AE56</f>
        <v>0</v>
      </c>
      <c r="AF57" s="30">
        <f t="shared" ref="AF57" ca="1" si="60">AF54-AF56</f>
        <v>0</v>
      </c>
      <c r="AG57" s="30">
        <f t="shared" ref="AG57" ca="1" si="61">AG54-AG56</f>
        <v>0</v>
      </c>
      <c r="AH57" s="30">
        <f t="shared" ref="AH57" ca="1" si="62">AH54-AH56</f>
        <v>0</v>
      </c>
      <c r="AI57" s="30">
        <f t="shared" ref="AI57" ca="1" si="63">AI54-AI56</f>
        <v>402.08877290787689</v>
      </c>
      <c r="AJ57" s="30">
        <f t="shared" ref="AJ57" ca="1" si="64">AJ54-AJ56</f>
        <v>111.53066208928215</v>
      </c>
      <c r="AK57" s="30">
        <f t="shared" ref="AK57" ca="1" si="65">AK54-AK56</f>
        <v>170.81142245494235</v>
      </c>
      <c r="AL57" s="30">
        <f t="shared" ref="AL57:AM57" ca="1" si="66">AL54-AL56</f>
        <v>238.62842949905703</v>
      </c>
      <c r="AM57" s="30">
        <f t="shared" ca="1" si="66"/>
        <v>0</v>
      </c>
      <c r="AN57" s="30">
        <f t="shared" ref="AN57" ca="1" si="67">AN54-AN56</f>
        <v>0</v>
      </c>
      <c r="AO57" s="30">
        <f t="shared" ref="AO57" ca="1" si="68">AO54-AO56</f>
        <v>0</v>
      </c>
      <c r="AP57" s="30">
        <f t="shared" ref="AP57" ca="1" si="69">AP54-AP56</f>
        <v>0</v>
      </c>
      <c r="AQ57" s="30">
        <f t="shared" ref="AQ57" ca="1" si="70">AQ54-AQ56</f>
        <v>0</v>
      </c>
      <c r="AR57" s="30">
        <f t="shared" ref="AR57" ca="1" si="71">AR54-AR56</f>
        <v>0</v>
      </c>
      <c r="AS57" s="30">
        <f t="shared" ref="AS57" ca="1" si="72">AS54-AS56</f>
        <v>0</v>
      </c>
      <c r="AT57" s="30">
        <f t="shared" ref="AT57" ca="1" si="73">AT54-AT56</f>
        <v>-923.05928695115836</v>
      </c>
      <c r="AU57" s="30">
        <f t="shared" ref="AU57" ca="1" si="74">AU54-AU56</f>
        <v>0</v>
      </c>
      <c r="AV57" s="30">
        <f t="shared" ref="AV57" ca="1" si="75">AV54-AV56</f>
        <v>0</v>
      </c>
      <c r="AW57" s="30">
        <f t="shared" ref="AW57:AX57" ca="1" si="76">AW54-AW56</f>
        <v>0</v>
      </c>
      <c r="AX57" s="30">
        <f t="shared" ca="1" si="76"/>
        <v>0</v>
      </c>
      <c r="AY57" s="30">
        <f t="shared" ref="AY57" ca="1" si="77">AY54-AY56</f>
        <v>0</v>
      </c>
      <c r="AZ57" s="30">
        <f t="shared" ref="AZ57" ca="1" si="78">AZ54-AZ56</f>
        <v>0</v>
      </c>
      <c r="BA57" s="30">
        <f t="shared" ref="BA57" ca="1" si="79">BA54-BA56</f>
        <v>0</v>
      </c>
      <c r="BB57" s="30">
        <f t="shared" ref="BB57" ca="1" si="80">BB54-BB56</f>
        <v>0</v>
      </c>
      <c r="BC57" s="30">
        <f t="shared" ref="BC57" ca="1" si="81">BC54-BC56</f>
        <v>0</v>
      </c>
      <c r="BD57" s="30">
        <f t="shared" ref="BD57" ca="1" si="82">BD54-BD56</f>
        <v>0</v>
      </c>
      <c r="BE57" s="30">
        <f t="shared" ref="BE57" ca="1" si="83">BE54-BE56</f>
        <v>0</v>
      </c>
      <c r="BF57" s="30">
        <f t="shared" ref="BF57" ca="1" si="84">BF54-BF56</f>
        <v>0</v>
      </c>
      <c r="BG57" s="30">
        <f t="shared" ref="BG57" ca="1" si="85">BG54-BG56</f>
        <v>0</v>
      </c>
      <c r="BH57" s="30">
        <f ca="1">BH54-BH56</f>
        <v>0</v>
      </c>
      <c r="BI57" s="30">
        <f t="shared" ref="BI57" ca="1" si="86">BI54-BI56</f>
        <v>0</v>
      </c>
    </row>
    <row r="58" spans="2:16384" outlineLevel="1" x14ac:dyDescent="0.35">
      <c r="D58" s="59"/>
      <c r="E58" s="43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</row>
    <row r="59" spans="2:16384" outlineLevel="1" x14ac:dyDescent="0.35">
      <c r="B59" s="7" t="s">
        <v>618</v>
      </c>
      <c r="D59" s="59" t="s">
        <v>233</v>
      </c>
      <c r="E59" s="43">
        <f t="shared" ref="E59:E64" ca="1" si="87">SUM(F59:BI59)</f>
        <v>3813.6813255583775</v>
      </c>
      <c r="F59" s="30">
        <f t="shared" ref="F59:AK59" ca="1" si="88">F41+F57</f>
        <v>421.7957231264557</v>
      </c>
      <c r="G59" s="30">
        <f t="shared" ca="1" si="88"/>
        <v>497.00449656989298</v>
      </c>
      <c r="H59" s="30">
        <f t="shared" ca="1" si="88"/>
        <v>488.91268847105584</v>
      </c>
      <c r="I59" s="30">
        <f t="shared" ca="1" si="88"/>
        <v>480.18324710514923</v>
      </c>
      <c r="J59" s="30">
        <f t="shared" ca="1" si="88"/>
        <v>470.81960183675989</v>
      </c>
      <c r="K59" s="30">
        <f t="shared" ca="1" si="88"/>
        <v>270.13524124063855</v>
      </c>
      <c r="L59" s="30">
        <f t="shared" ca="1" si="88"/>
        <v>506.33981262211</v>
      </c>
      <c r="M59" s="30">
        <f t="shared" ca="1" si="88"/>
        <v>493.7003151899109</v>
      </c>
      <c r="N59" s="30">
        <f t="shared" ca="1" si="88"/>
        <v>480.33716221291718</v>
      </c>
      <c r="O59" s="30">
        <f t="shared" ca="1" si="88"/>
        <v>466.22583632679573</v>
      </c>
      <c r="P59" s="30">
        <f t="shared" ca="1" si="88"/>
        <v>451.34094995912574</v>
      </c>
      <c r="Q59" s="30">
        <f t="shared" ca="1" si="88"/>
        <v>208.00322469078384</v>
      </c>
      <c r="R59" s="30">
        <f t="shared" ca="1" si="88"/>
        <v>465.77030451307178</v>
      </c>
      <c r="S59" s="30">
        <f t="shared" ca="1" si="88"/>
        <v>446.728387700398</v>
      </c>
      <c r="T59" s="30">
        <f t="shared" ca="1" si="88"/>
        <v>426.68376480327595</v>
      </c>
      <c r="U59" s="30">
        <f t="shared" ca="1" si="88"/>
        <v>405.60518961322839</v>
      </c>
      <c r="V59" s="30">
        <f t="shared" ca="1" si="88"/>
        <v>383.46009621897366</v>
      </c>
      <c r="W59" s="30">
        <f t="shared" ca="1" si="88"/>
        <v>88.068152338445884</v>
      </c>
      <c r="X59" s="30">
        <f t="shared" ca="1" si="88"/>
        <v>369.00787953577361</v>
      </c>
      <c r="Y59" s="30">
        <f t="shared" ca="1" si="88"/>
        <v>341.19822857437271</v>
      </c>
      <c r="Z59" s="30">
        <f t="shared" ca="1" si="88"/>
        <v>312.03292727438048</v>
      </c>
      <c r="AA59" s="30">
        <f t="shared" ca="1" si="88"/>
        <v>281.47123526919023</v>
      </c>
      <c r="AB59" s="30">
        <f t="shared" ca="1" si="88"/>
        <v>249.47060591664487</v>
      </c>
      <c r="AC59" s="30">
        <f t="shared" ca="1" si="88"/>
        <v>-112.44562900187822</v>
      </c>
      <c r="AD59" s="30">
        <f t="shared" ca="1" si="88"/>
        <v>194.12674022526369</v>
      </c>
      <c r="AE59" s="30">
        <f t="shared" ca="1" si="88"/>
        <v>156.87727065820175</v>
      </c>
      <c r="AF59" s="30">
        <f t="shared" ca="1" si="88"/>
        <v>115.51302504732507</v>
      </c>
      <c r="AG59" s="30">
        <f t="shared" ca="1" si="88"/>
        <v>72.290109930757353</v>
      </c>
      <c r="AH59" s="30">
        <f t="shared" ca="1" si="88"/>
        <v>27.152820028150529</v>
      </c>
      <c r="AI59" s="30">
        <f t="shared" ca="1" si="88"/>
        <v>-19.513241449569932</v>
      </c>
      <c r="AJ59" s="30">
        <f t="shared" ca="1" si="88"/>
        <v>0</v>
      </c>
      <c r="AK59" s="30">
        <f t="shared" ca="1" si="88"/>
        <v>0</v>
      </c>
      <c r="AL59" s="30">
        <f t="shared" ref="AL59:BI59" ca="1" si="89">AL41+AL57</f>
        <v>0</v>
      </c>
      <c r="AM59" s="30">
        <f t="shared" ca="1" si="89"/>
        <v>-315.99794706802845</v>
      </c>
      <c r="AN59" s="30">
        <f t="shared" ca="1" si="89"/>
        <v>-368.81365658230294</v>
      </c>
      <c r="AO59" s="30">
        <f t="shared" ca="1" si="89"/>
        <v>-902.7447073448144</v>
      </c>
      <c r="AP59" s="30">
        <f t="shared" ca="1" si="89"/>
        <v>-507.68825802036338</v>
      </c>
      <c r="AQ59" s="30">
        <f t="shared" ca="1" si="89"/>
        <v>-571.64745596119678</v>
      </c>
      <c r="AR59" s="30">
        <f t="shared" ca="1" si="89"/>
        <v>-638.12582325026528</v>
      </c>
      <c r="AS59" s="30">
        <f t="shared" ca="1" si="89"/>
        <v>-707.20658577252038</v>
      </c>
      <c r="AT59" s="30">
        <f t="shared" ca="1" si="89"/>
        <v>-1612.3904069897326</v>
      </c>
      <c r="AU59" s="30">
        <f t="shared" ca="1" si="89"/>
        <v>0</v>
      </c>
      <c r="AV59" s="30">
        <f t="shared" ca="1" si="89"/>
        <v>0</v>
      </c>
      <c r="AW59" s="30">
        <f t="shared" ca="1" si="89"/>
        <v>0</v>
      </c>
      <c r="AX59" s="30">
        <f t="shared" ca="1" si="89"/>
        <v>0</v>
      </c>
      <c r="AY59" s="30">
        <f t="shared" ca="1" si="89"/>
        <v>0</v>
      </c>
      <c r="AZ59" s="30">
        <f t="shared" ca="1" si="89"/>
        <v>0</v>
      </c>
      <c r="BA59" s="30">
        <f t="shared" ca="1" si="89"/>
        <v>0</v>
      </c>
      <c r="BB59" s="30">
        <f t="shared" ca="1" si="89"/>
        <v>0</v>
      </c>
      <c r="BC59" s="30">
        <f t="shared" ca="1" si="89"/>
        <v>0</v>
      </c>
      <c r="BD59" s="30">
        <f t="shared" ca="1" si="89"/>
        <v>0</v>
      </c>
      <c r="BE59" s="30">
        <f t="shared" ca="1" si="89"/>
        <v>0</v>
      </c>
      <c r="BF59" s="30">
        <f t="shared" ca="1" si="89"/>
        <v>0</v>
      </c>
      <c r="BG59" s="30">
        <f t="shared" ca="1" si="89"/>
        <v>0</v>
      </c>
      <c r="BH59" s="30">
        <f t="shared" ca="1" si="89"/>
        <v>0</v>
      </c>
      <c r="BI59" s="30">
        <f t="shared" ca="1" si="89"/>
        <v>0</v>
      </c>
    </row>
    <row r="60" spans="2:16384" outlineLevel="1" x14ac:dyDescent="0.35">
      <c r="B60" s="7" t="s">
        <v>373</v>
      </c>
      <c r="D60" s="59" t="s">
        <v>233</v>
      </c>
      <c r="E60" s="43">
        <f t="shared" ca="1" si="87"/>
        <v>13484.50202920636</v>
      </c>
      <c r="F60" s="30">
        <f t="shared" ref="F60:AK60" ca="1" si="90">IF(F2&gt;year_stop,0,MAX(0,F59+F68-F67))</f>
        <v>422.65097702330615</v>
      </c>
      <c r="G60" s="30">
        <f t="shared" ca="1" si="90"/>
        <v>623.79978967688487</v>
      </c>
      <c r="H60" s="30">
        <f t="shared" ca="1" si="90"/>
        <v>676.05262537412136</v>
      </c>
      <c r="I60" s="30">
        <f t="shared" ca="1" si="90"/>
        <v>682.9990347173856</v>
      </c>
      <c r="J60" s="30">
        <f t="shared" ca="1" si="90"/>
        <v>675.71931225197568</v>
      </c>
      <c r="K60" s="30">
        <f t="shared" ca="1" si="90"/>
        <v>472.85103491623124</v>
      </c>
      <c r="L60" s="30">
        <f t="shared" ca="1" si="90"/>
        <v>648.19512309697939</v>
      </c>
      <c r="M60" s="30">
        <f t="shared" ca="1" si="90"/>
        <v>688.15885211900468</v>
      </c>
      <c r="N60" s="30">
        <f t="shared" ca="1" si="90"/>
        <v>686.78481784861867</v>
      </c>
      <c r="O60" s="30">
        <f t="shared" ca="1" si="90"/>
        <v>672.26128168138143</v>
      </c>
      <c r="P60" s="30">
        <f t="shared" ca="1" si="90"/>
        <v>653.01933446354019</v>
      </c>
      <c r="Q60" s="30">
        <f t="shared" ca="1" si="90"/>
        <v>403.90902502984585</v>
      </c>
      <c r="R60" s="30">
        <f t="shared" ca="1" si="90"/>
        <v>586.94301202202553</v>
      </c>
      <c r="S60" s="30">
        <f t="shared" ca="1" si="90"/>
        <v>622.8112913070056</v>
      </c>
      <c r="T60" s="30">
        <f t="shared" ca="1" si="90"/>
        <v>613.52715219537777</v>
      </c>
      <c r="U60" s="30">
        <f t="shared" ca="1" si="90"/>
        <v>589.66333527184167</v>
      </c>
      <c r="V60" s="30">
        <f t="shared" ca="1" si="90"/>
        <v>560.35909680052623</v>
      </c>
      <c r="W60" s="30">
        <f t="shared" ca="1" si="90"/>
        <v>256.17588137860372</v>
      </c>
      <c r="X60" s="30">
        <f t="shared" ca="1" si="90"/>
        <v>445.86064394935477</v>
      </c>
      <c r="Y60" s="30">
        <f t="shared" ca="1" si="90"/>
        <v>474.95642175917908</v>
      </c>
      <c r="Z60" s="30">
        <f t="shared" ca="1" si="90"/>
        <v>454.51985380213421</v>
      </c>
      <c r="AA60" s="30">
        <f t="shared" ca="1" si="90"/>
        <v>417.82719140983056</v>
      </c>
      <c r="AB60" s="30">
        <f t="shared" ca="1" si="90"/>
        <v>374.81876333959406</v>
      </c>
      <c r="AC60" s="30">
        <f t="shared" ca="1" si="90"/>
        <v>0</v>
      </c>
      <c r="AD60" s="30">
        <f t="shared" ca="1" si="90"/>
        <v>194.12674022526369</v>
      </c>
      <c r="AE60" s="30">
        <f t="shared" ca="1" si="90"/>
        <v>215.11529272578088</v>
      </c>
      <c r="AF60" s="30">
        <f t="shared" ca="1" si="90"/>
        <v>180.04761286505934</v>
      </c>
      <c r="AG60" s="30">
        <f t="shared" ca="1" si="90"/>
        <v>126.30439379027516</v>
      </c>
      <c r="AH60" s="30">
        <f t="shared" ca="1" si="90"/>
        <v>65.044138165233079</v>
      </c>
      <c r="AI60" s="30">
        <f t="shared" ca="1" si="90"/>
        <v>0</v>
      </c>
      <c r="AJ60" s="30">
        <f t="shared" ca="1" si="90"/>
        <v>0</v>
      </c>
      <c r="AK60" s="30">
        <f t="shared" ca="1" si="90"/>
        <v>0</v>
      </c>
      <c r="AL60" s="30">
        <f t="shared" ref="AL60:BI60" ca="1" si="91">IF(AL2&gt;year_stop,0,MAX(0,AL59+AL68-AL67))</f>
        <v>0</v>
      </c>
      <c r="AM60" s="30">
        <f t="shared" ca="1" si="91"/>
        <v>0</v>
      </c>
      <c r="AN60" s="30">
        <f t="shared" ca="1" si="91"/>
        <v>0</v>
      </c>
      <c r="AO60" s="30">
        <f t="shared" ca="1" si="91"/>
        <v>0</v>
      </c>
      <c r="AP60" s="30">
        <f t="shared" ca="1" si="91"/>
        <v>0</v>
      </c>
      <c r="AQ60" s="30">
        <f t="shared" ca="1" si="91"/>
        <v>0</v>
      </c>
      <c r="AR60" s="30">
        <f t="shared" ca="1" si="91"/>
        <v>0</v>
      </c>
      <c r="AS60" s="30">
        <f t="shared" ca="1" si="91"/>
        <v>0</v>
      </c>
      <c r="AT60" s="30">
        <f t="shared" ca="1" si="91"/>
        <v>0</v>
      </c>
      <c r="AU60" s="30">
        <f t="shared" si="91"/>
        <v>0</v>
      </c>
      <c r="AV60" s="30">
        <f t="shared" si="91"/>
        <v>0</v>
      </c>
      <c r="AW60" s="30">
        <f t="shared" si="91"/>
        <v>0</v>
      </c>
      <c r="AX60" s="30">
        <f t="shared" si="91"/>
        <v>0</v>
      </c>
      <c r="AY60" s="30">
        <f t="shared" si="91"/>
        <v>0</v>
      </c>
      <c r="AZ60" s="30">
        <f t="shared" si="91"/>
        <v>0</v>
      </c>
      <c r="BA60" s="30">
        <f t="shared" si="91"/>
        <v>0</v>
      </c>
      <c r="BB60" s="30">
        <f t="shared" si="91"/>
        <v>0</v>
      </c>
      <c r="BC60" s="30">
        <f t="shared" si="91"/>
        <v>0</v>
      </c>
      <c r="BD60" s="30">
        <f t="shared" si="91"/>
        <v>0</v>
      </c>
      <c r="BE60" s="30">
        <f t="shared" si="91"/>
        <v>0</v>
      </c>
      <c r="BF60" s="30">
        <f t="shared" si="91"/>
        <v>0</v>
      </c>
      <c r="BG60" s="30">
        <f t="shared" si="91"/>
        <v>0</v>
      </c>
      <c r="BH60" s="30">
        <f t="shared" si="91"/>
        <v>0</v>
      </c>
      <c r="BI60" s="30">
        <f t="shared" si="91"/>
        <v>0</v>
      </c>
    </row>
    <row r="61" spans="2:16384" outlineLevel="1" x14ac:dyDescent="0.35">
      <c r="D61" s="59"/>
      <c r="E61" s="43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</row>
    <row r="62" spans="2:16384" outlineLevel="1" x14ac:dyDescent="0.35">
      <c r="C62" t="s">
        <v>374</v>
      </c>
      <c r="D62" s="59" t="s">
        <v>233</v>
      </c>
      <c r="E62" s="43">
        <f t="shared" ca="1" si="87"/>
        <v>9439.1514204444538</v>
      </c>
      <c r="F62" s="30">
        <f ca="1">IF(OR(F48&gt;0,F75&lt;0),0,IF(F2=year_stop,MAX(0,F60),MAX(0,F60*assumptions!$E$302)))</f>
        <v>295.85568391631426</v>
      </c>
      <c r="G62" s="30">
        <f ca="1">IF(OR(G48&gt;0,G75&lt;0),0,IF(G2=year_stop,MAX(0,G60),MAX(0,G60*assumptions!$E$302)))</f>
        <v>436.65985277381941</v>
      </c>
      <c r="H62" s="30">
        <f ca="1">IF(OR(H48&gt;0,H75&lt;0),0,IF(H2=year_stop,MAX(0,H60),MAX(0,H60*assumptions!$E$302)))</f>
        <v>473.23683776188494</v>
      </c>
      <c r="I62" s="30">
        <f ca="1">IF(OR(I48&gt;0,I75&lt;0),0,IF(I2=year_stop,MAX(0,I60),MAX(0,I60*assumptions!$E$302)))</f>
        <v>478.09932430216986</v>
      </c>
      <c r="J62" s="30">
        <f ca="1">IF(OR(J48&gt;0,J75&lt;0),0,IF(J2=year_stop,MAX(0,J60),MAX(0,J60*assumptions!$E$302)))</f>
        <v>473.00351857638293</v>
      </c>
      <c r="K62" s="30">
        <f ca="1">IF(OR(K48&gt;0,K75&lt;0),0,IF(K2=year_stop,MAX(0,K60),MAX(0,K60*assumptions!$E$302)))</f>
        <v>330.99572444136186</v>
      </c>
      <c r="L62" s="30">
        <f ca="1">IF(OR(L48&gt;0,L75&lt;0),0,IF(L2=year_stop,MAX(0,L60),MAX(0,L60*assumptions!$E$302)))</f>
        <v>453.73658616788555</v>
      </c>
      <c r="M62" s="30">
        <f ca="1">IF(OR(M48&gt;0,M75&lt;0),0,IF(M2=year_stop,MAX(0,M60),MAX(0,M60*assumptions!$E$302)))</f>
        <v>481.71119648330324</v>
      </c>
      <c r="N62" s="30">
        <f ca="1">IF(OR(N48&gt;0,N75&lt;0),0,IF(N2=year_stop,MAX(0,N60),MAX(0,N60*assumptions!$E$302)))</f>
        <v>480.74937249403303</v>
      </c>
      <c r="O62" s="30">
        <f ca="1">IF(OR(O48&gt;0,O75&lt;0),0,IF(O2=year_stop,MAX(0,O60),MAX(0,O60*assumptions!$E$302)))</f>
        <v>470.58289717696698</v>
      </c>
      <c r="P62" s="30">
        <f ca="1">IF(OR(P48&gt;0,P75&lt;0),0,IF(P2=year_stop,MAX(0,P60),MAX(0,P60*assumptions!$E$302)))</f>
        <v>457.11353412447812</v>
      </c>
      <c r="Q62" s="30">
        <f ca="1">IF(OR(Q48&gt;0,Q75&lt;0),0,IF(Q2=year_stop,MAX(0,Q60),MAX(0,Q60*assumptions!$E$302)))</f>
        <v>282.7363175208921</v>
      </c>
      <c r="R62" s="30">
        <f ca="1">IF(OR(R48&gt;0,R75&lt;0),0,IF(R2=year_stop,MAX(0,R60),MAX(0,R60*assumptions!$E$302)))</f>
        <v>410.86010841541787</v>
      </c>
      <c r="S62" s="30">
        <f ca="1">IF(OR(S48&gt;0,S75&lt;0),0,IF(S2=year_stop,MAX(0,S60),MAX(0,S60*assumptions!$E$302)))</f>
        <v>435.9679039149039</v>
      </c>
      <c r="T62" s="30">
        <f ca="1">IF(OR(T48&gt;0,T75&lt;0),0,IF(T2=year_stop,MAX(0,T60),MAX(0,T60*assumptions!$E$302)))</f>
        <v>429.46900653676443</v>
      </c>
      <c r="U62" s="30">
        <f ca="1">IF(OR(U48&gt;0,U75&lt;0),0,IF(U2=year_stop,MAX(0,U60),MAX(0,U60*assumptions!$E$302)))</f>
        <v>412.76433469028916</v>
      </c>
      <c r="V62" s="30">
        <f ca="1">IF(OR(V48&gt;0,V75&lt;0),0,IF(V2=year_stop,MAX(0,V60),MAX(0,V60*assumptions!$E$302)))</f>
        <v>392.25136776036834</v>
      </c>
      <c r="W62" s="30">
        <f ca="1">IF(OR(W48&gt;0,W75&lt;0),0,IF(W2=year_stop,MAX(0,W60),MAX(0,W60*assumptions!$E$302)))</f>
        <v>179.32311696502259</v>
      </c>
      <c r="X62" s="30">
        <f ca="1">IF(OR(X48&gt;0,X75&lt;0),0,IF(X2=year_stop,MAX(0,X60),MAX(0,X60*assumptions!$E$302)))</f>
        <v>312.10245076454834</v>
      </c>
      <c r="Y62" s="30">
        <f ca="1">IF(OR(Y48&gt;0,Y75&lt;0),0,IF(Y2=year_stop,MAX(0,Y60),MAX(0,Y60*assumptions!$E$302)))</f>
        <v>332.46949523142536</v>
      </c>
      <c r="Z62" s="30">
        <f ca="1">IF(OR(Z48&gt;0,Z75&lt;0),0,IF(Z2=year_stop,MAX(0,Z60),MAX(0,Z60*assumptions!$E$302)))</f>
        <v>318.16389766149393</v>
      </c>
      <c r="AA62" s="30">
        <f ca="1">IF(OR(AA48&gt;0,AA75&lt;0),0,IF(AA2=year_stop,MAX(0,AA60),MAX(0,AA60*assumptions!$E$302)))</f>
        <v>292.47903398688135</v>
      </c>
      <c r="AB62" s="30">
        <f ca="1">IF(OR(AB48&gt;0,AB75&lt;0),0,IF(AB2=year_stop,MAX(0,AB60),MAX(0,AB60*assumptions!$E$302)))</f>
        <v>262.37313433771584</v>
      </c>
      <c r="AC62" s="30">
        <f ca="1">IF(OR(AC48&gt;0,AC75&lt;0),0,IF(AC2=year_stop,MAX(0,AC60),MAX(0,AC60*assumptions!$E$302)))</f>
        <v>0</v>
      </c>
      <c r="AD62" s="30">
        <f ca="1">IF(OR(AD48&gt;0,AD75&lt;0),0,IF(AD2=year_stop,MAX(0,AD60),MAX(0,AD60*assumptions!$E$302)))</f>
        <v>135.88871815768456</v>
      </c>
      <c r="AE62" s="30">
        <f ca="1">IF(OR(AE48&gt;0,AE75&lt;0),0,IF(AE2=year_stop,MAX(0,AE60),MAX(0,AE60*assumptions!$E$302)))</f>
        <v>150.58070490804661</v>
      </c>
      <c r="AF62" s="30">
        <f ca="1">IF(OR(AF48&gt;0,AF75&lt;0),0,IF(AF2=year_stop,MAX(0,AF60),MAX(0,AF60*assumptions!$E$302)))</f>
        <v>126.03332900554153</v>
      </c>
      <c r="AG62" s="30">
        <f ca="1">IF(OR(AG48&gt;0,AG75&lt;0),0,IF(AG2=year_stop,MAX(0,AG60),MAX(0,AG60*assumptions!$E$302)))</f>
        <v>88.413075653192607</v>
      </c>
      <c r="AH62" s="30">
        <f ca="1">IF(OR(AH48&gt;0,AH75&lt;0),0,IF(AH2=year_stop,MAX(0,AH60),MAX(0,AH60*assumptions!$E$302)))</f>
        <v>45.530896715663154</v>
      </c>
      <c r="AI62" s="30">
        <f ca="1">IF(OR(AI48&gt;0,AI75&lt;0),0,IF(AI2=year_stop,MAX(0,AI60),MAX(0,AI60*assumptions!$E$302)))</f>
        <v>0</v>
      </c>
      <c r="AJ62" s="30">
        <f ca="1">IF(OR(AJ48&gt;0,AJ75&lt;0),0,IF(AJ2=year_stop,MAX(0,AJ60),MAX(0,AJ60*assumptions!$E$302)))</f>
        <v>0</v>
      </c>
      <c r="AK62" s="30">
        <f ca="1">IF(OR(AK48&gt;0,AK75&lt;0),0,IF(AK2=year_stop,MAX(0,AK60),MAX(0,AK60*assumptions!$E$302)))</f>
        <v>0</v>
      </c>
      <c r="AL62" s="30">
        <f ca="1">IF(OR(AL48&gt;0,AL75&lt;0),0,IF(AL2=year_stop,MAX(0,AL60),MAX(0,AL60*assumptions!$E$302)))</f>
        <v>0</v>
      </c>
      <c r="AM62" s="30">
        <f ca="1">IF(OR(AM48&gt;0,AM75&lt;0),0,IF(AM2=year_stop,MAX(0,AM60),MAX(0,AM60*assumptions!$E$302)))</f>
        <v>0</v>
      </c>
      <c r="AN62" s="30">
        <f ca="1">IF(OR(AN48&gt;0,AN75&lt;0),0,IF(AN2=year_stop,MAX(0,AN60),MAX(0,AN60*assumptions!$E$302)))</f>
        <v>0</v>
      </c>
      <c r="AO62" s="30">
        <f ca="1">IF(OR(AO48&gt;0,AO75&lt;0),0,IF(AO2=year_stop,MAX(0,AO60),MAX(0,AO60*assumptions!$E$302)))</f>
        <v>0</v>
      </c>
      <c r="AP62" s="30">
        <f ca="1">IF(OR(AP48&gt;0,AP75&lt;0),0,IF(AP2=year_stop,MAX(0,AP60),MAX(0,AP60*assumptions!$E$302)))</f>
        <v>0</v>
      </c>
      <c r="AQ62" s="30">
        <f ca="1">IF(OR(AQ48&gt;0,AQ75&lt;0),0,IF(AQ2=year_stop,MAX(0,AQ60),MAX(0,AQ60*assumptions!$E$302)))</f>
        <v>0</v>
      </c>
      <c r="AR62" s="30">
        <f ca="1">IF(OR(AR48&gt;0,AR75&lt;0),0,IF(AR2=year_stop,MAX(0,AR60),MAX(0,AR60*assumptions!$E$302)))</f>
        <v>0</v>
      </c>
      <c r="AS62" s="30">
        <f ca="1">IF(OR(AS48&gt;0,AS75&lt;0),0,IF(AS2=year_stop,MAX(0,AS60),MAX(0,AS60*assumptions!$E$302)))</f>
        <v>0</v>
      </c>
      <c r="AT62" s="30">
        <f ca="1">IF(OR(AT48&gt;0,AT75&lt;0),0,IF(AT2=year_stop,MAX(0,AT60),MAX(0,AT60*assumptions!$E$302)))</f>
        <v>0</v>
      </c>
      <c r="AU62" s="30">
        <f ca="1">IF(OR(AU48&gt;0,AU75&lt;0),0,IF(AU2=year_stop,MAX(0,AU60),MAX(0,AU60*assumptions!$E$302)))</f>
        <v>0</v>
      </c>
      <c r="AV62" s="30">
        <f ca="1">IF(OR(AV48&gt;0,AV75&lt;0),0,IF(AV2=year_stop,MAX(0,AV60),MAX(0,AV60*assumptions!$E$302)))</f>
        <v>0</v>
      </c>
      <c r="AW62" s="30">
        <f ca="1">IF(OR(AW48&gt;0,AW75&lt;0),0,IF(AW2=year_stop,MAX(0,AW60),MAX(0,AW60*assumptions!$E$302)))</f>
        <v>0</v>
      </c>
      <c r="AX62" s="30">
        <f ca="1">IF(OR(AX48&gt;0,AX75&lt;0),0,IF(AX2=year_stop,MAX(0,AX60),MAX(0,AX60*assumptions!$E$302)))</f>
        <v>0</v>
      </c>
      <c r="AY62" s="30">
        <f ca="1">IF(OR(AY48&gt;0,AY75&lt;0),0,IF(AY2=year_stop,MAX(0,AY60),MAX(0,AY60*assumptions!$E$302)))</f>
        <v>0</v>
      </c>
      <c r="AZ62" s="30">
        <f ca="1">IF(OR(AZ48&gt;0,AZ75&lt;0),0,IF(AZ2=year_stop,MAX(0,AZ60),MAX(0,AZ60*assumptions!$E$302)))</f>
        <v>0</v>
      </c>
      <c r="BA62" s="30">
        <f ca="1">IF(OR(BA48&gt;0,BA75&lt;0),0,IF(BA2=year_stop,MAX(0,BA60),MAX(0,BA60*assumptions!$E$302)))</f>
        <v>0</v>
      </c>
      <c r="BB62" s="30">
        <f ca="1">IF(OR(BB48&gt;0,BB75&lt;0),0,IF(BB2=year_stop,MAX(0,BB60),MAX(0,BB60*assumptions!$E$302)))</f>
        <v>0</v>
      </c>
      <c r="BC62" s="30">
        <f ca="1">IF(OR(BC48&gt;0,BC75&lt;0),0,IF(BC2=year_stop,MAX(0,BC60),MAX(0,BC60*assumptions!$E$302)))</f>
        <v>0</v>
      </c>
      <c r="BD62" s="30">
        <f ca="1">IF(OR(BD48&gt;0,BD75&lt;0),0,IF(BD2=year_stop,MAX(0,BD60),MAX(0,BD60*assumptions!$E$302)))</f>
        <v>0</v>
      </c>
      <c r="BE62" s="30">
        <f ca="1">IF(OR(BE48&gt;0,BE75&lt;0),0,IF(BE2=year_stop,MAX(0,BE60),MAX(0,BE60*assumptions!$E$302)))</f>
        <v>0</v>
      </c>
      <c r="BF62" s="30">
        <f ca="1">IF(OR(BF48&gt;0,BF75&lt;0),0,IF(BF2=year_stop,MAX(0,BF60),MAX(0,BF60*assumptions!$E$302)))</f>
        <v>0</v>
      </c>
      <c r="BG62" s="30">
        <f ca="1">IF(OR(BG48&gt;0,BG75&lt;0),0,IF(BG2=year_stop,MAX(0,BG60),MAX(0,BG60*assumptions!$E$302)))</f>
        <v>0</v>
      </c>
      <c r="BH62" s="30">
        <f ca="1">IF(OR(BH48&gt;0,BH75&lt;0),0,IF(BH2=year_stop,MAX(0,BH60),MAX(0,BH60*assumptions!$E$302)))</f>
        <v>0</v>
      </c>
      <c r="BI62" s="30">
        <f ca="1">IF(OR(BI48&gt;0,BI75&lt;0),0,IF(BI2=year_stop,MAX(0,BI60),MAX(0,BI60*assumptions!$E$302)))</f>
        <v>0</v>
      </c>
    </row>
    <row r="63" spans="2:16384" outlineLevel="1" x14ac:dyDescent="0.35">
      <c r="C63" t="s">
        <v>375</v>
      </c>
      <c r="D63" s="59" t="s">
        <v>233</v>
      </c>
      <c r="E63" s="43">
        <f t="shared" ca="1" si="87"/>
        <v>5614.6148409892239</v>
      </c>
      <c r="F63" s="30">
        <f ca="1">-MIN(F59+F68-F67-F62,0)</f>
        <v>0</v>
      </c>
      <c r="G63" s="30">
        <f t="shared" ref="G63:BI63" ca="1" si="92">-MIN(G59+G68-G67-G62,0)</f>
        <v>0</v>
      </c>
      <c r="H63" s="30">
        <f t="shared" ca="1" si="92"/>
        <v>0</v>
      </c>
      <c r="I63" s="30">
        <f t="shared" ca="1" si="92"/>
        <v>0</v>
      </c>
      <c r="J63" s="30">
        <f t="shared" ca="1" si="92"/>
        <v>0</v>
      </c>
      <c r="K63" s="30">
        <f t="shared" ca="1" si="92"/>
        <v>0</v>
      </c>
      <c r="L63" s="30">
        <f t="shared" ca="1" si="92"/>
        <v>0</v>
      </c>
      <c r="M63" s="30">
        <f t="shared" ca="1" si="92"/>
        <v>0</v>
      </c>
      <c r="N63" s="30">
        <f t="shared" ca="1" si="92"/>
        <v>0</v>
      </c>
      <c r="O63" s="30">
        <f t="shared" ca="1" si="92"/>
        <v>0</v>
      </c>
      <c r="P63" s="30">
        <f t="shared" ca="1" si="92"/>
        <v>0</v>
      </c>
      <c r="Q63" s="30">
        <f t="shared" ca="1" si="92"/>
        <v>0</v>
      </c>
      <c r="R63" s="30">
        <f t="shared" ca="1" si="92"/>
        <v>0</v>
      </c>
      <c r="S63" s="30">
        <f t="shared" ca="1" si="92"/>
        <v>0</v>
      </c>
      <c r="T63" s="30">
        <f t="shared" ca="1" si="92"/>
        <v>0</v>
      </c>
      <c r="U63" s="30">
        <f t="shared" ca="1" si="92"/>
        <v>0</v>
      </c>
      <c r="V63" s="30">
        <f t="shared" ca="1" si="92"/>
        <v>0</v>
      </c>
      <c r="W63" s="30">
        <f t="shared" ca="1" si="92"/>
        <v>0</v>
      </c>
      <c r="X63" s="30">
        <f t="shared" ca="1" si="92"/>
        <v>0</v>
      </c>
      <c r="Y63" s="30">
        <f t="shared" ca="1" si="92"/>
        <v>0</v>
      </c>
      <c r="Z63" s="30">
        <f t="shared" ca="1" si="92"/>
        <v>0</v>
      </c>
      <c r="AA63" s="30">
        <f t="shared" ca="1" si="92"/>
        <v>0</v>
      </c>
      <c r="AB63" s="30">
        <f t="shared" ca="1" si="92"/>
        <v>0</v>
      </c>
      <c r="AC63" s="30">
        <f t="shared" ca="1" si="92"/>
        <v>0</v>
      </c>
      <c r="AD63" s="30">
        <f t="shared" ca="1" si="92"/>
        <v>0</v>
      </c>
      <c r="AE63" s="30">
        <f t="shared" ca="1" si="92"/>
        <v>0</v>
      </c>
      <c r="AF63" s="30">
        <f t="shared" ca="1" si="92"/>
        <v>0</v>
      </c>
      <c r="AG63" s="30">
        <f t="shared" ca="1" si="92"/>
        <v>0</v>
      </c>
      <c r="AH63" s="30">
        <f t="shared" ca="1" si="92"/>
        <v>0</v>
      </c>
      <c r="AI63" s="30">
        <f t="shared" ca="1" si="92"/>
        <v>7.1054273576010019E-15</v>
      </c>
      <c r="AJ63" s="30">
        <f t="shared" ca="1" si="92"/>
        <v>0</v>
      </c>
      <c r="AK63" s="30">
        <f t="shared" ca="1" si="92"/>
        <v>0</v>
      </c>
      <c r="AL63" s="30">
        <f t="shared" ca="1" si="92"/>
        <v>0</v>
      </c>
      <c r="AM63" s="30">
        <f t="shared" ca="1" si="92"/>
        <v>315.99794706802845</v>
      </c>
      <c r="AN63" s="30">
        <f t="shared" ca="1" si="92"/>
        <v>368.81365658230294</v>
      </c>
      <c r="AO63" s="30">
        <f t="shared" ca="1" si="92"/>
        <v>902.7447073448144</v>
      </c>
      <c r="AP63" s="30">
        <f t="shared" ca="1" si="92"/>
        <v>507.68825802036338</v>
      </c>
      <c r="AQ63" s="30">
        <f t="shared" ca="1" si="92"/>
        <v>571.64745596119678</v>
      </c>
      <c r="AR63" s="30">
        <f t="shared" ca="1" si="92"/>
        <v>638.12582325026528</v>
      </c>
      <c r="AS63" s="30">
        <f t="shared" ca="1" si="92"/>
        <v>707.20658577252038</v>
      </c>
      <c r="AT63" s="30">
        <f t="shared" ca="1" si="92"/>
        <v>1602.3904069897326</v>
      </c>
      <c r="AU63" s="30">
        <f t="shared" ca="1" si="92"/>
        <v>0</v>
      </c>
      <c r="AV63" s="30">
        <f t="shared" ca="1" si="92"/>
        <v>0</v>
      </c>
      <c r="AW63" s="30">
        <f t="shared" ca="1" si="92"/>
        <v>0</v>
      </c>
      <c r="AX63" s="30">
        <f t="shared" ca="1" si="92"/>
        <v>0</v>
      </c>
      <c r="AY63" s="30">
        <f t="shared" ca="1" si="92"/>
        <v>0</v>
      </c>
      <c r="AZ63" s="30">
        <f t="shared" ca="1" si="92"/>
        <v>0</v>
      </c>
      <c r="BA63" s="30">
        <f t="shared" ca="1" si="92"/>
        <v>0</v>
      </c>
      <c r="BB63" s="30">
        <f t="shared" ca="1" si="92"/>
        <v>0</v>
      </c>
      <c r="BC63" s="30">
        <f t="shared" ca="1" si="92"/>
        <v>0</v>
      </c>
      <c r="BD63" s="30">
        <f t="shared" ca="1" si="92"/>
        <v>0</v>
      </c>
      <c r="BE63" s="30">
        <f t="shared" ca="1" si="92"/>
        <v>0</v>
      </c>
      <c r="BF63" s="30">
        <f t="shared" ca="1" si="92"/>
        <v>0</v>
      </c>
      <c r="BG63" s="30">
        <f t="shared" ca="1" si="92"/>
        <v>0</v>
      </c>
      <c r="BH63" s="30">
        <f t="shared" ca="1" si="92"/>
        <v>0</v>
      </c>
      <c r="BI63" s="30">
        <f t="shared" ca="1" si="92"/>
        <v>0</v>
      </c>
    </row>
    <row r="64" spans="2:16384" outlineLevel="1" x14ac:dyDescent="0.35">
      <c r="B64" s="7" t="s">
        <v>376</v>
      </c>
      <c r="D64" s="59" t="s">
        <v>233</v>
      </c>
      <c r="E64" s="43">
        <f t="shared" ca="1" si="87"/>
        <v>-10.855253896850456</v>
      </c>
      <c r="F64" s="30">
        <f t="shared" ref="F64:AK64" ca="1" si="93">F41+F57-F62+F63</f>
        <v>125.94003921014144</v>
      </c>
      <c r="G64" s="30">
        <f t="shared" ca="1" si="93"/>
        <v>60.344643796073569</v>
      </c>
      <c r="H64" s="30">
        <f t="shared" ca="1" si="93"/>
        <v>15.675850709170902</v>
      </c>
      <c r="I64" s="30">
        <f t="shared" ca="1" si="93"/>
        <v>2.083922802979373</v>
      </c>
      <c r="J64" s="30">
        <f t="shared" ca="1" si="93"/>
        <v>-2.1839167396230437</v>
      </c>
      <c r="K64" s="30">
        <f t="shared" ca="1" si="93"/>
        <v>-60.860483200723309</v>
      </c>
      <c r="L64" s="30">
        <f t="shared" ca="1" si="93"/>
        <v>52.603226454224455</v>
      </c>
      <c r="M64" s="30">
        <f t="shared" ca="1" si="93"/>
        <v>11.989118706607655</v>
      </c>
      <c r="N64" s="30">
        <f t="shared" ca="1" si="93"/>
        <v>-0.41221028111584701</v>
      </c>
      <c r="O64" s="30">
        <f t="shared" ca="1" si="93"/>
        <v>-4.3570608501712513</v>
      </c>
      <c r="P64" s="30">
        <f t="shared" ca="1" si="93"/>
        <v>-5.7725841653523844</v>
      </c>
      <c r="Q64" s="30">
        <f t="shared" ca="1" si="93"/>
        <v>-74.733092830108262</v>
      </c>
      <c r="R64" s="30">
        <f t="shared" ca="1" si="93"/>
        <v>54.910196097653909</v>
      </c>
      <c r="S64" s="30">
        <f t="shared" ca="1" si="93"/>
        <v>10.760483785494102</v>
      </c>
      <c r="T64" s="30">
        <f t="shared" ca="1" si="93"/>
        <v>-2.7852417334884763</v>
      </c>
      <c r="U64" s="30">
        <f t="shared" ca="1" si="93"/>
        <v>-7.1591450770607707</v>
      </c>
      <c r="V64" s="30">
        <f t="shared" ca="1" si="93"/>
        <v>-8.7912715413946785</v>
      </c>
      <c r="W64" s="30">
        <f t="shared" ca="1" si="93"/>
        <v>-91.254964626576708</v>
      </c>
      <c r="X64" s="30">
        <f t="shared" ca="1" si="93"/>
        <v>56.905428771225274</v>
      </c>
      <c r="Y64" s="30">
        <f t="shared" ca="1" si="93"/>
        <v>8.7287333429473506</v>
      </c>
      <c r="Z64" s="30">
        <f t="shared" ca="1" si="93"/>
        <v>-6.1309703871134502</v>
      </c>
      <c r="AA64" s="30">
        <f t="shared" ca="1" si="93"/>
        <v>-11.007798717691117</v>
      </c>
      <c r="AB64" s="30">
        <f t="shared" ca="1" si="93"/>
        <v>-12.902528421070969</v>
      </c>
      <c r="AC64" s="30">
        <f t="shared" ca="1" si="93"/>
        <v>-112.44562900187822</v>
      </c>
      <c r="AD64" s="30">
        <f t="shared" ca="1" si="93"/>
        <v>58.238022067579124</v>
      </c>
      <c r="AE64" s="30">
        <f t="shared" ca="1" si="93"/>
        <v>6.2965657501551391</v>
      </c>
      <c r="AF64" s="30">
        <f t="shared" ca="1" si="93"/>
        <v>-10.520303958216459</v>
      </c>
      <c r="AG64" s="30">
        <f t="shared" ca="1" si="93"/>
        <v>-16.122965722435254</v>
      </c>
      <c r="AH64" s="30">
        <f t="shared" ca="1" si="93"/>
        <v>-18.378076687512625</v>
      </c>
      <c r="AI64" s="30">
        <f t="shared" ca="1" si="93"/>
        <v>-19.513241449569925</v>
      </c>
      <c r="AJ64" s="30">
        <f t="shared" ca="1" si="93"/>
        <v>0</v>
      </c>
      <c r="AK64" s="30">
        <f t="shared" ca="1" si="93"/>
        <v>0</v>
      </c>
      <c r="AL64" s="30">
        <f t="shared" ref="AL64:BI64" ca="1" si="94">AL41+AL57-AL62+AL63</f>
        <v>0</v>
      </c>
      <c r="AM64" s="30">
        <f t="shared" ca="1" si="94"/>
        <v>0</v>
      </c>
      <c r="AN64" s="30">
        <f t="shared" ca="1" si="94"/>
        <v>0</v>
      </c>
      <c r="AO64" s="30">
        <f t="shared" ca="1" si="94"/>
        <v>0</v>
      </c>
      <c r="AP64" s="30">
        <f t="shared" ca="1" si="94"/>
        <v>0</v>
      </c>
      <c r="AQ64" s="30">
        <f t="shared" ca="1" si="94"/>
        <v>0</v>
      </c>
      <c r="AR64" s="30">
        <f t="shared" ca="1" si="94"/>
        <v>0</v>
      </c>
      <c r="AS64" s="30">
        <f t="shared" ca="1" si="94"/>
        <v>0</v>
      </c>
      <c r="AT64" s="30">
        <f t="shared" ca="1" si="94"/>
        <v>-10</v>
      </c>
      <c r="AU64" s="30">
        <f t="shared" ca="1" si="94"/>
        <v>0</v>
      </c>
      <c r="AV64" s="30">
        <f t="shared" ca="1" si="94"/>
        <v>0</v>
      </c>
      <c r="AW64" s="30">
        <f t="shared" ca="1" si="94"/>
        <v>0</v>
      </c>
      <c r="AX64" s="30">
        <f t="shared" ca="1" si="94"/>
        <v>0</v>
      </c>
      <c r="AY64" s="30">
        <f t="shared" ca="1" si="94"/>
        <v>0</v>
      </c>
      <c r="AZ64" s="30">
        <f t="shared" ca="1" si="94"/>
        <v>0</v>
      </c>
      <c r="BA64" s="30">
        <f t="shared" ca="1" si="94"/>
        <v>0</v>
      </c>
      <c r="BB64" s="30">
        <f t="shared" ca="1" si="94"/>
        <v>0</v>
      </c>
      <c r="BC64" s="30">
        <f t="shared" ca="1" si="94"/>
        <v>0</v>
      </c>
      <c r="BD64" s="30">
        <f t="shared" ca="1" si="94"/>
        <v>0</v>
      </c>
      <c r="BE64" s="30">
        <f t="shared" ca="1" si="94"/>
        <v>0</v>
      </c>
      <c r="BF64" s="30">
        <f t="shared" ca="1" si="94"/>
        <v>0</v>
      </c>
      <c r="BG64" s="30">
        <f t="shared" ca="1" si="94"/>
        <v>0</v>
      </c>
      <c r="BH64" s="30">
        <f t="shared" ca="1" si="94"/>
        <v>0</v>
      </c>
      <c r="BI64" s="30">
        <f t="shared" ca="1" si="94"/>
        <v>0</v>
      </c>
    </row>
    <row r="65" spans="1:16384" outlineLevel="1" x14ac:dyDescent="0.35">
      <c r="E65" s="43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</row>
    <row r="66" spans="1:16384" ht="15" outlineLevel="1" thickBot="1" x14ac:dyDescent="0.4">
      <c r="A66" s="22" t="s">
        <v>377</v>
      </c>
      <c r="B66" s="22"/>
      <c r="C66" s="23"/>
      <c r="D66" s="23"/>
      <c r="E66" s="46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</row>
    <row r="67" spans="1:16384" outlineLevel="1" x14ac:dyDescent="0.35">
      <c r="C67" t="s">
        <v>247</v>
      </c>
      <c r="D67" s="59" t="s">
        <v>233</v>
      </c>
      <c r="E67" s="43">
        <f>AVERAGE(F67:BI67)</f>
        <v>7.1428571428571432</v>
      </c>
      <c r="F67" s="30">
        <f>IF(F2&gt;=year_stop,0,assumptions!$E$282)</f>
        <v>10</v>
      </c>
      <c r="G67" s="30">
        <f>IF(G2&gt;=year_stop,0,assumptions!$E$282)</f>
        <v>10</v>
      </c>
      <c r="H67" s="30">
        <f>IF(H2&gt;=year_stop,0,assumptions!$E$282)</f>
        <v>10</v>
      </c>
      <c r="I67" s="30">
        <f>IF(I2&gt;=year_stop,0,assumptions!$E$282)</f>
        <v>10</v>
      </c>
      <c r="J67" s="30">
        <f>IF(J2&gt;=year_stop,0,assumptions!$E$282)</f>
        <v>10</v>
      </c>
      <c r="K67" s="30">
        <f>IF(K2&gt;=year_stop,0,assumptions!$E$282)</f>
        <v>10</v>
      </c>
      <c r="L67" s="30">
        <f>IF(L2&gt;=year_stop,0,assumptions!$E$282)</f>
        <v>10</v>
      </c>
      <c r="M67" s="30">
        <f>IF(M2&gt;=year_stop,0,assumptions!$E$282)</f>
        <v>10</v>
      </c>
      <c r="N67" s="30">
        <f>IF(N2&gt;=year_stop,0,assumptions!$E$282)</f>
        <v>10</v>
      </c>
      <c r="O67" s="30">
        <f>IF(O2&gt;=year_stop,0,assumptions!$E$282)</f>
        <v>10</v>
      </c>
      <c r="P67" s="30">
        <f>IF(P2&gt;=year_stop,0,assumptions!$E$282)</f>
        <v>10</v>
      </c>
      <c r="Q67" s="30">
        <f>IF(Q2&gt;=year_stop,0,assumptions!$E$282)</f>
        <v>10</v>
      </c>
      <c r="R67" s="30">
        <f>IF(R2&gt;=year_stop,0,assumptions!$E$282)</f>
        <v>10</v>
      </c>
      <c r="S67" s="30">
        <f>IF(S2&gt;=year_stop,0,assumptions!$E$282)</f>
        <v>10</v>
      </c>
      <c r="T67" s="30">
        <f>IF(T2&gt;=year_stop,0,assumptions!$E$282)</f>
        <v>10</v>
      </c>
      <c r="U67" s="30">
        <f>IF(U2&gt;=year_stop,0,assumptions!$E$282)</f>
        <v>10</v>
      </c>
      <c r="V67" s="30">
        <f>IF(V2&gt;=year_stop,0,assumptions!$E$282)</f>
        <v>10</v>
      </c>
      <c r="W67" s="30">
        <f>IF(W2&gt;=year_stop,0,assumptions!$E$282)</f>
        <v>10</v>
      </c>
      <c r="X67" s="30">
        <f>IF(X2&gt;=year_stop,0,assumptions!$E$282)</f>
        <v>10</v>
      </c>
      <c r="Y67" s="30">
        <f>IF(Y2&gt;=year_stop,0,assumptions!$E$282)</f>
        <v>10</v>
      </c>
      <c r="Z67" s="30">
        <f>IF(Z2&gt;=year_stop,0,assumptions!$E$282)</f>
        <v>10</v>
      </c>
      <c r="AA67" s="30">
        <f>IF(AA2&gt;=year_stop,0,assumptions!$E$282)</f>
        <v>10</v>
      </c>
      <c r="AB67" s="30">
        <f>IF(AB2&gt;=year_stop,0,assumptions!$E$282)</f>
        <v>10</v>
      </c>
      <c r="AC67" s="30">
        <f>IF(AC2&gt;=year_stop,0,assumptions!$E$282)</f>
        <v>10</v>
      </c>
      <c r="AD67" s="30">
        <f>IF(AD2&gt;=year_stop,0,assumptions!$E$282)</f>
        <v>10</v>
      </c>
      <c r="AE67" s="30">
        <f>IF(AE2&gt;=year_stop,0,assumptions!$E$282)</f>
        <v>10</v>
      </c>
      <c r="AF67" s="30">
        <f>IF(AF2&gt;=year_stop,0,assumptions!$E$282)</f>
        <v>10</v>
      </c>
      <c r="AG67" s="30">
        <f>IF(AG2&gt;=year_stop,0,assumptions!$E$282)</f>
        <v>10</v>
      </c>
      <c r="AH67" s="30">
        <f>IF(AH2&gt;=year_stop,0,assumptions!$E$282)</f>
        <v>10</v>
      </c>
      <c r="AI67" s="30">
        <f>IF(AI2&gt;=year_stop,0,assumptions!$E$282)</f>
        <v>10</v>
      </c>
      <c r="AJ67" s="30">
        <f>IF(AJ2&gt;=year_stop,0,assumptions!$E$282)</f>
        <v>10</v>
      </c>
      <c r="AK67" s="30">
        <f>IF(AK2&gt;=year_stop,0,assumptions!$E$282)</f>
        <v>10</v>
      </c>
      <c r="AL67" s="30">
        <f>IF(AL2&gt;=year_stop,0,assumptions!$E$282)</f>
        <v>10</v>
      </c>
      <c r="AM67" s="30">
        <f>IF(AM2&gt;=year_stop,0,assumptions!$E$282)</f>
        <v>10</v>
      </c>
      <c r="AN67" s="30">
        <f>IF(AN2&gt;=year_stop,0,assumptions!$E$282)</f>
        <v>10</v>
      </c>
      <c r="AO67" s="30">
        <f>IF(AO2&gt;=year_stop,0,assumptions!$E$282)</f>
        <v>10</v>
      </c>
      <c r="AP67" s="30">
        <f>IF(AP2&gt;=year_stop,0,assumptions!$E$282)</f>
        <v>10</v>
      </c>
      <c r="AQ67" s="30">
        <f>IF(AQ2&gt;=year_stop,0,assumptions!$E$282)</f>
        <v>10</v>
      </c>
      <c r="AR67" s="30">
        <f>IF(AR2&gt;=year_stop,0,assumptions!$E$282)</f>
        <v>10</v>
      </c>
      <c r="AS67" s="30">
        <f>IF(AS2&gt;=year_stop,0,assumptions!$E$282)</f>
        <v>10</v>
      </c>
      <c r="AT67" s="30">
        <f>IF(AT2&gt;=year_stop,0,assumptions!$E$282)</f>
        <v>0</v>
      </c>
      <c r="AU67" s="30">
        <f>IF(AU2&gt;=year_stop,0,assumptions!$E$282)</f>
        <v>0</v>
      </c>
      <c r="AV67" s="30">
        <f>IF(AV2&gt;=year_stop,0,assumptions!$E$282)</f>
        <v>0</v>
      </c>
      <c r="AW67" s="30">
        <f>IF(AW2&gt;=year_stop,0,assumptions!$E$282)</f>
        <v>0</v>
      </c>
      <c r="AX67" s="30">
        <f>IF(AX2&gt;=year_stop,0,assumptions!$E$282)</f>
        <v>0</v>
      </c>
      <c r="AY67" s="30">
        <f>IF(AY2&gt;=year_stop,0,assumptions!$E$282)</f>
        <v>0</v>
      </c>
      <c r="AZ67" s="30">
        <f>IF(AZ2&gt;=year_stop,0,assumptions!$E$282)</f>
        <v>0</v>
      </c>
      <c r="BA67" s="30">
        <f>IF(BA2&gt;=year_stop,0,assumptions!$E$282)</f>
        <v>0</v>
      </c>
      <c r="BB67" s="30">
        <f>IF(BB2&gt;=year_stop,0,assumptions!$E$282)</f>
        <v>0</v>
      </c>
      <c r="BC67" s="30">
        <f>IF(BC2&gt;=year_stop,0,assumptions!$E$282)</f>
        <v>0</v>
      </c>
      <c r="BD67" s="30">
        <f>IF(BD2&gt;=year_stop,0,assumptions!$E$282)</f>
        <v>0</v>
      </c>
      <c r="BE67" s="30">
        <f>IF(BE2&gt;=year_stop,0,assumptions!$E$282)</f>
        <v>0</v>
      </c>
      <c r="BF67" s="30">
        <f>IF(BF2&gt;=year_stop,0,assumptions!$E$282)</f>
        <v>0</v>
      </c>
      <c r="BG67" s="30">
        <f>IF(BG2&gt;=year_stop,0,assumptions!$E$282)</f>
        <v>0</v>
      </c>
      <c r="BH67" s="30">
        <f>IF(BH2&gt;=year_stop,0,assumptions!$E$282)</f>
        <v>0</v>
      </c>
      <c r="BI67" s="30">
        <f>IF(BI2&gt;=year_stop,0,assumptions!$E$282)</f>
        <v>0</v>
      </c>
    </row>
    <row r="68" spans="1:16384" outlineLevel="1" x14ac:dyDescent="0.35">
      <c r="C68" t="s">
        <v>240</v>
      </c>
      <c r="D68" s="59" t="s">
        <v>233</v>
      </c>
      <c r="E68" s="43">
        <f t="shared" ref="E68:E70" ca="1" si="95">SUM(F68:BI68)</f>
        <v>4456.2058626587586</v>
      </c>
      <c r="F68" s="30">
        <f>assumptions!E285</f>
        <v>10.855253896850449</v>
      </c>
      <c r="G68" s="30">
        <f t="shared" ref="G68:AL68" ca="1" si="96">IF(G2&gt;year_stop,0,F70)</f>
        <v>136.79529310699189</v>
      </c>
      <c r="H68" s="30">
        <f t="shared" ca="1" si="96"/>
        <v>197.13993690306546</v>
      </c>
      <c r="I68" s="30">
        <f t="shared" ca="1" si="96"/>
        <v>212.81578761223636</v>
      </c>
      <c r="J68" s="30">
        <f t="shared" ca="1" si="96"/>
        <v>214.89971041521574</v>
      </c>
      <c r="K68" s="30">
        <f t="shared" ca="1" si="96"/>
        <v>212.71579367559269</v>
      </c>
      <c r="L68" s="30">
        <f t="shared" ca="1" si="96"/>
        <v>151.85531047486938</v>
      </c>
      <c r="M68" s="30">
        <f t="shared" ca="1" si="96"/>
        <v>204.45853692909384</v>
      </c>
      <c r="N68" s="30">
        <f t="shared" ca="1" si="96"/>
        <v>216.44765563570149</v>
      </c>
      <c r="O68" s="30">
        <f t="shared" ca="1" si="96"/>
        <v>216.03544535458565</v>
      </c>
      <c r="P68" s="30">
        <f t="shared" ca="1" si="96"/>
        <v>211.6783845044144</v>
      </c>
      <c r="Q68" s="30">
        <f t="shared" ca="1" si="96"/>
        <v>205.90580033906201</v>
      </c>
      <c r="R68" s="30">
        <f t="shared" ca="1" si="96"/>
        <v>131.17270750895375</v>
      </c>
      <c r="S68" s="30">
        <f t="shared" ca="1" si="96"/>
        <v>186.08290360660766</v>
      </c>
      <c r="T68" s="30">
        <f t="shared" ca="1" si="96"/>
        <v>196.84338739210176</v>
      </c>
      <c r="U68" s="30">
        <f t="shared" ca="1" si="96"/>
        <v>194.05814565861328</v>
      </c>
      <c r="V68" s="30">
        <f t="shared" ca="1" si="96"/>
        <v>186.89900058155251</v>
      </c>
      <c r="W68" s="30">
        <f t="shared" ca="1" si="96"/>
        <v>178.10772904015784</v>
      </c>
      <c r="X68" s="30">
        <f t="shared" ca="1" si="96"/>
        <v>86.852764413581127</v>
      </c>
      <c r="Y68" s="30">
        <f t="shared" ca="1" si="96"/>
        <v>143.7581931848064</v>
      </c>
      <c r="Z68" s="30">
        <f t="shared" ca="1" si="96"/>
        <v>152.48692652775375</v>
      </c>
      <c r="AA68" s="30">
        <f t="shared" ca="1" si="96"/>
        <v>146.3559561406403</v>
      </c>
      <c r="AB68" s="30">
        <f t="shared" ca="1" si="96"/>
        <v>135.34815742294919</v>
      </c>
      <c r="AC68" s="30">
        <f t="shared" ca="1" si="96"/>
        <v>122.44562900187822</v>
      </c>
      <c r="AD68" s="30">
        <f t="shared" ca="1" si="96"/>
        <v>10</v>
      </c>
      <c r="AE68" s="30">
        <f t="shared" ca="1" si="96"/>
        <v>68.238022067579124</v>
      </c>
      <c r="AF68" s="30">
        <f t="shared" ca="1" si="96"/>
        <v>74.534587817734263</v>
      </c>
      <c r="AG68" s="30">
        <f t="shared" ca="1" si="96"/>
        <v>64.014283859517803</v>
      </c>
      <c r="AH68" s="30">
        <f t="shared" ca="1" si="96"/>
        <v>47.89131813708255</v>
      </c>
      <c r="AI68" s="30">
        <f t="shared" ca="1" si="96"/>
        <v>29.513241449569925</v>
      </c>
      <c r="AJ68" s="30">
        <f t="shared" ca="1" si="96"/>
        <v>10</v>
      </c>
      <c r="AK68" s="30">
        <f t="shared" ca="1" si="96"/>
        <v>10</v>
      </c>
      <c r="AL68" s="30">
        <f t="shared" ca="1" si="96"/>
        <v>10</v>
      </c>
      <c r="AM68" s="30">
        <f t="shared" ref="AM68:BI68" ca="1" si="97">IF(AM2&gt;year_stop,0,AL70)</f>
        <v>10</v>
      </c>
      <c r="AN68" s="30">
        <f t="shared" ca="1" si="97"/>
        <v>10</v>
      </c>
      <c r="AO68" s="30">
        <f t="shared" ca="1" si="97"/>
        <v>10</v>
      </c>
      <c r="AP68" s="30">
        <f t="shared" ca="1" si="97"/>
        <v>10</v>
      </c>
      <c r="AQ68" s="30">
        <f t="shared" ca="1" si="97"/>
        <v>10</v>
      </c>
      <c r="AR68" s="30">
        <f t="shared" ca="1" si="97"/>
        <v>10</v>
      </c>
      <c r="AS68" s="30">
        <f t="shared" ca="1" si="97"/>
        <v>10</v>
      </c>
      <c r="AT68" s="30">
        <f t="shared" ca="1" si="97"/>
        <v>10</v>
      </c>
      <c r="AU68" s="30">
        <f t="shared" si="97"/>
        <v>0</v>
      </c>
      <c r="AV68" s="30">
        <f t="shared" si="97"/>
        <v>0</v>
      </c>
      <c r="AW68" s="30">
        <f t="shared" si="97"/>
        <v>0</v>
      </c>
      <c r="AX68" s="30">
        <f t="shared" si="97"/>
        <v>0</v>
      </c>
      <c r="AY68" s="30">
        <f t="shared" si="97"/>
        <v>0</v>
      </c>
      <c r="AZ68" s="30">
        <f t="shared" si="97"/>
        <v>0</v>
      </c>
      <c r="BA68" s="30">
        <f t="shared" si="97"/>
        <v>0</v>
      </c>
      <c r="BB68" s="30">
        <f t="shared" si="97"/>
        <v>0</v>
      </c>
      <c r="BC68" s="30">
        <f t="shared" si="97"/>
        <v>0</v>
      </c>
      <c r="BD68" s="30">
        <f t="shared" si="97"/>
        <v>0</v>
      </c>
      <c r="BE68" s="30">
        <f t="shared" si="97"/>
        <v>0</v>
      </c>
      <c r="BF68" s="30">
        <f t="shared" si="97"/>
        <v>0</v>
      </c>
      <c r="BG68" s="30">
        <f t="shared" si="97"/>
        <v>0</v>
      </c>
      <c r="BH68" s="30">
        <f t="shared" si="97"/>
        <v>0</v>
      </c>
      <c r="BI68" s="30">
        <f t="shared" si="97"/>
        <v>0</v>
      </c>
      <c r="BJ68" s="30">
        <f t="shared" ref="BJ68:DU68" si="98">IF(BI2&gt;year_stop,0,BI70)</f>
        <v>0</v>
      </c>
      <c r="BK68" s="30">
        <f t="shared" si="98"/>
        <v>0</v>
      </c>
      <c r="BL68" s="30">
        <f t="shared" si="98"/>
        <v>0</v>
      </c>
      <c r="BM68" s="30">
        <f t="shared" si="98"/>
        <v>0</v>
      </c>
      <c r="BN68" s="30">
        <f t="shared" si="98"/>
        <v>0</v>
      </c>
      <c r="BO68" s="30">
        <f t="shared" si="98"/>
        <v>0</v>
      </c>
      <c r="BP68" s="30">
        <f t="shared" si="98"/>
        <v>0</v>
      </c>
      <c r="BQ68" s="30">
        <f t="shared" si="98"/>
        <v>0</v>
      </c>
      <c r="BR68" s="30">
        <f t="shared" si="98"/>
        <v>0</v>
      </c>
      <c r="BS68" s="30">
        <f t="shared" si="98"/>
        <v>0</v>
      </c>
      <c r="BT68" s="30">
        <f t="shared" si="98"/>
        <v>0</v>
      </c>
      <c r="BU68" s="30">
        <f t="shared" si="98"/>
        <v>0</v>
      </c>
      <c r="BV68" s="30">
        <f t="shared" si="98"/>
        <v>0</v>
      </c>
      <c r="BW68" s="30">
        <f t="shared" si="98"/>
        <v>0</v>
      </c>
      <c r="BX68" s="30">
        <f t="shared" si="98"/>
        <v>0</v>
      </c>
      <c r="BY68" s="30">
        <f t="shared" si="98"/>
        <v>0</v>
      </c>
      <c r="BZ68" s="30">
        <f t="shared" si="98"/>
        <v>0</v>
      </c>
      <c r="CA68" s="30">
        <f t="shared" si="98"/>
        <v>0</v>
      </c>
      <c r="CB68" s="30">
        <f t="shared" si="98"/>
        <v>0</v>
      </c>
      <c r="CC68" s="30">
        <f t="shared" si="98"/>
        <v>0</v>
      </c>
      <c r="CD68" s="30">
        <f t="shared" si="98"/>
        <v>0</v>
      </c>
      <c r="CE68" s="30">
        <f t="shared" si="98"/>
        <v>0</v>
      </c>
      <c r="CF68" s="30">
        <f t="shared" si="98"/>
        <v>0</v>
      </c>
      <c r="CG68" s="30">
        <f t="shared" si="98"/>
        <v>0</v>
      </c>
      <c r="CH68" s="30">
        <f t="shared" si="98"/>
        <v>0</v>
      </c>
      <c r="CI68" s="30">
        <f t="shared" si="98"/>
        <v>0</v>
      </c>
      <c r="CJ68" s="30">
        <f t="shared" si="98"/>
        <v>0</v>
      </c>
      <c r="CK68" s="30">
        <f t="shared" si="98"/>
        <v>0</v>
      </c>
      <c r="CL68" s="30">
        <f t="shared" si="98"/>
        <v>0</v>
      </c>
      <c r="CM68" s="30">
        <f t="shared" si="98"/>
        <v>0</v>
      </c>
      <c r="CN68" s="30">
        <f t="shared" si="98"/>
        <v>0</v>
      </c>
      <c r="CO68" s="30">
        <f t="shared" si="98"/>
        <v>0</v>
      </c>
      <c r="CP68" s="30">
        <f t="shared" si="98"/>
        <v>0</v>
      </c>
      <c r="CQ68" s="30">
        <f t="shared" si="98"/>
        <v>0</v>
      </c>
      <c r="CR68" s="30">
        <f t="shared" si="98"/>
        <v>0</v>
      </c>
      <c r="CS68" s="30">
        <f t="shared" si="98"/>
        <v>0</v>
      </c>
      <c r="CT68" s="30">
        <f t="shared" si="98"/>
        <v>0</v>
      </c>
      <c r="CU68" s="30">
        <f t="shared" si="98"/>
        <v>0</v>
      </c>
      <c r="CV68" s="30">
        <f t="shared" si="98"/>
        <v>0</v>
      </c>
      <c r="CW68" s="30">
        <f t="shared" si="98"/>
        <v>0</v>
      </c>
      <c r="CX68" s="30">
        <f t="shared" si="98"/>
        <v>0</v>
      </c>
      <c r="CY68" s="30">
        <f t="shared" si="98"/>
        <v>0</v>
      </c>
      <c r="CZ68" s="30">
        <f t="shared" si="98"/>
        <v>0</v>
      </c>
      <c r="DA68" s="30">
        <f t="shared" si="98"/>
        <v>0</v>
      </c>
      <c r="DB68" s="30">
        <f t="shared" si="98"/>
        <v>0</v>
      </c>
      <c r="DC68" s="30">
        <f t="shared" si="98"/>
        <v>0</v>
      </c>
      <c r="DD68" s="30">
        <f t="shared" si="98"/>
        <v>0</v>
      </c>
      <c r="DE68" s="30">
        <f t="shared" si="98"/>
        <v>0</v>
      </c>
      <c r="DF68" s="30">
        <f t="shared" si="98"/>
        <v>0</v>
      </c>
      <c r="DG68" s="30">
        <f t="shared" si="98"/>
        <v>0</v>
      </c>
      <c r="DH68" s="30">
        <f t="shared" si="98"/>
        <v>0</v>
      </c>
      <c r="DI68" s="30">
        <f t="shared" si="98"/>
        <v>0</v>
      </c>
      <c r="DJ68" s="30">
        <f t="shared" si="98"/>
        <v>0</v>
      </c>
      <c r="DK68" s="30">
        <f t="shared" si="98"/>
        <v>0</v>
      </c>
      <c r="DL68" s="30">
        <f t="shared" si="98"/>
        <v>0</v>
      </c>
      <c r="DM68" s="30">
        <f t="shared" si="98"/>
        <v>0</v>
      </c>
      <c r="DN68" s="30">
        <f t="shared" si="98"/>
        <v>0</v>
      </c>
      <c r="DO68" s="30">
        <f t="shared" si="98"/>
        <v>0</v>
      </c>
      <c r="DP68" s="30">
        <f t="shared" si="98"/>
        <v>0</v>
      </c>
      <c r="DQ68" s="30">
        <f t="shared" si="98"/>
        <v>0</v>
      </c>
      <c r="DR68" s="30">
        <f t="shared" si="98"/>
        <v>0</v>
      </c>
      <c r="DS68" s="30">
        <f t="shared" si="98"/>
        <v>0</v>
      </c>
      <c r="DT68" s="30">
        <f t="shared" si="98"/>
        <v>0</v>
      </c>
      <c r="DU68" s="30">
        <f t="shared" si="98"/>
        <v>0</v>
      </c>
      <c r="DV68" s="30">
        <f t="shared" ref="DV68:GG68" si="99">IF(DU2&gt;year_stop,0,DU70)</f>
        <v>0</v>
      </c>
      <c r="DW68" s="30">
        <f t="shared" si="99"/>
        <v>0</v>
      </c>
      <c r="DX68" s="30">
        <f t="shared" si="99"/>
        <v>0</v>
      </c>
      <c r="DY68" s="30">
        <f t="shared" si="99"/>
        <v>0</v>
      </c>
      <c r="DZ68" s="30">
        <f t="shared" si="99"/>
        <v>0</v>
      </c>
      <c r="EA68" s="30">
        <f t="shared" si="99"/>
        <v>0</v>
      </c>
      <c r="EB68" s="30">
        <f t="shared" si="99"/>
        <v>0</v>
      </c>
      <c r="EC68" s="30">
        <f t="shared" si="99"/>
        <v>0</v>
      </c>
      <c r="ED68" s="30">
        <f t="shared" si="99"/>
        <v>0</v>
      </c>
      <c r="EE68" s="30">
        <f t="shared" si="99"/>
        <v>0</v>
      </c>
      <c r="EF68" s="30">
        <f t="shared" si="99"/>
        <v>0</v>
      </c>
      <c r="EG68" s="30">
        <f t="shared" si="99"/>
        <v>0</v>
      </c>
      <c r="EH68" s="30">
        <f t="shared" si="99"/>
        <v>0</v>
      </c>
      <c r="EI68" s="30">
        <f t="shared" si="99"/>
        <v>0</v>
      </c>
      <c r="EJ68" s="30">
        <f t="shared" si="99"/>
        <v>0</v>
      </c>
      <c r="EK68" s="30">
        <f t="shared" si="99"/>
        <v>0</v>
      </c>
      <c r="EL68" s="30">
        <f t="shared" si="99"/>
        <v>0</v>
      </c>
      <c r="EM68" s="30">
        <f t="shared" si="99"/>
        <v>0</v>
      </c>
      <c r="EN68" s="30">
        <f t="shared" si="99"/>
        <v>0</v>
      </c>
      <c r="EO68" s="30">
        <f t="shared" si="99"/>
        <v>0</v>
      </c>
      <c r="EP68" s="30">
        <f t="shared" si="99"/>
        <v>0</v>
      </c>
      <c r="EQ68" s="30">
        <f t="shared" si="99"/>
        <v>0</v>
      </c>
      <c r="ER68" s="30">
        <f t="shared" si="99"/>
        <v>0</v>
      </c>
      <c r="ES68" s="30">
        <f t="shared" si="99"/>
        <v>0</v>
      </c>
      <c r="ET68" s="30">
        <f t="shared" si="99"/>
        <v>0</v>
      </c>
      <c r="EU68" s="30">
        <f t="shared" si="99"/>
        <v>0</v>
      </c>
      <c r="EV68" s="30">
        <f t="shared" si="99"/>
        <v>0</v>
      </c>
      <c r="EW68" s="30">
        <f t="shared" si="99"/>
        <v>0</v>
      </c>
      <c r="EX68" s="30">
        <f t="shared" si="99"/>
        <v>0</v>
      </c>
      <c r="EY68" s="30">
        <f t="shared" si="99"/>
        <v>0</v>
      </c>
      <c r="EZ68" s="30">
        <f t="shared" si="99"/>
        <v>0</v>
      </c>
      <c r="FA68" s="30">
        <f t="shared" si="99"/>
        <v>0</v>
      </c>
      <c r="FB68" s="30">
        <f t="shared" si="99"/>
        <v>0</v>
      </c>
      <c r="FC68" s="30">
        <f t="shared" si="99"/>
        <v>0</v>
      </c>
      <c r="FD68" s="30">
        <f t="shared" si="99"/>
        <v>0</v>
      </c>
      <c r="FE68" s="30">
        <f t="shared" si="99"/>
        <v>0</v>
      </c>
      <c r="FF68" s="30">
        <f t="shared" si="99"/>
        <v>0</v>
      </c>
      <c r="FG68" s="30">
        <f t="shared" si="99"/>
        <v>0</v>
      </c>
      <c r="FH68" s="30">
        <f t="shared" si="99"/>
        <v>0</v>
      </c>
      <c r="FI68" s="30">
        <f t="shared" si="99"/>
        <v>0</v>
      </c>
      <c r="FJ68" s="30">
        <f t="shared" si="99"/>
        <v>0</v>
      </c>
      <c r="FK68" s="30">
        <f t="shared" si="99"/>
        <v>0</v>
      </c>
      <c r="FL68" s="30">
        <f t="shared" si="99"/>
        <v>0</v>
      </c>
      <c r="FM68" s="30">
        <f t="shared" si="99"/>
        <v>0</v>
      </c>
      <c r="FN68" s="30">
        <f t="shared" si="99"/>
        <v>0</v>
      </c>
      <c r="FO68" s="30">
        <f t="shared" si="99"/>
        <v>0</v>
      </c>
      <c r="FP68" s="30">
        <f t="shared" si="99"/>
        <v>0</v>
      </c>
      <c r="FQ68" s="30">
        <f t="shared" si="99"/>
        <v>0</v>
      </c>
      <c r="FR68" s="30">
        <f t="shared" si="99"/>
        <v>0</v>
      </c>
      <c r="FS68" s="30">
        <f t="shared" si="99"/>
        <v>0</v>
      </c>
      <c r="FT68" s="30">
        <f t="shared" si="99"/>
        <v>0</v>
      </c>
      <c r="FU68" s="30">
        <f t="shared" si="99"/>
        <v>0</v>
      </c>
      <c r="FV68" s="30">
        <f t="shared" si="99"/>
        <v>0</v>
      </c>
      <c r="FW68" s="30">
        <f t="shared" si="99"/>
        <v>0</v>
      </c>
      <c r="FX68" s="30">
        <f t="shared" si="99"/>
        <v>0</v>
      </c>
      <c r="FY68" s="30">
        <f t="shared" si="99"/>
        <v>0</v>
      </c>
      <c r="FZ68" s="30">
        <f t="shared" si="99"/>
        <v>0</v>
      </c>
      <c r="GA68" s="30">
        <f t="shared" si="99"/>
        <v>0</v>
      </c>
      <c r="GB68" s="30">
        <f t="shared" si="99"/>
        <v>0</v>
      </c>
      <c r="GC68" s="30">
        <f t="shared" si="99"/>
        <v>0</v>
      </c>
      <c r="GD68" s="30">
        <f t="shared" si="99"/>
        <v>0</v>
      </c>
      <c r="GE68" s="30">
        <f t="shared" si="99"/>
        <v>0</v>
      </c>
      <c r="GF68" s="30">
        <f t="shared" si="99"/>
        <v>0</v>
      </c>
      <c r="GG68" s="30">
        <f t="shared" si="99"/>
        <v>0</v>
      </c>
      <c r="GH68" s="30">
        <f t="shared" ref="GH68:IS68" si="100">IF(GG2&gt;year_stop,0,GG70)</f>
        <v>0</v>
      </c>
      <c r="GI68" s="30">
        <f t="shared" si="100"/>
        <v>0</v>
      </c>
      <c r="GJ68" s="30">
        <f t="shared" si="100"/>
        <v>0</v>
      </c>
      <c r="GK68" s="30">
        <f t="shared" si="100"/>
        <v>0</v>
      </c>
      <c r="GL68" s="30">
        <f t="shared" si="100"/>
        <v>0</v>
      </c>
      <c r="GM68" s="30">
        <f t="shared" si="100"/>
        <v>0</v>
      </c>
      <c r="GN68" s="30">
        <f t="shared" si="100"/>
        <v>0</v>
      </c>
      <c r="GO68" s="30">
        <f t="shared" si="100"/>
        <v>0</v>
      </c>
      <c r="GP68" s="30">
        <f t="shared" si="100"/>
        <v>0</v>
      </c>
      <c r="GQ68" s="30">
        <f t="shared" si="100"/>
        <v>0</v>
      </c>
      <c r="GR68" s="30">
        <f t="shared" si="100"/>
        <v>0</v>
      </c>
      <c r="GS68" s="30">
        <f t="shared" si="100"/>
        <v>0</v>
      </c>
      <c r="GT68" s="30">
        <f t="shared" si="100"/>
        <v>0</v>
      </c>
      <c r="GU68" s="30">
        <f t="shared" si="100"/>
        <v>0</v>
      </c>
      <c r="GV68" s="30">
        <f t="shared" si="100"/>
        <v>0</v>
      </c>
      <c r="GW68" s="30">
        <f t="shared" si="100"/>
        <v>0</v>
      </c>
      <c r="GX68" s="30">
        <f t="shared" si="100"/>
        <v>0</v>
      </c>
      <c r="GY68" s="30">
        <f t="shared" si="100"/>
        <v>0</v>
      </c>
      <c r="GZ68" s="30">
        <f t="shared" si="100"/>
        <v>0</v>
      </c>
      <c r="HA68" s="30">
        <f t="shared" si="100"/>
        <v>0</v>
      </c>
      <c r="HB68" s="30">
        <f t="shared" si="100"/>
        <v>0</v>
      </c>
      <c r="HC68" s="30">
        <f t="shared" si="100"/>
        <v>0</v>
      </c>
      <c r="HD68" s="30">
        <f t="shared" si="100"/>
        <v>0</v>
      </c>
      <c r="HE68" s="30">
        <f t="shared" si="100"/>
        <v>0</v>
      </c>
      <c r="HF68" s="30">
        <f t="shared" si="100"/>
        <v>0</v>
      </c>
      <c r="HG68" s="30">
        <f t="shared" si="100"/>
        <v>0</v>
      </c>
      <c r="HH68" s="30">
        <f t="shared" si="100"/>
        <v>0</v>
      </c>
      <c r="HI68" s="30">
        <f t="shared" si="100"/>
        <v>0</v>
      </c>
      <c r="HJ68" s="30">
        <f t="shared" si="100"/>
        <v>0</v>
      </c>
      <c r="HK68" s="30">
        <f t="shared" si="100"/>
        <v>0</v>
      </c>
      <c r="HL68" s="30">
        <f t="shared" si="100"/>
        <v>0</v>
      </c>
      <c r="HM68" s="30">
        <f t="shared" si="100"/>
        <v>0</v>
      </c>
      <c r="HN68" s="30">
        <f t="shared" si="100"/>
        <v>0</v>
      </c>
      <c r="HO68" s="30">
        <f t="shared" si="100"/>
        <v>0</v>
      </c>
      <c r="HP68" s="30">
        <f t="shared" si="100"/>
        <v>0</v>
      </c>
      <c r="HQ68" s="30">
        <f t="shared" si="100"/>
        <v>0</v>
      </c>
      <c r="HR68" s="30">
        <f t="shared" si="100"/>
        <v>0</v>
      </c>
      <c r="HS68" s="30">
        <f t="shared" si="100"/>
        <v>0</v>
      </c>
      <c r="HT68" s="30">
        <f t="shared" si="100"/>
        <v>0</v>
      </c>
      <c r="HU68" s="30">
        <f t="shared" si="100"/>
        <v>0</v>
      </c>
      <c r="HV68" s="30">
        <f t="shared" si="100"/>
        <v>0</v>
      </c>
      <c r="HW68" s="30">
        <f t="shared" si="100"/>
        <v>0</v>
      </c>
      <c r="HX68" s="30">
        <f t="shared" si="100"/>
        <v>0</v>
      </c>
      <c r="HY68" s="30">
        <f t="shared" si="100"/>
        <v>0</v>
      </c>
      <c r="HZ68" s="30">
        <f t="shared" si="100"/>
        <v>0</v>
      </c>
      <c r="IA68" s="30">
        <f t="shared" si="100"/>
        <v>0</v>
      </c>
      <c r="IB68" s="30">
        <f t="shared" si="100"/>
        <v>0</v>
      </c>
      <c r="IC68" s="30">
        <f t="shared" si="100"/>
        <v>0</v>
      </c>
      <c r="ID68" s="30">
        <f t="shared" si="100"/>
        <v>0</v>
      </c>
      <c r="IE68" s="30">
        <f t="shared" si="100"/>
        <v>0</v>
      </c>
      <c r="IF68" s="30">
        <f t="shared" si="100"/>
        <v>0</v>
      </c>
      <c r="IG68" s="30">
        <f t="shared" si="100"/>
        <v>0</v>
      </c>
      <c r="IH68" s="30">
        <f t="shared" si="100"/>
        <v>0</v>
      </c>
      <c r="II68" s="30">
        <f t="shared" si="100"/>
        <v>0</v>
      </c>
      <c r="IJ68" s="30">
        <f t="shared" si="100"/>
        <v>0</v>
      </c>
      <c r="IK68" s="30">
        <f t="shared" si="100"/>
        <v>0</v>
      </c>
      <c r="IL68" s="30">
        <f t="shared" si="100"/>
        <v>0</v>
      </c>
      <c r="IM68" s="30">
        <f t="shared" si="100"/>
        <v>0</v>
      </c>
      <c r="IN68" s="30">
        <f t="shared" si="100"/>
        <v>0</v>
      </c>
      <c r="IO68" s="30">
        <f t="shared" si="100"/>
        <v>0</v>
      </c>
      <c r="IP68" s="30">
        <f t="shared" si="100"/>
        <v>0</v>
      </c>
      <c r="IQ68" s="30">
        <f t="shared" si="100"/>
        <v>0</v>
      </c>
      <c r="IR68" s="30">
        <f t="shared" si="100"/>
        <v>0</v>
      </c>
      <c r="IS68" s="30">
        <f t="shared" si="100"/>
        <v>0</v>
      </c>
      <c r="IT68" s="30">
        <f t="shared" ref="IT68:LE68" si="101">IF(IS2&gt;year_stop,0,IS70)</f>
        <v>0</v>
      </c>
      <c r="IU68" s="30">
        <f t="shared" si="101"/>
        <v>0</v>
      </c>
      <c r="IV68" s="30">
        <f t="shared" si="101"/>
        <v>0</v>
      </c>
      <c r="IW68" s="30">
        <f t="shared" si="101"/>
        <v>0</v>
      </c>
      <c r="IX68" s="30">
        <f t="shared" si="101"/>
        <v>0</v>
      </c>
      <c r="IY68" s="30">
        <f t="shared" si="101"/>
        <v>0</v>
      </c>
      <c r="IZ68" s="30">
        <f t="shared" si="101"/>
        <v>0</v>
      </c>
      <c r="JA68" s="30">
        <f t="shared" si="101"/>
        <v>0</v>
      </c>
      <c r="JB68" s="30">
        <f t="shared" si="101"/>
        <v>0</v>
      </c>
      <c r="JC68" s="30">
        <f t="shared" si="101"/>
        <v>0</v>
      </c>
      <c r="JD68" s="30">
        <f t="shared" si="101"/>
        <v>0</v>
      </c>
      <c r="JE68" s="30">
        <f t="shared" si="101"/>
        <v>0</v>
      </c>
      <c r="JF68" s="30">
        <f t="shared" si="101"/>
        <v>0</v>
      </c>
      <c r="JG68" s="30">
        <f t="shared" si="101"/>
        <v>0</v>
      </c>
      <c r="JH68" s="30">
        <f t="shared" si="101"/>
        <v>0</v>
      </c>
      <c r="JI68" s="30">
        <f t="shared" si="101"/>
        <v>0</v>
      </c>
      <c r="JJ68" s="30">
        <f t="shared" si="101"/>
        <v>0</v>
      </c>
      <c r="JK68" s="30">
        <f t="shared" si="101"/>
        <v>0</v>
      </c>
      <c r="JL68" s="30">
        <f t="shared" si="101"/>
        <v>0</v>
      </c>
      <c r="JM68" s="30">
        <f t="shared" si="101"/>
        <v>0</v>
      </c>
      <c r="JN68" s="30">
        <f t="shared" si="101"/>
        <v>0</v>
      </c>
      <c r="JO68" s="30">
        <f t="shared" si="101"/>
        <v>0</v>
      </c>
      <c r="JP68" s="30">
        <f t="shared" si="101"/>
        <v>0</v>
      </c>
      <c r="JQ68" s="30">
        <f t="shared" si="101"/>
        <v>0</v>
      </c>
      <c r="JR68" s="30">
        <f t="shared" si="101"/>
        <v>0</v>
      </c>
      <c r="JS68" s="30">
        <f t="shared" si="101"/>
        <v>0</v>
      </c>
      <c r="JT68" s="30">
        <f t="shared" si="101"/>
        <v>0</v>
      </c>
      <c r="JU68" s="30">
        <f t="shared" si="101"/>
        <v>0</v>
      </c>
      <c r="JV68" s="30">
        <f t="shared" si="101"/>
        <v>0</v>
      </c>
      <c r="JW68" s="30">
        <f t="shared" si="101"/>
        <v>0</v>
      </c>
      <c r="JX68" s="30">
        <f t="shared" si="101"/>
        <v>0</v>
      </c>
      <c r="JY68" s="30">
        <f t="shared" si="101"/>
        <v>0</v>
      </c>
      <c r="JZ68" s="30">
        <f t="shared" si="101"/>
        <v>0</v>
      </c>
      <c r="KA68" s="30">
        <f t="shared" si="101"/>
        <v>0</v>
      </c>
      <c r="KB68" s="30">
        <f t="shared" si="101"/>
        <v>0</v>
      </c>
      <c r="KC68" s="30">
        <f t="shared" si="101"/>
        <v>0</v>
      </c>
      <c r="KD68" s="30">
        <f t="shared" si="101"/>
        <v>0</v>
      </c>
      <c r="KE68" s="30">
        <f t="shared" si="101"/>
        <v>0</v>
      </c>
      <c r="KF68" s="30">
        <f t="shared" si="101"/>
        <v>0</v>
      </c>
      <c r="KG68" s="30">
        <f t="shared" si="101"/>
        <v>0</v>
      </c>
      <c r="KH68" s="30">
        <f t="shared" si="101"/>
        <v>0</v>
      </c>
      <c r="KI68" s="30">
        <f t="shared" si="101"/>
        <v>0</v>
      </c>
      <c r="KJ68" s="30">
        <f t="shared" si="101"/>
        <v>0</v>
      </c>
      <c r="KK68" s="30">
        <f t="shared" si="101"/>
        <v>0</v>
      </c>
      <c r="KL68" s="30">
        <f t="shared" si="101"/>
        <v>0</v>
      </c>
      <c r="KM68" s="30">
        <f t="shared" si="101"/>
        <v>0</v>
      </c>
      <c r="KN68" s="30">
        <f t="shared" si="101"/>
        <v>0</v>
      </c>
      <c r="KO68" s="30">
        <f t="shared" si="101"/>
        <v>0</v>
      </c>
      <c r="KP68" s="30">
        <f t="shared" si="101"/>
        <v>0</v>
      </c>
      <c r="KQ68" s="30">
        <f t="shared" si="101"/>
        <v>0</v>
      </c>
      <c r="KR68" s="30">
        <f t="shared" si="101"/>
        <v>0</v>
      </c>
      <c r="KS68" s="30">
        <f t="shared" si="101"/>
        <v>0</v>
      </c>
      <c r="KT68" s="30">
        <f t="shared" si="101"/>
        <v>0</v>
      </c>
      <c r="KU68" s="30">
        <f t="shared" si="101"/>
        <v>0</v>
      </c>
      <c r="KV68" s="30">
        <f t="shared" si="101"/>
        <v>0</v>
      </c>
      <c r="KW68" s="30">
        <f t="shared" si="101"/>
        <v>0</v>
      </c>
      <c r="KX68" s="30">
        <f t="shared" si="101"/>
        <v>0</v>
      </c>
      <c r="KY68" s="30">
        <f t="shared" si="101"/>
        <v>0</v>
      </c>
      <c r="KZ68" s="30">
        <f t="shared" si="101"/>
        <v>0</v>
      </c>
      <c r="LA68" s="30">
        <f t="shared" si="101"/>
        <v>0</v>
      </c>
      <c r="LB68" s="30">
        <f t="shared" si="101"/>
        <v>0</v>
      </c>
      <c r="LC68" s="30">
        <f t="shared" si="101"/>
        <v>0</v>
      </c>
      <c r="LD68" s="30">
        <f t="shared" si="101"/>
        <v>0</v>
      </c>
      <c r="LE68" s="30">
        <f t="shared" si="101"/>
        <v>0</v>
      </c>
      <c r="LF68" s="30">
        <f t="shared" ref="LF68:NQ68" si="102">IF(LE2&gt;year_stop,0,LE70)</f>
        <v>0</v>
      </c>
      <c r="LG68" s="30">
        <f t="shared" si="102"/>
        <v>0</v>
      </c>
      <c r="LH68" s="30">
        <f t="shared" si="102"/>
        <v>0</v>
      </c>
      <c r="LI68" s="30">
        <f t="shared" si="102"/>
        <v>0</v>
      </c>
      <c r="LJ68" s="30">
        <f t="shared" si="102"/>
        <v>0</v>
      </c>
      <c r="LK68" s="30">
        <f t="shared" si="102"/>
        <v>0</v>
      </c>
      <c r="LL68" s="30">
        <f t="shared" si="102"/>
        <v>0</v>
      </c>
      <c r="LM68" s="30">
        <f t="shared" si="102"/>
        <v>0</v>
      </c>
      <c r="LN68" s="30">
        <f t="shared" si="102"/>
        <v>0</v>
      </c>
      <c r="LO68" s="30">
        <f t="shared" si="102"/>
        <v>0</v>
      </c>
      <c r="LP68" s="30">
        <f t="shared" si="102"/>
        <v>0</v>
      </c>
      <c r="LQ68" s="30">
        <f t="shared" si="102"/>
        <v>0</v>
      </c>
      <c r="LR68" s="30">
        <f t="shared" si="102"/>
        <v>0</v>
      </c>
      <c r="LS68" s="30">
        <f t="shared" si="102"/>
        <v>0</v>
      </c>
      <c r="LT68" s="30">
        <f t="shared" si="102"/>
        <v>0</v>
      </c>
      <c r="LU68" s="30">
        <f t="shared" si="102"/>
        <v>0</v>
      </c>
      <c r="LV68" s="30">
        <f t="shared" si="102"/>
        <v>0</v>
      </c>
      <c r="LW68" s="30">
        <f t="shared" si="102"/>
        <v>0</v>
      </c>
      <c r="LX68" s="30">
        <f t="shared" si="102"/>
        <v>0</v>
      </c>
      <c r="LY68" s="30">
        <f t="shared" si="102"/>
        <v>0</v>
      </c>
      <c r="LZ68" s="30">
        <f t="shared" si="102"/>
        <v>0</v>
      </c>
      <c r="MA68" s="30">
        <f t="shared" si="102"/>
        <v>0</v>
      </c>
      <c r="MB68" s="30">
        <f t="shared" si="102"/>
        <v>0</v>
      </c>
      <c r="MC68" s="30">
        <f t="shared" si="102"/>
        <v>0</v>
      </c>
      <c r="MD68" s="30">
        <f t="shared" si="102"/>
        <v>0</v>
      </c>
      <c r="ME68" s="30">
        <f t="shared" si="102"/>
        <v>0</v>
      </c>
      <c r="MF68" s="30">
        <f t="shared" si="102"/>
        <v>0</v>
      </c>
      <c r="MG68" s="30">
        <f t="shared" si="102"/>
        <v>0</v>
      </c>
      <c r="MH68" s="30">
        <f t="shared" si="102"/>
        <v>0</v>
      </c>
      <c r="MI68" s="30">
        <f t="shared" si="102"/>
        <v>0</v>
      </c>
      <c r="MJ68" s="30">
        <f t="shared" si="102"/>
        <v>0</v>
      </c>
      <c r="MK68" s="30">
        <f t="shared" si="102"/>
        <v>0</v>
      </c>
      <c r="ML68" s="30">
        <f t="shared" si="102"/>
        <v>0</v>
      </c>
      <c r="MM68" s="30">
        <f t="shared" si="102"/>
        <v>0</v>
      </c>
      <c r="MN68" s="30">
        <f t="shared" si="102"/>
        <v>0</v>
      </c>
      <c r="MO68" s="30">
        <f t="shared" si="102"/>
        <v>0</v>
      </c>
      <c r="MP68" s="30">
        <f t="shared" si="102"/>
        <v>0</v>
      </c>
      <c r="MQ68" s="30">
        <f t="shared" si="102"/>
        <v>0</v>
      </c>
      <c r="MR68" s="30">
        <f t="shared" si="102"/>
        <v>0</v>
      </c>
      <c r="MS68" s="30">
        <f t="shared" si="102"/>
        <v>0</v>
      </c>
      <c r="MT68" s="30">
        <f t="shared" si="102"/>
        <v>0</v>
      </c>
      <c r="MU68" s="30">
        <f t="shared" si="102"/>
        <v>0</v>
      </c>
      <c r="MV68" s="30">
        <f t="shared" si="102"/>
        <v>0</v>
      </c>
      <c r="MW68" s="30">
        <f t="shared" si="102"/>
        <v>0</v>
      </c>
      <c r="MX68" s="30">
        <f t="shared" si="102"/>
        <v>0</v>
      </c>
      <c r="MY68" s="30">
        <f t="shared" si="102"/>
        <v>0</v>
      </c>
      <c r="MZ68" s="30">
        <f t="shared" si="102"/>
        <v>0</v>
      </c>
      <c r="NA68" s="30">
        <f t="shared" si="102"/>
        <v>0</v>
      </c>
      <c r="NB68" s="30">
        <f t="shared" si="102"/>
        <v>0</v>
      </c>
      <c r="NC68" s="30">
        <f t="shared" si="102"/>
        <v>0</v>
      </c>
      <c r="ND68" s="30">
        <f t="shared" si="102"/>
        <v>0</v>
      </c>
      <c r="NE68" s="30">
        <f t="shared" si="102"/>
        <v>0</v>
      </c>
      <c r="NF68" s="30">
        <f t="shared" si="102"/>
        <v>0</v>
      </c>
      <c r="NG68" s="30">
        <f t="shared" si="102"/>
        <v>0</v>
      </c>
      <c r="NH68" s="30">
        <f t="shared" si="102"/>
        <v>0</v>
      </c>
      <c r="NI68" s="30">
        <f t="shared" si="102"/>
        <v>0</v>
      </c>
      <c r="NJ68" s="30">
        <f t="shared" si="102"/>
        <v>0</v>
      </c>
      <c r="NK68" s="30">
        <f t="shared" si="102"/>
        <v>0</v>
      </c>
      <c r="NL68" s="30">
        <f t="shared" si="102"/>
        <v>0</v>
      </c>
      <c r="NM68" s="30">
        <f t="shared" si="102"/>
        <v>0</v>
      </c>
      <c r="NN68" s="30">
        <f t="shared" si="102"/>
        <v>0</v>
      </c>
      <c r="NO68" s="30">
        <f t="shared" si="102"/>
        <v>0</v>
      </c>
      <c r="NP68" s="30">
        <f t="shared" si="102"/>
        <v>0</v>
      </c>
      <c r="NQ68" s="30">
        <f t="shared" si="102"/>
        <v>0</v>
      </c>
      <c r="NR68" s="30">
        <f t="shared" ref="NR68:QC68" si="103">IF(NQ2&gt;year_stop,0,NQ70)</f>
        <v>0</v>
      </c>
      <c r="NS68" s="30">
        <f t="shared" si="103"/>
        <v>0</v>
      </c>
      <c r="NT68" s="30">
        <f t="shared" si="103"/>
        <v>0</v>
      </c>
      <c r="NU68" s="30">
        <f t="shared" si="103"/>
        <v>0</v>
      </c>
      <c r="NV68" s="30">
        <f t="shared" si="103"/>
        <v>0</v>
      </c>
      <c r="NW68" s="30">
        <f t="shared" si="103"/>
        <v>0</v>
      </c>
      <c r="NX68" s="30">
        <f t="shared" si="103"/>
        <v>0</v>
      </c>
      <c r="NY68" s="30">
        <f t="shared" si="103"/>
        <v>0</v>
      </c>
      <c r="NZ68" s="30">
        <f t="shared" si="103"/>
        <v>0</v>
      </c>
      <c r="OA68" s="30">
        <f t="shared" si="103"/>
        <v>0</v>
      </c>
      <c r="OB68" s="30">
        <f t="shared" si="103"/>
        <v>0</v>
      </c>
      <c r="OC68" s="30">
        <f t="shared" si="103"/>
        <v>0</v>
      </c>
      <c r="OD68" s="30">
        <f t="shared" si="103"/>
        <v>0</v>
      </c>
      <c r="OE68" s="30">
        <f t="shared" si="103"/>
        <v>0</v>
      </c>
      <c r="OF68" s="30">
        <f t="shared" si="103"/>
        <v>0</v>
      </c>
      <c r="OG68" s="30">
        <f t="shared" si="103"/>
        <v>0</v>
      </c>
      <c r="OH68" s="30">
        <f t="shared" si="103"/>
        <v>0</v>
      </c>
      <c r="OI68" s="30">
        <f t="shared" si="103"/>
        <v>0</v>
      </c>
      <c r="OJ68" s="30">
        <f t="shared" si="103"/>
        <v>0</v>
      </c>
      <c r="OK68" s="30">
        <f t="shared" si="103"/>
        <v>0</v>
      </c>
      <c r="OL68" s="30">
        <f t="shared" si="103"/>
        <v>0</v>
      </c>
      <c r="OM68" s="30">
        <f t="shared" si="103"/>
        <v>0</v>
      </c>
      <c r="ON68" s="30">
        <f t="shared" si="103"/>
        <v>0</v>
      </c>
      <c r="OO68" s="30">
        <f t="shared" si="103"/>
        <v>0</v>
      </c>
      <c r="OP68" s="30">
        <f t="shared" si="103"/>
        <v>0</v>
      </c>
      <c r="OQ68" s="30">
        <f t="shared" si="103"/>
        <v>0</v>
      </c>
      <c r="OR68" s="30">
        <f t="shared" si="103"/>
        <v>0</v>
      </c>
      <c r="OS68" s="30">
        <f t="shared" si="103"/>
        <v>0</v>
      </c>
      <c r="OT68" s="30">
        <f t="shared" si="103"/>
        <v>0</v>
      </c>
      <c r="OU68" s="30">
        <f t="shared" si="103"/>
        <v>0</v>
      </c>
      <c r="OV68" s="30">
        <f t="shared" si="103"/>
        <v>0</v>
      </c>
      <c r="OW68" s="30">
        <f t="shared" si="103"/>
        <v>0</v>
      </c>
      <c r="OX68" s="30">
        <f t="shared" si="103"/>
        <v>0</v>
      </c>
      <c r="OY68" s="30">
        <f t="shared" si="103"/>
        <v>0</v>
      </c>
      <c r="OZ68" s="30">
        <f t="shared" si="103"/>
        <v>0</v>
      </c>
      <c r="PA68" s="30">
        <f t="shared" si="103"/>
        <v>0</v>
      </c>
      <c r="PB68" s="30">
        <f t="shared" si="103"/>
        <v>0</v>
      </c>
      <c r="PC68" s="30">
        <f t="shared" si="103"/>
        <v>0</v>
      </c>
      <c r="PD68" s="30">
        <f t="shared" si="103"/>
        <v>0</v>
      </c>
      <c r="PE68" s="30">
        <f t="shared" si="103"/>
        <v>0</v>
      </c>
      <c r="PF68" s="30">
        <f t="shared" si="103"/>
        <v>0</v>
      </c>
      <c r="PG68" s="30">
        <f t="shared" si="103"/>
        <v>0</v>
      </c>
      <c r="PH68" s="30">
        <f t="shared" si="103"/>
        <v>0</v>
      </c>
      <c r="PI68" s="30">
        <f t="shared" si="103"/>
        <v>0</v>
      </c>
      <c r="PJ68" s="30">
        <f t="shared" si="103"/>
        <v>0</v>
      </c>
      <c r="PK68" s="30">
        <f t="shared" si="103"/>
        <v>0</v>
      </c>
      <c r="PL68" s="30">
        <f t="shared" si="103"/>
        <v>0</v>
      </c>
      <c r="PM68" s="30">
        <f t="shared" si="103"/>
        <v>0</v>
      </c>
      <c r="PN68" s="30">
        <f t="shared" si="103"/>
        <v>0</v>
      </c>
      <c r="PO68" s="30">
        <f t="shared" si="103"/>
        <v>0</v>
      </c>
      <c r="PP68" s="30">
        <f t="shared" si="103"/>
        <v>0</v>
      </c>
      <c r="PQ68" s="30">
        <f t="shared" si="103"/>
        <v>0</v>
      </c>
      <c r="PR68" s="30">
        <f t="shared" si="103"/>
        <v>0</v>
      </c>
      <c r="PS68" s="30">
        <f t="shared" si="103"/>
        <v>0</v>
      </c>
      <c r="PT68" s="30">
        <f t="shared" si="103"/>
        <v>0</v>
      </c>
      <c r="PU68" s="30">
        <f t="shared" si="103"/>
        <v>0</v>
      </c>
      <c r="PV68" s="30">
        <f t="shared" si="103"/>
        <v>0</v>
      </c>
      <c r="PW68" s="30">
        <f t="shared" si="103"/>
        <v>0</v>
      </c>
      <c r="PX68" s="30">
        <f t="shared" si="103"/>
        <v>0</v>
      </c>
      <c r="PY68" s="30">
        <f t="shared" si="103"/>
        <v>0</v>
      </c>
      <c r="PZ68" s="30">
        <f t="shared" si="103"/>
        <v>0</v>
      </c>
      <c r="QA68" s="30">
        <f t="shared" si="103"/>
        <v>0</v>
      </c>
      <c r="QB68" s="30">
        <f t="shared" si="103"/>
        <v>0</v>
      </c>
      <c r="QC68" s="30">
        <f t="shared" si="103"/>
        <v>0</v>
      </c>
      <c r="QD68" s="30">
        <f t="shared" ref="QD68:SO68" si="104">IF(QC2&gt;year_stop,0,QC70)</f>
        <v>0</v>
      </c>
      <c r="QE68" s="30">
        <f t="shared" si="104"/>
        <v>0</v>
      </c>
      <c r="QF68" s="30">
        <f t="shared" si="104"/>
        <v>0</v>
      </c>
      <c r="QG68" s="30">
        <f t="shared" si="104"/>
        <v>0</v>
      </c>
      <c r="QH68" s="30">
        <f t="shared" si="104"/>
        <v>0</v>
      </c>
      <c r="QI68" s="30">
        <f t="shared" si="104"/>
        <v>0</v>
      </c>
      <c r="QJ68" s="30">
        <f t="shared" si="104"/>
        <v>0</v>
      </c>
      <c r="QK68" s="30">
        <f t="shared" si="104"/>
        <v>0</v>
      </c>
      <c r="QL68" s="30">
        <f t="shared" si="104"/>
        <v>0</v>
      </c>
      <c r="QM68" s="30">
        <f t="shared" si="104"/>
        <v>0</v>
      </c>
      <c r="QN68" s="30">
        <f t="shared" si="104"/>
        <v>0</v>
      </c>
      <c r="QO68" s="30">
        <f t="shared" si="104"/>
        <v>0</v>
      </c>
      <c r="QP68" s="30">
        <f t="shared" si="104"/>
        <v>0</v>
      </c>
      <c r="QQ68" s="30">
        <f t="shared" si="104"/>
        <v>0</v>
      </c>
      <c r="QR68" s="30">
        <f t="shared" si="104"/>
        <v>0</v>
      </c>
      <c r="QS68" s="30">
        <f t="shared" si="104"/>
        <v>0</v>
      </c>
      <c r="QT68" s="30">
        <f t="shared" si="104"/>
        <v>0</v>
      </c>
      <c r="QU68" s="30">
        <f t="shared" si="104"/>
        <v>0</v>
      </c>
      <c r="QV68" s="30">
        <f t="shared" si="104"/>
        <v>0</v>
      </c>
      <c r="QW68" s="30">
        <f t="shared" si="104"/>
        <v>0</v>
      </c>
      <c r="QX68" s="30">
        <f t="shared" si="104"/>
        <v>0</v>
      </c>
      <c r="QY68" s="30">
        <f t="shared" si="104"/>
        <v>0</v>
      </c>
      <c r="QZ68" s="30">
        <f t="shared" si="104"/>
        <v>0</v>
      </c>
      <c r="RA68" s="30">
        <f t="shared" si="104"/>
        <v>0</v>
      </c>
      <c r="RB68" s="30">
        <f t="shared" si="104"/>
        <v>0</v>
      </c>
      <c r="RC68" s="30">
        <f t="shared" si="104"/>
        <v>0</v>
      </c>
      <c r="RD68" s="30">
        <f t="shared" si="104"/>
        <v>0</v>
      </c>
      <c r="RE68" s="30">
        <f t="shared" si="104"/>
        <v>0</v>
      </c>
      <c r="RF68" s="30">
        <f t="shared" si="104"/>
        <v>0</v>
      </c>
      <c r="RG68" s="30">
        <f t="shared" si="104"/>
        <v>0</v>
      </c>
      <c r="RH68" s="30">
        <f t="shared" si="104"/>
        <v>0</v>
      </c>
      <c r="RI68" s="30">
        <f t="shared" si="104"/>
        <v>0</v>
      </c>
      <c r="RJ68" s="30">
        <f t="shared" si="104"/>
        <v>0</v>
      </c>
      <c r="RK68" s="30">
        <f t="shared" si="104"/>
        <v>0</v>
      </c>
      <c r="RL68" s="30">
        <f t="shared" si="104"/>
        <v>0</v>
      </c>
      <c r="RM68" s="30">
        <f t="shared" si="104"/>
        <v>0</v>
      </c>
      <c r="RN68" s="30">
        <f t="shared" si="104"/>
        <v>0</v>
      </c>
      <c r="RO68" s="30">
        <f t="shared" si="104"/>
        <v>0</v>
      </c>
      <c r="RP68" s="30">
        <f t="shared" si="104"/>
        <v>0</v>
      </c>
      <c r="RQ68" s="30">
        <f t="shared" si="104"/>
        <v>0</v>
      </c>
      <c r="RR68" s="30">
        <f t="shared" si="104"/>
        <v>0</v>
      </c>
      <c r="RS68" s="30">
        <f t="shared" si="104"/>
        <v>0</v>
      </c>
      <c r="RT68" s="30">
        <f t="shared" si="104"/>
        <v>0</v>
      </c>
      <c r="RU68" s="30">
        <f t="shared" si="104"/>
        <v>0</v>
      </c>
      <c r="RV68" s="30">
        <f t="shared" si="104"/>
        <v>0</v>
      </c>
      <c r="RW68" s="30">
        <f t="shared" si="104"/>
        <v>0</v>
      </c>
      <c r="RX68" s="30">
        <f t="shared" si="104"/>
        <v>0</v>
      </c>
      <c r="RY68" s="30">
        <f t="shared" si="104"/>
        <v>0</v>
      </c>
      <c r="RZ68" s="30">
        <f t="shared" si="104"/>
        <v>0</v>
      </c>
      <c r="SA68" s="30">
        <f t="shared" si="104"/>
        <v>0</v>
      </c>
      <c r="SB68" s="30">
        <f t="shared" si="104"/>
        <v>0</v>
      </c>
      <c r="SC68" s="30">
        <f t="shared" si="104"/>
        <v>0</v>
      </c>
      <c r="SD68" s="30">
        <f t="shared" si="104"/>
        <v>0</v>
      </c>
      <c r="SE68" s="30">
        <f t="shared" si="104"/>
        <v>0</v>
      </c>
      <c r="SF68" s="30">
        <f t="shared" si="104"/>
        <v>0</v>
      </c>
      <c r="SG68" s="30">
        <f t="shared" si="104"/>
        <v>0</v>
      </c>
      <c r="SH68" s="30">
        <f t="shared" si="104"/>
        <v>0</v>
      </c>
      <c r="SI68" s="30">
        <f t="shared" si="104"/>
        <v>0</v>
      </c>
      <c r="SJ68" s="30">
        <f t="shared" si="104"/>
        <v>0</v>
      </c>
      <c r="SK68" s="30">
        <f t="shared" si="104"/>
        <v>0</v>
      </c>
      <c r="SL68" s="30">
        <f t="shared" si="104"/>
        <v>0</v>
      </c>
      <c r="SM68" s="30">
        <f t="shared" si="104"/>
        <v>0</v>
      </c>
      <c r="SN68" s="30">
        <f t="shared" si="104"/>
        <v>0</v>
      </c>
      <c r="SO68" s="30">
        <f t="shared" si="104"/>
        <v>0</v>
      </c>
      <c r="SP68" s="30">
        <f t="shared" ref="SP68:VA68" si="105">IF(SO2&gt;year_stop,0,SO70)</f>
        <v>0</v>
      </c>
      <c r="SQ68" s="30">
        <f t="shared" si="105"/>
        <v>0</v>
      </c>
      <c r="SR68" s="30">
        <f t="shared" si="105"/>
        <v>0</v>
      </c>
      <c r="SS68" s="30">
        <f t="shared" si="105"/>
        <v>0</v>
      </c>
      <c r="ST68" s="30">
        <f t="shared" si="105"/>
        <v>0</v>
      </c>
      <c r="SU68" s="30">
        <f t="shared" si="105"/>
        <v>0</v>
      </c>
      <c r="SV68" s="30">
        <f t="shared" si="105"/>
        <v>0</v>
      </c>
      <c r="SW68" s="30">
        <f t="shared" si="105"/>
        <v>0</v>
      </c>
      <c r="SX68" s="30">
        <f t="shared" si="105"/>
        <v>0</v>
      </c>
      <c r="SY68" s="30">
        <f t="shared" si="105"/>
        <v>0</v>
      </c>
      <c r="SZ68" s="30">
        <f t="shared" si="105"/>
        <v>0</v>
      </c>
      <c r="TA68" s="30">
        <f t="shared" si="105"/>
        <v>0</v>
      </c>
      <c r="TB68" s="30">
        <f t="shared" si="105"/>
        <v>0</v>
      </c>
      <c r="TC68" s="30">
        <f t="shared" si="105"/>
        <v>0</v>
      </c>
      <c r="TD68" s="30">
        <f t="shared" si="105"/>
        <v>0</v>
      </c>
      <c r="TE68" s="30">
        <f t="shared" si="105"/>
        <v>0</v>
      </c>
      <c r="TF68" s="30">
        <f t="shared" si="105"/>
        <v>0</v>
      </c>
      <c r="TG68" s="30">
        <f t="shared" si="105"/>
        <v>0</v>
      </c>
      <c r="TH68" s="30">
        <f t="shared" si="105"/>
        <v>0</v>
      </c>
      <c r="TI68" s="30">
        <f t="shared" si="105"/>
        <v>0</v>
      </c>
      <c r="TJ68" s="30">
        <f t="shared" si="105"/>
        <v>0</v>
      </c>
      <c r="TK68" s="30">
        <f t="shared" si="105"/>
        <v>0</v>
      </c>
      <c r="TL68" s="30">
        <f t="shared" si="105"/>
        <v>0</v>
      </c>
      <c r="TM68" s="30">
        <f t="shared" si="105"/>
        <v>0</v>
      </c>
      <c r="TN68" s="30">
        <f t="shared" si="105"/>
        <v>0</v>
      </c>
      <c r="TO68" s="30">
        <f t="shared" si="105"/>
        <v>0</v>
      </c>
      <c r="TP68" s="30">
        <f t="shared" si="105"/>
        <v>0</v>
      </c>
      <c r="TQ68" s="30">
        <f t="shared" si="105"/>
        <v>0</v>
      </c>
      <c r="TR68" s="30">
        <f t="shared" si="105"/>
        <v>0</v>
      </c>
      <c r="TS68" s="30">
        <f t="shared" si="105"/>
        <v>0</v>
      </c>
      <c r="TT68" s="30">
        <f t="shared" si="105"/>
        <v>0</v>
      </c>
      <c r="TU68" s="30">
        <f t="shared" si="105"/>
        <v>0</v>
      </c>
      <c r="TV68" s="30">
        <f t="shared" si="105"/>
        <v>0</v>
      </c>
      <c r="TW68" s="30">
        <f t="shared" si="105"/>
        <v>0</v>
      </c>
      <c r="TX68" s="30">
        <f t="shared" si="105"/>
        <v>0</v>
      </c>
      <c r="TY68" s="30">
        <f t="shared" si="105"/>
        <v>0</v>
      </c>
      <c r="TZ68" s="30">
        <f t="shared" si="105"/>
        <v>0</v>
      </c>
      <c r="UA68" s="30">
        <f t="shared" si="105"/>
        <v>0</v>
      </c>
      <c r="UB68" s="30">
        <f t="shared" si="105"/>
        <v>0</v>
      </c>
      <c r="UC68" s="30">
        <f t="shared" si="105"/>
        <v>0</v>
      </c>
      <c r="UD68" s="30">
        <f t="shared" si="105"/>
        <v>0</v>
      </c>
      <c r="UE68" s="30">
        <f t="shared" si="105"/>
        <v>0</v>
      </c>
      <c r="UF68" s="30">
        <f t="shared" si="105"/>
        <v>0</v>
      </c>
      <c r="UG68" s="30">
        <f t="shared" si="105"/>
        <v>0</v>
      </c>
      <c r="UH68" s="30">
        <f t="shared" si="105"/>
        <v>0</v>
      </c>
      <c r="UI68" s="30">
        <f t="shared" si="105"/>
        <v>0</v>
      </c>
      <c r="UJ68" s="30">
        <f t="shared" si="105"/>
        <v>0</v>
      </c>
      <c r="UK68" s="30">
        <f t="shared" si="105"/>
        <v>0</v>
      </c>
      <c r="UL68" s="30">
        <f t="shared" si="105"/>
        <v>0</v>
      </c>
      <c r="UM68" s="30">
        <f t="shared" si="105"/>
        <v>0</v>
      </c>
      <c r="UN68" s="30">
        <f t="shared" si="105"/>
        <v>0</v>
      </c>
      <c r="UO68" s="30">
        <f t="shared" si="105"/>
        <v>0</v>
      </c>
      <c r="UP68" s="30">
        <f t="shared" si="105"/>
        <v>0</v>
      </c>
      <c r="UQ68" s="30">
        <f t="shared" si="105"/>
        <v>0</v>
      </c>
      <c r="UR68" s="30">
        <f t="shared" si="105"/>
        <v>0</v>
      </c>
      <c r="US68" s="30">
        <f t="shared" si="105"/>
        <v>0</v>
      </c>
      <c r="UT68" s="30">
        <f t="shared" si="105"/>
        <v>0</v>
      </c>
      <c r="UU68" s="30">
        <f t="shared" si="105"/>
        <v>0</v>
      </c>
      <c r="UV68" s="30">
        <f t="shared" si="105"/>
        <v>0</v>
      </c>
      <c r="UW68" s="30">
        <f t="shared" si="105"/>
        <v>0</v>
      </c>
      <c r="UX68" s="30">
        <f t="shared" si="105"/>
        <v>0</v>
      </c>
      <c r="UY68" s="30">
        <f t="shared" si="105"/>
        <v>0</v>
      </c>
      <c r="UZ68" s="30">
        <f t="shared" si="105"/>
        <v>0</v>
      </c>
      <c r="VA68" s="30">
        <f t="shared" si="105"/>
        <v>0</v>
      </c>
      <c r="VB68" s="30">
        <f t="shared" ref="VB68:XM68" si="106">IF(VA2&gt;year_stop,0,VA70)</f>
        <v>0</v>
      </c>
      <c r="VC68" s="30">
        <f t="shared" si="106"/>
        <v>0</v>
      </c>
      <c r="VD68" s="30">
        <f t="shared" si="106"/>
        <v>0</v>
      </c>
      <c r="VE68" s="30">
        <f t="shared" si="106"/>
        <v>0</v>
      </c>
      <c r="VF68" s="30">
        <f t="shared" si="106"/>
        <v>0</v>
      </c>
      <c r="VG68" s="30">
        <f t="shared" si="106"/>
        <v>0</v>
      </c>
      <c r="VH68" s="30">
        <f t="shared" si="106"/>
        <v>0</v>
      </c>
      <c r="VI68" s="30">
        <f t="shared" si="106"/>
        <v>0</v>
      </c>
      <c r="VJ68" s="30">
        <f t="shared" si="106"/>
        <v>0</v>
      </c>
      <c r="VK68" s="30">
        <f t="shared" si="106"/>
        <v>0</v>
      </c>
      <c r="VL68" s="30">
        <f t="shared" si="106"/>
        <v>0</v>
      </c>
      <c r="VM68" s="30">
        <f t="shared" si="106"/>
        <v>0</v>
      </c>
      <c r="VN68" s="30">
        <f t="shared" si="106"/>
        <v>0</v>
      </c>
      <c r="VO68" s="30">
        <f t="shared" si="106"/>
        <v>0</v>
      </c>
      <c r="VP68" s="30">
        <f t="shared" si="106"/>
        <v>0</v>
      </c>
      <c r="VQ68" s="30">
        <f t="shared" si="106"/>
        <v>0</v>
      </c>
      <c r="VR68" s="30">
        <f t="shared" si="106"/>
        <v>0</v>
      </c>
      <c r="VS68" s="30">
        <f t="shared" si="106"/>
        <v>0</v>
      </c>
      <c r="VT68" s="30">
        <f t="shared" si="106"/>
        <v>0</v>
      </c>
      <c r="VU68" s="30">
        <f t="shared" si="106"/>
        <v>0</v>
      </c>
      <c r="VV68" s="30">
        <f t="shared" si="106"/>
        <v>0</v>
      </c>
      <c r="VW68" s="30">
        <f t="shared" si="106"/>
        <v>0</v>
      </c>
      <c r="VX68" s="30">
        <f t="shared" si="106"/>
        <v>0</v>
      </c>
      <c r="VY68" s="30">
        <f t="shared" si="106"/>
        <v>0</v>
      </c>
      <c r="VZ68" s="30">
        <f t="shared" si="106"/>
        <v>0</v>
      </c>
      <c r="WA68" s="30">
        <f t="shared" si="106"/>
        <v>0</v>
      </c>
      <c r="WB68" s="30">
        <f t="shared" si="106"/>
        <v>0</v>
      </c>
      <c r="WC68" s="30">
        <f t="shared" si="106"/>
        <v>0</v>
      </c>
      <c r="WD68" s="30">
        <f t="shared" si="106"/>
        <v>0</v>
      </c>
      <c r="WE68" s="30">
        <f t="shared" si="106"/>
        <v>0</v>
      </c>
      <c r="WF68" s="30">
        <f t="shared" si="106"/>
        <v>0</v>
      </c>
      <c r="WG68" s="30">
        <f t="shared" si="106"/>
        <v>0</v>
      </c>
      <c r="WH68" s="30">
        <f t="shared" si="106"/>
        <v>0</v>
      </c>
      <c r="WI68" s="30">
        <f t="shared" si="106"/>
        <v>0</v>
      </c>
      <c r="WJ68" s="30">
        <f t="shared" si="106"/>
        <v>0</v>
      </c>
      <c r="WK68" s="30">
        <f t="shared" si="106"/>
        <v>0</v>
      </c>
      <c r="WL68" s="30">
        <f t="shared" si="106"/>
        <v>0</v>
      </c>
      <c r="WM68" s="30">
        <f t="shared" si="106"/>
        <v>0</v>
      </c>
      <c r="WN68" s="30">
        <f t="shared" si="106"/>
        <v>0</v>
      </c>
      <c r="WO68" s="30">
        <f t="shared" si="106"/>
        <v>0</v>
      </c>
      <c r="WP68" s="30">
        <f t="shared" si="106"/>
        <v>0</v>
      </c>
      <c r="WQ68" s="30">
        <f t="shared" si="106"/>
        <v>0</v>
      </c>
      <c r="WR68" s="30">
        <f t="shared" si="106"/>
        <v>0</v>
      </c>
      <c r="WS68" s="30">
        <f t="shared" si="106"/>
        <v>0</v>
      </c>
      <c r="WT68" s="30">
        <f t="shared" si="106"/>
        <v>0</v>
      </c>
      <c r="WU68" s="30">
        <f t="shared" si="106"/>
        <v>0</v>
      </c>
      <c r="WV68" s="30">
        <f t="shared" si="106"/>
        <v>0</v>
      </c>
      <c r="WW68" s="30">
        <f t="shared" si="106"/>
        <v>0</v>
      </c>
      <c r="WX68" s="30">
        <f t="shared" si="106"/>
        <v>0</v>
      </c>
      <c r="WY68" s="30">
        <f t="shared" si="106"/>
        <v>0</v>
      </c>
      <c r="WZ68" s="30">
        <f t="shared" si="106"/>
        <v>0</v>
      </c>
      <c r="XA68" s="30">
        <f t="shared" si="106"/>
        <v>0</v>
      </c>
      <c r="XB68" s="30">
        <f t="shared" si="106"/>
        <v>0</v>
      </c>
      <c r="XC68" s="30">
        <f t="shared" si="106"/>
        <v>0</v>
      </c>
      <c r="XD68" s="30">
        <f t="shared" si="106"/>
        <v>0</v>
      </c>
      <c r="XE68" s="30">
        <f t="shared" si="106"/>
        <v>0</v>
      </c>
      <c r="XF68" s="30">
        <f t="shared" si="106"/>
        <v>0</v>
      </c>
      <c r="XG68" s="30">
        <f t="shared" si="106"/>
        <v>0</v>
      </c>
      <c r="XH68" s="30">
        <f t="shared" si="106"/>
        <v>0</v>
      </c>
      <c r="XI68" s="30">
        <f t="shared" si="106"/>
        <v>0</v>
      </c>
      <c r="XJ68" s="30">
        <f t="shared" si="106"/>
        <v>0</v>
      </c>
      <c r="XK68" s="30">
        <f t="shared" si="106"/>
        <v>0</v>
      </c>
      <c r="XL68" s="30">
        <f t="shared" si="106"/>
        <v>0</v>
      </c>
      <c r="XM68" s="30">
        <f t="shared" si="106"/>
        <v>0</v>
      </c>
      <c r="XN68" s="30">
        <f t="shared" ref="XN68:ZY68" si="107">IF(XM2&gt;year_stop,0,XM70)</f>
        <v>0</v>
      </c>
      <c r="XO68" s="30">
        <f t="shared" si="107"/>
        <v>0</v>
      </c>
      <c r="XP68" s="30">
        <f t="shared" si="107"/>
        <v>0</v>
      </c>
      <c r="XQ68" s="30">
        <f t="shared" si="107"/>
        <v>0</v>
      </c>
      <c r="XR68" s="30">
        <f t="shared" si="107"/>
        <v>0</v>
      </c>
      <c r="XS68" s="30">
        <f t="shared" si="107"/>
        <v>0</v>
      </c>
      <c r="XT68" s="30">
        <f t="shared" si="107"/>
        <v>0</v>
      </c>
      <c r="XU68" s="30">
        <f t="shared" si="107"/>
        <v>0</v>
      </c>
      <c r="XV68" s="30">
        <f t="shared" si="107"/>
        <v>0</v>
      </c>
      <c r="XW68" s="30">
        <f t="shared" si="107"/>
        <v>0</v>
      </c>
      <c r="XX68" s="30">
        <f t="shared" si="107"/>
        <v>0</v>
      </c>
      <c r="XY68" s="30">
        <f t="shared" si="107"/>
        <v>0</v>
      </c>
      <c r="XZ68" s="30">
        <f t="shared" si="107"/>
        <v>0</v>
      </c>
      <c r="YA68" s="30">
        <f t="shared" si="107"/>
        <v>0</v>
      </c>
      <c r="YB68" s="30">
        <f t="shared" si="107"/>
        <v>0</v>
      </c>
      <c r="YC68" s="30">
        <f t="shared" si="107"/>
        <v>0</v>
      </c>
      <c r="YD68" s="30">
        <f t="shared" si="107"/>
        <v>0</v>
      </c>
      <c r="YE68" s="30">
        <f t="shared" si="107"/>
        <v>0</v>
      </c>
      <c r="YF68" s="30">
        <f t="shared" si="107"/>
        <v>0</v>
      </c>
      <c r="YG68" s="30">
        <f t="shared" si="107"/>
        <v>0</v>
      </c>
      <c r="YH68" s="30">
        <f t="shared" si="107"/>
        <v>0</v>
      </c>
      <c r="YI68" s="30">
        <f t="shared" si="107"/>
        <v>0</v>
      </c>
      <c r="YJ68" s="30">
        <f t="shared" si="107"/>
        <v>0</v>
      </c>
      <c r="YK68" s="30">
        <f t="shared" si="107"/>
        <v>0</v>
      </c>
      <c r="YL68" s="30">
        <f t="shared" si="107"/>
        <v>0</v>
      </c>
      <c r="YM68" s="30">
        <f t="shared" si="107"/>
        <v>0</v>
      </c>
      <c r="YN68" s="30">
        <f t="shared" si="107"/>
        <v>0</v>
      </c>
      <c r="YO68" s="30">
        <f t="shared" si="107"/>
        <v>0</v>
      </c>
      <c r="YP68" s="30">
        <f t="shared" si="107"/>
        <v>0</v>
      </c>
      <c r="YQ68" s="30">
        <f t="shared" si="107"/>
        <v>0</v>
      </c>
      <c r="YR68" s="30">
        <f t="shared" si="107"/>
        <v>0</v>
      </c>
      <c r="YS68" s="30">
        <f t="shared" si="107"/>
        <v>0</v>
      </c>
      <c r="YT68" s="30">
        <f t="shared" si="107"/>
        <v>0</v>
      </c>
      <c r="YU68" s="30">
        <f t="shared" si="107"/>
        <v>0</v>
      </c>
      <c r="YV68" s="30">
        <f t="shared" si="107"/>
        <v>0</v>
      </c>
      <c r="YW68" s="30">
        <f t="shared" si="107"/>
        <v>0</v>
      </c>
      <c r="YX68" s="30">
        <f t="shared" si="107"/>
        <v>0</v>
      </c>
      <c r="YY68" s="30">
        <f t="shared" si="107"/>
        <v>0</v>
      </c>
      <c r="YZ68" s="30">
        <f t="shared" si="107"/>
        <v>0</v>
      </c>
      <c r="ZA68" s="30">
        <f t="shared" si="107"/>
        <v>0</v>
      </c>
      <c r="ZB68" s="30">
        <f t="shared" si="107"/>
        <v>0</v>
      </c>
      <c r="ZC68" s="30">
        <f t="shared" si="107"/>
        <v>0</v>
      </c>
      <c r="ZD68" s="30">
        <f t="shared" si="107"/>
        <v>0</v>
      </c>
      <c r="ZE68" s="30">
        <f t="shared" si="107"/>
        <v>0</v>
      </c>
      <c r="ZF68" s="30">
        <f t="shared" si="107"/>
        <v>0</v>
      </c>
      <c r="ZG68" s="30">
        <f t="shared" si="107"/>
        <v>0</v>
      </c>
      <c r="ZH68" s="30">
        <f t="shared" si="107"/>
        <v>0</v>
      </c>
      <c r="ZI68" s="30">
        <f t="shared" si="107"/>
        <v>0</v>
      </c>
      <c r="ZJ68" s="30">
        <f t="shared" si="107"/>
        <v>0</v>
      </c>
      <c r="ZK68" s="30">
        <f t="shared" si="107"/>
        <v>0</v>
      </c>
      <c r="ZL68" s="30">
        <f t="shared" si="107"/>
        <v>0</v>
      </c>
      <c r="ZM68" s="30">
        <f t="shared" si="107"/>
        <v>0</v>
      </c>
      <c r="ZN68" s="30">
        <f t="shared" si="107"/>
        <v>0</v>
      </c>
      <c r="ZO68" s="30">
        <f t="shared" si="107"/>
        <v>0</v>
      </c>
      <c r="ZP68" s="30">
        <f t="shared" si="107"/>
        <v>0</v>
      </c>
      <c r="ZQ68" s="30">
        <f t="shared" si="107"/>
        <v>0</v>
      </c>
      <c r="ZR68" s="30">
        <f t="shared" si="107"/>
        <v>0</v>
      </c>
      <c r="ZS68" s="30">
        <f t="shared" si="107"/>
        <v>0</v>
      </c>
      <c r="ZT68" s="30">
        <f t="shared" si="107"/>
        <v>0</v>
      </c>
      <c r="ZU68" s="30">
        <f t="shared" si="107"/>
        <v>0</v>
      </c>
      <c r="ZV68" s="30">
        <f t="shared" si="107"/>
        <v>0</v>
      </c>
      <c r="ZW68" s="30">
        <f t="shared" si="107"/>
        <v>0</v>
      </c>
      <c r="ZX68" s="30">
        <f t="shared" si="107"/>
        <v>0</v>
      </c>
      <c r="ZY68" s="30">
        <f t="shared" si="107"/>
        <v>0</v>
      </c>
      <c r="ZZ68" s="30">
        <f t="shared" ref="ZZ68:ACK68" si="108">IF(ZY2&gt;year_stop,0,ZY70)</f>
        <v>0</v>
      </c>
      <c r="AAA68" s="30">
        <f t="shared" si="108"/>
        <v>0</v>
      </c>
      <c r="AAB68" s="30">
        <f t="shared" si="108"/>
        <v>0</v>
      </c>
      <c r="AAC68" s="30">
        <f t="shared" si="108"/>
        <v>0</v>
      </c>
      <c r="AAD68" s="30">
        <f t="shared" si="108"/>
        <v>0</v>
      </c>
      <c r="AAE68" s="30">
        <f t="shared" si="108"/>
        <v>0</v>
      </c>
      <c r="AAF68" s="30">
        <f t="shared" si="108"/>
        <v>0</v>
      </c>
      <c r="AAG68" s="30">
        <f t="shared" si="108"/>
        <v>0</v>
      </c>
      <c r="AAH68" s="30">
        <f t="shared" si="108"/>
        <v>0</v>
      </c>
      <c r="AAI68" s="30">
        <f t="shared" si="108"/>
        <v>0</v>
      </c>
      <c r="AAJ68" s="30">
        <f t="shared" si="108"/>
        <v>0</v>
      </c>
      <c r="AAK68" s="30">
        <f t="shared" si="108"/>
        <v>0</v>
      </c>
      <c r="AAL68" s="30">
        <f t="shared" si="108"/>
        <v>0</v>
      </c>
      <c r="AAM68" s="30">
        <f t="shared" si="108"/>
        <v>0</v>
      </c>
      <c r="AAN68" s="30">
        <f t="shared" si="108"/>
        <v>0</v>
      </c>
      <c r="AAO68" s="30">
        <f t="shared" si="108"/>
        <v>0</v>
      </c>
      <c r="AAP68" s="30">
        <f t="shared" si="108"/>
        <v>0</v>
      </c>
      <c r="AAQ68" s="30">
        <f t="shared" si="108"/>
        <v>0</v>
      </c>
      <c r="AAR68" s="30">
        <f t="shared" si="108"/>
        <v>0</v>
      </c>
      <c r="AAS68" s="30">
        <f t="shared" si="108"/>
        <v>0</v>
      </c>
      <c r="AAT68" s="30">
        <f t="shared" si="108"/>
        <v>0</v>
      </c>
      <c r="AAU68" s="30">
        <f t="shared" si="108"/>
        <v>0</v>
      </c>
      <c r="AAV68" s="30">
        <f t="shared" si="108"/>
        <v>0</v>
      </c>
      <c r="AAW68" s="30">
        <f t="shared" si="108"/>
        <v>0</v>
      </c>
      <c r="AAX68" s="30">
        <f t="shared" si="108"/>
        <v>0</v>
      </c>
      <c r="AAY68" s="30">
        <f t="shared" si="108"/>
        <v>0</v>
      </c>
      <c r="AAZ68" s="30">
        <f t="shared" si="108"/>
        <v>0</v>
      </c>
      <c r="ABA68" s="30">
        <f t="shared" si="108"/>
        <v>0</v>
      </c>
      <c r="ABB68" s="30">
        <f t="shared" si="108"/>
        <v>0</v>
      </c>
      <c r="ABC68" s="30">
        <f t="shared" si="108"/>
        <v>0</v>
      </c>
      <c r="ABD68" s="30">
        <f t="shared" si="108"/>
        <v>0</v>
      </c>
      <c r="ABE68" s="30">
        <f t="shared" si="108"/>
        <v>0</v>
      </c>
      <c r="ABF68" s="30">
        <f t="shared" si="108"/>
        <v>0</v>
      </c>
      <c r="ABG68" s="30">
        <f t="shared" si="108"/>
        <v>0</v>
      </c>
      <c r="ABH68" s="30">
        <f t="shared" si="108"/>
        <v>0</v>
      </c>
      <c r="ABI68" s="30">
        <f t="shared" si="108"/>
        <v>0</v>
      </c>
      <c r="ABJ68" s="30">
        <f t="shared" si="108"/>
        <v>0</v>
      </c>
      <c r="ABK68" s="30">
        <f t="shared" si="108"/>
        <v>0</v>
      </c>
      <c r="ABL68" s="30">
        <f t="shared" si="108"/>
        <v>0</v>
      </c>
      <c r="ABM68" s="30">
        <f t="shared" si="108"/>
        <v>0</v>
      </c>
      <c r="ABN68" s="30">
        <f t="shared" si="108"/>
        <v>0</v>
      </c>
      <c r="ABO68" s="30">
        <f t="shared" si="108"/>
        <v>0</v>
      </c>
      <c r="ABP68" s="30">
        <f t="shared" si="108"/>
        <v>0</v>
      </c>
      <c r="ABQ68" s="30">
        <f t="shared" si="108"/>
        <v>0</v>
      </c>
      <c r="ABR68" s="30">
        <f t="shared" si="108"/>
        <v>0</v>
      </c>
      <c r="ABS68" s="30">
        <f t="shared" si="108"/>
        <v>0</v>
      </c>
      <c r="ABT68" s="30">
        <f t="shared" si="108"/>
        <v>0</v>
      </c>
      <c r="ABU68" s="30">
        <f t="shared" si="108"/>
        <v>0</v>
      </c>
      <c r="ABV68" s="30">
        <f t="shared" si="108"/>
        <v>0</v>
      </c>
      <c r="ABW68" s="30">
        <f t="shared" si="108"/>
        <v>0</v>
      </c>
      <c r="ABX68" s="30">
        <f t="shared" si="108"/>
        <v>0</v>
      </c>
      <c r="ABY68" s="30">
        <f t="shared" si="108"/>
        <v>0</v>
      </c>
      <c r="ABZ68" s="30">
        <f t="shared" si="108"/>
        <v>0</v>
      </c>
      <c r="ACA68" s="30">
        <f t="shared" si="108"/>
        <v>0</v>
      </c>
      <c r="ACB68" s="30">
        <f t="shared" si="108"/>
        <v>0</v>
      </c>
      <c r="ACC68" s="30">
        <f t="shared" si="108"/>
        <v>0</v>
      </c>
      <c r="ACD68" s="30">
        <f t="shared" si="108"/>
        <v>0</v>
      </c>
      <c r="ACE68" s="30">
        <f t="shared" si="108"/>
        <v>0</v>
      </c>
      <c r="ACF68" s="30">
        <f t="shared" si="108"/>
        <v>0</v>
      </c>
      <c r="ACG68" s="30">
        <f t="shared" si="108"/>
        <v>0</v>
      </c>
      <c r="ACH68" s="30">
        <f t="shared" si="108"/>
        <v>0</v>
      </c>
      <c r="ACI68" s="30">
        <f t="shared" si="108"/>
        <v>0</v>
      </c>
      <c r="ACJ68" s="30">
        <f t="shared" si="108"/>
        <v>0</v>
      </c>
      <c r="ACK68" s="30">
        <f t="shared" si="108"/>
        <v>0</v>
      </c>
      <c r="ACL68" s="30">
        <f t="shared" ref="ACL68:AEW68" si="109">IF(ACK2&gt;year_stop,0,ACK70)</f>
        <v>0</v>
      </c>
      <c r="ACM68" s="30">
        <f t="shared" si="109"/>
        <v>0</v>
      </c>
      <c r="ACN68" s="30">
        <f t="shared" si="109"/>
        <v>0</v>
      </c>
      <c r="ACO68" s="30">
        <f t="shared" si="109"/>
        <v>0</v>
      </c>
      <c r="ACP68" s="30">
        <f t="shared" si="109"/>
        <v>0</v>
      </c>
      <c r="ACQ68" s="30">
        <f t="shared" si="109"/>
        <v>0</v>
      </c>
      <c r="ACR68" s="30">
        <f t="shared" si="109"/>
        <v>0</v>
      </c>
      <c r="ACS68" s="30">
        <f t="shared" si="109"/>
        <v>0</v>
      </c>
      <c r="ACT68" s="30">
        <f t="shared" si="109"/>
        <v>0</v>
      </c>
      <c r="ACU68" s="30">
        <f t="shared" si="109"/>
        <v>0</v>
      </c>
      <c r="ACV68" s="30">
        <f t="shared" si="109"/>
        <v>0</v>
      </c>
      <c r="ACW68" s="30">
        <f t="shared" si="109"/>
        <v>0</v>
      </c>
      <c r="ACX68" s="30">
        <f t="shared" si="109"/>
        <v>0</v>
      </c>
      <c r="ACY68" s="30">
        <f t="shared" si="109"/>
        <v>0</v>
      </c>
      <c r="ACZ68" s="30">
        <f t="shared" si="109"/>
        <v>0</v>
      </c>
      <c r="ADA68" s="30">
        <f t="shared" si="109"/>
        <v>0</v>
      </c>
      <c r="ADB68" s="30">
        <f t="shared" si="109"/>
        <v>0</v>
      </c>
      <c r="ADC68" s="30">
        <f t="shared" si="109"/>
        <v>0</v>
      </c>
      <c r="ADD68" s="30">
        <f t="shared" si="109"/>
        <v>0</v>
      </c>
      <c r="ADE68" s="30">
        <f t="shared" si="109"/>
        <v>0</v>
      </c>
      <c r="ADF68" s="30">
        <f t="shared" si="109"/>
        <v>0</v>
      </c>
      <c r="ADG68" s="30">
        <f t="shared" si="109"/>
        <v>0</v>
      </c>
      <c r="ADH68" s="30">
        <f t="shared" si="109"/>
        <v>0</v>
      </c>
      <c r="ADI68" s="30">
        <f t="shared" si="109"/>
        <v>0</v>
      </c>
      <c r="ADJ68" s="30">
        <f t="shared" si="109"/>
        <v>0</v>
      </c>
      <c r="ADK68" s="30">
        <f t="shared" si="109"/>
        <v>0</v>
      </c>
      <c r="ADL68" s="30">
        <f t="shared" si="109"/>
        <v>0</v>
      </c>
      <c r="ADM68" s="30">
        <f t="shared" si="109"/>
        <v>0</v>
      </c>
      <c r="ADN68" s="30">
        <f t="shared" si="109"/>
        <v>0</v>
      </c>
      <c r="ADO68" s="30">
        <f t="shared" si="109"/>
        <v>0</v>
      </c>
      <c r="ADP68" s="30">
        <f t="shared" si="109"/>
        <v>0</v>
      </c>
      <c r="ADQ68" s="30">
        <f t="shared" si="109"/>
        <v>0</v>
      </c>
      <c r="ADR68" s="30">
        <f t="shared" si="109"/>
        <v>0</v>
      </c>
      <c r="ADS68" s="30">
        <f t="shared" si="109"/>
        <v>0</v>
      </c>
      <c r="ADT68" s="30">
        <f t="shared" si="109"/>
        <v>0</v>
      </c>
      <c r="ADU68" s="30">
        <f t="shared" si="109"/>
        <v>0</v>
      </c>
      <c r="ADV68" s="30">
        <f t="shared" si="109"/>
        <v>0</v>
      </c>
      <c r="ADW68" s="30">
        <f t="shared" si="109"/>
        <v>0</v>
      </c>
      <c r="ADX68" s="30">
        <f t="shared" si="109"/>
        <v>0</v>
      </c>
      <c r="ADY68" s="30">
        <f t="shared" si="109"/>
        <v>0</v>
      </c>
      <c r="ADZ68" s="30">
        <f t="shared" si="109"/>
        <v>0</v>
      </c>
      <c r="AEA68" s="30">
        <f t="shared" si="109"/>
        <v>0</v>
      </c>
      <c r="AEB68" s="30">
        <f t="shared" si="109"/>
        <v>0</v>
      </c>
      <c r="AEC68" s="30">
        <f t="shared" si="109"/>
        <v>0</v>
      </c>
      <c r="AED68" s="30">
        <f t="shared" si="109"/>
        <v>0</v>
      </c>
      <c r="AEE68" s="30">
        <f t="shared" si="109"/>
        <v>0</v>
      </c>
      <c r="AEF68" s="30">
        <f t="shared" si="109"/>
        <v>0</v>
      </c>
      <c r="AEG68" s="30">
        <f t="shared" si="109"/>
        <v>0</v>
      </c>
      <c r="AEH68" s="30">
        <f t="shared" si="109"/>
        <v>0</v>
      </c>
      <c r="AEI68" s="30">
        <f t="shared" si="109"/>
        <v>0</v>
      </c>
      <c r="AEJ68" s="30">
        <f t="shared" si="109"/>
        <v>0</v>
      </c>
      <c r="AEK68" s="30">
        <f t="shared" si="109"/>
        <v>0</v>
      </c>
      <c r="AEL68" s="30">
        <f t="shared" si="109"/>
        <v>0</v>
      </c>
      <c r="AEM68" s="30">
        <f t="shared" si="109"/>
        <v>0</v>
      </c>
      <c r="AEN68" s="30">
        <f t="shared" si="109"/>
        <v>0</v>
      </c>
      <c r="AEO68" s="30">
        <f t="shared" si="109"/>
        <v>0</v>
      </c>
      <c r="AEP68" s="30">
        <f t="shared" si="109"/>
        <v>0</v>
      </c>
      <c r="AEQ68" s="30">
        <f t="shared" si="109"/>
        <v>0</v>
      </c>
      <c r="AER68" s="30">
        <f t="shared" si="109"/>
        <v>0</v>
      </c>
      <c r="AES68" s="30">
        <f t="shared" si="109"/>
        <v>0</v>
      </c>
      <c r="AET68" s="30">
        <f t="shared" si="109"/>
        <v>0</v>
      </c>
      <c r="AEU68" s="30">
        <f t="shared" si="109"/>
        <v>0</v>
      </c>
      <c r="AEV68" s="30">
        <f t="shared" si="109"/>
        <v>0</v>
      </c>
      <c r="AEW68" s="30">
        <f t="shared" si="109"/>
        <v>0</v>
      </c>
      <c r="AEX68" s="30">
        <f t="shared" ref="AEX68:AHI68" si="110">IF(AEW2&gt;year_stop,0,AEW70)</f>
        <v>0</v>
      </c>
      <c r="AEY68" s="30">
        <f t="shared" si="110"/>
        <v>0</v>
      </c>
      <c r="AEZ68" s="30">
        <f t="shared" si="110"/>
        <v>0</v>
      </c>
      <c r="AFA68" s="30">
        <f t="shared" si="110"/>
        <v>0</v>
      </c>
      <c r="AFB68" s="30">
        <f t="shared" si="110"/>
        <v>0</v>
      </c>
      <c r="AFC68" s="30">
        <f t="shared" si="110"/>
        <v>0</v>
      </c>
      <c r="AFD68" s="30">
        <f t="shared" si="110"/>
        <v>0</v>
      </c>
      <c r="AFE68" s="30">
        <f t="shared" si="110"/>
        <v>0</v>
      </c>
      <c r="AFF68" s="30">
        <f t="shared" si="110"/>
        <v>0</v>
      </c>
      <c r="AFG68" s="30">
        <f t="shared" si="110"/>
        <v>0</v>
      </c>
      <c r="AFH68" s="30">
        <f t="shared" si="110"/>
        <v>0</v>
      </c>
      <c r="AFI68" s="30">
        <f t="shared" si="110"/>
        <v>0</v>
      </c>
      <c r="AFJ68" s="30">
        <f t="shared" si="110"/>
        <v>0</v>
      </c>
      <c r="AFK68" s="30">
        <f t="shared" si="110"/>
        <v>0</v>
      </c>
      <c r="AFL68" s="30">
        <f t="shared" si="110"/>
        <v>0</v>
      </c>
      <c r="AFM68" s="30">
        <f t="shared" si="110"/>
        <v>0</v>
      </c>
      <c r="AFN68" s="30">
        <f t="shared" si="110"/>
        <v>0</v>
      </c>
      <c r="AFO68" s="30">
        <f t="shared" si="110"/>
        <v>0</v>
      </c>
      <c r="AFP68" s="30">
        <f t="shared" si="110"/>
        <v>0</v>
      </c>
      <c r="AFQ68" s="30">
        <f t="shared" si="110"/>
        <v>0</v>
      </c>
      <c r="AFR68" s="30">
        <f t="shared" si="110"/>
        <v>0</v>
      </c>
      <c r="AFS68" s="30">
        <f t="shared" si="110"/>
        <v>0</v>
      </c>
      <c r="AFT68" s="30">
        <f t="shared" si="110"/>
        <v>0</v>
      </c>
      <c r="AFU68" s="30">
        <f t="shared" si="110"/>
        <v>0</v>
      </c>
      <c r="AFV68" s="30">
        <f t="shared" si="110"/>
        <v>0</v>
      </c>
      <c r="AFW68" s="30">
        <f t="shared" si="110"/>
        <v>0</v>
      </c>
      <c r="AFX68" s="30">
        <f t="shared" si="110"/>
        <v>0</v>
      </c>
      <c r="AFY68" s="30">
        <f t="shared" si="110"/>
        <v>0</v>
      </c>
      <c r="AFZ68" s="30">
        <f t="shared" si="110"/>
        <v>0</v>
      </c>
      <c r="AGA68" s="30">
        <f t="shared" si="110"/>
        <v>0</v>
      </c>
      <c r="AGB68" s="30">
        <f t="shared" si="110"/>
        <v>0</v>
      </c>
      <c r="AGC68" s="30">
        <f t="shared" si="110"/>
        <v>0</v>
      </c>
      <c r="AGD68" s="30">
        <f t="shared" si="110"/>
        <v>0</v>
      </c>
      <c r="AGE68" s="30">
        <f t="shared" si="110"/>
        <v>0</v>
      </c>
      <c r="AGF68" s="30">
        <f t="shared" si="110"/>
        <v>0</v>
      </c>
      <c r="AGG68" s="30">
        <f t="shared" si="110"/>
        <v>0</v>
      </c>
      <c r="AGH68" s="30">
        <f t="shared" si="110"/>
        <v>0</v>
      </c>
      <c r="AGI68" s="30">
        <f t="shared" si="110"/>
        <v>0</v>
      </c>
      <c r="AGJ68" s="30">
        <f t="shared" si="110"/>
        <v>0</v>
      </c>
      <c r="AGK68" s="30">
        <f t="shared" si="110"/>
        <v>0</v>
      </c>
      <c r="AGL68" s="30">
        <f t="shared" si="110"/>
        <v>0</v>
      </c>
      <c r="AGM68" s="30">
        <f t="shared" si="110"/>
        <v>0</v>
      </c>
      <c r="AGN68" s="30">
        <f t="shared" si="110"/>
        <v>0</v>
      </c>
      <c r="AGO68" s="30">
        <f t="shared" si="110"/>
        <v>0</v>
      </c>
      <c r="AGP68" s="30">
        <f t="shared" si="110"/>
        <v>0</v>
      </c>
      <c r="AGQ68" s="30">
        <f t="shared" si="110"/>
        <v>0</v>
      </c>
      <c r="AGR68" s="30">
        <f t="shared" si="110"/>
        <v>0</v>
      </c>
      <c r="AGS68" s="30">
        <f t="shared" si="110"/>
        <v>0</v>
      </c>
      <c r="AGT68" s="30">
        <f t="shared" si="110"/>
        <v>0</v>
      </c>
      <c r="AGU68" s="30">
        <f t="shared" si="110"/>
        <v>0</v>
      </c>
      <c r="AGV68" s="30">
        <f t="shared" si="110"/>
        <v>0</v>
      </c>
      <c r="AGW68" s="30">
        <f t="shared" si="110"/>
        <v>0</v>
      </c>
      <c r="AGX68" s="30">
        <f t="shared" si="110"/>
        <v>0</v>
      </c>
      <c r="AGY68" s="30">
        <f t="shared" si="110"/>
        <v>0</v>
      </c>
      <c r="AGZ68" s="30">
        <f t="shared" si="110"/>
        <v>0</v>
      </c>
      <c r="AHA68" s="30">
        <f t="shared" si="110"/>
        <v>0</v>
      </c>
      <c r="AHB68" s="30">
        <f t="shared" si="110"/>
        <v>0</v>
      </c>
      <c r="AHC68" s="30">
        <f t="shared" si="110"/>
        <v>0</v>
      </c>
      <c r="AHD68" s="30">
        <f t="shared" si="110"/>
        <v>0</v>
      </c>
      <c r="AHE68" s="30">
        <f t="shared" si="110"/>
        <v>0</v>
      </c>
      <c r="AHF68" s="30">
        <f t="shared" si="110"/>
        <v>0</v>
      </c>
      <c r="AHG68" s="30">
        <f t="shared" si="110"/>
        <v>0</v>
      </c>
      <c r="AHH68" s="30">
        <f t="shared" si="110"/>
        <v>0</v>
      </c>
      <c r="AHI68" s="30">
        <f t="shared" si="110"/>
        <v>0</v>
      </c>
      <c r="AHJ68" s="30">
        <f t="shared" ref="AHJ68:AJU68" si="111">IF(AHI2&gt;year_stop,0,AHI70)</f>
        <v>0</v>
      </c>
      <c r="AHK68" s="30">
        <f t="shared" si="111"/>
        <v>0</v>
      </c>
      <c r="AHL68" s="30">
        <f t="shared" si="111"/>
        <v>0</v>
      </c>
      <c r="AHM68" s="30">
        <f t="shared" si="111"/>
        <v>0</v>
      </c>
      <c r="AHN68" s="30">
        <f t="shared" si="111"/>
        <v>0</v>
      </c>
      <c r="AHO68" s="30">
        <f t="shared" si="111"/>
        <v>0</v>
      </c>
      <c r="AHP68" s="30">
        <f t="shared" si="111"/>
        <v>0</v>
      </c>
      <c r="AHQ68" s="30">
        <f t="shared" si="111"/>
        <v>0</v>
      </c>
      <c r="AHR68" s="30">
        <f t="shared" si="111"/>
        <v>0</v>
      </c>
      <c r="AHS68" s="30">
        <f t="shared" si="111"/>
        <v>0</v>
      </c>
      <c r="AHT68" s="30">
        <f t="shared" si="111"/>
        <v>0</v>
      </c>
      <c r="AHU68" s="30">
        <f t="shared" si="111"/>
        <v>0</v>
      </c>
      <c r="AHV68" s="30">
        <f t="shared" si="111"/>
        <v>0</v>
      </c>
      <c r="AHW68" s="30">
        <f t="shared" si="111"/>
        <v>0</v>
      </c>
      <c r="AHX68" s="30">
        <f t="shared" si="111"/>
        <v>0</v>
      </c>
      <c r="AHY68" s="30">
        <f t="shared" si="111"/>
        <v>0</v>
      </c>
      <c r="AHZ68" s="30">
        <f t="shared" si="111"/>
        <v>0</v>
      </c>
      <c r="AIA68" s="30">
        <f t="shared" si="111"/>
        <v>0</v>
      </c>
      <c r="AIB68" s="30">
        <f t="shared" si="111"/>
        <v>0</v>
      </c>
      <c r="AIC68" s="30">
        <f t="shared" si="111"/>
        <v>0</v>
      </c>
      <c r="AID68" s="30">
        <f t="shared" si="111"/>
        <v>0</v>
      </c>
      <c r="AIE68" s="30">
        <f t="shared" si="111"/>
        <v>0</v>
      </c>
      <c r="AIF68" s="30">
        <f t="shared" si="111"/>
        <v>0</v>
      </c>
      <c r="AIG68" s="30">
        <f t="shared" si="111"/>
        <v>0</v>
      </c>
      <c r="AIH68" s="30">
        <f t="shared" si="111"/>
        <v>0</v>
      </c>
      <c r="AII68" s="30">
        <f t="shared" si="111"/>
        <v>0</v>
      </c>
      <c r="AIJ68" s="30">
        <f t="shared" si="111"/>
        <v>0</v>
      </c>
      <c r="AIK68" s="30">
        <f t="shared" si="111"/>
        <v>0</v>
      </c>
      <c r="AIL68" s="30">
        <f t="shared" si="111"/>
        <v>0</v>
      </c>
      <c r="AIM68" s="30">
        <f t="shared" si="111"/>
        <v>0</v>
      </c>
      <c r="AIN68" s="30">
        <f t="shared" si="111"/>
        <v>0</v>
      </c>
      <c r="AIO68" s="30">
        <f t="shared" si="111"/>
        <v>0</v>
      </c>
      <c r="AIP68" s="30">
        <f t="shared" si="111"/>
        <v>0</v>
      </c>
      <c r="AIQ68" s="30">
        <f t="shared" si="111"/>
        <v>0</v>
      </c>
      <c r="AIR68" s="30">
        <f t="shared" si="111"/>
        <v>0</v>
      </c>
      <c r="AIS68" s="30">
        <f t="shared" si="111"/>
        <v>0</v>
      </c>
      <c r="AIT68" s="30">
        <f t="shared" si="111"/>
        <v>0</v>
      </c>
      <c r="AIU68" s="30">
        <f t="shared" si="111"/>
        <v>0</v>
      </c>
      <c r="AIV68" s="30">
        <f t="shared" si="111"/>
        <v>0</v>
      </c>
      <c r="AIW68" s="30">
        <f t="shared" si="111"/>
        <v>0</v>
      </c>
      <c r="AIX68" s="30">
        <f t="shared" si="111"/>
        <v>0</v>
      </c>
      <c r="AIY68" s="30">
        <f t="shared" si="111"/>
        <v>0</v>
      </c>
      <c r="AIZ68" s="30">
        <f t="shared" si="111"/>
        <v>0</v>
      </c>
      <c r="AJA68" s="30">
        <f t="shared" si="111"/>
        <v>0</v>
      </c>
      <c r="AJB68" s="30">
        <f t="shared" si="111"/>
        <v>0</v>
      </c>
      <c r="AJC68" s="30">
        <f t="shared" si="111"/>
        <v>0</v>
      </c>
      <c r="AJD68" s="30">
        <f t="shared" si="111"/>
        <v>0</v>
      </c>
      <c r="AJE68" s="30">
        <f t="shared" si="111"/>
        <v>0</v>
      </c>
      <c r="AJF68" s="30">
        <f t="shared" si="111"/>
        <v>0</v>
      </c>
      <c r="AJG68" s="30">
        <f t="shared" si="111"/>
        <v>0</v>
      </c>
      <c r="AJH68" s="30">
        <f t="shared" si="111"/>
        <v>0</v>
      </c>
      <c r="AJI68" s="30">
        <f t="shared" si="111"/>
        <v>0</v>
      </c>
      <c r="AJJ68" s="30">
        <f t="shared" si="111"/>
        <v>0</v>
      </c>
      <c r="AJK68" s="30">
        <f t="shared" si="111"/>
        <v>0</v>
      </c>
      <c r="AJL68" s="30">
        <f t="shared" si="111"/>
        <v>0</v>
      </c>
      <c r="AJM68" s="30">
        <f t="shared" si="111"/>
        <v>0</v>
      </c>
      <c r="AJN68" s="30">
        <f t="shared" si="111"/>
        <v>0</v>
      </c>
      <c r="AJO68" s="30">
        <f t="shared" si="111"/>
        <v>0</v>
      </c>
      <c r="AJP68" s="30">
        <f t="shared" si="111"/>
        <v>0</v>
      </c>
      <c r="AJQ68" s="30">
        <f t="shared" si="111"/>
        <v>0</v>
      </c>
      <c r="AJR68" s="30">
        <f t="shared" si="111"/>
        <v>0</v>
      </c>
      <c r="AJS68" s="30">
        <f t="shared" si="111"/>
        <v>0</v>
      </c>
      <c r="AJT68" s="30">
        <f t="shared" si="111"/>
        <v>0</v>
      </c>
      <c r="AJU68" s="30">
        <f t="shared" si="111"/>
        <v>0</v>
      </c>
      <c r="AJV68" s="30">
        <f t="shared" ref="AJV68:AMG68" si="112">IF(AJU2&gt;year_stop,0,AJU70)</f>
        <v>0</v>
      </c>
      <c r="AJW68" s="30">
        <f t="shared" si="112"/>
        <v>0</v>
      </c>
      <c r="AJX68" s="30">
        <f t="shared" si="112"/>
        <v>0</v>
      </c>
      <c r="AJY68" s="30">
        <f t="shared" si="112"/>
        <v>0</v>
      </c>
      <c r="AJZ68" s="30">
        <f t="shared" si="112"/>
        <v>0</v>
      </c>
      <c r="AKA68" s="30">
        <f t="shared" si="112"/>
        <v>0</v>
      </c>
      <c r="AKB68" s="30">
        <f t="shared" si="112"/>
        <v>0</v>
      </c>
      <c r="AKC68" s="30">
        <f t="shared" si="112"/>
        <v>0</v>
      </c>
      <c r="AKD68" s="30">
        <f t="shared" si="112"/>
        <v>0</v>
      </c>
      <c r="AKE68" s="30">
        <f t="shared" si="112"/>
        <v>0</v>
      </c>
      <c r="AKF68" s="30">
        <f t="shared" si="112"/>
        <v>0</v>
      </c>
      <c r="AKG68" s="30">
        <f t="shared" si="112"/>
        <v>0</v>
      </c>
      <c r="AKH68" s="30">
        <f t="shared" si="112"/>
        <v>0</v>
      </c>
      <c r="AKI68" s="30">
        <f t="shared" si="112"/>
        <v>0</v>
      </c>
      <c r="AKJ68" s="30">
        <f t="shared" si="112"/>
        <v>0</v>
      </c>
      <c r="AKK68" s="30">
        <f t="shared" si="112"/>
        <v>0</v>
      </c>
      <c r="AKL68" s="30">
        <f t="shared" si="112"/>
        <v>0</v>
      </c>
      <c r="AKM68" s="30">
        <f t="shared" si="112"/>
        <v>0</v>
      </c>
      <c r="AKN68" s="30">
        <f t="shared" si="112"/>
        <v>0</v>
      </c>
      <c r="AKO68" s="30">
        <f t="shared" si="112"/>
        <v>0</v>
      </c>
      <c r="AKP68" s="30">
        <f t="shared" si="112"/>
        <v>0</v>
      </c>
      <c r="AKQ68" s="30">
        <f t="shared" si="112"/>
        <v>0</v>
      </c>
      <c r="AKR68" s="30">
        <f t="shared" si="112"/>
        <v>0</v>
      </c>
      <c r="AKS68" s="30">
        <f t="shared" si="112"/>
        <v>0</v>
      </c>
      <c r="AKT68" s="30">
        <f t="shared" si="112"/>
        <v>0</v>
      </c>
      <c r="AKU68" s="30">
        <f t="shared" si="112"/>
        <v>0</v>
      </c>
      <c r="AKV68" s="30">
        <f t="shared" si="112"/>
        <v>0</v>
      </c>
      <c r="AKW68" s="30">
        <f t="shared" si="112"/>
        <v>0</v>
      </c>
      <c r="AKX68" s="30">
        <f t="shared" si="112"/>
        <v>0</v>
      </c>
      <c r="AKY68" s="30">
        <f t="shared" si="112"/>
        <v>0</v>
      </c>
      <c r="AKZ68" s="30">
        <f t="shared" si="112"/>
        <v>0</v>
      </c>
      <c r="ALA68" s="30">
        <f t="shared" si="112"/>
        <v>0</v>
      </c>
      <c r="ALB68" s="30">
        <f t="shared" si="112"/>
        <v>0</v>
      </c>
      <c r="ALC68" s="30">
        <f t="shared" si="112"/>
        <v>0</v>
      </c>
      <c r="ALD68" s="30">
        <f t="shared" si="112"/>
        <v>0</v>
      </c>
      <c r="ALE68" s="30">
        <f t="shared" si="112"/>
        <v>0</v>
      </c>
      <c r="ALF68" s="30">
        <f t="shared" si="112"/>
        <v>0</v>
      </c>
      <c r="ALG68" s="30">
        <f t="shared" si="112"/>
        <v>0</v>
      </c>
      <c r="ALH68" s="30">
        <f t="shared" si="112"/>
        <v>0</v>
      </c>
      <c r="ALI68" s="30">
        <f t="shared" si="112"/>
        <v>0</v>
      </c>
      <c r="ALJ68" s="30">
        <f t="shared" si="112"/>
        <v>0</v>
      </c>
      <c r="ALK68" s="30">
        <f t="shared" si="112"/>
        <v>0</v>
      </c>
      <c r="ALL68" s="30">
        <f t="shared" si="112"/>
        <v>0</v>
      </c>
      <c r="ALM68" s="30">
        <f t="shared" si="112"/>
        <v>0</v>
      </c>
      <c r="ALN68" s="30">
        <f t="shared" si="112"/>
        <v>0</v>
      </c>
      <c r="ALO68" s="30">
        <f t="shared" si="112"/>
        <v>0</v>
      </c>
      <c r="ALP68" s="30">
        <f t="shared" si="112"/>
        <v>0</v>
      </c>
      <c r="ALQ68" s="30">
        <f t="shared" si="112"/>
        <v>0</v>
      </c>
      <c r="ALR68" s="30">
        <f t="shared" si="112"/>
        <v>0</v>
      </c>
      <c r="ALS68" s="30">
        <f t="shared" si="112"/>
        <v>0</v>
      </c>
      <c r="ALT68" s="30">
        <f t="shared" si="112"/>
        <v>0</v>
      </c>
      <c r="ALU68" s="30">
        <f t="shared" si="112"/>
        <v>0</v>
      </c>
      <c r="ALV68" s="30">
        <f t="shared" si="112"/>
        <v>0</v>
      </c>
      <c r="ALW68" s="30">
        <f t="shared" si="112"/>
        <v>0</v>
      </c>
      <c r="ALX68" s="30">
        <f t="shared" si="112"/>
        <v>0</v>
      </c>
      <c r="ALY68" s="30">
        <f t="shared" si="112"/>
        <v>0</v>
      </c>
      <c r="ALZ68" s="30">
        <f t="shared" si="112"/>
        <v>0</v>
      </c>
      <c r="AMA68" s="30">
        <f t="shared" si="112"/>
        <v>0</v>
      </c>
      <c r="AMB68" s="30">
        <f t="shared" si="112"/>
        <v>0</v>
      </c>
      <c r="AMC68" s="30">
        <f t="shared" si="112"/>
        <v>0</v>
      </c>
      <c r="AMD68" s="30">
        <f t="shared" si="112"/>
        <v>0</v>
      </c>
      <c r="AME68" s="30">
        <f t="shared" si="112"/>
        <v>0</v>
      </c>
      <c r="AMF68" s="30">
        <f t="shared" si="112"/>
        <v>0</v>
      </c>
      <c r="AMG68" s="30">
        <f t="shared" si="112"/>
        <v>0</v>
      </c>
      <c r="AMH68" s="30">
        <f t="shared" ref="AMH68:AOS68" si="113">IF(AMG2&gt;year_stop,0,AMG70)</f>
        <v>0</v>
      </c>
      <c r="AMI68" s="30">
        <f t="shared" si="113"/>
        <v>0</v>
      </c>
      <c r="AMJ68" s="30">
        <f t="shared" si="113"/>
        <v>0</v>
      </c>
      <c r="AMK68" s="30">
        <f t="shared" si="113"/>
        <v>0</v>
      </c>
      <c r="AML68" s="30">
        <f t="shared" si="113"/>
        <v>0</v>
      </c>
      <c r="AMM68" s="30">
        <f t="shared" si="113"/>
        <v>0</v>
      </c>
      <c r="AMN68" s="30">
        <f t="shared" si="113"/>
        <v>0</v>
      </c>
      <c r="AMO68" s="30">
        <f t="shared" si="113"/>
        <v>0</v>
      </c>
      <c r="AMP68" s="30">
        <f t="shared" si="113"/>
        <v>0</v>
      </c>
      <c r="AMQ68" s="30">
        <f t="shared" si="113"/>
        <v>0</v>
      </c>
      <c r="AMR68" s="30">
        <f t="shared" si="113"/>
        <v>0</v>
      </c>
      <c r="AMS68" s="30">
        <f t="shared" si="113"/>
        <v>0</v>
      </c>
      <c r="AMT68" s="30">
        <f t="shared" si="113"/>
        <v>0</v>
      </c>
      <c r="AMU68" s="30">
        <f t="shared" si="113"/>
        <v>0</v>
      </c>
      <c r="AMV68" s="30">
        <f t="shared" si="113"/>
        <v>0</v>
      </c>
      <c r="AMW68" s="30">
        <f t="shared" si="113"/>
        <v>0</v>
      </c>
      <c r="AMX68" s="30">
        <f t="shared" si="113"/>
        <v>0</v>
      </c>
      <c r="AMY68" s="30">
        <f t="shared" si="113"/>
        <v>0</v>
      </c>
      <c r="AMZ68" s="30">
        <f t="shared" si="113"/>
        <v>0</v>
      </c>
      <c r="ANA68" s="30">
        <f t="shared" si="113"/>
        <v>0</v>
      </c>
      <c r="ANB68" s="30">
        <f t="shared" si="113"/>
        <v>0</v>
      </c>
      <c r="ANC68" s="30">
        <f t="shared" si="113"/>
        <v>0</v>
      </c>
      <c r="AND68" s="30">
        <f t="shared" si="113"/>
        <v>0</v>
      </c>
      <c r="ANE68" s="30">
        <f t="shared" si="113"/>
        <v>0</v>
      </c>
      <c r="ANF68" s="30">
        <f t="shared" si="113"/>
        <v>0</v>
      </c>
      <c r="ANG68" s="30">
        <f t="shared" si="113"/>
        <v>0</v>
      </c>
      <c r="ANH68" s="30">
        <f t="shared" si="113"/>
        <v>0</v>
      </c>
      <c r="ANI68" s="30">
        <f t="shared" si="113"/>
        <v>0</v>
      </c>
      <c r="ANJ68" s="30">
        <f t="shared" si="113"/>
        <v>0</v>
      </c>
      <c r="ANK68" s="30">
        <f t="shared" si="113"/>
        <v>0</v>
      </c>
      <c r="ANL68" s="30">
        <f t="shared" si="113"/>
        <v>0</v>
      </c>
      <c r="ANM68" s="30">
        <f t="shared" si="113"/>
        <v>0</v>
      </c>
      <c r="ANN68" s="30">
        <f t="shared" si="113"/>
        <v>0</v>
      </c>
      <c r="ANO68" s="30">
        <f t="shared" si="113"/>
        <v>0</v>
      </c>
      <c r="ANP68" s="30">
        <f t="shared" si="113"/>
        <v>0</v>
      </c>
      <c r="ANQ68" s="30">
        <f t="shared" si="113"/>
        <v>0</v>
      </c>
      <c r="ANR68" s="30">
        <f t="shared" si="113"/>
        <v>0</v>
      </c>
      <c r="ANS68" s="30">
        <f t="shared" si="113"/>
        <v>0</v>
      </c>
      <c r="ANT68" s="30">
        <f t="shared" si="113"/>
        <v>0</v>
      </c>
      <c r="ANU68" s="30">
        <f t="shared" si="113"/>
        <v>0</v>
      </c>
      <c r="ANV68" s="30">
        <f t="shared" si="113"/>
        <v>0</v>
      </c>
      <c r="ANW68" s="30">
        <f t="shared" si="113"/>
        <v>0</v>
      </c>
      <c r="ANX68" s="30">
        <f t="shared" si="113"/>
        <v>0</v>
      </c>
      <c r="ANY68" s="30">
        <f t="shared" si="113"/>
        <v>0</v>
      </c>
      <c r="ANZ68" s="30">
        <f t="shared" si="113"/>
        <v>0</v>
      </c>
      <c r="AOA68" s="30">
        <f t="shared" si="113"/>
        <v>0</v>
      </c>
      <c r="AOB68" s="30">
        <f t="shared" si="113"/>
        <v>0</v>
      </c>
      <c r="AOC68" s="30">
        <f t="shared" si="113"/>
        <v>0</v>
      </c>
      <c r="AOD68" s="30">
        <f t="shared" si="113"/>
        <v>0</v>
      </c>
      <c r="AOE68" s="30">
        <f t="shared" si="113"/>
        <v>0</v>
      </c>
      <c r="AOF68" s="30">
        <f t="shared" si="113"/>
        <v>0</v>
      </c>
      <c r="AOG68" s="30">
        <f t="shared" si="113"/>
        <v>0</v>
      </c>
      <c r="AOH68" s="30">
        <f t="shared" si="113"/>
        <v>0</v>
      </c>
      <c r="AOI68" s="30">
        <f t="shared" si="113"/>
        <v>0</v>
      </c>
      <c r="AOJ68" s="30">
        <f t="shared" si="113"/>
        <v>0</v>
      </c>
      <c r="AOK68" s="30">
        <f t="shared" si="113"/>
        <v>0</v>
      </c>
      <c r="AOL68" s="30">
        <f t="shared" si="113"/>
        <v>0</v>
      </c>
      <c r="AOM68" s="30">
        <f t="shared" si="113"/>
        <v>0</v>
      </c>
      <c r="AON68" s="30">
        <f t="shared" si="113"/>
        <v>0</v>
      </c>
      <c r="AOO68" s="30">
        <f t="shared" si="113"/>
        <v>0</v>
      </c>
      <c r="AOP68" s="30">
        <f t="shared" si="113"/>
        <v>0</v>
      </c>
      <c r="AOQ68" s="30">
        <f t="shared" si="113"/>
        <v>0</v>
      </c>
      <c r="AOR68" s="30">
        <f t="shared" si="113"/>
        <v>0</v>
      </c>
      <c r="AOS68" s="30">
        <f t="shared" si="113"/>
        <v>0</v>
      </c>
      <c r="AOT68" s="30">
        <f t="shared" ref="AOT68:ARE68" si="114">IF(AOS2&gt;year_stop,0,AOS70)</f>
        <v>0</v>
      </c>
      <c r="AOU68" s="30">
        <f t="shared" si="114"/>
        <v>0</v>
      </c>
      <c r="AOV68" s="30">
        <f t="shared" si="114"/>
        <v>0</v>
      </c>
      <c r="AOW68" s="30">
        <f t="shared" si="114"/>
        <v>0</v>
      </c>
      <c r="AOX68" s="30">
        <f t="shared" si="114"/>
        <v>0</v>
      </c>
      <c r="AOY68" s="30">
        <f t="shared" si="114"/>
        <v>0</v>
      </c>
      <c r="AOZ68" s="30">
        <f t="shared" si="114"/>
        <v>0</v>
      </c>
      <c r="APA68" s="30">
        <f t="shared" si="114"/>
        <v>0</v>
      </c>
      <c r="APB68" s="30">
        <f t="shared" si="114"/>
        <v>0</v>
      </c>
      <c r="APC68" s="30">
        <f t="shared" si="114"/>
        <v>0</v>
      </c>
      <c r="APD68" s="30">
        <f t="shared" si="114"/>
        <v>0</v>
      </c>
      <c r="APE68" s="30">
        <f t="shared" si="114"/>
        <v>0</v>
      </c>
      <c r="APF68" s="30">
        <f t="shared" si="114"/>
        <v>0</v>
      </c>
      <c r="APG68" s="30">
        <f t="shared" si="114"/>
        <v>0</v>
      </c>
      <c r="APH68" s="30">
        <f t="shared" si="114"/>
        <v>0</v>
      </c>
      <c r="API68" s="30">
        <f t="shared" si="114"/>
        <v>0</v>
      </c>
      <c r="APJ68" s="30">
        <f t="shared" si="114"/>
        <v>0</v>
      </c>
      <c r="APK68" s="30">
        <f t="shared" si="114"/>
        <v>0</v>
      </c>
      <c r="APL68" s="30">
        <f t="shared" si="114"/>
        <v>0</v>
      </c>
      <c r="APM68" s="30">
        <f t="shared" si="114"/>
        <v>0</v>
      </c>
      <c r="APN68" s="30">
        <f t="shared" si="114"/>
        <v>0</v>
      </c>
      <c r="APO68" s="30">
        <f t="shared" si="114"/>
        <v>0</v>
      </c>
      <c r="APP68" s="30">
        <f t="shared" si="114"/>
        <v>0</v>
      </c>
      <c r="APQ68" s="30">
        <f t="shared" si="114"/>
        <v>0</v>
      </c>
      <c r="APR68" s="30">
        <f t="shared" si="114"/>
        <v>0</v>
      </c>
      <c r="APS68" s="30">
        <f t="shared" si="114"/>
        <v>0</v>
      </c>
      <c r="APT68" s="30">
        <f t="shared" si="114"/>
        <v>0</v>
      </c>
      <c r="APU68" s="30">
        <f t="shared" si="114"/>
        <v>0</v>
      </c>
      <c r="APV68" s="30">
        <f t="shared" si="114"/>
        <v>0</v>
      </c>
      <c r="APW68" s="30">
        <f t="shared" si="114"/>
        <v>0</v>
      </c>
      <c r="APX68" s="30">
        <f t="shared" si="114"/>
        <v>0</v>
      </c>
      <c r="APY68" s="30">
        <f t="shared" si="114"/>
        <v>0</v>
      </c>
      <c r="APZ68" s="30">
        <f t="shared" si="114"/>
        <v>0</v>
      </c>
      <c r="AQA68" s="30">
        <f t="shared" si="114"/>
        <v>0</v>
      </c>
      <c r="AQB68" s="30">
        <f t="shared" si="114"/>
        <v>0</v>
      </c>
      <c r="AQC68" s="30">
        <f t="shared" si="114"/>
        <v>0</v>
      </c>
      <c r="AQD68" s="30">
        <f t="shared" si="114"/>
        <v>0</v>
      </c>
      <c r="AQE68" s="30">
        <f t="shared" si="114"/>
        <v>0</v>
      </c>
      <c r="AQF68" s="30">
        <f t="shared" si="114"/>
        <v>0</v>
      </c>
      <c r="AQG68" s="30">
        <f t="shared" si="114"/>
        <v>0</v>
      </c>
      <c r="AQH68" s="30">
        <f t="shared" si="114"/>
        <v>0</v>
      </c>
      <c r="AQI68" s="30">
        <f t="shared" si="114"/>
        <v>0</v>
      </c>
      <c r="AQJ68" s="30">
        <f t="shared" si="114"/>
        <v>0</v>
      </c>
      <c r="AQK68" s="30">
        <f t="shared" si="114"/>
        <v>0</v>
      </c>
      <c r="AQL68" s="30">
        <f t="shared" si="114"/>
        <v>0</v>
      </c>
      <c r="AQM68" s="30">
        <f t="shared" si="114"/>
        <v>0</v>
      </c>
      <c r="AQN68" s="30">
        <f t="shared" si="114"/>
        <v>0</v>
      </c>
      <c r="AQO68" s="30">
        <f t="shared" si="114"/>
        <v>0</v>
      </c>
      <c r="AQP68" s="30">
        <f t="shared" si="114"/>
        <v>0</v>
      </c>
      <c r="AQQ68" s="30">
        <f t="shared" si="114"/>
        <v>0</v>
      </c>
      <c r="AQR68" s="30">
        <f t="shared" si="114"/>
        <v>0</v>
      </c>
      <c r="AQS68" s="30">
        <f t="shared" si="114"/>
        <v>0</v>
      </c>
      <c r="AQT68" s="30">
        <f t="shared" si="114"/>
        <v>0</v>
      </c>
      <c r="AQU68" s="30">
        <f t="shared" si="114"/>
        <v>0</v>
      </c>
      <c r="AQV68" s="30">
        <f t="shared" si="114"/>
        <v>0</v>
      </c>
      <c r="AQW68" s="30">
        <f t="shared" si="114"/>
        <v>0</v>
      </c>
      <c r="AQX68" s="30">
        <f t="shared" si="114"/>
        <v>0</v>
      </c>
      <c r="AQY68" s="30">
        <f t="shared" si="114"/>
        <v>0</v>
      </c>
      <c r="AQZ68" s="30">
        <f t="shared" si="114"/>
        <v>0</v>
      </c>
      <c r="ARA68" s="30">
        <f t="shared" si="114"/>
        <v>0</v>
      </c>
      <c r="ARB68" s="30">
        <f t="shared" si="114"/>
        <v>0</v>
      </c>
      <c r="ARC68" s="30">
        <f t="shared" si="114"/>
        <v>0</v>
      </c>
      <c r="ARD68" s="30">
        <f t="shared" si="114"/>
        <v>0</v>
      </c>
      <c r="ARE68" s="30">
        <f t="shared" si="114"/>
        <v>0</v>
      </c>
      <c r="ARF68" s="30">
        <f t="shared" ref="ARF68:ATQ68" si="115">IF(ARE2&gt;year_stop,0,ARE70)</f>
        <v>0</v>
      </c>
      <c r="ARG68" s="30">
        <f t="shared" si="115"/>
        <v>0</v>
      </c>
      <c r="ARH68" s="30">
        <f t="shared" si="115"/>
        <v>0</v>
      </c>
      <c r="ARI68" s="30">
        <f t="shared" si="115"/>
        <v>0</v>
      </c>
      <c r="ARJ68" s="30">
        <f t="shared" si="115"/>
        <v>0</v>
      </c>
      <c r="ARK68" s="30">
        <f t="shared" si="115"/>
        <v>0</v>
      </c>
      <c r="ARL68" s="30">
        <f t="shared" si="115"/>
        <v>0</v>
      </c>
      <c r="ARM68" s="30">
        <f t="shared" si="115"/>
        <v>0</v>
      </c>
      <c r="ARN68" s="30">
        <f t="shared" si="115"/>
        <v>0</v>
      </c>
      <c r="ARO68" s="30">
        <f t="shared" si="115"/>
        <v>0</v>
      </c>
      <c r="ARP68" s="30">
        <f t="shared" si="115"/>
        <v>0</v>
      </c>
      <c r="ARQ68" s="30">
        <f t="shared" si="115"/>
        <v>0</v>
      </c>
      <c r="ARR68" s="30">
        <f t="shared" si="115"/>
        <v>0</v>
      </c>
      <c r="ARS68" s="30">
        <f t="shared" si="115"/>
        <v>0</v>
      </c>
      <c r="ART68" s="30">
        <f t="shared" si="115"/>
        <v>0</v>
      </c>
      <c r="ARU68" s="30">
        <f t="shared" si="115"/>
        <v>0</v>
      </c>
      <c r="ARV68" s="30">
        <f t="shared" si="115"/>
        <v>0</v>
      </c>
      <c r="ARW68" s="30">
        <f t="shared" si="115"/>
        <v>0</v>
      </c>
      <c r="ARX68" s="30">
        <f t="shared" si="115"/>
        <v>0</v>
      </c>
      <c r="ARY68" s="30">
        <f t="shared" si="115"/>
        <v>0</v>
      </c>
      <c r="ARZ68" s="30">
        <f t="shared" si="115"/>
        <v>0</v>
      </c>
      <c r="ASA68" s="30">
        <f t="shared" si="115"/>
        <v>0</v>
      </c>
      <c r="ASB68" s="30">
        <f t="shared" si="115"/>
        <v>0</v>
      </c>
      <c r="ASC68" s="30">
        <f t="shared" si="115"/>
        <v>0</v>
      </c>
      <c r="ASD68" s="30">
        <f t="shared" si="115"/>
        <v>0</v>
      </c>
      <c r="ASE68" s="30">
        <f t="shared" si="115"/>
        <v>0</v>
      </c>
      <c r="ASF68" s="30">
        <f t="shared" si="115"/>
        <v>0</v>
      </c>
      <c r="ASG68" s="30">
        <f t="shared" si="115"/>
        <v>0</v>
      </c>
      <c r="ASH68" s="30">
        <f t="shared" si="115"/>
        <v>0</v>
      </c>
      <c r="ASI68" s="30">
        <f t="shared" si="115"/>
        <v>0</v>
      </c>
      <c r="ASJ68" s="30">
        <f t="shared" si="115"/>
        <v>0</v>
      </c>
      <c r="ASK68" s="30">
        <f t="shared" si="115"/>
        <v>0</v>
      </c>
      <c r="ASL68" s="30">
        <f t="shared" si="115"/>
        <v>0</v>
      </c>
      <c r="ASM68" s="30">
        <f t="shared" si="115"/>
        <v>0</v>
      </c>
      <c r="ASN68" s="30">
        <f t="shared" si="115"/>
        <v>0</v>
      </c>
      <c r="ASO68" s="30">
        <f t="shared" si="115"/>
        <v>0</v>
      </c>
      <c r="ASP68" s="30">
        <f t="shared" si="115"/>
        <v>0</v>
      </c>
      <c r="ASQ68" s="30">
        <f t="shared" si="115"/>
        <v>0</v>
      </c>
      <c r="ASR68" s="30">
        <f t="shared" si="115"/>
        <v>0</v>
      </c>
      <c r="ASS68" s="30">
        <f t="shared" si="115"/>
        <v>0</v>
      </c>
      <c r="AST68" s="30">
        <f t="shared" si="115"/>
        <v>0</v>
      </c>
      <c r="ASU68" s="30">
        <f t="shared" si="115"/>
        <v>0</v>
      </c>
      <c r="ASV68" s="30">
        <f t="shared" si="115"/>
        <v>0</v>
      </c>
      <c r="ASW68" s="30">
        <f t="shared" si="115"/>
        <v>0</v>
      </c>
      <c r="ASX68" s="30">
        <f t="shared" si="115"/>
        <v>0</v>
      </c>
      <c r="ASY68" s="30">
        <f t="shared" si="115"/>
        <v>0</v>
      </c>
      <c r="ASZ68" s="30">
        <f t="shared" si="115"/>
        <v>0</v>
      </c>
      <c r="ATA68" s="30">
        <f t="shared" si="115"/>
        <v>0</v>
      </c>
      <c r="ATB68" s="30">
        <f t="shared" si="115"/>
        <v>0</v>
      </c>
      <c r="ATC68" s="30">
        <f t="shared" si="115"/>
        <v>0</v>
      </c>
      <c r="ATD68" s="30">
        <f t="shared" si="115"/>
        <v>0</v>
      </c>
      <c r="ATE68" s="30">
        <f t="shared" si="115"/>
        <v>0</v>
      </c>
      <c r="ATF68" s="30">
        <f t="shared" si="115"/>
        <v>0</v>
      </c>
      <c r="ATG68" s="30">
        <f t="shared" si="115"/>
        <v>0</v>
      </c>
      <c r="ATH68" s="30">
        <f t="shared" si="115"/>
        <v>0</v>
      </c>
      <c r="ATI68" s="30">
        <f t="shared" si="115"/>
        <v>0</v>
      </c>
      <c r="ATJ68" s="30">
        <f t="shared" si="115"/>
        <v>0</v>
      </c>
      <c r="ATK68" s="30">
        <f t="shared" si="115"/>
        <v>0</v>
      </c>
      <c r="ATL68" s="30">
        <f t="shared" si="115"/>
        <v>0</v>
      </c>
      <c r="ATM68" s="30">
        <f t="shared" si="115"/>
        <v>0</v>
      </c>
      <c r="ATN68" s="30">
        <f t="shared" si="115"/>
        <v>0</v>
      </c>
      <c r="ATO68" s="30">
        <f t="shared" si="115"/>
        <v>0</v>
      </c>
      <c r="ATP68" s="30">
        <f t="shared" si="115"/>
        <v>0</v>
      </c>
      <c r="ATQ68" s="30">
        <f t="shared" si="115"/>
        <v>0</v>
      </c>
      <c r="ATR68" s="30">
        <f t="shared" ref="ATR68:AWC68" si="116">IF(ATQ2&gt;year_stop,0,ATQ70)</f>
        <v>0</v>
      </c>
      <c r="ATS68" s="30">
        <f t="shared" si="116"/>
        <v>0</v>
      </c>
      <c r="ATT68" s="30">
        <f t="shared" si="116"/>
        <v>0</v>
      </c>
      <c r="ATU68" s="30">
        <f t="shared" si="116"/>
        <v>0</v>
      </c>
      <c r="ATV68" s="30">
        <f t="shared" si="116"/>
        <v>0</v>
      </c>
      <c r="ATW68" s="30">
        <f t="shared" si="116"/>
        <v>0</v>
      </c>
      <c r="ATX68" s="30">
        <f t="shared" si="116"/>
        <v>0</v>
      </c>
      <c r="ATY68" s="30">
        <f t="shared" si="116"/>
        <v>0</v>
      </c>
      <c r="ATZ68" s="30">
        <f t="shared" si="116"/>
        <v>0</v>
      </c>
      <c r="AUA68" s="30">
        <f t="shared" si="116"/>
        <v>0</v>
      </c>
      <c r="AUB68" s="30">
        <f t="shared" si="116"/>
        <v>0</v>
      </c>
      <c r="AUC68" s="30">
        <f t="shared" si="116"/>
        <v>0</v>
      </c>
      <c r="AUD68" s="30">
        <f t="shared" si="116"/>
        <v>0</v>
      </c>
      <c r="AUE68" s="30">
        <f t="shared" si="116"/>
        <v>0</v>
      </c>
      <c r="AUF68" s="30">
        <f t="shared" si="116"/>
        <v>0</v>
      </c>
      <c r="AUG68" s="30">
        <f t="shared" si="116"/>
        <v>0</v>
      </c>
      <c r="AUH68" s="30">
        <f t="shared" si="116"/>
        <v>0</v>
      </c>
      <c r="AUI68" s="30">
        <f t="shared" si="116"/>
        <v>0</v>
      </c>
      <c r="AUJ68" s="30">
        <f t="shared" si="116"/>
        <v>0</v>
      </c>
      <c r="AUK68" s="30">
        <f t="shared" si="116"/>
        <v>0</v>
      </c>
      <c r="AUL68" s="30">
        <f t="shared" si="116"/>
        <v>0</v>
      </c>
      <c r="AUM68" s="30">
        <f t="shared" si="116"/>
        <v>0</v>
      </c>
      <c r="AUN68" s="30">
        <f t="shared" si="116"/>
        <v>0</v>
      </c>
      <c r="AUO68" s="30">
        <f t="shared" si="116"/>
        <v>0</v>
      </c>
      <c r="AUP68" s="30">
        <f t="shared" si="116"/>
        <v>0</v>
      </c>
      <c r="AUQ68" s="30">
        <f t="shared" si="116"/>
        <v>0</v>
      </c>
      <c r="AUR68" s="30">
        <f t="shared" si="116"/>
        <v>0</v>
      </c>
      <c r="AUS68" s="30">
        <f t="shared" si="116"/>
        <v>0</v>
      </c>
      <c r="AUT68" s="30">
        <f t="shared" si="116"/>
        <v>0</v>
      </c>
      <c r="AUU68" s="30">
        <f t="shared" si="116"/>
        <v>0</v>
      </c>
      <c r="AUV68" s="30">
        <f t="shared" si="116"/>
        <v>0</v>
      </c>
      <c r="AUW68" s="30">
        <f t="shared" si="116"/>
        <v>0</v>
      </c>
      <c r="AUX68" s="30">
        <f t="shared" si="116"/>
        <v>0</v>
      </c>
      <c r="AUY68" s="30">
        <f t="shared" si="116"/>
        <v>0</v>
      </c>
      <c r="AUZ68" s="30">
        <f t="shared" si="116"/>
        <v>0</v>
      </c>
      <c r="AVA68" s="30">
        <f t="shared" si="116"/>
        <v>0</v>
      </c>
      <c r="AVB68" s="30">
        <f t="shared" si="116"/>
        <v>0</v>
      </c>
      <c r="AVC68" s="30">
        <f t="shared" si="116"/>
        <v>0</v>
      </c>
      <c r="AVD68" s="30">
        <f t="shared" si="116"/>
        <v>0</v>
      </c>
      <c r="AVE68" s="30">
        <f t="shared" si="116"/>
        <v>0</v>
      </c>
      <c r="AVF68" s="30">
        <f t="shared" si="116"/>
        <v>0</v>
      </c>
      <c r="AVG68" s="30">
        <f t="shared" si="116"/>
        <v>0</v>
      </c>
      <c r="AVH68" s="30">
        <f t="shared" si="116"/>
        <v>0</v>
      </c>
      <c r="AVI68" s="30">
        <f t="shared" si="116"/>
        <v>0</v>
      </c>
      <c r="AVJ68" s="30">
        <f t="shared" si="116"/>
        <v>0</v>
      </c>
      <c r="AVK68" s="30">
        <f t="shared" si="116"/>
        <v>0</v>
      </c>
      <c r="AVL68" s="30">
        <f t="shared" si="116"/>
        <v>0</v>
      </c>
      <c r="AVM68" s="30">
        <f t="shared" si="116"/>
        <v>0</v>
      </c>
      <c r="AVN68" s="30">
        <f t="shared" si="116"/>
        <v>0</v>
      </c>
      <c r="AVO68" s="30">
        <f t="shared" si="116"/>
        <v>0</v>
      </c>
      <c r="AVP68" s="30">
        <f t="shared" si="116"/>
        <v>0</v>
      </c>
      <c r="AVQ68" s="30">
        <f t="shared" si="116"/>
        <v>0</v>
      </c>
      <c r="AVR68" s="30">
        <f t="shared" si="116"/>
        <v>0</v>
      </c>
      <c r="AVS68" s="30">
        <f t="shared" si="116"/>
        <v>0</v>
      </c>
      <c r="AVT68" s="30">
        <f t="shared" si="116"/>
        <v>0</v>
      </c>
      <c r="AVU68" s="30">
        <f t="shared" si="116"/>
        <v>0</v>
      </c>
      <c r="AVV68" s="30">
        <f t="shared" si="116"/>
        <v>0</v>
      </c>
      <c r="AVW68" s="30">
        <f t="shared" si="116"/>
        <v>0</v>
      </c>
      <c r="AVX68" s="30">
        <f t="shared" si="116"/>
        <v>0</v>
      </c>
      <c r="AVY68" s="30">
        <f t="shared" si="116"/>
        <v>0</v>
      </c>
      <c r="AVZ68" s="30">
        <f t="shared" si="116"/>
        <v>0</v>
      </c>
      <c r="AWA68" s="30">
        <f t="shared" si="116"/>
        <v>0</v>
      </c>
      <c r="AWB68" s="30">
        <f t="shared" si="116"/>
        <v>0</v>
      </c>
      <c r="AWC68" s="30">
        <f t="shared" si="116"/>
        <v>0</v>
      </c>
      <c r="AWD68" s="30">
        <f t="shared" ref="AWD68:AYO68" si="117">IF(AWC2&gt;year_stop,0,AWC70)</f>
        <v>0</v>
      </c>
      <c r="AWE68" s="30">
        <f t="shared" si="117"/>
        <v>0</v>
      </c>
      <c r="AWF68" s="30">
        <f t="shared" si="117"/>
        <v>0</v>
      </c>
      <c r="AWG68" s="30">
        <f t="shared" si="117"/>
        <v>0</v>
      </c>
      <c r="AWH68" s="30">
        <f t="shared" si="117"/>
        <v>0</v>
      </c>
      <c r="AWI68" s="30">
        <f t="shared" si="117"/>
        <v>0</v>
      </c>
      <c r="AWJ68" s="30">
        <f t="shared" si="117"/>
        <v>0</v>
      </c>
      <c r="AWK68" s="30">
        <f t="shared" si="117"/>
        <v>0</v>
      </c>
      <c r="AWL68" s="30">
        <f t="shared" si="117"/>
        <v>0</v>
      </c>
      <c r="AWM68" s="30">
        <f t="shared" si="117"/>
        <v>0</v>
      </c>
      <c r="AWN68" s="30">
        <f t="shared" si="117"/>
        <v>0</v>
      </c>
      <c r="AWO68" s="30">
        <f t="shared" si="117"/>
        <v>0</v>
      </c>
      <c r="AWP68" s="30">
        <f t="shared" si="117"/>
        <v>0</v>
      </c>
      <c r="AWQ68" s="30">
        <f t="shared" si="117"/>
        <v>0</v>
      </c>
      <c r="AWR68" s="30">
        <f t="shared" si="117"/>
        <v>0</v>
      </c>
      <c r="AWS68" s="30">
        <f t="shared" si="117"/>
        <v>0</v>
      </c>
      <c r="AWT68" s="30">
        <f t="shared" si="117"/>
        <v>0</v>
      </c>
      <c r="AWU68" s="30">
        <f t="shared" si="117"/>
        <v>0</v>
      </c>
      <c r="AWV68" s="30">
        <f t="shared" si="117"/>
        <v>0</v>
      </c>
      <c r="AWW68" s="30">
        <f t="shared" si="117"/>
        <v>0</v>
      </c>
      <c r="AWX68" s="30">
        <f t="shared" si="117"/>
        <v>0</v>
      </c>
      <c r="AWY68" s="30">
        <f t="shared" si="117"/>
        <v>0</v>
      </c>
      <c r="AWZ68" s="30">
        <f t="shared" si="117"/>
        <v>0</v>
      </c>
      <c r="AXA68" s="30">
        <f t="shared" si="117"/>
        <v>0</v>
      </c>
      <c r="AXB68" s="30">
        <f t="shared" si="117"/>
        <v>0</v>
      </c>
      <c r="AXC68" s="30">
        <f t="shared" si="117"/>
        <v>0</v>
      </c>
      <c r="AXD68" s="30">
        <f t="shared" si="117"/>
        <v>0</v>
      </c>
      <c r="AXE68" s="30">
        <f t="shared" si="117"/>
        <v>0</v>
      </c>
      <c r="AXF68" s="30">
        <f t="shared" si="117"/>
        <v>0</v>
      </c>
      <c r="AXG68" s="30">
        <f t="shared" si="117"/>
        <v>0</v>
      </c>
      <c r="AXH68" s="30">
        <f t="shared" si="117"/>
        <v>0</v>
      </c>
      <c r="AXI68" s="30">
        <f t="shared" si="117"/>
        <v>0</v>
      </c>
      <c r="AXJ68" s="30">
        <f t="shared" si="117"/>
        <v>0</v>
      </c>
      <c r="AXK68" s="30">
        <f t="shared" si="117"/>
        <v>0</v>
      </c>
      <c r="AXL68" s="30">
        <f t="shared" si="117"/>
        <v>0</v>
      </c>
      <c r="AXM68" s="30">
        <f t="shared" si="117"/>
        <v>0</v>
      </c>
      <c r="AXN68" s="30">
        <f t="shared" si="117"/>
        <v>0</v>
      </c>
      <c r="AXO68" s="30">
        <f t="shared" si="117"/>
        <v>0</v>
      </c>
      <c r="AXP68" s="30">
        <f t="shared" si="117"/>
        <v>0</v>
      </c>
      <c r="AXQ68" s="30">
        <f t="shared" si="117"/>
        <v>0</v>
      </c>
      <c r="AXR68" s="30">
        <f t="shared" si="117"/>
        <v>0</v>
      </c>
      <c r="AXS68" s="30">
        <f t="shared" si="117"/>
        <v>0</v>
      </c>
      <c r="AXT68" s="30">
        <f t="shared" si="117"/>
        <v>0</v>
      </c>
      <c r="AXU68" s="30">
        <f t="shared" si="117"/>
        <v>0</v>
      </c>
      <c r="AXV68" s="30">
        <f t="shared" si="117"/>
        <v>0</v>
      </c>
      <c r="AXW68" s="30">
        <f t="shared" si="117"/>
        <v>0</v>
      </c>
      <c r="AXX68" s="30">
        <f t="shared" si="117"/>
        <v>0</v>
      </c>
      <c r="AXY68" s="30">
        <f t="shared" si="117"/>
        <v>0</v>
      </c>
      <c r="AXZ68" s="30">
        <f t="shared" si="117"/>
        <v>0</v>
      </c>
      <c r="AYA68" s="30">
        <f t="shared" si="117"/>
        <v>0</v>
      </c>
      <c r="AYB68" s="30">
        <f t="shared" si="117"/>
        <v>0</v>
      </c>
      <c r="AYC68" s="30">
        <f t="shared" si="117"/>
        <v>0</v>
      </c>
      <c r="AYD68" s="30">
        <f t="shared" si="117"/>
        <v>0</v>
      </c>
      <c r="AYE68" s="30">
        <f t="shared" si="117"/>
        <v>0</v>
      </c>
      <c r="AYF68" s="30">
        <f t="shared" si="117"/>
        <v>0</v>
      </c>
      <c r="AYG68" s="30">
        <f t="shared" si="117"/>
        <v>0</v>
      </c>
      <c r="AYH68" s="30">
        <f t="shared" si="117"/>
        <v>0</v>
      </c>
      <c r="AYI68" s="30">
        <f t="shared" si="117"/>
        <v>0</v>
      </c>
      <c r="AYJ68" s="30">
        <f t="shared" si="117"/>
        <v>0</v>
      </c>
      <c r="AYK68" s="30">
        <f t="shared" si="117"/>
        <v>0</v>
      </c>
      <c r="AYL68" s="30">
        <f t="shared" si="117"/>
        <v>0</v>
      </c>
      <c r="AYM68" s="30">
        <f t="shared" si="117"/>
        <v>0</v>
      </c>
      <c r="AYN68" s="30">
        <f t="shared" si="117"/>
        <v>0</v>
      </c>
      <c r="AYO68" s="30">
        <f t="shared" si="117"/>
        <v>0</v>
      </c>
      <c r="AYP68" s="30">
        <f t="shared" ref="AYP68:BBA68" si="118">IF(AYO2&gt;year_stop,0,AYO70)</f>
        <v>0</v>
      </c>
      <c r="AYQ68" s="30">
        <f t="shared" si="118"/>
        <v>0</v>
      </c>
      <c r="AYR68" s="30">
        <f t="shared" si="118"/>
        <v>0</v>
      </c>
      <c r="AYS68" s="30">
        <f t="shared" si="118"/>
        <v>0</v>
      </c>
      <c r="AYT68" s="30">
        <f t="shared" si="118"/>
        <v>0</v>
      </c>
      <c r="AYU68" s="30">
        <f t="shared" si="118"/>
        <v>0</v>
      </c>
      <c r="AYV68" s="30">
        <f t="shared" si="118"/>
        <v>0</v>
      </c>
      <c r="AYW68" s="30">
        <f t="shared" si="118"/>
        <v>0</v>
      </c>
      <c r="AYX68" s="30">
        <f t="shared" si="118"/>
        <v>0</v>
      </c>
      <c r="AYY68" s="30">
        <f t="shared" si="118"/>
        <v>0</v>
      </c>
      <c r="AYZ68" s="30">
        <f t="shared" si="118"/>
        <v>0</v>
      </c>
      <c r="AZA68" s="30">
        <f t="shared" si="118"/>
        <v>0</v>
      </c>
      <c r="AZB68" s="30">
        <f t="shared" si="118"/>
        <v>0</v>
      </c>
      <c r="AZC68" s="30">
        <f t="shared" si="118"/>
        <v>0</v>
      </c>
      <c r="AZD68" s="30">
        <f t="shared" si="118"/>
        <v>0</v>
      </c>
      <c r="AZE68" s="30">
        <f t="shared" si="118"/>
        <v>0</v>
      </c>
      <c r="AZF68" s="30">
        <f t="shared" si="118"/>
        <v>0</v>
      </c>
      <c r="AZG68" s="30">
        <f t="shared" si="118"/>
        <v>0</v>
      </c>
      <c r="AZH68" s="30">
        <f t="shared" si="118"/>
        <v>0</v>
      </c>
      <c r="AZI68" s="30">
        <f t="shared" si="118"/>
        <v>0</v>
      </c>
      <c r="AZJ68" s="30">
        <f t="shared" si="118"/>
        <v>0</v>
      </c>
      <c r="AZK68" s="30">
        <f t="shared" si="118"/>
        <v>0</v>
      </c>
      <c r="AZL68" s="30">
        <f t="shared" si="118"/>
        <v>0</v>
      </c>
      <c r="AZM68" s="30">
        <f t="shared" si="118"/>
        <v>0</v>
      </c>
      <c r="AZN68" s="30">
        <f t="shared" si="118"/>
        <v>0</v>
      </c>
      <c r="AZO68" s="30">
        <f t="shared" si="118"/>
        <v>0</v>
      </c>
      <c r="AZP68" s="30">
        <f t="shared" si="118"/>
        <v>0</v>
      </c>
      <c r="AZQ68" s="30">
        <f t="shared" si="118"/>
        <v>0</v>
      </c>
      <c r="AZR68" s="30">
        <f t="shared" si="118"/>
        <v>0</v>
      </c>
      <c r="AZS68" s="30">
        <f t="shared" si="118"/>
        <v>0</v>
      </c>
      <c r="AZT68" s="30">
        <f t="shared" si="118"/>
        <v>0</v>
      </c>
      <c r="AZU68" s="30">
        <f t="shared" si="118"/>
        <v>0</v>
      </c>
      <c r="AZV68" s="30">
        <f t="shared" si="118"/>
        <v>0</v>
      </c>
      <c r="AZW68" s="30">
        <f t="shared" si="118"/>
        <v>0</v>
      </c>
      <c r="AZX68" s="30">
        <f t="shared" si="118"/>
        <v>0</v>
      </c>
      <c r="AZY68" s="30">
        <f t="shared" si="118"/>
        <v>0</v>
      </c>
      <c r="AZZ68" s="30">
        <f t="shared" si="118"/>
        <v>0</v>
      </c>
      <c r="BAA68" s="30">
        <f t="shared" si="118"/>
        <v>0</v>
      </c>
      <c r="BAB68" s="30">
        <f t="shared" si="118"/>
        <v>0</v>
      </c>
      <c r="BAC68" s="30">
        <f t="shared" si="118"/>
        <v>0</v>
      </c>
      <c r="BAD68" s="30">
        <f t="shared" si="118"/>
        <v>0</v>
      </c>
      <c r="BAE68" s="30">
        <f t="shared" si="118"/>
        <v>0</v>
      </c>
      <c r="BAF68" s="30">
        <f t="shared" si="118"/>
        <v>0</v>
      </c>
      <c r="BAG68" s="30">
        <f t="shared" si="118"/>
        <v>0</v>
      </c>
      <c r="BAH68" s="30">
        <f t="shared" si="118"/>
        <v>0</v>
      </c>
      <c r="BAI68" s="30">
        <f t="shared" si="118"/>
        <v>0</v>
      </c>
      <c r="BAJ68" s="30">
        <f t="shared" si="118"/>
        <v>0</v>
      </c>
      <c r="BAK68" s="30">
        <f t="shared" si="118"/>
        <v>0</v>
      </c>
      <c r="BAL68" s="30">
        <f t="shared" si="118"/>
        <v>0</v>
      </c>
      <c r="BAM68" s="30">
        <f t="shared" si="118"/>
        <v>0</v>
      </c>
      <c r="BAN68" s="30">
        <f t="shared" si="118"/>
        <v>0</v>
      </c>
      <c r="BAO68" s="30">
        <f t="shared" si="118"/>
        <v>0</v>
      </c>
      <c r="BAP68" s="30">
        <f t="shared" si="118"/>
        <v>0</v>
      </c>
      <c r="BAQ68" s="30">
        <f t="shared" si="118"/>
        <v>0</v>
      </c>
      <c r="BAR68" s="30">
        <f t="shared" si="118"/>
        <v>0</v>
      </c>
      <c r="BAS68" s="30">
        <f t="shared" si="118"/>
        <v>0</v>
      </c>
      <c r="BAT68" s="30">
        <f t="shared" si="118"/>
        <v>0</v>
      </c>
      <c r="BAU68" s="30">
        <f t="shared" si="118"/>
        <v>0</v>
      </c>
      <c r="BAV68" s="30">
        <f t="shared" si="118"/>
        <v>0</v>
      </c>
      <c r="BAW68" s="30">
        <f t="shared" si="118"/>
        <v>0</v>
      </c>
      <c r="BAX68" s="30">
        <f t="shared" si="118"/>
        <v>0</v>
      </c>
      <c r="BAY68" s="30">
        <f t="shared" si="118"/>
        <v>0</v>
      </c>
      <c r="BAZ68" s="30">
        <f t="shared" si="118"/>
        <v>0</v>
      </c>
      <c r="BBA68" s="30">
        <f t="shared" si="118"/>
        <v>0</v>
      </c>
      <c r="BBB68" s="30">
        <f t="shared" ref="BBB68:BDM68" si="119">IF(BBA2&gt;year_stop,0,BBA70)</f>
        <v>0</v>
      </c>
      <c r="BBC68" s="30">
        <f t="shared" si="119"/>
        <v>0</v>
      </c>
      <c r="BBD68" s="30">
        <f t="shared" si="119"/>
        <v>0</v>
      </c>
      <c r="BBE68" s="30">
        <f t="shared" si="119"/>
        <v>0</v>
      </c>
      <c r="BBF68" s="30">
        <f t="shared" si="119"/>
        <v>0</v>
      </c>
      <c r="BBG68" s="30">
        <f t="shared" si="119"/>
        <v>0</v>
      </c>
      <c r="BBH68" s="30">
        <f t="shared" si="119"/>
        <v>0</v>
      </c>
      <c r="BBI68" s="30">
        <f t="shared" si="119"/>
        <v>0</v>
      </c>
      <c r="BBJ68" s="30">
        <f t="shared" si="119"/>
        <v>0</v>
      </c>
      <c r="BBK68" s="30">
        <f t="shared" si="119"/>
        <v>0</v>
      </c>
      <c r="BBL68" s="30">
        <f t="shared" si="119"/>
        <v>0</v>
      </c>
      <c r="BBM68" s="30">
        <f t="shared" si="119"/>
        <v>0</v>
      </c>
      <c r="BBN68" s="30">
        <f t="shared" si="119"/>
        <v>0</v>
      </c>
      <c r="BBO68" s="30">
        <f t="shared" si="119"/>
        <v>0</v>
      </c>
      <c r="BBP68" s="30">
        <f t="shared" si="119"/>
        <v>0</v>
      </c>
      <c r="BBQ68" s="30">
        <f t="shared" si="119"/>
        <v>0</v>
      </c>
      <c r="BBR68" s="30">
        <f t="shared" si="119"/>
        <v>0</v>
      </c>
      <c r="BBS68" s="30">
        <f t="shared" si="119"/>
        <v>0</v>
      </c>
      <c r="BBT68" s="30">
        <f t="shared" si="119"/>
        <v>0</v>
      </c>
      <c r="BBU68" s="30">
        <f t="shared" si="119"/>
        <v>0</v>
      </c>
      <c r="BBV68" s="30">
        <f t="shared" si="119"/>
        <v>0</v>
      </c>
      <c r="BBW68" s="30">
        <f t="shared" si="119"/>
        <v>0</v>
      </c>
      <c r="BBX68" s="30">
        <f t="shared" si="119"/>
        <v>0</v>
      </c>
      <c r="BBY68" s="30">
        <f t="shared" si="119"/>
        <v>0</v>
      </c>
      <c r="BBZ68" s="30">
        <f t="shared" si="119"/>
        <v>0</v>
      </c>
      <c r="BCA68" s="30">
        <f t="shared" si="119"/>
        <v>0</v>
      </c>
      <c r="BCB68" s="30">
        <f t="shared" si="119"/>
        <v>0</v>
      </c>
      <c r="BCC68" s="30">
        <f t="shared" si="119"/>
        <v>0</v>
      </c>
      <c r="BCD68" s="30">
        <f t="shared" si="119"/>
        <v>0</v>
      </c>
      <c r="BCE68" s="30">
        <f t="shared" si="119"/>
        <v>0</v>
      </c>
      <c r="BCF68" s="30">
        <f t="shared" si="119"/>
        <v>0</v>
      </c>
      <c r="BCG68" s="30">
        <f t="shared" si="119"/>
        <v>0</v>
      </c>
      <c r="BCH68" s="30">
        <f t="shared" si="119"/>
        <v>0</v>
      </c>
      <c r="BCI68" s="30">
        <f t="shared" si="119"/>
        <v>0</v>
      </c>
      <c r="BCJ68" s="30">
        <f t="shared" si="119"/>
        <v>0</v>
      </c>
      <c r="BCK68" s="30">
        <f t="shared" si="119"/>
        <v>0</v>
      </c>
      <c r="BCL68" s="30">
        <f t="shared" si="119"/>
        <v>0</v>
      </c>
      <c r="BCM68" s="30">
        <f t="shared" si="119"/>
        <v>0</v>
      </c>
      <c r="BCN68" s="30">
        <f t="shared" si="119"/>
        <v>0</v>
      </c>
      <c r="BCO68" s="30">
        <f t="shared" si="119"/>
        <v>0</v>
      </c>
      <c r="BCP68" s="30">
        <f t="shared" si="119"/>
        <v>0</v>
      </c>
      <c r="BCQ68" s="30">
        <f t="shared" si="119"/>
        <v>0</v>
      </c>
      <c r="BCR68" s="30">
        <f t="shared" si="119"/>
        <v>0</v>
      </c>
      <c r="BCS68" s="30">
        <f t="shared" si="119"/>
        <v>0</v>
      </c>
      <c r="BCT68" s="30">
        <f t="shared" si="119"/>
        <v>0</v>
      </c>
      <c r="BCU68" s="30">
        <f t="shared" si="119"/>
        <v>0</v>
      </c>
      <c r="BCV68" s="30">
        <f t="shared" si="119"/>
        <v>0</v>
      </c>
      <c r="BCW68" s="30">
        <f t="shared" si="119"/>
        <v>0</v>
      </c>
      <c r="BCX68" s="30">
        <f t="shared" si="119"/>
        <v>0</v>
      </c>
      <c r="BCY68" s="30">
        <f t="shared" si="119"/>
        <v>0</v>
      </c>
      <c r="BCZ68" s="30">
        <f t="shared" si="119"/>
        <v>0</v>
      </c>
      <c r="BDA68" s="30">
        <f t="shared" si="119"/>
        <v>0</v>
      </c>
      <c r="BDB68" s="30">
        <f t="shared" si="119"/>
        <v>0</v>
      </c>
      <c r="BDC68" s="30">
        <f t="shared" si="119"/>
        <v>0</v>
      </c>
      <c r="BDD68" s="30">
        <f t="shared" si="119"/>
        <v>0</v>
      </c>
      <c r="BDE68" s="30">
        <f t="shared" si="119"/>
        <v>0</v>
      </c>
      <c r="BDF68" s="30">
        <f t="shared" si="119"/>
        <v>0</v>
      </c>
      <c r="BDG68" s="30">
        <f t="shared" si="119"/>
        <v>0</v>
      </c>
      <c r="BDH68" s="30">
        <f t="shared" si="119"/>
        <v>0</v>
      </c>
      <c r="BDI68" s="30">
        <f t="shared" si="119"/>
        <v>0</v>
      </c>
      <c r="BDJ68" s="30">
        <f t="shared" si="119"/>
        <v>0</v>
      </c>
      <c r="BDK68" s="30">
        <f t="shared" si="119"/>
        <v>0</v>
      </c>
      <c r="BDL68" s="30">
        <f t="shared" si="119"/>
        <v>0</v>
      </c>
      <c r="BDM68" s="30">
        <f t="shared" si="119"/>
        <v>0</v>
      </c>
      <c r="BDN68" s="30">
        <f t="shared" ref="BDN68:BFY68" si="120">IF(BDM2&gt;year_stop,0,BDM70)</f>
        <v>0</v>
      </c>
      <c r="BDO68" s="30">
        <f t="shared" si="120"/>
        <v>0</v>
      </c>
      <c r="BDP68" s="30">
        <f t="shared" si="120"/>
        <v>0</v>
      </c>
      <c r="BDQ68" s="30">
        <f t="shared" si="120"/>
        <v>0</v>
      </c>
      <c r="BDR68" s="30">
        <f t="shared" si="120"/>
        <v>0</v>
      </c>
      <c r="BDS68" s="30">
        <f t="shared" si="120"/>
        <v>0</v>
      </c>
      <c r="BDT68" s="30">
        <f t="shared" si="120"/>
        <v>0</v>
      </c>
      <c r="BDU68" s="30">
        <f t="shared" si="120"/>
        <v>0</v>
      </c>
      <c r="BDV68" s="30">
        <f t="shared" si="120"/>
        <v>0</v>
      </c>
      <c r="BDW68" s="30">
        <f t="shared" si="120"/>
        <v>0</v>
      </c>
      <c r="BDX68" s="30">
        <f t="shared" si="120"/>
        <v>0</v>
      </c>
      <c r="BDY68" s="30">
        <f t="shared" si="120"/>
        <v>0</v>
      </c>
      <c r="BDZ68" s="30">
        <f t="shared" si="120"/>
        <v>0</v>
      </c>
      <c r="BEA68" s="30">
        <f t="shared" si="120"/>
        <v>0</v>
      </c>
      <c r="BEB68" s="30">
        <f t="shared" si="120"/>
        <v>0</v>
      </c>
      <c r="BEC68" s="30">
        <f t="shared" si="120"/>
        <v>0</v>
      </c>
      <c r="BED68" s="30">
        <f t="shared" si="120"/>
        <v>0</v>
      </c>
      <c r="BEE68" s="30">
        <f t="shared" si="120"/>
        <v>0</v>
      </c>
      <c r="BEF68" s="30">
        <f t="shared" si="120"/>
        <v>0</v>
      </c>
      <c r="BEG68" s="30">
        <f t="shared" si="120"/>
        <v>0</v>
      </c>
      <c r="BEH68" s="30">
        <f t="shared" si="120"/>
        <v>0</v>
      </c>
      <c r="BEI68" s="30">
        <f t="shared" si="120"/>
        <v>0</v>
      </c>
      <c r="BEJ68" s="30">
        <f t="shared" si="120"/>
        <v>0</v>
      </c>
      <c r="BEK68" s="30">
        <f t="shared" si="120"/>
        <v>0</v>
      </c>
      <c r="BEL68" s="30">
        <f t="shared" si="120"/>
        <v>0</v>
      </c>
      <c r="BEM68" s="30">
        <f t="shared" si="120"/>
        <v>0</v>
      </c>
      <c r="BEN68" s="30">
        <f t="shared" si="120"/>
        <v>0</v>
      </c>
      <c r="BEO68" s="30">
        <f t="shared" si="120"/>
        <v>0</v>
      </c>
      <c r="BEP68" s="30">
        <f t="shared" si="120"/>
        <v>0</v>
      </c>
      <c r="BEQ68" s="30">
        <f t="shared" si="120"/>
        <v>0</v>
      </c>
      <c r="BER68" s="30">
        <f t="shared" si="120"/>
        <v>0</v>
      </c>
      <c r="BES68" s="30">
        <f t="shared" si="120"/>
        <v>0</v>
      </c>
      <c r="BET68" s="30">
        <f t="shared" si="120"/>
        <v>0</v>
      </c>
      <c r="BEU68" s="30">
        <f t="shared" si="120"/>
        <v>0</v>
      </c>
      <c r="BEV68" s="30">
        <f t="shared" si="120"/>
        <v>0</v>
      </c>
      <c r="BEW68" s="30">
        <f t="shared" si="120"/>
        <v>0</v>
      </c>
      <c r="BEX68" s="30">
        <f t="shared" si="120"/>
        <v>0</v>
      </c>
      <c r="BEY68" s="30">
        <f t="shared" si="120"/>
        <v>0</v>
      </c>
      <c r="BEZ68" s="30">
        <f t="shared" si="120"/>
        <v>0</v>
      </c>
      <c r="BFA68" s="30">
        <f t="shared" si="120"/>
        <v>0</v>
      </c>
      <c r="BFB68" s="30">
        <f t="shared" si="120"/>
        <v>0</v>
      </c>
      <c r="BFC68" s="30">
        <f t="shared" si="120"/>
        <v>0</v>
      </c>
      <c r="BFD68" s="30">
        <f t="shared" si="120"/>
        <v>0</v>
      </c>
      <c r="BFE68" s="30">
        <f t="shared" si="120"/>
        <v>0</v>
      </c>
      <c r="BFF68" s="30">
        <f t="shared" si="120"/>
        <v>0</v>
      </c>
      <c r="BFG68" s="30">
        <f t="shared" si="120"/>
        <v>0</v>
      </c>
      <c r="BFH68" s="30">
        <f t="shared" si="120"/>
        <v>0</v>
      </c>
      <c r="BFI68" s="30">
        <f t="shared" si="120"/>
        <v>0</v>
      </c>
      <c r="BFJ68" s="30">
        <f t="shared" si="120"/>
        <v>0</v>
      </c>
      <c r="BFK68" s="30">
        <f t="shared" si="120"/>
        <v>0</v>
      </c>
      <c r="BFL68" s="30">
        <f t="shared" si="120"/>
        <v>0</v>
      </c>
      <c r="BFM68" s="30">
        <f t="shared" si="120"/>
        <v>0</v>
      </c>
      <c r="BFN68" s="30">
        <f t="shared" si="120"/>
        <v>0</v>
      </c>
      <c r="BFO68" s="30">
        <f t="shared" si="120"/>
        <v>0</v>
      </c>
      <c r="BFP68" s="30">
        <f t="shared" si="120"/>
        <v>0</v>
      </c>
      <c r="BFQ68" s="30">
        <f t="shared" si="120"/>
        <v>0</v>
      </c>
      <c r="BFR68" s="30">
        <f t="shared" si="120"/>
        <v>0</v>
      </c>
      <c r="BFS68" s="30">
        <f t="shared" si="120"/>
        <v>0</v>
      </c>
      <c r="BFT68" s="30">
        <f t="shared" si="120"/>
        <v>0</v>
      </c>
      <c r="BFU68" s="30">
        <f t="shared" si="120"/>
        <v>0</v>
      </c>
      <c r="BFV68" s="30">
        <f t="shared" si="120"/>
        <v>0</v>
      </c>
      <c r="BFW68" s="30">
        <f t="shared" si="120"/>
        <v>0</v>
      </c>
      <c r="BFX68" s="30">
        <f t="shared" si="120"/>
        <v>0</v>
      </c>
      <c r="BFY68" s="30">
        <f t="shared" si="120"/>
        <v>0</v>
      </c>
      <c r="BFZ68" s="30">
        <f t="shared" ref="BFZ68:BIK68" si="121">IF(BFY2&gt;year_stop,0,BFY70)</f>
        <v>0</v>
      </c>
      <c r="BGA68" s="30">
        <f t="shared" si="121"/>
        <v>0</v>
      </c>
      <c r="BGB68" s="30">
        <f t="shared" si="121"/>
        <v>0</v>
      </c>
      <c r="BGC68" s="30">
        <f t="shared" si="121"/>
        <v>0</v>
      </c>
      <c r="BGD68" s="30">
        <f t="shared" si="121"/>
        <v>0</v>
      </c>
      <c r="BGE68" s="30">
        <f t="shared" si="121"/>
        <v>0</v>
      </c>
      <c r="BGF68" s="30">
        <f t="shared" si="121"/>
        <v>0</v>
      </c>
      <c r="BGG68" s="30">
        <f t="shared" si="121"/>
        <v>0</v>
      </c>
      <c r="BGH68" s="30">
        <f t="shared" si="121"/>
        <v>0</v>
      </c>
      <c r="BGI68" s="30">
        <f t="shared" si="121"/>
        <v>0</v>
      </c>
      <c r="BGJ68" s="30">
        <f t="shared" si="121"/>
        <v>0</v>
      </c>
      <c r="BGK68" s="30">
        <f t="shared" si="121"/>
        <v>0</v>
      </c>
      <c r="BGL68" s="30">
        <f t="shared" si="121"/>
        <v>0</v>
      </c>
      <c r="BGM68" s="30">
        <f t="shared" si="121"/>
        <v>0</v>
      </c>
      <c r="BGN68" s="30">
        <f t="shared" si="121"/>
        <v>0</v>
      </c>
      <c r="BGO68" s="30">
        <f t="shared" si="121"/>
        <v>0</v>
      </c>
      <c r="BGP68" s="30">
        <f t="shared" si="121"/>
        <v>0</v>
      </c>
      <c r="BGQ68" s="30">
        <f t="shared" si="121"/>
        <v>0</v>
      </c>
      <c r="BGR68" s="30">
        <f t="shared" si="121"/>
        <v>0</v>
      </c>
      <c r="BGS68" s="30">
        <f t="shared" si="121"/>
        <v>0</v>
      </c>
      <c r="BGT68" s="30">
        <f t="shared" si="121"/>
        <v>0</v>
      </c>
      <c r="BGU68" s="30">
        <f t="shared" si="121"/>
        <v>0</v>
      </c>
      <c r="BGV68" s="30">
        <f t="shared" si="121"/>
        <v>0</v>
      </c>
      <c r="BGW68" s="30">
        <f t="shared" si="121"/>
        <v>0</v>
      </c>
      <c r="BGX68" s="30">
        <f t="shared" si="121"/>
        <v>0</v>
      </c>
      <c r="BGY68" s="30">
        <f t="shared" si="121"/>
        <v>0</v>
      </c>
      <c r="BGZ68" s="30">
        <f t="shared" si="121"/>
        <v>0</v>
      </c>
      <c r="BHA68" s="30">
        <f t="shared" si="121"/>
        <v>0</v>
      </c>
      <c r="BHB68" s="30">
        <f t="shared" si="121"/>
        <v>0</v>
      </c>
      <c r="BHC68" s="30">
        <f t="shared" si="121"/>
        <v>0</v>
      </c>
      <c r="BHD68" s="30">
        <f t="shared" si="121"/>
        <v>0</v>
      </c>
      <c r="BHE68" s="30">
        <f t="shared" si="121"/>
        <v>0</v>
      </c>
      <c r="BHF68" s="30">
        <f t="shared" si="121"/>
        <v>0</v>
      </c>
      <c r="BHG68" s="30">
        <f t="shared" si="121"/>
        <v>0</v>
      </c>
      <c r="BHH68" s="30">
        <f t="shared" si="121"/>
        <v>0</v>
      </c>
      <c r="BHI68" s="30">
        <f t="shared" si="121"/>
        <v>0</v>
      </c>
      <c r="BHJ68" s="30">
        <f t="shared" si="121"/>
        <v>0</v>
      </c>
      <c r="BHK68" s="30">
        <f t="shared" si="121"/>
        <v>0</v>
      </c>
      <c r="BHL68" s="30">
        <f t="shared" si="121"/>
        <v>0</v>
      </c>
      <c r="BHM68" s="30">
        <f t="shared" si="121"/>
        <v>0</v>
      </c>
      <c r="BHN68" s="30">
        <f t="shared" si="121"/>
        <v>0</v>
      </c>
      <c r="BHO68" s="30">
        <f t="shared" si="121"/>
        <v>0</v>
      </c>
      <c r="BHP68" s="30">
        <f t="shared" si="121"/>
        <v>0</v>
      </c>
      <c r="BHQ68" s="30">
        <f t="shared" si="121"/>
        <v>0</v>
      </c>
      <c r="BHR68" s="30">
        <f t="shared" si="121"/>
        <v>0</v>
      </c>
      <c r="BHS68" s="30">
        <f t="shared" si="121"/>
        <v>0</v>
      </c>
      <c r="BHT68" s="30">
        <f t="shared" si="121"/>
        <v>0</v>
      </c>
      <c r="BHU68" s="30">
        <f t="shared" si="121"/>
        <v>0</v>
      </c>
      <c r="BHV68" s="30">
        <f t="shared" si="121"/>
        <v>0</v>
      </c>
      <c r="BHW68" s="30">
        <f t="shared" si="121"/>
        <v>0</v>
      </c>
      <c r="BHX68" s="30">
        <f t="shared" si="121"/>
        <v>0</v>
      </c>
      <c r="BHY68" s="30">
        <f t="shared" si="121"/>
        <v>0</v>
      </c>
      <c r="BHZ68" s="30">
        <f t="shared" si="121"/>
        <v>0</v>
      </c>
      <c r="BIA68" s="30">
        <f t="shared" si="121"/>
        <v>0</v>
      </c>
      <c r="BIB68" s="30">
        <f t="shared" si="121"/>
        <v>0</v>
      </c>
      <c r="BIC68" s="30">
        <f t="shared" si="121"/>
        <v>0</v>
      </c>
      <c r="BID68" s="30">
        <f t="shared" si="121"/>
        <v>0</v>
      </c>
      <c r="BIE68" s="30">
        <f t="shared" si="121"/>
        <v>0</v>
      </c>
      <c r="BIF68" s="30">
        <f t="shared" si="121"/>
        <v>0</v>
      </c>
      <c r="BIG68" s="30">
        <f t="shared" si="121"/>
        <v>0</v>
      </c>
      <c r="BIH68" s="30">
        <f t="shared" si="121"/>
        <v>0</v>
      </c>
      <c r="BII68" s="30">
        <f t="shared" si="121"/>
        <v>0</v>
      </c>
      <c r="BIJ68" s="30">
        <f t="shared" si="121"/>
        <v>0</v>
      </c>
      <c r="BIK68" s="30">
        <f t="shared" si="121"/>
        <v>0</v>
      </c>
      <c r="BIL68" s="30">
        <f t="shared" ref="BIL68:BKW68" si="122">IF(BIK2&gt;year_stop,0,BIK70)</f>
        <v>0</v>
      </c>
      <c r="BIM68" s="30">
        <f t="shared" si="122"/>
        <v>0</v>
      </c>
      <c r="BIN68" s="30">
        <f t="shared" si="122"/>
        <v>0</v>
      </c>
      <c r="BIO68" s="30">
        <f t="shared" si="122"/>
        <v>0</v>
      </c>
      <c r="BIP68" s="30">
        <f t="shared" si="122"/>
        <v>0</v>
      </c>
      <c r="BIQ68" s="30">
        <f t="shared" si="122"/>
        <v>0</v>
      </c>
      <c r="BIR68" s="30">
        <f t="shared" si="122"/>
        <v>0</v>
      </c>
      <c r="BIS68" s="30">
        <f t="shared" si="122"/>
        <v>0</v>
      </c>
      <c r="BIT68" s="30">
        <f t="shared" si="122"/>
        <v>0</v>
      </c>
      <c r="BIU68" s="30">
        <f t="shared" si="122"/>
        <v>0</v>
      </c>
      <c r="BIV68" s="30">
        <f t="shared" si="122"/>
        <v>0</v>
      </c>
      <c r="BIW68" s="30">
        <f t="shared" si="122"/>
        <v>0</v>
      </c>
      <c r="BIX68" s="30">
        <f t="shared" si="122"/>
        <v>0</v>
      </c>
      <c r="BIY68" s="30">
        <f t="shared" si="122"/>
        <v>0</v>
      </c>
      <c r="BIZ68" s="30">
        <f t="shared" si="122"/>
        <v>0</v>
      </c>
      <c r="BJA68" s="30">
        <f t="shared" si="122"/>
        <v>0</v>
      </c>
      <c r="BJB68" s="30">
        <f t="shared" si="122"/>
        <v>0</v>
      </c>
      <c r="BJC68" s="30">
        <f t="shared" si="122"/>
        <v>0</v>
      </c>
      <c r="BJD68" s="30">
        <f t="shared" si="122"/>
        <v>0</v>
      </c>
      <c r="BJE68" s="30">
        <f t="shared" si="122"/>
        <v>0</v>
      </c>
      <c r="BJF68" s="30">
        <f t="shared" si="122"/>
        <v>0</v>
      </c>
      <c r="BJG68" s="30">
        <f t="shared" si="122"/>
        <v>0</v>
      </c>
      <c r="BJH68" s="30">
        <f t="shared" si="122"/>
        <v>0</v>
      </c>
      <c r="BJI68" s="30">
        <f t="shared" si="122"/>
        <v>0</v>
      </c>
      <c r="BJJ68" s="30">
        <f t="shared" si="122"/>
        <v>0</v>
      </c>
      <c r="BJK68" s="30">
        <f t="shared" si="122"/>
        <v>0</v>
      </c>
      <c r="BJL68" s="30">
        <f t="shared" si="122"/>
        <v>0</v>
      </c>
      <c r="BJM68" s="30">
        <f t="shared" si="122"/>
        <v>0</v>
      </c>
      <c r="BJN68" s="30">
        <f t="shared" si="122"/>
        <v>0</v>
      </c>
      <c r="BJO68" s="30">
        <f t="shared" si="122"/>
        <v>0</v>
      </c>
      <c r="BJP68" s="30">
        <f t="shared" si="122"/>
        <v>0</v>
      </c>
      <c r="BJQ68" s="30">
        <f t="shared" si="122"/>
        <v>0</v>
      </c>
      <c r="BJR68" s="30">
        <f t="shared" si="122"/>
        <v>0</v>
      </c>
      <c r="BJS68" s="30">
        <f t="shared" si="122"/>
        <v>0</v>
      </c>
      <c r="BJT68" s="30">
        <f t="shared" si="122"/>
        <v>0</v>
      </c>
      <c r="BJU68" s="30">
        <f t="shared" si="122"/>
        <v>0</v>
      </c>
      <c r="BJV68" s="30">
        <f t="shared" si="122"/>
        <v>0</v>
      </c>
      <c r="BJW68" s="30">
        <f t="shared" si="122"/>
        <v>0</v>
      </c>
      <c r="BJX68" s="30">
        <f t="shared" si="122"/>
        <v>0</v>
      </c>
      <c r="BJY68" s="30">
        <f t="shared" si="122"/>
        <v>0</v>
      </c>
      <c r="BJZ68" s="30">
        <f t="shared" si="122"/>
        <v>0</v>
      </c>
      <c r="BKA68" s="30">
        <f t="shared" si="122"/>
        <v>0</v>
      </c>
      <c r="BKB68" s="30">
        <f t="shared" si="122"/>
        <v>0</v>
      </c>
      <c r="BKC68" s="30">
        <f t="shared" si="122"/>
        <v>0</v>
      </c>
      <c r="BKD68" s="30">
        <f t="shared" si="122"/>
        <v>0</v>
      </c>
      <c r="BKE68" s="30">
        <f t="shared" si="122"/>
        <v>0</v>
      </c>
      <c r="BKF68" s="30">
        <f t="shared" si="122"/>
        <v>0</v>
      </c>
      <c r="BKG68" s="30">
        <f t="shared" si="122"/>
        <v>0</v>
      </c>
      <c r="BKH68" s="30">
        <f t="shared" si="122"/>
        <v>0</v>
      </c>
      <c r="BKI68" s="30">
        <f t="shared" si="122"/>
        <v>0</v>
      </c>
      <c r="BKJ68" s="30">
        <f t="shared" si="122"/>
        <v>0</v>
      </c>
      <c r="BKK68" s="30">
        <f t="shared" si="122"/>
        <v>0</v>
      </c>
      <c r="BKL68" s="30">
        <f t="shared" si="122"/>
        <v>0</v>
      </c>
      <c r="BKM68" s="30">
        <f t="shared" si="122"/>
        <v>0</v>
      </c>
      <c r="BKN68" s="30">
        <f t="shared" si="122"/>
        <v>0</v>
      </c>
      <c r="BKO68" s="30">
        <f t="shared" si="122"/>
        <v>0</v>
      </c>
      <c r="BKP68" s="30">
        <f t="shared" si="122"/>
        <v>0</v>
      </c>
      <c r="BKQ68" s="30">
        <f t="shared" si="122"/>
        <v>0</v>
      </c>
      <c r="BKR68" s="30">
        <f t="shared" si="122"/>
        <v>0</v>
      </c>
      <c r="BKS68" s="30">
        <f t="shared" si="122"/>
        <v>0</v>
      </c>
      <c r="BKT68" s="30">
        <f t="shared" si="122"/>
        <v>0</v>
      </c>
      <c r="BKU68" s="30">
        <f t="shared" si="122"/>
        <v>0</v>
      </c>
      <c r="BKV68" s="30">
        <f t="shared" si="122"/>
        <v>0</v>
      </c>
      <c r="BKW68" s="30">
        <f t="shared" si="122"/>
        <v>0</v>
      </c>
      <c r="BKX68" s="30">
        <f t="shared" ref="BKX68:BNI68" si="123">IF(BKW2&gt;year_stop,0,BKW70)</f>
        <v>0</v>
      </c>
      <c r="BKY68" s="30">
        <f t="shared" si="123"/>
        <v>0</v>
      </c>
      <c r="BKZ68" s="30">
        <f t="shared" si="123"/>
        <v>0</v>
      </c>
      <c r="BLA68" s="30">
        <f t="shared" si="123"/>
        <v>0</v>
      </c>
      <c r="BLB68" s="30">
        <f t="shared" si="123"/>
        <v>0</v>
      </c>
      <c r="BLC68" s="30">
        <f t="shared" si="123"/>
        <v>0</v>
      </c>
      <c r="BLD68" s="30">
        <f t="shared" si="123"/>
        <v>0</v>
      </c>
      <c r="BLE68" s="30">
        <f t="shared" si="123"/>
        <v>0</v>
      </c>
      <c r="BLF68" s="30">
        <f t="shared" si="123"/>
        <v>0</v>
      </c>
      <c r="BLG68" s="30">
        <f t="shared" si="123"/>
        <v>0</v>
      </c>
      <c r="BLH68" s="30">
        <f t="shared" si="123"/>
        <v>0</v>
      </c>
      <c r="BLI68" s="30">
        <f t="shared" si="123"/>
        <v>0</v>
      </c>
      <c r="BLJ68" s="30">
        <f t="shared" si="123"/>
        <v>0</v>
      </c>
      <c r="BLK68" s="30">
        <f t="shared" si="123"/>
        <v>0</v>
      </c>
      <c r="BLL68" s="30">
        <f t="shared" si="123"/>
        <v>0</v>
      </c>
      <c r="BLM68" s="30">
        <f t="shared" si="123"/>
        <v>0</v>
      </c>
      <c r="BLN68" s="30">
        <f t="shared" si="123"/>
        <v>0</v>
      </c>
      <c r="BLO68" s="30">
        <f t="shared" si="123"/>
        <v>0</v>
      </c>
      <c r="BLP68" s="30">
        <f t="shared" si="123"/>
        <v>0</v>
      </c>
      <c r="BLQ68" s="30">
        <f t="shared" si="123"/>
        <v>0</v>
      </c>
      <c r="BLR68" s="30">
        <f t="shared" si="123"/>
        <v>0</v>
      </c>
      <c r="BLS68" s="30">
        <f t="shared" si="123"/>
        <v>0</v>
      </c>
      <c r="BLT68" s="30">
        <f t="shared" si="123"/>
        <v>0</v>
      </c>
      <c r="BLU68" s="30">
        <f t="shared" si="123"/>
        <v>0</v>
      </c>
      <c r="BLV68" s="30">
        <f t="shared" si="123"/>
        <v>0</v>
      </c>
      <c r="BLW68" s="30">
        <f t="shared" si="123"/>
        <v>0</v>
      </c>
      <c r="BLX68" s="30">
        <f t="shared" si="123"/>
        <v>0</v>
      </c>
      <c r="BLY68" s="30">
        <f t="shared" si="123"/>
        <v>0</v>
      </c>
      <c r="BLZ68" s="30">
        <f t="shared" si="123"/>
        <v>0</v>
      </c>
      <c r="BMA68" s="30">
        <f t="shared" si="123"/>
        <v>0</v>
      </c>
      <c r="BMB68" s="30">
        <f t="shared" si="123"/>
        <v>0</v>
      </c>
      <c r="BMC68" s="30">
        <f t="shared" si="123"/>
        <v>0</v>
      </c>
      <c r="BMD68" s="30">
        <f t="shared" si="123"/>
        <v>0</v>
      </c>
      <c r="BME68" s="30">
        <f t="shared" si="123"/>
        <v>0</v>
      </c>
      <c r="BMF68" s="30">
        <f t="shared" si="123"/>
        <v>0</v>
      </c>
      <c r="BMG68" s="30">
        <f t="shared" si="123"/>
        <v>0</v>
      </c>
      <c r="BMH68" s="30">
        <f t="shared" si="123"/>
        <v>0</v>
      </c>
      <c r="BMI68" s="30">
        <f t="shared" si="123"/>
        <v>0</v>
      </c>
      <c r="BMJ68" s="30">
        <f t="shared" si="123"/>
        <v>0</v>
      </c>
      <c r="BMK68" s="30">
        <f t="shared" si="123"/>
        <v>0</v>
      </c>
      <c r="BML68" s="30">
        <f t="shared" si="123"/>
        <v>0</v>
      </c>
      <c r="BMM68" s="30">
        <f t="shared" si="123"/>
        <v>0</v>
      </c>
      <c r="BMN68" s="30">
        <f t="shared" si="123"/>
        <v>0</v>
      </c>
      <c r="BMO68" s="30">
        <f t="shared" si="123"/>
        <v>0</v>
      </c>
      <c r="BMP68" s="30">
        <f t="shared" si="123"/>
        <v>0</v>
      </c>
      <c r="BMQ68" s="30">
        <f t="shared" si="123"/>
        <v>0</v>
      </c>
      <c r="BMR68" s="30">
        <f t="shared" si="123"/>
        <v>0</v>
      </c>
      <c r="BMS68" s="30">
        <f t="shared" si="123"/>
        <v>0</v>
      </c>
      <c r="BMT68" s="30">
        <f t="shared" si="123"/>
        <v>0</v>
      </c>
      <c r="BMU68" s="30">
        <f t="shared" si="123"/>
        <v>0</v>
      </c>
      <c r="BMV68" s="30">
        <f t="shared" si="123"/>
        <v>0</v>
      </c>
      <c r="BMW68" s="30">
        <f t="shared" si="123"/>
        <v>0</v>
      </c>
      <c r="BMX68" s="30">
        <f t="shared" si="123"/>
        <v>0</v>
      </c>
      <c r="BMY68" s="30">
        <f t="shared" si="123"/>
        <v>0</v>
      </c>
      <c r="BMZ68" s="30">
        <f t="shared" si="123"/>
        <v>0</v>
      </c>
      <c r="BNA68" s="30">
        <f t="shared" si="123"/>
        <v>0</v>
      </c>
      <c r="BNB68" s="30">
        <f t="shared" si="123"/>
        <v>0</v>
      </c>
      <c r="BNC68" s="30">
        <f t="shared" si="123"/>
        <v>0</v>
      </c>
      <c r="BND68" s="30">
        <f t="shared" si="123"/>
        <v>0</v>
      </c>
      <c r="BNE68" s="30">
        <f t="shared" si="123"/>
        <v>0</v>
      </c>
      <c r="BNF68" s="30">
        <f t="shared" si="123"/>
        <v>0</v>
      </c>
      <c r="BNG68" s="30">
        <f t="shared" si="123"/>
        <v>0</v>
      </c>
      <c r="BNH68" s="30">
        <f t="shared" si="123"/>
        <v>0</v>
      </c>
      <c r="BNI68" s="30">
        <f t="shared" si="123"/>
        <v>0</v>
      </c>
      <c r="BNJ68" s="30">
        <f t="shared" ref="BNJ68:BPU68" si="124">IF(BNI2&gt;year_stop,0,BNI70)</f>
        <v>0</v>
      </c>
      <c r="BNK68" s="30">
        <f t="shared" si="124"/>
        <v>0</v>
      </c>
      <c r="BNL68" s="30">
        <f t="shared" si="124"/>
        <v>0</v>
      </c>
      <c r="BNM68" s="30">
        <f t="shared" si="124"/>
        <v>0</v>
      </c>
      <c r="BNN68" s="30">
        <f t="shared" si="124"/>
        <v>0</v>
      </c>
      <c r="BNO68" s="30">
        <f t="shared" si="124"/>
        <v>0</v>
      </c>
      <c r="BNP68" s="30">
        <f t="shared" si="124"/>
        <v>0</v>
      </c>
      <c r="BNQ68" s="30">
        <f t="shared" si="124"/>
        <v>0</v>
      </c>
      <c r="BNR68" s="30">
        <f t="shared" si="124"/>
        <v>0</v>
      </c>
      <c r="BNS68" s="30">
        <f t="shared" si="124"/>
        <v>0</v>
      </c>
      <c r="BNT68" s="30">
        <f t="shared" si="124"/>
        <v>0</v>
      </c>
      <c r="BNU68" s="30">
        <f t="shared" si="124"/>
        <v>0</v>
      </c>
      <c r="BNV68" s="30">
        <f t="shared" si="124"/>
        <v>0</v>
      </c>
      <c r="BNW68" s="30">
        <f t="shared" si="124"/>
        <v>0</v>
      </c>
      <c r="BNX68" s="30">
        <f t="shared" si="124"/>
        <v>0</v>
      </c>
      <c r="BNY68" s="30">
        <f t="shared" si="124"/>
        <v>0</v>
      </c>
      <c r="BNZ68" s="30">
        <f t="shared" si="124"/>
        <v>0</v>
      </c>
      <c r="BOA68" s="30">
        <f t="shared" si="124"/>
        <v>0</v>
      </c>
      <c r="BOB68" s="30">
        <f t="shared" si="124"/>
        <v>0</v>
      </c>
      <c r="BOC68" s="30">
        <f t="shared" si="124"/>
        <v>0</v>
      </c>
      <c r="BOD68" s="30">
        <f t="shared" si="124"/>
        <v>0</v>
      </c>
      <c r="BOE68" s="30">
        <f t="shared" si="124"/>
        <v>0</v>
      </c>
      <c r="BOF68" s="30">
        <f t="shared" si="124"/>
        <v>0</v>
      </c>
      <c r="BOG68" s="30">
        <f t="shared" si="124"/>
        <v>0</v>
      </c>
      <c r="BOH68" s="30">
        <f t="shared" si="124"/>
        <v>0</v>
      </c>
      <c r="BOI68" s="30">
        <f t="shared" si="124"/>
        <v>0</v>
      </c>
      <c r="BOJ68" s="30">
        <f t="shared" si="124"/>
        <v>0</v>
      </c>
      <c r="BOK68" s="30">
        <f t="shared" si="124"/>
        <v>0</v>
      </c>
      <c r="BOL68" s="30">
        <f t="shared" si="124"/>
        <v>0</v>
      </c>
      <c r="BOM68" s="30">
        <f t="shared" si="124"/>
        <v>0</v>
      </c>
      <c r="BON68" s="30">
        <f t="shared" si="124"/>
        <v>0</v>
      </c>
      <c r="BOO68" s="30">
        <f t="shared" si="124"/>
        <v>0</v>
      </c>
      <c r="BOP68" s="30">
        <f t="shared" si="124"/>
        <v>0</v>
      </c>
      <c r="BOQ68" s="30">
        <f t="shared" si="124"/>
        <v>0</v>
      </c>
      <c r="BOR68" s="30">
        <f t="shared" si="124"/>
        <v>0</v>
      </c>
      <c r="BOS68" s="30">
        <f t="shared" si="124"/>
        <v>0</v>
      </c>
      <c r="BOT68" s="30">
        <f t="shared" si="124"/>
        <v>0</v>
      </c>
      <c r="BOU68" s="30">
        <f t="shared" si="124"/>
        <v>0</v>
      </c>
      <c r="BOV68" s="30">
        <f t="shared" si="124"/>
        <v>0</v>
      </c>
      <c r="BOW68" s="30">
        <f t="shared" si="124"/>
        <v>0</v>
      </c>
      <c r="BOX68" s="30">
        <f t="shared" si="124"/>
        <v>0</v>
      </c>
      <c r="BOY68" s="30">
        <f t="shared" si="124"/>
        <v>0</v>
      </c>
      <c r="BOZ68" s="30">
        <f t="shared" si="124"/>
        <v>0</v>
      </c>
      <c r="BPA68" s="30">
        <f t="shared" si="124"/>
        <v>0</v>
      </c>
      <c r="BPB68" s="30">
        <f t="shared" si="124"/>
        <v>0</v>
      </c>
      <c r="BPC68" s="30">
        <f t="shared" si="124"/>
        <v>0</v>
      </c>
      <c r="BPD68" s="30">
        <f t="shared" si="124"/>
        <v>0</v>
      </c>
      <c r="BPE68" s="30">
        <f t="shared" si="124"/>
        <v>0</v>
      </c>
      <c r="BPF68" s="30">
        <f t="shared" si="124"/>
        <v>0</v>
      </c>
      <c r="BPG68" s="30">
        <f t="shared" si="124"/>
        <v>0</v>
      </c>
      <c r="BPH68" s="30">
        <f t="shared" si="124"/>
        <v>0</v>
      </c>
      <c r="BPI68" s="30">
        <f t="shared" si="124"/>
        <v>0</v>
      </c>
      <c r="BPJ68" s="30">
        <f t="shared" si="124"/>
        <v>0</v>
      </c>
      <c r="BPK68" s="30">
        <f t="shared" si="124"/>
        <v>0</v>
      </c>
      <c r="BPL68" s="30">
        <f t="shared" si="124"/>
        <v>0</v>
      </c>
      <c r="BPM68" s="30">
        <f t="shared" si="124"/>
        <v>0</v>
      </c>
      <c r="BPN68" s="30">
        <f t="shared" si="124"/>
        <v>0</v>
      </c>
      <c r="BPO68" s="30">
        <f t="shared" si="124"/>
        <v>0</v>
      </c>
      <c r="BPP68" s="30">
        <f t="shared" si="124"/>
        <v>0</v>
      </c>
      <c r="BPQ68" s="30">
        <f t="shared" si="124"/>
        <v>0</v>
      </c>
      <c r="BPR68" s="30">
        <f t="shared" si="124"/>
        <v>0</v>
      </c>
      <c r="BPS68" s="30">
        <f t="shared" si="124"/>
        <v>0</v>
      </c>
      <c r="BPT68" s="30">
        <f t="shared" si="124"/>
        <v>0</v>
      </c>
      <c r="BPU68" s="30">
        <f t="shared" si="124"/>
        <v>0</v>
      </c>
      <c r="BPV68" s="30">
        <f t="shared" ref="BPV68:BSG68" si="125">IF(BPU2&gt;year_stop,0,BPU70)</f>
        <v>0</v>
      </c>
      <c r="BPW68" s="30">
        <f t="shared" si="125"/>
        <v>0</v>
      </c>
      <c r="BPX68" s="30">
        <f t="shared" si="125"/>
        <v>0</v>
      </c>
      <c r="BPY68" s="30">
        <f t="shared" si="125"/>
        <v>0</v>
      </c>
      <c r="BPZ68" s="30">
        <f t="shared" si="125"/>
        <v>0</v>
      </c>
      <c r="BQA68" s="30">
        <f t="shared" si="125"/>
        <v>0</v>
      </c>
      <c r="BQB68" s="30">
        <f t="shared" si="125"/>
        <v>0</v>
      </c>
      <c r="BQC68" s="30">
        <f t="shared" si="125"/>
        <v>0</v>
      </c>
      <c r="BQD68" s="30">
        <f t="shared" si="125"/>
        <v>0</v>
      </c>
      <c r="BQE68" s="30">
        <f t="shared" si="125"/>
        <v>0</v>
      </c>
      <c r="BQF68" s="30">
        <f t="shared" si="125"/>
        <v>0</v>
      </c>
      <c r="BQG68" s="30">
        <f t="shared" si="125"/>
        <v>0</v>
      </c>
      <c r="BQH68" s="30">
        <f t="shared" si="125"/>
        <v>0</v>
      </c>
      <c r="BQI68" s="30">
        <f t="shared" si="125"/>
        <v>0</v>
      </c>
      <c r="BQJ68" s="30">
        <f t="shared" si="125"/>
        <v>0</v>
      </c>
      <c r="BQK68" s="30">
        <f t="shared" si="125"/>
        <v>0</v>
      </c>
      <c r="BQL68" s="30">
        <f t="shared" si="125"/>
        <v>0</v>
      </c>
      <c r="BQM68" s="30">
        <f t="shared" si="125"/>
        <v>0</v>
      </c>
      <c r="BQN68" s="30">
        <f t="shared" si="125"/>
        <v>0</v>
      </c>
      <c r="BQO68" s="30">
        <f t="shared" si="125"/>
        <v>0</v>
      </c>
      <c r="BQP68" s="30">
        <f t="shared" si="125"/>
        <v>0</v>
      </c>
      <c r="BQQ68" s="30">
        <f t="shared" si="125"/>
        <v>0</v>
      </c>
      <c r="BQR68" s="30">
        <f t="shared" si="125"/>
        <v>0</v>
      </c>
      <c r="BQS68" s="30">
        <f t="shared" si="125"/>
        <v>0</v>
      </c>
      <c r="BQT68" s="30">
        <f t="shared" si="125"/>
        <v>0</v>
      </c>
      <c r="BQU68" s="30">
        <f t="shared" si="125"/>
        <v>0</v>
      </c>
      <c r="BQV68" s="30">
        <f t="shared" si="125"/>
        <v>0</v>
      </c>
      <c r="BQW68" s="30">
        <f t="shared" si="125"/>
        <v>0</v>
      </c>
      <c r="BQX68" s="30">
        <f t="shared" si="125"/>
        <v>0</v>
      </c>
      <c r="BQY68" s="30">
        <f t="shared" si="125"/>
        <v>0</v>
      </c>
      <c r="BQZ68" s="30">
        <f t="shared" si="125"/>
        <v>0</v>
      </c>
      <c r="BRA68" s="30">
        <f t="shared" si="125"/>
        <v>0</v>
      </c>
      <c r="BRB68" s="30">
        <f t="shared" si="125"/>
        <v>0</v>
      </c>
      <c r="BRC68" s="30">
        <f t="shared" si="125"/>
        <v>0</v>
      </c>
      <c r="BRD68" s="30">
        <f t="shared" si="125"/>
        <v>0</v>
      </c>
      <c r="BRE68" s="30">
        <f t="shared" si="125"/>
        <v>0</v>
      </c>
      <c r="BRF68" s="30">
        <f t="shared" si="125"/>
        <v>0</v>
      </c>
      <c r="BRG68" s="30">
        <f t="shared" si="125"/>
        <v>0</v>
      </c>
      <c r="BRH68" s="30">
        <f t="shared" si="125"/>
        <v>0</v>
      </c>
      <c r="BRI68" s="30">
        <f t="shared" si="125"/>
        <v>0</v>
      </c>
      <c r="BRJ68" s="30">
        <f t="shared" si="125"/>
        <v>0</v>
      </c>
      <c r="BRK68" s="30">
        <f t="shared" si="125"/>
        <v>0</v>
      </c>
      <c r="BRL68" s="30">
        <f t="shared" si="125"/>
        <v>0</v>
      </c>
      <c r="BRM68" s="30">
        <f t="shared" si="125"/>
        <v>0</v>
      </c>
      <c r="BRN68" s="30">
        <f t="shared" si="125"/>
        <v>0</v>
      </c>
      <c r="BRO68" s="30">
        <f t="shared" si="125"/>
        <v>0</v>
      </c>
      <c r="BRP68" s="30">
        <f t="shared" si="125"/>
        <v>0</v>
      </c>
      <c r="BRQ68" s="30">
        <f t="shared" si="125"/>
        <v>0</v>
      </c>
      <c r="BRR68" s="30">
        <f t="shared" si="125"/>
        <v>0</v>
      </c>
      <c r="BRS68" s="30">
        <f t="shared" si="125"/>
        <v>0</v>
      </c>
      <c r="BRT68" s="30">
        <f t="shared" si="125"/>
        <v>0</v>
      </c>
      <c r="BRU68" s="30">
        <f t="shared" si="125"/>
        <v>0</v>
      </c>
      <c r="BRV68" s="30">
        <f t="shared" si="125"/>
        <v>0</v>
      </c>
      <c r="BRW68" s="30">
        <f t="shared" si="125"/>
        <v>0</v>
      </c>
      <c r="BRX68" s="30">
        <f t="shared" si="125"/>
        <v>0</v>
      </c>
      <c r="BRY68" s="30">
        <f t="shared" si="125"/>
        <v>0</v>
      </c>
      <c r="BRZ68" s="30">
        <f t="shared" si="125"/>
        <v>0</v>
      </c>
      <c r="BSA68" s="30">
        <f t="shared" si="125"/>
        <v>0</v>
      </c>
      <c r="BSB68" s="30">
        <f t="shared" si="125"/>
        <v>0</v>
      </c>
      <c r="BSC68" s="30">
        <f t="shared" si="125"/>
        <v>0</v>
      </c>
      <c r="BSD68" s="30">
        <f t="shared" si="125"/>
        <v>0</v>
      </c>
      <c r="BSE68" s="30">
        <f t="shared" si="125"/>
        <v>0</v>
      </c>
      <c r="BSF68" s="30">
        <f t="shared" si="125"/>
        <v>0</v>
      </c>
      <c r="BSG68" s="30">
        <f t="shared" si="125"/>
        <v>0</v>
      </c>
      <c r="BSH68" s="30">
        <f t="shared" ref="BSH68:BUS68" si="126">IF(BSG2&gt;year_stop,0,BSG70)</f>
        <v>0</v>
      </c>
      <c r="BSI68" s="30">
        <f t="shared" si="126"/>
        <v>0</v>
      </c>
      <c r="BSJ68" s="30">
        <f t="shared" si="126"/>
        <v>0</v>
      </c>
      <c r="BSK68" s="30">
        <f t="shared" si="126"/>
        <v>0</v>
      </c>
      <c r="BSL68" s="30">
        <f t="shared" si="126"/>
        <v>0</v>
      </c>
      <c r="BSM68" s="30">
        <f t="shared" si="126"/>
        <v>0</v>
      </c>
      <c r="BSN68" s="30">
        <f t="shared" si="126"/>
        <v>0</v>
      </c>
      <c r="BSO68" s="30">
        <f t="shared" si="126"/>
        <v>0</v>
      </c>
      <c r="BSP68" s="30">
        <f t="shared" si="126"/>
        <v>0</v>
      </c>
      <c r="BSQ68" s="30">
        <f t="shared" si="126"/>
        <v>0</v>
      </c>
      <c r="BSR68" s="30">
        <f t="shared" si="126"/>
        <v>0</v>
      </c>
      <c r="BSS68" s="30">
        <f t="shared" si="126"/>
        <v>0</v>
      </c>
      <c r="BST68" s="30">
        <f t="shared" si="126"/>
        <v>0</v>
      </c>
      <c r="BSU68" s="30">
        <f t="shared" si="126"/>
        <v>0</v>
      </c>
      <c r="BSV68" s="30">
        <f t="shared" si="126"/>
        <v>0</v>
      </c>
      <c r="BSW68" s="30">
        <f t="shared" si="126"/>
        <v>0</v>
      </c>
      <c r="BSX68" s="30">
        <f t="shared" si="126"/>
        <v>0</v>
      </c>
      <c r="BSY68" s="30">
        <f t="shared" si="126"/>
        <v>0</v>
      </c>
      <c r="BSZ68" s="30">
        <f t="shared" si="126"/>
        <v>0</v>
      </c>
      <c r="BTA68" s="30">
        <f t="shared" si="126"/>
        <v>0</v>
      </c>
      <c r="BTB68" s="30">
        <f t="shared" si="126"/>
        <v>0</v>
      </c>
      <c r="BTC68" s="30">
        <f t="shared" si="126"/>
        <v>0</v>
      </c>
      <c r="BTD68" s="30">
        <f t="shared" si="126"/>
        <v>0</v>
      </c>
      <c r="BTE68" s="30">
        <f t="shared" si="126"/>
        <v>0</v>
      </c>
      <c r="BTF68" s="30">
        <f t="shared" si="126"/>
        <v>0</v>
      </c>
      <c r="BTG68" s="30">
        <f t="shared" si="126"/>
        <v>0</v>
      </c>
      <c r="BTH68" s="30">
        <f t="shared" si="126"/>
        <v>0</v>
      </c>
      <c r="BTI68" s="30">
        <f t="shared" si="126"/>
        <v>0</v>
      </c>
      <c r="BTJ68" s="30">
        <f t="shared" si="126"/>
        <v>0</v>
      </c>
      <c r="BTK68" s="30">
        <f t="shared" si="126"/>
        <v>0</v>
      </c>
      <c r="BTL68" s="30">
        <f t="shared" si="126"/>
        <v>0</v>
      </c>
      <c r="BTM68" s="30">
        <f t="shared" si="126"/>
        <v>0</v>
      </c>
      <c r="BTN68" s="30">
        <f t="shared" si="126"/>
        <v>0</v>
      </c>
      <c r="BTO68" s="30">
        <f t="shared" si="126"/>
        <v>0</v>
      </c>
      <c r="BTP68" s="30">
        <f t="shared" si="126"/>
        <v>0</v>
      </c>
      <c r="BTQ68" s="30">
        <f t="shared" si="126"/>
        <v>0</v>
      </c>
      <c r="BTR68" s="30">
        <f t="shared" si="126"/>
        <v>0</v>
      </c>
      <c r="BTS68" s="30">
        <f t="shared" si="126"/>
        <v>0</v>
      </c>
      <c r="BTT68" s="30">
        <f t="shared" si="126"/>
        <v>0</v>
      </c>
      <c r="BTU68" s="30">
        <f t="shared" si="126"/>
        <v>0</v>
      </c>
      <c r="BTV68" s="30">
        <f t="shared" si="126"/>
        <v>0</v>
      </c>
      <c r="BTW68" s="30">
        <f t="shared" si="126"/>
        <v>0</v>
      </c>
      <c r="BTX68" s="30">
        <f t="shared" si="126"/>
        <v>0</v>
      </c>
      <c r="BTY68" s="30">
        <f t="shared" si="126"/>
        <v>0</v>
      </c>
      <c r="BTZ68" s="30">
        <f t="shared" si="126"/>
        <v>0</v>
      </c>
      <c r="BUA68" s="30">
        <f t="shared" si="126"/>
        <v>0</v>
      </c>
      <c r="BUB68" s="30">
        <f t="shared" si="126"/>
        <v>0</v>
      </c>
      <c r="BUC68" s="30">
        <f t="shared" si="126"/>
        <v>0</v>
      </c>
      <c r="BUD68" s="30">
        <f t="shared" si="126"/>
        <v>0</v>
      </c>
      <c r="BUE68" s="30">
        <f t="shared" si="126"/>
        <v>0</v>
      </c>
      <c r="BUF68" s="30">
        <f t="shared" si="126"/>
        <v>0</v>
      </c>
      <c r="BUG68" s="30">
        <f t="shared" si="126"/>
        <v>0</v>
      </c>
      <c r="BUH68" s="30">
        <f t="shared" si="126"/>
        <v>0</v>
      </c>
      <c r="BUI68" s="30">
        <f t="shared" si="126"/>
        <v>0</v>
      </c>
      <c r="BUJ68" s="30">
        <f t="shared" si="126"/>
        <v>0</v>
      </c>
      <c r="BUK68" s="30">
        <f t="shared" si="126"/>
        <v>0</v>
      </c>
      <c r="BUL68" s="30">
        <f t="shared" si="126"/>
        <v>0</v>
      </c>
      <c r="BUM68" s="30">
        <f t="shared" si="126"/>
        <v>0</v>
      </c>
      <c r="BUN68" s="30">
        <f t="shared" si="126"/>
        <v>0</v>
      </c>
      <c r="BUO68" s="30">
        <f t="shared" si="126"/>
        <v>0</v>
      </c>
      <c r="BUP68" s="30">
        <f t="shared" si="126"/>
        <v>0</v>
      </c>
      <c r="BUQ68" s="30">
        <f t="shared" si="126"/>
        <v>0</v>
      </c>
      <c r="BUR68" s="30">
        <f t="shared" si="126"/>
        <v>0</v>
      </c>
      <c r="BUS68" s="30">
        <f t="shared" si="126"/>
        <v>0</v>
      </c>
      <c r="BUT68" s="30">
        <f t="shared" ref="BUT68:BXE68" si="127">IF(BUS2&gt;year_stop,0,BUS70)</f>
        <v>0</v>
      </c>
      <c r="BUU68" s="30">
        <f t="shared" si="127"/>
        <v>0</v>
      </c>
      <c r="BUV68" s="30">
        <f t="shared" si="127"/>
        <v>0</v>
      </c>
      <c r="BUW68" s="30">
        <f t="shared" si="127"/>
        <v>0</v>
      </c>
      <c r="BUX68" s="30">
        <f t="shared" si="127"/>
        <v>0</v>
      </c>
      <c r="BUY68" s="30">
        <f t="shared" si="127"/>
        <v>0</v>
      </c>
      <c r="BUZ68" s="30">
        <f t="shared" si="127"/>
        <v>0</v>
      </c>
      <c r="BVA68" s="30">
        <f t="shared" si="127"/>
        <v>0</v>
      </c>
      <c r="BVB68" s="30">
        <f t="shared" si="127"/>
        <v>0</v>
      </c>
      <c r="BVC68" s="30">
        <f t="shared" si="127"/>
        <v>0</v>
      </c>
      <c r="BVD68" s="30">
        <f t="shared" si="127"/>
        <v>0</v>
      </c>
      <c r="BVE68" s="30">
        <f t="shared" si="127"/>
        <v>0</v>
      </c>
      <c r="BVF68" s="30">
        <f t="shared" si="127"/>
        <v>0</v>
      </c>
      <c r="BVG68" s="30">
        <f t="shared" si="127"/>
        <v>0</v>
      </c>
      <c r="BVH68" s="30">
        <f t="shared" si="127"/>
        <v>0</v>
      </c>
      <c r="BVI68" s="30">
        <f t="shared" si="127"/>
        <v>0</v>
      </c>
      <c r="BVJ68" s="30">
        <f t="shared" si="127"/>
        <v>0</v>
      </c>
      <c r="BVK68" s="30">
        <f t="shared" si="127"/>
        <v>0</v>
      </c>
      <c r="BVL68" s="30">
        <f t="shared" si="127"/>
        <v>0</v>
      </c>
      <c r="BVM68" s="30">
        <f t="shared" si="127"/>
        <v>0</v>
      </c>
      <c r="BVN68" s="30">
        <f t="shared" si="127"/>
        <v>0</v>
      </c>
      <c r="BVO68" s="30">
        <f t="shared" si="127"/>
        <v>0</v>
      </c>
      <c r="BVP68" s="30">
        <f t="shared" si="127"/>
        <v>0</v>
      </c>
      <c r="BVQ68" s="30">
        <f t="shared" si="127"/>
        <v>0</v>
      </c>
      <c r="BVR68" s="30">
        <f t="shared" si="127"/>
        <v>0</v>
      </c>
      <c r="BVS68" s="30">
        <f t="shared" si="127"/>
        <v>0</v>
      </c>
      <c r="BVT68" s="30">
        <f t="shared" si="127"/>
        <v>0</v>
      </c>
      <c r="BVU68" s="30">
        <f t="shared" si="127"/>
        <v>0</v>
      </c>
      <c r="BVV68" s="30">
        <f t="shared" si="127"/>
        <v>0</v>
      </c>
      <c r="BVW68" s="30">
        <f t="shared" si="127"/>
        <v>0</v>
      </c>
      <c r="BVX68" s="30">
        <f t="shared" si="127"/>
        <v>0</v>
      </c>
      <c r="BVY68" s="30">
        <f t="shared" si="127"/>
        <v>0</v>
      </c>
      <c r="BVZ68" s="30">
        <f t="shared" si="127"/>
        <v>0</v>
      </c>
      <c r="BWA68" s="30">
        <f t="shared" si="127"/>
        <v>0</v>
      </c>
      <c r="BWB68" s="30">
        <f t="shared" si="127"/>
        <v>0</v>
      </c>
      <c r="BWC68" s="30">
        <f t="shared" si="127"/>
        <v>0</v>
      </c>
      <c r="BWD68" s="30">
        <f t="shared" si="127"/>
        <v>0</v>
      </c>
      <c r="BWE68" s="30">
        <f t="shared" si="127"/>
        <v>0</v>
      </c>
      <c r="BWF68" s="30">
        <f t="shared" si="127"/>
        <v>0</v>
      </c>
      <c r="BWG68" s="30">
        <f t="shared" si="127"/>
        <v>0</v>
      </c>
      <c r="BWH68" s="30">
        <f t="shared" si="127"/>
        <v>0</v>
      </c>
      <c r="BWI68" s="30">
        <f t="shared" si="127"/>
        <v>0</v>
      </c>
      <c r="BWJ68" s="30">
        <f t="shared" si="127"/>
        <v>0</v>
      </c>
      <c r="BWK68" s="30">
        <f t="shared" si="127"/>
        <v>0</v>
      </c>
      <c r="BWL68" s="30">
        <f t="shared" si="127"/>
        <v>0</v>
      </c>
      <c r="BWM68" s="30">
        <f t="shared" si="127"/>
        <v>0</v>
      </c>
      <c r="BWN68" s="30">
        <f t="shared" si="127"/>
        <v>0</v>
      </c>
      <c r="BWO68" s="30">
        <f t="shared" si="127"/>
        <v>0</v>
      </c>
      <c r="BWP68" s="30">
        <f t="shared" si="127"/>
        <v>0</v>
      </c>
      <c r="BWQ68" s="30">
        <f t="shared" si="127"/>
        <v>0</v>
      </c>
      <c r="BWR68" s="30">
        <f t="shared" si="127"/>
        <v>0</v>
      </c>
      <c r="BWS68" s="30">
        <f t="shared" si="127"/>
        <v>0</v>
      </c>
      <c r="BWT68" s="30">
        <f t="shared" si="127"/>
        <v>0</v>
      </c>
      <c r="BWU68" s="30">
        <f t="shared" si="127"/>
        <v>0</v>
      </c>
      <c r="BWV68" s="30">
        <f t="shared" si="127"/>
        <v>0</v>
      </c>
      <c r="BWW68" s="30">
        <f t="shared" si="127"/>
        <v>0</v>
      </c>
      <c r="BWX68" s="30">
        <f t="shared" si="127"/>
        <v>0</v>
      </c>
      <c r="BWY68" s="30">
        <f t="shared" si="127"/>
        <v>0</v>
      </c>
      <c r="BWZ68" s="30">
        <f t="shared" si="127"/>
        <v>0</v>
      </c>
      <c r="BXA68" s="30">
        <f t="shared" si="127"/>
        <v>0</v>
      </c>
      <c r="BXB68" s="30">
        <f t="shared" si="127"/>
        <v>0</v>
      </c>
      <c r="BXC68" s="30">
        <f t="shared" si="127"/>
        <v>0</v>
      </c>
      <c r="BXD68" s="30">
        <f t="shared" si="127"/>
        <v>0</v>
      </c>
      <c r="BXE68" s="30">
        <f t="shared" si="127"/>
        <v>0</v>
      </c>
      <c r="BXF68" s="30">
        <f t="shared" ref="BXF68:BZQ68" si="128">IF(BXE2&gt;year_stop,0,BXE70)</f>
        <v>0</v>
      </c>
      <c r="BXG68" s="30">
        <f t="shared" si="128"/>
        <v>0</v>
      </c>
      <c r="BXH68" s="30">
        <f t="shared" si="128"/>
        <v>0</v>
      </c>
      <c r="BXI68" s="30">
        <f t="shared" si="128"/>
        <v>0</v>
      </c>
      <c r="BXJ68" s="30">
        <f t="shared" si="128"/>
        <v>0</v>
      </c>
      <c r="BXK68" s="30">
        <f t="shared" si="128"/>
        <v>0</v>
      </c>
      <c r="BXL68" s="30">
        <f t="shared" si="128"/>
        <v>0</v>
      </c>
      <c r="BXM68" s="30">
        <f t="shared" si="128"/>
        <v>0</v>
      </c>
      <c r="BXN68" s="30">
        <f t="shared" si="128"/>
        <v>0</v>
      </c>
      <c r="BXO68" s="30">
        <f t="shared" si="128"/>
        <v>0</v>
      </c>
      <c r="BXP68" s="30">
        <f t="shared" si="128"/>
        <v>0</v>
      </c>
      <c r="BXQ68" s="30">
        <f t="shared" si="128"/>
        <v>0</v>
      </c>
      <c r="BXR68" s="30">
        <f t="shared" si="128"/>
        <v>0</v>
      </c>
      <c r="BXS68" s="30">
        <f t="shared" si="128"/>
        <v>0</v>
      </c>
      <c r="BXT68" s="30">
        <f t="shared" si="128"/>
        <v>0</v>
      </c>
      <c r="BXU68" s="30">
        <f t="shared" si="128"/>
        <v>0</v>
      </c>
      <c r="BXV68" s="30">
        <f t="shared" si="128"/>
        <v>0</v>
      </c>
      <c r="BXW68" s="30">
        <f t="shared" si="128"/>
        <v>0</v>
      </c>
      <c r="BXX68" s="30">
        <f t="shared" si="128"/>
        <v>0</v>
      </c>
      <c r="BXY68" s="30">
        <f t="shared" si="128"/>
        <v>0</v>
      </c>
      <c r="BXZ68" s="30">
        <f t="shared" si="128"/>
        <v>0</v>
      </c>
      <c r="BYA68" s="30">
        <f t="shared" si="128"/>
        <v>0</v>
      </c>
      <c r="BYB68" s="30">
        <f t="shared" si="128"/>
        <v>0</v>
      </c>
      <c r="BYC68" s="30">
        <f t="shared" si="128"/>
        <v>0</v>
      </c>
      <c r="BYD68" s="30">
        <f t="shared" si="128"/>
        <v>0</v>
      </c>
      <c r="BYE68" s="30">
        <f t="shared" si="128"/>
        <v>0</v>
      </c>
      <c r="BYF68" s="30">
        <f t="shared" si="128"/>
        <v>0</v>
      </c>
      <c r="BYG68" s="30">
        <f t="shared" si="128"/>
        <v>0</v>
      </c>
      <c r="BYH68" s="30">
        <f t="shared" si="128"/>
        <v>0</v>
      </c>
      <c r="BYI68" s="30">
        <f t="shared" si="128"/>
        <v>0</v>
      </c>
      <c r="BYJ68" s="30">
        <f t="shared" si="128"/>
        <v>0</v>
      </c>
      <c r="BYK68" s="30">
        <f t="shared" si="128"/>
        <v>0</v>
      </c>
      <c r="BYL68" s="30">
        <f t="shared" si="128"/>
        <v>0</v>
      </c>
      <c r="BYM68" s="30">
        <f t="shared" si="128"/>
        <v>0</v>
      </c>
      <c r="BYN68" s="30">
        <f t="shared" si="128"/>
        <v>0</v>
      </c>
      <c r="BYO68" s="30">
        <f t="shared" si="128"/>
        <v>0</v>
      </c>
      <c r="BYP68" s="30">
        <f t="shared" si="128"/>
        <v>0</v>
      </c>
      <c r="BYQ68" s="30">
        <f t="shared" si="128"/>
        <v>0</v>
      </c>
      <c r="BYR68" s="30">
        <f t="shared" si="128"/>
        <v>0</v>
      </c>
      <c r="BYS68" s="30">
        <f t="shared" si="128"/>
        <v>0</v>
      </c>
      <c r="BYT68" s="30">
        <f t="shared" si="128"/>
        <v>0</v>
      </c>
      <c r="BYU68" s="30">
        <f t="shared" si="128"/>
        <v>0</v>
      </c>
      <c r="BYV68" s="30">
        <f t="shared" si="128"/>
        <v>0</v>
      </c>
      <c r="BYW68" s="30">
        <f t="shared" si="128"/>
        <v>0</v>
      </c>
      <c r="BYX68" s="30">
        <f t="shared" si="128"/>
        <v>0</v>
      </c>
      <c r="BYY68" s="30">
        <f t="shared" si="128"/>
        <v>0</v>
      </c>
      <c r="BYZ68" s="30">
        <f t="shared" si="128"/>
        <v>0</v>
      </c>
      <c r="BZA68" s="30">
        <f t="shared" si="128"/>
        <v>0</v>
      </c>
      <c r="BZB68" s="30">
        <f t="shared" si="128"/>
        <v>0</v>
      </c>
      <c r="BZC68" s="30">
        <f t="shared" si="128"/>
        <v>0</v>
      </c>
      <c r="BZD68" s="30">
        <f t="shared" si="128"/>
        <v>0</v>
      </c>
      <c r="BZE68" s="30">
        <f t="shared" si="128"/>
        <v>0</v>
      </c>
      <c r="BZF68" s="30">
        <f t="shared" si="128"/>
        <v>0</v>
      </c>
      <c r="BZG68" s="30">
        <f t="shared" si="128"/>
        <v>0</v>
      </c>
      <c r="BZH68" s="30">
        <f t="shared" si="128"/>
        <v>0</v>
      </c>
      <c r="BZI68" s="30">
        <f t="shared" si="128"/>
        <v>0</v>
      </c>
      <c r="BZJ68" s="30">
        <f t="shared" si="128"/>
        <v>0</v>
      </c>
      <c r="BZK68" s="30">
        <f t="shared" si="128"/>
        <v>0</v>
      </c>
      <c r="BZL68" s="30">
        <f t="shared" si="128"/>
        <v>0</v>
      </c>
      <c r="BZM68" s="30">
        <f t="shared" si="128"/>
        <v>0</v>
      </c>
      <c r="BZN68" s="30">
        <f t="shared" si="128"/>
        <v>0</v>
      </c>
      <c r="BZO68" s="30">
        <f t="shared" si="128"/>
        <v>0</v>
      </c>
      <c r="BZP68" s="30">
        <f t="shared" si="128"/>
        <v>0</v>
      </c>
      <c r="BZQ68" s="30">
        <f t="shared" si="128"/>
        <v>0</v>
      </c>
      <c r="BZR68" s="30">
        <f t="shared" ref="BZR68:CCC68" si="129">IF(BZQ2&gt;year_stop,0,BZQ70)</f>
        <v>0</v>
      </c>
      <c r="BZS68" s="30">
        <f t="shared" si="129"/>
        <v>0</v>
      </c>
      <c r="BZT68" s="30">
        <f t="shared" si="129"/>
        <v>0</v>
      </c>
      <c r="BZU68" s="30">
        <f t="shared" si="129"/>
        <v>0</v>
      </c>
      <c r="BZV68" s="30">
        <f t="shared" si="129"/>
        <v>0</v>
      </c>
      <c r="BZW68" s="30">
        <f t="shared" si="129"/>
        <v>0</v>
      </c>
      <c r="BZX68" s="30">
        <f t="shared" si="129"/>
        <v>0</v>
      </c>
      <c r="BZY68" s="30">
        <f t="shared" si="129"/>
        <v>0</v>
      </c>
      <c r="BZZ68" s="30">
        <f t="shared" si="129"/>
        <v>0</v>
      </c>
      <c r="CAA68" s="30">
        <f t="shared" si="129"/>
        <v>0</v>
      </c>
      <c r="CAB68" s="30">
        <f t="shared" si="129"/>
        <v>0</v>
      </c>
      <c r="CAC68" s="30">
        <f t="shared" si="129"/>
        <v>0</v>
      </c>
      <c r="CAD68" s="30">
        <f t="shared" si="129"/>
        <v>0</v>
      </c>
      <c r="CAE68" s="30">
        <f t="shared" si="129"/>
        <v>0</v>
      </c>
      <c r="CAF68" s="30">
        <f t="shared" si="129"/>
        <v>0</v>
      </c>
      <c r="CAG68" s="30">
        <f t="shared" si="129"/>
        <v>0</v>
      </c>
      <c r="CAH68" s="30">
        <f t="shared" si="129"/>
        <v>0</v>
      </c>
      <c r="CAI68" s="30">
        <f t="shared" si="129"/>
        <v>0</v>
      </c>
      <c r="CAJ68" s="30">
        <f t="shared" si="129"/>
        <v>0</v>
      </c>
      <c r="CAK68" s="30">
        <f t="shared" si="129"/>
        <v>0</v>
      </c>
      <c r="CAL68" s="30">
        <f t="shared" si="129"/>
        <v>0</v>
      </c>
      <c r="CAM68" s="30">
        <f t="shared" si="129"/>
        <v>0</v>
      </c>
      <c r="CAN68" s="30">
        <f t="shared" si="129"/>
        <v>0</v>
      </c>
      <c r="CAO68" s="30">
        <f t="shared" si="129"/>
        <v>0</v>
      </c>
      <c r="CAP68" s="30">
        <f t="shared" si="129"/>
        <v>0</v>
      </c>
      <c r="CAQ68" s="30">
        <f t="shared" si="129"/>
        <v>0</v>
      </c>
      <c r="CAR68" s="30">
        <f t="shared" si="129"/>
        <v>0</v>
      </c>
      <c r="CAS68" s="30">
        <f t="shared" si="129"/>
        <v>0</v>
      </c>
      <c r="CAT68" s="30">
        <f t="shared" si="129"/>
        <v>0</v>
      </c>
      <c r="CAU68" s="30">
        <f t="shared" si="129"/>
        <v>0</v>
      </c>
      <c r="CAV68" s="30">
        <f t="shared" si="129"/>
        <v>0</v>
      </c>
      <c r="CAW68" s="30">
        <f t="shared" si="129"/>
        <v>0</v>
      </c>
      <c r="CAX68" s="30">
        <f t="shared" si="129"/>
        <v>0</v>
      </c>
      <c r="CAY68" s="30">
        <f t="shared" si="129"/>
        <v>0</v>
      </c>
      <c r="CAZ68" s="30">
        <f t="shared" si="129"/>
        <v>0</v>
      </c>
      <c r="CBA68" s="30">
        <f t="shared" si="129"/>
        <v>0</v>
      </c>
      <c r="CBB68" s="30">
        <f t="shared" si="129"/>
        <v>0</v>
      </c>
      <c r="CBC68" s="30">
        <f t="shared" si="129"/>
        <v>0</v>
      </c>
      <c r="CBD68" s="30">
        <f t="shared" si="129"/>
        <v>0</v>
      </c>
      <c r="CBE68" s="30">
        <f t="shared" si="129"/>
        <v>0</v>
      </c>
      <c r="CBF68" s="30">
        <f t="shared" si="129"/>
        <v>0</v>
      </c>
      <c r="CBG68" s="30">
        <f t="shared" si="129"/>
        <v>0</v>
      </c>
      <c r="CBH68" s="30">
        <f t="shared" si="129"/>
        <v>0</v>
      </c>
      <c r="CBI68" s="30">
        <f t="shared" si="129"/>
        <v>0</v>
      </c>
      <c r="CBJ68" s="30">
        <f t="shared" si="129"/>
        <v>0</v>
      </c>
      <c r="CBK68" s="30">
        <f t="shared" si="129"/>
        <v>0</v>
      </c>
      <c r="CBL68" s="30">
        <f t="shared" si="129"/>
        <v>0</v>
      </c>
      <c r="CBM68" s="30">
        <f t="shared" si="129"/>
        <v>0</v>
      </c>
      <c r="CBN68" s="30">
        <f t="shared" si="129"/>
        <v>0</v>
      </c>
      <c r="CBO68" s="30">
        <f t="shared" si="129"/>
        <v>0</v>
      </c>
      <c r="CBP68" s="30">
        <f t="shared" si="129"/>
        <v>0</v>
      </c>
      <c r="CBQ68" s="30">
        <f t="shared" si="129"/>
        <v>0</v>
      </c>
      <c r="CBR68" s="30">
        <f t="shared" si="129"/>
        <v>0</v>
      </c>
      <c r="CBS68" s="30">
        <f t="shared" si="129"/>
        <v>0</v>
      </c>
      <c r="CBT68" s="30">
        <f t="shared" si="129"/>
        <v>0</v>
      </c>
      <c r="CBU68" s="30">
        <f t="shared" si="129"/>
        <v>0</v>
      </c>
      <c r="CBV68" s="30">
        <f t="shared" si="129"/>
        <v>0</v>
      </c>
      <c r="CBW68" s="30">
        <f t="shared" si="129"/>
        <v>0</v>
      </c>
      <c r="CBX68" s="30">
        <f t="shared" si="129"/>
        <v>0</v>
      </c>
      <c r="CBY68" s="30">
        <f t="shared" si="129"/>
        <v>0</v>
      </c>
      <c r="CBZ68" s="30">
        <f t="shared" si="129"/>
        <v>0</v>
      </c>
      <c r="CCA68" s="30">
        <f t="shared" si="129"/>
        <v>0</v>
      </c>
      <c r="CCB68" s="30">
        <f t="shared" si="129"/>
        <v>0</v>
      </c>
      <c r="CCC68" s="30">
        <f t="shared" si="129"/>
        <v>0</v>
      </c>
      <c r="CCD68" s="30">
        <f t="shared" ref="CCD68:CEO68" si="130">IF(CCC2&gt;year_stop,0,CCC70)</f>
        <v>0</v>
      </c>
      <c r="CCE68" s="30">
        <f t="shared" si="130"/>
        <v>0</v>
      </c>
      <c r="CCF68" s="30">
        <f t="shared" si="130"/>
        <v>0</v>
      </c>
      <c r="CCG68" s="30">
        <f t="shared" si="130"/>
        <v>0</v>
      </c>
      <c r="CCH68" s="30">
        <f t="shared" si="130"/>
        <v>0</v>
      </c>
      <c r="CCI68" s="30">
        <f t="shared" si="130"/>
        <v>0</v>
      </c>
      <c r="CCJ68" s="30">
        <f t="shared" si="130"/>
        <v>0</v>
      </c>
      <c r="CCK68" s="30">
        <f t="shared" si="130"/>
        <v>0</v>
      </c>
      <c r="CCL68" s="30">
        <f t="shared" si="130"/>
        <v>0</v>
      </c>
      <c r="CCM68" s="30">
        <f t="shared" si="130"/>
        <v>0</v>
      </c>
      <c r="CCN68" s="30">
        <f t="shared" si="130"/>
        <v>0</v>
      </c>
      <c r="CCO68" s="30">
        <f t="shared" si="130"/>
        <v>0</v>
      </c>
      <c r="CCP68" s="30">
        <f t="shared" si="130"/>
        <v>0</v>
      </c>
      <c r="CCQ68" s="30">
        <f t="shared" si="130"/>
        <v>0</v>
      </c>
      <c r="CCR68" s="30">
        <f t="shared" si="130"/>
        <v>0</v>
      </c>
      <c r="CCS68" s="30">
        <f t="shared" si="130"/>
        <v>0</v>
      </c>
      <c r="CCT68" s="30">
        <f t="shared" si="130"/>
        <v>0</v>
      </c>
      <c r="CCU68" s="30">
        <f t="shared" si="130"/>
        <v>0</v>
      </c>
      <c r="CCV68" s="30">
        <f t="shared" si="130"/>
        <v>0</v>
      </c>
      <c r="CCW68" s="30">
        <f t="shared" si="130"/>
        <v>0</v>
      </c>
      <c r="CCX68" s="30">
        <f t="shared" si="130"/>
        <v>0</v>
      </c>
      <c r="CCY68" s="30">
        <f t="shared" si="130"/>
        <v>0</v>
      </c>
      <c r="CCZ68" s="30">
        <f t="shared" si="130"/>
        <v>0</v>
      </c>
      <c r="CDA68" s="30">
        <f t="shared" si="130"/>
        <v>0</v>
      </c>
      <c r="CDB68" s="30">
        <f t="shared" si="130"/>
        <v>0</v>
      </c>
      <c r="CDC68" s="30">
        <f t="shared" si="130"/>
        <v>0</v>
      </c>
      <c r="CDD68" s="30">
        <f t="shared" si="130"/>
        <v>0</v>
      </c>
      <c r="CDE68" s="30">
        <f t="shared" si="130"/>
        <v>0</v>
      </c>
      <c r="CDF68" s="30">
        <f t="shared" si="130"/>
        <v>0</v>
      </c>
      <c r="CDG68" s="30">
        <f t="shared" si="130"/>
        <v>0</v>
      </c>
      <c r="CDH68" s="30">
        <f t="shared" si="130"/>
        <v>0</v>
      </c>
      <c r="CDI68" s="30">
        <f t="shared" si="130"/>
        <v>0</v>
      </c>
      <c r="CDJ68" s="30">
        <f t="shared" si="130"/>
        <v>0</v>
      </c>
      <c r="CDK68" s="30">
        <f t="shared" si="130"/>
        <v>0</v>
      </c>
      <c r="CDL68" s="30">
        <f t="shared" si="130"/>
        <v>0</v>
      </c>
      <c r="CDM68" s="30">
        <f t="shared" si="130"/>
        <v>0</v>
      </c>
      <c r="CDN68" s="30">
        <f t="shared" si="130"/>
        <v>0</v>
      </c>
      <c r="CDO68" s="30">
        <f t="shared" si="130"/>
        <v>0</v>
      </c>
      <c r="CDP68" s="30">
        <f t="shared" si="130"/>
        <v>0</v>
      </c>
      <c r="CDQ68" s="30">
        <f t="shared" si="130"/>
        <v>0</v>
      </c>
      <c r="CDR68" s="30">
        <f t="shared" si="130"/>
        <v>0</v>
      </c>
      <c r="CDS68" s="30">
        <f t="shared" si="130"/>
        <v>0</v>
      </c>
      <c r="CDT68" s="30">
        <f t="shared" si="130"/>
        <v>0</v>
      </c>
      <c r="CDU68" s="30">
        <f t="shared" si="130"/>
        <v>0</v>
      </c>
      <c r="CDV68" s="30">
        <f t="shared" si="130"/>
        <v>0</v>
      </c>
      <c r="CDW68" s="30">
        <f t="shared" si="130"/>
        <v>0</v>
      </c>
      <c r="CDX68" s="30">
        <f t="shared" si="130"/>
        <v>0</v>
      </c>
      <c r="CDY68" s="30">
        <f t="shared" si="130"/>
        <v>0</v>
      </c>
      <c r="CDZ68" s="30">
        <f t="shared" si="130"/>
        <v>0</v>
      </c>
      <c r="CEA68" s="30">
        <f t="shared" si="130"/>
        <v>0</v>
      </c>
      <c r="CEB68" s="30">
        <f t="shared" si="130"/>
        <v>0</v>
      </c>
      <c r="CEC68" s="30">
        <f t="shared" si="130"/>
        <v>0</v>
      </c>
      <c r="CED68" s="30">
        <f t="shared" si="130"/>
        <v>0</v>
      </c>
      <c r="CEE68" s="30">
        <f t="shared" si="130"/>
        <v>0</v>
      </c>
      <c r="CEF68" s="30">
        <f t="shared" si="130"/>
        <v>0</v>
      </c>
      <c r="CEG68" s="30">
        <f t="shared" si="130"/>
        <v>0</v>
      </c>
      <c r="CEH68" s="30">
        <f t="shared" si="130"/>
        <v>0</v>
      </c>
      <c r="CEI68" s="30">
        <f t="shared" si="130"/>
        <v>0</v>
      </c>
      <c r="CEJ68" s="30">
        <f t="shared" si="130"/>
        <v>0</v>
      </c>
      <c r="CEK68" s="30">
        <f t="shared" si="130"/>
        <v>0</v>
      </c>
      <c r="CEL68" s="30">
        <f t="shared" si="130"/>
        <v>0</v>
      </c>
      <c r="CEM68" s="30">
        <f t="shared" si="130"/>
        <v>0</v>
      </c>
      <c r="CEN68" s="30">
        <f t="shared" si="130"/>
        <v>0</v>
      </c>
      <c r="CEO68" s="30">
        <f t="shared" si="130"/>
        <v>0</v>
      </c>
      <c r="CEP68" s="30">
        <f t="shared" ref="CEP68:CHA68" si="131">IF(CEO2&gt;year_stop,0,CEO70)</f>
        <v>0</v>
      </c>
      <c r="CEQ68" s="30">
        <f t="shared" si="131"/>
        <v>0</v>
      </c>
      <c r="CER68" s="30">
        <f t="shared" si="131"/>
        <v>0</v>
      </c>
      <c r="CES68" s="30">
        <f t="shared" si="131"/>
        <v>0</v>
      </c>
      <c r="CET68" s="30">
        <f t="shared" si="131"/>
        <v>0</v>
      </c>
      <c r="CEU68" s="30">
        <f t="shared" si="131"/>
        <v>0</v>
      </c>
      <c r="CEV68" s="30">
        <f t="shared" si="131"/>
        <v>0</v>
      </c>
      <c r="CEW68" s="30">
        <f t="shared" si="131"/>
        <v>0</v>
      </c>
      <c r="CEX68" s="30">
        <f t="shared" si="131"/>
        <v>0</v>
      </c>
      <c r="CEY68" s="30">
        <f t="shared" si="131"/>
        <v>0</v>
      </c>
      <c r="CEZ68" s="30">
        <f t="shared" si="131"/>
        <v>0</v>
      </c>
      <c r="CFA68" s="30">
        <f t="shared" si="131"/>
        <v>0</v>
      </c>
      <c r="CFB68" s="30">
        <f t="shared" si="131"/>
        <v>0</v>
      </c>
      <c r="CFC68" s="30">
        <f t="shared" si="131"/>
        <v>0</v>
      </c>
      <c r="CFD68" s="30">
        <f t="shared" si="131"/>
        <v>0</v>
      </c>
      <c r="CFE68" s="30">
        <f t="shared" si="131"/>
        <v>0</v>
      </c>
      <c r="CFF68" s="30">
        <f t="shared" si="131"/>
        <v>0</v>
      </c>
      <c r="CFG68" s="30">
        <f t="shared" si="131"/>
        <v>0</v>
      </c>
      <c r="CFH68" s="30">
        <f t="shared" si="131"/>
        <v>0</v>
      </c>
      <c r="CFI68" s="30">
        <f t="shared" si="131"/>
        <v>0</v>
      </c>
      <c r="CFJ68" s="30">
        <f t="shared" si="131"/>
        <v>0</v>
      </c>
      <c r="CFK68" s="30">
        <f t="shared" si="131"/>
        <v>0</v>
      </c>
      <c r="CFL68" s="30">
        <f t="shared" si="131"/>
        <v>0</v>
      </c>
      <c r="CFM68" s="30">
        <f t="shared" si="131"/>
        <v>0</v>
      </c>
      <c r="CFN68" s="30">
        <f t="shared" si="131"/>
        <v>0</v>
      </c>
      <c r="CFO68" s="30">
        <f t="shared" si="131"/>
        <v>0</v>
      </c>
      <c r="CFP68" s="30">
        <f t="shared" si="131"/>
        <v>0</v>
      </c>
      <c r="CFQ68" s="30">
        <f t="shared" si="131"/>
        <v>0</v>
      </c>
      <c r="CFR68" s="30">
        <f t="shared" si="131"/>
        <v>0</v>
      </c>
      <c r="CFS68" s="30">
        <f t="shared" si="131"/>
        <v>0</v>
      </c>
      <c r="CFT68" s="30">
        <f t="shared" si="131"/>
        <v>0</v>
      </c>
      <c r="CFU68" s="30">
        <f t="shared" si="131"/>
        <v>0</v>
      </c>
      <c r="CFV68" s="30">
        <f t="shared" si="131"/>
        <v>0</v>
      </c>
      <c r="CFW68" s="30">
        <f t="shared" si="131"/>
        <v>0</v>
      </c>
      <c r="CFX68" s="30">
        <f t="shared" si="131"/>
        <v>0</v>
      </c>
      <c r="CFY68" s="30">
        <f t="shared" si="131"/>
        <v>0</v>
      </c>
      <c r="CFZ68" s="30">
        <f t="shared" si="131"/>
        <v>0</v>
      </c>
      <c r="CGA68" s="30">
        <f t="shared" si="131"/>
        <v>0</v>
      </c>
      <c r="CGB68" s="30">
        <f t="shared" si="131"/>
        <v>0</v>
      </c>
      <c r="CGC68" s="30">
        <f t="shared" si="131"/>
        <v>0</v>
      </c>
      <c r="CGD68" s="30">
        <f t="shared" si="131"/>
        <v>0</v>
      </c>
      <c r="CGE68" s="30">
        <f t="shared" si="131"/>
        <v>0</v>
      </c>
      <c r="CGF68" s="30">
        <f t="shared" si="131"/>
        <v>0</v>
      </c>
      <c r="CGG68" s="30">
        <f t="shared" si="131"/>
        <v>0</v>
      </c>
      <c r="CGH68" s="30">
        <f t="shared" si="131"/>
        <v>0</v>
      </c>
      <c r="CGI68" s="30">
        <f t="shared" si="131"/>
        <v>0</v>
      </c>
      <c r="CGJ68" s="30">
        <f t="shared" si="131"/>
        <v>0</v>
      </c>
      <c r="CGK68" s="30">
        <f t="shared" si="131"/>
        <v>0</v>
      </c>
      <c r="CGL68" s="30">
        <f t="shared" si="131"/>
        <v>0</v>
      </c>
      <c r="CGM68" s="30">
        <f t="shared" si="131"/>
        <v>0</v>
      </c>
      <c r="CGN68" s="30">
        <f t="shared" si="131"/>
        <v>0</v>
      </c>
      <c r="CGO68" s="30">
        <f t="shared" si="131"/>
        <v>0</v>
      </c>
      <c r="CGP68" s="30">
        <f t="shared" si="131"/>
        <v>0</v>
      </c>
      <c r="CGQ68" s="30">
        <f t="shared" si="131"/>
        <v>0</v>
      </c>
      <c r="CGR68" s="30">
        <f t="shared" si="131"/>
        <v>0</v>
      </c>
      <c r="CGS68" s="30">
        <f t="shared" si="131"/>
        <v>0</v>
      </c>
      <c r="CGT68" s="30">
        <f t="shared" si="131"/>
        <v>0</v>
      </c>
      <c r="CGU68" s="30">
        <f t="shared" si="131"/>
        <v>0</v>
      </c>
      <c r="CGV68" s="30">
        <f t="shared" si="131"/>
        <v>0</v>
      </c>
      <c r="CGW68" s="30">
        <f t="shared" si="131"/>
        <v>0</v>
      </c>
      <c r="CGX68" s="30">
        <f t="shared" si="131"/>
        <v>0</v>
      </c>
      <c r="CGY68" s="30">
        <f t="shared" si="131"/>
        <v>0</v>
      </c>
      <c r="CGZ68" s="30">
        <f t="shared" si="131"/>
        <v>0</v>
      </c>
      <c r="CHA68" s="30">
        <f t="shared" si="131"/>
        <v>0</v>
      </c>
      <c r="CHB68" s="30">
        <f t="shared" ref="CHB68:CJM68" si="132">IF(CHA2&gt;year_stop,0,CHA70)</f>
        <v>0</v>
      </c>
      <c r="CHC68" s="30">
        <f t="shared" si="132"/>
        <v>0</v>
      </c>
      <c r="CHD68" s="30">
        <f t="shared" si="132"/>
        <v>0</v>
      </c>
      <c r="CHE68" s="30">
        <f t="shared" si="132"/>
        <v>0</v>
      </c>
      <c r="CHF68" s="30">
        <f t="shared" si="132"/>
        <v>0</v>
      </c>
      <c r="CHG68" s="30">
        <f t="shared" si="132"/>
        <v>0</v>
      </c>
      <c r="CHH68" s="30">
        <f t="shared" si="132"/>
        <v>0</v>
      </c>
      <c r="CHI68" s="30">
        <f t="shared" si="132"/>
        <v>0</v>
      </c>
      <c r="CHJ68" s="30">
        <f t="shared" si="132"/>
        <v>0</v>
      </c>
      <c r="CHK68" s="30">
        <f t="shared" si="132"/>
        <v>0</v>
      </c>
      <c r="CHL68" s="30">
        <f t="shared" si="132"/>
        <v>0</v>
      </c>
      <c r="CHM68" s="30">
        <f t="shared" si="132"/>
        <v>0</v>
      </c>
      <c r="CHN68" s="30">
        <f t="shared" si="132"/>
        <v>0</v>
      </c>
      <c r="CHO68" s="30">
        <f t="shared" si="132"/>
        <v>0</v>
      </c>
      <c r="CHP68" s="30">
        <f t="shared" si="132"/>
        <v>0</v>
      </c>
      <c r="CHQ68" s="30">
        <f t="shared" si="132"/>
        <v>0</v>
      </c>
      <c r="CHR68" s="30">
        <f t="shared" si="132"/>
        <v>0</v>
      </c>
      <c r="CHS68" s="30">
        <f t="shared" si="132"/>
        <v>0</v>
      </c>
      <c r="CHT68" s="30">
        <f t="shared" si="132"/>
        <v>0</v>
      </c>
      <c r="CHU68" s="30">
        <f t="shared" si="132"/>
        <v>0</v>
      </c>
      <c r="CHV68" s="30">
        <f t="shared" si="132"/>
        <v>0</v>
      </c>
      <c r="CHW68" s="30">
        <f t="shared" si="132"/>
        <v>0</v>
      </c>
      <c r="CHX68" s="30">
        <f t="shared" si="132"/>
        <v>0</v>
      </c>
      <c r="CHY68" s="30">
        <f t="shared" si="132"/>
        <v>0</v>
      </c>
      <c r="CHZ68" s="30">
        <f t="shared" si="132"/>
        <v>0</v>
      </c>
      <c r="CIA68" s="30">
        <f t="shared" si="132"/>
        <v>0</v>
      </c>
      <c r="CIB68" s="30">
        <f t="shared" si="132"/>
        <v>0</v>
      </c>
      <c r="CIC68" s="30">
        <f t="shared" si="132"/>
        <v>0</v>
      </c>
      <c r="CID68" s="30">
        <f t="shared" si="132"/>
        <v>0</v>
      </c>
      <c r="CIE68" s="30">
        <f t="shared" si="132"/>
        <v>0</v>
      </c>
      <c r="CIF68" s="30">
        <f t="shared" si="132"/>
        <v>0</v>
      </c>
      <c r="CIG68" s="30">
        <f t="shared" si="132"/>
        <v>0</v>
      </c>
      <c r="CIH68" s="30">
        <f t="shared" si="132"/>
        <v>0</v>
      </c>
      <c r="CII68" s="30">
        <f t="shared" si="132"/>
        <v>0</v>
      </c>
      <c r="CIJ68" s="30">
        <f t="shared" si="132"/>
        <v>0</v>
      </c>
      <c r="CIK68" s="30">
        <f t="shared" si="132"/>
        <v>0</v>
      </c>
      <c r="CIL68" s="30">
        <f t="shared" si="132"/>
        <v>0</v>
      </c>
      <c r="CIM68" s="30">
        <f t="shared" si="132"/>
        <v>0</v>
      </c>
      <c r="CIN68" s="30">
        <f t="shared" si="132"/>
        <v>0</v>
      </c>
      <c r="CIO68" s="30">
        <f t="shared" si="132"/>
        <v>0</v>
      </c>
      <c r="CIP68" s="30">
        <f t="shared" si="132"/>
        <v>0</v>
      </c>
      <c r="CIQ68" s="30">
        <f t="shared" si="132"/>
        <v>0</v>
      </c>
      <c r="CIR68" s="30">
        <f t="shared" si="132"/>
        <v>0</v>
      </c>
      <c r="CIS68" s="30">
        <f t="shared" si="132"/>
        <v>0</v>
      </c>
      <c r="CIT68" s="30">
        <f t="shared" si="132"/>
        <v>0</v>
      </c>
      <c r="CIU68" s="30">
        <f t="shared" si="132"/>
        <v>0</v>
      </c>
      <c r="CIV68" s="30">
        <f t="shared" si="132"/>
        <v>0</v>
      </c>
      <c r="CIW68" s="30">
        <f t="shared" si="132"/>
        <v>0</v>
      </c>
      <c r="CIX68" s="30">
        <f t="shared" si="132"/>
        <v>0</v>
      </c>
      <c r="CIY68" s="30">
        <f t="shared" si="132"/>
        <v>0</v>
      </c>
      <c r="CIZ68" s="30">
        <f t="shared" si="132"/>
        <v>0</v>
      </c>
      <c r="CJA68" s="30">
        <f t="shared" si="132"/>
        <v>0</v>
      </c>
      <c r="CJB68" s="30">
        <f t="shared" si="132"/>
        <v>0</v>
      </c>
      <c r="CJC68" s="30">
        <f t="shared" si="132"/>
        <v>0</v>
      </c>
      <c r="CJD68" s="30">
        <f t="shared" si="132"/>
        <v>0</v>
      </c>
      <c r="CJE68" s="30">
        <f t="shared" si="132"/>
        <v>0</v>
      </c>
      <c r="CJF68" s="30">
        <f t="shared" si="132"/>
        <v>0</v>
      </c>
      <c r="CJG68" s="30">
        <f t="shared" si="132"/>
        <v>0</v>
      </c>
      <c r="CJH68" s="30">
        <f t="shared" si="132"/>
        <v>0</v>
      </c>
      <c r="CJI68" s="30">
        <f t="shared" si="132"/>
        <v>0</v>
      </c>
      <c r="CJJ68" s="30">
        <f t="shared" si="132"/>
        <v>0</v>
      </c>
      <c r="CJK68" s="30">
        <f t="shared" si="132"/>
        <v>0</v>
      </c>
      <c r="CJL68" s="30">
        <f t="shared" si="132"/>
        <v>0</v>
      </c>
      <c r="CJM68" s="30">
        <f t="shared" si="132"/>
        <v>0</v>
      </c>
      <c r="CJN68" s="30">
        <f t="shared" ref="CJN68:CLY68" si="133">IF(CJM2&gt;year_stop,0,CJM70)</f>
        <v>0</v>
      </c>
      <c r="CJO68" s="30">
        <f t="shared" si="133"/>
        <v>0</v>
      </c>
      <c r="CJP68" s="30">
        <f t="shared" si="133"/>
        <v>0</v>
      </c>
      <c r="CJQ68" s="30">
        <f t="shared" si="133"/>
        <v>0</v>
      </c>
      <c r="CJR68" s="30">
        <f t="shared" si="133"/>
        <v>0</v>
      </c>
      <c r="CJS68" s="30">
        <f t="shared" si="133"/>
        <v>0</v>
      </c>
      <c r="CJT68" s="30">
        <f t="shared" si="133"/>
        <v>0</v>
      </c>
      <c r="CJU68" s="30">
        <f t="shared" si="133"/>
        <v>0</v>
      </c>
      <c r="CJV68" s="30">
        <f t="shared" si="133"/>
        <v>0</v>
      </c>
      <c r="CJW68" s="30">
        <f t="shared" si="133"/>
        <v>0</v>
      </c>
      <c r="CJX68" s="30">
        <f t="shared" si="133"/>
        <v>0</v>
      </c>
      <c r="CJY68" s="30">
        <f t="shared" si="133"/>
        <v>0</v>
      </c>
      <c r="CJZ68" s="30">
        <f t="shared" si="133"/>
        <v>0</v>
      </c>
      <c r="CKA68" s="30">
        <f t="shared" si="133"/>
        <v>0</v>
      </c>
      <c r="CKB68" s="30">
        <f t="shared" si="133"/>
        <v>0</v>
      </c>
      <c r="CKC68" s="30">
        <f t="shared" si="133"/>
        <v>0</v>
      </c>
      <c r="CKD68" s="30">
        <f t="shared" si="133"/>
        <v>0</v>
      </c>
      <c r="CKE68" s="30">
        <f t="shared" si="133"/>
        <v>0</v>
      </c>
      <c r="CKF68" s="30">
        <f t="shared" si="133"/>
        <v>0</v>
      </c>
      <c r="CKG68" s="30">
        <f t="shared" si="133"/>
        <v>0</v>
      </c>
      <c r="CKH68" s="30">
        <f t="shared" si="133"/>
        <v>0</v>
      </c>
      <c r="CKI68" s="30">
        <f t="shared" si="133"/>
        <v>0</v>
      </c>
      <c r="CKJ68" s="30">
        <f t="shared" si="133"/>
        <v>0</v>
      </c>
      <c r="CKK68" s="30">
        <f t="shared" si="133"/>
        <v>0</v>
      </c>
      <c r="CKL68" s="30">
        <f t="shared" si="133"/>
        <v>0</v>
      </c>
      <c r="CKM68" s="30">
        <f t="shared" si="133"/>
        <v>0</v>
      </c>
      <c r="CKN68" s="30">
        <f t="shared" si="133"/>
        <v>0</v>
      </c>
      <c r="CKO68" s="30">
        <f t="shared" si="133"/>
        <v>0</v>
      </c>
      <c r="CKP68" s="30">
        <f t="shared" si="133"/>
        <v>0</v>
      </c>
      <c r="CKQ68" s="30">
        <f t="shared" si="133"/>
        <v>0</v>
      </c>
      <c r="CKR68" s="30">
        <f t="shared" si="133"/>
        <v>0</v>
      </c>
      <c r="CKS68" s="30">
        <f t="shared" si="133"/>
        <v>0</v>
      </c>
      <c r="CKT68" s="30">
        <f t="shared" si="133"/>
        <v>0</v>
      </c>
      <c r="CKU68" s="30">
        <f t="shared" si="133"/>
        <v>0</v>
      </c>
      <c r="CKV68" s="30">
        <f t="shared" si="133"/>
        <v>0</v>
      </c>
      <c r="CKW68" s="30">
        <f t="shared" si="133"/>
        <v>0</v>
      </c>
      <c r="CKX68" s="30">
        <f t="shared" si="133"/>
        <v>0</v>
      </c>
      <c r="CKY68" s="30">
        <f t="shared" si="133"/>
        <v>0</v>
      </c>
      <c r="CKZ68" s="30">
        <f t="shared" si="133"/>
        <v>0</v>
      </c>
      <c r="CLA68" s="30">
        <f t="shared" si="133"/>
        <v>0</v>
      </c>
      <c r="CLB68" s="30">
        <f t="shared" si="133"/>
        <v>0</v>
      </c>
      <c r="CLC68" s="30">
        <f t="shared" si="133"/>
        <v>0</v>
      </c>
      <c r="CLD68" s="30">
        <f t="shared" si="133"/>
        <v>0</v>
      </c>
      <c r="CLE68" s="30">
        <f t="shared" si="133"/>
        <v>0</v>
      </c>
      <c r="CLF68" s="30">
        <f t="shared" si="133"/>
        <v>0</v>
      </c>
      <c r="CLG68" s="30">
        <f t="shared" si="133"/>
        <v>0</v>
      </c>
      <c r="CLH68" s="30">
        <f t="shared" si="133"/>
        <v>0</v>
      </c>
      <c r="CLI68" s="30">
        <f t="shared" si="133"/>
        <v>0</v>
      </c>
      <c r="CLJ68" s="30">
        <f t="shared" si="133"/>
        <v>0</v>
      </c>
      <c r="CLK68" s="30">
        <f t="shared" si="133"/>
        <v>0</v>
      </c>
      <c r="CLL68" s="30">
        <f t="shared" si="133"/>
        <v>0</v>
      </c>
      <c r="CLM68" s="30">
        <f t="shared" si="133"/>
        <v>0</v>
      </c>
      <c r="CLN68" s="30">
        <f t="shared" si="133"/>
        <v>0</v>
      </c>
      <c r="CLO68" s="30">
        <f t="shared" si="133"/>
        <v>0</v>
      </c>
      <c r="CLP68" s="30">
        <f t="shared" si="133"/>
        <v>0</v>
      </c>
      <c r="CLQ68" s="30">
        <f t="shared" si="133"/>
        <v>0</v>
      </c>
      <c r="CLR68" s="30">
        <f t="shared" si="133"/>
        <v>0</v>
      </c>
      <c r="CLS68" s="30">
        <f t="shared" si="133"/>
        <v>0</v>
      </c>
      <c r="CLT68" s="30">
        <f t="shared" si="133"/>
        <v>0</v>
      </c>
      <c r="CLU68" s="30">
        <f t="shared" si="133"/>
        <v>0</v>
      </c>
      <c r="CLV68" s="30">
        <f t="shared" si="133"/>
        <v>0</v>
      </c>
      <c r="CLW68" s="30">
        <f t="shared" si="133"/>
        <v>0</v>
      </c>
      <c r="CLX68" s="30">
        <f t="shared" si="133"/>
        <v>0</v>
      </c>
      <c r="CLY68" s="30">
        <f t="shared" si="133"/>
        <v>0</v>
      </c>
      <c r="CLZ68" s="30">
        <f t="shared" ref="CLZ68:COK68" si="134">IF(CLY2&gt;year_stop,0,CLY70)</f>
        <v>0</v>
      </c>
      <c r="CMA68" s="30">
        <f t="shared" si="134"/>
        <v>0</v>
      </c>
      <c r="CMB68" s="30">
        <f t="shared" si="134"/>
        <v>0</v>
      </c>
      <c r="CMC68" s="30">
        <f t="shared" si="134"/>
        <v>0</v>
      </c>
      <c r="CMD68" s="30">
        <f t="shared" si="134"/>
        <v>0</v>
      </c>
      <c r="CME68" s="30">
        <f t="shared" si="134"/>
        <v>0</v>
      </c>
      <c r="CMF68" s="30">
        <f t="shared" si="134"/>
        <v>0</v>
      </c>
      <c r="CMG68" s="30">
        <f t="shared" si="134"/>
        <v>0</v>
      </c>
      <c r="CMH68" s="30">
        <f t="shared" si="134"/>
        <v>0</v>
      </c>
      <c r="CMI68" s="30">
        <f t="shared" si="134"/>
        <v>0</v>
      </c>
      <c r="CMJ68" s="30">
        <f t="shared" si="134"/>
        <v>0</v>
      </c>
      <c r="CMK68" s="30">
        <f t="shared" si="134"/>
        <v>0</v>
      </c>
      <c r="CML68" s="30">
        <f t="shared" si="134"/>
        <v>0</v>
      </c>
      <c r="CMM68" s="30">
        <f t="shared" si="134"/>
        <v>0</v>
      </c>
      <c r="CMN68" s="30">
        <f t="shared" si="134"/>
        <v>0</v>
      </c>
      <c r="CMO68" s="30">
        <f t="shared" si="134"/>
        <v>0</v>
      </c>
      <c r="CMP68" s="30">
        <f t="shared" si="134"/>
        <v>0</v>
      </c>
      <c r="CMQ68" s="30">
        <f t="shared" si="134"/>
        <v>0</v>
      </c>
      <c r="CMR68" s="30">
        <f t="shared" si="134"/>
        <v>0</v>
      </c>
      <c r="CMS68" s="30">
        <f t="shared" si="134"/>
        <v>0</v>
      </c>
      <c r="CMT68" s="30">
        <f t="shared" si="134"/>
        <v>0</v>
      </c>
      <c r="CMU68" s="30">
        <f t="shared" si="134"/>
        <v>0</v>
      </c>
      <c r="CMV68" s="30">
        <f t="shared" si="134"/>
        <v>0</v>
      </c>
      <c r="CMW68" s="30">
        <f t="shared" si="134"/>
        <v>0</v>
      </c>
      <c r="CMX68" s="30">
        <f t="shared" si="134"/>
        <v>0</v>
      </c>
      <c r="CMY68" s="30">
        <f t="shared" si="134"/>
        <v>0</v>
      </c>
      <c r="CMZ68" s="30">
        <f t="shared" si="134"/>
        <v>0</v>
      </c>
      <c r="CNA68" s="30">
        <f t="shared" si="134"/>
        <v>0</v>
      </c>
      <c r="CNB68" s="30">
        <f t="shared" si="134"/>
        <v>0</v>
      </c>
      <c r="CNC68" s="30">
        <f t="shared" si="134"/>
        <v>0</v>
      </c>
      <c r="CND68" s="30">
        <f t="shared" si="134"/>
        <v>0</v>
      </c>
      <c r="CNE68" s="30">
        <f t="shared" si="134"/>
        <v>0</v>
      </c>
      <c r="CNF68" s="30">
        <f t="shared" si="134"/>
        <v>0</v>
      </c>
      <c r="CNG68" s="30">
        <f t="shared" si="134"/>
        <v>0</v>
      </c>
      <c r="CNH68" s="30">
        <f t="shared" si="134"/>
        <v>0</v>
      </c>
      <c r="CNI68" s="30">
        <f t="shared" si="134"/>
        <v>0</v>
      </c>
      <c r="CNJ68" s="30">
        <f t="shared" si="134"/>
        <v>0</v>
      </c>
      <c r="CNK68" s="30">
        <f t="shared" si="134"/>
        <v>0</v>
      </c>
      <c r="CNL68" s="30">
        <f t="shared" si="134"/>
        <v>0</v>
      </c>
      <c r="CNM68" s="30">
        <f t="shared" si="134"/>
        <v>0</v>
      </c>
      <c r="CNN68" s="30">
        <f t="shared" si="134"/>
        <v>0</v>
      </c>
      <c r="CNO68" s="30">
        <f t="shared" si="134"/>
        <v>0</v>
      </c>
      <c r="CNP68" s="30">
        <f t="shared" si="134"/>
        <v>0</v>
      </c>
      <c r="CNQ68" s="30">
        <f t="shared" si="134"/>
        <v>0</v>
      </c>
      <c r="CNR68" s="30">
        <f t="shared" si="134"/>
        <v>0</v>
      </c>
      <c r="CNS68" s="30">
        <f t="shared" si="134"/>
        <v>0</v>
      </c>
      <c r="CNT68" s="30">
        <f t="shared" si="134"/>
        <v>0</v>
      </c>
      <c r="CNU68" s="30">
        <f t="shared" si="134"/>
        <v>0</v>
      </c>
      <c r="CNV68" s="30">
        <f t="shared" si="134"/>
        <v>0</v>
      </c>
      <c r="CNW68" s="30">
        <f t="shared" si="134"/>
        <v>0</v>
      </c>
      <c r="CNX68" s="30">
        <f t="shared" si="134"/>
        <v>0</v>
      </c>
      <c r="CNY68" s="30">
        <f t="shared" si="134"/>
        <v>0</v>
      </c>
      <c r="CNZ68" s="30">
        <f t="shared" si="134"/>
        <v>0</v>
      </c>
      <c r="COA68" s="30">
        <f t="shared" si="134"/>
        <v>0</v>
      </c>
      <c r="COB68" s="30">
        <f t="shared" si="134"/>
        <v>0</v>
      </c>
      <c r="COC68" s="30">
        <f t="shared" si="134"/>
        <v>0</v>
      </c>
      <c r="COD68" s="30">
        <f t="shared" si="134"/>
        <v>0</v>
      </c>
      <c r="COE68" s="30">
        <f t="shared" si="134"/>
        <v>0</v>
      </c>
      <c r="COF68" s="30">
        <f t="shared" si="134"/>
        <v>0</v>
      </c>
      <c r="COG68" s="30">
        <f t="shared" si="134"/>
        <v>0</v>
      </c>
      <c r="COH68" s="30">
        <f t="shared" si="134"/>
        <v>0</v>
      </c>
      <c r="COI68" s="30">
        <f t="shared" si="134"/>
        <v>0</v>
      </c>
      <c r="COJ68" s="30">
        <f t="shared" si="134"/>
        <v>0</v>
      </c>
      <c r="COK68" s="30">
        <f t="shared" si="134"/>
        <v>0</v>
      </c>
      <c r="COL68" s="30">
        <f t="shared" ref="COL68:CQW68" si="135">IF(COK2&gt;year_stop,0,COK70)</f>
        <v>0</v>
      </c>
      <c r="COM68" s="30">
        <f t="shared" si="135"/>
        <v>0</v>
      </c>
      <c r="CON68" s="30">
        <f t="shared" si="135"/>
        <v>0</v>
      </c>
      <c r="COO68" s="30">
        <f t="shared" si="135"/>
        <v>0</v>
      </c>
      <c r="COP68" s="30">
        <f t="shared" si="135"/>
        <v>0</v>
      </c>
      <c r="COQ68" s="30">
        <f t="shared" si="135"/>
        <v>0</v>
      </c>
      <c r="COR68" s="30">
        <f t="shared" si="135"/>
        <v>0</v>
      </c>
      <c r="COS68" s="30">
        <f t="shared" si="135"/>
        <v>0</v>
      </c>
      <c r="COT68" s="30">
        <f t="shared" si="135"/>
        <v>0</v>
      </c>
      <c r="COU68" s="30">
        <f t="shared" si="135"/>
        <v>0</v>
      </c>
      <c r="COV68" s="30">
        <f t="shared" si="135"/>
        <v>0</v>
      </c>
      <c r="COW68" s="30">
        <f t="shared" si="135"/>
        <v>0</v>
      </c>
      <c r="COX68" s="30">
        <f t="shared" si="135"/>
        <v>0</v>
      </c>
      <c r="COY68" s="30">
        <f t="shared" si="135"/>
        <v>0</v>
      </c>
      <c r="COZ68" s="30">
        <f t="shared" si="135"/>
        <v>0</v>
      </c>
      <c r="CPA68" s="30">
        <f t="shared" si="135"/>
        <v>0</v>
      </c>
      <c r="CPB68" s="30">
        <f t="shared" si="135"/>
        <v>0</v>
      </c>
      <c r="CPC68" s="30">
        <f t="shared" si="135"/>
        <v>0</v>
      </c>
      <c r="CPD68" s="30">
        <f t="shared" si="135"/>
        <v>0</v>
      </c>
      <c r="CPE68" s="30">
        <f t="shared" si="135"/>
        <v>0</v>
      </c>
      <c r="CPF68" s="30">
        <f t="shared" si="135"/>
        <v>0</v>
      </c>
      <c r="CPG68" s="30">
        <f t="shared" si="135"/>
        <v>0</v>
      </c>
      <c r="CPH68" s="30">
        <f t="shared" si="135"/>
        <v>0</v>
      </c>
      <c r="CPI68" s="30">
        <f t="shared" si="135"/>
        <v>0</v>
      </c>
      <c r="CPJ68" s="30">
        <f t="shared" si="135"/>
        <v>0</v>
      </c>
      <c r="CPK68" s="30">
        <f t="shared" si="135"/>
        <v>0</v>
      </c>
      <c r="CPL68" s="30">
        <f t="shared" si="135"/>
        <v>0</v>
      </c>
      <c r="CPM68" s="30">
        <f t="shared" si="135"/>
        <v>0</v>
      </c>
      <c r="CPN68" s="30">
        <f t="shared" si="135"/>
        <v>0</v>
      </c>
      <c r="CPO68" s="30">
        <f t="shared" si="135"/>
        <v>0</v>
      </c>
      <c r="CPP68" s="30">
        <f t="shared" si="135"/>
        <v>0</v>
      </c>
      <c r="CPQ68" s="30">
        <f t="shared" si="135"/>
        <v>0</v>
      </c>
      <c r="CPR68" s="30">
        <f t="shared" si="135"/>
        <v>0</v>
      </c>
      <c r="CPS68" s="30">
        <f t="shared" si="135"/>
        <v>0</v>
      </c>
      <c r="CPT68" s="30">
        <f t="shared" si="135"/>
        <v>0</v>
      </c>
      <c r="CPU68" s="30">
        <f t="shared" si="135"/>
        <v>0</v>
      </c>
      <c r="CPV68" s="30">
        <f t="shared" si="135"/>
        <v>0</v>
      </c>
      <c r="CPW68" s="30">
        <f t="shared" si="135"/>
        <v>0</v>
      </c>
      <c r="CPX68" s="30">
        <f t="shared" si="135"/>
        <v>0</v>
      </c>
      <c r="CPY68" s="30">
        <f t="shared" si="135"/>
        <v>0</v>
      </c>
      <c r="CPZ68" s="30">
        <f t="shared" si="135"/>
        <v>0</v>
      </c>
      <c r="CQA68" s="30">
        <f t="shared" si="135"/>
        <v>0</v>
      </c>
      <c r="CQB68" s="30">
        <f t="shared" si="135"/>
        <v>0</v>
      </c>
      <c r="CQC68" s="30">
        <f t="shared" si="135"/>
        <v>0</v>
      </c>
      <c r="CQD68" s="30">
        <f t="shared" si="135"/>
        <v>0</v>
      </c>
      <c r="CQE68" s="30">
        <f t="shared" si="135"/>
        <v>0</v>
      </c>
      <c r="CQF68" s="30">
        <f t="shared" si="135"/>
        <v>0</v>
      </c>
      <c r="CQG68" s="30">
        <f t="shared" si="135"/>
        <v>0</v>
      </c>
      <c r="CQH68" s="30">
        <f t="shared" si="135"/>
        <v>0</v>
      </c>
      <c r="CQI68" s="30">
        <f t="shared" si="135"/>
        <v>0</v>
      </c>
      <c r="CQJ68" s="30">
        <f t="shared" si="135"/>
        <v>0</v>
      </c>
      <c r="CQK68" s="30">
        <f t="shared" si="135"/>
        <v>0</v>
      </c>
      <c r="CQL68" s="30">
        <f t="shared" si="135"/>
        <v>0</v>
      </c>
      <c r="CQM68" s="30">
        <f t="shared" si="135"/>
        <v>0</v>
      </c>
      <c r="CQN68" s="30">
        <f t="shared" si="135"/>
        <v>0</v>
      </c>
      <c r="CQO68" s="30">
        <f t="shared" si="135"/>
        <v>0</v>
      </c>
      <c r="CQP68" s="30">
        <f t="shared" si="135"/>
        <v>0</v>
      </c>
      <c r="CQQ68" s="30">
        <f t="shared" si="135"/>
        <v>0</v>
      </c>
      <c r="CQR68" s="30">
        <f t="shared" si="135"/>
        <v>0</v>
      </c>
      <c r="CQS68" s="30">
        <f t="shared" si="135"/>
        <v>0</v>
      </c>
      <c r="CQT68" s="30">
        <f t="shared" si="135"/>
        <v>0</v>
      </c>
      <c r="CQU68" s="30">
        <f t="shared" si="135"/>
        <v>0</v>
      </c>
      <c r="CQV68" s="30">
        <f t="shared" si="135"/>
        <v>0</v>
      </c>
      <c r="CQW68" s="30">
        <f t="shared" si="135"/>
        <v>0</v>
      </c>
      <c r="CQX68" s="30">
        <f t="shared" ref="CQX68:CTI68" si="136">IF(CQW2&gt;year_stop,0,CQW70)</f>
        <v>0</v>
      </c>
      <c r="CQY68" s="30">
        <f t="shared" si="136"/>
        <v>0</v>
      </c>
      <c r="CQZ68" s="30">
        <f t="shared" si="136"/>
        <v>0</v>
      </c>
      <c r="CRA68" s="30">
        <f t="shared" si="136"/>
        <v>0</v>
      </c>
      <c r="CRB68" s="30">
        <f t="shared" si="136"/>
        <v>0</v>
      </c>
      <c r="CRC68" s="30">
        <f t="shared" si="136"/>
        <v>0</v>
      </c>
      <c r="CRD68" s="30">
        <f t="shared" si="136"/>
        <v>0</v>
      </c>
      <c r="CRE68" s="30">
        <f t="shared" si="136"/>
        <v>0</v>
      </c>
      <c r="CRF68" s="30">
        <f t="shared" si="136"/>
        <v>0</v>
      </c>
      <c r="CRG68" s="30">
        <f t="shared" si="136"/>
        <v>0</v>
      </c>
      <c r="CRH68" s="30">
        <f t="shared" si="136"/>
        <v>0</v>
      </c>
      <c r="CRI68" s="30">
        <f t="shared" si="136"/>
        <v>0</v>
      </c>
      <c r="CRJ68" s="30">
        <f t="shared" si="136"/>
        <v>0</v>
      </c>
      <c r="CRK68" s="30">
        <f t="shared" si="136"/>
        <v>0</v>
      </c>
      <c r="CRL68" s="30">
        <f t="shared" si="136"/>
        <v>0</v>
      </c>
      <c r="CRM68" s="30">
        <f t="shared" si="136"/>
        <v>0</v>
      </c>
      <c r="CRN68" s="30">
        <f t="shared" si="136"/>
        <v>0</v>
      </c>
      <c r="CRO68" s="30">
        <f t="shared" si="136"/>
        <v>0</v>
      </c>
      <c r="CRP68" s="30">
        <f t="shared" si="136"/>
        <v>0</v>
      </c>
      <c r="CRQ68" s="30">
        <f t="shared" si="136"/>
        <v>0</v>
      </c>
      <c r="CRR68" s="30">
        <f t="shared" si="136"/>
        <v>0</v>
      </c>
      <c r="CRS68" s="30">
        <f t="shared" si="136"/>
        <v>0</v>
      </c>
      <c r="CRT68" s="30">
        <f t="shared" si="136"/>
        <v>0</v>
      </c>
      <c r="CRU68" s="30">
        <f t="shared" si="136"/>
        <v>0</v>
      </c>
      <c r="CRV68" s="30">
        <f t="shared" si="136"/>
        <v>0</v>
      </c>
      <c r="CRW68" s="30">
        <f t="shared" si="136"/>
        <v>0</v>
      </c>
      <c r="CRX68" s="30">
        <f t="shared" si="136"/>
        <v>0</v>
      </c>
      <c r="CRY68" s="30">
        <f t="shared" si="136"/>
        <v>0</v>
      </c>
      <c r="CRZ68" s="30">
        <f t="shared" si="136"/>
        <v>0</v>
      </c>
      <c r="CSA68" s="30">
        <f t="shared" si="136"/>
        <v>0</v>
      </c>
      <c r="CSB68" s="30">
        <f t="shared" si="136"/>
        <v>0</v>
      </c>
      <c r="CSC68" s="30">
        <f t="shared" si="136"/>
        <v>0</v>
      </c>
      <c r="CSD68" s="30">
        <f t="shared" si="136"/>
        <v>0</v>
      </c>
      <c r="CSE68" s="30">
        <f t="shared" si="136"/>
        <v>0</v>
      </c>
      <c r="CSF68" s="30">
        <f t="shared" si="136"/>
        <v>0</v>
      </c>
      <c r="CSG68" s="30">
        <f t="shared" si="136"/>
        <v>0</v>
      </c>
      <c r="CSH68" s="30">
        <f t="shared" si="136"/>
        <v>0</v>
      </c>
      <c r="CSI68" s="30">
        <f t="shared" si="136"/>
        <v>0</v>
      </c>
      <c r="CSJ68" s="30">
        <f t="shared" si="136"/>
        <v>0</v>
      </c>
      <c r="CSK68" s="30">
        <f t="shared" si="136"/>
        <v>0</v>
      </c>
      <c r="CSL68" s="30">
        <f t="shared" si="136"/>
        <v>0</v>
      </c>
      <c r="CSM68" s="30">
        <f t="shared" si="136"/>
        <v>0</v>
      </c>
      <c r="CSN68" s="30">
        <f t="shared" si="136"/>
        <v>0</v>
      </c>
      <c r="CSO68" s="30">
        <f t="shared" si="136"/>
        <v>0</v>
      </c>
      <c r="CSP68" s="30">
        <f t="shared" si="136"/>
        <v>0</v>
      </c>
      <c r="CSQ68" s="30">
        <f t="shared" si="136"/>
        <v>0</v>
      </c>
      <c r="CSR68" s="30">
        <f t="shared" si="136"/>
        <v>0</v>
      </c>
      <c r="CSS68" s="30">
        <f t="shared" si="136"/>
        <v>0</v>
      </c>
      <c r="CST68" s="30">
        <f t="shared" si="136"/>
        <v>0</v>
      </c>
      <c r="CSU68" s="30">
        <f t="shared" si="136"/>
        <v>0</v>
      </c>
      <c r="CSV68" s="30">
        <f t="shared" si="136"/>
        <v>0</v>
      </c>
      <c r="CSW68" s="30">
        <f t="shared" si="136"/>
        <v>0</v>
      </c>
      <c r="CSX68" s="30">
        <f t="shared" si="136"/>
        <v>0</v>
      </c>
      <c r="CSY68" s="30">
        <f t="shared" si="136"/>
        <v>0</v>
      </c>
      <c r="CSZ68" s="30">
        <f t="shared" si="136"/>
        <v>0</v>
      </c>
      <c r="CTA68" s="30">
        <f t="shared" si="136"/>
        <v>0</v>
      </c>
      <c r="CTB68" s="30">
        <f t="shared" si="136"/>
        <v>0</v>
      </c>
      <c r="CTC68" s="30">
        <f t="shared" si="136"/>
        <v>0</v>
      </c>
      <c r="CTD68" s="30">
        <f t="shared" si="136"/>
        <v>0</v>
      </c>
      <c r="CTE68" s="30">
        <f t="shared" si="136"/>
        <v>0</v>
      </c>
      <c r="CTF68" s="30">
        <f t="shared" si="136"/>
        <v>0</v>
      </c>
      <c r="CTG68" s="30">
        <f t="shared" si="136"/>
        <v>0</v>
      </c>
      <c r="CTH68" s="30">
        <f t="shared" si="136"/>
        <v>0</v>
      </c>
      <c r="CTI68" s="30">
        <f t="shared" si="136"/>
        <v>0</v>
      </c>
      <c r="CTJ68" s="30">
        <f t="shared" ref="CTJ68:CVU68" si="137">IF(CTI2&gt;year_stop,0,CTI70)</f>
        <v>0</v>
      </c>
      <c r="CTK68" s="30">
        <f t="shared" si="137"/>
        <v>0</v>
      </c>
      <c r="CTL68" s="30">
        <f t="shared" si="137"/>
        <v>0</v>
      </c>
      <c r="CTM68" s="30">
        <f t="shared" si="137"/>
        <v>0</v>
      </c>
      <c r="CTN68" s="30">
        <f t="shared" si="137"/>
        <v>0</v>
      </c>
      <c r="CTO68" s="30">
        <f t="shared" si="137"/>
        <v>0</v>
      </c>
      <c r="CTP68" s="30">
        <f t="shared" si="137"/>
        <v>0</v>
      </c>
      <c r="CTQ68" s="30">
        <f t="shared" si="137"/>
        <v>0</v>
      </c>
      <c r="CTR68" s="30">
        <f t="shared" si="137"/>
        <v>0</v>
      </c>
      <c r="CTS68" s="30">
        <f t="shared" si="137"/>
        <v>0</v>
      </c>
      <c r="CTT68" s="30">
        <f t="shared" si="137"/>
        <v>0</v>
      </c>
      <c r="CTU68" s="30">
        <f t="shared" si="137"/>
        <v>0</v>
      </c>
      <c r="CTV68" s="30">
        <f t="shared" si="137"/>
        <v>0</v>
      </c>
      <c r="CTW68" s="30">
        <f t="shared" si="137"/>
        <v>0</v>
      </c>
      <c r="CTX68" s="30">
        <f t="shared" si="137"/>
        <v>0</v>
      </c>
      <c r="CTY68" s="30">
        <f t="shared" si="137"/>
        <v>0</v>
      </c>
      <c r="CTZ68" s="30">
        <f t="shared" si="137"/>
        <v>0</v>
      </c>
      <c r="CUA68" s="30">
        <f t="shared" si="137"/>
        <v>0</v>
      </c>
      <c r="CUB68" s="30">
        <f t="shared" si="137"/>
        <v>0</v>
      </c>
      <c r="CUC68" s="30">
        <f t="shared" si="137"/>
        <v>0</v>
      </c>
      <c r="CUD68" s="30">
        <f t="shared" si="137"/>
        <v>0</v>
      </c>
      <c r="CUE68" s="30">
        <f t="shared" si="137"/>
        <v>0</v>
      </c>
      <c r="CUF68" s="30">
        <f t="shared" si="137"/>
        <v>0</v>
      </c>
      <c r="CUG68" s="30">
        <f t="shared" si="137"/>
        <v>0</v>
      </c>
      <c r="CUH68" s="30">
        <f t="shared" si="137"/>
        <v>0</v>
      </c>
      <c r="CUI68" s="30">
        <f t="shared" si="137"/>
        <v>0</v>
      </c>
      <c r="CUJ68" s="30">
        <f t="shared" si="137"/>
        <v>0</v>
      </c>
      <c r="CUK68" s="30">
        <f t="shared" si="137"/>
        <v>0</v>
      </c>
      <c r="CUL68" s="30">
        <f t="shared" si="137"/>
        <v>0</v>
      </c>
      <c r="CUM68" s="30">
        <f t="shared" si="137"/>
        <v>0</v>
      </c>
      <c r="CUN68" s="30">
        <f t="shared" si="137"/>
        <v>0</v>
      </c>
      <c r="CUO68" s="30">
        <f t="shared" si="137"/>
        <v>0</v>
      </c>
      <c r="CUP68" s="30">
        <f t="shared" si="137"/>
        <v>0</v>
      </c>
      <c r="CUQ68" s="30">
        <f t="shared" si="137"/>
        <v>0</v>
      </c>
      <c r="CUR68" s="30">
        <f t="shared" si="137"/>
        <v>0</v>
      </c>
      <c r="CUS68" s="30">
        <f t="shared" si="137"/>
        <v>0</v>
      </c>
      <c r="CUT68" s="30">
        <f t="shared" si="137"/>
        <v>0</v>
      </c>
      <c r="CUU68" s="30">
        <f t="shared" si="137"/>
        <v>0</v>
      </c>
      <c r="CUV68" s="30">
        <f t="shared" si="137"/>
        <v>0</v>
      </c>
      <c r="CUW68" s="30">
        <f t="shared" si="137"/>
        <v>0</v>
      </c>
      <c r="CUX68" s="30">
        <f t="shared" si="137"/>
        <v>0</v>
      </c>
      <c r="CUY68" s="30">
        <f t="shared" si="137"/>
        <v>0</v>
      </c>
      <c r="CUZ68" s="30">
        <f t="shared" si="137"/>
        <v>0</v>
      </c>
      <c r="CVA68" s="30">
        <f t="shared" si="137"/>
        <v>0</v>
      </c>
      <c r="CVB68" s="30">
        <f t="shared" si="137"/>
        <v>0</v>
      </c>
      <c r="CVC68" s="30">
        <f t="shared" si="137"/>
        <v>0</v>
      </c>
      <c r="CVD68" s="30">
        <f t="shared" si="137"/>
        <v>0</v>
      </c>
      <c r="CVE68" s="30">
        <f t="shared" si="137"/>
        <v>0</v>
      </c>
      <c r="CVF68" s="30">
        <f t="shared" si="137"/>
        <v>0</v>
      </c>
      <c r="CVG68" s="30">
        <f t="shared" si="137"/>
        <v>0</v>
      </c>
      <c r="CVH68" s="30">
        <f t="shared" si="137"/>
        <v>0</v>
      </c>
      <c r="CVI68" s="30">
        <f t="shared" si="137"/>
        <v>0</v>
      </c>
      <c r="CVJ68" s="30">
        <f t="shared" si="137"/>
        <v>0</v>
      </c>
      <c r="CVK68" s="30">
        <f t="shared" si="137"/>
        <v>0</v>
      </c>
      <c r="CVL68" s="30">
        <f t="shared" si="137"/>
        <v>0</v>
      </c>
      <c r="CVM68" s="30">
        <f t="shared" si="137"/>
        <v>0</v>
      </c>
      <c r="CVN68" s="30">
        <f t="shared" si="137"/>
        <v>0</v>
      </c>
      <c r="CVO68" s="30">
        <f t="shared" si="137"/>
        <v>0</v>
      </c>
      <c r="CVP68" s="30">
        <f t="shared" si="137"/>
        <v>0</v>
      </c>
      <c r="CVQ68" s="30">
        <f t="shared" si="137"/>
        <v>0</v>
      </c>
      <c r="CVR68" s="30">
        <f t="shared" si="137"/>
        <v>0</v>
      </c>
      <c r="CVS68" s="30">
        <f t="shared" si="137"/>
        <v>0</v>
      </c>
      <c r="CVT68" s="30">
        <f t="shared" si="137"/>
        <v>0</v>
      </c>
      <c r="CVU68" s="30">
        <f t="shared" si="137"/>
        <v>0</v>
      </c>
      <c r="CVV68" s="30">
        <f t="shared" ref="CVV68:CYG68" si="138">IF(CVU2&gt;year_stop,0,CVU70)</f>
        <v>0</v>
      </c>
      <c r="CVW68" s="30">
        <f t="shared" si="138"/>
        <v>0</v>
      </c>
      <c r="CVX68" s="30">
        <f t="shared" si="138"/>
        <v>0</v>
      </c>
      <c r="CVY68" s="30">
        <f t="shared" si="138"/>
        <v>0</v>
      </c>
      <c r="CVZ68" s="30">
        <f t="shared" si="138"/>
        <v>0</v>
      </c>
      <c r="CWA68" s="30">
        <f t="shared" si="138"/>
        <v>0</v>
      </c>
      <c r="CWB68" s="30">
        <f t="shared" si="138"/>
        <v>0</v>
      </c>
      <c r="CWC68" s="30">
        <f t="shared" si="138"/>
        <v>0</v>
      </c>
      <c r="CWD68" s="30">
        <f t="shared" si="138"/>
        <v>0</v>
      </c>
      <c r="CWE68" s="30">
        <f t="shared" si="138"/>
        <v>0</v>
      </c>
      <c r="CWF68" s="30">
        <f t="shared" si="138"/>
        <v>0</v>
      </c>
      <c r="CWG68" s="30">
        <f t="shared" si="138"/>
        <v>0</v>
      </c>
      <c r="CWH68" s="30">
        <f t="shared" si="138"/>
        <v>0</v>
      </c>
      <c r="CWI68" s="30">
        <f t="shared" si="138"/>
        <v>0</v>
      </c>
      <c r="CWJ68" s="30">
        <f t="shared" si="138"/>
        <v>0</v>
      </c>
      <c r="CWK68" s="30">
        <f t="shared" si="138"/>
        <v>0</v>
      </c>
      <c r="CWL68" s="30">
        <f t="shared" si="138"/>
        <v>0</v>
      </c>
      <c r="CWM68" s="30">
        <f t="shared" si="138"/>
        <v>0</v>
      </c>
      <c r="CWN68" s="30">
        <f t="shared" si="138"/>
        <v>0</v>
      </c>
      <c r="CWO68" s="30">
        <f t="shared" si="138"/>
        <v>0</v>
      </c>
      <c r="CWP68" s="30">
        <f t="shared" si="138"/>
        <v>0</v>
      </c>
      <c r="CWQ68" s="30">
        <f t="shared" si="138"/>
        <v>0</v>
      </c>
      <c r="CWR68" s="30">
        <f t="shared" si="138"/>
        <v>0</v>
      </c>
      <c r="CWS68" s="30">
        <f t="shared" si="138"/>
        <v>0</v>
      </c>
      <c r="CWT68" s="30">
        <f t="shared" si="138"/>
        <v>0</v>
      </c>
      <c r="CWU68" s="30">
        <f t="shared" si="138"/>
        <v>0</v>
      </c>
      <c r="CWV68" s="30">
        <f t="shared" si="138"/>
        <v>0</v>
      </c>
      <c r="CWW68" s="30">
        <f t="shared" si="138"/>
        <v>0</v>
      </c>
      <c r="CWX68" s="30">
        <f t="shared" si="138"/>
        <v>0</v>
      </c>
      <c r="CWY68" s="30">
        <f t="shared" si="138"/>
        <v>0</v>
      </c>
      <c r="CWZ68" s="30">
        <f t="shared" si="138"/>
        <v>0</v>
      </c>
      <c r="CXA68" s="30">
        <f t="shared" si="138"/>
        <v>0</v>
      </c>
      <c r="CXB68" s="30">
        <f t="shared" si="138"/>
        <v>0</v>
      </c>
      <c r="CXC68" s="30">
        <f t="shared" si="138"/>
        <v>0</v>
      </c>
      <c r="CXD68" s="30">
        <f t="shared" si="138"/>
        <v>0</v>
      </c>
      <c r="CXE68" s="30">
        <f t="shared" si="138"/>
        <v>0</v>
      </c>
      <c r="CXF68" s="30">
        <f t="shared" si="138"/>
        <v>0</v>
      </c>
      <c r="CXG68" s="30">
        <f t="shared" si="138"/>
        <v>0</v>
      </c>
      <c r="CXH68" s="30">
        <f t="shared" si="138"/>
        <v>0</v>
      </c>
      <c r="CXI68" s="30">
        <f t="shared" si="138"/>
        <v>0</v>
      </c>
      <c r="CXJ68" s="30">
        <f t="shared" si="138"/>
        <v>0</v>
      </c>
      <c r="CXK68" s="30">
        <f t="shared" si="138"/>
        <v>0</v>
      </c>
      <c r="CXL68" s="30">
        <f t="shared" si="138"/>
        <v>0</v>
      </c>
      <c r="CXM68" s="30">
        <f t="shared" si="138"/>
        <v>0</v>
      </c>
      <c r="CXN68" s="30">
        <f t="shared" si="138"/>
        <v>0</v>
      </c>
      <c r="CXO68" s="30">
        <f t="shared" si="138"/>
        <v>0</v>
      </c>
      <c r="CXP68" s="30">
        <f t="shared" si="138"/>
        <v>0</v>
      </c>
      <c r="CXQ68" s="30">
        <f t="shared" si="138"/>
        <v>0</v>
      </c>
      <c r="CXR68" s="30">
        <f t="shared" si="138"/>
        <v>0</v>
      </c>
      <c r="CXS68" s="30">
        <f t="shared" si="138"/>
        <v>0</v>
      </c>
      <c r="CXT68" s="30">
        <f t="shared" si="138"/>
        <v>0</v>
      </c>
      <c r="CXU68" s="30">
        <f t="shared" si="138"/>
        <v>0</v>
      </c>
      <c r="CXV68" s="30">
        <f t="shared" si="138"/>
        <v>0</v>
      </c>
      <c r="CXW68" s="30">
        <f t="shared" si="138"/>
        <v>0</v>
      </c>
      <c r="CXX68" s="30">
        <f t="shared" si="138"/>
        <v>0</v>
      </c>
      <c r="CXY68" s="30">
        <f t="shared" si="138"/>
        <v>0</v>
      </c>
      <c r="CXZ68" s="30">
        <f t="shared" si="138"/>
        <v>0</v>
      </c>
      <c r="CYA68" s="30">
        <f t="shared" si="138"/>
        <v>0</v>
      </c>
      <c r="CYB68" s="30">
        <f t="shared" si="138"/>
        <v>0</v>
      </c>
      <c r="CYC68" s="30">
        <f t="shared" si="138"/>
        <v>0</v>
      </c>
      <c r="CYD68" s="30">
        <f t="shared" si="138"/>
        <v>0</v>
      </c>
      <c r="CYE68" s="30">
        <f t="shared" si="138"/>
        <v>0</v>
      </c>
      <c r="CYF68" s="30">
        <f t="shared" si="138"/>
        <v>0</v>
      </c>
      <c r="CYG68" s="30">
        <f t="shared" si="138"/>
        <v>0</v>
      </c>
      <c r="CYH68" s="30">
        <f t="shared" ref="CYH68:DAS68" si="139">IF(CYG2&gt;year_stop,0,CYG70)</f>
        <v>0</v>
      </c>
      <c r="CYI68" s="30">
        <f t="shared" si="139"/>
        <v>0</v>
      </c>
      <c r="CYJ68" s="30">
        <f t="shared" si="139"/>
        <v>0</v>
      </c>
      <c r="CYK68" s="30">
        <f t="shared" si="139"/>
        <v>0</v>
      </c>
      <c r="CYL68" s="30">
        <f t="shared" si="139"/>
        <v>0</v>
      </c>
      <c r="CYM68" s="30">
        <f t="shared" si="139"/>
        <v>0</v>
      </c>
      <c r="CYN68" s="30">
        <f t="shared" si="139"/>
        <v>0</v>
      </c>
      <c r="CYO68" s="30">
        <f t="shared" si="139"/>
        <v>0</v>
      </c>
      <c r="CYP68" s="30">
        <f t="shared" si="139"/>
        <v>0</v>
      </c>
      <c r="CYQ68" s="30">
        <f t="shared" si="139"/>
        <v>0</v>
      </c>
      <c r="CYR68" s="30">
        <f t="shared" si="139"/>
        <v>0</v>
      </c>
      <c r="CYS68" s="30">
        <f t="shared" si="139"/>
        <v>0</v>
      </c>
      <c r="CYT68" s="30">
        <f t="shared" si="139"/>
        <v>0</v>
      </c>
      <c r="CYU68" s="30">
        <f t="shared" si="139"/>
        <v>0</v>
      </c>
      <c r="CYV68" s="30">
        <f t="shared" si="139"/>
        <v>0</v>
      </c>
      <c r="CYW68" s="30">
        <f t="shared" si="139"/>
        <v>0</v>
      </c>
      <c r="CYX68" s="30">
        <f t="shared" si="139"/>
        <v>0</v>
      </c>
      <c r="CYY68" s="30">
        <f t="shared" si="139"/>
        <v>0</v>
      </c>
      <c r="CYZ68" s="30">
        <f t="shared" si="139"/>
        <v>0</v>
      </c>
      <c r="CZA68" s="30">
        <f t="shared" si="139"/>
        <v>0</v>
      </c>
      <c r="CZB68" s="30">
        <f t="shared" si="139"/>
        <v>0</v>
      </c>
      <c r="CZC68" s="30">
        <f t="shared" si="139"/>
        <v>0</v>
      </c>
      <c r="CZD68" s="30">
        <f t="shared" si="139"/>
        <v>0</v>
      </c>
      <c r="CZE68" s="30">
        <f t="shared" si="139"/>
        <v>0</v>
      </c>
      <c r="CZF68" s="30">
        <f t="shared" si="139"/>
        <v>0</v>
      </c>
      <c r="CZG68" s="30">
        <f t="shared" si="139"/>
        <v>0</v>
      </c>
      <c r="CZH68" s="30">
        <f t="shared" si="139"/>
        <v>0</v>
      </c>
      <c r="CZI68" s="30">
        <f t="shared" si="139"/>
        <v>0</v>
      </c>
      <c r="CZJ68" s="30">
        <f t="shared" si="139"/>
        <v>0</v>
      </c>
      <c r="CZK68" s="30">
        <f t="shared" si="139"/>
        <v>0</v>
      </c>
      <c r="CZL68" s="30">
        <f t="shared" si="139"/>
        <v>0</v>
      </c>
      <c r="CZM68" s="30">
        <f t="shared" si="139"/>
        <v>0</v>
      </c>
      <c r="CZN68" s="30">
        <f t="shared" si="139"/>
        <v>0</v>
      </c>
      <c r="CZO68" s="30">
        <f t="shared" si="139"/>
        <v>0</v>
      </c>
      <c r="CZP68" s="30">
        <f t="shared" si="139"/>
        <v>0</v>
      </c>
      <c r="CZQ68" s="30">
        <f t="shared" si="139"/>
        <v>0</v>
      </c>
      <c r="CZR68" s="30">
        <f t="shared" si="139"/>
        <v>0</v>
      </c>
      <c r="CZS68" s="30">
        <f t="shared" si="139"/>
        <v>0</v>
      </c>
      <c r="CZT68" s="30">
        <f t="shared" si="139"/>
        <v>0</v>
      </c>
      <c r="CZU68" s="30">
        <f t="shared" si="139"/>
        <v>0</v>
      </c>
      <c r="CZV68" s="30">
        <f t="shared" si="139"/>
        <v>0</v>
      </c>
      <c r="CZW68" s="30">
        <f t="shared" si="139"/>
        <v>0</v>
      </c>
      <c r="CZX68" s="30">
        <f t="shared" si="139"/>
        <v>0</v>
      </c>
      <c r="CZY68" s="30">
        <f t="shared" si="139"/>
        <v>0</v>
      </c>
      <c r="CZZ68" s="30">
        <f t="shared" si="139"/>
        <v>0</v>
      </c>
      <c r="DAA68" s="30">
        <f t="shared" si="139"/>
        <v>0</v>
      </c>
      <c r="DAB68" s="30">
        <f t="shared" si="139"/>
        <v>0</v>
      </c>
      <c r="DAC68" s="30">
        <f t="shared" si="139"/>
        <v>0</v>
      </c>
      <c r="DAD68" s="30">
        <f t="shared" si="139"/>
        <v>0</v>
      </c>
      <c r="DAE68" s="30">
        <f t="shared" si="139"/>
        <v>0</v>
      </c>
      <c r="DAF68" s="30">
        <f t="shared" si="139"/>
        <v>0</v>
      </c>
      <c r="DAG68" s="30">
        <f t="shared" si="139"/>
        <v>0</v>
      </c>
      <c r="DAH68" s="30">
        <f t="shared" si="139"/>
        <v>0</v>
      </c>
      <c r="DAI68" s="30">
        <f t="shared" si="139"/>
        <v>0</v>
      </c>
      <c r="DAJ68" s="30">
        <f t="shared" si="139"/>
        <v>0</v>
      </c>
      <c r="DAK68" s="30">
        <f t="shared" si="139"/>
        <v>0</v>
      </c>
      <c r="DAL68" s="30">
        <f t="shared" si="139"/>
        <v>0</v>
      </c>
      <c r="DAM68" s="30">
        <f t="shared" si="139"/>
        <v>0</v>
      </c>
      <c r="DAN68" s="30">
        <f t="shared" si="139"/>
        <v>0</v>
      </c>
      <c r="DAO68" s="30">
        <f t="shared" si="139"/>
        <v>0</v>
      </c>
      <c r="DAP68" s="30">
        <f t="shared" si="139"/>
        <v>0</v>
      </c>
      <c r="DAQ68" s="30">
        <f t="shared" si="139"/>
        <v>0</v>
      </c>
      <c r="DAR68" s="30">
        <f t="shared" si="139"/>
        <v>0</v>
      </c>
      <c r="DAS68" s="30">
        <f t="shared" si="139"/>
        <v>0</v>
      </c>
      <c r="DAT68" s="30">
        <f t="shared" ref="DAT68:DDE68" si="140">IF(DAS2&gt;year_stop,0,DAS70)</f>
        <v>0</v>
      </c>
      <c r="DAU68" s="30">
        <f t="shared" si="140"/>
        <v>0</v>
      </c>
      <c r="DAV68" s="30">
        <f t="shared" si="140"/>
        <v>0</v>
      </c>
      <c r="DAW68" s="30">
        <f t="shared" si="140"/>
        <v>0</v>
      </c>
      <c r="DAX68" s="30">
        <f t="shared" si="140"/>
        <v>0</v>
      </c>
      <c r="DAY68" s="30">
        <f t="shared" si="140"/>
        <v>0</v>
      </c>
      <c r="DAZ68" s="30">
        <f t="shared" si="140"/>
        <v>0</v>
      </c>
      <c r="DBA68" s="30">
        <f t="shared" si="140"/>
        <v>0</v>
      </c>
      <c r="DBB68" s="30">
        <f t="shared" si="140"/>
        <v>0</v>
      </c>
      <c r="DBC68" s="30">
        <f t="shared" si="140"/>
        <v>0</v>
      </c>
      <c r="DBD68" s="30">
        <f t="shared" si="140"/>
        <v>0</v>
      </c>
      <c r="DBE68" s="30">
        <f t="shared" si="140"/>
        <v>0</v>
      </c>
      <c r="DBF68" s="30">
        <f t="shared" si="140"/>
        <v>0</v>
      </c>
      <c r="DBG68" s="30">
        <f t="shared" si="140"/>
        <v>0</v>
      </c>
      <c r="DBH68" s="30">
        <f t="shared" si="140"/>
        <v>0</v>
      </c>
      <c r="DBI68" s="30">
        <f t="shared" si="140"/>
        <v>0</v>
      </c>
      <c r="DBJ68" s="30">
        <f t="shared" si="140"/>
        <v>0</v>
      </c>
      <c r="DBK68" s="30">
        <f t="shared" si="140"/>
        <v>0</v>
      </c>
      <c r="DBL68" s="30">
        <f t="shared" si="140"/>
        <v>0</v>
      </c>
      <c r="DBM68" s="30">
        <f t="shared" si="140"/>
        <v>0</v>
      </c>
      <c r="DBN68" s="30">
        <f t="shared" si="140"/>
        <v>0</v>
      </c>
      <c r="DBO68" s="30">
        <f t="shared" si="140"/>
        <v>0</v>
      </c>
      <c r="DBP68" s="30">
        <f t="shared" si="140"/>
        <v>0</v>
      </c>
      <c r="DBQ68" s="30">
        <f t="shared" si="140"/>
        <v>0</v>
      </c>
      <c r="DBR68" s="30">
        <f t="shared" si="140"/>
        <v>0</v>
      </c>
      <c r="DBS68" s="30">
        <f t="shared" si="140"/>
        <v>0</v>
      </c>
      <c r="DBT68" s="30">
        <f t="shared" si="140"/>
        <v>0</v>
      </c>
      <c r="DBU68" s="30">
        <f t="shared" si="140"/>
        <v>0</v>
      </c>
      <c r="DBV68" s="30">
        <f t="shared" si="140"/>
        <v>0</v>
      </c>
      <c r="DBW68" s="30">
        <f t="shared" si="140"/>
        <v>0</v>
      </c>
      <c r="DBX68" s="30">
        <f t="shared" si="140"/>
        <v>0</v>
      </c>
      <c r="DBY68" s="30">
        <f t="shared" si="140"/>
        <v>0</v>
      </c>
      <c r="DBZ68" s="30">
        <f t="shared" si="140"/>
        <v>0</v>
      </c>
      <c r="DCA68" s="30">
        <f t="shared" si="140"/>
        <v>0</v>
      </c>
      <c r="DCB68" s="30">
        <f t="shared" si="140"/>
        <v>0</v>
      </c>
      <c r="DCC68" s="30">
        <f t="shared" si="140"/>
        <v>0</v>
      </c>
      <c r="DCD68" s="30">
        <f t="shared" si="140"/>
        <v>0</v>
      </c>
      <c r="DCE68" s="30">
        <f t="shared" si="140"/>
        <v>0</v>
      </c>
      <c r="DCF68" s="30">
        <f t="shared" si="140"/>
        <v>0</v>
      </c>
      <c r="DCG68" s="30">
        <f t="shared" si="140"/>
        <v>0</v>
      </c>
      <c r="DCH68" s="30">
        <f t="shared" si="140"/>
        <v>0</v>
      </c>
      <c r="DCI68" s="30">
        <f t="shared" si="140"/>
        <v>0</v>
      </c>
      <c r="DCJ68" s="30">
        <f t="shared" si="140"/>
        <v>0</v>
      </c>
      <c r="DCK68" s="30">
        <f t="shared" si="140"/>
        <v>0</v>
      </c>
      <c r="DCL68" s="30">
        <f t="shared" si="140"/>
        <v>0</v>
      </c>
      <c r="DCM68" s="30">
        <f t="shared" si="140"/>
        <v>0</v>
      </c>
      <c r="DCN68" s="30">
        <f t="shared" si="140"/>
        <v>0</v>
      </c>
      <c r="DCO68" s="30">
        <f t="shared" si="140"/>
        <v>0</v>
      </c>
      <c r="DCP68" s="30">
        <f t="shared" si="140"/>
        <v>0</v>
      </c>
      <c r="DCQ68" s="30">
        <f t="shared" si="140"/>
        <v>0</v>
      </c>
      <c r="DCR68" s="30">
        <f t="shared" si="140"/>
        <v>0</v>
      </c>
      <c r="DCS68" s="30">
        <f t="shared" si="140"/>
        <v>0</v>
      </c>
      <c r="DCT68" s="30">
        <f t="shared" si="140"/>
        <v>0</v>
      </c>
      <c r="DCU68" s="30">
        <f t="shared" si="140"/>
        <v>0</v>
      </c>
      <c r="DCV68" s="30">
        <f t="shared" si="140"/>
        <v>0</v>
      </c>
      <c r="DCW68" s="30">
        <f t="shared" si="140"/>
        <v>0</v>
      </c>
      <c r="DCX68" s="30">
        <f t="shared" si="140"/>
        <v>0</v>
      </c>
      <c r="DCY68" s="30">
        <f t="shared" si="140"/>
        <v>0</v>
      </c>
      <c r="DCZ68" s="30">
        <f t="shared" si="140"/>
        <v>0</v>
      </c>
      <c r="DDA68" s="30">
        <f t="shared" si="140"/>
        <v>0</v>
      </c>
      <c r="DDB68" s="30">
        <f t="shared" si="140"/>
        <v>0</v>
      </c>
      <c r="DDC68" s="30">
        <f t="shared" si="140"/>
        <v>0</v>
      </c>
      <c r="DDD68" s="30">
        <f t="shared" si="140"/>
        <v>0</v>
      </c>
      <c r="DDE68" s="30">
        <f t="shared" si="140"/>
        <v>0</v>
      </c>
      <c r="DDF68" s="30">
        <f t="shared" ref="DDF68:DFQ68" si="141">IF(DDE2&gt;year_stop,0,DDE70)</f>
        <v>0</v>
      </c>
      <c r="DDG68" s="30">
        <f t="shared" si="141"/>
        <v>0</v>
      </c>
      <c r="DDH68" s="30">
        <f t="shared" si="141"/>
        <v>0</v>
      </c>
      <c r="DDI68" s="30">
        <f t="shared" si="141"/>
        <v>0</v>
      </c>
      <c r="DDJ68" s="30">
        <f t="shared" si="141"/>
        <v>0</v>
      </c>
      <c r="DDK68" s="30">
        <f t="shared" si="141"/>
        <v>0</v>
      </c>
      <c r="DDL68" s="30">
        <f t="shared" si="141"/>
        <v>0</v>
      </c>
      <c r="DDM68" s="30">
        <f t="shared" si="141"/>
        <v>0</v>
      </c>
      <c r="DDN68" s="30">
        <f t="shared" si="141"/>
        <v>0</v>
      </c>
      <c r="DDO68" s="30">
        <f t="shared" si="141"/>
        <v>0</v>
      </c>
      <c r="DDP68" s="30">
        <f t="shared" si="141"/>
        <v>0</v>
      </c>
      <c r="DDQ68" s="30">
        <f t="shared" si="141"/>
        <v>0</v>
      </c>
      <c r="DDR68" s="30">
        <f t="shared" si="141"/>
        <v>0</v>
      </c>
      <c r="DDS68" s="30">
        <f t="shared" si="141"/>
        <v>0</v>
      </c>
      <c r="DDT68" s="30">
        <f t="shared" si="141"/>
        <v>0</v>
      </c>
      <c r="DDU68" s="30">
        <f t="shared" si="141"/>
        <v>0</v>
      </c>
      <c r="DDV68" s="30">
        <f t="shared" si="141"/>
        <v>0</v>
      </c>
      <c r="DDW68" s="30">
        <f t="shared" si="141"/>
        <v>0</v>
      </c>
      <c r="DDX68" s="30">
        <f t="shared" si="141"/>
        <v>0</v>
      </c>
      <c r="DDY68" s="30">
        <f t="shared" si="141"/>
        <v>0</v>
      </c>
      <c r="DDZ68" s="30">
        <f t="shared" si="141"/>
        <v>0</v>
      </c>
      <c r="DEA68" s="30">
        <f t="shared" si="141"/>
        <v>0</v>
      </c>
      <c r="DEB68" s="30">
        <f t="shared" si="141"/>
        <v>0</v>
      </c>
      <c r="DEC68" s="30">
        <f t="shared" si="141"/>
        <v>0</v>
      </c>
      <c r="DED68" s="30">
        <f t="shared" si="141"/>
        <v>0</v>
      </c>
      <c r="DEE68" s="30">
        <f t="shared" si="141"/>
        <v>0</v>
      </c>
      <c r="DEF68" s="30">
        <f t="shared" si="141"/>
        <v>0</v>
      </c>
      <c r="DEG68" s="30">
        <f t="shared" si="141"/>
        <v>0</v>
      </c>
      <c r="DEH68" s="30">
        <f t="shared" si="141"/>
        <v>0</v>
      </c>
      <c r="DEI68" s="30">
        <f t="shared" si="141"/>
        <v>0</v>
      </c>
      <c r="DEJ68" s="30">
        <f t="shared" si="141"/>
        <v>0</v>
      </c>
      <c r="DEK68" s="30">
        <f t="shared" si="141"/>
        <v>0</v>
      </c>
      <c r="DEL68" s="30">
        <f t="shared" si="141"/>
        <v>0</v>
      </c>
      <c r="DEM68" s="30">
        <f t="shared" si="141"/>
        <v>0</v>
      </c>
      <c r="DEN68" s="30">
        <f t="shared" si="141"/>
        <v>0</v>
      </c>
      <c r="DEO68" s="30">
        <f t="shared" si="141"/>
        <v>0</v>
      </c>
      <c r="DEP68" s="30">
        <f t="shared" si="141"/>
        <v>0</v>
      </c>
      <c r="DEQ68" s="30">
        <f t="shared" si="141"/>
        <v>0</v>
      </c>
      <c r="DER68" s="30">
        <f t="shared" si="141"/>
        <v>0</v>
      </c>
      <c r="DES68" s="30">
        <f t="shared" si="141"/>
        <v>0</v>
      </c>
      <c r="DET68" s="30">
        <f t="shared" si="141"/>
        <v>0</v>
      </c>
      <c r="DEU68" s="30">
        <f t="shared" si="141"/>
        <v>0</v>
      </c>
      <c r="DEV68" s="30">
        <f t="shared" si="141"/>
        <v>0</v>
      </c>
      <c r="DEW68" s="30">
        <f t="shared" si="141"/>
        <v>0</v>
      </c>
      <c r="DEX68" s="30">
        <f t="shared" si="141"/>
        <v>0</v>
      </c>
      <c r="DEY68" s="30">
        <f t="shared" si="141"/>
        <v>0</v>
      </c>
      <c r="DEZ68" s="30">
        <f t="shared" si="141"/>
        <v>0</v>
      </c>
      <c r="DFA68" s="30">
        <f t="shared" si="141"/>
        <v>0</v>
      </c>
      <c r="DFB68" s="30">
        <f t="shared" si="141"/>
        <v>0</v>
      </c>
      <c r="DFC68" s="30">
        <f t="shared" si="141"/>
        <v>0</v>
      </c>
      <c r="DFD68" s="30">
        <f t="shared" si="141"/>
        <v>0</v>
      </c>
      <c r="DFE68" s="30">
        <f t="shared" si="141"/>
        <v>0</v>
      </c>
      <c r="DFF68" s="30">
        <f t="shared" si="141"/>
        <v>0</v>
      </c>
      <c r="DFG68" s="30">
        <f t="shared" si="141"/>
        <v>0</v>
      </c>
      <c r="DFH68" s="30">
        <f t="shared" si="141"/>
        <v>0</v>
      </c>
      <c r="DFI68" s="30">
        <f t="shared" si="141"/>
        <v>0</v>
      </c>
      <c r="DFJ68" s="30">
        <f t="shared" si="141"/>
        <v>0</v>
      </c>
      <c r="DFK68" s="30">
        <f t="shared" si="141"/>
        <v>0</v>
      </c>
      <c r="DFL68" s="30">
        <f t="shared" si="141"/>
        <v>0</v>
      </c>
      <c r="DFM68" s="30">
        <f t="shared" si="141"/>
        <v>0</v>
      </c>
      <c r="DFN68" s="30">
        <f t="shared" si="141"/>
        <v>0</v>
      </c>
      <c r="DFO68" s="30">
        <f t="shared" si="141"/>
        <v>0</v>
      </c>
      <c r="DFP68" s="30">
        <f t="shared" si="141"/>
        <v>0</v>
      </c>
      <c r="DFQ68" s="30">
        <f t="shared" si="141"/>
        <v>0</v>
      </c>
      <c r="DFR68" s="30">
        <f t="shared" ref="DFR68:DIC68" si="142">IF(DFQ2&gt;year_stop,0,DFQ70)</f>
        <v>0</v>
      </c>
      <c r="DFS68" s="30">
        <f t="shared" si="142"/>
        <v>0</v>
      </c>
      <c r="DFT68" s="30">
        <f t="shared" si="142"/>
        <v>0</v>
      </c>
      <c r="DFU68" s="30">
        <f t="shared" si="142"/>
        <v>0</v>
      </c>
      <c r="DFV68" s="30">
        <f t="shared" si="142"/>
        <v>0</v>
      </c>
      <c r="DFW68" s="30">
        <f t="shared" si="142"/>
        <v>0</v>
      </c>
      <c r="DFX68" s="30">
        <f t="shared" si="142"/>
        <v>0</v>
      </c>
      <c r="DFY68" s="30">
        <f t="shared" si="142"/>
        <v>0</v>
      </c>
      <c r="DFZ68" s="30">
        <f t="shared" si="142"/>
        <v>0</v>
      </c>
      <c r="DGA68" s="30">
        <f t="shared" si="142"/>
        <v>0</v>
      </c>
      <c r="DGB68" s="30">
        <f t="shared" si="142"/>
        <v>0</v>
      </c>
      <c r="DGC68" s="30">
        <f t="shared" si="142"/>
        <v>0</v>
      </c>
      <c r="DGD68" s="30">
        <f t="shared" si="142"/>
        <v>0</v>
      </c>
      <c r="DGE68" s="30">
        <f t="shared" si="142"/>
        <v>0</v>
      </c>
      <c r="DGF68" s="30">
        <f t="shared" si="142"/>
        <v>0</v>
      </c>
      <c r="DGG68" s="30">
        <f t="shared" si="142"/>
        <v>0</v>
      </c>
      <c r="DGH68" s="30">
        <f t="shared" si="142"/>
        <v>0</v>
      </c>
      <c r="DGI68" s="30">
        <f t="shared" si="142"/>
        <v>0</v>
      </c>
      <c r="DGJ68" s="30">
        <f t="shared" si="142"/>
        <v>0</v>
      </c>
      <c r="DGK68" s="30">
        <f t="shared" si="142"/>
        <v>0</v>
      </c>
      <c r="DGL68" s="30">
        <f t="shared" si="142"/>
        <v>0</v>
      </c>
      <c r="DGM68" s="30">
        <f t="shared" si="142"/>
        <v>0</v>
      </c>
      <c r="DGN68" s="30">
        <f t="shared" si="142"/>
        <v>0</v>
      </c>
      <c r="DGO68" s="30">
        <f t="shared" si="142"/>
        <v>0</v>
      </c>
      <c r="DGP68" s="30">
        <f t="shared" si="142"/>
        <v>0</v>
      </c>
      <c r="DGQ68" s="30">
        <f t="shared" si="142"/>
        <v>0</v>
      </c>
      <c r="DGR68" s="30">
        <f t="shared" si="142"/>
        <v>0</v>
      </c>
      <c r="DGS68" s="30">
        <f t="shared" si="142"/>
        <v>0</v>
      </c>
      <c r="DGT68" s="30">
        <f t="shared" si="142"/>
        <v>0</v>
      </c>
      <c r="DGU68" s="30">
        <f t="shared" si="142"/>
        <v>0</v>
      </c>
      <c r="DGV68" s="30">
        <f t="shared" si="142"/>
        <v>0</v>
      </c>
      <c r="DGW68" s="30">
        <f t="shared" si="142"/>
        <v>0</v>
      </c>
      <c r="DGX68" s="30">
        <f t="shared" si="142"/>
        <v>0</v>
      </c>
      <c r="DGY68" s="30">
        <f t="shared" si="142"/>
        <v>0</v>
      </c>
      <c r="DGZ68" s="30">
        <f t="shared" si="142"/>
        <v>0</v>
      </c>
      <c r="DHA68" s="30">
        <f t="shared" si="142"/>
        <v>0</v>
      </c>
      <c r="DHB68" s="30">
        <f t="shared" si="142"/>
        <v>0</v>
      </c>
      <c r="DHC68" s="30">
        <f t="shared" si="142"/>
        <v>0</v>
      </c>
      <c r="DHD68" s="30">
        <f t="shared" si="142"/>
        <v>0</v>
      </c>
      <c r="DHE68" s="30">
        <f t="shared" si="142"/>
        <v>0</v>
      </c>
      <c r="DHF68" s="30">
        <f t="shared" si="142"/>
        <v>0</v>
      </c>
      <c r="DHG68" s="30">
        <f t="shared" si="142"/>
        <v>0</v>
      </c>
      <c r="DHH68" s="30">
        <f t="shared" si="142"/>
        <v>0</v>
      </c>
      <c r="DHI68" s="30">
        <f t="shared" si="142"/>
        <v>0</v>
      </c>
      <c r="DHJ68" s="30">
        <f t="shared" si="142"/>
        <v>0</v>
      </c>
      <c r="DHK68" s="30">
        <f t="shared" si="142"/>
        <v>0</v>
      </c>
      <c r="DHL68" s="30">
        <f t="shared" si="142"/>
        <v>0</v>
      </c>
      <c r="DHM68" s="30">
        <f t="shared" si="142"/>
        <v>0</v>
      </c>
      <c r="DHN68" s="30">
        <f t="shared" si="142"/>
        <v>0</v>
      </c>
      <c r="DHO68" s="30">
        <f t="shared" si="142"/>
        <v>0</v>
      </c>
      <c r="DHP68" s="30">
        <f t="shared" si="142"/>
        <v>0</v>
      </c>
      <c r="DHQ68" s="30">
        <f t="shared" si="142"/>
        <v>0</v>
      </c>
      <c r="DHR68" s="30">
        <f t="shared" si="142"/>
        <v>0</v>
      </c>
      <c r="DHS68" s="30">
        <f t="shared" si="142"/>
        <v>0</v>
      </c>
      <c r="DHT68" s="30">
        <f t="shared" si="142"/>
        <v>0</v>
      </c>
      <c r="DHU68" s="30">
        <f t="shared" si="142"/>
        <v>0</v>
      </c>
      <c r="DHV68" s="30">
        <f t="shared" si="142"/>
        <v>0</v>
      </c>
      <c r="DHW68" s="30">
        <f t="shared" si="142"/>
        <v>0</v>
      </c>
      <c r="DHX68" s="30">
        <f t="shared" si="142"/>
        <v>0</v>
      </c>
      <c r="DHY68" s="30">
        <f t="shared" si="142"/>
        <v>0</v>
      </c>
      <c r="DHZ68" s="30">
        <f t="shared" si="142"/>
        <v>0</v>
      </c>
      <c r="DIA68" s="30">
        <f t="shared" si="142"/>
        <v>0</v>
      </c>
      <c r="DIB68" s="30">
        <f t="shared" si="142"/>
        <v>0</v>
      </c>
      <c r="DIC68" s="30">
        <f t="shared" si="142"/>
        <v>0</v>
      </c>
      <c r="DID68" s="30">
        <f t="shared" ref="DID68:DKO68" si="143">IF(DIC2&gt;year_stop,0,DIC70)</f>
        <v>0</v>
      </c>
      <c r="DIE68" s="30">
        <f t="shared" si="143"/>
        <v>0</v>
      </c>
      <c r="DIF68" s="30">
        <f t="shared" si="143"/>
        <v>0</v>
      </c>
      <c r="DIG68" s="30">
        <f t="shared" si="143"/>
        <v>0</v>
      </c>
      <c r="DIH68" s="30">
        <f t="shared" si="143"/>
        <v>0</v>
      </c>
      <c r="DII68" s="30">
        <f t="shared" si="143"/>
        <v>0</v>
      </c>
      <c r="DIJ68" s="30">
        <f t="shared" si="143"/>
        <v>0</v>
      </c>
      <c r="DIK68" s="30">
        <f t="shared" si="143"/>
        <v>0</v>
      </c>
      <c r="DIL68" s="30">
        <f t="shared" si="143"/>
        <v>0</v>
      </c>
      <c r="DIM68" s="30">
        <f t="shared" si="143"/>
        <v>0</v>
      </c>
      <c r="DIN68" s="30">
        <f t="shared" si="143"/>
        <v>0</v>
      </c>
      <c r="DIO68" s="30">
        <f t="shared" si="143"/>
        <v>0</v>
      </c>
      <c r="DIP68" s="30">
        <f t="shared" si="143"/>
        <v>0</v>
      </c>
      <c r="DIQ68" s="30">
        <f t="shared" si="143"/>
        <v>0</v>
      </c>
      <c r="DIR68" s="30">
        <f t="shared" si="143"/>
        <v>0</v>
      </c>
      <c r="DIS68" s="30">
        <f t="shared" si="143"/>
        <v>0</v>
      </c>
      <c r="DIT68" s="30">
        <f t="shared" si="143"/>
        <v>0</v>
      </c>
      <c r="DIU68" s="30">
        <f t="shared" si="143"/>
        <v>0</v>
      </c>
      <c r="DIV68" s="30">
        <f t="shared" si="143"/>
        <v>0</v>
      </c>
      <c r="DIW68" s="30">
        <f t="shared" si="143"/>
        <v>0</v>
      </c>
      <c r="DIX68" s="30">
        <f t="shared" si="143"/>
        <v>0</v>
      </c>
      <c r="DIY68" s="30">
        <f t="shared" si="143"/>
        <v>0</v>
      </c>
      <c r="DIZ68" s="30">
        <f t="shared" si="143"/>
        <v>0</v>
      </c>
      <c r="DJA68" s="30">
        <f t="shared" si="143"/>
        <v>0</v>
      </c>
      <c r="DJB68" s="30">
        <f t="shared" si="143"/>
        <v>0</v>
      </c>
      <c r="DJC68" s="30">
        <f t="shared" si="143"/>
        <v>0</v>
      </c>
      <c r="DJD68" s="30">
        <f t="shared" si="143"/>
        <v>0</v>
      </c>
      <c r="DJE68" s="30">
        <f t="shared" si="143"/>
        <v>0</v>
      </c>
      <c r="DJF68" s="30">
        <f t="shared" si="143"/>
        <v>0</v>
      </c>
      <c r="DJG68" s="30">
        <f t="shared" si="143"/>
        <v>0</v>
      </c>
      <c r="DJH68" s="30">
        <f t="shared" si="143"/>
        <v>0</v>
      </c>
      <c r="DJI68" s="30">
        <f t="shared" si="143"/>
        <v>0</v>
      </c>
      <c r="DJJ68" s="30">
        <f t="shared" si="143"/>
        <v>0</v>
      </c>
      <c r="DJK68" s="30">
        <f t="shared" si="143"/>
        <v>0</v>
      </c>
      <c r="DJL68" s="30">
        <f t="shared" si="143"/>
        <v>0</v>
      </c>
      <c r="DJM68" s="30">
        <f t="shared" si="143"/>
        <v>0</v>
      </c>
      <c r="DJN68" s="30">
        <f t="shared" si="143"/>
        <v>0</v>
      </c>
      <c r="DJO68" s="30">
        <f t="shared" si="143"/>
        <v>0</v>
      </c>
      <c r="DJP68" s="30">
        <f t="shared" si="143"/>
        <v>0</v>
      </c>
      <c r="DJQ68" s="30">
        <f t="shared" si="143"/>
        <v>0</v>
      </c>
      <c r="DJR68" s="30">
        <f t="shared" si="143"/>
        <v>0</v>
      </c>
      <c r="DJS68" s="30">
        <f t="shared" si="143"/>
        <v>0</v>
      </c>
      <c r="DJT68" s="30">
        <f t="shared" si="143"/>
        <v>0</v>
      </c>
      <c r="DJU68" s="30">
        <f t="shared" si="143"/>
        <v>0</v>
      </c>
      <c r="DJV68" s="30">
        <f t="shared" si="143"/>
        <v>0</v>
      </c>
      <c r="DJW68" s="30">
        <f t="shared" si="143"/>
        <v>0</v>
      </c>
      <c r="DJX68" s="30">
        <f t="shared" si="143"/>
        <v>0</v>
      </c>
      <c r="DJY68" s="30">
        <f t="shared" si="143"/>
        <v>0</v>
      </c>
      <c r="DJZ68" s="30">
        <f t="shared" si="143"/>
        <v>0</v>
      </c>
      <c r="DKA68" s="30">
        <f t="shared" si="143"/>
        <v>0</v>
      </c>
      <c r="DKB68" s="30">
        <f t="shared" si="143"/>
        <v>0</v>
      </c>
      <c r="DKC68" s="30">
        <f t="shared" si="143"/>
        <v>0</v>
      </c>
      <c r="DKD68" s="30">
        <f t="shared" si="143"/>
        <v>0</v>
      </c>
      <c r="DKE68" s="30">
        <f t="shared" si="143"/>
        <v>0</v>
      </c>
      <c r="DKF68" s="30">
        <f t="shared" si="143"/>
        <v>0</v>
      </c>
      <c r="DKG68" s="30">
        <f t="shared" si="143"/>
        <v>0</v>
      </c>
      <c r="DKH68" s="30">
        <f t="shared" si="143"/>
        <v>0</v>
      </c>
      <c r="DKI68" s="30">
        <f t="shared" si="143"/>
        <v>0</v>
      </c>
      <c r="DKJ68" s="30">
        <f t="shared" si="143"/>
        <v>0</v>
      </c>
      <c r="DKK68" s="30">
        <f t="shared" si="143"/>
        <v>0</v>
      </c>
      <c r="DKL68" s="30">
        <f t="shared" si="143"/>
        <v>0</v>
      </c>
      <c r="DKM68" s="30">
        <f t="shared" si="143"/>
        <v>0</v>
      </c>
      <c r="DKN68" s="30">
        <f t="shared" si="143"/>
        <v>0</v>
      </c>
      <c r="DKO68" s="30">
        <f t="shared" si="143"/>
        <v>0</v>
      </c>
      <c r="DKP68" s="30">
        <f t="shared" ref="DKP68:DNA68" si="144">IF(DKO2&gt;year_stop,0,DKO70)</f>
        <v>0</v>
      </c>
      <c r="DKQ68" s="30">
        <f t="shared" si="144"/>
        <v>0</v>
      </c>
      <c r="DKR68" s="30">
        <f t="shared" si="144"/>
        <v>0</v>
      </c>
      <c r="DKS68" s="30">
        <f t="shared" si="144"/>
        <v>0</v>
      </c>
      <c r="DKT68" s="30">
        <f t="shared" si="144"/>
        <v>0</v>
      </c>
      <c r="DKU68" s="30">
        <f t="shared" si="144"/>
        <v>0</v>
      </c>
      <c r="DKV68" s="30">
        <f t="shared" si="144"/>
        <v>0</v>
      </c>
      <c r="DKW68" s="30">
        <f t="shared" si="144"/>
        <v>0</v>
      </c>
      <c r="DKX68" s="30">
        <f t="shared" si="144"/>
        <v>0</v>
      </c>
      <c r="DKY68" s="30">
        <f t="shared" si="144"/>
        <v>0</v>
      </c>
      <c r="DKZ68" s="30">
        <f t="shared" si="144"/>
        <v>0</v>
      </c>
      <c r="DLA68" s="30">
        <f t="shared" si="144"/>
        <v>0</v>
      </c>
      <c r="DLB68" s="30">
        <f t="shared" si="144"/>
        <v>0</v>
      </c>
      <c r="DLC68" s="30">
        <f t="shared" si="144"/>
        <v>0</v>
      </c>
      <c r="DLD68" s="30">
        <f t="shared" si="144"/>
        <v>0</v>
      </c>
      <c r="DLE68" s="30">
        <f t="shared" si="144"/>
        <v>0</v>
      </c>
      <c r="DLF68" s="30">
        <f t="shared" si="144"/>
        <v>0</v>
      </c>
      <c r="DLG68" s="30">
        <f t="shared" si="144"/>
        <v>0</v>
      </c>
      <c r="DLH68" s="30">
        <f t="shared" si="144"/>
        <v>0</v>
      </c>
      <c r="DLI68" s="30">
        <f t="shared" si="144"/>
        <v>0</v>
      </c>
      <c r="DLJ68" s="30">
        <f t="shared" si="144"/>
        <v>0</v>
      </c>
      <c r="DLK68" s="30">
        <f t="shared" si="144"/>
        <v>0</v>
      </c>
      <c r="DLL68" s="30">
        <f t="shared" si="144"/>
        <v>0</v>
      </c>
      <c r="DLM68" s="30">
        <f t="shared" si="144"/>
        <v>0</v>
      </c>
      <c r="DLN68" s="30">
        <f t="shared" si="144"/>
        <v>0</v>
      </c>
      <c r="DLO68" s="30">
        <f t="shared" si="144"/>
        <v>0</v>
      </c>
      <c r="DLP68" s="30">
        <f t="shared" si="144"/>
        <v>0</v>
      </c>
      <c r="DLQ68" s="30">
        <f t="shared" si="144"/>
        <v>0</v>
      </c>
      <c r="DLR68" s="30">
        <f t="shared" si="144"/>
        <v>0</v>
      </c>
      <c r="DLS68" s="30">
        <f t="shared" si="144"/>
        <v>0</v>
      </c>
      <c r="DLT68" s="30">
        <f t="shared" si="144"/>
        <v>0</v>
      </c>
      <c r="DLU68" s="30">
        <f t="shared" si="144"/>
        <v>0</v>
      </c>
      <c r="DLV68" s="30">
        <f t="shared" si="144"/>
        <v>0</v>
      </c>
      <c r="DLW68" s="30">
        <f t="shared" si="144"/>
        <v>0</v>
      </c>
      <c r="DLX68" s="30">
        <f t="shared" si="144"/>
        <v>0</v>
      </c>
      <c r="DLY68" s="30">
        <f t="shared" si="144"/>
        <v>0</v>
      </c>
      <c r="DLZ68" s="30">
        <f t="shared" si="144"/>
        <v>0</v>
      </c>
      <c r="DMA68" s="30">
        <f t="shared" si="144"/>
        <v>0</v>
      </c>
      <c r="DMB68" s="30">
        <f t="shared" si="144"/>
        <v>0</v>
      </c>
      <c r="DMC68" s="30">
        <f t="shared" si="144"/>
        <v>0</v>
      </c>
      <c r="DMD68" s="30">
        <f t="shared" si="144"/>
        <v>0</v>
      </c>
      <c r="DME68" s="30">
        <f t="shared" si="144"/>
        <v>0</v>
      </c>
      <c r="DMF68" s="30">
        <f t="shared" si="144"/>
        <v>0</v>
      </c>
      <c r="DMG68" s="30">
        <f t="shared" si="144"/>
        <v>0</v>
      </c>
      <c r="DMH68" s="30">
        <f t="shared" si="144"/>
        <v>0</v>
      </c>
      <c r="DMI68" s="30">
        <f t="shared" si="144"/>
        <v>0</v>
      </c>
      <c r="DMJ68" s="30">
        <f t="shared" si="144"/>
        <v>0</v>
      </c>
      <c r="DMK68" s="30">
        <f t="shared" si="144"/>
        <v>0</v>
      </c>
      <c r="DML68" s="30">
        <f t="shared" si="144"/>
        <v>0</v>
      </c>
      <c r="DMM68" s="30">
        <f t="shared" si="144"/>
        <v>0</v>
      </c>
      <c r="DMN68" s="30">
        <f t="shared" si="144"/>
        <v>0</v>
      </c>
      <c r="DMO68" s="30">
        <f t="shared" si="144"/>
        <v>0</v>
      </c>
      <c r="DMP68" s="30">
        <f t="shared" si="144"/>
        <v>0</v>
      </c>
      <c r="DMQ68" s="30">
        <f t="shared" si="144"/>
        <v>0</v>
      </c>
      <c r="DMR68" s="30">
        <f t="shared" si="144"/>
        <v>0</v>
      </c>
      <c r="DMS68" s="30">
        <f t="shared" si="144"/>
        <v>0</v>
      </c>
      <c r="DMT68" s="30">
        <f t="shared" si="144"/>
        <v>0</v>
      </c>
      <c r="DMU68" s="30">
        <f t="shared" si="144"/>
        <v>0</v>
      </c>
      <c r="DMV68" s="30">
        <f t="shared" si="144"/>
        <v>0</v>
      </c>
      <c r="DMW68" s="30">
        <f t="shared" si="144"/>
        <v>0</v>
      </c>
      <c r="DMX68" s="30">
        <f t="shared" si="144"/>
        <v>0</v>
      </c>
      <c r="DMY68" s="30">
        <f t="shared" si="144"/>
        <v>0</v>
      </c>
      <c r="DMZ68" s="30">
        <f t="shared" si="144"/>
        <v>0</v>
      </c>
      <c r="DNA68" s="30">
        <f t="shared" si="144"/>
        <v>0</v>
      </c>
      <c r="DNB68" s="30">
        <f t="shared" ref="DNB68:DPM68" si="145">IF(DNA2&gt;year_stop,0,DNA70)</f>
        <v>0</v>
      </c>
      <c r="DNC68" s="30">
        <f t="shared" si="145"/>
        <v>0</v>
      </c>
      <c r="DND68" s="30">
        <f t="shared" si="145"/>
        <v>0</v>
      </c>
      <c r="DNE68" s="30">
        <f t="shared" si="145"/>
        <v>0</v>
      </c>
      <c r="DNF68" s="30">
        <f t="shared" si="145"/>
        <v>0</v>
      </c>
      <c r="DNG68" s="30">
        <f t="shared" si="145"/>
        <v>0</v>
      </c>
      <c r="DNH68" s="30">
        <f t="shared" si="145"/>
        <v>0</v>
      </c>
      <c r="DNI68" s="30">
        <f t="shared" si="145"/>
        <v>0</v>
      </c>
      <c r="DNJ68" s="30">
        <f t="shared" si="145"/>
        <v>0</v>
      </c>
      <c r="DNK68" s="30">
        <f t="shared" si="145"/>
        <v>0</v>
      </c>
      <c r="DNL68" s="30">
        <f t="shared" si="145"/>
        <v>0</v>
      </c>
      <c r="DNM68" s="30">
        <f t="shared" si="145"/>
        <v>0</v>
      </c>
      <c r="DNN68" s="30">
        <f t="shared" si="145"/>
        <v>0</v>
      </c>
      <c r="DNO68" s="30">
        <f t="shared" si="145"/>
        <v>0</v>
      </c>
      <c r="DNP68" s="30">
        <f t="shared" si="145"/>
        <v>0</v>
      </c>
      <c r="DNQ68" s="30">
        <f t="shared" si="145"/>
        <v>0</v>
      </c>
      <c r="DNR68" s="30">
        <f t="shared" si="145"/>
        <v>0</v>
      </c>
      <c r="DNS68" s="30">
        <f t="shared" si="145"/>
        <v>0</v>
      </c>
      <c r="DNT68" s="30">
        <f t="shared" si="145"/>
        <v>0</v>
      </c>
      <c r="DNU68" s="30">
        <f t="shared" si="145"/>
        <v>0</v>
      </c>
      <c r="DNV68" s="30">
        <f t="shared" si="145"/>
        <v>0</v>
      </c>
      <c r="DNW68" s="30">
        <f t="shared" si="145"/>
        <v>0</v>
      </c>
      <c r="DNX68" s="30">
        <f t="shared" si="145"/>
        <v>0</v>
      </c>
      <c r="DNY68" s="30">
        <f t="shared" si="145"/>
        <v>0</v>
      </c>
      <c r="DNZ68" s="30">
        <f t="shared" si="145"/>
        <v>0</v>
      </c>
      <c r="DOA68" s="30">
        <f t="shared" si="145"/>
        <v>0</v>
      </c>
      <c r="DOB68" s="30">
        <f t="shared" si="145"/>
        <v>0</v>
      </c>
      <c r="DOC68" s="30">
        <f t="shared" si="145"/>
        <v>0</v>
      </c>
      <c r="DOD68" s="30">
        <f t="shared" si="145"/>
        <v>0</v>
      </c>
      <c r="DOE68" s="30">
        <f t="shared" si="145"/>
        <v>0</v>
      </c>
      <c r="DOF68" s="30">
        <f t="shared" si="145"/>
        <v>0</v>
      </c>
      <c r="DOG68" s="30">
        <f t="shared" si="145"/>
        <v>0</v>
      </c>
      <c r="DOH68" s="30">
        <f t="shared" si="145"/>
        <v>0</v>
      </c>
      <c r="DOI68" s="30">
        <f t="shared" si="145"/>
        <v>0</v>
      </c>
      <c r="DOJ68" s="30">
        <f t="shared" si="145"/>
        <v>0</v>
      </c>
      <c r="DOK68" s="30">
        <f t="shared" si="145"/>
        <v>0</v>
      </c>
      <c r="DOL68" s="30">
        <f t="shared" si="145"/>
        <v>0</v>
      </c>
      <c r="DOM68" s="30">
        <f t="shared" si="145"/>
        <v>0</v>
      </c>
      <c r="DON68" s="30">
        <f t="shared" si="145"/>
        <v>0</v>
      </c>
      <c r="DOO68" s="30">
        <f t="shared" si="145"/>
        <v>0</v>
      </c>
      <c r="DOP68" s="30">
        <f t="shared" si="145"/>
        <v>0</v>
      </c>
      <c r="DOQ68" s="30">
        <f t="shared" si="145"/>
        <v>0</v>
      </c>
      <c r="DOR68" s="30">
        <f t="shared" si="145"/>
        <v>0</v>
      </c>
      <c r="DOS68" s="30">
        <f t="shared" si="145"/>
        <v>0</v>
      </c>
      <c r="DOT68" s="30">
        <f t="shared" si="145"/>
        <v>0</v>
      </c>
      <c r="DOU68" s="30">
        <f t="shared" si="145"/>
        <v>0</v>
      </c>
      <c r="DOV68" s="30">
        <f t="shared" si="145"/>
        <v>0</v>
      </c>
      <c r="DOW68" s="30">
        <f t="shared" si="145"/>
        <v>0</v>
      </c>
      <c r="DOX68" s="30">
        <f t="shared" si="145"/>
        <v>0</v>
      </c>
      <c r="DOY68" s="30">
        <f t="shared" si="145"/>
        <v>0</v>
      </c>
      <c r="DOZ68" s="30">
        <f t="shared" si="145"/>
        <v>0</v>
      </c>
      <c r="DPA68" s="30">
        <f t="shared" si="145"/>
        <v>0</v>
      </c>
      <c r="DPB68" s="30">
        <f t="shared" si="145"/>
        <v>0</v>
      </c>
      <c r="DPC68" s="30">
        <f t="shared" si="145"/>
        <v>0</v>
      </c>
      <c r="DPD68" s="30">
        <f t="shared" si="145"/>
        <v>0</v>
      </c>
      <c r="DPE68" s="30">
        <f t="shared" si="145"/>
        <v>0</v>
      </c>
      <c r="DPF68" s="30">
        <f t="shared" si="145"/>
        <v>0</v>
      </c>
      <c r="DPG68" s="30">
        <f t="shared" si="145"/>
        <v>0</v>
      </c>
      <c r="DPH68" s="30">
        <f t="shared" si="145"/>
        <v>0</v>
      </c>
      <c r="DPI68" s="30">
        <f t="shared" si="145"/>
        <v>0</v>
      </c>
      <c r="DPJ68" s="30">
        <f t="shared" si="145"/>
        <v>0</v>
      </c>
      <c r="DPK68" s="30">
        <f t="shared" si="145"/>
        <v>0</v>
      </c>
      <c r="DPL68" s="30">
        <f t="shared" si="145"/>
        <v>0</v>
      </c>
      <c r="DPM68" s="30">
        <f t="shared" si="145"/>
        <v>0</v>
      </c>
      <c r="DPN68" s="30">
        <f t="shared" ref="DPN68:DRY68" si="146">IF(DPM2&gt;year_stop,0,DPM70)</f>
        <v>0</v>
      </c>
      <c r="DPO68" s="30">
        <f t="shared" si="146"/>
        <v>0</v>
      </c>
      <c r="DPP68" s="30">
        <f t="shared" si="146"/>
        <v>0</v>
      </c>
      <c r="DPQ68" s="30">
        <f t="shared" si="146"/>
        <v>0</v>
      </c>
      <c r="DPR68" s="30">
        <f t="shared" si="146"/>
        <v>0</v>
      </c>
      <c r="DPS68" s="30">
        <f t="shared" si="146"/>
        <v>0</v>
      </c>
      <c r="DPT68" s="30">
        <f t="shared" si="146"/>
        <v>0</v>
      </c>
      <c r="DPU68" s="30">
        <f t="shared" si="146"/>
        <v>0</v>
      </c>
      <c r="DPV68" s="30">
        <f t="shared" si="146"/>
        <v>0</v>
      </c>
      <c r="DPW68" s="30">
        <f t="shared" si="146"/>
        <v>0</v>
      </c>
      <c r="DPX68" s="30">
        <f t="shared" si="146"/>
        <v>0</v>
      </c>
      <c r="DPY68" s="30">
        <f t="shared" si="146"/>
        <v>0</v>
      </c>
      <c r="DPZ68" s="30">
        <f t="shared" si="146"/>
        <v>0</v>
      </c>
      <c r="DQA68" s="30">
        <f t="shared" si="146"/>
        <v>0</v>
      </c>
      <c r="DQB68" s="30">
        <f t="shared" si="146"/>
        <v>0</v>
      </c>
      <c r="DQC68" s="30">
        <f t="shared" si="146"/>
        <v>0</v>
      </c>
      <c r="DQD68" s="30">
        <f t="shared" si="146"/>
        <v>0</v>
      </c>
      <c r="DQE68" s="30">
        <f t="shared" si="146"/>
        <v>0</v>
      </c>
      <c r="DQF68" s="30">
        <f t="shared" si="146"/>
        <v>0</v>
      </c>
      <c r="DQG68" s="30">
        <f t="shared" si="146"/>
        <v>0</v>
      </c>
      <c r="DQH68" s="30">
        <f t="shared" si="146"/>
        <v>0</v>
      </c>
      <c r="DQI68" s="30">
        <f t="shared" si="146"/>
        <v>0</v>
      </c>
      <c r="DQJ68" s="30">
        <f t="shared" si="146"/>
        <v>0</v>
      </c>
      <c r="DQK68" s="30">
        <f t="shared" si="146"/>
        <v>0</v>
      </c>
      <c r="DQL68" s="30">
        <f t="shared" si="146"/>
        <v>0</v>
      </c>
      <c r="DQM68" s="30">
        <f t="shared" si="146"/>
        <v>0</v>
      </c>
      <c r="DQN68" s="30">
        <f t="shared" si="146"/>
        <v>0</v>
      </c>
      <c r="DQO68" s="30">
        <f t="shared" si="146"/>
        <v>0</v>
      </c>
      <c r="DQP68" s="30">
        <f t="shared" si="146"/>
        <v>0</v>
      </c>
      <c r="DQQ68" s="30">
        <f t="shared" si="146"/>
        <v>0</v>
      </c>
      <c r="DQR68" s="30">
        <f t="shared" si="146"/>
        <v>0</v>
      </c>
      <c r="DQS68" s="30">
        <f t="shared" si="146"/>
        <v>0</v>
      </c>
      <c r="DQT68" s="30">
        <f t="shared" si="146"/>
        <v>0</v>
      </c>
      <c r="DQU68" s="30">
        <f t="shared" si="146"/>
        <v>0</v>
      </c>
      <c r="DQV68" s="30">
        <f t="shared" si="146"/>
        <v>0</v>
      </c>
      <c r="DQW68" s="30">
        <f t="shared" si="146"/>
        <v>0</v>
      </c>
      <c r="DQX68" s="30">
        <f t="shared" si="146"/>
        <v>0</v>
      </c>
      <c r="DQY68" s="30">
        <f t="shared" si="146"/>
        <v>0</v>
      </c>
      <c r="DQZ68" s="30">
        <f t="shared" si="146"/>
        <v>0</v>
      </c>
      <c r="DRA68" s="30">
        <f t="shared" si="146"/>
        <v>0</v>
      </c>
      <c r="DRB68" s="30">
        <f t="shared" si="146"/>
        <v>0</v>
      </c>
      <c r="DRC68" s="30">
        <f t="shared" si="146"/>
        <v>0</v>
      </c>
      <c r="DRD68" s="30">
        <f t="shared" si="146"/>
        <v>0</v>
      </c>
      <c r="DRE68" s="30">
        <f t="shared" si="146"/>
        <v>0</v>
      </c>
      <c r="DRF68" s="30">
        <f t="shared" si="146"/>
        <v>0</v>
      </c>
      <c r="DRG68" s="30">
        <f t="shared" si="146"/>
        <v>0</v>
      </c>
      <c r="DRH68" s="30">
        <f t="shared" si="146"/>
        <v>0</v>
      </c>
      <c r="DRI68" s="30">
        <f t="shared" si="146"/>
        <v>0</v>
      </c>
      <c r="DRJ68" s="30">
        <f t="shared" si="146"/>
        <v>0</v>
      </c>
      <c r="DRK68" s="30">
        <f t="shared" si="146"/>
        <v>0</v>
      </c>
      <c r="DRL68" s="30">
        <f t="shared" si="146"/>
        <v>0</v>
      </c>
      <c r="DRM68" s="30">
        <f t="shared" si="146"/>
        <v>0</v>
      </c>
      <c r="DRN68" s="30">
        <f t="shared" si="146"/>
        <v>0</v>
      </c>
      <c r="DRO68" s="30">
        <f t="shared" si="146"/>
        <v>0</v>
      </c>
      <c r="DRP68" s="30">
        <f t="shared" si="146"/>
        <v>0</v>
      </c>
      <c r="DRQ68" s="30">
        <f t="shared" si="146"/>
        <v>0</v>
      </c>
      <c r="DRR68" s="30">
        <f t="shared" si="146"/>
        <v>0</v>
      </c>
      <c r="DRS68" s="30">
        <f t="shared" si="146"/>
        <v>0</v>
      </c>
      <c r="DRT68" s="30">
        <f t="shared" si="146"/>
        <v>0</v>
      </c>
      <c r="DRU68" s="30">
        <f t="shared" si="146"/>
        <v>0</v>
      </c>
      <c r="DRV68" s="30">
        <f t="shared" si="146"/>
        <v>0</v>
      </c>
      <c r="DRW68" s="30">
        <f t="shared" si="146"/>
        <v>0</v>
      </c>
      <c r="DRX68" s="30">
        <f t="shared" si="146"/>
        <v>0</v>
      </c>
      <c r="DRY68" s="30">
        <f t="shared" si="146"/>
        <v>0</v>
      </c>
      <c r="DRZ68" s="30">
        <f t="shared" ref="DRZ68:DUK68" si="147">IF(DRY2&gt;year_stop,0,DRY70)</f>
        <v>0</v>
      </c>
      <c r="DSA68" s="30">
        <f t="shared" si="147"/>
        <v>0</v>
      </c>
      <c r="DSB68" s="30">
        <f t="shared" si="147"/>
        <v>0</v>
      </c>
      <c r="DSC68" s="30">
        <f t="shared" si="147"/>
        <v>0</v>
      </c>
      <c r="DSD68" s="30">
        <f t="shared" si="147"/>
        <v>0</v>
      </c>
      <c r="DSE68" s="30">
        <f t="shared" si="147"/>
        <v>0</v>
      </c>
      <c r="DSF68" s="30">
        <f t="shared" si="147"/>
        <v>0</v>
      </c>
      <c r="DSG68" s="30">
        <f t="shared" si="147"/>
        <v>0</v>
      </c>
      <c r="DSH68" s="30">
        <f t="shared" si="147"/>
        <v>0</v>
      </c>
      <c r="DSI68" s="30">
        <f t="shared" si="147"/>
        <v>0</v>
      </c>
      <c r="DSJ68" s="30">
        <f t="shared" si="147"/>
        <v>0</v>
      </c>
      <c r="DSK68" s="30">
        <f t="shared" si="147"/>
        <v>0</v>
      </c>
      <c r="DSL68" s="30">
        <f t="shared" si="147"/>
        <v>0</v>
      </c>
      <c r="DSM68" s="30">
        <f t="shared" si="147"/>
        <v>0</v>
      </c>
      <c r="DSN68" s="30">
        <f t="shared" si="147"/>
        <v>0</v>
      </c>
      <c r="DSO68" s="30">
        <f t="shared" si="147"/>
        <v>0</v>
      </c>
      <c r="DSP68" s="30">
        <f t="shared" si="147"/>
        <v>0</v>
      </c>
      <c r="DSQ68" s="30">
        <f t="shared" si="147"/>
        <v>0</v>
      </c>
      <c r="DSR68" s="30">
        <f t="shared" si="147"/>
        <v>0</v>
      </c>
      <c r="DSS68" s="30">
        <f t="shared" si="147"/>
        <v>0</v>
      </c>
      <c r="DST68" s="30">
        <f t="shared" si="147"/>
        <v>0</v>
      </c>
      <c r="DSU68" s="30">
        <f t="shared" si="147"/>
        <v>0</v>
      </c>
      <c r="DSV68" s="30">
        <f t="shared" si="147"/>
        <v>0</v>
      </c>
      <c r="DSW68" s="30">
        <f t="shared" si="147"/>
        <v>0</v>
      </c>
      <c r="DSX68" s="30">
        <f t="shared" si="147"/>
        <v>0</v>
      </c>
      <c r="DSY68" s="30">
        <f t="shared" si="147"/>
        <v>0</v>
      </c>
      <c r="DSZ68" s="30">
        <f t="shared" si="147"/>
        <v>0</v>
      </c>
      <c r="DTA68" s="30">
        <f t="shared" si="147"/>
        <v>0</v>
      </c>
      <c r="DTB68" s="30">
        <f t="shared" si="147"/>
        <v>0</v>
      </c>
      <c r="DTC68" s="30">
        <f t="shared" si="147"/>
        <v>0</v>
      </c>
      <c r="DTD68" s="30">
        <f t="shared" si="147"/>
        <v>0</v>
      </c>
      <c r="DTE68" s="30">
        <f t="shared" si="147"/>
        <v>0</v>
      </c>
      <c r="DTF68" s="30">
        <f t="shared" si="147"/>
        <v>0</v>
      </c>
      <c r="DTG68" s="30">
        <f t="shared" si="147"/>
        <v>0</v>
      </c>
      <c r="DTH68" s="30">
        <f t="shared" si="147"/>
        <v>0</v>
      </c>
      <c r="DTI68" s="30">
        <f t="shared" si="147"/>
        <v>0</v>
      </c>
      <c r="DTJ68" s="30">
        <f t="shared" si="147"/>
        <v>0</v>
      </c>
      <c r="DTK68" s="30">
        <f t="shared" si="147"/>
        <v>0</v>
      </c>
      <c r="DTL68" s="30">
        <f t="shared" si="147"/>
        <v>0</v>
      </c>
      <c r="DTM68" s="30">
        <f t="shared" si="147"/>
        <v>0</v>
      </c>
      <c r="DTN68" s="30">
        <f t="shared" si="147"/>
        <v>0</v>
      </c>
      <c r="DTO68" s="30">
        <f t="shared" si="147"/>
        <v>0</v>
      </c>
      <c r="DTP68" s="30">
        <f t="shared" si="147"/>
        <v>0</v>
      </c>
      <c r="DTQ68" s="30">
        <f t="shared" si="147"/>
        <v>0</v>
      </c>
      <c r="DTR68" s="30">
        <f t="shared" si="147"/>
        <v>0</v>
      </c>
      <c r="DTS68" s="30">
        <f t="shared" si="147"/>
        <v>0</v>
      </c>
      <c r="DTT68" s="30">
        <f t="shared" si="147"/>
        <v>0</v>
      </c>
      <c r="DTU68" s="30">
        <f t="shared" si="147"/>
        <v>0</v>
      </c>
      <c r="DTV68" s="30">
        <f t="shared" si="147"/>
        <v>0</v>
      </c>
      <c r="DTW68" s="30">
        <f t="shared" si="147"/>
        <v>0</v>
      </c>
      <c r="DTX68" s="30">
        <f t="shared" si="147"/>
        <v>0</v>
      </c>
      <c r="DTY68" s="30">
        <f t="shared" si="147"/>
        <v>0</v>
      </c>
      <c r="DTZ68" s="30">
        <f t="shared" si="147"/>
        <v>0</v>
      </c>
      <c r="DUA68" s="30">
        <f t="shared" si="147"/>
        <v>0</v>
      </c>
      <c r="DUB68" s="30">
        <f t="shared" si="147"/>
        <v>0</v>
      </c>
      <c r="DUC68" s="30">
        <f t="shared" si="147"/>
        <v>0</v>
      </c>
      <c r="DUD68" s="30">
        <f t="shared" si="147"/>
        <v>0</v>
      </c>
      <c r="DUE68" s="30">
        <f t="shared" si="147"/>
        <v>0</v>
      </c>
      <c r="DUF68" s="30">
        <f t="shared" si="147"/>
        <v>0</v>
      </c>
      <c r="DUG68" s="30">
        <f t="shared" si="147"/>
        <v>0</v>
      </c>
      <c r="DUH68" s="30">
        <f t="shared" si="147"/>
        <v>0</v>
      </c>
      <c r="DUI68" s="30">
        <f t="shared" si="147"/>
        <v>0</v>
      </c>
      <c r="DUJ68" s="30">
        <f t="shared" si="147"/>
        <v>0</v>
      </c>
      <c r="DUK68" s="30">
        <f t="shared" si="147"/>
        <v>0</v>
      </c>
      <c r="DUL68" s="30">
        <f t="shared" ref="DUL68:DWW68" si="148">IF(DUK2&gt;year_stop,0,DUK70)</f>
        <v>0</v>
      </c>
      <c r="DUM68" s="30">
        <f t="shared" si="148"/>
        <v>0</v>
      </c>
      <c r="DUN68" s="30">
        <f t="shared" si="148"/>
        <v>0</v>
      </c>
      <c r="DUO68" s="30">
        <f t="shared" si="148"/>
        <v>0</v>
      </c>
      <c r="DUP68" s="30">
        <f t="shared" si="148"/>
        <v>0</v>
      </c>
      <c r="DUQ68" s="30">
        <f t="shared" si="148"/>
        <v>0</v>
      </c>
      <c r="DUR68" s="30">
        <f t="shared" si="148"/>
        <v>0</v>
      </c>
      <c r="DUS68" s="30">
        <f t="shared" si="148"/>
        <v>0</v>
      </c>
      <c r="DUT68" s="30">
        <f t="shared" si="148"/>
        <v>0</v>
      </c>
      <c r="DUU68" s="30">
        <f t="shared" si="148"/>
        <v>0</v>
      </c>
      <c r="DUV68" s="30">
        <f t="shared" si="148"/>
        <v>0</v>
      </c>
      <c r="DUW68" s="30">
        <f t="shared" si="148"/>
        <v>0</v>
      </c>
      <c r="DUX68" s="30">
        <f t="shared" si="148"/>
        <v>0</v>
      </c>
      <c r="DUY68" s="30">
        <f t="shared" si="148"/>
        <v>0</v>
      </c>
      <c r="DUZ68" s="30">
        <f t="shared" si="148"/>
        <v>0</v>
      </c>
      <c r="DVA68" s="30">
        <f t="shared" si="148"/>
        <v>0</v>
      </c>
      <c r="DVB68" s="30">
        <f t="shared" si="148"/>
        <v>0</v>
      </c>
      <c r="DVC68" s="30">
        <f t="shared" si="148"/>
        <v>0</v>
      </c>
      <c r="DVD68" s="30">
        <f t="shared" si="148"/>
        <v>0</v>
      </c>
      <c r="DVE68" s="30">
        <f t="shared" si="148"/>
        <v>0</v>
      </c>
      <c r="DVF68" s="30">
        <f t="shared" si="148"/>
        <v>0</v>
      </c>
      <c r="DVG68" s="30">
        <f t="shared" si="148"/>
        <v>0</v>
      </c>
      <c r="DVH68" s="30">
        <f t="shared" si="148"/>
        <v>0</v>
      </c>
      <c r="DVI68" s="30">
        <f t="shared" si="148"/>
        <v>0</v>
      </c>
      <c r="DVJ68" s="30">
        <f t="shared" si="148"/>
        <v>0</v>
      </c>
      <c r="DVK68" s="30">
        <f t="shared" si="148"/>
        <v>0</v>
      </c>
      <c r="DVL68" s="30">
        <f t="shared" si="148"/>
        <v>0</v>
      </c>
      <c r="DVM68" s="30">
        <f t="shared" si="148"/>
        <v>0</v>
      </c>
      <c r="DVN68" s="30">
        <f t="shared" si="148"/>
        <v>0</v>
      </c>
      <c r="DVO68" s="30">
        <f t="shared" si="148"/>
        <v>0</v>
      </c>
      <c r="DVP68" s="30">
        <f t="shared" si="148"/>
        <v>0</v>
      </c>
      <c r="DVQ68" s="30">
        <f t="shared" si="148"/>
        <v>0</v>
      </c>
      <c r="DVR68" s="30">
        <f t="shared" si="148"/>
        <v>0</v>
      </c>
      <c r="DVS68" s="30">
        <f t="shared" si="148"/>
        <v>0</v>
      </c>
      <c r="DVT68" s="30">
        <f t="shared" si="148"/>
        <v>0</v>
      </c>
      <c r="DVU68" s="30">
        <f t="shared" si="148"/>
        <v>0</v>
      </c>
      <c r="DVV68" s="30">
        <f t="shared" si="148"/>
        <v>0</v>
      </c>
      <c r="DVW68" s="30">
        <f t="shared" si="148"/>
        <v>0</v>
      </c>
      <c r="DVX68" s="30">
        <f t="shared" si="148"/>
        <v>0</v>
      </c>
      <c r="DVY68" s="30">
        <f t="shared" si="148"/>
        <v>0</v>
      </c>
      <c r="DVZ68" s="30">
        <f t="shared" si="148"/>
        <v>0</v>
      </c>
      <c r="DWA68" s="30">
        <f t="shared" si="148"/>
        <v>0</v>
      </c>
      <c r="DWB68" s="30">
        <f t="shared" si="148"/>
        <v>0</v>
      </c>
      <c r="DWC68" s="30">
        <f t="shared" si="148"/>
        <v>0</v>
      </c>
      <c r="DWD68" s="30">
        <f t="shared" si="148"/>
        <v>0</v>
      </c>
      <c r="DWE68" s="30">
        <f t="shared" si="148"/>
        <v>0</v>
      </c>
      <c r="DWF68" s="30">
        <f t="shared" si="148"/>
        <v>0</v>
      </c>
      <c r="DWG68" s="30">
        <f t="shared" si="148"/>
        <v>0</v>
      </c>
      <c r="DWH68" s="30">
        <f t="shared" si="148"/>
        <v>0</v>
      </c>
      <c r="DWI68" s="30">
        <f t="shared" si="148"/>
        <v>0</v>
      </c>
      <c r="DWJ68" s="30">
        <f t="shared" si="148"/>
        <v>0</v>
      </c>
      <c r="DWK68" s="30">
        <f t="shared" si="148"/>
        <v>0</v>
      </c>
      <c r="DWL68" s="30">
        <f t="shared" si="148"/>
        <v>0</v>
      </c>
      <c r="DWM68" s="30">
        <f t="shared" si="148"/>
        <v>0</v>
      </c>
      <c r="DWN68" s="30">
        <f t="shared" si="148"/>
        <v>0</v>
      </c>
      <c r="DWO68" s="30">
        <f t="shared" si="148"/>
        <v>0</v>
      </c>
      <c r="DWP68" s="30">
        <f t="shared" si="148"/>
        <v>0</v>
      </c>
      <c r="DWQ68" s="30">
        <f t="shared" si="148"/>
        <v>0</v>
      </c>
      <c r="DWR68" s="30">
        <f t="shared" si="148"/>
        <v>0</v>
      </c>
      <c r="DWS68" s="30">
        <f t="shared" si="148"/>
        <v>0</v>
      </c>
      <c r="DWT68" s="30">
        <f t="shared" si="148"/>
        <v>0</v>
      </c>
      <c r="DWU68" s="30">
        <f t="shared" si="148"/>
        <v>0</v>
      </c>
      <c r="DWV68" s="30">
        <f t="shared" si="148"/>
        <v>0</v>
      </c>
      <c r="DWW68" s="30">
        <f t="shared" si="148"/>
        <v>0</v>
      </c>
      <c r="DWX68" s="30">
        <f t="shared" ref="DWX68:DZI68" si="149">IF(DWW2&gt;year_stop,0,DWW70)</f>
        <v>0</v>
      </c>
      <c r="DWY68" s="30">
        <f t="shared" si="149"/>
        <v>0</v>
      </c>
      <c r="DWZ68" s="30">
        <f t="shared" si="149"/>
        <v>0</v>
      </c>
      <c r="DXA68" s="30">
        <f t="shared" si="149"/>
        <v>0</v>
      </c>
      <c r="DXB68" s="30">
        <f t="shared" si="149"/>
        <v>0</v>
      </c>
      <c r="DXC68" s="30">
        <f t="shared" si="149"/>
        <v>0</v>
      </c>
      <c r="DXD68" s="30">
        <f t="shared" si="149"/>
        <v>0</v>
      </c>
      <c r="DXE68" s="30">
        <f t="shared" si="149"/>
        <v>0</v>
      </c>
      <c r="DXF68" s="30">
        <f t="shared" si="149"/>
        <v>0</v>
      </c>
      <c r="DXG68" s="30">
        <f t="shared" si="149"/>
        <v>0</v>
      </c>
      <c r="DXH68" s="30">
        <f t="shared" si="149"/>
        <v>0</v>
      </c>
      <c r="DXI68" s="30">
        <f t="shared" si="149"/>
        <v>0</v>
      </c>
      <c r="DXJ68" s="30">
        <f t="shared" si="149"/>
        <v>0</v>
      </c>
      <c r="DXK68" s="30">
        <f t="shared" si="149"/>
        <v>0</v>
      </c>
      <c r="DXL68" s="30">
        <f t="shared" si="149"/>
        <v>0</v>
      </c>
      <c r="DXM68" s="30">
        <f t="shared" si="149"/>
        <v>0</v>
      </c>
      <c r="DXN68" s="30">
        <f t="shared" si="149"/>
        <v>0</v>
      </c>
      <c r="DXO68" s="30">
        <f t="shared" si="149"/>
        <v>0</v>
      </c>
      <c r="DXP68" s="30">
        <f t="shared" si="149"/>
        <v>0</v>
      </c>
      <c r="DXQ68" s="30">
        <f t="shared" si="149"/>
        <v>0</v>
      </c>
      <c r="DXR68" s="30">
        <f t="shared" si="149"/>
        <v>0</v>
      </c>
      <c r="DXS68" s="30">
        <f t="shared" si="149"/>
        <v>0</v>
      </c>
      <c r="DXT68" s="30">
        <f t="shared" si="149"/>
        <v>0</v>
      </c>
      <c r="DXU68" s="30">
        <f t="shared" si="149"/>
        <v>0</v>
      </c>
      <c r="DXV68" s="30">
        <f t="shared" si="149"/>
        <v>0</v>
      </c>
      <c r="DXW68" s="30">
        <f t="shared" si="149"/>
        <v>0</v>
      </c>
      <c r="DXX68" s="30">
        <f t="shared" si="149"/>
        <v>0</v>
      </c>
      <c r="DXY68" s="30">
        <f t="shared" si="149"/>
        <v>0</v>
      </c>
      <c r="DXZ68" s="30">
        <f t="shared" si="149"/>
        <v>0</v>
      </c>
      <c r="DYA68" s="30">
        <f t="shared" si="149"/>
        <v>0</v>
      </c>
      <c r="DYB68" s="30">
        <f t="shared" si="149"/>
        <v>0</v>
      </c>
      <c r="DYC68" s="30">
        <f t="shared" si="149"/>
        <v>0</v>
      </c>
      <c r="DYD68" s="30">
        <f t="shared" si="149"/>
        <v>0</v>
      </c>
      <c r="DYE68" s="30">
        <f t="shared" si="149"/>
        <v>0</v>
      </c>
      <c r="DYF68" s="30">
        <f t="shared" si="149"/>
        <v>0</v>
      </c>
      <c r="DYG68" s="30">
        <f t="shared" si="149"/>
        <v>0</v>
      </c>
      <c r="DYH68" s="30">
        <f t="shared" si="149"/>
        <v>0</v>
      </c>
      <c r="DYI68" s="30">
        <f t="shared" si="149"/>
        <v>0</v>
      </c>
      <c r="DYJ68" s="30">
        <f t="shared" si="149"/>
        <v>0</v>
      </c>
      <c r="DYK68" s="30">
        <f t="shared" si="149"/>
        <v>0</v>
      </c>
      <c r="DYL68" s="30">
        <f t="shared" si="149"/>
        <v>0</v>
      </c>
      <c r="DYM68" s="30">
        <f t="shared" si="149"/>
        <v>0</v>
      </c>
      <c r="DYN68" s="30">
        <f t="shared" si="149"/>
        <v>0</v>
      </c>
      <c r="DYO68" s="30">
        <f t="shared" si="149"/>
        <v>0</v>
      </c>
      <c r="DYP68" s="30">
        <f t="shared" si="149"/>
        <v>0</v>
      </c>
      <c r="DYQ68" s="30">
        <f t="shared" si="149"/>
        <v>0</v>
      </c>
      <c r="DYR68" s="30">
        <f t="shared" si="149"/>
        <v>0</v>
      </c>
      <c r="DYS68" s="30">
        <f t="shared" si="149"/>
        <v>0</v>
      </c>
      <c r="DYT68" s="30">
        <f t="shared" si="149"/>
        <v>0</v>
      </c>
      <c r="DYU68" s="30">
        <f t="shared" si="149"/>
        <v>0</v>
      </c>
      <c r="DYV68" s="30">
        <f t="shared" si="149"/>
        <v>0</v>
      </c>
      <c r="DYW68" s="30">
        <f t="shared" si="149"/>
        <v>0</v>
      </c>
      <c r="DYX68" s="30">
        <f t="shared" si="149"/>
        <v>0</v>
      </c>
      <c r="DYY68" s="30">
        <f t="shared" si="149"/>
        <v>0</v>
      </c>
      <c r="DYZ68" s="30">
        <f t="shared" si="149"/>
        <v>0</v>
      </c>
      <c r="DZA68" s="30">
        <f t="shared" si="149"/>
        <v>0</v>
      </c>
      <c r="DZB68" s="30">
        <f t="shared" si="149"/>
        <v>0</v>
      </c>
      <c r="DZC68" s="30">
        <f t="shared" si="149"/>
        <v>0</v>
      </c>
      <c r="DZD68" s="30">
        <f t="shared" si="149"/>
        <v>0</v>
      </c>
      <c r="DZE68" s="30">
        <f t="shared" si="149"/>
        <v>0</v>
      </c>
      <c r="DZF68" s="30">
        <f t="shared" si="149"/>
        <v>0</v>
      </c>
      <c r="DZG68" s="30">
        <f t="shared" si="149"/>
        <v>0</v>
      </c>
      <c r="DZH68" s="30">
        <f t="shared" si="149"/>
        <v>0</v>
      </c>
      <c r="DZI68" s="30">
        <f t="shared" si="149"/>
        <v>0</v>
      </c>
      <c r="DZJ68" s="30">
        <f t="shared" ref="DZJ68:EBU68" si="150">IF(DZI2&gt;year_stop,0,DZI70)</f>
        <v>0</v>
      </c>
      <c r="DZK68" s="30">
        <f t="shared" si="150"/>
        <v>0</v>
      </c>
      <c r="DZL68" s="30">
        <f t="shared" si="150"/>
        <v>0</v>
      </c>
      <c r="DZM68" s="30">
        <f t="shared" si="150"/>
        <v>0</v>
      </c>
      <c r="DZN68" s="30">
        <f t="shared" si="150"/>
        <v>0</v>
      </c>
      <c r="DZO68" s="30">
        <f t="shared" si="150"/>
        <v>0</v>
      </c>
      <c r="DZP68" s="30">
        <f t="shared" si="150"/>
        <v>0</v>
      </c>
      <c r="DZQ68" s="30">
        <f t="shared" si="150"/>
        <v>0</v>
      </c>
      <c r="DZR68" s="30">
        <f t="shared" si="150"/>
        <v>0</v>
      </c>
      <c r="DZS68" s="30">
        <f t="shared" si="150"/>
        <v>0</v>
      </c>
      <c r="DZT68" s="30">
        <f t="shared" si="150"/>
        <v>0</v>
      </c>
      <c r="DZU68" s="30">
        <f t="shared" si="150"/>
        <v>0</v>
      </c>
      <c r="DZV68" s="30">
        <f t="shared" si="150"/>
        <v>0</v>
      </c>
      <c r="DZW68" s="30">
        <f t="shared" si="150"/>
        <v>0</v>
      </c>
      <c r="DZX68" s="30">
        <f t="shared" si="150"/>
        <v>0</v>
      </c>
      <c r="DZY68" s="30">
        <f t="shared" si="150"/>
        <v>0</v>
      </c>
      <c r="DZZ68" s="30">
        <f t="shared" si="150"/>
        <v>0</v>
      </c>
      <c r="EAA68" s="30">
        <f t="shared" si="150"/>
        <v>0</v>
      </c>
      <c r="EAB68" s="30">
        <f t="shared" si="150"/>
        <v>0</v>
      </c>
      <c r="EAC68" s="30">
        <f t="shared" si="150"/>
        <v>0</v>
      </c>
      <c r="EAD68" s="30">
        <f t="shared" si="150"/>
        <v>0</v>
      </c>
      <c r="EAE68" s="30">
        <f t="shared" si="150"/>
        <v>0</v>
      </c>
      <c r="EAF68" s="30">
        <f t="shared" si="150"/>
        <v>0</v>
      </c>
      <c r="EAG68" s="30">
        <f t="shared" si="150"/>
        <v>0</v>
      </c>
      <c r="EAH68" s="30">
        <f t="shared" si="150"/>
        <v>0</v>
      </c>
      <c r="EAI68" s="30">
        <f t="shared" si="150"/>
        <v>0</v>
      </c>
      <c r="EAJ68" s="30">
        <f t="shared" si="150"/>
        <v>0</v>
      </c>
      <c r="EAK68" s="30">
        <f t="shared" si="150"/>
        <v>0</v>
      </c>
      <c r="EAL68" s="30">
        <f t="shared" si="150"/>
        <v>0</v>
      </c>
      <c r="EAM68" s="30">
        <f t="shared" si="150"/>
        <v>0</v>
      </c>
      <c r="EAN68" s="30">
        <f t="shared" si="150"/>
        <v>0</v>
      </c>
      <c r="EAO68" s="30">
        <f t="shared" si="150"/>
        <v>0</v>
      </c>
      <c r="EAP68" s="30">
        <f t="shared" si="150"/>
        <v>0</v>
      </c>
      <c r="EAQ68" s="30">
        <f t="shared" si="150"/>
        <v>0</v>
      </c>
      <c r="EAR68" s="30">
        <f t="shared" si="150"/>
        <v>0</v>
      </c>
      <c r="EAS68" s="30">
        <f t="shared" si="150"/>
        <v>0</v>
      </c>
      <c r="EAT68" s="30">
        <f t="shared" si="150"/>
        <v>0</v>
      </c>
      <c r="EAU68" s="30">
        <f t="shared" si="150"/>
        <v>0</v>
      </c>
      <c r="EAV68" s="30">
        <f t="shared" si="150"/>
        <v>0</v>
      </c>
      <c r="EAW68" s="30">
        <f t="shared" si="150"/>
        <v>0</v>
      </c>
      <c r="EAX68" s="30">
        <f t="shared" si="150"/>
        <v>0</v>
      </c>
      <c r="EAY68" s="30">
        <f t="shared" si="150"/>
        <v>0</v>
      </c>
      <c r="EAZ68" s="30">
        <f t="shared" si="150"/>
        <v>0</v>
      </c>
      <c r="EBA68" s="30">
        <f t="shared" si="150"/>
        <v>0</v>
      </c>
      <c r="EBB68" s="30">
        <f t="shared" si="150"/>
        <v>0</v>
      </c>
      <c r="EBC68" s="30">
        <f t="shared" si="150"/>
        <v>0</v>
      </c>
      <c r="EBD68" s="30">
        <f t="shared" si="150"/>
        <v>0</v>
      </c>
      <c r="EBE68" s="30">
        <f t="shared" si="150"/>
        <v>0</v>
      </c>
      <c r="EBF68" s="30">
        <f t="shared" si="150"/>
        <v>0</v>
      </c>
      <c r="EBG68" s="30">
        <f t="shared" si="150"/>
        <v>0</v>
      </c>
      <c r="EBH68" s="30">
        <f t="shared" si="150"/>
        <v>0</v>
      </c>
      <c r="EBI68" s="30">
        <f t="shared" si="150"/>
        <v>0</v>
      </c>
      <c r="EBJ68" s="30">
        <f t="shared" si="150"/>
        <v>0</v>
      </c>
      <c r="EBK68" s="30">
        <f t="shared" si="150"/>
        <v>0</v>
      </c>
      <c r="EBL68" s="30">
        <f t="shared" si="150"/>
        <v>0</v>
      </c>
      <c r="EBM68" s="30">
        <f t="shared" si="150"/>
        <v>0</v>
      </c>
      <c r="EBN68" s="30">
        <f t="shared" si="150"/>
        <v>0</v>
      </c>
      <c r="EBO68" s="30">
        <f t="shared" si="150"/>
        <v>0</v>
      </c>
      <c r="EBP68" s="30">
        <f t="shared" si="150"/>
        <v>0</v>
      </c>
      <c r="EBQ68" s="30">
        <f t="shared" si="150"/>
        <v>0</v>
      </c>
      <c r="EBR68" s="30">
        <f t="shared" si="150"/>
        <v>0</v>
      </c>
      <c r="EBS68" s="30">
        <f t="shared" si="150"/>
        <v>0</v>
      </c>
      <c r="EBT68" s="30">
        <f t="shared" si="150"/>
        <v>0</v>
      </c>
      <c r="EBU68" s="30">
        <f t="shared" si="150"/>
        <v>0</v>
      </c>
      <c r="EBV68" s="30">
        <f t="shared" ref="EBV68:EEG68" si="151">IF(EBU2&gt;year_stop,0,EBU70)</f>
        <v>0</v>
      </c>
      <c r="EBW68" s="30">
        <f t="shared" si="151"/>
        <v>0</v>
      </c>
      <c r="EBX68" s="30">
        <f t="shared" si="151"/>
        <v>0</v>
      </c>
      <c r="EBY68" s="30">
        <f t="shared" si="151"/>
        <v>0</v>
      </c>
      <c r="EBZ68" s="30">
        <f t="shared" si="151"/>
        <v>0</v>
      </c>
      <c r="ECA68" s="30">
        <f t="shared" si="151"/>
        <v>0</v>
      </c>
      <c r="ECB68" s="30">
        <f t="shared" si="151"/>
        <v>0</v>
      </c>
      <c r="ECC68" s="30">
        <f t="shared" si="151"/>
        <v>0</v>
      </c>
      <c r="ECD68" s="30">
        <f t="shared" si="151"/>
        <v>0</v>
      </c>
      <c r="ECE68" s="30">
        <f t="shared" si="151"/>
        <v>0</v>
      </c>
      <c r="ECF68" s="30">
        <f t="shared" si="151"/>
        <v>0</v>
      </c>
      <c r="ECG68" s="30">
        <f t="shared" si="151"/>
        <v>0</v>
      </c>
      <c r="ECH68" s="30">
        <f t="shared" si="151"/>
        <v>0</v>
      </c>
      <c r="ECI68" s="30">
        <f t="shared" si="151"/>
        <v>0</v>
      </c>
      <c r="ECJ68" s="30">
        <f t="shared" si="151"/>
        <v>0</v>
      </c>
      <c r="ECK68" s="30">
        <f t="shared" si="151"/>
        <v>0</v>
      </c>
      <c r="ECL68" s="30">
        <f t="shared" si="151"/>
        <v>0</v>
      </c>
      <c r="ECM68" s="30">
        <f t="shared" si="151"/>
        <v>0</v>
      </c>
      <c r="ECN68" s="30">
        <f t="shared" si="151"/>
        <v>0</v>
      </c>
      <c r="ECO68" s="30">
        <f t="shared" si="151"/>
        <v>0</v>
      </c>
      <c r="ECP68" s="30">
        <f t="shared" si="151"/>
        <v>0</v>
      </c>
      <c r="ECQ68" s="30">
        <f t="shared" si="151"/>
        <v>0</v>
      </c>
      <c r="ECR68" s="30">
        <f t="shared" si="151"/>
        <v>0</v>
      </c>
      <c r="ECS68" s="30">
        <f t="shared" si="151"/>
        <v>0</v>
      </c>
      <c r="ECT68" s="30">
        <f t="shared" si="151"/>
        <v>0</v>
      </c>
      <c r="ECU68" s="30">
        <f t="shared" si="151"/>
        <v>0</v>
      </c>
      <c r="ECV68" s="30">
        <f t="shared" si="151"/>
        <v>0</v>
      </c>
      <c r="ECW68" s="30">
        <f t="shared" si="151"/>
        <v>0</v>
      </c>
      <c r="ECX68" s="30">
        <f t="shared" si="151"/>
        <v>0</v>
      </c>
      <c r="ECY68" s="30">
        <f t="shared" si="151"/>
        <v>0</v>
      </c>
      <c r="ECZ68" s="30">
        <f t="shared" si="151"/>
        <v>0</v>
      </c>
      <c r="EDA68" s="30">
        <f t="shared" si="151"/>
        <v>0</v>
      </c>
      <c r="EDB68" s="30">
        <f t="shared" si="151"/>
        <v>0</v>
      </c>
      <c r="EDC68" s="30">
        <f t="shared" si="151"/>
        <v>0</v>
      </c>
      <c r="EDD68" s="30">
        <f t="shared" si="151"/>
        <v>0</v>
      </c>
      <c r="EDE68" s="30">
        <f t="shared" si="151"/>
        <v>0</v>
      </c>
      <c r="EDF68" s="30">
        <f t="shared" si="151"/>
        <v>0</v>
      </c>
      <c r="EDG68" s="30">
        <f t="shared" si="151"/>
        <v>0</v>
      </c>
      <c r="EDH68" s="30">
        <f t="shared" si="151"/>
        <v>0</v>
      </c>
      <c r="EDI68" s="30">
        <f t="shared" si="151"/>
        <v>0</v>
      </c>
      <c r="EDJ68" s="30">
        <f t="shared" si="151"/>
        <v>0</v>
      </c>
      <c r="EDK68" s="30">
        <f t="shared" si="151"/>
        <v>0</v>
      </c>
      <c r="EDL68" s="30">
        <f t="shared" si="151"/>
        <v>0</v>
      </c>
      <c r="EDM68" s="30">
        <f t="shared" si="151"/>
        <v>0</v>
      </c>
      <c r="EDN68" s="30">
        <f t="shared" si="151"/>
        <v>0</v>
      </c>
      <c r="EDO68" s="30">
        <f t="shared" si="151"/>
        <v>0</v>
      </c>
      <c r="EDP68" s="30">
        <f t="shared" si="151"/>
        <v>0</v>
      </c>
      <c r="EDQ68" s="30">
        <f t="shared" si="151"/>
        <v>0</v>
      </c>
      <c r="EDR68" s="30">
        <f t="shared" si="151"/>
        <v>0</v>
      </c>
      <c r="EDS68" s="30">
        <f t="shared" si="151"/>
        <v>0</v>
      </c>
      <c r="EDT68" s="30">
        <f t="shared" si="151"/>
        <v>0</v>
      </c>
      <c r="EDU68" s="30">
        <f t="shared" si="151"/>
        <v>0</v>
      </c>
      <c r="EDV68" s="30">
        <f t="shared" si="151"/>
        <v>0</v>
      </c>
      <c r="EDW68" s="30">
        <f t="shared" si="151"/>
        <v>0</v>
      </c>
      <c r="EDX68" s="30">
        <f t="shared" si="151"/>
        <v>0</v>
      </c>
      <c r="EDY68" s="30">
        <f t="shared" si="151"/>
        <v>0</v>
      </c>
      <c r="EDZ68" s="30">
        <f t="shared" si="151"/>
        <v>0</v>
      </c>
      <c r="EEA68" s="30">
        <f t="shared" si="151"/>
        <v>0</v>
      </c>
      <c r="EEB68" s="30">
        <f t="shared" si="151"/>
        <v>0</v>
      </c>
      <c r="EEC68" s="30">
        <f t="shared" si="151"/>
        <v>0</v>
      </c>
      <c r="EED68" s="30">
        <f t="shared" si="151"/>
        <v>0</v>
      </c>
      <c r="EEE68" s="30">
        <f t="shared" si="151"/>
        <v>0</v>
      </c>
      <c r="EEF68" s="30">
        <f t="shared" si="151"/>
        <v>0</v>
      </c>
      <c r="EEG68" s="30">
        <f t="shared" si="151"/>
        <v>0</v>
      </c>
      <c r="EEH68" s="30">
        <f t="shared" ref="EEH68:EGS68" si="152">IF(EEG2&gt;year_stop,0,EEG70)</f>
        <v>0</v>
      </c>
      <c r="EEI68" s="30">
        <f t="shared" si="152"/>
        <v>0</v>
      </c>
      <c r="EEJ68" s="30">
        <f t="shared" si="152"/>
        <v>0</v>
      </c>
      <c r="EEK68" s="30">
        <f t="shared" si="152"/>
        <v>0</v>
      </c>
      <c r="EEL68" s="30">
        <f t="shared" si="152"/>
        <v>0</v>
      </c>
      <c r="EEM68" s="30">
        <f t="shared" si="152"/>
        <v>0</v>
      </c>
      <c r="EEN68" s="30">
        <f t="shared" si="152"/>
        <v>0</v>
      </c>
      <c r="EEO68" s="30">
        <f t="shared" si="152"/>
        <v>0</v>
      </c>
      <c r="EEP68" s="30">
        <f t="shared" si="152"/>
        <v>0</v>
      </c>
      <c r="EEQ68" s="30">
        <f t="shared" si="152"/>
        <v>0</v>
      </c>
      <c r="EER68" s="30">
        <f t="shared" si="152"/>
        <v>0</v>
      </c>
      <c r="EES68" s="30">
        <f t="shared" si="152"/>
        <v>0</v>
      </c>
      <c r="EET68" s="30">
        <f t="shared" si="152"/>
        <v>0</v>
      </c>
      <c r="EEU68" s="30">
        <f t="shared" si="152"/>
        <v>0</v>
      </c>
      <c r="EEV68" s="30">
        <f t="shared" si="152"/>
        <v>0</v>
      </c>
      <c r="EEW68" s="30">
        <f t="shared" si="152"/>
        <v>0</v>
      </c>
      <c r="EEX68" s="30">
        <f t="shared" si="152"/>
        <v>0</v>
      </c>
      <c r="EEY68" s="30">
        <f t="shared" si="152"/>
        <v>0</v>
      </c>
      <c r="EEZ68" s="30">
        <f t="shared" si="152"/>
        <v>0</v>
      </c>
      <c r="EFA68" s="30">
        <f t="shared" si="152"/>
        <v>0</v>
      </c>
      <c r="EFB68" s="30">
        <f t="shared" si="152"/>
        <v>0</v>
      </c>
      <c r="EFC68" s="30">
        <f t="shared" si="152"/>
        <v>0</v>
      </c>
      <c r="EFD68" s="30">
        <f t="shared" si="152"/>
        <v>0</v>
      </c>
      <c r="EFE68" s="30">
        <f t="shared" si="152"/>
        <v>0</v>
      </c>
      <c r="EFF68" s="30">
        <f t="shared" si="152"/>
        <v>0</v>
      </c>
      <c r="EFG68" s="30">
        <f t="shared" si="152"/>
        <v>0</v>
      </c>
      <c r="EFH68" s="30">
        <f t="shared" si="152"/>
        <v>0</v>
      </c>
      <c r="EFI68" s="30">
        <f t="shared" si="152"/>
        <v>0</v>
      </c>
      <c r="EFJ68" s="30">
        <f t="shared" si="152"/>
        <v>0</v>
      </c>
      <c r="EFK68" s="30">
        <f t="shared" si="152"/>
        <v>0</v>
      </c>
      <c r="EFL68" s="30">
        <f t="shared" si="152"/>
        <v>0</v>
      </c>
      <c r="EFM68" s="30">
        <f t="shared" si="152"/>
        <v>0</v>
      </c>
      <c r="EFN68" s="30">
        <f t="shared" si="152"/>
        <v>0</v>
      </c>
      <c r="EFO68" s="30">
        <f t="shared" si="152"/>
        <v>0</v>
      </c>
      <c r="EFP68" s="30">
        <f t="shared" si="152"/>
        <v>0</v>
      </c>
      <c r="EFQ68" s="30">
        <f t="shared" si="152"/>
        <v>0</v>
      </c>
      <c r="EFR68" s="30">
        <f t="shared" si="152"/>
        <v>0</v>
      </c>
      <c r="EFS68" s="30">
        <f t="shared" si="152"/>
        <v>0</v>
      </c>
      <c r="EFT68" s="30">
        <f t="shared" si="152"/>
        <v>0</v>
      </c>
      <c r="EFU68" s="30">
        <f t="shared" si="152"/>
        <v>0</v>
      </c>
      <c r="EFV68" s="30">
        <f t="shared" si="152"/>
        <v>0</v>
      </c>
      <c r="EFW68" s="30">
        <f t="shared" si="152"/>
        <v>0</v>
      </c>
      <c r="EFX68" s="30">
        <f t="shared" si="152"/>
        <v>0</v>
      </c>
      <c r="EFY68" s="30">
        <f t="shared" si="152"/>
        <v>0</v>
      </c>
      <c r="EFZ68" s="30">
        <f t="shared" si="152"/>
        <v>0</v>
      </c>
      <c r="EGA68" s="30">
        <f t="shared" si="152"/>
        <v>0</v>
      </c>
      <c r="EGB68" s="30">
        <f t="shared" si="152"/>
        <v>0</v>
      </c>
      <c r="EGC68" s="30">
        <f t="shared" si="152"/>
        <v>0</v>
      </c>
      <c r="EGD68" s="30">
        <f t="shared" si="152"/>
        <v>0</v>
      </c>
      <c r="EGE68" s="30">
        <f t="shared" si="152"/>
        <v>0</v>
      </c>
      <c r="EGF68" s="30">
        <f t="shared" si="152"/>
        <v>0</v>
      </c>
      <c r="EGG68" s="30">
        <f t="shared" si="152"/>
        <v>0</v>
      </c>
      <c r="EGH68" s="30">
        <f t="shared" si="152"/>
        <v>0</v>
      </c>
      <c r="EGI68" s="30">
        <f t="shared" si="152"/>
        <v>0</v>
      </c>
      <c r="EGJ68" s="30">
        <f t="shared" si="152"/>
        <v>0</v>
      </c>
      <c r="EGK68" s="30">
        <f t="shared" si="152"/>
        <v>0</v>
      </c>
      <c r="EGL68" s="30">
        <f t="shared" si="152"/>
        <v>0</v>
      </c>
      <c r="EGM68" s="30">
        <f t="shared" si="152"/>
        <v>0</v>
      </c>
      <c r="EGN68" s="30">
        <f t="shared" si="152"/>
        <v>0</v>
      </c>
      <c r="EGO68" s="30">
        <f t="shared" si="152"/>
        <v>0</v>
      </c>
      <c r="EGP68" s="30">
        <f t="shared" si="152"/>
        <v>0</v>
      </c>
      <c r="EGQ68" s="30">
        <f t="shared" si="152"/>
        <v>0</v>
      </c>
      <c r="EGR68" s="30">
        <f t="shared" si="152"/>
        <v>0</v>
      </c>
      <c r="EGS68" s="30">
        <f t="shared" si="152"/>
        <v>0</v>
      </c>
      <c r="EGT68" s="30">
        <f t="shared" ref="EGT68:EJE68" si="153">IF(EGS2&gt;year_stop,0,EGS70)</f>
        <v>0</v>
      </c>
      <c r="EGU68" s="30">
        <f t="shared" si="153"/>
        <v>0</v>
      </c>
      <c r="EGV68" s="30">
        <f t="shared" si="153"/>
        <v>0</v>
      </c>
      <c r="EGW68" s="30">
        <f t="shared" si="153"/>
        <v>0</v>
      </c>
      <c r="EGX68" s="30">
        <f t="shared" si="153"/>
        <v>0</v>
      </c>
      <c r="EGY68" s="30">
        <f t="shared" si="153"/>
        <v>0</v>
      </c>
      <c r="EGZ68" s="30">
        <f t="shared" si="153"/>
        <v>0</v>
      </c>
      <c r="EHA68" s="30">
        <f t="shared" si="153"/>
        <v>0</v>
      </c>
      <c r="EHB68" s="30">
        <f t="shared" si="153"/>
        <v>0</v>
      </c>
      <c r="EHC68" s="30">
        <f t="shared" si="153"/>
        <v>0</v>
      </c>
      <c r="EHD68" s="30">
        <f t="shared" si="153"/>
        <v>0</v>
      </c>
      <c r="EHE68" s="30">
        <f t="shared" si="153"/>
        <v>0</v>
      </c>
      <c r="EHF68" s="30">
        <f t="shared" si="153"/>
        <v>0</v>
      </c>
      <c r="EHG68" s="30">
        <f t="shared" si="153"/>
        <v>0</v>
      </c>
      <c r="EHH68" s="30">
        <f t="shared" si="153"/>
        <v>0</v>
      </c>
      <c r="EHI68" s="30">
        <f t="shared" si="153"/>
        <v>0</v>
      </c>
      <c r="EHJ68" s="30">
        <f t="shared" si="153"/>
        <v>0</v>
      </c>
      <c r="EHK68" s="30">
        <f t="shared" si="153"/>
        <v>0</v>
      </c>
      <c r="EHL68" s="30">
        <f t="shared" si="153"/>
        <v>0</v>
      </c>
      <c r="EHM68" s="30">
        <f t="shared" si="153"/>
        <v>0</v>
      </c>
      <c r="EHN68" s="30">
        <f t="shared" si="153"/>
        <v>0</v>
      </c>
      <c r="EHO68" s="30">
        <f t="shared" si="153"/>
        <v>0</v>
      </c>
      <c r="EHP68" s="30">
        <f t="shared" si="153"/>
        <v>0</v>
      </c>
      <c r="EHQ68" s="30">
        <f t="shared" si="153"/>
        <v>0</v>
      </c>
      <c r="EHR68" s="30">
        <f t="shared" si="153"/>
        <v>0</v>
      </c>
      <c r="EHS68" s="30">
        <f t="shared" si="153"/>
        <v>0</v>
      </c>
      <c r="EHT68" s="30">
        <f t="shared" si="153"/>
        <v>0</v>
      </c>
      <c r="EHU68" s="30">
        <f t="shared" si="153"/>
        <v>0</v>
      </c>
      <c r="EHV68" s="30">
        <f t="shared" si="153"/>
        <v>0</v>
      </c>
      <c r="EHW68" s="30">
        <f t="shared" si="153"/>
        <v>0</v>
      </c>
      <c r="EHX68" s="30">
        <f t="shared" si="153"/>
        <v>0</v>
      </c>
      <c r="EHY68" s="30">
        <f t="shared" si="153"/>
        <v>0</v>
      </c>
      <c r="EHZ68" s="30">
        <f t="shared" si="153"/>
        <v>0</v>
      </c>
      <c r="EIA68" s="30">
        <f t="shared" si="153"/>
        <v>0</v>
      </c>
      <c r="EIB68" s="30">
        <f t="shared" si="153"/>
        <v>0</v>
      </c>
      <c r="EIC68" s="30">
        <f t="shared" si="153"/>
        <v>0</v>
      </c>
      <c r="EID68" s="30">
        <f t="shared" si="153"/>
        <v>0</v>
      </c>
      <c r="EIE68" s="30">
        <f t="shared" si="153"/>
        <v>0</v>
      </c>
      <c r="EIF68" s="30">
        <f t="shared" si="153"/>
        <v>0</v>
      </c>
      <c r="EIG68" s="30">
        <f t="shared" si="153"/>
        <v>0</v>
      </c>
      <c r="EIH68" s="30">
        <f t="shared" si="153"/>
        <v>0</v>
      </c>
      <c r="EII68" s="30">
        <f t="shared" si="153"/>
        <v>0</v>
      </c>
      <c r="EIJ68" s="30">
        <f t="shared" si="153"/>
        <v>0</v>
      </c>
      <c r="EIK68" s="30">
        <f t="shared" si="153"/>
        <v>0</v>
      </c>
      <c r="EIL68" s="30">
        <f t="shared" si="153"/>
        <v>0</v>
      </c>
      <c r="EIM68" s="30">
        <f t="shared" si="153"/>
        <v>0</v>
      </c>
      <c r="EIN68" s="30">
        <f t="shared" si="153"/>
        <v>0</v>
      </c>
      <c r="EIO68" s="30">
        <f t="shared" si="153"/>
        <v>0</v>
      </c>
      <c r="EIP68" s="30">
        <f t="shared" si="153"/>
        <v>0</v>
      </c>
      <c r="EIQ68" s="30">
        <f t="shared" si="153"/>
        <v>0</v>
      </c>
      <c r="EIR68" s="30">
        <f t="shared" si="153"/>
        <v>0</v>
      </c>
      <c r="EIS68" s="30">
        <f t="shared" si="153"/>
        <v>0</v>
      </c>
      <c r="EIT68" s="30">
        <f t="shared" si="153"/>
        <v>0</v>
      </c>
      <c r="EIU68" s="30">
        <f t="shared" si="153"/>
        <v>0</v>
      </c>
      <c r="EIV68" s="30">
        <f t="shared" si="153"/>
        <v>0</v>
      </c>
      <c r="EIW68" s="30">
        <f t="shared" si="153"/>
        <v>0</v>
      </c>
      <c r="EIX68" s="30">
        <f t="shared" si="153"/>
        <v>0</v>
      </c>
      <c r="EIY68" s="30">
        <f t="shared" si="153"/>
        <v>0</v>
      </c>
      <c r="EIZ68" s="30">
        <f t="shared" si="153"/>
        <v>0</v>
      </c>
      <c r="EJA68" s="30">
        <f t="shared" si="153"/>
        <v>0</v>
      </c>
      <c r="EJB68" s="30">
        <f t="shared" si="153"/>
        <v>0</v>
      </c>
      <c r="EJC68" s="30">
        <f t="shared" si="153"/>
        <v>0</v>
      </c>
      <c r="EJD68" s="30">
        <f t="shared" si="153"/>
        <v>0</v>
      </c>
      <c r="EJE68" s="30">
        <f t="shared" si="153"/>
        <v>0</v>
      </c>
      <c r="EJF68" s="30">
        <f t="shared" ref="EJF68:ELQ68" si="154">IF(EJE2&gt;year_stop,0,EJE70)</f>
        <v>0</v>
      </c>
      <c r="EJG68" s="30">
        <f t="shared" si="154"/>
        <v>0</v>
      </c>
      <c r="EJH68" s="30">
        <f t="shared" si="154"/>
        <v>0</v>
      </c>
      <c r="EJI68" s="30">
        <f t="shared" si="154"/>
        <v>0</v>
      </c>
      <c r="EJJ68" s="30">
        <f t="shared" si="154"/>
        <v>0</v>
      </c>
      <c r="EJK68" s="30">
        <f t="shared" si="154"/>
        <v>0</v>
      </c>
      <c r="EJL68" s="30">
        <f t="shared" si="154"/>
        <v>0</v>
      </c>
      <c r="EJM68" s="30">
        <f t="shared" si="154"/>
        <v>0</v>
      </c>
      <c r="EJN68" s="30">
        <f t="shared" si="154"/>
        <v>0</v>
      </c>
      <c r="EJO68" s="30">
        <f t="shared" si="154"/>
        <v>0</v>
      </c>
      <c r="EJP68" s="30">
        <f t="shared" si="154"/>
        <v>0</v>
      </c>
      <c r="EJQ68" s="30">
        <f t="shared" si="154"/>
        <v>0</v>
      </c>
      <c r="EJR68" s="30">
        <f t="shared" si="154"/>
        <v>0</v>
      </c>
      <c r="EJS68" s="30">
        <f t="shared" si="154"/>
        <v>0</v>
      </c>
      <c r="EJT68" s="30">
        <f t="shared" si="154"/>
        <v>0</v>
      </c>
      <c r="EJU68" s="30">
        <f t="shared" si="154"/>
        <v>0</v>
      </c>
      <c r="EJV68" s="30">
        <f t="shared" si="154"/>
        <v>0</v>
      </c>
      <c r="EJW68" s="30">
        <f t="shared" si="154"/>
        <v>0</v>
      </c>
      <c r="EJX68" s="30">
        <f t="shared" si="154"/>
        <v>0</v>
      </c>
      <c r="EJY68" s="30">
        <f t="shared" si="154"/>
        <v>0</v>
      </c>
      <c r="EJZ68" s="30">
        <f t="shared" si="154"/>
        <v>0</v>
      </c>
      <c r="EKA68" s="30">
        <f t="shared" si="154"/>
        <v>0</v>
      </c>
      <c r="EKB68" s="30">
        <f t="shared" si="154"/>
        <v>0</v>
      </c>
      <c r="EKC68" s="30">
        <f t="shared" si="154"/>
        <v>0</v>
      </c>
      <c r="EKD68" s="30">
        <f t="shared" si="154"/>
        <v>0</v>
      </c>
      <c r="EKE68" s="30">
        <f t="shared" si="154"/>
        <v>0</v>
      </c>
      <c r="EKF68" s="30">
        <f t="shared" si="154"/>
        <v>0</v>
      </c>
      <c r="EKG68" s="30">
        <f t="shared" si="154"/>
        <v>0</v>
      </c>
      <c r="EKH68" s="30">
        <f t="shared" si="154"/>
        <v>0</v>
      </c>
      <c r="EKI68" s="30">
        <f t="shared" si="154"/>
        <v>0</v>
      </c>
      <c r="EKJ68" s="30">
        <f t="shared" si="154"/>
        <v>0</v>
      </c>
      <c r="EKK68" s="30">
        <f t="shared" si="154"/>
        <v>0</v>
      </c>
      <c r="EKL68" s="30">
        <f t="shared" si="154"/>
        <v>0</v>
      </c>
      <c r="EKM68" s="30">
        <f t="shared" si="154"/>
        <v>0</v>
      </c>
      <c r="EKN68" s="30">
        <f t="shared" si="154"/>
        <v>0</v>
      </c>
      <c r="EKO68" s="30">
        <f t="shared" si="154"/>
        <v>0</v>
      </c>
      <c r="EKP68" s="30">
        <f t="shared" si="154"/>
        <v>0</v>
      </c>
      <c r="EKQ68" s="30">
        <f t="shared" si="154"/>
        <v>0</v>
      </c>
      <c r="EKR68" s="30">
        <f t="shared" si="154"/>
        <v>0</v>
      </c>
      <c r="EKS68" s="30">
        <f t="shared" si="154"/>
        <v>0</v>
      </c>
      <c r="EKT68" s="30">
        <f t="shared" si="154"/>
        <v>0</v>
      </c>
      <c r="EKU68" s="30">
        <f t="shared" si="154"/>
        <v>0</v>
      </c>
      <c r="EKV68" s="30">
        <f t="shared" si="154"/>
        <v>0</v>
      </c>
      <c r="EKW68" s="30">
        <f t="shared" si="154"/>
        <v>0</v>
      </c>
      <c r="EKX68" s="30">
        <f t="shared" si="154"/>
        <v>0</v>
      </c>
      <c r="EKY68" s="30">
        <f t="shared" si="154"/>
        <v>0</v>
      </c>
      <c r="EKZ68" s="30">
        <f t="shared" si="154"/>
        <v>0</v>
      </c>
      <c r="ELA68" s="30">
        <f t="shared" si="154"/>
        <v>0</v>
      </c>
      <c r="ELB68" s="30">
        <f t="shared" si="154"/>
        <v>0</v>
      </c>
      <c r="ELC68" s="30">
        <f t="shared" si="154"/>
        <v>0</v>
      </c>
      <c r="ELD68" s="30">
        <f t="shared" si="154"/>
        <v>0</v>
      </c>
      <c r="ELE68" s="30">
        <f t="shared" si="154"/>
        <v>0</v>
      </c>
      <c r="ELF68" s="30">
        <f t="shared" si="154"/>
        <v>0</v>
      </c>
      <c r="ELG68" s="30">
        <f t="shared" si="154"/>
        <v>0</v>
      </c>
      <c r="ELH68" s="30">
        <f t="shared" si="154"/>
        <v>0</v>
      </c>
      <c r="ELI68" s="30">
        <f t="shared" si="154"/>
        <v>0</v>
      </c>
      <c r="ELJ68" s="30">
        <f t="shared" si="154"/>
        <v>0</v>
      </c>
      <c r="ELK68" s="30">
        <f t="shared" si="154"/>
        <v>0</v>
      </c>
      <c r="ELL68" s="30">
        <f t="shared" si="154"/>
        <v>0</v>
      </c>
      <c r="ELM68" s="30">
        <f t="shared" si="154"/>
        <v>0</v>
      </c>
      <c r="ELN68" s="30">
        <f t="shared" si="154"/>
        <v>0</v>
      </c>
      <c r="ELO68" s="30">
        <f t="shared" si="154"/>
        <v>0</v>
      </c>
      <c r="ELP68" s="30">
        <f t="shared" si="154"/>
        <v>0</v>
      </c>
      <c r="ELQ68" s="30">
        <f t="shared" si="154"/>
        <v>0</v>
      </c>
      <c r="ELR68" s="30">
        <f t="shared" ref="ELR68:EOC68" si="155">IF(ELQ2&gt;year_stop,0,ELQ70)</f>
        <v>0</v>
      </c>
      <c r="ELS68" s="30">
        <f t="shared" si="155"/>
        <v>0</v>
      </c>
      <c r="ELT68" s="30">
        <f t="shared" si="155"/>
        <v>0</v>
      </c>
      <c r="ELU68" s="30">
        <f t="shared" si="155"/>
        <v>0</v>
      </c>
      <c r="ELV68" s="30">
        <f t="shared" si="155"/>
        <v>0</v>
      </c>
      <c r="ELW68" s="30">
        <f t="shared" si="155"/>
        <v>0</v>
      </c>
      <c r="ELX68" s="30">
        <f t="shared" si="155"/>
        <v>0</v>
      </c>
      <c r="ELY68" s="30">
        <f t="shared" si="155"/>
        <v>0</v>
      </c>
      <c r="ELZ68" s="30">
        <f t="shared" si="155"/>
        <v>0</v>
      </c>
      <c r="EMA68" s="30">
        <f t="shared" si="155"/>
        <v>0</v>
      </c>
      <c r="EMB68" s="30">
        <f t="shared" si="155"/>
        <v>0</v>
      </c>
      <c r="EMC68" s="30">
        <f t="shared" si="155"/>
        <v>0</v>
      </c>
      <c r="EMD68" s="30">
        <f t="shared" si="155"/>
        <v>0</v>
      </c>
      <c r="EME68" s="30">
        <f t="shared" si="155"/>
        <v>0</v>
      </c>
      <c r="EMF68" s="30">
        <f t="shared" si="155"/>
        <v>0</v>
      </c>
      <c r="EMG68" s="30">
        <f t="shared" si="155"/>
        <v>0</v>
      </c>
      <c r="EMH68" s="30">
        <f t="shared" si="155"/>
        <v>0</v>
      </c>
      <c r="EMI68" s="30">
        <f t="shared" si="155"/>
        <v>0</v>
      </c>
      <c r="EMJ68" s="30">
        <f t="shared" si="155"/>
        <v>0</v>
      </c>
      <c r="EMK68" s="30">
        <f t="shared" si="155"/>
        <v>0</v>
      </c>
      <c r="EML68" s="30">
        <f t="shared" si="155"/>
        <v>0</v>
      </c>
      <c r="EMM68" s="30">
        <f t="shared" si="155"/>
        <v>0</v>
      </c>
      <c r="EMN68" s="30">
        <f t="shared" si="155"/>
        <v>0</v>
      </c>
      <c r="EMO68" s="30">
        <f t="shared" si="155"/>
        <v>0</v>
      </c>
      <c r="EMP68" s="30">
        <f t="shared" si="155"/>
        <v>0</v>
      </c>
      <c r="EMQ68" s="30">
        <f t="shared" si="155"/>
        <v>0</v>
      </c>
      <c r="EMR68" s="30">
        <f t="shared" si="155"/>
        <v>0</v>
      </c>
      <c r="EMS68" s="30">
        <f t="shared" si="155"/>
        <v>0</v>
      </c>
      <c r="EMT68" s="30">
        <f t="shared" si="155"/>
        <v>0</v>
      </c>
      <c r="EMU68" s="30">
        <f t="shared" si="155"/>
        <v>0</v>
      </c>
      <c r="EMV68" s="30">
        <f t="shared" si="155"/>
        <v>0</v>
      </c>
      <c r="EMW68" s="30">
        <f t="shared" si="155"/>
        <v>0</v>
      </c>
      <c r="EMX68" s="30">
        <f t="shared" si="155"/>
        <v>0</v>
      </c>
      <c r="EMY68" s="30">
        <f t="shared" si="155"/>
        <v>0</v>
      </c>
      <c r="EMZ68" s="30">
        <f t="shared" si="155"/>
        <v>0</v>
      </c>
      <c r="ENA68" s="30">
        <f t="shared" si="155"/>
        <v>0</v>
      </c>
      <c r="ENB68" s="30">
        <f t="shared" si="155"/>
        <v>0</v>
      </c>
      <c r="ENC68" s="30">
        <f t="shared" si="155"/>
        <v>0</v>
      </c>
      <c r="END68" s="30">
        <f t="shared" si="155"/>
        <v>0</v>
      </c>
      <c r="ENE68" s="30">
        <f t="shared" si="155"/>
        <v>0</v>
      </c>
      <c r="ENF68" s="30">
        <f t="shared" si="155"/>
        <v>0</v>
      </c>
      <c r="ENG68" s="30">
        <f t="shared" si="155"/>
        <v>0</v>
      </c>
      <c r="ENH68" s="30">
        <f t="shared" si="155"/>
        <v>0</v>
      </c>
      <c r="ENI68" s="30">
        <f t="shared" si="155"/>
        <v>0</v>
      </c>
      <c r="ENJ68" s="30">
        <f t="shared" si="155"/>
        <v>0</v>
      </c>
      <c r="ENK68" s="30">
        <f t="shared" si="155"/>
        <v>0</v>
      </c>
      <c r="ENL68" s="30">
        <f t="shared" si="155"/>
        <v>0</v>
      </c>
      <c r="ENM68" s="30">
        <f t="shared" si="155"/>
        <v>0</v>
      </c>
      <c r="ENN68" s="30">
        <f t="shared" si="155"/>
        <v>0</v>
      </c>
      <c r="ENO68" s="30">
        <f t="shared" si="155"/>
        <v>0</v>
      </c>
      <c r="ENP68" s="30">
        <f t="shared" si="155"/>
        <v>0</v>
      </c>
      <c r="ENQ68" s="30">
        <f t="shared" si="155"/>
        <v>0</v>
      </c>
      <c r="ENR68" s="30">
        <f t="shared" si="155"/>
        <v>0</v>
      </c>
      <c r="ENS68" s="30">
        <f t="shared" si="155"/>
        <v>0</v>
      </c>
      <c r="ENT68" s="30">
        <f t="shared" si="155"/>
        <v>0</v>
      </c>
      <c r="ENU68" s="30">
        <f t="shared" si="155"/>
        <v>0</v>
      </c>
      <c r="ENV68" s="30">
        <f t="shared" si="155"/>
        <v>0</v>
      </c>
      <c r="ENW68" s="30">
        <f t="shared" si="155"/>
        <v>0</v>
      </c>
      <c r="ENX68" s="30">
        <f t="shared" si="155"/>
        <v>0</v>
      </c>
      <c r="ENY68" s="30">
        <f t="shared" si="155"/>
        <v>0</v>
      </c>
      <c r="ENZ68" s="30">
        <f t="shared" si="155"/>
        <v>0</v>
      </c>
      <c r="EOA68" s="30">
        <f t="shared" si="155"/>
        <v>0</v>
      </c>
      <c r="EOB68" s="30">
        <f t="shared" si="155"/>
        <v>0</v>
      </c>
      <c r="EOC68" s="30">
        <f t="shared" si="155"/>
        <v>0</v>
      </c>
      <c r="EOD68" s="30">
        <f t="shared" ref="EOD68:EQO68" si="156">IF(EOC2&gt;year_stop,0,EOC70)</f>
        <v>0</v>
      </c>
      <c r="EOE68" s="30">
        <f t="shared" si="156"/>
        <v>0</v>
      </c>
      <c r="EOF68" s="30">
        <f t="shared" si="156"/>
        <v>0</v>
      </c>
      <c r="EOG68" s="30">
        <f t="shared" si="156"/>
        <v>0</v>
      </c>
      <c r="EOH68" s="30">
        <f t="shared" si="156"/>
        <v>0</v>
      </c>
      <c r="EOI68" s="30">
        <f t="shared" si="156"/>
        <v>0</v>
      </c>
      <c r="EOJ68" s="30">
        <f t="shared" si="156"/>
        <v>0</v>
      </c>
      <c r="EOK68" s="30">
        <f t="shared" si="156"/>
        <v>0</v>
      </c>
      <c r="EOL68" s="30">
        <f t="shared" si="156"/>
        <v>0</v>
      </c>
      <c r="EOM68" s="30">
        <f t="shared" si="156"/>
        <v>0</v>
      </c>
      <c r="EON68" s="30">
        <f t="shared" si="156"/>
        <v>0</v>
      </c>
      <c r="EOO68" s="30">
        <f t="shared" si="156"/>
        <v>0</v>
      </c>
      <c r="EOP68" s="30">
        <f t="shared" si="156"/>
        <v>0</v>
      </c>
      <c r="EOQ68" s="30">
        <f t="shared" si="156"/>
        <v>0</v>
      </c>
      <c r="EOR68" s="30">
        <f t="shared" si="156"/>
        <v>0</v>
      </c>
      <c r="EOS68" s="30">
        <f t="shared" si="156"/>
        <v>0</v>
      </c>
      <c r="EOT68" s="30">
        <f t="shared" si="156"/>
        <v>0</v>
      </c>
      <c r="EOU68" s="30">
        <f t="shared" si="156"/>
        <v>0</v>
      </c>
      <c r="EOV68" s="30">
        <f t="shared" si="156"/>
        <v>0</v>
      </c>
      <c r="EOW68" s="30">
        <f t="shared" si="156"/>
        <v>0</v>
      </c>
      <c r="EOX68" s="30">
        <f t="shared" si="156"/>
        <v>0</v>
      </c>
      <c r="EOY68" s="30">
        <f t="shared" si="156"/>
        <v>0</v>
      </c>
      <c r="EOZ68" s="30">
        <f t="shared" si="156"/>
        <v>0</v>
      </c>
      <c r="EPA68" s="30">
        <f t="shared" si="156"/>
        <v>0</v>
      </c>
      <c r="EPB68" s="30">
        <f t="shared" si="156"/>
        <v>0</v>
      </c>
      <c r="EPC68" s="30">
        <f t="shared" si="156"/>
        <v>0</v>
      </c>
      <c r="EPD68" s="30">
        <f t="shared" si="156"/>
        <v>0</v>
      </c>
      <c r="EPE68" s="30">
        <f t="shared" si="156"/>
        <v>0</v>
      </c>
      <c r="EPF68" s="30">
        <f t="shared" si="156"/>
        <v>0</v>
      </c>
      <c r="EPG68" s="30">
        <f t="shared" si="156"/>
        <v>0</v>
      </c>
      <c r="EPH68" s="30">
        <f t="shared" si="156"/>
        <v>0</v>
      </c>
      <c r="EPI68" s="30">
        <f t="shared" si="156"/>
        <v>0</v>
      </c>
      <c r="EPJ68" s="30">
        <f t="shared" si="156"/>
        <v>0</v>
      </c>
      <c r="EPK68" s="30">
        <f t="shared" si="156"/>
        <v>0</v>
      </c>
      <c r="EPL68" s="30">
        <f t="shared" si="156"/>
        <v>0</v>
      </c>
      <c r="EPM68" s="30">
        <f t="shared" si="156"/>
        <v>0</v>
      </c>
      <c r="EPN68" s="30">
        <f t="shared" si="156"/>
        <v>0</v>
      </c>
      <c r="EPO68" s="30">
        <f t="shared" si="156"/>
        <v>0</v>
      </c>
      <c r="EPP68" s="30">
        <f t="shared" si="156"/>
        <v>0</v>
      </c>
      <c r="EPQ68" s="30">
        <f t="shared" si="156"/>
        <v>0</v>
      </c>
      <c r="EPR68" s="30">
        <f t="shared" si="156"/>
        <v>0</v>
      </c>
      <c r="EPS68" s="30">
        <f t="shared" si="156"/>
        <v>0</v>
      </c>
      <c r="EPT68" s="30">
        <f t="shared" si="156"/>
        <v>0</v>
      </c>
      <c r="EPU68" s="30">
        <f t="shared" si="156"/>
        <v>0</v>
      </c>
      <c r="EPV68" s="30">
        <f t="shared" si="156"/>
        <v>0</v>
      </c>
      <c r="EPW68" s="30">
        <f t="shared" si="156"/>
        <v>0</v>
      </c>
      <c r="EPX68" s="30">
        <f t="shared" si="156"/>
        <v>0</v>
      </c>
      <c r="EPY68" s="30">
        <f t="shared" si="156"/>
        <v>0</v>
      </c>
      <c r="EPZ68" s="30">
        <f t="shared" si="156"/>
        <v>0</v>
      </c>
      <c r="EQA68" s="30">
        <f t="shared" si="156"/>
        <v>0</v>
      </c>
      <c r="EQB68" s="30">
        <f t="shared" si="156"/>
        <v>0</v>
      </c>
      <c r="EQC68" s="30">
        <f t="shared" si="156"/>
        <v>0</v>
      </c>
      <c r="EQD68" s="30">
        <f t="shared" si="156"/>
        <v>0</v>
      </c>
      <c r="EQE68" s="30">
        <f t="shared" si="156"/>
        <v>0</v>
      </c>
      <c r="EQF68" s="30">
        <f t="shared" si="156"/>
        <v>0</v>
      </c>
      <c r="EQG68" s="30">
        <f t="shared" si="156"/>
        <v>0</v>
      </c>
      <c r="EQH68" s="30">
        <f t="shared" si="156"/>
        <v>0</v>
      </c>
      <c r="EQI68" s="30">
        <f t="shared" si="156"/>
        <v>0</v>
      </c>
      <c r="EQJ68" s="30">
        <f t="shared" si="156"/>
        <v>0</v>
      </c>
      <c r="EQK68" s="30">
        <f t="shared" si="156"/>
        <v>0</v>
      </c>
      <c r="EQL68" s="30">
        <f t="shared" si="156"/>
        <v>0</v>
      </c>
      <c r="EQM68" s="30">
        <f t="shared" si="156"/>
        <v>0</v>
      </c>
      <c r="EQN68" s="30">
        <f t="shared" si="156"/>
        <v>0</v>
      </c>
      <c r="EQO68" s="30">
        <f t="shared" si="156"/>
        <v>0</v>
      </c>
      <c r="EQP68" s="30">
        <f t="shared" ref="EQP68:ETA68" si="157">IF(EQO2&gt;year_stop,0,EQO70)</f>
        <v>0</v>
      </c>
      <c r="EQQ68" s="30">
        <f t="shared" si="157"/>
        <v>0</v>
      </c>
      <c r="EQR68" s="30">
        <f t="shared" si="157"/>
        <v>0</v>
      </c>
      <c r="EQS68" s="30">
        <f t="shared" si="157"/>
        <v>0</v>
      </c>
      <c r="EQT68" s="30">
        <f t="shared" si="157"/>
        <v>0</v>
      </c>
      <c r="EQU68" s="30">
        <f t="shared" si="157"/>
        <v>0</v>
      </c>
      <c r="EQV68" s="30">
        <f t="shared" si="157"/>
        <v>0</v>
      </c>
      <c r="EQW68" s="30">
        <f t="shared" si="157"/>
        <v>0</v>
      </c>
      <c r="EQX68" s="30">
        <f t="shared" si="157"/>
        <v>0</v>
      </c>
      <c r="EQY68" s="30">
        <f t="shared" si="157"/>
        <v>0</v>
      </c>
      <c r="EQZ68" s="30">
        <f t="shared" si="157"/>
        <v>0</v>
      </c>
      <c r="ERA68" s="30">
        <f t="shared" si="157"/>
        <v>0</v>
      </c>
      <c r="ERB68" s="30">
        <f t="shared" si="157"/>
        <v>0</v>
      </c>
      <c r="ERC68" s="30">
        <f t="shared" si="157"/>
        <v>0</v>
      </c>
      <c r="ERD68" s="30">
        <f t="shared" si="157"/>
        <v>0</v>
      </c>
      <c r="ERE68" s="30">
        <f t="shared" si="157"/>
        <v>0</v>
      </c>
      <c r="ERF68" s="30">
        <f t="shared" si="157"/>
        <v>0</v>
      </c>
      <c r="ERG68" s="30">
        <f t="shared" si="157"/>
        <v>0</v>
      </c>
      <c r="ERH68" s="30">
        <f t="shared" si="157"/>
        <v>0</v>
      </c>
      <c r="ERI68" s="30">
        <f t="shared" si="157"/>
        <v>0</v>
      </c>
      <c r="ERJ68" s="30">
        <f t="shared" si="157"/>
        <v>0</v>
      </c>
      <c r="ERK68" s="30">
        <f t="shared" si="157"/>
        <v>0</v>
      </c>
      <c r="ERL68" s="30">
        <f t="shared" si="157"/>
        <v>0</v>
      </c>
      <c r="ERM68" s="30">
        <f t="shared" si="157"/>
        <v>0</v>
      </c>
      <c r="ERN68" s="30">
        <f t="shared" si="157"/>
        <v>0</v>
      </c>
      <c r="ERO68" s="30">
        <f t="shared" si="157"/>
        <v>0</v>
      </c>
      <c r="ERP68" s="30">
        <f t="shared" si="157"/>
        <v>0</v>
      </c>
      <c r="ERQ68" s="30">
        <f t="shared" si="157"/>
        <v>0</v>
      </c>
      <c r="ERR68" s="30">
        <f t="shared" si="157"/>
        <v>0</v>
      </c>
      <c r="ERS68" s="30">
        <f t="shared" si="157"/>
        <v>0</v>
      </c>
      <c r="ERT68" s="30">
        <f t="shared" si="157"/>
        <v>0</v>
      </c>
      <c r="ERU68" s="30">
        <f t="shared" si="157"/>
        <v>0</v>
      </c>
      <c r="ERV68" s="30">
        <f t="shared" si="157"/>
        <v>0</v>
      </c>
      <c r="ERW68" s="30">
        <f t="shared" si="157"/>
        <v>0</v>
      </c>
      <c r="ERX68" s="30">
        <f t="shared" si="157"/>
        <v>0</v>
      </c>
      <c r="ERY68" s="30">
        <f t="shared" si="157"/>
        <v>0</v>
      </c>
      <c r="ERZ68" s="30">
        <f t="shared" si="157"/>
        <v>0</v>
      </c>
      <c r="ESA68" s="30">
        <f t="shared" si="157"/>
        <v>0</v>
      </c>
      <c r="ESB68" s="30">
        <f t="shared" si="157"/>
        <v>0</v>
      </c>
      <c r="ESC68" s="30">
        <f t="shared" si="157"/>
        <v>0</v>
      </c>
      <c r="ESD68" s="30">
        <f t="shared" si="157"/>
        <v>0</v>
      </c>
      <c r="ESE68" s="30">
        <f t="shared" si="157"/>
        <v>0</v>
      </c>
      <c r="ESF68" s="30">
        <f t="shared" si="157"/>
        <v>0</v>
      </c>
      <c r="ESG68" s="30">
        <f t="shared" si="157"/>
        <v>0</v>
      </c>
      <c r="ESH68" s="30">
        <f t="shared" si="157"/>
        <v>0</v>
      </c>
      <c r="ESI68" s="30">
        <f t="shared" si="157"/>
        <v>0</v>
      </c>
      <c r="ESJ68" s="30">
        <f t="shared" si="157"/>
        <v>0</v>
      </c>
      <c r="ESK68" s="30">
        <f t="shared" si="157"/>
        <v>0</v>
      </c>
      <c r="ESL68" s="30">
        <f t="shared" si="157"/>
        <v>0</v>
      </c>
      <c r="ESM68" s="30">
        <f t="shared" si="157"/>
        <v>0</v>
      </c>
      <c r="ESN68" s="30">
        <f t="shared" si="157"/>
        <v>0</v>
      </c>
      <c r="ESO68" s="30">
        <f t="shared" si="157"/>
        <v>0</v>
      </c>
      <c r="ESP68" s="30">
        <f t="shared" si="157"/>
        <v>0</v>
      </c>
      <c r="ESQ68" s="30">
        <f t="shared" si="157"/>
        <v>0</v>
      </c>
      <c r="ESR68" s="30">
        <f t="shared" si="157"/>
        <v>0</v>
      </c>
      <c r="ESS68" s="30">
        <f t="shared" si="157"/>
        <v>0</v>
      </c>
      <c r="EST68" s="30">
        <f t="shared" si="157"/>
        <v>0</v>
      </c>
      <c r="ESU68" s="30">
        <f t="shared" si="157"/>
        <v>0</v>
      </c>
      <c r="ESV68" s="30">
        <f t="shared" si="157"/>
        <v>0</v>
      </c>
      <c r="ESW68" s="30">
        <f t="shared" si="157"/>
        <v>0</v>
      </c>
      <c r="ESX68" s="30">
        <f t="shared" si="157"/>
        <v>0</v>
      </c>
      <c r="ESY68" s="30">
        <f t="shared" si="157"/>
        <v>0</v>
      </c>
      <c r="ESZ68" s="30">
        <f t="shared" si="157"/>
        <v>0</v>
      </c>
      <c r="ETA68" s="30">
        <f t="shared" si="157"/>
        <v>0</v>
      </c>
      <c r="ETB68" s="30">
        <f t="shared" ref="ETB68:EVM68" si="158">IF(ETA2&gt;year_stop,0,ETA70)</f>
        <v>0</v>
      </c>
      <c r="ETC68" s="30">
        <f t="shared" si="158"/>
        <v>0</v>
      </c>
      <c r="ETD68" s="30">
        <f t="shared" si="158"/>
        <v>0</v>
      </c>
      <c r="ETE68" s="30">
        <f t="shared" si="158"/>
        <v>0</v>
      </c>
      <c r="ETF68" s="30">
        <f t="shared" si="158"/>
        <v>0</v>
      </c>
      <c r="ETG68" s="30">
        <f t="shared" si="158"/>
        <v>0</v>
      </c>
      <c r="ETH68" s="30">
        <f t="shared" si="158"/>
        <v>0</v>
      </c>
      <c r="ETI68" s="30">
        <f t="shared" si="158"/>
        <v>0</v>
      </c>
      <c r="ETJ68" s="30">
        <f t="shared" si="158"/>
        <v>0</v>
      </c>
      <c r="ETK68" s="30">
        <f t="shared" si="158"/>
        <v>0</v>
      </c>
      <c r="ETL68" s="30">
        <f t="shared" si="158"/>
        <v>0</v>
      </c>
      <c r="ETM68" s="30">
        <f t="shared" si="158"/>
        <v>0</v>
      </c>
      <c r="ETN68" s="30">
        <f t="shared" si="158"/>
        <v>0</v>
      </c>
      <c r="ETO68" s="30">
        <f t="shared" si="158"/>
        <v>0</v>
      </c>
      <c r="ETP68" s="30">
        <f t="shared" si="158"/>
        <v>0</v>
      </c>
      <c r="ETQ68" s="30">
        <f t="shared" si="158"/>
        <v>0</v>
      </c>
      <c r="ETR68" s="30">
        <f t="shared" si="158"/>
        <v>0</v>
      </c>
      <c r="ETS68" s="30">
        <f t="shared" si="158"/>
        <v>0</v>
      </c>
      <c r="ETT68" s="30">
        <f t="shared" si="158"/>
        <v>0</v>
      </c>
      <c r="ETU68" s="30">
        <f t="shared" si="158"/>
        <v>0</v>
      </c>
      <c r="ETV68" s="30">
        <f t="shared" si="158"/>
        <v>0</v>
      </c>
      <c r="ETW68" s="30">
        <f t="shared" si="158"/>
        <v>0</v>
      </c>
      <c r="ETX68" s="30">
        <f t="shared" si="158"/>
        <v>0</v>
      </c>
      <c r="ETY68" s="30">
        <f t="shared" si="158"/>
        <v>0</v>
      </c>
      <c r="ETZ68" s="30">
        <f t="shared" si="158"/>
        <v>0</v>
      </c>
      <c r="EUA68" s="30">
        <f t="shared" si="158"/>
        <v>0</v>
      </c>
      <c r="EUB68" s="30">
        <f t="shared" si="158"/>
        <v>0</v>
      </c>
      <c r="EUC68" s="30">
        <f t="shared" si="158"/>
        <v>0</v>
      </c>
      <c r="EUD68" s="30">
        <f t="shared" si="158"/>
        <v>0</v>
      </c>
      <c r="EUE68" s="30">
        <f t="shared" si="158"/>
        <v>0</v>
      </c>
      <c r="EUF68" s="30">
        <f t="shared" si="158"/>
        <v>0</v>
      </c>
      <c r="EUG68" s="30">
        <f t="shared" si="158"/>
        <v>0</v>
      </c>
      <c r="EUH68" s="30">
        <f t="shared" si="158"/>
        <v>0</v>
      </c>
      <c r="EUI68" s="30">
        <f t="shared" si="158"/>
        <v>0</v>
      </c>
      <c r="EUJ68" s="30">
        <f t="shared" si="158"/>
        <v>0</v>
      </c>
      <c r="EUK68" s="30">
        <f t="shared" si="158"/>
        <v>0</v>
      </c>
      <c r="EUL68" s="30">
        <f t="shared" si="158"/>
        <v>0</v>
      </c>
      <c r="EUM68" s="30">
        <f t="shared" si="158"/>
        <v>0</v>
      </c>
      <c r="EUN68" s="30">
        <f t="shared" si="158"/>
        <v>0</v>
      </c>
      <c r="EUO68" s="30">
        <f t="shared" si="158"/>
        <v>0</v>
      </c>
      <c r="EUP68" s="30">
        <f t="shared" si="158"/>
        <v>0</v>
      </c>
      <c r="EUQ68" s="30">
        <f t="shared" si="158"/>
        <v>0</v>
      </c>
      <c r="EUR68" s="30">
        <f t="shared" si="158"/>
        <v>0</v>
      </c>
      <c r="EUS68" s="30">
        <f t="shared" si="158"/>
        <v>0</v>
      </c>
      <c r="EUT68" s="30">
        <f t="shared" si="158"/>
        <v>0</v>
      </c>
      <c r="EUU68" s="30">
        <f t="shared" si="158"/>
        <v>0</v>
      </c>
      <c r="EUV68" s="30">
        <f t="shared" si="158"/>
        <v>0</v>
      </c>
      <c r="EUW68" s="30">
        <f t="shared" si="158"/>
        <v>0</v>
      </c>
      <c r="EUX68" s="30">
        <f t="shared" si="158"/>
        <v>0</v>
      </c>
      <c r="EUY68" s="30">
        <f t="shared" si="158"/>
        <v>0</v>
      </c>
      <c r="EUZ68" s="30">
        <f t="shared" si="158"/>
        <v>0</v>
      </c>
      <c r="EVA68" s="30">
        <f t="shared" si="158"/>
        <v>0</v>
      </c>
      <c r="EVB68" s="30">
        <f t="shared" si="158"/>
        <v>0</v>
      </c>
      <c r="EVC68" s="30">
        <f t="shared" si="158"/>
        <v>0</v>
      </c>
      <c r="EVD68" s="30">
        <f t="shared" si="158"/>
        <v>0</v>
      </c>
      <c r="EVE68" s="30">
        <f t="shared" si="158"/>
        <v>0</v>
      </c>
      <c r="EVF68" s="30">
        <f t="shared" si="158"/>
        <v>0</v>
      </c>
      <c r="EVG68" s="30">
        <f t="shared" si="158"/>
        <v>0</v>
      </c>
      <c r="EVH68" s="30">
        <f t="shared" si="158"/>
        <v>0</v>
      </c>
      <c r="EVI68" s="30">
        <f t="shared" si="158"/>
        <v>0</v>
      </c>
      <c r="EVJ68" s="30">
        <f t="shared" si="158"/>
        <v>0</v>
      </c>
      <c r="EVK68" s="30">
        <f t="shared" si="158"/>
        <v>0</v>
      </c>
      <c r="EVL68" s="30">
        <f t="shared" si="158"/>
        <v>0</v>
      </c>
      <c r="EVM68" s="30">
        <f t="shared" si="158"/>
        <v>0</v>
      </c>
      <c r="EVN68" s="30">
        <f t="shared" ref="EVN68:EXY68" si="159">IF(EVM2&gt;year_stop,0,EVM70)</f>
        <v>0</v>
      </c>
      <c r="EVO68" s="30">
        <f t="shared" si="159"/>
        <v>0</v>
      </c>
      <c r="EVP68" s="30">
        <f t="shared" si="159"/>
        <v>0</v>
      </c>
      <c r="EVQ68" s="30">
        <f t="shared" si="159"/>
        <v>0</v>
      </c>
      <c r="EVR68" s="30">
        <f t="shared" si="159"/>
        <v>0</v>
      </c>
      <c r="EVS68" s="30">
        <f t="shared" si="159"/>
        <v>0</v>
      </c>
      <c r="EVT68" s="30">
        <f t="shared" si="159"/>
        <v>0</v>
      </c>
      <c r="EVU68" s="30">
        <f t="shared" si="159"/>
        <v>0</v>
      </c>
      <c r="EVV68" s="30">
        <f t="shared" si="159"/>
        <v>0</v>
      </c>
      <c r="EVW68" s="30">
        <f t="shared" si="159"/>
        <v>0</v>
      </c>
      <c r="EVX68" s="30">
        <f t="shared" si="159"/>
        <v>0</v>
      </c>
      <c r="EVY68" s="30">
        <f t="shared" si="159"/>
        <v>0</v>
      </c>
      <c r="EVZ68" s="30">
        <f t="shared" si="159"/>
        <v>0</v>
      </c>
      <c r="EWA68" s="30">
        <f t="shared" si="159"/>
        <v>0</v>
      </c>
      <c r="EWB68" s="30">
        <f t="shared" si="159"/>
        <v>0</v>
      </c>
      <c r="EWC68" s="30">
        <f t="shared" si="159"/>
        <v>0</v>
      </c>
      <c r="EWD68" s="30">
        <f t="shared" si="159"/>
        <v>0</v>
      </c>
      <c r="EWE68" s="30">
        <f t="shared" si="159"/>
        <v>0</v>
      </c>
      <c r="EWF68" s="30">
        <f t="shared" si="159"/>
        <v>0</v>
      </c>
      <c r="EWG68" s="30">
        <f t="shared" si="159"/>
        <v>0</v>
      </c>
      <c r="EWH68" s="30">
        <f t="shared" si="159"/>
        <v>0</v>
      </c>
      <c r="EWI68" s="30">
        <f t="shared" si="159"/>
        <v>0</v>
      </c>
      <c r="EWJ68" s="30">
        <f t="shared" si="159"/>
        <v>0</v>
      </c>
      <c r="EWK68" s="30">
        <f t="shared" si="159"/>
        <v>0</v>
      </c>
      <c r="EWL68" s="30">
        <f t="shared" si="159"/>
        <v>0</v>
      </c>
      <c r="EWM68" s="30">
        <f t="shared" si="159"/>
        <v>0</v>
      </c>
      <c r="EWN68" s="30">
        <f t="shared" si="159"/>
        <v>0</v>
      </c>
      <c r="EWO68" s="30">
        <f t="shared" si="159"/>
        <v>0</v>
      </c>
      <c r="EWP68" s="30">
        <f t="shared" si="159"/>
        <v>0</v>
      </c>
      <c r="EWQ68" s="30">
        <f t="shared" si="159"/>
        <v>0</v>
      </c>
      <c r="EWR68" s="30">
        <f t="shared" si="159"/>
        <v>0</v>
      </c>
      <c r="EWS68" s="30">
        <f t="shared" si="159"/>
        <v>0</v>
      </c>
      <c r="EWT68" s="30">
        <f t="shared" si="159"/>
        <v>0</v>
      </c>
      <c r="EWU68" s="30">
        <f t="shared" si="159"/>
        <v>0</v>
      </c>
      <c r="EWV68" s="30">
        <f t="shared" si="159"/>
        <v>0</v>
      </c>
      <c r="EWW68" s="30">
        <f t="shared" si="159"/>
        <v>0</v>
      </c>
      <c r="EWX68" s="30">
        <f t="shared" si="159"/>
        <v>0</v>
      </c>
      <c r="EWY68" s="30">
        <f t="shared" si="159"/>
        <v>0</v>
      </c>
      <c r="EWZ68" s="30">
        <f t="shared" si="159"/>
        <v>0</v>
      </c>
      <c r="EXA68" s="30">
        <f t="shared" si="159"/>
        <v>0</v>
      </c>
      <c r="EXB68" s="30">
        <f t="shared" si="159"/>
        <v>0</v>
      </c>
      <c r="EXC68" s="30">
        <f t="shared" si="159"/>
        <v>0</v>
      </c>
      <c r="EXD68" s="30">
        <f t="shared" si="159"/>
        <v>0</v>
      </c>
      <c r="EXE68" s="30">
        <f t="shared" si="159"/>
        <v>0</v>
      </c>
      <c r="EXF68" s="30">
        <f t="shared" si="159"/>
        <v>0</v>
      </c>
      <c r="EXG68" s="30">
        <f t="shared" si="159"/>
        <v>0</v>
      </c>
      <c r="EXH68" s="30">
        <f t="shared" si="159"/>
        <v>0</v>
      </c>
      <c r="EXI68" s="30">
        <f t="shared" si="159"/>
        <v>0</v>
      </c>
      <c r="EXJ68" s="30">
        <f t="shared" si="159"/>
        <v>0</v>
      </c>
      <c r="EXK68" s="30">
        <f t="shared" si="159"/>
        <v>0</v>
      </c>
      <c r="EXL68" s="30">
        <f t="shared" si="159"/>
        <v>0</v>
      </c>
      <c r="EXM68" s="30">
        <f t="shared" si="159"/>
        <v>0</v>
      </c>
      <c r="EXN68" s="30">
        <f t="shared" si="159"/>
        <v>0</v>
      </c>
      <c r="EXO68" s="30">
        <f t="shared" si="159"/>
        <v>0</v>
      </c>
      <c r="EXP68" s="30">
        <f t="shared" si="159"/>
        <v>0</v>
      </c>
      <c r="EXQ68" s="30">
        <f t="shared" si="159"/>
        <v>0</v>
      </c>
      <c r="EXR68" s="30">
        <f t="shared" si="159"/>
        <v>0</v>
      </c>
      <c r="EXS68" s="30">
        <f t="shared" si="159"/>
        <v>0</v>
      </c>
      <c r="EXT68" s="30">
        <f t="shared" si="159"/>
        <v>0</v>
      </c>
      <c r="EXU68" s="30">
        <f t="shared" si="159"/>
        <v>0</v>
      </c>
      <c r="EXV68" s="30">
        <f t="shared" si="159"/>
        <v>0</v>
      </c>
      <c r="EXW68" s="30">
        <f t="shared" si="159"/>
        <v>0</v>
      </c>
      <c r="EXX68" s="30">
        <f t="shared" si="159"/>
        <v>0</v>
      </c>
      <c r="EXY68" s="30">
        <f t="shared" si="159"/>
        <v>0</v>
      </c>
      <c r="EXZ68" s="30">
        <f t="shared" ref="EXZ68:FAK68" si="160">IF(EXY2&gt;year_stop,0,EXY70)</f>
        <v>0</v>
      </c>
      <c r="EYA68" s="30">
        <f t="shared" si="160"/>
        <v>0</v>
      </c>
      <c r="EYB68" s="30">
        <f t="shared" si="160"/>
        <v>0</v>
      </c>
      <c r="EYC68" s="30">
        <f t="shared" si="160"/>
        <v>0</v>
      </c>
      <c r="EYD68" s="30">
        <f t="shared" si="160"/>
        <v>0</v>
      </c>
      <c r="EYE68" s="30">
        <f t="shared" si="160"/>
        <v>0</v>
      </c>
      <c r="EYF68" s="30">
        <f t="shared" si="160"/>
        <v>0</v>
      </c>
      <c r="EYG68" s="30">
        <f t="shared" si="160"/>
        <v>0</v>
      </c>
      <c r="EYH68" s="30">
        <f t="shared" si="160"/>
        <v>0</v>
      </c>
      <c r="EYI68" s="30">
        <f t="shared" si="160"/>
        <v>0</v>
      </c>
      <c r="EYJ68" s="30">
        <f t="shared" si="160"/>
        <v>0</v>
      </c>
      <c r="EYK68" s="30">
        <f t="shared" si="160"/>
        <v>0</v>
      </c>
      <c r="EYL68" s="30">
        <f t="shared" si="160"/>
        <v>0</v>
      </c>
      <c r="EYM68" s="30">
        <f t="shared" si="160"/>
        <v>0</v>
      </c>
      <c r="EYN68" s="30">
        <f t="shared" si="160"/>
        <v>0</v>
      </c>
      <c r="EYO68" s="30">
        <f t="shared" si="160"/>
        <v>0</v>
      </c>
      <c r="EYP68" s="30">
        <f t="shared" si="160"/>
        <v>0</v>
      </c>
      <c r="EYQ68" s="30">
        <f t="shared" si="160"/>
        <v>0</v>
      </c>
      <c r="EYR68" s="30">
        <f t="shared" si="160"/>
        <v>0</v>
      </c>
      <c r="EYS68" s="30">
        <f t="shared" si="160"/>
        <v>0</v>
      </c>
      <c r="EYT68" s="30">
        <f t="shared" si="160"/>
        <v>0</v>
      </c>
      <c r="EYU68" s="30">
        <f t="shared" si="160"/>
        <v>0</v>
      </c>
      <c r="EYV68" s="30">
        <f t="shared" si="160"/>
        <v>0</v>
      </c>
      <c r="EYW68" s="30">
        <f t="shared" si="160"/>
        <v>0</v>
      </c>
      <c r="EYX68" s="30">
        <f t="shared" si="160"/>
        <v>0</v>
      </c>
      <c r="EYY68" s="30">
        <f t="shared" si="160"/>
        <v>0</v>
      </c>
      <c r="EYZ68" s="30">
        <f t="shared" si="160"/>
        <v>0</v>
      </c>
      <c r="EZA68" s="30">
        <f t="shared" si="160"/>
        <v>0</v>
      </c>
      <c r="EZB68" s="30">
        <f t="shared" si="160"/>
        <v>0</v>
      </c>
      <c r="EZC68" s="30">
        <f t="shared" si="160"/>
        <v>0</v>
      </c>
      <c r="EZD68" s="30">
        <f t="shared" si="160"/>
        <v>0</v>
      </c>
      <c r="EZE68" s="30">
        <f t="shared" si="160"/>
        <v>0</v>
      </c>
      <c r="EZF68" s="30">
        <f t="shared" si="160"/>
        <v>0</v>
      </c>
      <c r="EZG68" s="30">
        <f t="shared" si="160"/>
        <v>0</v>
      </c>
      <c r="EZH68" s="30">
        <f t="shared" si="160"/>
        <v>0</v>
      </c>
      <c r="EZI68" s="30">
        <f t="shared" si="160"/>
        <v>0</v>
      </c>
      <c r="EZJ68" s="30">
        <f t="shared" si="160"/>
        <v>0</v>
      </c>
      <c r="EZK68" s="30">
        <f t="shared" si="160"/>
        <v>0</v>
      </c>
      <c r="EZL68" s="30">
        <f t="shared" si="160"/>
        <v>0</v>
      </c>
      <c r="EZM68" s="30">
        <f t="shared" si="160"/>
        <v>0</v>
      </c>
      <c r="EZN68" s="30">
        <f t="shared" si="160"/>
        <v>0</v>
      </c>
      <c r="EZO68" s="30">
        <f t="shared" si="160"/>
        <v>0</v>
      </c>
      <c r="EZP68" s="30">
        <f t="shared" si="160"/>
        <v>0</v>
      </c>
      <c r="EZQ68" s="30">
        <f t="shared" si="160"/>
        <v>0</v>
      </c>
      <c r="EZR68" s="30">
        <f t="shared" si="160"/>
        <v>0</v>
      </c>
      <c r="EZS68" s="30">
        <f t="shared" si="160"/>
        <v>0</v>
      </c>
      <c r="EZT68" s="30">
        <f t="shared" si="160"/>
        <v>0</v>
      </c>
      <c r="EZU68" s="30">
        <f t="shared" si="160"/>
        <v>0</v>
      </c>
      <c r="EZV68" s="30">
        <f t="shared" si="160"/>
        <v>0</v>
      </c>
      <c r="EZW68" s="30">
        <f t="shared" si="160"/>
        <v>0</v>
      </c>
      <c r="EZX68" s="30">
        <f t="shared" si="160"/>
        <v>0</v>
      </c>
      <c r="EZY68" s="30">
        <f t="shared" si="160"/>
        <v>0</v>
      </c>
      <c r="EZZ68" s="30">
        <f t="shared" si="160"/>
        <v>0</v>
      </c>
      <c r="FAA68" s="30">
        <f t="shared" si="160"/>
        <v>0</v>
      </c>
      <c r="FAB68" s="30">
        <f t="shared" si="160"/>
        <v>0</v>
      </c>
      <c r="FAC68" s="30">
        <f t="shared" si="160"/>
        <v>0</v>
      </c>
      <c r="FAD68" s="30">
        <f t="shared" si="160"/>
        <v>0</v>
      </c>
      <c r="FAE68" s="30">
        <f t="shared" si="160"/>
        <v>0</v>
      </c>
      <c r="FAF68" s="30">
        <f t="shared" si="160"/>
        <v>0</v>
      </c>
      <c r="FAG68" s="30">
        <f t="shared" si="160"/>
        <v>0</v>
      </c>
      <c r="FAH68" s="30">
        <f t="shared" si="160"/>
        <v>0</v>
      </c>
      <c r="FAI68" s="30">
        <f t="shared" si="160"/>
        <v>0</v>
      </c>
      <c r="FAJ68" s="30">
        <f t="shared" si="160"/>
        <v>0</v>
      </c>
      <c r="FAK68" s="30">
        <f t="shared" si="160"/>
        <v>0</v>
      </c>
      <c r="FAL68" s="30">
        <f t="shared" ref="FAL68:FCW68" si="161">IF(FAK2&gt;year_stop,0,FAK70)</f>
        <v>0</v>
      </c>
      <c r="FAM68" s="30">
        <f t="shared" si="161"/>
        <v>0</v>
      </c>
      <c r="FAN68" s="30">
        <f t="shared" si="161"/>
        <v>0</v>
      </c>
      <c r="FAO68" s="30">
        <f t="shared" si="161"/>
        <v>0</v>
      </c>
      <c r="FAP68" s="30">
        <f t="shared" si="161"/>
        <v>0</v>
      </c>
      <c r="FAQ68" s="30">
        <f t="shared" si="161"/>
        <v>0</v>
      </c>
      <c r="FAR68" s="30">
        <f t="shared" si="161"/>
        <v>0</v>
      </c>
      <c r="FAS68" s="30">
        <f t="shared" si="161"/>
        <v>0</v>
      </c>
      <c r="FAT68" s="30">
        <f t="shared" si="161"/>
        <v>0</v>
      </c>
      <c r="FAU68" s="30">
        <f t="shared" si="161"/>
        <v>0</v>
      </c>
      <c r="FAV68" s="30">
        <f t="shared" si="161"/>
        <v>0</v>
      </c>
      <c r="FAW68" s="30">
        <f t="shared" si="161"/>
        <v>0</v>
      </c>
      <c r="FAX68" s="30">
        <f t="shared" si="161"/>
        <v>0</v>
      </c>
      <c r="FAY68" s="30">
        <f t="shared" si="161"/>
        <v>0</v>
      </c>
      <c r="FAZ68" s="30">
        <f t="shared" si="161"/>
        <v>0</v>
      </c>
      <c r="FBA68" s="30">
        <f t="shared" si="161"/>
        <v>0</v>
      </c>
      <c r="FBB68" s="30">
        <f t="shared" si="161"/>
        <v>0</v>
      </c>
      <c r="FBC68" s="30">
        <f t="shared" si="161"/>
        <v>0</v>
      </c>
      <c r="FBD68" s="30">
        <f t="shared" si="161"/>
        <v>0</v>
      </c>
      <c r="FBE68" s="30">
        <f t="shared" si="161"/>
        <v>0</v>
      </c>
      <c r="FBF68" s="30">
        <f t="shared" si="161"/>
        <v>0</v>
      </c>
      <c r="FBG68" s="30">
        <f t="shared" si="161"/>
        <v>0</v>
      </c>
      <c r="FBH68" s="30">
        <f t="shared" si="161"/>
        <v>0</v>
      </c>
      <c r="FBI68" s="30">
        <f t="shared" si="161"/>
        <v>0</v>
      </c>
      <c r="FBJ68" s="30">
        <f t="shared" si="161"/>
        <v>0</v>
      </c>
      <c r="FBK68" s="30">
        <f t="shared" si="161"/>
        <v>0</v>
      </c>
      <c r="FBL68" s="30">
        <f t="shared" si="161"/>
        <v>0</v>
      </c>
      <c r="FBM68" s="30">
        <f t="shared" si="161"/>
        <v>0</v>
      </c>
      <c r="FBN68" s="30">
        <f t="shared" si="161"/>
        <v>0</v>
      </c>
      <c r="FBO68" s="30">
        <f t="shared" si="161"/>
        <v>0</v>
      </c>
      <c r="FBP68" s="30">
        <f t="shared" si="161"/>
        <v>0</v>
      </c>
      <c r="FBQ68" s="30">
        <f t="shared" si="161"/>
        <v>0</v>
      </c>
      <c r="FBR68" s="30">
        <f t="shared" si="161"/>
        <v>0</v>
      </c>
      <c r="FBS68" s="30">
        <f t="shared" si="161"/>
        <v>0</v>
      </c>
      <c r="FBT68" s="30">
        <f t="shared" si="161"/>
        <v>0</v>
      </c>
      <c r="FBU68" s="30">
        <f t="shared" si="161"/>
        <v>0</v>
      </c>
      <c r="FBV68" s="30">
        <f t="shared" si="161"/>
        <v>0</v>
      </c>
      <c r="FBW68" s="30">
        <f t="shared" si="161"/>
        <v>0</v>
      </c>
      <c r="FBX68" s="30">
        <f t="shared" si="161"/>
        <v>0</v>
      </c>
      <c r="FBY68" s="30">
        <f t="shared" si="161"/>
        <v>0</v>
      </c>
      <c r="FBZ68" s="30">
        <f t="shared" si="161"/>
        <v>0</v>
      </c>
      <c r="FCA68" s="30">
        <f t="shared" si="161"/>
        <v>0</v>
      </c>
      <c r="FCB68" s="30">
        <f t="shared" si="161"/>
        <v>0</v>
      </c>
      <c r="FCC68" s="30">
        <f t="shared" si="161"/>
        <v>0</v>
      </c>
      <c r="FCD68" s="30">
        <f t="shared" si="161"/>
        <v>0</v>
      </c>
      <c r="FCE68" s="30">
        <f t="shared" si="161"/>
        <v>0</v>
      </c>
      <c r="FCF68" s="30">
        <f t="shared" si="161"/>
        <v>0</v>
      </c>
      <c r="FCG68" s="30">
        <f t="shared" si="161"/>
        <v>0</v>
      </c>
      <c r="FCH68" s="30">
        <f t="shared" si="161"/>
        <v>0</v>
      </c>
      <c r="FCI68" s="30">
        <f t="shared" si="161"/>
        <v>0</v>
      </c>
      <c r="FCJ68" s="30">
        <f t="shared" si="161"/>
        <v>0</v>
      </c>
      <c r="FCK68" s="30">
        <f t="shared" si="161"/>
        <v>0</v>
      </c>
      <c r="FCL68" s="30">
        <f t="shared" si="161"/>
        <v>0</v>
      </c>
      <c r="FCM68" s="30">
        <f t="shared" si="161"/>
        <v>0</v>
      </c>
      <c r="FCN68" s="30">
        <f t="shared" si="161"/>
        <v>0</v>
      </c>
      <c r="FCO68" s="30">
        <f t="shared" si="161"/>
        <v>0</v>
      </c>
      <c r="FCP68" s="30">
        <f t="shared" si="161"/>
        <v>0</v>
      </c>
      <c r="FCQ68" s="30">
        <f t="shared" si="161"/>
        <v>0</v>
      </c>
      <c r="FCR68" s="30">
        <f t="shared" si="161"/>
        <v>0</v>
      </c>
      <c r="FCS68" s="30">
        <f t="shared" si="161"/>
        <v>0</v>
      </c>
      <c r="FCT68" s="30">
        <f t="shared" si="161"/>
        <v>0</v>
      </c>
      <c r="FCU68" s="30">
        <f t="shared" si="161"/>
        <v>0</v>
      </c>
      <c r="FCV68" s="30">
        <f t="shared" si="161"/>
        <v>0</v>
      </c>
      <c r="FCW68" s="30">
        <f t="shared" si="161"/>
        <v>0</v>
      </c>
      <c r="FCX68" s="30">
        <f t="shared" ref="FCX68:FFI68" si="162">IF(FCW2&gt;year_stop,0,FCW70)</f>
        <v>0</v>
      </c>
      <c r="FCY68" s="30">
        <f t="shared" si="162"/>
        <v>0</v>
      </c>
      <c r="FCZ68" s="30">
        <f t="shared" si="162"/>
        <v>0</v>
      </c>
      <c r="FDA68" s="30">
        <f t="shared" si="162"/>
        <v>0</v>
      </c>
      <c r="FDB68" s="30">
        <f t="shared" si="162"/>
        <v>0</v>
      </c>
      <c r="FDC68" s="30">
        <f t="shared" si="162"/>
        <v>0</v>
      </c>
      <c r="FDD68" s="30">
        <f t="shared" si="162"/>
        <v>0</v>
      </c>
      <c r="FDE68" s="30">
        <f t="shared" si="162"/>
        <v>0</v>
      </c>
      <c r="FDF68" s="30">
        <f t="shared" si="162"/>
        <v>0</v>
      </c>
      <c r="FDG68" s="30">
        <f t="shared" si="162"/>
        <v>0</v>
      </c>
      <c r="FDH68" s="30">
        <f t="shared" si="162"/>
        <v>0</v>
      </c>
      <c r="FDI68" s="30">
        <f t="shared" si="162"/>
        <v>0</v>
      </c>
      <c r="FDJ68" s="30">
        <f t="shared" si="162"/>
        <v>0</v>
      </c>
      <c r="FDK68" s="30">
        <f t="shared" si="162"/>
        <v>0</v>
      </c>
      <c r="FDL68" s="30">
        <f t="shared" si="162"/>
        <v>0</v>
      </c>
      <c r="FDM68" s="30">
        <f t="shared" si="162"/>
        <v>0</v>
      </c>
      <c r="FDN68" s="30">
        <f t="shared" si="162"/>
        <v>0</v>
      </c>
      <c r="FDO68" s="30">
        <f t="shared" si="162"/>
        <v>0</v>
      </c>
      <c r="FDP68" s="30">
        <f t="shared" si="162"/>
        <v>0</v>
      </c>
      <c r="FDQ68" s="30">
        <f t="shared" si="162"/>
        <v>0</v>
      </c>
      <c r="FDR68" s="30">
        <f t="shared" si="162"/>
        <v>0</v>
      </c>
      <c r="FDS68" s="30">
        <f t="shared" si="162"/>
        <v>0</v>
      </c>
      <c r="FDT68" s="30">
        <f t="shared" si="162"/>
        <v>0</v>
      </c>
      <c r="FDU68" s="30">
        <f t="shared" si="162"/>
        <v>0</v>
      </c>
      <c r="FDV68" s="30">
        <f t="shared" si="162"/>
        <v>0</v>
      </c>
      <c r="FDW68" s="30">
        <f t="shared" si="162"/>
        <v>0</v>
      </c>
      <c r="FDX68" s="30">
        <f t="shared" si="162"/>
        <v>0</v>
      </c>
      <c r="FDY68" s="30">
        <f t="shared" si="162"/>
        <v>0</v>
      </c>
      <c r="FDZ68" s="30">
        <f t="shared" si="162"/>
        <v>0</v>
      </c>
      <c r="FEA68" s="30">
        <f t="shared" si="162"/>
        <v>0</v>
      </c>
      <c r="FEB68" s="30">
        <f t="shared" si="162"/>
        <v>0</v>
      </c>
      <c r="FEC68" s="30">
        <f t="shared" si="162"/>
        <v>0</v>
      </c>
      <c r="FED68" s="30">
        <f t="shared" si="162"/>
        <v>0</v>
      </c>
      <c r="FEE68" s="30">
        <f t="shared" si="162"/>
        <v>0</v>
      </c>
      <c r="FEF68" s="30">
        <f t="shared" si="162"/>
        <v>0</v>
      </c>
      <c r="FEG68" s="30">
        <f t="shared" si="162"/>
        <v>0</v>
      </c>
      <c r="FEH68" s="30">
        <f t="shared" si="162"/>
        <v>0</v>
      </c>
      <c r="FEI68" s="30">
        <f t="shared" si="162"/>
        <v>0</v>
      </c>
      <c r="FEJ68" s="30">
        <f t="shared" si="162"/>
        <v>0</v>
      </c>
      <c r="FEK68" s="30">
        <f t="shared" si="162"/>
        <v>0</v>
      </c>
      <c r="FEL68" s="30">
        <f t="shared" si="162"/>
        <v>0</v>
      </c>
      <c r="FEM68" s="30">
        <f t="shared" si="162"/>
        <v>0</v>
      </c>
      <c r="FEN68" s="30">
        <f t="shared" si="162"/>
        <v>0</v>
      </c>
      <c r="FEO68" s="30">
        <f t="shared" si="162"/>
        <v>0</v>
      </c>
      <c r="FEP68" s="30">
        <f t="shared" si="162"/>
        <v>0</v>
      </c>
      <c r="FEQ68" s="30">
        <f t="shared" si="162"/>
        <v>0</v>
      </c>
      <c r="FER68" s="30">
        <f t="shared" si="162"/>
        <v>0</v>
      </c>
      <c r="FES68" s="30">
        <f t="shared" si="162"/>
        <v>0</v>
      </c>
      <c r="FET68" s="30">
        <f t="shared" si="162"/>
        <v>0</v>
      </c>
      <c r="FEU68" s="30">
        <f t="shared" si="162"/>
        <v>0</v>
      </c>
      <c r="FEV68" s="30">
        <f t="shared" si="162"/>
        <v>0</v>
      </c>
      <c r="FEW68" s="30">
        <f t="shared" si="162"/>
        <v>0</v>
      </c>
      <c r="FEX68" s="30">
        <f t="shared" si="162"/>
        <v>0</v>
      </c>
      <c r="FEY68" s="30">
        <f t="shared" si="162"/>
        <v>0</v>
      </c>
      <c r="FEZ68" s="30">
        <f t="shared" si="162"/>
        <v>0</v>
      </c>
      <c r="FFA68" s="30">
        <f t="shared" si="162"/>
        <v>0</v>
      </c>
      <c r="FFB68" s="30">
        <f t="shared" si="162"/>
        <v>0</v>
      </c>
      <c r="FFC68" s="30">
        <f t="shared" si="162"/>
        <v>0</v>
      </c>
      <c r="FFD68" s="30">
        <f t="shared" si="162"/>
        <v>0</v>
      </c>
      <c r="FFE68" s="30">
        <f t="shared" si="162"/>
        <v>0</v>
      </c>
      <c r="FFF68" s="30">
        <f t="shared" si="162"/>
        <v>0</v>
      </c>
      <c r="FFG68" s="30">
        <f t="shared" si="162"/>
        <v>0</v>
      </c>
      <c r="FFH68" s="30">
        <f t="shared" si="162"/>
        <v>0</v>
      </c>
      <c r="FFI68" s="30">
        <f t="shared" si="162"/>
        <v>0</v>
      </c>
      <c r="FFJ68" s="30">
        <f t="shared" ref="FFJ68:FHU68" si="163">IF(FFI2&gt;year_stop,0,FFI70)</f>
        <v>0</v>
      </c>
      <c r="FFK68" s="30">
        <f t="shared" si="163"/>
        <v>0</v>
      </c>
      <c r="FFL68" s="30">
        <f t="shared" si="163"/>
        <v>0</v>
      </c>
      <c r="FFM68" s="30">
        <f t="shared" si="163"/>
        <v>0</v>
      </c>
      <c r="FFN68" s="30">
        <f t="shared" si="163"/>
        <v>0</v>
      </c>
      <c r="FFO68" s="30">
        <f t="shared" si="163"/>
        <v>0</v>
      </c>
      <c r="FFP68" s="30">
        <f t="shared" si="163"/>
        <v>0</v>
      </c>
      <c r="FFQ68" s="30">
        <f t="shared" si="163"/>
        <v>0</v>
      </c>
      <c r="FFR68" s="30">
        <f t="shared" si="163"/>
        <v>0</v>
      </c>
      <c r="FFS68" s="30">
        <f t="shared" si="163"/>
        <v>0</v>
      </c>
      <c r="FFT68" s="30">
        <f t="shared" si="163"/>
        <v>0</v>
      </c>
      <c r="FFU68" s="30">
        <f t="shared" si="163"/>
        <v>0</v>
      </c>
      <c r="FFV68" s="30">
        <f t="shared" si="163"/>
        <v>0</v>
      </c>
      <c r="FFW68" s="30">
        <f t="shared" si="163"/>
        <v>0</v>
      </c>
      <c r="FFX68" s="30">
        <f t="shared" si="163"/>
        <v>0</v>
      </c>
      <c r="FFY68" s="30">
        <f t="shared" si="163"/>
        <v>0</v>
      </c>
      <c r="FFZ68" s="30">
        <f t="shared" si="163"/>
        <v>0</v>
      </c>
      <c r="FGA68" s="30">
        <f t="shared" si="163"/>
        <v>0</v>
      </c>
      <c r="FGB68" s="30">
        <f t="shared" si="163"/>
        <v>0</v>
      </c>
      <c r="FGC68" s="30">
        <f t="shared" si="163"/>
        <v>0</v>
      </c>
      <c r="FGD68" s="30">
        <f t="shared" si="163"/>
        <v>0</v>
      </c>
      <c r="FGE68" s="30">
        <f t="shared" si="163"/>
        <v>0</v>
      </c>
      <c r="FGF68" s="30">
        <f t="shared" si="163"/>
        <v>0</v>
      </c>
      <c r="FGG68" s="30">
        <f t="shared" si="163"/>
        <v>0</v>
      </c>
      <c r="FGH68" s="30">
        <f t="shared" si="163"/>
        <v>0</v>
      </c>
      <c r="FGI68" s="30">
        <f t="shared" si="163"/>
        <v>0</v>
      </c>
      <c r="FGJ68" s="30">
        <f t="shared" si="163"/>
        <v>0</v>
      </c>
      <c r="FGK68" s="30">
        <f t="shared" si="163"/>
        <v>0</v>
      </c>
      <c r="FGL68" s="30">
        <f t="shared" si="163"/>
        <v>0</v>
      </c>
      <c r="FGM68" s="30">
        <f t="shared" si="163"/>
        <v>0</v>
      </c>
      <c r="FGN68" s="30">
        <f t="shared" si="163"/>
        <v>0</v>
      </c>
      <c r="FGO68" s="30">
        <f t="shared" si="163"/>
        <v>0</v>
      </c>
      <c r="FGP68" s="30">
        <f t="shared" si="163"/>
        <v>0</v>
      </c>
      <c r="FGQ68" s="30">
        <f t="shared" si="163"/>
        <v>0</v>
      </c>
      <c r="FGR68" s="30">
        <f t="shared" si="163"/>
        <v>0</v>
      </c>
      <c r="FGS68" s="30">
        <f t="shared" si="163"/>
        <v>0</v>
      </c>
      <c r="FGT68" s="30">
        <f t="shared" si="163"/>
        <v>0</v>
      </c>
      <c r="FGU68" s="30">
        <f t="shared" si="163"/>
        <v>0</v>
      </c>
      <c r="FGV68" s="30">
        <f t="shared" si="163"/>
        <v>0</v>
      </c>
      <c r="FGW68" s="30">
        <f t="shared" si="163"/>
        <v>0</v>
      </c>
      <c r="FGX68" s="30">
        <f t="shared" si="163"/>
        <v>0</v>
      </c>
      <c r="FGY68" s="30">
        <f t="shared" si="163"/>
        <v>0</v>
      </c>
      <c r="FGZ68" s="30">
        <f t="shared" si="163"/>
        <v>0</v>
      </c>
      <c r="FHA68" s="30">
        <f t="shared" si="163"/>
        <v>0</v>
      </c>
      <c r="FHB68" s="30">
        <f t="shared" si="163"/>
        <v>0</v>
      </c>
      <c r="FHC68" s="30">
        <f t="shared" si="163"/>
        <v>0</v>
      </c>
      <c r="FHD68" s="30">
        <f t="shared" si="163"/>
        <v>0</v>
      </c>
      <c r="FHE68" s="30">
        <f t="shared" si="163"/>
        <v>0</v>
      </c>
      <c r="FHF68" s="30">
        <f t="shared" si="163"/>
        <v>0</v>
      </c>
      <c r="FHG68" s="30">
        <f t="shared" si="163"/>
        <v>0</v>
      </c>
      <c r="FHH68" s="30">
        <f t="shared" si="163"/>
        <v>0</v>
      </c>
      <c r="FHI68" s="30">
        <f t="shared" si="163"/>
        <v>0</v>
      </c>
      <c r="FHJ68" s="30">
        <f t="shared" si="163"/>
        <v>0</v>
      </c>
      <c r="FHK68" s="30">
        <f t="shared" si="163"/>
        <v>0</v>
      </c>
      <c r="FHL68" s="30">
        <f t="shared" si="163"/>
        <v>0</v>
      </c>
      <c r="FHM68" s="30">
        <f t="shared" si="163"/>
        <v>0</v>
      </c>
      <c r="FHN68" s="30">
        <f t="shared" si="163"/>
        <v>0</v>
      </c>
      <c r="FHO68" s="30">
        <f t="shared" si="163"/>
        <v>0</v>
      </c>
      <c r="FHP68" s="30">
        <f t="shared" si="163"/>
        <v>0</v>
      </c>
      <c r="FHQ68" s="30">
        <f t="shared" si="163"/>
        <v>0</v>
      </c>
      <c r="FHR68" s="30">
        <f t="shared" si="163"/>
        <v>0</v>
      </c>
      <c r="FHS68" s="30">
        <f t="shared" si="163"/>
        <v>0</v>
      </c>
      <c r="FHT68" s="30">
        <f t="shared" si="163"/>
        <v>0</v>
      </c>
      <c r="FHU68" s="30">
        <f t="shared" si="163"/>
        <v>0</v>
      </c>
      <c r="FHV68" s="30">
        <f t="shared" ref="FHV68:FKG68" si="164">IF(FHU2&gt;year_stop,0,FHU70)</f>
        <v>0</v>
      </c>
      <c r="FHW68" s="30">
        <f t="shared" si="164"/>
        <v>0</v>
      </c>
      <c r="FHX68" s="30">
        <f t="shared" si="164"/>
        <v>0</v>
      </c>
      <c r="FHY68" s="30">
        <f t="shared" si="164"/>
        <v>0</v>
      </c>
      <c r="FHZ68" s="30">
        <f t="shared" si="164"/>
        <v>0</v>
      </c>
      <c r="FIA68" s="30">
        <f t="shared" si="164"/>
        <v>0</v>
      </c>
      <c r="FIB68" s="30">
        <f t="shared" si="164"/>
        <v>0</v>
      </c>
      <c r="FIC68" s="30">
        <f t="shared" si="164"/>
        <v>0</v>
      </c>
      <c r="FID68" s="30">
        <f t="shared" si="164"/>
        <v>0</v>
      </c>
      <c r="FIE68" s="30">
        <f t="shared" si="164"/>
        <v>0</v>
      </c>
      <c r="FIF68" s="30">
        <f t="shared" si="164"/>
        <v>0</v>
      </c>
      <c r="FIG68" s="30">
        <f t="shared" si="164"/>
        <v>0</v>
      </c>
      <c r="FIH68" s="30">
        <f t="shared" si="164"/>
        <v>0</v>
      </c>
      <c r="FII68" s="30">
        <f t="shared" si="164"/>
        <v>0</v>
      </c>
      <c r="FIJ68" s="30">
        <f t="shared" si="164"/>
        <v>0</v>
      </c>
      <c r="FIK68" s="30">
        <f t="shared" si="164"/>
        <v>0</v>
      </c>
      <c r="FIL68" s="30">
        <f t="shared" si="164"/>
        <v>0</v>
      </c>
      <c r="FIM68" s="30">
        <f t="shared" si="164"/>
        <v>0</v>
      </c>
      <c r="FIN68" s="30">
        <f t="shared" si="164"/>
        <v>0</v>
      </c>
      <c r="FIO68" s="30">
        <f t="shared" si="164"/>
        <v>0</v>
      </c>
      <c r="FIP68" s="30">
        <f t="shared" si="164"/>
        <v>0</v>
      </c>
      <c r="FIQ68" s="30">
        <f t="shared" si="164"/>
        <v>0</v>
      </c>
      <c r="FIR68" s="30">
        <f t="shared" si="164"/>
        <v>0</v>
      </c>
      <c r="FIS68" s="30">
        <f t="shared" si="164"/>
        <v>0</v>
      </c>
      <c r="FIT68" s="30">
        <f t="shared" si="164"/>
        <v>0</v>
      </c>
      <c r="FIU68" s="30">
        <f t="shared" si="164"/>
        <v>0</v>
      </c>
      <c r="FIV68" s="30">
        <f t="shared" si="164"/>
        <v>0</v>
      </c>
      <c r="FIW68" s="30">
        <f t="shared" si="164"/>
        <v>0</v>
      </c>
      <c r="FIX68" s="30">
        <f t="shared" si="164"/>
        <v>0</v>
      </c>
      <c r="FIY68" s="30">
        <f t="shared" si="164"/>
        <v>0</v>
      </c>
      <c r="FIZ68" s="30">
        <f t="shared" si="164"/>
        <v>0</v>
      </c>
      <c r="FJA68" s="30">
        <f t="shared" si="164"/>
        <v>0</v>
      </c>
      <c r="FJB68" s="30">
        <f t="shared" si="164"/>
        <v>0</v>
      </c>
      <c r="FJC68" s="30">
        <f t="shared" si="164"/>
        <v>0</v>
      </c>
      <c r="FJD68" s="30">
        <f t="shared" si="164"/>
        <v>0</v>
      </c>
      <c r="FJE68" s="30">
        <f t="shared" si="164"/>
        <v>0</v>
      </c>
      <c r="FJF68" s="30">
        <f t="shared" si="164"/>
        <v>0</v>
      </c>
      <c r="FJG68" s="30">
        <f t="shared" si="164"/>
        <v>0</v>
      </c>
      <c r="FJH68" s="30">
        <f t="shared" si="164"/>
        <v>0</v>
      </c>
      <c r="FJI68" s="30">
        <f t="shared" si="164"/>
        <v>0</v>
      </c>
      <c r="FJJ68" s="30">
        <f t="shared" si="164"/>
        <v>0</v>
      </c>
      <c r="FJK68" s="30">
        <f t="shared" si="164"/>
        <v>0</v>
      </c>
      <c r="FJL68" s="30">
        <f t="shared" si="164"/>
        <v>0</v>
      </c>
      <c r="FJM68" s="30">
        <f t="shared" si="164"/>
        <v>0</v>
      </c>
      <c r="FJN68" s="30">
        <f t="shared" si="164"/>
        <v>0</v>
      </c>
      <c r="FJO68" s="30">
        <f t="shared" si="164"/>
        <v>0</v>
      </c>
      <c r="FJP68" s="30">
        <f t="shared" si="164"/>
        <v>0</v>
      </c>
      <c r="FJQ68" s="30">
        <f t="shared" si="164"/>
        <v>0</v>
      </c>
      <c r="FJR68" s="30">
        <f t="shared" si="164"/>
        <v>0</v>
      </c>
      <c r="FJS68" s="30">
        <f t="shared" si="164"/>
        <v>0</v>
      </c>
      <c r="FJT68" s="30">
        <f t="shared" si="164"/>
        <v>0</v>
      </c>
      <c r="FJU68" s="30">
        <f t="shared" si="164"/>
        <v>0</v>
      </c>
      <c r="FJV68" s="30">
        <f t="shared" si="164"/>
        <v>0</v>
      </c>
      <c r="FJW68" s="30">
        <f t="shared" si="164"/>
        <v>0</v>
      </c>
      <c r="FJX68" s="30">
        <f t="shared" si="164"/>
        <v>0</v>
      </c>
      <c r="FJY68" s="30">
        <f t="shared" si="164"/>
        <v>0</v>
      </c>
      <c r="FJZ68" s="30">
        <f t="shared" si="164"/>
        <v>0</v>
      </c>
      <c r="FKA68" s="30">
        <f t="shared" si="164"/>
        <v>0</v>
      </c>
      <c r="FKB68" s="30">
        <f t="shared" si="164"/>
        <v>0</v>
      </c>
      <c r="FKC68" s="30">
        <f t="shared" si="164"/>
        <v>0</v>
      </c>
      <c r="FKD68" s="30">
        <f t="shared" si="164"/>
        <v>0</v>
      </c>
      <c r="FKE68" s="30">
        <f t="shared" si="164"/>
        <v>0</v>
      </c>
      <c r="FKF68" s="30">
        <f t="shared" si="164"/>
        <v>0</v>
      </c>
      <c r="FKG68" s="30">
        <f t="shared" si="164"/>
        <v>0</v>
      </c>
      <c r="FKH68" s="30">
        <f t="shared" ref="FKH68:FMS68" si="165">IF(FKG2&gt;year_stop,0,FKG70)</f>
        <v>0</v>
      </c>
      <c r="FKI68" s="30">
        <f t="shared" si="165"/>
        <v>0</v>
      </c>
      <c r="FKJ68" s="30">
        <f t="shared" si="165"/>
        <v>0</v>
      </c>
      <c r="FKK68" s="30">
        <f t="shared" si="165"/>
        <v>0</v>
      </c>
      <c r="FKL68" s="30">
        <f t="shared" si="165"/>
        <v>0</v>
      </c>
      <c r="FKM68" s="30">
        <f t="shared" si="165"/>
        <v>0</v>
      </c>
      <c r="FKN68" s="30">
        <f t="shared" si="165"/>
        <v>0</v>
      </c>
      <c r="FKO68" s="30">
        <f t="shared" si="165"/>
        <v>0</v>
      </c>
      <c r="FKP68" s="30">
        <f t="shared" si="165"/>
        <v>0</v>
      </c>
      <c r="FKQ68" s="30">
        <f t="shared" si="165"/>
        <v>0</v>
      </c>
      <c r="FKR68" s="30">
        <f t="shared" si="165"/>
        <v>0</v>
      </c>
      <c r="FKS68" s="30">
        <f t="shared" si="165"/>
        <v>0</v>
      </c>
      <c r="FKT68" s="30">
        <f t="shared" si="165"/>
        <v>0</v>
      </c>
      <c r="FKU68" s="30">
        <f t="shared" si="165"/>
        <v>0</v>
      </c>
      <c r="FKV68" s="30">
        <f t="shared" si="165"/>
        <v>0</v>
      </c>
      <c r="FKW68" s="30">
        <f t="shared" si="165"/>
        <v>0</v>
      </c>
      <c r="FKX68" s="30">
        <f t="shared" si="165"/>
        <v>0</v>
      </c>
      <c r="FKY68" s="30">
        <f t="shared" si="165"/>
        <v>0</v>
      </c>
      <c r="FKZ68" s="30">
        <f t="shared" si="165"/>
        <v>0</v>
      </c>
      <c r="FLA68" s="30">
        <f t="shared" si="165"/>
        <v>0</v>
      </c>
      <c r="FLB68" s="30">
        <f t="shared" si="165"/>
        <v>0</v>
      </c>
      <c r="FLC68" s="30">
        <f t="shared" si="165"/>
        <v>0</v>
      </c>
      <c r="FLD68" s="30">
        <f t="shared" si="165"/>
        <v>0</v>
      </c>
      <c r="FLE68" s="30">
        <f t="shared" si="165"/>
        <v>0</v>
      </c>
      <c r="FLF68" s="30">
        <f t="shared" si="165"/>
        <v>0</v>
      </c>
      <c r="FLG68" s="30">
        <f t="shared" si="165"/>
        <v>0</v>
      </c>
      <c r="FLH68" s="30">
        <f t="shared" si="165"/>
        <v>0</v>
      </c>
      <c r="FLI68" s="30">
        <f t="shared" si="165"/>
        <v>0</v>
      </c>
      <c r="FLJ68" s="30">
        <f t="shared" si="165"/>
        <v>0</v>
      </c>
      <c r="FLK68" s="30">
        <f t="shared" si="165"/>
        <v>0</v>
      </c>
      <c r="FLL68" s="30">
        <f t="shared" si="165"/>
        <v>0</v>
      </c>
      <c r="FLM68" s="30">
        <f t="shared" si="165"/>
        <v>0</v>
      </c>
      <c r="FLN68" s="30">
        <f t="shared" si="165"/>
        <v>0</v>
      </c>
      <c r="FLO68" s="30">
        <f t="shared" si="165"/>
        <v>0</v>
      </c>
      <c r="FLP68" s="30">
        <f t="shared" si="165"/>
        <v>0</v>
      </c>
      <c r="FLQ68" s="30">
        <f t="shared" si="165"/>
        <v>0</v>
      </c>
      <c r="FLR68" s="30">
        <f t="shared" si="165"/>
        <v>0</v>
      </c>
      <c r="FLS68" s="30">
        <f t="shared" si="165"/>
        <v>0</v>
      </c>
      <c r="FLT68" s="30">
        <f t="shared" si="165"/>
        <v>0</v>
      </c>
      <c r="FLU68" s="30">
        <f t="shared" si="165"/>
        <v>0</v>
      </c>
      <c r="FLV68" s="30">
        <f t="shared" si="165"/>
        <v>0</v>
      </c>
      <c r="FLW68" s="30">
        <f t="shared" si="165"/>
        <v>0</v>
      </c>
      <c r="FLX68" s="30">
        <f t="shared" si="165"/>
        <v>0</v>
      </c>
      <c r="FLY68" s="30">
        <f t="shared" si="165"/>
        <v>0</v>
      </c>
      <c r="FLZ68" s="30">
        <f t="shared" si="165"/>
        <v>0</v>
      </c>
      <c r="FMA68" s="30">
        <f t="shared" si="165"/>
        <v>0</v>
      </c>
      <c r="FMB68" s="30">
        <f t="shared" si="165"/>
        <v>0</v>
      </c>
      <c r="FMC68" s="30">
        <f t="shared" si="165"/>
        <v>0</v>
      </c>
      <c r="FMD68" s="30">
        <f t="shared" si="165"/>
        <v>0</v>
      </c>
      <c r="FME68" s="30">
        <f t="shared" si="165"/>
        <v>0</v>
      </c>
      <c r="FMF68" s="30">
        <f t="shared" si="165"/>
        <v>0</v>
      </c>
      <c r="FMG68" s="30">
        <f t="shared" si="165"/>
        <v>0</v>
      </c>
      <c r="FMH68" s="30">
        <f t="shared" si="165"/>
        <v>0</v>
      </c>
      <c r="FMI68" s="30">
        <f t="shared" si="165"/>
        <v>0</v>
      </c>
      <c r="FMJ68" s="30">
        <f t="shared" si="165"/>
        <v>0</v>
      </c>
      <c r="FMK68" s="30">
        <f t="shared" si="165"/>
        <v>0</v>
      </c>
      <c r="FML68" s="30">
        <f t="shared" si="165"/>
        <v>0</v>
      </c>
      <c r="FMM68" s="30">
        <f t="shared" si="165"/>
        <v>0</v>
      </c>
      <c r="FMN68" s="30">
        <f t="shared" si="165"/>
        <v>0</v>
      </c>
      <c r="FMO68" s="30">
        <f t="shared" si="165"/>
        <v>0</v>
      </c>
      <c r="FMP68" s="30">
        <f t="shared" si="165"/>
        <v>0</v>
      </c>
      <c r="FMQ68" s="30">
        <f t="shared" si="165"/>
        <v>0</v>
      </c>
      <c r="FMR68" s="30">
        <f t="shared" si="165"/>
        <v>0</v>
      </c>
      <c r="FMS68" s="30">
        <f t="shared" si="165"/>
        <v>0</v>
      </c>
      <c r="FMT68" s="30">
        <f t="shared" ref="FMT68:FPE68" si="166">IF(FMS2&gt;year_stop,0,FMS70)</f>
        <v>0</v>
      </c>
      <c r="FMU68" s="30">
        <f t="shared" si="166"/>
        <v>0</v>
      </c>
      <c r="FMV68" s="30">
        <f t="shared" si="166"/>
        <v>0</v>
      </c>
      <c r="FMW68" s="30">
        <f t="shared" si="166"/>
        <v>0</v>
      </c>
      <c r="FMX68" s="30">
        <f t="shared" si="166"/>
        <v>0</v>
      </c>
      <c r="FMY68" s="30">
        <f t="shared" si="166"/>
        <v>0</v>
      </c>
      <c r="FMZ68" s="30">
        <f t="shared" si="166"/>
        <v>0</v>
      </c>
      <c r="FNA68" s="30">
        <f t="shared" si="166"/>
        <v>0</v>
      </c>
      <c r="FNB68" s="30">
        <f t="shared" si="166"/>
        <v>0</v>
      </c>
      <c r="FNC68" s="30">
        <f t="shared" si="166"/>
        <v>0</v>
      </c>
      <c r="FND68" s="30">
        <f t="shared" si="166"/>
        <v>0</v>
      </c>
      <c r="FNE68" s="30">
        <f t="shared" si="166"/>
        <v>0</v>
      </c>
      <c r="FNF68" s="30">
        <f t="shared" si="166"/>
        <v>0</v>
      </c>
      <c r="FNG68" s="30">
        <f t="shared" si="166"/>
        <v>0</v>
      </c>
      <c r="FNH68" s="30">
        <f t="shared" si="166"/>
        <v>0</v>
      </c>
      <c r="FNI68" s="30">
        <f t="shared" si="166"/>
        <v>0</v>
      </c>
      <c r="FNJ68" s="30">
        <f t="shared" si="166"/>
        <v>0</v>
      </c>
      <c r="FNK68" s="30">
        <f t="shared" si="166"/>
        <v>0</v>
      </c>
      <c r="FNL68" s="30">
        <f t="shared" si="166"/>
        <v>0</v>
      </c>
      <c r="FNM68" s="30">
        <f t="shared" si="166"/>
        <v>0</v>
      </c>
      <c r="FNN68" s="30">
        <f t="shared" si="166"/>
        <v>0</v>
      </c>
      <c r="FNO68" s="30">
        <f t="shared" si="166"/>
        <v>0</v>
      </c>
      <c r="FNP68" s="30">
        <f t="shared" si="166"/>
        <v>0</v>
      </c>
      <c r="FNQ68" s="30">
        <f t="shared" si="166"/>
        <v>0</v>
      </c>
      <c r="FNR68" s="30">
        <f t="shared" si="166"/>
        <v>0</v>
      </c>
      <c r="FNS68" s="30">
        <f t="shared" si="166"/>
        <v>0</v>
      </c>
      <c r="FNT68" s="30">
        <f t="shared" si="166"/>
        <v>0</v>
      </c>
      <c r="FNU68" s="30">
        <f t="shared" si="166"/>
        <v>0</v>
      </c>
      <c r="FNV68" s="30">
        <f t="shared" si="166"/>
        <v>0</v>
      </c>
      <c r="FNW68" s="30">
        <f t="shared" si="166"/>
        <v>0</v>
      </c>
      <c r="FNX68" s="30">
        <f t="shared" si="166"/>
        <v>0</v>
      </c>
      <c r="FNY68" s="30">
        <f t="shared" si="166"/>
        <v>0</v>
      </c>
      <c r="FNZ68" s="30">
        <f t="shared" si="166"/>
        <v>0</v>
      </c>
      <c r="FOA68" s="30">
        <f t="shared" si="166"/>
        <v>0</v>
      </c>
      <c r="FOB68" s="30">
        <f t="shared" si="166"/>
        <v>0</v>
      </c>
      <c r="FOC68" s="30">
        <f t="shared" si="166"/>
        <v>0</v>
      </c>
      <c r="FOD68" s="30">
        <f t="shared" si="166"/>
        <v>0</v>
      </c>
      <c r="FOE68" s="30">
        <f t="shared" si="166"/>
        <v>0</v>
      </c>
      <c r="FOF68" s="30">
        <f t="shared" si="166"/>
        <v>0</v>
      </c>
      <c r="FOG68" s="30">
        <f t="shared" si="166"/>
        <v>0</v>
      </c>
      <c r="FOH68" s="30">
        <f t="shared" si="166"/>
        <v>0</v>
      </c>
      <c r="FOI68" s="30">
        <f t="shared" si="166"/>
        <v>0</v>
      </c>
      <c r="FOJ68" s="30">
        <f t="shared" si="166"/>
        <v>0</v>
      </c>
      <c r="FOK68" s="30">
        <f t="shared" si="166"/>
        <v>0</v>
      </c>
      <c r="FOL68" s="30">
        <f t="shared" si="166"/>
        <v>0</v>
      </c>
      <c r="FOM68" s="30">
        <f t="shared" si="166"/>
        <v>0</v>
      </c>
      <c r="FON68" s="30">
        <f t="shared" si="166"/>
        <v>0</v>
      </c>
      <c r="FOO68" s="30">
        <f t="shared" si="166"/>
        <v>0</v>
      </c>
      <c r="FOP68" s="30">
        <f t="shared" si="166"/>
        <v>0</v>
      </c>
      <c r="FOQ68" s="30">
        <f t="shared" si="166"/>
        <v>0</v>
      </c>
      <c r="FOR68" s="30">
        <f t="shared" si="166"/>
        <v>0</v>
      </c>
      <c r="FOS68" s="30">
        <f t="shared" si="166"/>
        <v>0</v>
      </c>
      <c r="FOT68" s="30">
        <f t="shared" si="166"/>
        <v>0</v>
      </c>
      <c r="FOU68" s="30">
        <f t="shared" si="166"/>
        <v>0</v>
      </c>
      <c r="FOV68" s="30">
        <f t="shared" si="166"/>
        <v>0</v>
      </c>
      <c r="FOW68" s="30">
        <f t="shared" si="166"/>
        <v>0</v>
      </c>
      <c r="FOX68" s="30">
        <f t="shared" si="166"/>
        <v>0</v>
      </c>
      <c r="FOY68" s="30">
        <f t="shared" si="166"/>
        <v>0</v>
      </c>
      <c r="FOZ68" s="30">
        <f t="shared" si="166"/>
        <v>0</v>
      </c>
      <c r="FPA68" s="30">
        <f t="shared" si="166"/>
        <v>0</v>
      </c>
      <c r="FPB68" s="30">
        <f t="shared" si="166"/>
        <v>0</v>
      </c>
      <c r="FPC68" s="30">
        <f t="shared" si="166"/>
        <v>0</v>
      </c>
      <c r="FPD68" s="30">
        <f t="shared" si="166"/>
        <v>0</v>
      </c>
      <c r="FPE68" s="30">
        <f t="shared" si="166"/>
        <v>0</v>
      </c>
      <c r="FPF68" s="30">
        <f t="shared" ref="FPF68:FRQ68" si="167">IF(FPE2&gt;year_stop,0,FPE70)</f>
        <v>0</v>
      </c>
      <c r="FPG68" s="30">
        <f t="shared" si="167"/>
        <v>0</v>
      </c>
      <c r="FPH68" s="30">
        <f t="shared" si="167"/>
        <v>0</v>
      </c>
      <c r="FPI68" s="30">
        <f t="shared" si="167"/>
        <v>0</v>
      </c>
      <c r="FPJ68" s="30">
        <f t="shared" si="167"/>
        <v>0</v>
      </c>
      <c r="FPK68" s="30">
        <f t="shared" si="167"/>
        <v>0</v>
      </c>
      <c r="FPL68" s="30">
        <f t="shared" si="167"/>
        <v>0</v>
      </c>
      <c r="FPM68" s="30">
        <f t="shared" si="167"/>
        <v>0</v>
      </c>
      <c r="FPN68" s="30">
        <f t="shared" si="167"/>
        <v>0</v>
      </c>
      <c r="FPO68" s="30">
        <f t="shared" si="167"/>
        <v>0</v>
      </c>
      <c r="FPP68" s="30">
        <f t="shared" si="167"/>
        <v>0</v>
      </c>
      <c r="FPQ68" s="30">
        <f t="shared" si="167"/>
        <v>0</v>
      </c>
      <c r="FPR68" s="30">
        <f t="shared" si="167"/>
        <v>0</v>
      </c>
      <c r="FPS68" s="30">
        <f t="shared" si="167"/>
        <v>0</v>
      </c>
      <c r="FPT68" s="30">
        <f t="shared" si="167"/>
        <v>0</v>
      </c>
      <c r="FPU68" s="30">
        <f t="shared" si="167"/>
        <v>0</v>
      </c>
      <c r="FPV68" s="30">
        <f t="shared" si="167"/>
        <v>0</v>
      </c>
      <c r="FPW68" s="30">
        <f t="shared" si="167"/>
        <v>0</v>
      </c>
      <c r="FPX68" s="30">
        <f t="shared" si="167"/>
        <v>0</v>
      </c>
      <c r="FPY68" s="30">
        <f t="shared" si="167"/>
        <v>0</v>
      </c>
      <c r="FPZ68" s="30">
        <f t="shared" si="167"/>
        <v>0</v>
      </c>
      <c r="FQA68" s="30">
        <f t="shared" si="167"/>
        <v>0</v>
      </c>
      <c r="FQB68" s="30">
        <f t="shared" si="167"/>
        <v>0</v>
      </c>
      <c r="FQC68" s="30">
        <f t="shared" si="167"/>
        <v>0</v>
      </c>
      <c r="FQD68" s="30">
        <f t="shared" si="167"/>
        <v>0</v>
      </c>
      <c r="FQE68" s="30">
        <f t="shared" si="167"/>
        <v>0</v>
      </c>
      <c r="FQF68" s="30">
        <f t="shared" si="167"/>
        <v>0</v>
      </c>
      <c r="FQG68" s="30">
        <f t="shared" si="167"/>
        <v>0</v>
      </c>
      <c r="FQH68" s="30">
        <f t="shared" si="167"/>
        <v>0</v>
      </c>
      <c r="FQI68" s="30">
        <f t="shared" si="167"/>
        <v>0</v>
      </c>
      <c r="FQJ68" s="30">
        <f t="shared" si="167"/>
        <v>0</v>
      </c>
      <c r="FQK68" s="30">
        <f t="shared" si="167"/>
        <v>0</v>
      </c>
      <c r="FQL68" s="30">
        <f t="shared" si="167"/>
        <v>0</v>
      </c>
      <c r="FQM68" s="30">
        <f t="shared" si="167"/>
        <v>0</v>
      </c>
      <c r="FQN68" s="30">
        <f t="shared" si="167"/>
        <v>0</v>
      </c>
      <c r="FQO68" s="30">
        <f t="shared" si="167"/>
        <v>0</v>
      </c>
      <c r="FQP68" s="30">
        <f t="shared" si="167"/>
        <v>0</v>
      </c>
      <c r="FQQ68" s="30">
        <f t="shared" si="167"/>
        <v>0</v>
      </c>
      <c r="FQR68" s="30">
        <f t="shared" si="167"/>
        <v>0</v>
      </c>
      <c r="FQS68" s="30">
        <f t="shared" si="167"/>
        <v>0</v>
      </c>
      <c r="FQT68" s="30">
        <f t="shared" si="167"/>
        <v>0</v>
      </c>
      <c r="FQU68" s="30">
        <f t="shared" si="167"/>
        <v>0</v>
      </c>
      <c r="FQV68" s="30">
        <f t="shared" si="167"/>
        <v>0</v>
      </c>
      <c r="FQW68" s="30">
        <f t="shared" si="167"/>
        <v>0</v>
      </c>
      <c r="FQX68" s="30">
        <f t="shared" si="167"/>
        <v>0</v>
      </c>
      <c r="FQY68" s="30">
        <f t="shared" si="167"/>
        <v>0</v>
      </c>
      <c r="FQZ68" s="30">
        <f t="shared" si="167"/>
        <v>0</v>
      </c>
      <c r="FRA68" s="30">
        <f t="shared" si="167"/>
        <v>0</v>
      </c>
      <c r="FRB68" s="30">
        <f t="shared" si="167"/>
        <v>0</v>
      </c>
      <c r="FRC68" s="30">
        <f t="shared" si="167"/>
        <v>0</v>
      </c>
      <c r="FRD68" s="30">
        <f t="shared" si="167"/>
        <v>0</v>
      </c>
      <c r="FRE68" s="30">
        <f t="shared" si="167"/>
        <v>0</v>
      </c>
      <c r="FRF68" s="30">
        <f t="shared" si="167"/>
        <v>0</v>
      </c>
      <c r="FRG68" s="30">
        <f t="shared" si="167"/>
        <v>0</v>
      </c>
      <c r="FRH68" s="30">
        <f t="shared" si="167"/>
        <v>0</v>
      </c>
      <c r="FRI68" s="30">
        <f t="shared" si="167"/>
        <v>0</v>
      </c>
      <c r="FRJ68" s="30">
        <f t="shared" si="167"/>
        <v>0</v>
      </c>
      <c r="FRK68" s="30">
        <f t="shared" si="167"/>
        <v>0</v>
      </c>
      <c r="FRL68" s="30">
        <f t="shared" si="167"/>
        <v>0</v>
      </c>
      <c r="FRM68" s="30">
        <f t="shared" si="167"/>
        <v>0</v>
      </c>
      <c r="FRN68" s="30">
        <f t="shared" si="167"/>
        <v>0</v>
      </c>
      <c r="FRO68" s="30">
        <f t="shared" si="167"/>
        <v>0</v>
      </c>
      <c r="FRP68" s="30">
        <f t="shared" si="167"/>
        <v>0</v>
      </c>
      <c r="FRQ68" s="30">
        <f t="shared" si="167"/>
        <v>0</v>
      </c>
      <c r="FRR68" s="30">
        <f t="shared" ref="FRR68:FUC68" si="168">IF(FRQ2&gt;year_stop,0,FRQ70)</f>
        <v>0</v>
      </c>
      <c r="FRS68" s="30">
        <f t="shared" si="168"/>
        <v>0</v>
      </c>
      <c r="FRT68" s="30">
        <f t="shared" si="168"/>
        <v>0</v>
      </c>
      <c r="FRU68" s="30">
        <f t="shared" si="168"/>
        <v>0</v>
      </c>
      <c r="FRV68" s="30">
        <f t="shared" si="168"/>
        <v>0</v>
      </c>
      <c r="FRW68" s="30">
        <f t="shared" si="168"/>
        <v>0</v>
      </c>
      <c r="FRX68" s="30">
        <f t="shared" si="168"/>
        <v>0</v>
      </c>
      <c r="FRY68" s="30">
        <f t="shared" si="168"/>
        <v>0</v>
      </c>
      <c r="FRZ68" s="30">
        <f t="shared" si="168"/>
        <v>0</v>
      </c>
      <c r="FSA68" s="30">
        <f t="shared" si="168"/>
        <v>0</v>
      </c>
      <c r="FSB68" s="30">
        <f t="shared" si="168"/>
        <v>0</v>
      </c>
      <c r="FSC68" s="30">
        <f t="shared" si="168"/>
        <v>0</v>
      </c>
      <c r="FSD68" s="30">
        <f t="shared" si="168"/>
        <v>0</v>
      </c>
      <c r="FSE68" s="30">
        <f t="shared" si="168"/>
        <v>0</v>
      </c>
      <c r="FSF68" s="30">
        <f t="shared" si="168"/>
        <v>0</v>
      </c>
      <c r="FSG68" s="30">
        <f t="shared" si="168"/>
        <v>0</v>
      </c>
      <c r="FSH68" s="30">
        <f t="shared" si="168"/>
        <v>0</v>
      </c>
      <c r="FSI68" s="30">
        <f t="shared" si="168"/>
        <v>0</v>
      </c>
      <c r="FSJ68" s="30">
        <f t="shared" si="168"/>
        <v>0</v>
      </c>
      <c r="FSK68" s="30">
        <f t="shared" si="168"/>
        <v>0</v>
      </c>
      <c r="FSL68" s="30">
        <f t="shared" si="168"/>
        <v>0</v>
      </c>
      <c r="FSM68" s="30">
        <f t="shared" si="168"/>
        <v>0</v>
      </c>
      <c r="FSN68" s="30">
        <f t="shared" si="168"/>
        <v>0</v>
      </c>
      <c r="FSO68" s="30">
        <f t="shared" si="168"/>
        <v>0</v>
      </c>
      <c r="FSP68" s="30">
        <f t="shared" si="168"/>
        <v>0</v>
      </c>
      <c r="FSQ68" s="30">
        <f t="shared" si="168"/>
        <v>0</v>
      </c>
      <c r="FSR68" s="30">
        <f t="shared" si="168"/>
        <v>0</v>
      </c>
      <c r="FSS68" s="30">
        <f t="shared" si="168"/>
        <v>0</v>
      </c>
      <c r="FST68" s="30">
        <f t="shared" si="168"/>
        <v>0</v>
      </c>
      <c r="FSU68" s="30">
        <f t="shared" si="168"/>
        <v>0</v>
      </c>
      <c r="FSV68" s="30">
        <f t="shared" si="168"/>
        <v>0</v>
      </c>
      <c r="FSW68" s="30">
        <f t="shared" si="168"/>
        <v>0</v>
      </c>
      <c r="FSX68" s="30">
        <f t="shared" si="168"/>
        <v>0</v>
      </c>
      <c r="FSY68" s="30">
        <f t="shared" si="168"/>
        <v>0</v>
      </c>
      <c r="FSZ68" s="30">
        <f t="shared" si="168"/>
        <v>0</v>
      </c>
      <c r="FTA68" s="30">
        <f t="shared" si="168"/>
        <v>0</v>
      </c>
      <c r="FTB68" s="30">
        <f t="shared" si="168"/>
        <v>0</v>
      </c>
      <c r="FTC68" s="30">
        <f t="shared" si="168"/>
        <v>0</v>
      </c>
      <c r="FTD68" s="30">
        <f t="shared" si="168"/>
        <v>0</v>
      </c>
      <c r="FTE68" s="30">
        <f t="shared" si="168"/>
        <v>0</v>
      </c>
      <c r="FTF68" s="30">
        <f t="shared" si="168"/>
        <v>0</v>
      </c>
      <c r="FTG68" s="30">
        <f t="shared" si="168"/>
        <v>0</v>
      </c>
      <c r="FTH68" s="30">
        <f t="shared" si="168"/>
        <v>0</v>
      </c>
      <c r="FTI68" s="30">
        <f t="shared" si="168"/>
        <v>0</v>
      </c>
      <c r="FTJ68" s="30">
        <f t="shared" si="168"/>
        <v>0</v>
      </c>
      <c r="FTK68" s="30">
        <f t="shared" si="168"/>
        <v>0</v>
      </c>
      <c r="FTL68" s="30">
        <f t="shared" si="168"/>
        <v>0</v>
      </c>
      <c r="FTM68" s="30">
        <f t="shared" si="168"/>
        <v>0</v>
      </c>
      <c r="FTN68" s="30">
        <f t="shared" si="168"/>
        <v>0</v>
      </c>
      <c r="FTO68" s="30">
        <f t="shared" si="168"/>
        <v>0</v>
      </c>
      <c r="FTP68" s="30">
        <f t="shared" si="168"/>
        <v>0</v>
      </c>
      <c r="FTQ68" s="30">
        <f t="shared" si="168"/>
        <v>0</v>
      </c>
      <c r="FTR68" s="30">
        <f t="shared" si="168"/>
        <v>0</v>
      </c>
      <c r="FTS68" s="30">
        <f t="shared" si="168"/>
        <v>0</v>
      </c>
      <c r="FTT68" s="30">
        <f t="shared" si="168"/>
        <v>0</v>
      </c>
      <c r="FTU68" s="30">
        <f t="shared" si="168"/>
        <v>0</v>
      </c>
      <c r="FTV68" s="30">
        <f t="shared" si="168"/>
        <v>0</v>
      </c>
      <c r="FTW68" s="30">
        <f t="shared" si="168"/>
        <v>0</v>
      </c>
      <c r="FTX68" s="30">
        <f t="shared" si="168"/>
        <v>0</v>
      </c>
      <c r="FTY68" s="30">
        <f t="shared" si="168"/>
        <v>0</v>
      </c>
      <c r="FTZ68" s="30">
        <f t="shared" si="168"/>
        <v>0</v>
      </c>
      <c r="FUA68" s="30">
        <f t="shared" si="168"/>
        <v>0</v>
      </c>
      <c r="FUB68" s="30">
        <f t="shared" si="168"/>
        <v>0</v>
      </c>
      <c r="FUC68" s="30">
        <f t="shared" si="168"/>
        <v>0</v>
      </c>
      <c r="FUD68" s="30">
        <f t="shared" ref="FUD68:FWO68" si="169">IF(FUC2&gt;year_stop,0,FUC70)</f>
        <v>0</v>
      </c>
      <c r="FUE68" s="30">
        <f t="shared" si="169"/>
        <v>0</v>
      </c>
      <c r="FUF68" s="30">
        <f t="shared" si="169"/>
        <v>0</v>
      </c>
      <c r="FUG68" s="30">
        <f t="shared" si="169"/>
        <v>0</v>
      </c>
      <c r="FUH68" s="30">
        <f t="shared" si="169"/>
        <v>0</v>
      </c>
      <c r="FUI68" s="30">
        <f t="shared" si="169"/>
        <v>0</v>
      </c>
      <c r="FUJ68" s="30">
        <f t="shared" si="169"/>
        <v>0</v>
      </c>
      <c r="FUK68" s="30">
        <f t="shared" si="169"/>
        <v>0</v>
      </c>
      <c r="FUL68" s="30">
        <f t="shared" si="169"/>
        <v>0</v>
      </c>
      <c r="FUM68" s="30">
        <f t="shared" si="169"/>
        <v>0</v>
      </c>
      <c r="FUN68" s="30">
        <f t="shared" si="169"/>
        <v>0</v>
      </c>
      <c r="FUO68" s="30">
        <f t="shared" si="169"/>
        <v>0</v>
      </c>
      <c r="FUP68" s="30">
        <f t="shared" si="169"/>
        <v>0</v>
      </c>
      <c r="FUQ68" s="30">
        <f t="shared" si="169"/>
        <v>0</v>
      </c>
      <c r="FUR68" s="30">
        <f t="shared" si="169"/>
        <v>0</v>
      </c>
      <c r="FUS68" s="30">
        <f t="shared" si="169"/>
        <v>0</v>
      </c>
      <c r="FUT68" s="30">
        <f t="shared" si="169"/>
        <v>0</v>
      </c>
      <c r="FUU68" s="30">
        <f t="shared" si="169"/>
        <v>0</v>
      </c>
      <c r="FUV68" s="30">
        <f t="shared" si="169"/>
        <v>0</v>
      </c>
      <c r="FUW68" s="30">
        <f t="shared" si="169"/>
        <v>0</v>
      </c>
      <c r="FUX68" s="30">
        <f t="shared" si="169"/>
        <v>0</v>
      </c>
      <c r="FUY68" s="30">
        <f t="shared" si="169"/>
        <v>0</v>
      </c>
      <c r="FUZ68" s="30">
        <f t="shared" si="169"/>
        <v>0</v>
      </c>
      <c r="FVA68" s="30">
        <f t="shared" si="169"/>
        <v>0</v>
      </c>
      <c r="FVB68" s="30">
        <f t="shared" si="169"/>
        <v>0</v>
      </c>
      <c r="FVC68" s="30">
        <f t="shared" si="169"/>
        <v>0</v>
      </c>
      <c r="FVD68" s="30">
        <f t="shared" si="169"/>
        <v>0</v>
      </c>
      <c r="FVE68" s="30">
        <f t="shared" si="169"/>
        <v>0</v>
      </c>
      <c r="FVF68" s="30">
        <f t="shared" si="169"/>
        <v>0</v>
      </c>
      <c r="FVG68" s="30">
        <f t="shared" si="169"/>
        <v>0</v>
      </c>
      <c r="FVH68" s="30">
        <f t="shared" si="169"/>
        <v>0</v>
      </c>
      <c r="FVI68" s="30">
        <f t="shared" si="169"/>
        <v>0</v>
      </c>
      <c r="FVJ68" s="30">
        <f t="shared" si="169"/>
        <v>0</v>
      </c>
      <c r="FVK68" s="30">
        <f t="shared" si="169"/>
        <v>0</v>
      </c>
      <c r="FVL68" s="30">
        <f t="shared" si="169"/>
        <v>0</v>
      </c>
      <c r="FVM68" s="30">
        <f t="shared" si="169"/>
        <v>0</v>
      </c>
      <c r="FVN68" s="30">
        <f t="shared" si="169"/>
        <v>0</v>
      </c>
      <c r="FVO68" s="30">
        <f t="shared" si="169"/>
        <v>0</v>
      </c>
      <c r="FVP68" s="30">
        <f t="shared" si="169"/>
        <v>0</v>
      </c>
      <c r="FVQ68" s="30">
        <f t="shared" si="169"/>
        <v>0</v>
      </c>
      <c r="FVR68" s="30">
        <f t="shared" si="169"/>
        <v>0</v>
      </c>
      <c r="FVS68" s="30">
        <f t="shared" si="169"/>
        <v>0</v>
      </c>
      <c r="FVT68" s="30">
        <f t="shared" si="169"/>
        <v>0</v>
      </c>
      <c r="FVU68" s="30">
        <f t="shared" si="169"/>
        <v>0</v>
      </c>
      <c r="FVV68" s="30">
        <f t="shared" si="169"/>
        <v>0</v>
      </c>
      <c r="FVW68" s="30">
        <f t="shared" si="169"/>
        <v>0</v>
      </c>
      <c r="FVX68" s="30">
        <f t="shared" si="169"/>
        <v>0</v>
      </c>
      <c r="FVY68" s="30">
        <f t="shared" si="169"/>
        <v>0</v>
      </c>
      <c r="FVZ68" s="30">
        <f t="shared" si="169"/>
        <v>0</v>
      </c>
      <c r="FWA68" s="30">
        <f t="shared" si="169"/>
        <v>0</v>
      </c>
      <c r="FWB68" s="30">
        <f t="shared" si="169"/>
        <v>0</v>
      </c>
      <c r="FWC68" s="30">
        <f t="shared" si="169"/>
        <v>0</v>
      </c>
      <c r="FWD68" s="30">
        <f t="shared" si="169"/>
        <v>0</v>
      </c>
      <c r="FWE68" s="30">
        <f t="shared" si="169"/>
        <v>0</v>
      </c>
      <c r="FWF68" s="30">
        <f t="shared" si="169"/>
        <v>0</v>
      </c>
      <c r="FWG68" s="30">
        <f t="shared" si="169"/>
        <v>0</v>
      </c>
      <c r="FWH68" s="30">
        <f t="shared" si="169"/>
        <v>0</v>
      </c>
      <c r="FWI68" s="30">
        <f t="shared" si="169"/>
        <v>0</v>
      </c>
      <c r="FWJ68" s="30">
        <f t="shared" si="169"/>
        <v>0</v>
      </c>
      <c r="FWK68" s="30">
        <f t="shared" si="169"/>
        <v>0</v>
      </c>
      <c r="FWL68" s="30">
        <f t="shared" si="169"/>
        <v>0</v>
      </c>
      <c r="FWM68" s="30">
        <f t="shared" si="169"/>
        <v>0</v>
      </c>
      <c r="FWN68" s="30">
        <f t="shared" si="169"/>
        <v>0</v>
      </c>
      <c r="FWO68" s="30">
        <f t="shared" si="169"/>
        <v>0</v>
      </c>
      <c r="FWP68" s="30">
        <f t="shared" ref="FWP68:FZA68" si="170">IF(FWO2&gt;year_stop,0,FWO70)</f>
        <v>0</v>
      </c>
      <c r="FWQ68" s="30">
        <f t="shared" si="170"/>
        <v>0</v>
      </c>
      <c r="FWR68" s="30">
        <f t="shared" si="170"/>
        <v>0</v>
      </c>
      <c r="FWS68" s="30">
        <f t="shared" si="170"/>
        <v>0</v>
      </c>
      <c r="FWT68" s="30">
        <f t="shared" si="170"/>
        <v>0</v>
      </c>
      <c r="FWU68" s="30">
        <f t="shared" si="170"/>
        <v>0</v>
      </c>
      <c r="FWV68" s="30">
        <f t="shared" si="170"/>
        <v>0</v>
      </c>
      <c r="FWW68" s="30">
        <f t="shared" si="170"/>
        <v>0</v>
      </c>
      <c r="FWX68" s="30">
        <f t="shared" si="170"/>
        <v>0</v>
      </c>
      <c r="FWY68" s="30">
        <f t="shared" si="170"/>
        <v>0</v>
      </c>
      <c r="FWZ68" s="30">
        <f t="shared" si="170"/>
        <v>0</v>
      </c>
      <c r="FXA68" s="30">
        <f t="shared" si="170"/>
        <v>0</v>
      </c>
      <c r="FXB68" s="30">
        <f t="shared" si="170"/>
        <v>0</v>
      </c>
      <c r="FXC68" s="30">
        <f t="shared" si="170"/>
        <v>0</v>
      </c>
      <c r="FXD68" s="30">
        <f t="shared" si="170"/>
        <v>0</v>
      </c>
      <c r="FXE68" s="30">
        <f t="shared" si="170"/>
        <v>0</v>
      </c>
      <c r="FXF68" s="30">
        <f t="shared" si="170"/>
        <v>0</v>
      </c>
      <c r="FXG68" s="30">
        <f t="shared" si="170"/>
        <v>0</v>
      </c>
      <c r="FXH68" s="30">
        <f t="shared" si="170"/>
        <v>0</v>
      </c>
      <c r="FXI68" s="30">
        <f t="shared" si="170"/>
        <v>0</v>
      </c>
      <c r="FXJ68" s="30">
        <f t="shared" si="170"/>
        <v>0</v>
      </c>
      <c r="FXK68" s="30">
        <f t="shared" si="170"/>
        <v>0</v>
      </c>
      <c r="FXL68" s="30">
        <f t="shared" si="170"/>
        <v>0</v>
      </c>
      <c r="FXM68" s="30">
        <f t="shared" si="170"/>
        <v>0</v>
      </c>
      <c r="FXN68" s="30">
        <f t="shared" si="170"/>
        <v>0</v>
      </c>
      <c r="FXO68" s="30">
        <f t="shared" si="170"/>
        <v>0</v>
      </c>
      <c r="FXP68" s="30">
        <f t="shared" si="170"/>
        <v>0</v>
      </c>
      <c r="FXQ68" s="30">
        <f t="shared" si="170"/>
        <v>0</v>
      </c>
      <c r="FXR68" s="30">
        <f t="shared" si="170"/>
        <v>0</v>
      </c>
      <c r="FXS68" s="30">
        <f t="shared" si="170"/>
        <v>0</v>
      </c>
      <c r="FXT68" s="30">
        <f t="shared" si="170"/>
        <v>0</v>
      </c>
      <c r="FXU68" s="30">
        <f t="shared" si="170"/>
        <v>0</v>
      </c>
      <c r="FXV68" s="30">
        <f t="shared" si="170"/>
        <v>0</v>
      </c>
      <c r="FXW68" s="30">
        <f t="shared" si="170"/>
        <v>0</v>
      </c>
      <c r="FXX68" s="30">
        <f t="shared" si="170"/>
        <v>0</v>
      </c>
      <c r="FXY68" s="30">
        <f t="shared" si="170"/>
        <v>0</v>
      </c>
      <c r="FXZ68" s="30">
        <f t="shared" si="170"/>
        <v>0</v>
      </c>
      <c r="FYA68" s="30">
        <f t="shared" si="170"/>
        <v>0</v>
      </c>
      <c r="FYB68" s="30">
        <f t="shared" si="170"/>
        <v>0</v>
      </c>
      <c r="FYC68" s="30">
        <f t="shared" si="170"/>
        <v>0</v>
      </c>
      <c r="FYD68" s="30">
        <f t="shared" si="170"/>
        <v>0</v>
      </c>
      <c r="FYE68" s="30">
        <f t="shared" si="170"/>
        <v>0</v>
      </c>
      <c r="FYF68" s="30">
        <f t="shared" si="170"/>
        <v>0</v>
      </c>
      <c r="FYG68" s="30">
        <f t="shared" si="170"/>
        <v>0</v>
      </c>
      <c r="FYH68" s="30">
        <f t="shared" si="170"/>
        <v>0</v>
      </c>
      <c r="FYI68" s="30">
        <f t="shared" si="170"/>
        <v>0</v>
      </c>
      <c r="FYJ68" s="30">
        <f t="shared" si="170"/>
        <v>0</v>
      </c>
      <c r="FYK68" s="30">
        <f t="shared" si="170"/>
        <v>0</v>
      </c>
      <c r="FYL68" s="30">
        <f t="shared" si="170"/>
        <v>0</v>
      </c>
      <c r="FYM68" s="30">
        <f t="shared" si="170"/>
        <v>0</v>
      </c>
      <c r="FYN68" s="30">
        <f t="shared" si="170"/>
        <v>0</v>
      </c>
      <c r="FYO68" s="30">
        <f t="shared" si="170"/>
        <v>0</v>
      </c>
      <c r="FYP68" s="30">
        <f t="shared" si="170"/>
        <v>0</v>
      </c>
      <c r="FYQ68" s="30">
        <f t="shared" si="170"/>
        <v>0</v>
      </c>
      <c r="FYR68" s="30">
        <f t="shared" si="170"/>
        <v>0</v>
      </c>
      <c r="FYS68" s="30">
        <f t="shared" si="170"/>
        <v>0</v>
      </c>
      <c r="FYT68" s="30">
        <f t="shared" si="170"/>
        <v>0</v>
      </c>
      <c r="FYU68" s="30">
        <f t="shared" si="170"/>
        <v>0</v>
      </c>
      <c r="FYV68" s="30">
        <f t="shared" si="170"/>
        <v>0</v>
      </c>
      <c r="FYW68" s="30">
        <f t="shared" si="170"/>
        <v>0</v>
      </c>
      <c r="FYX68" s="30">
        <f t="shared" si="170"/>
        <v>0</v>
      </c>
      <c r="FYY68" s="30">
        <f t="shared" si="170"/>
        <v>0</v>
      </c>
      <c r="FYZ68" s="30">
        <f t="shared" si="170"/>
        <v>0</v>
      </c>
      <c r="FZA68" s="30">
        <f t="shared" si="170"/>
        <v>0</v>
      </c>
      <c r="FZB68" s="30">
        <f t="shared" ref="FZB68:GBM68" si="171">IF(FZA2&gt;year_stop,0,FZA70)</f>
        <v>0</v>
      </c>
      <c r="FZC68" s="30">
        <f t="shared" si="171"/>
        <v>0</v>
      </c>
      <c r="FZD68" s="30">
        <f t="shared" si="171"/>
        <v>0</v>
      </c>
      <c r="FZE68" s="30">
        <f t="shared" si="171"/>
        <v>0</v>
      </c>
      <c r="FZF68" s="30">
        <f t="shared" si="171"/>
        <v>0</v>
      </c>
      <c r="FZG68" s="30">
        <f t="shared" si="171"/>
        <v>0</v>
      </c>
      <c r="FZH68" s="30">
        <f t="shared" si="171"/>
        <v>0</v>
      </c>
      <c r="FZI68" s="30">
        <f t="shared" si="171"/>
        <v>0</v>
      </c>
      <c r="FZJ68" s="30">
        <f t="shared" si="171"/>
        <v>0</v>
      </c>
      <c r="FZK68" s="30">
        <f t="shared" si="171"/>
        <v>0</v>
      </c>
      <c r="FZL68" s="30">
        <f t="shared" si="171"/>
        <v>0</v>
      </c>
      <c r="FZM68" s="30">
        <f t="shared" si="171"/>
        <v>0</v>
      </c>
      <c r="FZN68" s="30">
        <f t="shared" si="171"/>
        <v>0</v>
      </c>
      <c r="FZO68" s="30">
        <f t="shared" si="171"/>
        <v>0</v>
      </c>
      <c r="FZP68" s="30">
        <f t="shared" si="171"/>
        <v>0</v>
      </c>
      <c r="FZQ68" s="30">
        <f t="shared" si="171"/>
        <v>0</v>
      </c>
      <c r="FZR68" s="30">
        <f t="shared" si="171"/>
        <v>0</v>
      </c>
      <c r="FZS68" s="30">
        <f t="shared" si="171"/>
        <v>0</v>
      </c>
      <c r="FZT68" s="30">
        <f t="shared" si="171"/>
        <v>0</v>
      </c>
      <c r="FZU68" s="30">
        <f t="shared" si="171"/>
        <v>0</v>
      </c>
      <c r="FZV68" s="30">
        <f t="shared" si="171"/>
        <v>0</v>
      </c>
      <c r="FZW68" s="30">
        <f t="shared" si="171"/>
        <v>0</v>
      </c>
      <c r="FZX68" s="30">
        <f t="shared" si="171"/>
        <v>0</v>
      </c>
      <c r="FZY68" s="30">
        <f t="shared" si="171"/>
        <v>0</v>
      </c>
      <c r="FZZ68" s="30">
        <f t="shared" si="171"/>
        <v>0</v>
      </c>
      <c r="GAA68" s="30">
        <f t="shared" si="171"/>
        <v>0</v>
      </c>
      <c r="GAB68" s="30">
        <f t="shared" si="171"/>
        <v>0</v>
      </c>
      <c r="GAC68" s="30">
        <f t="shared" si="171"/>
        <v>0</v>
      </c>
      <c r="GAD68" s="30">
        <f t="shared" si="171"/>
        <v>0</v>
      </c>
      <c r="GAE68" s="30">
        <f t="shared" si="171"/>
        <v>0</v>
      </c>
      <c r="GAF68" s="30">
        <f t="shared" si="171"/>
        <v>0</v>
      </c>
      <c r="GAG68" s="30">
        <f t="shared" si="171"/>
        <v>0</v>
      </c>
      <c r="GAH68" s="30">
        <f t="shared" si="171"/>
        <v>0</v>
      </c>
      <c r="GAI68" s="30">
        <f t="shared" si="171"/>
        <v>0</v>
      </c>
      <c r="GAJ68" s="30">
        <f t="shared" si="171"/>
        <v>0</v>
      </c>
      <c r="GAK68" s="30">
        <f t="shared" si="171"/>
        <v>0</v>
      </c>
      <c r="GAL68" s="30">
        <f t="shared" si="171"/>
        <v>0</v>
      </c>
      <c r="GAM68" s="30">
        <f t="shared" si="171"/>
        <v>0</v>
      </c>
      <c r="GAN68" s="30">
        <f t="shared" si="171"/>
        <v>0</v>
      </c>
      <c r="GAO68" s="30">
        <f t="shared" si="171"/>
        <v>0</v>
      </c>
      <c r="GAP68" s="30">
        <f t="shared" si="171"/>
        <v>0</v>
      </c>
      <c r="GAQ68" s="30">
        <f t="shared" si="171"/>
        <v>0</v>
      </c>
      <c r="GAR68" s="30">
        <f t="shared" si="171"/>
        <v>0</v>
      </c>
      <c r="GAS68" s="30">
        <f t="shared" si="171"/>
        <v>0</v>
      </c>
      <c r="GAT68" s="30">
        <f t="shared" si="171"/>
        <v>0</v>
      </c>
      <c r="GAU68" s="30">
        <f t="shared" si="171"/>
        <v>0</v>
      </c>
      <c r="GAV68" s="30">
        <f t="shared" si="171"/>
        <v>0</v>
      </c>
      <c r="GAW68" s="30">
        <f t="shared" si="171"/>
        <v>0</v>
      </c>
      <c r="GAX68" s="30">
        <f t="shared" si="171"/>
        <v>0</v>
      </c>
      <c r="GAY68" s="30">
        <f t="shared" si="171"/>
        <v>0</v>
      </c>
      <c r="GAZ68" s="30">
        <f t="shared" si="171"/>
        <v>0</v>
      </c>
      <c r="GBA68" s="30">
        <f t="shared" si="171"/>
        <v>0</v>
      </c>
      <c r="GBB68" s="30">
        <f t="shared" si="171"/>
        <v>0</v>
      </c>
      <c r="GBC68" s="30">
        <f t="shared" si="171"/>
        <v>0</v>
      </c>
      <c r="GBD68" s="30">
        <f t="shared" si="171"/>
        <v>0</v>
      </c>
      <c r="GBE68" s="30">
        <f t="shared" si="171"/>
        <v>0</v>
      </c>
      <c r="GBF68" s="30">
        <f t="shared" si="171"/>
        <v>0</v>
      </c>
      <c r="GBG68" s="30">
        <f t="shared" si="171"/>
        <v>0</v>
      </c>
      <c r="GBH68" s="30">
        <f t="shared" si="171"/>
        <v>0</v>
      </c>
      <c r="GBI68" s="30">
        <f t="shared" si="171"/>
        <v>0</v>
      </c>
      <c r="GBJ68" s="30">
        <f t="shared" si="171"/>
        <v>0</v>
      </c>
      <c r="GBK68" s="30">
        <f t="shared" si="171"/>
        <v>0</v>
      </c>
      <c r="GBL68" s="30">
        <f t="shared" si="171"/>
        <v>0</v>
      </c>
      <c r="GBM68" s="30">
        <f t="shared" si="171"/>
        <v>0</v>
      </c>
      <c r="GBN68" s="30">
        <f t="shared" ref="GBN68:GDY68" si="172">IF(GBM2&gt;year_stop,0,GBM70)</f>
        <v>0</v>
      </c>
      <c r="GBO68" s="30">
        <f t="shared" si="172"/>
        <v>0</v>
      </c>
      <c r="GBP68" s="30">
        <f t="shared" si="172"/>
        <v>0</v>
      </c>
      <c r="GBQ68" s="30">
        <f t="shared" si="172"/>
        <v>0</v>
      </c>
      <c r="GBR68" s="30">
        <f t="shared" si="172"/>
        <v>0</v>
      </c>
      <c r="GBS68" s="30">
        <f t="shared" si="172"/>
        <v>0</v>
      </c>
      <c r="GBT68" s="30">
        <f t="shared" si="172"/>
        <v>0</v>
      </c>
      <c r="GBU68" s="30">
        <f t="shared" si="172"/>
        <v>0</v>
      </c>
      <c r="GBV68" s="30">
        <f t="shared" si="172"/>
        <v>0</v>
      </c>
      <c r="GBW68" s="30">
        <f t="shared" si="172"/>
        <v>0</v>
      </c>
      <c r="GBX68" s="30">
        <f t="shared" si="172"/>
        <v>0</v>
      </c>
      <c r="GBY68" s="30">
        <f t="shared" si="172"/>
        <v>0</v>
      </c>
      <c r="GBZ68" s="30">
        <f t="shared" si="172"/>
        <v>0</v>
      </c>
      <c r="GCA68" s="30">
        <f t="shared" si="172"/>
        <v>0</v>
      </c>
      <c r="GCB68" s="30">
        <f t="shared" si="172"/>
        <v>0</v>
      </c>
      <c r="GCC68" s="30">
        <f t="shared" si="172"/>
        <v>0</v>
      </c>
      <c r="GCD68" s="30">
        <f t="shared" si="172"/>
        <v>0</v>
      </c>
      <c r="GCE68" s="30">
        <f t="shared" si="172"/>
        <v>0</v>
      </c>
      <c r="GCF68" s="30">
        <f t="shared" si="172"/>
        <v>0</v>
      </c>
      <c r="GCG68" s="30">
        <f t="shared" si="172"/>
        <v>0</v>
      </c>
      <c r="GCH68" s="30">
        <f t="shared" si="172"/>
        <v>0</v>
      </c>
      <c r="GCI68" s="30">
        <f t="shared" si="172"/>
        <v>0</v>
      </c>
      <c r="GCJ68" s="30">
        <f t="shared" si="172"/>
        <v>0</v>
      </c>
      <c r="GCK68" s="30">
        <f t="shared" si="172"/>
        <v>0</v>
      </c>
      <c r="GCL68" s="30">
        <f t="shared" si="172"/>
        <v>0</v>
      </c>
      <c r="GCM68" s="30">
        <f t="shared" si="172"/>
        <v>0</v>
      </c>
      <c r="GCN68" s="30">
        <f t="shared" si="172"/>
        <v>0</v>
      </c>
      <c r="GCO68" s="30">
        <f t="shared" si="172"/>
        <v>0</v>
      </c>
      <c r="GCP68" s="30">
        <f t="shared" si="172"/>
        <v>0</v>
      </c>
      <c r="GCQ68" s="30">
        <f t="shared" si="172"/>
        <v>0</v>
      </c>
      <c r="GCR68" s="30">
        <f t="shared" si="172"/>
        <v>0</v>
      </c>
      <c r="GCS68" s="30">
        <f t="shared" si="172"/>
        <v>0</v>
      </c>
      <c r="GCT68" s="30">
        <f t="shared" si="172"/>
        <v>0</v>
      </c>
      <c r="GCU68" s="30">
        <f t="shared" si="172"/>
        <v>0</v>
      </c>
      <c r="GCV68" s="30">
        <f t="shared" si="172"/>
        <v>0</v>
      </c>
      <c r="GCW68" s="30">
        <f t="shared" si="172"/>
        <v>0</v>
      </c>
      <c r="GCX68" s="30">
        <f t="shared" si="172"/>
        <v>0</v>
      </c>
      <c r="GCY68" s="30">
        <f t="shared" si="172"/>
        <v>0</v>
      </c>
      <c r="GCZ68" s="30">
        <f t="shared" si="172"/>
        <v>0</v>
      </c>
      <c r="GDA68" s="30">
        <f t="shared" si="172"/>
        <v>0</v>
      </c>
      <c r="GDB68" s="30">
        <f t="shared" si="172"/>
        <v>0</v>
      </c>
      <c r="GDC68" s="30">
        <f t="shared" si="172"/>
        <v>0</v>
      </c>
      <c r="GDD68" s="30">
        <f t="shared" si="172"/>
        <v>0</v>
      </c>
      <c r="GDE68" s="30">
        <f t="shared" si="172"/>
        <v>0</v>
      </c>
      <c r="GDF68" s="30">
        <f t="shared" si="172"/>
        <v>0</v>
      </c>
      <c r="GDG68" s="30">
        <f t="shared" si="172"/>
        <v>0</v>
      </c>
      <c r="GDH68" s="30">
        <f t="shared" si="172"/>
        <v>0</v>
      </c>
      <c r="GDI68" s="30">
        <f t="shared" si="172"/>
        <v>0</v>
      </c>
      <c r="GDJ68" s="30">
        <f t="shared" si="172"/>
        <v>0</v>
      </c>
      <c r="GDK68" s="30">
        <f t="shared" si="172"/>
        <v>0</v>
      </c>
      <c r="GDL68" s="30">
        <f t="shared" si="172"/>
        <v>0</v>
      </c>
      <c r="GDM68" s="30">
        <f t="shared" si="172"/>
        <v>0</v>
      </c>
      <c r="GDN68" s="30">
        <f t="shared" si="172"/>
        <v>0</v>
      </c>
      <c r="GDO68" s="30">
        <f t="shared" si="172"/>
        <v>0</v>
      </c>
      <c r="GDP68" s="30">
        <f t="shared" si="172"/>
        <v>0</v>
      </c>
      <c r="GDQ68" s="30">
        <f t="shared" si="172"/>
        <v>0</v>
      </c>
      <c r="GDR68" s="30">
        <f t="shared" si="172"/>
        <v>0</v>
      </c>
      <c r="GDS68" s="30">
        <f t="shared" si="172"/>
        <v>0</v>
      </c>
      <c r="GDT68" s="30">
        <f t="shared" si="172"/>
        <v>0</v>
      </c>
      <c r="GDU68" s="30">
        <f t="shared" si="172"/>
        <v>0</v>
      </c>
      <c r="GDV68" s="30">
        <f t="shared" si="172"/>
        <v>0</v>
      </c>
      <c r="GDW68" s="30">
        <f t="shared" si="172"/>
        <v>0</v>
      </c>
      <c r="GDX68" s="30">
        <f t="shared" si="172"/>
        <v>0</v>
      </c>
      <c r="GDY68" s="30">
        <f t="shared" si="172"/>
        <v>0</v>
      </c>
      <c r="GDZ68" s="30">
        <f t="shared" ref="GDZ68:GGK68" si="173">IF(GDY2&gt;year_stop,0,GDY70)</f>
        <v>0</v>
      </c>
      <c r="GEA68" s="30">
        <f t="shared" si="173"/>
        <v>0</v>
      </c>
      <c r="GEB68" s="30">
        <f t="shared" si="173"/>
        <v>0</v>
      </c>
      <c r="GEC68" s="30">
        <f t="shared" si="173"/>
        <v>0</v>
      </c>
      <c r="GED68" s="30">
        <f t="shared" si="173"/>
        <v>0</v>
      </c>
      <c r="GEE68" s="30">
        <f t="shared" si="173"/>
        <v>0</v>
      </c>
      <c r="GEF68" s="30">
        <f t="shared" si="173"/>
        <v>0</v>
      </c>
      <c r="GEG68" s="30">
        <f t="shared" si="173"/>
        <v>0</v>
      </c>
      <c r="GEH68" s="30">
        <f t="shared" si="173"/>
        <v>0</v>
      </c>
      <c r="GEI68" s="30">
        <f t="shared" si="173"/>
        <v>0</v>
      </c>
      <c r="GEJ68" s="30">
        <f t="shared" si="173"/>
        <v>0</v>
      </c>
      <c r="GEK68" s="30">
        <f t="shared" si="173"/>
        <v>0</v>
      </c>
      <c r="GEL68" s="30">
        <f t="shared" si="173"/>
        <v>0</v>
      </c>
      <c r="GEM68" s="30">
        <f t="shared" si="173"/>
        <v>0</v>
      </c>
      <c r="GEN68" s="30">
        <f t="shared" si="173"/>
        <v>0</v>
      </c>
      <c r="GEO68" s="30">
        <f t="shared" si="173"/>
        <v>0</v>
      </c>
      <c r="GEP68" s="30">
        <f t="shared" si="173"/>
        <v>0</v>
      </c>
      <c r="GEQ68" s="30">
        <f t="shared" si="173"/>
        <v>0</v>
      </c>
      <c r="GER68" s="30">
        <f t="shared" si="173"/>
        <v>0</v>
      </c>
      <c r="GES68" s="30">
        <f t="shared" si="173"/>
        <v>0</v>
      </c>
      <c r="GET68" s="30">
        <f t="shared" si="173"/>
        <v>0</v>
      </c>
      <c r="GEU68" s="30">
        <f t="shared" si="173"/>
        <v>0</v>
      </c>
      <c r="GEV68" s="30">
        <f t="shared" si="173"/>
        <v>0</v>
      </c>
      <c r="GEW68" s="30">
        <f t="shared" si="173"/>
        <v>0</v>
      </c>
      <c r="GEX68" s="30">
        <f t="shared" si="173"/>
        <v>0</v>
      </c>
      <c r="GEY68" s="30">
        <f t="shared" si="173"/>
        <v>0</v>
      </c>
      <c r="GEZ68" s="30">
        <f t="shared" si="173"/>
        <v>0</v>
      </c>
      <c r="GFA68" s="30">
        <f t="shared" si="173"/>
        <v>0</v>
      </c>
      <c r="GFB68" s="30">
        <f t="shared" si="173"/>
        <v>0</v>
      </c>
      <c r="GFC68" s="30">
        <f t="shared" si="173"/>
        <v>0</v>
      </c>
      <c r="GFD68" s="30">
        <f t="shared" si="173"/>
        <v>0</v>
      </c>
      <c r="GFE68" s="30">
        <f t="shared" si="173"/>
        <v>0</v>
      </c>
      <c r="GFF68" s="30">
        <f t="shared" si="173"/>
        <v>0</v>
      </c>
      <c r="GFG68" s="30">
        <f t="shared" si="173"/>
        <v>0</v>
      </c>
      <c r="GFH68" s="30">
        <f t="shared" si="173"/>
        <v>0</v>
      </c>
      <c r="GFI68" s="30">
        <f t="shared" si="173"/>
        <v>0</v>
      </c>
      <c r="GFJ68" s="30">
        <f t="shared" si="173"/>
        <v>0</v>
      </c>
      <c r="GFK68" s="30">
        <f t="shared" si="173"/>
        <v>0</v>
      </c>
      <c r="GFL68" s="30">
        <f t="shared" si="173"/>
        <v>0</v>
      </c>
      <c r="GFM68" s="30">
        <f t="shared" si="173"/>
        <v>0</v>
      </c>
      <c r="GFN68" s="30">
        <f t="shared" si="173"/>
        <v>0</v>
      </c>
      <c r="GFO68" s="30">
        <f t="shared" si="173"/>
        <v>0</v>
      </c>
      <c r="GFP68" s="30">
        <f t="shared" si="173"/>
        <v>0</v>
      </c>
      <c r="GFQ68" s="30">
        <f t="shared" si="173"/>
        <v>0</v>
      </c>
      <c r="GFR68" s="30">
        <f t="shared" si="173"/>
        <v>0</v>
      </c>
      <c r="GFS68" s="30">
        <f t="shared" si="173"/>
        <v>0</v>
      </c>
      <c r="GFT68" s="30">
        <f t="shared" si="173"/>
        <v>0</v>
      </c>
      <c r="GFU68" s="30">
        <f t="shared" si="173"/>
        <v>0</v>
      </c>
      <c r="GFV68" s="30">
        <f t="shared" si="173"/>
        <v>0</v>
      </c>
      <c r="GFW68" s="30">
        <f t="shared" si="173"/>
        <v>0</v>
      </c>
      <c r="GFX68" s="30">
        <f t="shared" si="173"/>
        <v>0</v>
      </c>
      <c r="GFY68" s="30">
        <f t="shared" si="173"/>
        <v>0</v>
      </c>
      <c r="GFZ68" s="30">
        <f t="shared" si="173"/>
        <v>0</v>
      </c>
      <c r="GGA68" s="30">
        <f t="shared" si="173"/>
        <v>0</v>
      </c>
      <c r="GGB68" s="30">
        <f t="shared" si="173"/>
        <v>0</v>
      </c>
      <c r="GGC68" s="30">
        <f t="shared" si="173"/>
        <v>0</v>
      </c>
      <c r="GGD68" s="30">
        <f t="shared" si="173"/>
        <v>0</v>
      </c>
      <c r="GGE68" s="30">
        <f t="shared" si="173"/>
        <v>0</v>
      </c>
      <c r="GGF68" s="30">
        <f t="shared" si="173"/>
        <v>0</v>
      </c>
      <c r="GGG68" s="30">
        <f t="shared" si="173"/>
        <v>0</v>
      </c>
      <c r="GGH68" s="30">
        <f t="shared" si="173"/>
        <v>0</v>
      </c>
      <c r="GGI68" s="30">
        <f t="shared" si="173"/>
        <v>0</v>
      </c>
      <c r="GGJ68" s="30">
        <f t="shared" si="173"/>
        <v>0</v>
      </c>
      <c r="GGK68" s="30">
        <f t="shared" si="173"/>
        <v>0</v>
      </c>
      <c r="GGL68" s="30">
        <f t="shared" ref="GGL68:GIW68" si="174">IF(GGK2&gt;year_stop,0,GGK70)</f>
        <v>0</v>
      </c>
      <c r="GGM68" s="30">
        <f t="shared" si="174"/>
        <v>0</v>
      </c>
      <c r="GGN68" s="30">
        <f t="shared" si="174"/>
        <v>0</v>
      </c>
      <c r="GGO68" s="30">
        <f t="shared" si="174"/>
        <v>0</v>
      </c>
      <c r="GGP68" s="30">
        <f t="shared" si="174"/>
        <v>0</v>
      </c>
      <c r="GGQ68" s="30">
        <f t="shared" si="174"/>
        <v>0</v>
      </c>
      <c r="GGR68" s="30">
        <f t="shared" si="174"/>
        <v>0</v>
      </c>
      <c r="GGS68" s="30">
        <f t="shared" si="174"/>
        <v>0</v>
      </c>
      <c r="GGT68" s="30">
        <f t="shared" si="174"/>
        <v>0</v>
      </c>
      <c r="GGU68" s="30">
        <f t="shared" si="174"/>
        <v>0</v>
      </c>
      <c r="GGV68" s="30">
        <f t="shared" si="174"/>
        <v>0</v>
      </c>
      <c r="GGW68" s="30">
        <f t="shared" si="174"/>
        <v>0</v>
      </c>
      <c r="GGX68" s="30">
        <f t="shared" si="174"/>
        <v>0</v>
      </c>
      <c r="GGY68" s="30">
        <f t="shared" si="174"/>
        <v>0</v>
      </c>
      <c r="GGZ68" s="30">
        <f t="shared" si="174"/>
        <v>0</v>
      </c>
      <c r="GHA68" s="30">
        <f t="shared" si="174"/>
        <v>0</v>
      </c>
      <c r="GHB68" s="30">
        <f t="shared" si="174"/>
        <v>0</v>
      </c>
      <c r="GHC68" s="30">
        <f t="shared" si="174"/>
        <v>0</v>
      </c>
      <c r="GHD68" s="30">
        <f t="shared" si="174"/>
        <v>0</v>
      </c>
      <c r="GHE68" s="30">
        <f t="shared" si="174"/>
        <v>0</v>
      </c>
      <c r="GHF68" s="30">
        <f t="shared" si="174"/>
        <v>0</v>
      </c>
      <c r="GHG68" s="30">
        <f t="shared" si="174"/>
        <v>0</v>
      </c>
      <c r="GHH68" s="30">
        <f t="shared" si="174"/>
        <v>0</v>
      </c>
      <c r="GHI68" s="30">
        <f t="shared" si="174"/>
        <v>0</v>
      </c>
      <c r="GHJ68" s="30">
        <f t="shared" si="174"/>
        <v>0</v>
      </c>
      <c r="GHK68" s="30">
        <f t="shared" si="174"/>
        <v>0</v>
      </c>
      <c r="GHL68" s="30">
        <f t="shared" si="174"/>
        <v>0</v>
      </c>
      <c r="GHM68" s="30">
        <f t="shared" si="174"/>
        <v>0</v>
      </c>
      <c r="GHN68" s="30">
        <f t="shared" si="174"/>
        <v>0</v>
      </c>
      <c r="GHO68" s="30">
        <f t="shared" si="174"/>
        <v>0</v>
      </c>
      <c r="GHP68" s="30">
        <f t="shared" si="174"/>
        <v>0</v>
      </c>
      <c r="GHQ68" s="30">
        <f t="shared" si="174"/>
        <v>0</v>
      </c>
      <c r="GHR68" s="30">
        <f t="shared" si="174"/>
        <v>0</v>
      </c>
      <c r="GHS68" s="30">
        <f t="shared" si="174"/>
        <v>0</v>
      </c>
      <c r="GHT68" s="30">
        <f t="shared" si="174"/>
        <v>0</v>
      </c>
      <c r="GHU68" s="30">
        <f t="shared" si="174"/>
        <v>0</v>
      </c>
      <c r="GHV68" s="30">
        <f t="shared" si="174"/>
        <v>0</v>
      </c>
      <c r="GHW68" s="30">
        <f t="shared" si="174"/>
        <v>0</v>
      </c>
      <c r="GHX68" s="30">
        <f t="shared" si="174"/>
        <v>0</v>
      </c>
      <c r="GHY68" s="30">
        <f t="shared" si="174"/>
        <v>0</v>
      </c>
      <c r="GHZ68" s="30">
        <f t="shared" si="174"/>
        <v>0</v>
      </c>
      <c r="GIA68" s="30">
        <f t="shared" si="174"/>
        <v>0</v>
      </c>
      <c r="GIB68" s="30">
        <f t="shared" si="174"/>
        <v>0</v>
      </c>
      <c r="GIC68" s="30">
        <f t="shared" si="174"/>
        <v>0</v>
      </c>
      <c r="GID68" s="30">
        <f t="shared" si="174"/>
        <v>0</v>
      </c>
      <c r="GIE68" s="30">
        <f t="shared" si="174"/>
        <v>0</v>
      </c>
      <c r="GIF68" s="30">
        <f t="shared" si="174"/>
        <v>0</v>
      </c>
      <c r="GIG68" s="30">
        <f t="shared" si="174"/>
        <v>0</v>
      </c>
      <c r="GIH68" s="30">
        <f t="shared" si="174"/>
        <v>0</v>
      </c>
      <c r="GII68" s="30">
        <f t="shared" si="174"/>
        <v>0</v>
      </c>
      <c r="GIJ68" s="30">
        <f t="shared" si="174"/>
        <v>0</v>
      </c>
      <c r="GIK68" s="30">
        <f t="shared" si="174"/>
        <v>0</v>
      </c>
      <c r="GIL68" s="30">
        <f t="shared" si="174"/>
        <v>0</v>
      </c>
      <c r="GIM68" s="30">
        <f t="shared" si="174"/>
        <v>0</v>
      </c>
      <c r="GIN68" s="30">
        <f t="shared" si="174"/>
        <v>0</v>
      </c>
      <c r="GIO68" s="30">
        <f t="shared" si="174"/>
        <v>0</v>
      </c>
      <c r="GIP68" s="30">
        <f t="shared" si="174"/>
        <v>0</v>
      </c>
      <c r="GIQ68" s="30">
        <f t="shared" si="174"/>
        <v>0</v>
      </c>
      <c r="GIR68" s="30">
        <f t="shared" si="174"/>
        <v>0</v>
      </c>
      <c r="GIS68" s="30">
        <f t="shared" si="174"/>
        <v>0</v>
      </c>
      <c r="GIT68" s="30">
        <f t="shared" si="174"/>
        <v>0</v>
      </c>
      <c r="GIU68" s="30">
        <f t="shared" si="174"/>
        <v>0</v>
      </c>
      <c r="GIV68" s="30">
        <f t="shared" si="174"/>
        <v>0</v>
      </c>
      <c r="GIW68" s="30">
        <f t="shared" si="174"/>
        <v>0</v>
      </c>
      <c r="GIX68" s="30">
        <f t="shared" ref="GIX68:GLI68" si="175">IF(GIW2&gt;year_stop,0,GIW70)</f>
        <v>0</v>
      </c>
      <c r="GIY68" s="30">
        <f t="shared" si="175"/>
        <v>0</v>
      </c>
      <c r="GIZ68" s="30">
        <f t="shared" si="175"/>
        <v>0</v>
      </c>
      <c r="GJA68" s="30">
        <f t="shared" si="175"/>
        <v>0</v>
      </c>
      <c r="GJB68" s="30">
        <f t="shared" si="175"/>
        <v>0</v>
      </c>
      <c r="GJC68" s="30">
        <f t="shared" si="175"/>
        <v>0</v>
      </c>
      <c r="GJD68" s="30">
        <f t="shared" si="175"/>
        <v>0</v>
      </c>
      <c r="GJE68" s="30">
        <f t="shared" si="175"/>
        <v>0</v>
      </c>
      <c r="GJF68" s="30">
        <f t="shared" si="175"/>
        <v>0</v>
      </c>
      <c r="GJG68" s="30">
        <f t="shared" si="175"/>
        <v>0</v>
      </c>
      <c r="GJH68" s="30">
        <f t="shared" si="175"/>
        <v>0</v>
      </c>
      <c r="GJI68" s="30">
        <f t="shared" si="175"/>
        <v>0</v>
      </c>
      <c r="GJJ68" s="30">
        <f t="shared" si="175"/>
        <v>0</v>
      </c>
      <c r="GJK68" s="30">
        <f t="shared" si="175"/>
        <v>0</v>
      </c>
      <c r="GJL68" s="30">
        <f t="shared" si="175"/>
        <v>0</v>
      </c>
      <c r="GJM68" s="30">
        <f t="shared" si="175"/>
        <v>0</v>
      </c>
      <c r="GJN68" s="30">
        <f t="shared" si="175"/>
        <v>0</v>
      </c>
      <c r="GJO68" s="30">
        <f t="shared" si="175"/>
        <v>0</v>
      </c>
      <c r="GJP68" s="30">
        <f t="shared" si="175"/>
        <v>0</v>
      </c>
      <c r="GJQ68" s="30">
        <f t="shared" si="175"/>
        <v>0</v>
      </c>
      <c r="GJR68" s="30">
        <f t="shared" si="175"/>
        <v>0</v>
      </c>
      <c r="GJS68" s="30">
        <f t="shared" si="175"/>
        <v>0</v>
      </c>
      <c r="GJT68" s="30">
        <f t="shared" si="175"/>
        <v>0</v>
      </c>
      <c r="GJU68" s="30">
        <f t="shared" si="175"/>
        <v>0</v>
      </c>
      <c r="GJV68" s="30">
        <f t="shared" si="175"/>
        <v>0</v>
      </c>
      <c r="GJW68" s="30">
        <f t="shared" si="175"/>
        <v>0</v>
      </c>
      <c r="GJX68" s="30">
        <f t="shared" si="175"/>
        <v>0</v>
      </c>
      <c r="GJY68" s="30">
        <f t="shared" si="175"/>
        <v>0</v>
      </c>
      <c r="GJZ68" s="30">
        <f t="shared" si="175"/>
        <v>0</v>
      </c>
      <c r="GKA68" s="30">
        <f t="shared" si="175"/>
        <v>0</v>
      </c>
      <c r="GKB68" s="30">
        <f t="shared" si="175"/>
        <v>0</v>
      </c>
      <c r="GKC68" s="30">
        <f t="shared" si="175"/>
        <v>0</v>
      </c>
      <c r="GKD68" s="30">
        <f t="shared" si="175"/>
        <v>0</v>
      </c>
      <c r="GKE68" s="30">
        <f t="shared" si="175"/>
        <v>0</v>
      </c>
      <c r="GKF68" s="30">
        <f t="shared" si="175"/>
        <v>0</v>
      </c>
      <c r="GKG68" s="30">
        <f t="shared" si="175"/>
        <v>0</v>
      </c>
      <c r="GKH68" s="30">
        <f t="shared" si="175"/>
        <v>0</v>
      </c>
      <c r="GKI68" s="30">
        <f t="shared" si="175"/>
        <v>0</v>
      </c>
      <c r="GKJ68" s="30">
        <f t="shared" si="175"/>
        <v>0</v>
      </c>
      <c r="GKK68" s="30">
        <f t="shared" si="175"/>
        <v>0</v>
      </c>
      <c r="GKL68" s="30">
        <f t="shared" si="175"/>
        <v>0</v>
      </c>
      <c r="GKM68" s="30">
        <f t="shared" si="175"/>
        <v>0</v>
      </c>
      <c r="GKN68" s="30">
        <f t="shared" si="175"/>
        <v>0</v>
      </c>
      <c r="GKO68" s="30">
        <f t="shared" si="175"/>
        <v>0</v>
      </c>
      <c r="GKP68" s="30">
        <f t="shared" si="175"/>
        <v>0</v>
      </c>
      <c r="GKQ68" s="30">
        <f t="shared" si="175"/>
        <v>0</v>
      </c>
      <c r="GKR68" s="30">
        <f t="shared" si="175"/>
        <v>0</v>
      </c>
      <c r="GKS68" s="30">
        <f t="shared" si="175"/>
        <v>0</v>
      </c>
      <c r="GKT68" s="30">
        <f t="shared" si="175"/>
        <v>0</v>
      </c>
      <c r="GKU68" s="30">
        <f t="shared" si="175"/>
        <v>0</v>
      </c>
      <c r="GKV68" s="30">
        <f t="shared" si="175"/>
        <v>0</v>
      </c>
      <c r="GKW68" s="30">
        <f t="shared" si="175"/>
        <v>0</v>
      </c>
      <c r="GKX68" s="30">
        <f t="shared" si="175"/>
        <v>0</v>
      </c>
      <c r="GKY68" s="30">
        <f t="shared" si="175"/>
        <v>0</v>
      </c>
      <c r="GKZ68" s="30">
        <f t="shared" si="175"/>
        <v>0</v>
      </c>
      <c r="GLA68" s="30">
        <f t="shared" si="175"/>
        <v>0</v>
      </c>
      <c r="GLB68" s="30">
        <f t="shared" si="175"/>
        <v>0</v>
      </c>
      <c r="GLC68" s="30">
        <f t="shared" si="175"/>
        <v>0</v>
      </c>
      <c r="GLD68" s="30">
        <f t="shared" si="175"/>
        <v>0</v>
      </c>
      <c r="GLE68" s="30">
        <f t="shared" si="175"/>
        <v>0</v>
      </c>
      <c r="GLF68" s="30">
        <f t="shared" si="175"/>
        <v>0</v>
      </c>
      <c r="GLG68" s="30">
        <f t="shared" si="175"/>
        <v>0</v>
      </c>
      <c r="GLH68" s="30">
        <f t="shared" si="175"/>
        <v>0</v>
      </c>
      <c r="GLI68" s="30">
        <f t="shared" si="175"/>
        <v>0</v>
      </c>
      <c r="GLJ68" s="30">
        <f t="shared" ref="GLJ68:GNU68" si="176">IF(GLI2&gt;year_stop,0,GLI70)</f>
        <v>0</v>
      </c>
      <c r="GLK68" s="30">
        <f t="shared" si="176"/>
        <v>0</v>
      </c>
      <c r="GLL68" s="30">
        <f t="shared" si="176"/>
        <v>0</v>
      </c>
      <c r="GLM68" s="30">
        <f t="shared" si="176"/>
        <v>0</v>
      </c>
      <c r="GLN68" s="30">
        <f t="shared" si="176"/>
        <v>0</v>
      </c>
      <c r="GLO68" s="30">
        <f t="shared" si="176"/>
        <v>0</v>
      </c>
      <c r="GLP68" s="30">
        <f t="shared" si="176"/>
        <v>0</v>
      </c>
      <c r="GLQ68" s="30">
        <f t="shared" si="176"/>
        <v>0</v>
      </c>
      <c r="GLR68" s="30">
        <f t="shared" si="176"/>
        <v>0</v>
      </c>
      <c r="GLS68" s="30">
        <f t="shared" si="176"/>
        <v>0</v>
      </c>
      <c r="GLT68" s="30">
        <f t="shared" si="176"/>
        <v>0</v>
      </c>
      <c r="GLU68" s="30">
        <f t="shared" si="176"/>
        <v>0</v>
      </c>
      <c r="GLV68" s="30">
        <f t="shared" si="176"/>
        <v>0</v>
      </c>
      <c r="GLW68" s="30">
        <f t="shared" si="176"/>
        <v>0</v>
      </c>
      <c r="GLX68" s="30">
        <f t="shared" si="176"/>
        <v>0</v>
      </c>
      <c r="GLY68" s="30">
        <f t="shared" si="176"/>
        <v>0</v>
      </c>
      <c r="GLZ68" s="30">
        <f t="shared" si="176"/>
        <v>0</v>
      </c>
      <c r="GMA68" s="30">
        <f t="shared" si="176"/>
        <v>0</v>
      </c>
      <c r="GMB68" s="30">
        <f t="shared" si="176"/>
        <v>0</v>
      </c>
      <c r="GMC68" s="30">
        <f t="shared" si="176"/>
        <v>0</v>
      </c>
      <c r="GMD68" s="30">
        <f t="shared" si="176"/>
        <v>0</v>
      </c>
      <c r="GME68" s="30">
        <f t="shared" si="176"/>
        <v>0</v>
      </c>
      <c r="GMF68" s="30">
        <f t="shared" si="176"/>
        <v>0</v>
      </c>
      <c r="GMG68" s="30">
        <f t="shared" si="176"/>
        <v>0</v>
      </c>
      <c r="GMH68" s="30">
        <f t="shared" si="176"/>
        <v>0</v>
      </c>
      <c r="GMI68" s="30">
        <f t="shared" si="176"/>
        <v>0</v>
      </c>
      <c r="GMJ68" s="30">
        <f t="shared" si="176"/>
        <v>0</v>
      </c>
      <c r="GMK68" s="30">
        <f t="shared" si="176"/>
        <v>0</v>
      </c>
      <c r="GML68" s="30">
        <f t="shared" si="176"/>
        <v>0</v>
      </c>
      <c r="GMM68" s="30">
        <f t="shared" si="176"/>
        <v>0</v>
      </c>
      <c r="GMN68" s="30">
        <f t="shared" si="176"/>
        <v>0</v>
      </c>
      <c r="GMO68" s="30">
        <f t="shared" si="176"/>
        <v>0</v>
      </c>
      <c r="GMP68" s="30">
        <f t="shared" si="176"/>
        <v>0</v>
      </c>
      <c r="GMQ68" s="30">
        <f t="shared" si="176"/>
        <v>0</v>
      </c>
      <c r="GMR68" s="30">
        <f t="shared" si="176"/>
        <v>0</v>
      </c>
      <c r="GMS68" s="30">
        <f t="shared" si="176"/>
        <v>0</v>
      </c>
      <c r="GMT68" s="30">
        <f t="shared" si="176"/>
        <v>0</v>
      </c>
      <c r="GMU68" s="30">
        <f t="shared" si="176"/>
        <v>0</v>
      </c>
      <c r="GMV68" s="30">
        <f t="shared" si="176"/>
        <v>0</v>
      </c>
      <c r="GMW68" s="30">
        <f t="shared" si="176"/>
        <v>0</v>
      </c>
      <c r="GMX68" s="30">
        <f t="shared" si="176"/>
        <v>0</v>
      </c>
      <c r="GMY68" s="30">
        <f t="shared" si="176"/>
        <v>0</v>
      </c>
      <c r="GMZ68" s="30">
        <f t="shared" si="176"/>
        <v>0</v>
      </c>
      <c r="GNA68" s="30">
        <f t="shared" si="176"/>
        <v>0</v>
      </c>
      <c r="GNB68" s="30">
        <f t="shared" si="176"/>
        <v>0</v>
      </c>
      <c r="GNC68" s="30">
        <f t="shared" si="176"/>
        <v>0</v>
      </c>
      <c r="GND68" s="30">
        <f t="shared" si="176"/>
        <v>0</v>
      </c>
      <c r="GNE68" s="30">
        <f t="shared" si="176"/>
        <v>0</v>
      </c>
      <c r="GNF68" s="30">
        <f t="shared" si="176"/>
        <v>0</v>
      </c>
      <c r="GNG68" s="30">
        <f t="shared" si="176"/>
        <v>0</v>
      </c>
      <c r="GNH68" s="30">
        <f t="shared" si="176"/>
        <v>0</v>
      </c>
      <c r="GNI68" s="30">
        <f t="shared" si="176"/>
        <v>0</v>
      </c>
      <c r="GNJ68" s="30">
        <f t="shared" si="176"/>
        <v>0</v>
      </c>
      <c r="GNK68" s="30">
        <f t="shared" si="176"/>
        <v>0</v>
      </c>
      <c r="GNL68" s="30">
        <f t="shared" si="176"/>
        <v>0</v>
      </c>
      <c r="GNM68" s="30">
        <f t="shared" si="176"/>
        <v>0</v>
      </c>
      <c r="GNN68" s="30">
        <f t="shared" si="176"/>
        <v>0</v>
      </c>
      <c r="GNO68" s="30">
        <f t="shared" si="176"/>
        <v>0</v>
      </c>
      <c r="GNP68" s="30">
        <f t="shared" si="176"/>
        <v>0</v>
      </c>
      <c r="GNQ68" s="30">
        <f t="shared" si="176"/>
        <v>0</v>
      </c>
      <c r="GNR68" s="30">
        <f t="shared" si="176"/>
        <v>0</v>
      </c>
      <c r="GNS68" s="30">
        <f t="shared" si="176"/>
        <v>0</v>
      </c>
      <c r="GNT68" s="30">
        <f t="shared" si="176"/>
        <v>0</v>
      </c>
      <c r="GNU68" s="30">
        <f t="shared" si="176"/>
        <v>0</v>
      </c>
      <c r="GNV68" s="30">
        <f t="shared" ref="GNV68:GQG68" si="177">IF(GNU2&gt;year_stop,0,GNU70)</f>
        <v>0</v>
      </c>
      <c r="GNW68" s="30">
        <f t="shared" si="177"/>
        <v>0</v>
      </c>
      <c r="GNX68" s="30">
        <f t="shared" si="177"/>
        <v>0</v>
      </c>
      <c r="GNY68" s="30">
        <f t="shared" si="177"/>
        <v>0</v>
      </c>
      <c r="GNZ68" s="30">
        <f t="shared" si="177"/>
        <v>0</v>
      </c>
      <c r="GOA68" s="30">
        <f t="shared" si="177"/>
        <v>0</v>
      </c>
      <c r="GOB68" s="30">
        <f t="shared" si="177"/>
        <v>0</v>
      </c>
      <c r="GOC68" s="30">
        <f t="shared" si="177"/>
        <v>0</v>
      </c>
      <c r="GOD68" s="30">
        <f t="shared" si="177"/>
        <v>0</v>
      </c>
      <c r="GOE68" s="30">
        <f t="shared" si="177"/>
        <v>0</v>
      </c>
      <c r="GOF68" s="30">
        <f t="shared" si="177"/>
        <v>0</v>
      </c>
      <c r="GOG68" s="30">
        <f t="shared" si="177"/>
        <v>0</v>
      </c>
      <c r="GOH68" s="30">
        <f t="shared" si="177"/>
        <v>0</v>
      </c>
      <c r="GOI68" s="30">
        <f t="shared" si="177"/>
        <v>0</v>
      </c>
      <c r="GOJ68" s="30">
        <f t="shared" si="177"/>
        <v>0</v>
      </c>
      <c r="GOK68" s="30">
        <f t="shared" si="177"/>
        <v>0</v>
      </c>
      <c r="GOL68" s="30">
        <f t="shared" si="177"/>
        <v>0</v>
      </c>
      <c r="GOM68" s="30">
        <f t="shared" si="177"/>
        <v>0</v>
      </c>
      <c r="GON68" s="30">
        <f t="shared" si="177"/>
        <v>0</v>
      </c>
      <c r="GOO68" s="30">
        <f t="shared" si="177"/>
        <v>0</v>
      </c>
      <c r="GOP68" s="30">
        <f t="shared" si="177"/>
        <v>0</v>
      </c>
      <c r="GOQ68" s="30">
        <f t="shared" si="177"/>
        <v>0</v>
      </c>
      <c r="GOR68" s="30">
        <f t="shared" si="177"/>
        <v>0</v>
      </c>
      <c r="GOS68" s="30">
        <f t="shared" si="177"/>
        <v>0</v>
      </c>
      <c r="GOT68" s="30">
        <f t="shared" si="177"/>
        <v>0</v>
      </c>
      <c r="GOU68" s="30">
        <f t="shared" si="177"/>
        <v>0</v>
      </c>
      <c r="GOV68" s="30">
        <f t="shared" si="177"/>
        <v>0</v>
      </c>
      <c r="GOW68" s="30">
        <f t="shared" si="177"/>
        <v>0</v>
      </c>
      <c r="GOX68" s="30">
        <f t="shared" si="177"/>
        <v>0</v>
      </c>
      <c r="GOY68" s="30">
        <f t="shared" si="177"/>
        <v>0</v>
      </c>
      <c r="GOZ68" s="30">
        <f t="shared" si="177"/>
        <v>0</v>
      </c>
      <c r="GPA68" s="30">
        <f t="shared" si="177"/>
        <v>0</v>
      </c>
      <c r="GPB68" s="30">
        <f t="shared" si="177"/>
        <v>0</v>
      </c>
      <c r="GPC68" s="30">
        <f t="shared" si="177"/>
        <v>0</v>
      </c>
      <c r="GPD68" s="30">
        <f t="shared" si="177"/>
        <v>0</v>
      </c>
      <c r="GPE68" s="30">
        <f t="shared" si="177"/>
        <v>0</v>
      </c>
      <c r="GPF68" s="30">
        <f t="shared" si="177"/>
        <v>0</v>
      </c>
      <c r="GPG68" s="30">
        <f t="shared" si="177"/>
        <v>0</v>
      </c>
      <c r="GPH68" s="30">
        <f t="shared" si="177"/>
        <v>0</v>
      </c>
      <c r="GPI68" s="30">
        <f t="shared" si="177"/>
        <v>0</v>
      </c>
      <c r="GPJ68" s="30">
        <f t="shared" si="177"/>
        <v>0</v>
      </c>
      <c r="GPK68" s="30">
        <f t="shared" si="177"/>
        <v>0</v>
      </c>
      <c r="GPL68" s="30">
        <f t="shared" si="177"/>
        <v>0</v>
      </c>
      <c r="GPM68" s="30">
        <f t="shared" si="177"/>
        <v>0</v>
      </c>
      <c r="GPN68" s="30">
        <f t="shared" si="177"/>
        <v>0</v>
      </c>
      <c r="GPO68" s="30">
        <f t="shared" si="177"/>
        <v>0</v>
      </c>
      <c r="GPP68" s="30">
        <f t="shared" si="177"/>
        <v>0</v>
      </c>
      <c r="GPQ68" s="30">
        <f t="shared" si="177"/>
        <v>0</v>
      </c>
      <c r="GPR68" s="30">
        <f t="shared" si="177"/>
        <v>0</v>
      </c>
      <c r="GPS68" s="30">
        <f t="shared" si="177"/>
        <v>0</v>
      </c>
      <c r="GPT68" s="30">
        <f t="shared" si="177"/>
        <v>0</v>
      </c>
      <c r="GPU68" s="30">
        <f t="shared" si="177"/>
        <v>0</v>
      </c>
      <c r="GPV68" s="30">
        <f t="shared" si="177"/>
        <v>0</v>
      </c>
      <c r="GPW68" s="30">
        <f t="shared" si="177"/>
        <v>0</v>
      </c>
      <c r="GPX68" s="30">
        <f t="shared" si="177"/>
        <v>0</v>
      </c>
      <c r="GPY68" s="30">
        <f t="shared" si="177"/>
        <v>0</v>
      </c>
      <c r="GPZ68" s="30">
        <f t="shared" si="177"/>
        <v>0</v>
      </c>
      <c r="GQA68" s="30">
        <f t="shared" si="177"/>
        <v>0</v>
      </c>
      <c r="GQB68" s="30">
        <f t="shared" si="177"/>
        <v>0</v>
      </c>
      <c r="GQC68" s="30">
        <f t="shared" si="177"/>
        <v>0</v>
      </c>
      <c r="GQD68" s="30">
        <f t="shared" si="177"/>
        <v>0</v>
      </c>
      <c r="GQE68" s="30">
        <f t="shared" si="177"/>
        <v>0</v>
      </c>
      <c r="GQF68" s="30">
        <f t="shared" si="177"/>
        <v>0</v>
      </c>
      <c r="GQG68" s="30">
        <f t="shared" si="177"/>
        <v>0</v>
      </c>
      <c r="GQH68" s="30">
        <f t="shared" ref="GQH68:GSS68" si="178">IF(GQG2&gt;year_stop,0,GQG70)</f>
        <v>0</v>
      </c>
      <c r="GQI68" s="30">
        <f t="shared" si="178"/>
        <v>0</v>
      </c>
      <c r="GQJ68" s="30">
        <f t="shared" si="178"/>
        <v>0</v>
      </c>
      <c r="GQK68" s="30">
        <f t="shared" si="178"/>
        <v>0</v>
      </c>
      <c r="GQL68" s="30">
        <f t="shared" si="178"/>
        <v>0</v>
      </c>
      <c r="GQM68" s="30">
        <f t="shared" si="178"/>
        <v>0</v>
      </c>
      <c r="GQN68" s="30">
        <f t="shared" si="178"/>
        <v>0</v>
      </c>
      <c r="GQO68" s="30">
        <f t="shared" si="178"/>
        <v>0</v>
      </c>
      <c r="GQP68" s="30">
        <f t="shared" si="178"/>
        <v>0</v>
      </c>
      <c r="GQQ68" s="30">
        <f t="shared" si="178"/>
        <v>0</v>
      </c>
      <c r="GQR68" s="30">
        <f t="shared" si="178"/>
        <v>0</v>
      </c>
      <c r="GQS68" s="30">
        <f t="shared" si="178"/>
        <v>0</v>
      </c>
      <c r="GQT68" s="30">
        <f t="shared" si="178"/>
        <v>0</v>
      </c>
      <c r="GQU68" s="30">
        <f t="shared" si="178"/>
        <v>0</v>
      </c>
      <c r="GQV68" s="30">
        <f t="shared" si="178"/>
        <v>0</v>
      </c>
      <c r="GQW68" s="30">
        <f t="shared" si="178"/>
        <v>0</v>
      </c>
      <c r="GQX68" s="30">
        <f t="shared" si="178"/>
        <v>0</v>
      </c>
      <c r="GQY68" s="30">
        <f t="shared" si="178"/>
        <v>0</v>
      </c>
      <c r="GQZ68" s="30">
        <f t="shared" si="178"/>
        <v>0</v>
      </c>
      <c r="GRA68" s="30">
        <f t="shared" si="178"/>
        <v>0</v>
      </c>
      <c r="GRB68" s="30">
        <f t="shared" si="178"/>
        <v>0</v>
      </c>
      <c r="GRC68" s="30">
        <f t="shared" si="178"/>
        <v>0</v>
      </c>
      <c r="GRD68" s="30">
        <f t="shared" si="178"/>
        <v>0</v>
      </c>
      <c r="GRE68" s="30">
        <f t="shared" si="178"/>
        <v>0</v>
      </c>
      <c r="GRF68" s="30">
        <f t="shared" si="178"/>
        <v>0</v>
      </c>
      <c r="GRG68" s="30">
        <f t="shared" si="178"/>
        <v>0</v>
      </c>
      <c r="GRH68" s="30">
        <f t="shared" si="178"/>
        <v>0</v>
      </c>
      <c r="GRI68" s="30">
        <f t="shared" si="178"/>
        <v>0</v>
      </c>
      <c r="GRJ68" s="30">
        <f t="shared" si="178"/>
        <v>0</v>
      </c>
      <c r="GRK68" s="30">
        <f t="shared" si="178"/>
        <v>0</v>
      </c>
      <c r="GRL68" s="30">
        <f t="shared" si="178"/>
        <v>0</v>
      </c>
      <c r="GRM68" s="30">
        <f t="shared" si="178"/>
        <v>0</v>
      </c>
      <c r="GRN68" s="30">
        <f t="shared" si="178"/>
        <v>0</v>
      </c>
      <c r="GRO68" s="30">
        <f t="shared" si="178"/>
        <v>0</v>
      </c>
      <c r="GRP68" s="30">
        <f t="shared" si="178"/>
        <v>0</v>
      </c>
      <c r="GRQ68" s="30">
        <f t="shared" si="178"/>
        <v>0</v>
      </c>
      <c r="GRR68" s="30">
        <f t="shared" si="178"/>
        <v>0</v>
      </c>
      <c r="GRS68" s="30">
        <f t="shared" si="178"/>
        <v>0</v>
      </c>
      <c r="GRT68" s="30">
        <f t="shared" si="178"/>
        <v>0</v>
      </c>
      <c r="GRU68" s="30">
        <f t="shared" si="178"/>
        <v>0</v>
      </c>
      <c r="GRV68" s="30">
        <f t="shared" si="178"/>
        <v>0</v>
      </c>
      <c r="GRW68" s="30">
        <f t="shared" si="178"/>
        <v>0</v>
      </c>
      <c r="GRX68" s="30">
        <f t="shared" si="178"/>
        <v>0</v>
      </c>
      <c r="GRY68" s="30">
        <f t="shared" si="178"/>
        <v>0</v>
      </c>
      <c r="GRZ68" s="30">
        <f t="shared" si="178"/>
        <v>0</v>
      </c>
      <c r="GSA68" s="30">
        <f t="shared" si="178"/>
        <v>0</v>
      </c>
      <c r="GSB68" s="30">
        <f t="shared" si="178"/>
        <v>0</v>
      </c>
      <c r="GSC68" s="30">
        <f t="shared" si="178"/>
        <v>0</v>
      </c>
      <c r="GSD68" s="30">
        <f t="shared" si="178"/>
        <v>0</v>
      </c>
      <c r="GSE68" s="30">
        <f t="shared" si="178"/>
        <v>0</v>
      </c>
      <c r="GSF68" s="30">
        <f t="shared" si="178"/>
        <v>0</v>
      </c>
      <c r="GSG68" s="30">
        <f t="shared" si="178"/>
        <v>0</v>
      </c>
      <c r="GSH68" s="30">
        <f t="shared" si="178"/>
        <v>0</v>
      </c>
      <c r="GSI68" s="30">
        <f t="shared" si="178"/>
        <v>0</v>
      </c>
      <c r="GSJ68" s="30">
        <f t="shared" si="178"/>
        <v>0</v>
      </c>
      <c r="GSK68" s="30">
        <f t="shared" si="178"/>
        <v>0</v>
      </c>
      <c r="GSL68" s="30">
        <f t="shared" si="178"/>
        <v>0</v>
      </c>
      <c r="GSM68" s="30">
        <f t="shared" si="178"/>
        <v>0</v>
      </c>
      <c r="GSN68" s="30">
        <f t="shared" si="178"/>
        <v>0</v>
      </c>
      <c r="GSO68" s="30">
        <f t="shared" si="178"/>
        <v>0</v>
      </c>
      <c r="GSP68" s="30">
        <f t="shared" si="178"/>
        <v>0</v>
      </c>
      <c r="GSQ68" s="30">
        <f t="shared" si="178"/>
        <v>0</v>
      </c>
      <c r="GSR68" s="30">
        <f t="shared" si="178"/>
        <v>0</v>
      </c>
      <c r="GSS68" s="30">
        <f t="shared" si="178"/>
        <v>0</v>
      </c>
      <c r="GST68" s="30">
        <f t="shared" ref="GST68:GVE68" si="179">IF(GSS2&gt;year_stop,0,GSS70)</f>
        <v>0</v>
      </c>
      <c r="GSU68" s="30">
        <f t="shared" si="179"/>
        <v>0</v>
      </c>
      <c r="GSV68" s="30">
        <f t="shared" si="179"/>
        <v>0</v>
      </c>
      <c r="GSW68" s="30">
        <f t="shared" si="179"/>
        <v>0</v>
      </c>
      <c r="GSX68" s="30">
        <f t="shared" si="179"/>
        <v>0</v>
      </c>
      <c r="GSY68" s="30">
        <f t="shared" si="179"/>
        <v>0</v>
      </c>
      <c r="GSZ68" s="30">
        <f t="shared" si="179"/>
        <v>0</v>
      </c>
      <c r="GTA68" s="30">
        <f t="shared" si="179"/>
        <v>0</v>
      </c>
      <c r="GTB68" s="30">
        <f t="shared" si="179"/>
        <v>0</v>
      </c>
      <c r="GTC68" s="30">
        <f t="shared" si="179"/>
        <v>0</v>
      </c>
      <c r="GTD68" s="30">
        <f t="shared" si="179"/>
        <v>0</v>
      </c>
      <c r="GTE68" s="30">
        <f t="shared" si="179"/>
        <v>0</v>
      </c>
      <c r="GTF68" s="30">
        <f t="shared" si="179"/>
        <v>0</v>
      </c>
      <c r="GTG68" s="30">
        <f t="shared" si="179"/>
        <v>0</v>
      </c>
      <c r="GTH68" s="30">
        <f t="shared" si="179"/>
        <v>0</v>
      </c>
      <c r="GTI68" s="30">
        <f t="shared" si="179"/>
        <v>0</v>
      </c>
      <c r="GTJ68" s="30">
        <f t="shared" si="179"/>
        <v>0</v>
      </c>
      <c r="GTK68" s="30">
        <f t="shared" si="179"/>
        <v>0</v>
      </c>
      <c r="GTL68" s="30">
        <f t="shared" si="179"/>
        <v>0</v>
      </c>
      <c r="GTM68" s="30">
        <f t="shared" si="179"/>
        <v>0</v>
      </c>
      <c r="GTN68" s="30">
        <f t="shared" si="179"/>
        <v>0</v>
      </c>
      <c r="GTO68" s="30">
        <f t="shared" si="179"/>
        <v>0</v>
      </c>
      <c r="GTP68" s="30">
        <f t="shared" si="179"/>
        <v>0</v>
      </c>
      <c r="GTQ68" s="30">
        <f t="shared" si="179"/>
        <v>0</v>
      </c>
      <c r="GTR68" s="30">
        <f t="shared" si="179"/>
        <v>0</v>
      </c>
      <c r="GTS68" s="30">
        <f t="shared" si="179"/>
        <v>0</v>
      </c>
      <c r="GTT68" s="30">
        <f t="shared" si="179"/>
        <v>0</v>
      </c>
      <c r="GTU68" s="30">
        <f t="shared" si="179"/>
        <v>0</v>
      </c>
      <c r="GTV68" s="30">
        <f t="shared" si="179"/>
        <v>0</v>
      </c>
      <c r="GTW68" s="30">
        <f t="shared" si="179"/>
        <v>0</v>
      </c>
      <c r="GTX68" s="30">
        <f t="shared" si="179"/>
        <v>0</v>
      </c>
      <c r="GTY68" s="30">
        <f t="shared" si="179"/>
        <v>0</v>
      </c>
      <c r="GTZ68" s="30">
        <f t="shared" si="179"/>
        <v>0</v>
      </c>
      <c r="GUA68" s="30">
        <f t="shared" si="179"/>
        <v>0</v>
      </c>
      <c r="GUB68" s="30">
        <f t="shared" si="179"/>
        <v>0</v>
      </c>
      <c r="GUC68" s="30">
        <f t="shared" si="179"/>
        <v>0</v>
      </c>
      <c r="GUD68" s="30">
        <f t="shared" si="179"/>
        <v>0</v>
      </c>
      <c r="GUE68" s="30">
        <f t="shared" si="179"/>
        <v>0</v>
      </c>
      <c r="GUF68" s="30">
        <f t="shared" si="179"/>
        <v>0</v>
      </c>
      <c r="GUG68" s="30">
        <f t="shared" si="179"/>
        <v>0</v>
      </c>
      <c r="GUH68" s="30">
        <f t="shared" si="179"/>
        <v>0</v>
      </c>
      <c r="GUI68" s="30">
        <f t="shared" si="179"/>
        <v>0</v>
      </c>
      <c r="GUJ68" s="30">
        <f t="shared" si="179"/>
        <v>0</v>
      </c>
      <c r="GUK68" s="30">
        <f t="shared" si="179"/>
        <v>0</v>
      </c>
      <c r="GUL68" s="30">
        <f t="shared" si="179"/>
        <v>0</v>
      </c>
      <c r="GUM68" s="30">
        <f t="shared" si="179"/>
        <v>0</v>
      </c>
      <c r="GUN68" s="30">
        <f t="shared" si="179"/>
        <v>0</v>
      </c>
      <c r="GUO68" s="30">
        <f t="shared" si="179"/>
        <v>0</v>
      </c>
      <c r="GUP68" s="30">
        <f t="shared" si="179"/>
        <v>0</v>
      </c>
      <c r="GUQ68" s="30">
        <f t="shared" si="179"/>
        <v>0</v>
      </c>
      <c r="GUR68" s="30">
        <f t="shared" si="179"/>
        <v>0</v>
      </c>
      <c r="GUS68" s="30">
        <f t="shared" si="179"/>
        <v>0</v>
      </c>
      <c r="GUT68" s="30">
        <f t="shared" si="179"/>
        <v>0</v>
      </c>
      <c r="GUU68" s="30">
        <f t="shared" si="179"/>
        <v>0</v>
      </c>
      <c r="GUV68" s="30">
        <f t="shared" si="179"/>
        <v>0</v>
      </c>
      <c r="GUW68" s="30">
        <f t="shared" si="179"/>
        <v>0</v>
      </c>
      <c r="GUX68" s="30">
        <f t="shared" si="179"/>
        <v>0</v>
      </c>
      <c r="GUY68" s="30">
        <f t="shared" si="179"/>
        <v>0</v>
      </c>
      <c r="GUZ68" s="30">
        <f t="shared" si="179"/>
        <v>0</v>
      </c>
      <c r="GVA68" s="30">
        <f t="shared" si="179"/>
        <v>0</v>
      </c>
      <c r="GVB68" s="30">
        <f t="shared" si="179"/>
        <v>0</v>
      </c>
      <c r="GVC68" s="30">
        <f t="shared" si="179"/>
        <v>0</v>
      </c>
      <c r="GVD68" s="30">
        <f t="shared" si="179"/>
        <v>0</v>
      </c>
      <c r="GVE68" s="30">
        <f t="shared" si="179"/>
        <v>0</v>
      </c>
      <c r="GVF68" s="30">
        <f t="shared" ref="GVF68:GXQ68" si="180">IF(GVE2&gt;year_stop,0,GVE70)</f>
        <v>0</v>
      </c>
      <c r="GVG68" s="30">
        <f t="shared" si="180"/>
        <v>0</v>
      </c>
      <c r="GVH68" s="30">
        <f t="shared" si="180"/>
        <v>0</v>
      </c>
      <c r="GVI68" s="30">
        <f t="shared" si="180"/>
        <v>0</v>
      </c>
      <c r="GVJ68" s="30">
        <f t="shared" si="180"/>
        <v>0</v>
      </c>
      <c r="GVK68" s="30">
        <f t="shared" si="180"/>
        <v>0</v>
      </c>
      <c r="GVL68" s="30">
        <f t="shared" si="180"/>
        <v>0</v>
      </c>
      <c r="GVM68" s="30">
        <f t="shared" si="180"/>
        <v>0</v>
      </c>
      <c r="GVN68" s="30">
        <f t="shared" si="180"/>
        <v>0</v>
      </c>
      <c r="GVO68" s="30">
        <f t="shared" si="180"/>
        <v>0</v>
      </c>
      <c r="GVP68" s="30">
        <f t="shared" si="180"/>
        <v>0</v>
      </c>
      <c r="GVQ68" s="30">
        <f t="shared" si="180"/>
        <v>0</v>
      </c>
      <c r="GVR68" s="30">
        <f t="shared" si="180"/>
        <v>0</v>
      </c>
      <c r="GVS68" s="30">
        <f t="shared" si="180"/>
        <v>0</v>
      </c>
      <c r="GVT68" s="30">
        <f t="shared" si="180"/>
        <v>0</v>
      </c>
      <c r="GVU68" s="30">
        <f t="shared" si="180"/>
        <v>0</v>
      </c>
      <c r="GVV68" s="30">
        <f t="shared" si="180"/>
        <v>0</v>
      </c>
      <c r="GVW68" s="30">
        <f t="shared" si="180"/>
        <v>0</v>
      </c>
      <c r="GVX68" s="30">
        <f t="shared" si="180"/>
        <v>0</v>
      </c>
      <c r="GVY68" s="30">
        <f t="shared" si="180"/>
        <v>0</v>
      </c>
      <c r="GVZ68" s="30">
        <f t="shared" si="180"/>
        <v>0</v>
      </c>
      <c r="GWA68" s="30">
        <f t="shared" si="180"/>
        <v>0</v>
      </c>
      <c r="GWB68" s="30">
        <f t="shared" si="180"/>
        <v>0</v>
      </c>
      <c r="GWC68" s="30">
        <f t="shared" si="180"/>
        <v>0</v>
      </c>
      <c r="GWD68" s="30">
        <f t="shared" si="180"/>
        <v>0</v>
      </c>
      <c r="GWE68" s="30">
        <f t="shared" si="180"/>
        <v>0</v>
      </c>
      <c r="GWF68" s="30">
        <f t="shared" si="180"/>
        <v>0</v>
      </c>
      <c r="GWG68" s="30">
        <f t="shared" si="180"/>
        <v>0</v>
      </c>
      <c r="GWH68" s="30">
        <f t="shared" si="180"/>
        <v>0</v>
      </c>
      <c r="GWI68" s="30">
        <f t="shared" si="180"/>
        <v>0</v>
      </c>
      <c r="GWJ68" s="30">
        <f t="shared" si="180"/>
        <v>0</v>
      </c>
      <c r="GWK68" s="30">
        <f t="shared" si="180"/>
        <v>0</v>
      </c>
      <c r="GWL68" s="30">
        <f t="shared" si="180"/>
        <v>0</v>
      </c>
      <c r="GWM68" s="30">
        <f t="shared" si="180"/>
        <v>0</v>
      </c>
      <c r="GWN68" s="30">
        <f t="shared" si="180"/>
        <v>0</v>
      </c>
      <c r="GWO68" s="30">
        <f t="shared" si="180"/>
        <v>0</v>
      </c>
      <c r="GWP68" s="30">
        <f t="shared" si="180"/>
        <v>0</v>
      </c>
      <c r="GWQ68" s="30">
        <f t="shared" si="180"/>
        <v>0</v>
      </c>
      <c r="GWR68" s="30">
        <f t="shared" si="180"/>
        <v>0</v>
      </c>
      <c r="GWS68" s="30">
        <f t="shared" si="180"/>
        <v>0</v>
      </c>
      <c r="GWT68" s="30">
        <f t="shared" si="180"/>
        <v>0</v>
      </c>
      <c r="GWU68" s="30">
        <f t="shared" si="180"/>
        <v>0</v>
      </c>
      <c r="GWV68" s="30">
        <f t="shared" si="180"/>
        <v>0</v>
      </c>
      <c r="GWW68" s="30">
        <f t="shared" si="180"/>
        <v>0</v>
      </c>
      <c r="GWX68" s="30">
        <f t="shared" si="180"/>
        <v>0</v>
      </c>
      <c r="GWY68" s="30">
        <f t="shared" si="180"/>
        <v>0</v>
      </c>
      <c r="GWZ68" s="30">
        <f t="shared" si="180"/>
        <v>0</v>
      </c>
      <c r="GXA68" s="30">
        <f t="shared" si="180"/>
        <v>0</v>
      </c>
      <c r="GXB68" s="30">
        <f t="shared" si="180"/>
        <v>0</v>
      </c>
      <c r="GXC68" s="30">
        <f t="shared" si="180"/>
        <v>0</v>
      </c>
      <c r="GXD68" s="30">
        <f t="shared" si="180"/>
        <v>0</v>
      </c>
      <c r="GXE68" s="30">
        <f t="shared" si="180"/>
        <v>0</v>
      </c>
      <c r="GXF68" s="30">
        <f t="shared" si="180"/>
        <v>0</v>
      </c>
      <c r="GXG68" s="30">
        <f t="shared" si="180"/>
        <v>0</v>
      </c>
      <c r="GXH68" s="30">
        <f t="shared" si="180"/>
        <v>0</v>
      </c>
      <c r="GXI68" s="30">
        <f t="shared" si="180"/>
        <v>0</v>
      </c>
      <c r="GXJ68" s="30">
        <f t="shared" si="180"/>
        <v>0</v>
      </c>
      <c r="GXK68" s="30">
        <f t="shared" si="180"/>
        <v>0</v>
      </c>
      <c r="GXL68" s="30">
        <f t="shared" si="180"/>
        <v>0</v>
      </c>
      <c r="GXM68" s="30">
        <f t="shared" si="180"/>
        <v>0</v>
      </c>
      <c r="GXN68" s="30">
        <f t="shared" si="180"/>
        <v>0</v>
      </c>
      <c r="GXO68" s="30">
        <f t="shared" si="180"/>
        <v>0</v>
      </c>
      <c r="GXP68" s="30">
        <f t="shared" si="180"/>
        <v>0</v>
      </c>
      <c r="GXQ68" s="30">
        <f t="shared" si="180"/>
        <v>0</v>
      </c>
      <c r="GXR68" s="30">
        <f t="shared" ref="GXR68:HAC68" si="181">IF(GXQ2&gt;year_stop,0,GXQ70)</f>
        <v>0</v>
      </c>
      <c r="GXS68" s="30">
        <f t="shared" si="181"/>
        <v>0</v>
      </c>
      <c r="GXT68" s="30">
        <f t="shared" si="181"/>
        <v>0</v>
      </c>
      <c r="GXU68" s="30">
        <f t="shared" si="181"/>
        <v>0</v>
      </c>
      <c r="GXV68" s="30">
        <f t="shared" si="181"/>
        <v>0</v>
      </c>
      <c r="GXW68" s="30">
        <f t="shared" si="181"/>
        <v>0</v>
      </c>
      <c r="GXX68" s="30">
        <f t="shared" si="181"/>
        <v>0</v>
      </c>
      <c r="GXY68" s="30">
        <f t="shared" si="181"/>
        <v>0</v>
      </c>
      <c r="GXZ68" s="30">
        <f t="shared" si="181"/>
        <v>0</v>
      </c>
      <c r="GYA68" s="30">
        <f t="shared" si="181"/>
        <v>0</v>
      </c>
      <c r="GYB68" s="30">
        <f t="shared" si="181"/>
        <v>0</v>
      </c>
      <c r="GYC68" s="30">
        <f t="shared" si="181"/>
        <v>0</v>
      </c>
      <c r="GYD68" s="30">
        <f t="shared" si="181"/>
        <v>0</v>
      </c>
      <c r="GYE68" s="30">
        <f t="shared" si="181"/>
        <v>0</v>
      </c>
      <c r="GYF68" s="30">
        <f t="shared" si="181"/>
        <v>0</v>
      </c>
      <c r="GYG68" s="30">
        <f t="shared" si="181"/>
        <v>0</v>
      </c>
      <c r="GYH68" s="30">
        <f t="shared" si="181"/>
        <v>0</v>
      </c>
      <c r="GYI68" s="30">
        <f t="shared" si="181"/>
        <v>0</v>
      </c>
      <c r="GYJ68" s="30">
        <f t="shared" si="181"/>
        <v>0</v>
      </c>
      <c r="GYK68" s="30">
        <f t="shared" si="181"/>
        <v>0</v>
      </c>
      <c r="GYL68" s="30">
        <f t="shared" si="181"/>
        <v>0</v>
      </c>
      <c r="GYM68" s="30">
        <f t="shared" si="181"/>
        <v>0</v>
      </c>
      <c r="GYN68" s="30">
        <f t="shared" si="181"/>
        <v>0</v>
      </c>
      <c r="GYO68" s="30">
        <f t="shared" si="181"/>
        <v>0</v>
      </c>
      <c r="GYP68" s="30">
        <f t="shared" si="181"/>
        <v>0</v>
      </c>
      <c r="GYQ68" s="30">
        <f t="shared" si="181"/>
        <v>0</v>
      </c>
      <c r="GYR68" s="30">
        <f t="shared" si="181"/>
        <v>0</v>
      </c>
      <c r="GYS68" s="30">
        <f t="shared" si="181"/>
        <v>0</v>
      </c>
      <c r="GYT68" s="30">
        <f t="shared" si="181"/>
        <v>0</v>
      </c>
      <c r="GYU68" s="30">
        <f t="shared" si="181"/>
        <v>0</v>
      </c>
      <c r="GYV68" s="30">
        <f t="shared" si="181"/>
        <v>0</v>
      </c>
      <c r="GYW68" s="30">
        <f t="shared" si="181"/>
        <v>0</v>
      </c>
      <c r="GYX68" s="30">
        <f t="shared" si="181"/>
        <v>0</v>
      </c>
      <c r="GYY68" s="30">
        <f t="shared" si="181"/>
        <v>0</v>
      </c>
      <c r="GYZ68" s="30">
        <f t="shared" si="181"/>
        <v>0</v>
      </c>
      <c r="GZA68" s="30">
        <f t="shared" si="181"/>
        <v>0</v>
      </c>
      <c r="GZB68" s="30">
        <f t="shared" si="181"/>
        <v>0</v>
      </c>
      <c r="GZC68" s="30">
        <f t="shared" si="181"/>
        <v>0</v>
      </c>
      <c r="GZD68" s="30">
        <f t="shared" si="181"/>
        <v>0</v>
      </c>
      <c r="GZE68" s="30">
        <f t="shared" si="181"/>
        <v>0</v>
      </c>
      <c r="GZF68" s="30">
        <f t="shared" si="181"/>
        <v>0</v>
      </c>
      <c r="GZG68" s="30">
        <f t="shared" si="181"/>
        <v>0</v>
      </c>
      <c r="GZH68" s="30">
        <f t="shared" si="181"/>
        <v>0</v>
      </c>
      <c r="GZI68" s="30">
        <f t="shared" si="181"/>
        <v>0</v>
      </c>
      <c r="GZJ68" s="30">
        <f t="shared" si="181"/>
        <v>0</v>
      </c>
      <c r="GZK68" s="30">
        <f t="shared" si="181"/>
        <v>0</v>
      </c>
      <c r="GZL68" s="30">
        <f t="shared" si="181"/>
        <v>0</v>
      </c>
      <c r="GZM68" s="30">
        <f t="shared" si="181"/>
        <v>0</v>
      </c>
      <c r="GZN68" s="30">
        <f t="shared" si="181"/>
        <v>0</v>
      </c>
      <c r="GZO68" s="30">
        <f t="shared" si="181"/>
        <v>0</v>
      </c>
      <c r="GZP68" s="30">
        <f t="shared" si="181"/>
        <v>0</v>
      </c>
      <c r="GZQ68" s="30">
        <f t="shared" si="181"/>
        <v>0</v>
      </c>
      <c r="GZR68" s="30">
        <f t="shared" si="181"/>
        <v>0</v>
      </c>
      <c r="GZS68" s="30">
        <f t="shared" si="181"/>
        <v>0</v>
      </c>
      <c r="GZT68" s="30">
        <f t="shared" si="181"/>
        <v>0</v>
      </c>
      <c r="GZU68" s="30">
        <f t="shared" si="181"/>
        <v>0</v>
      </c>
      <c r="GZV68" s="30">
        <f t="shared" si="181"/>
        <v>0</v>
      </c>
      <c r="GZW68" s="30">
        <f t="shared" si="181"/>
        <v>0</v>
      </c>
      <c r="GZX68" s="30">
        <f t="shared" si="181"/>
        <v>0</v>
      </c>
      <c r="GZY68" s="30">
        <f t="shared" si="181"/>
        <v>0</v>
      </c>
      <c r="GZZ68" s="30">
        <f t="shared" si="181"/>
        <v>0</v>
      </c>
      <c r="HAA68" s="30">
        <f t="shared" si="181"/>
        <v>0</v>
      </c>
      <c r="HAB68" s="30">
        <f t="shared" si="181"/>
        <v>0</v>
      </c>
      <c r="HAC68" s="30">
        <f t="shared" si="181"/>
        <v>0</v>
      </c>
      <c r="HAD68" s="30">
        <f t="shared" ref="HAD68:HCO68" si="182">IF(HAC2&gt;year_stop,0,HAC70)</f>
        <v>0</v>
      </c>
      <c r="HAE68" s="30">
        <f t="shared" si="182"/>
        <v>0</v>
      </c>
      <c r="HAF68" s="30">
        <f t="shared" si="182"/>
        <v>0</v>
      </c>
      <c r="HAG68" s="30">
        <f t="shared" si="182"/>
        <v>0</v>
      </c>
      <c r="HAH68" s="30">
        <f t="shared" si="182"/>
        <v>0</v>
      </c>
      <c r="HAI68" s="30">
        <f t="shared" si="182"/>
        <v>0</v>
      </c>
      <c r="HAJ68" s="30">
        <f t="shared" si="182"/>
        <v>0</v>
      </c>
      <c r="HAK68" s="30">
        <f t="shared" si="182"/>
        <v>0</v>
      </c>
      <c r="HAL68" s="30">
        <f t="shared" si="182"/>
        <v>0</v>
      </c>
      <c r="HAM68" s="30">
        <f t="shared" si="182"/>
        <v>0</v>
      </c>
      <c r="HAN68" s="30">
        <f t="shared" si="182"/>
        <v>0</v>
      </c>
      <c r="HAO68" s="30">
        <f t="shared" si="182"/>
        <v>0</v>
      </c>
      <c r="HAP68" s="30">
        <f t="shared" si="182"/>
        <v>0</v>
      </c>
      <c r="HAQ68" s="30">
        <f t="shared" si="182"/>
        <v>0</v>
      </c>
      <c r="HAR68" s="30">
        <f t="shared" si="182"/>
        <v>0</v>
      </c>
      <c r="HAS68" s="30">
        <f t="shared" si="182"/>
        <v>0</v>
      </c>
      <c r="HAT68" s="30">
        <f t="shared" si="182"/>
        <v>0</v>
      </c>
      <c r="HAU68" s="30">
        <f t="shared" si="182"/>
        <v>0</v>
      </c>
      <c r="HAV68" s="30">
        <f t="shared" si="182"/>
        <v>0</v>
      </c>
      <c r="HAW68" s="30">
        <f t="shared" si="182"/>
        <v>0</v>
      </c>
      <c r="HAX68" s="30">
        <f t="shared" si="182"/>
        <v>0</v>
      </c>
      <c r="HAY68" s="30">
        <f t="shared" si="182"/>
        <v>0</v>
      </c>
      <c r="HAZ68" s="30">
        <f t="shared" si="182"/>
        <v>0</v>
      </c>
      <c r="HBA68" s="30">
        <f t="shared" si="182"/>
        <v>0</v>
      </c>
      <c r="HBB68" s="30">
        <f t="shared" si="182"/>
        <v>0</v>
      </c>
      <c r="HBC68" s="30">
        <f t="shared" si="182"/>
        <v>0</v>
      </c>
      <c r="HBD68" s="30">
        <f t="shared" si="182"/>
        <v>0</v>
      </c>
      <c r="HBE68" s="30">
        <f t="shared" si="182"/>
        <v>0</v>
      </c>
      <c r="HBF68" s="30">
        <f t="shared" si="182"/>
        <v>0</v>
      </c>
      <c r="HBG68" s="30">
        <f t="shared" si="182"/>
        <v>0</v>
      </c>
      <c r="HBH68" s="30">
        <f t="shared" si="182"/>
        <v>0</v>
      </c>
      <c r="HBI68" s="30">
        <f t="shared" si="182"/>
        <v>0</v>
      </c>
      <c r="HBJ68" s="30">
        <f t="shared" si="182"/>
        <v>0</v>
      </c>
      <c r="HBK68" s="30">
        <f t="shared" si="182"/>
        <v>0</v>
      </c>
      <c r="HBL68" s="30">
        <f t="shared" si="182"/>
        <v>0</v>
      </c>
      <c r="HBM68" s="30">
        <f t="shared" si="182"/>
        <v>0</v>
      </c>
      <c r="HBN68" s="30">
        <f t="shared" si="182"/>
        <v>0</v>
      </c>
      <c r="HBO68" s="30">
        <f t="shared" si="182"/>
        <v>0</v>
      </c>
      <c r="HBP68" s="30">
        <f t="shared" si="182"/>
        <v>0</v>
      </c>
      <c r="HBQ68" s="30">
        <f t="shared" si="182"/>
        <v>0</v>
      </c>
      <c r="HBR68" s="30">
        <f t="shared" si="182"/>
        <v>0</v>
      </c>
      <c r="HBS68" s="30">
        <f t="shared" si="182"/>
        <v>0</v>
      </c>
      <c r="HBT68" s="30">
        <f t="shared" si="182"/>
        <v>0</v>
      </c>
      <c r="HBU68" s="30">
        <f t="shared" si="182"/>
        <v>0</v>
      </c>
      <c r="HBV68" s="30">
        <f t="shared" si="182"/>
        <v>0</v>
      </c>
      <c r="HBW68" s="30">
        <f t="shared" si="182"/>
        <v>0</v>
      </c>
      <c r="HBX68" s="30">
        <f t="shared" si="182"/>
        <v>0</v>
      </c>
      <c r="HBY68" s="30">
        <f t="shared" si="182"/>
        <v>0</v>
      </c>
      <c r="HBZ68" s="30">
        <f t="shared" si="182"/>
        <v>0</v>
      </c>
      <c r="HCA68" s="30">
        <f t="shared" si="182"/>
        <v>0</v>
      </c>
      <c r="HCB68" s="30">
        <f t="shared" si="182"/>
        <v>0</v>
      </c>
      <c r="HCC68" s="30">
        <f t="shared" si="182"/>
        <v>0</v>
      </c>
      <c r="HCD68" s="30">
        <f t="shared" si="182"/>
        <v>0</v>
      </c>
      <c r="HCE68" s="30">
        <f t="shared" si="182"/>
        <v>0</v>
      </c>
      <c r="HCF68" s="30">
        <f t="shared" si="182"/>
        <v>0</v>
      </c>
      <c r="HCG68" s="30">
        <f t="shared" si="182"/>
        <v>0</v>
      </c>
      <c r="HCH68" s="30">
        <f t="shared" si="182"/>
        <v>0</v>
      </c>
      <c r="HCI68" s="30">
        <f t="shared" si="182"/>
        <v>0</v>
      </c>
      <c r="HCJ68" s="30">
        <f t="shared" si="182"/>
        <v>0</v>
      </c>
      <c r="HCK68" s="30">
        <f t="shared" si="182"/>
        <v>0</v>
      </c>
      <c r="HCL68" s="30">
        <f t="shared" si="182"/>
        <v>0</v>
      </c>
      <c r="HCM68" s="30">
        <f t="shared" si="182"/>
        <v>0</v>
      </c>
      <c r="HCN68" s="30">
        <f t="shared" si="182"/>
        <v>0</v>
      </c>
      <c r="HCO68" s="30">
        <f t="shared" si="182"/>
        <v>0</v>
      </c>
      <c r="HCP68" s="30">
        <f t="shared" ref="HCP68:HFA68" si="183">IF(HCO2&gt;year_stop,0,HCO70)</f>
        <v>0</v>
      </c>
      <c r="HCQ68" s="30">
        <f t="shared" si="183"/>
        <v>0</v>
      </c>
      <c r="HCR68" s="30">
        <f t="shared" si="183"/>
        <v>0</v>
      </c>
      <c r="HCS68" s="30">
        <f t="shared" si="183"/>
        <v>0</v>
      </c>
      <c r="HCT68" s="30">
        <f t="shared" si="183"/>
        <v>0</v>
      </c>
      <c r="HCU68" s="30">
        <f t="shared" si="183"/>
        <v>0</v>
      </c>
      <c r="HCV68" s="30">
        <f t="shared" si="183"/>
        <v>0</v>
      </c>
      <c r="HCW68" s="30">
        <f t="shared" si="183"/>
        <v>0</v>
      </c>
      <c r="HCX68" s="30">
        <f t="shared" si="183"/>
        <v>0</v>
      </c>
      <c r="HCY68" s="30">
        <f t="shared" si="183"/>
        <v>0</v>
      </c>
      <c r="HCZ68" s="30">
        <f t="shared" si="183"/>
        <v>0</v>
      </c>
      <c r="HDA68" s="30">
        <f t="shared" si="183"/>
        <v>0</v>
      </c>
      <c r="HDB68" s="30">
        <f t="shared" si="183"/>
        <v>0</v>
      </c>
      <c r="HDC68" s="30">
        <f t="shared" si="183"/>
        <v>0</v>
      </c>
      <c r="HDD68" s="30">
        <f t="shared" si="183"/>
        <v>0</v>
      </c>
      <c r="HDE68" s="30">
        <f t="shared" si="183"/>
        <v>0</v>
      </c>
      <c r="HDF68" s="30">
        <f t="shared" si="183"/>
        <v>0</v>
      </c>
      <c r="HDG68" s="30">
        <f t="shared" si="183"/>
        <v>0</v>
      </c>
      <c r="HDH68" s="30">
        <f t="shared" si="183"/>
        <v>0</v>
      </c>
      <c r="HDI68" s="30">
        <f t="shared" si="183"/>
        <v>0</v>
      </c>
      <c r="HDJ68" s="30">
        <f t="shared" si="183"/>
        <v>0</v>
      </c>
      <c r="HDK68" s="30">
        <f t="shared" si="183"/>
        <v>0</v>
      </c>
      <c r="HDL68" s="30">
        <f t="shared" si="183"/>
        <v>0</v>
      </c>
      <c r="HDM68" s="30">
        <f t="shared" si="183"/>
        <v>0</v>
      </c>
      <c r="HDN68" s="30">
        <f t="shared" si="183"/>
        <v>0</v>
      </c>
      <c r="HDO68" s="30">
        <f t="shared" si="183"/>
        <v>0</v>
      </c>
      <c r="HDP68" s="30">
        <f t="shared" si="183"/>
        <v>0</v>
      </c>
      <c r="HDQ68" s="30">
        <f t="shared" si="183"/>
        <v>0</v>
      </c>
      <c r="HDR68" s="30">
        <f t="shared" si="183"/>
        <v>0</v>
      </c>
      <c r="HDS68" s="30">
        <f t="shared" si="183"/>
        <v>0</v>
      </c>
      <c r="HDT68" s="30">
        <f t="shared" si="183"/>
        <v>0</v>
      </c>
      <c r="HDU68" s="30">
        <f t="shared" si="183"/>
        <v>0</v>
      </c>
      <c r="HDV68" s="30">
        <f t="shared" si="183"/>
        <v>0</v>
      </c>
      <c r="HDW68" s="30">
        <f t="shared" si="183"/>
        <v>0</v>
      </c>
      <c r="HDX68" s="30">
        <f t="shared" si="183"/>
        <v>0</v>
      </c>
      <c r="HDY68" s="30">
        <f t="shared" si="183"/>
        <v>0</v>
      </c>
      <c r="HDZ68" s="30">
        <f t="shared" si="183"/>
        <v>0</v>
      </c>
      <c r="HEA68" s="30">
        <f t="shared" si="183"/>
        <v>0</v>
      </c>
      <c r="HEB68" s="30">
        <f t="shared" si="183"/>
        <v>0</v>
      </c>
      <c r="HEC68" s="30">
        <f t="shared" si="183"/>
        <v>0</v>
      </c>
      <c r="HED68" s="30">
        <f t="shared" si="183"/>
        <v>0</v>
      </c>
      <c r="HEE68" s="30">
        <f t="shared" si="183"/>
        <v>0</v>
      </c>
      <c r="HEF68" s="30">
        <f t="shared" si="183"/>
        <v>0</v>
      </c>
      <c r="HEG68" s="30">
        <f t="shared" si="183"/>
        <v>0</v>
      </c>
      <c r="HEH68" s="30">
        <f t="shared" si="183"/>
        <v>0</v>
      </c>
      <c r="HEI68" s="30">
        <f t="shared" si="183"/>
        <v>0</v>
      </c>
      <c r="HEJ68" s="30">
        <f t="shared" si="183"/>
        <v>0</v>
      </c>
      <c r="HEK68" s="30">
        <f t="shared" si="183"/>
        <v>0</v>
      </c>
      <c r="HEL68" s="30">
        <f t="shared" si="183"/>
        <v>0</v>
      </c>
      <c r="HEM68" s="30">
        <f t="shared" si="183"/>
        <v>0</v>
      </c>
      <c r="HEN68" s="30">
        <f t="shared" si="183"/>
        <v>0</v>
      </c>
      <c r="HEO68" s="30">
        <f t="shared" si="183"/>
        <v>0</v>
      </c>
      <c r="HEP68" s="30">
        <f t="shared" si="183"/>
        <v>0</v>
      </c>
      <c r="HEQ68" s="30">
        <f t="shared" si="183"/>
        <v>0</v>
      </c>
      <c r="HER68" s="30">
        <f t="shared" si="183"/>
        <v>0</v>
      </c>
      <c r="HES68" s="30">
        <f t="shared" si="183"/>
        <v>0</v>
      </c>
      <c r="HET68" s="30">
        <f t="shared" si="183"/>
        <v>0</v>
      </c>
      <c r="HEU68" s="30">
        <f t="shared" si="183"/>
        <v>0</v>
      </c>
      <c r="HEV68" s="30">
        <f t="shared" si="183"/>
        <v>0</v>
      </c>
      <c r="HEW68" s="30">
        <f t="shared" si="183"/>
        <v>0</v>
      </c>
      <c r="HEX68" s="30">
        <f t="shared" si="183"/>
        <v>0</v>
      </c>
      <c r="HEY68" s="30">
        <f t="shared" si="183"/>
        <v>0</v>
      </c>
      <c r="HEZ68" s="30">
        <f t="shared" si="183"/>
        <v>0</v>
      </c>
      <c r="HFA68" s="30">
        <f t="shared" si="183"/>
        <v>0</v>
      </c>
      <c r="HFB68" s="30">
        <f t="shared" ref="HFB68:HHM68" si="184">IF(HFA2&gt;year_stop,0,HFA70)</f>
        <v>0</v>
      </c>
      <c r="HFC68" s="30">
        <f t="shared" si="184"/>
        <v>0</v>
      </c>
      <c r="HFD68" s="30">
        <f t="shared" si="184"/>
        <v>0</v>
      </c>
      <c r="HFE68" s="30">
        <f t="shared" si="184"/>
        <v>0</v>
      </c>
      <c r="HFF68" s="30">
        <f t="shared" si="184"/>
        <v>0</v>
      </c>
      <c r="HFG68" s="30">
        <f t="shared" si="184"/>
        <v>0</v>
      </c>
      <c r="HFH68" s="30">
        <f t="shared" si="184"/>
        <v>0</v>
      </c>
      <c r="HFI68" s="30">
        <f t="shared" si="184"/>
        <v>0</v>
      </c>
      <c r="HFJ68" s="30">
        <f t="shared" si="184"/>
        <v>0</v>
      </c>
      <c r="HFK68" s="30">
        <f t="shared" si="184"/>
        <v>0</v>
      </c>
      <c r="HFL68" s="30">
        <f t="shared" si="184"/>
        <v>0</v>
      </c>
      <c r="HFM68" s="30">
        <f t="shared" si="184"/>
        <v>0</v>
      </c>
      <c r="HFN68" s="30">
        <f t="shared" si="184"/>
        <v>0</v>
      </c>
      <c r="HFO68" s="30">
        <f t="shared" si="184"/>
        <v>0</v>
      </c>
      <c r="HFP68" s="30">
        <f t="shared" si="184"/>
        <v>0</v>
      </c>
      <c r="HFQ68" s="30">
        <f t="shared" si="184"/>
        <v>0</v>
      </c>
      <c r="HFR68" s="30">
        <f t="shared" si="184"/>
        <v>0</v>
      </c>
      <c r="HFS68" s="30">
        <f t="shared" si="184"/>
        <v>0</v>
      </c>
      <c r="HFT68" s="30">
        <f t="shared" si="184"/>
        <v>0</v>
      </c>
      <c r="HFU68" s="30">
        <f t="shared" si="184"/>
        <v>0</v>
      </c>
      <c r="HFV68" s="30">
        <f t="shared" si="184"/>
        <v>0</v>
      </c>
      <c r="HFW68" s="30">
        <f t="shared" si="184"/>
        <v>0</v>
      </c>
      <c r="HFX68" s="30">
        <f t="shared" si="184"/>
        <v>0</v>
      </c>
      <c r="HFY68" s="30">
        <f t="shared" si="184"/>
        <v>0</v>
      </c>
      <c r="HFZ68" s="30">
        <f t="shared" si="184"/>
        <v>0</v>
      </c>
      <c r="HGA68" s="30">
        <f t="shared" si="184"/>
        <v>0</v>
      </c>
      <c r="HGB68" s="30">
        <f t="shared" si="184"/>
        <v>0</v>
      </c>
      <c r="HGC68" s="30">
        <f t="shared" si="184"/>
        <v>0</v>
      </c>
      <c r="HGD68" s="30">
        <f t="shared" si="184"/>
        <v>0</v>
      </c>
      <c r="HGE68" s="30">
        <f t="shared" si="184"/>
        <v>0</v>
      </c>
      <c r="HGF68" s="30">
        <f t="shared" si="184"/>
        <v>0</v>
      </c>
      <c r="HGG68" s="30">
        <f t="shared" si="184"/>
        <v>0</v>
      </c>
      <c r="HGH68" s="30">
        <f t="shared" si="184"/>
        <v>0</v>
      </c>
      <c r="HGI68" s="30">
        <f t="shared" si="184"/>
        <v>0</v>
      </c>
      <c r="HGJ68" s="30">
        <f t="shared" si="184"/>
        <v>0</v>
      </c>
      <c r="HGK68" s="30">
        <f t="shared" si="184"/>
        <v>0</v>
      </c>
      <c r="HGL68" s="30">
        <f t="shared" si="184"/>
        <v>0</v>
      </c>
      <c r="HGM68" s="30">
        <f t="shared" si="184"/>
        <v>0</v>
      </c>
      <c r="HGN68" s="30">
        <f t="shared" si="184"/>
        <v>0</v>
      </c>
      <c r="HGO68" s="30">
        <f t="shared" si="184"/>
        <v>0</v>
      </c>
      <c r="HGP68" s="30">
        <f t="shared" si="184"/>
        <v>0</v>
      </c>
      <c r="HGQ68" s="30">
        <f t="shared" si="184"/>
        <v>0</v>
      </c>
      <c r="HGR68" s="30">
        <f t="shared" si="184"/>
        <v>0</v>
      </c>
      <c r="HGS68" s="30">
        <f t="shared" si="184"/>
        <v>0</v>
      </c>
      <c r="HGT68" s="30">
        <f t="shared" si="184"/>
        <v>0</v>
      </c>
      <c r="HGU68" s="30">
        <f t="shared" si="184"/>
        <v>0</v>
      </c>
      <c r="HGV68" s="30">
        <f t="shared" si="184"/>
        <v>0</v>
      </c>
      <c r="HGW68" s="30">
        <f t="shared" si="184"/>
        <v>0</v>
      </c>
      <c r="HGX68" s="30">
        <f t="shared" si="184"/>
        <v>0</v>
      </c>
      <c r="HGY68" s="30">
        <f t="shared" si="184"/>
        <v>0</v>
      </c>
      <c r="HGZ68" s="30">
        <f t="shared" si="184"/>
        <v>0</v>
      </c>
      <c r="HHA68" s="30">
        <f t="shared" si="184"/>
        <v>0</v>
      </c>
      <c r="HHB68" s="30">
        <f t="shared" si="184"/>
        <v>0</v>
      </c>
      <c r="HHC68" s="30">
        <f t="shared" si="184"/>
        <v>0</v>
      </c>
      <c r="HHD68" s="30">
        <f t="shared" si="184"/>
        <v>0</v>
      </c>
      <c r="HHE68" s="30">
        <f t="shared" si="184"/>
        <v>0</v>
      </c>
      <c r="HHF68" s="30">
        <f t="shared" si="184"/>
        <v>0</v>
      </c>
      <c r="HHG68" s="30">
        <f t="shared" si="184"/>
        <v>0</v>
      </c>
      <c r="HHH68" s="30">
        <f t="shared" si="184"/>
        <v>0</v>
      </c>
      <c r="HHI68" s="30">
        <f t="shared" si="184"/>
        <v>0</v>
      </c>
      <c r="HHJ68" s="30">
        <f t="shared" si="184"/>
        <v>0</v>
      </c>
      <c r="HHK68" s="30">
        <f t="shared" si="184"/>
        <v>0</v>
      </c>
      <c r="HHL68" s="30">
        <f t="shared" si="184"/>
        <v>0</v>
      </c>
      <c r="HHM68" s="30">
        <f t="shared" si="184"/>
        <v>0</v>
      </c>
      <c r="HHN68" s="30">
        <f t="shared" ref="HHN68:HJY68" si="185">IF(HHM2&gt;year_stop,0,HHM70)</f>
        <v>0</v>
      </c>
      <c r="HHO68" s="30">
        <f t="shared" si="185"/>
        <v>0</v>
      </c>
      <c r="HHP68" s="30">
        <f t="shared" si="185"/>
        <v>0</v>
      </c>
      <c r="HHQ68" s="30">
        <f t="shared" si="185"/>
        <v>0</v>
      </c>
      <c r="HHR68" s="30">
        <f t="shared" si="185"/>
        <v>0</v>
      </c>
      <c r="HHS68" s="30">
        <f t="shared" si="185"/>
        <v>0</v>
      </c>
      <c r="HHT68" s="30">
        <f t="shared" si="185"/>
        <v>0</v>
      </c>
      <c r="HHU68" s="30">
        <f t="shared" si="185"/>
        <v>0</v>
      </c>
      <c r="HHV68" s="30">
        <f t="shared" si="185"/>
        <v>0</v>
      </c>
      <c r="HHW68" s="30">
        <f t="shared" si="185"/>
        <v>0</v>
      </c>
      <c r="HHX68" s="30">
        <f t="shared" si="185"/>
        <v>0</v>
      </c>
      <c r="HHY68" s="30">
        <f t="shared" si="185"/>
        <v>0</v>
      </c>
      <c r="HHZ68" s="30">
        <f t="shared" si="185"/>
        <v>0</v>
      </c>
      <c r="HIA68" s="30">
        <f t="shared" si="185"/>
        <v>0</v>
      </c>
      <c r="HIB68" s="30">
        <f t="shared" si="185"/>
        <v>0</v>
      </c>
      <c r="HIC68" s="30">
        <f t="shared" si="185"/>
        <v>0</v>
      </c>
      <c r="HID68" s="30">
        <f t="shared" si="185"/>
        <v>0</v>
      </c>
      <c r="HIE68" s="30">
        <f t="shared" si="185"/>
        <v>0</v>
      </c>
      <c r="HIF68" s="30">
        <f t="shared" si="185"/>
        <v>0</v>
      </c>
      <c r="HIG68" s="30">
        <f t="shared" si="185"/>
        <v>0</v>
      </c>
      <c r="HIH68" s="30">
        <f t="shared" si="185"/>
        <v>0</v>
      </c>
      <c r="HII68" s="30">
        <f t="shared" si="185"/>
        <v>0</v>
      </c>
      <c r="HIJ68" s="30">
        <f t="shared" si="185"/>
        <v>0</v>
      </c>
      <c r="HIK68" s="30">
        <f t="shared" si="185"/>
        <v>0</v>
      </c>
      <c r="HIL68" s="30">
        <f t="shared" si="185"/>
        <v>0</v>
      </c>
      <c r="HIM68" s="30">
        <f t="shared" si="185"/>
        <v>0</v>
      </c>
      <c r="HIN68" s="30">
        <f t="shared" si="185"/>
        <v>0</v>
      </c>
      <c r="HIO68" s="30">
        <f t="shared" si="185"/>
        <v>0</v>
      </c>
      <c r="HIP68" s="30">
        <f t="shared" si="185"/>
        <v>0</v>
      </c>
      <c r="HIQ68" s="30">
        <f t="shared" si="185"/>
        <v>0</v>
      </c>
      <c r="HIR68" s="30">
        <f t="shared" si="185"/>
        <v>0</v>
      </c>
      <c r="HIS68" s="30">
        <f t="shared" si="185"/>
        <v>0</v>
      </c>
      <c r="HIT68" s="30">
        <f t="shared" si="185"/>
        <v>0</v>
      </c>
      <c r="HIU68" s="30">
        <f t="shared" si="185"/>
        <v>0</v>
      </c>
      <c r="HIV68" s="30">
        <f t="shared" si="185"/>
        <v>0</v>
      </c>
      <c r="HIW68" s="30">
        <f t="shared" si="185"/>
        <v>0</v>
      </c>
      <c r="HIX68" s="30">
        <f t="shared" si="185"/>
        <v>0</v>
      </c>
      <c r="HIY68" s="30">
        <f t="shared" si="185"/>
        <v>0</v>
      </c>
      <c r="HIZ68" s="30">
        <f t="shared" si="185"/>
        <v>0</v>
      </c>
      <c r="HJA68" s="30">
        <f t="shared" si="185"/>
        <v>0</v>
      </c>
      <c r="HJB68" s="30">
        <f t="shared" si="185"/>
        <v>0</v>
      </c>
      <c r="HJC68" s="30">
        <f t="shared" si="185"/>
        <v>0</v>
      </c>
      <c r="HJD68" s="30">
        <f t="shared" si="185"/>
        <v>0</v>
      </c>
      <c r="HJE68" s="30">
        <f t="shared" si="185"/>
        <v>0</v>
      </c>
      <c r="HJF68" s="30">
        <f t="shared" si="185"/>
        <v>0</v>
      </c>
      <c r="HJG68" s="30">
        <f t="shared" si="185"/>
        <v>0</v>
      </c>
      <c r="HJH68" s="30">
        <f t="shared" si="185"/>
        <v>0</v>
      </c>
      <c r="HJI68" s="30">
        <f t="shared" si="185"/>
        <v>0</v>
      </c>
      <c r="HJJ68" s="30">
        <f t="shared" si="185"/>
        <v>0</v>
      </c>
      <c r="HJK68" s="30">
        <f t="shared" si="185"/>
        <v>0</v>
      </c>
      <c r="HJL68" s="30">
        <f t="shared" si="185"/>
        <v>0</v>
      </c>
      <c r="HJM68" s="30">
        <f t="shared" si="185"/>
        <v>0</v>
      </c>
      <c r="HJN68" s="30">
        <f t="shared" si="185"/>
        <v>0</v>
      </c>
      <c r="HJO68" s="30">
        <f t="shared" si="185"/>
        <v>0</v>
      </c>
      <c r="HJP68" s="30">
        <f t="shared" si="185"/>
        <v>0</v>
      </c>
      <c r="HJQ68" s="30">
        <f t="shared" si="185"/>
        <v>0</v>
      </c>
      <c r="HJR68" s="30">
        <f t="shared" si="185"/>
        <v>0</v>
      </c>
      <c r="HJS68" s="30">
        <f t="shared" si="185"/>
        <v>0</v>
      </c>
      <c r="HJT68" s="30">
        <f t="shared" si="185"/>
        <v>0</v>
      </c>
      <c r="HJU68" s="30">
        <f t="shared" si="185"/>
        <v>0</v>
      </c>
      <c r="HJV68" s="30">
        <f t="shared" si="185"/>
        <v>0</v>
      </c>
      <c r="HJW68" s="30">
        <f t="shared" si="185"/>
        <v>0</v>
      </c>
      <c r="HJX68" s="30">
        <f t="shared" si="185"/>
        <v>0</v>
      </c>
      <c r="HJY68" s="30">
        <f t="shared" si="185"/>
        <v>0</v>
      </c>
      <c r="HJZ68" s="30">
        <f t="shared" ref="HJZ68:HMK68" si="186">IF(HJY2&gt;year_stop,0,HJY70)</f>
        <v>0</v>
      </c>
      <c r="HKA68" s="30">
        <f t="shared" si="186"/>
        <v>0</v>
      </c>
      <c r="HKB68" s="30">
        <f t="shared" si="186"/>
        <v>0</v>
      </c>
      <c r="HKC68" s="30">
        <f t="shared" si="186"/>
        <v>0</v>
      </c>
      <c r="HKD68" s="30">
        <f t="shared" si="186"/>
        <v>0</v>
      </c>
      <c r="HKE68" s="30">
        <f t="shared" si="186"/>
        <v>0</v>
      </c>
      <c r="HKF68" s="30">
        <f t="shared" si="186"/>
        <v>0</v>
      </c>
      <c r="HKG68" s="30">
        <f t="shared" si="186"/>
        <v>0</v>
      </c>
      <c r="HKH68" s="30">
        <f t="shared" si="186"/>
        <v>0</v>
      </c>
      <c r="HKI68" s="30">
        <f t="shared" si="186"/>
        <v>0</v>
      </c>
      <c r="HKJ68" s="30">
        <f t="shared" si="186"/>
        <v>0</v>
      </c>
      <c r="HKK68" s="30">
        <f t="shared" si="186"/>
        <v>0</v>
      </c>
      <c r="HKL68" s="30">
        <f t="shared" si="186"/>
        <v>0</v>
      </c>
      <c r="HKM68" s="30">
        <f t="shared" si="186"/>
        <v>0</v>
      </c>
      <c r="HKN68" s="30">
        <f t="shared" si="186"/>
        <v>0</v>
      </c>
      <c r="HKO68" s="30">
        <f t="shared" si="186"/>
        <v>0</v>
      </c>
      <c r="HKP68" s="30">
        <f t="shared" si="186"/>
        <v>0</v>
      </c>
      <c r="HKQ68" s="30">
        <f t="shared" si="186"/>
        <v>0</v>
      </c>
      <c r="HKR68" s="30">
        <f t="shared" si="186"/>
        <v>0</v>
      </c>
      <c r="HKS68" s="30">
        <f t="shared" si="186"/>
        <v>0</v>
      </c>
      <c r="HKT68" s="30">
        <f t="shared" si="186"/>
        <v>0</v>
      </c>
      <c r="HKU68" s="30">
        <f t="shared" si="186"/>
        <v>0</v>
      </c>
      <c r="HKV68" s="30">
        <f t="shared" si="186"/>
        <v>0</v>
      </c>
      <c r="HKW68" s="30">
        <f t="shared" si="186"/>
        <v>0</v>
      </c>
      <c r="HKX68" s="30">
        <f t="shared" si="186"/>
        <v>0</v>
      </c>
      <c r="HKY68" s="30">
        <f t="shared" si="186"/>
        <v>0</v>
      </c>
      <c r="HKZ68" s="30">
        <f t="shared" si="186"/>
        <v>0</v>
      </c>
      <c r="HLA68" s="30">
        <f t="shared" si="186"/>
        <v>0</v>
      </c>
      <c r="HLB68" s="30">
        <f t="shared" si="186"/>
        <v>0</v>
      </c>
      <c r="HLC68" s="30">
        <f t="shared" si="186"/>
        <v>0</v>
      </c>
      <c r="HLD68" s="30">
        <f t="shared" si="186"/>
        <v>0</v>
      </c>
      <c r="HLE68" s="30">
        <f t="shared" si="186"/>
        <v>0</v>
      </c>
      <c r="HLF68" s="30">
        <f t="shared" si="186"/>
        <v>0</v>
      </c>
      <c r="HLG68" s="30">
        <f t="shared" si="186"/>
        <v>0</v>
      </c>
      <c r="HLH68" s="30">
        <f t="shared" si="186"/>
        <v>0</v>
      </c>
      <c r="HLI68" s="30">
        <f t="shared" si="186"/>
        <v>0</v>
      </c>
      <c r="HLJ68" s="30">
        <f t="shared" si="186"/>
        <v>0</v>
      </c>
      <c r="HLK68" s="30">
        <f t="shared" si="186"/>
        <v>0</v>
      </c>
      <c r="HLL68" s="30">
        <f t="shared" si="186"/>
        <v>0</v>
      </c>
      <c r="HLM68" s="30">
        <f t="shared" si="186"/>
        <v>0</v>
      </c>
      <c r="HLN68" s="30">
        <f t="shared" si="186"/>
        <v>0</v>
      </c>
      <c r="HLO68" s="30">
        <f t="shared" si="186"/>
        <v>0</v>
      </c>
      <c r="HLP68" s="30">
        <f t="shared" si="186"/>
        <v>0</v>
      </c>
      <c r="HLQ68" s="30">
        <f t="shared" si="186"/>
        <v>0</v>
      </c>
      <c r="HLR68" s="30">
        <f t="shared" si="186"/>
        <v>0</v>
      </c>
      <c r="HLS68" s="30">
        <f t="shared" si="186"/>
        <v>0</v>
      </c>
      <c r="HLT68" s="30">
        <f t="shared" si="186"/>
        <v>0</v>
      </c>
      <c r="HLU68" s="30">
        <f t="shared" si="186"/>
        <v>0</v>
      </c>
      <c r="HLV68" s="30">
        <f t="shared" si="186"/>
        <v>0</v>
      </c>
      <c r="HLW68" s="30">
        <f t="shared" si="186"/>
        <v>0</v>
      </c>
      <c r="HLX68" s="30">
        <f t="shared" si="186"/>
        <v>0</v>
      </c>
      <c r="HLY68" s="30">
        <f t="shared" si="186"/>
        <v>0</v>
      </c>
      <c r="HLZ68" s="30">
        <f t="shared" si="186"/>
        <v>0</v>
      </c>
      <c r="HMA68" s="30">
        <f t="shared" si="186"/>
        <v>0</v>
      </c>
      <c r="HMB68" s="30">
        <f t="shared" si="186"/>
        <v>0</v>
      </c>
      <c r="HMC68" s="30">
        <f t="shared" si="186"/>
        <v>0</v>
      </c>
      <c r="HMD68" s="30">
        <f t="shared" si="186"/>
        <v>0</v>
      </c>
      <c r="HME68" s="30">
        <f t="shared" si="186"/>
        <v>0</v>
      </c>
      <c r="HMF68" s="30">
        <f t="shared" si="186"/>
        <v>0</v>
      </c>
      <c r="HMG68" s="30">
        <f t="shared" si="186"/>
        <v>0</v>
      </c>
      <c r="HMH68" s="30">
        <f t="shared" si="186"/>
        <v>0</v>
      </c>
      <c r="HMI68" s="30">
        <f t="shared" si="186"/>
        <v>0</v>
      </c>
      <c r="HMJ68" s="30">
        <f t="shared" si="186"/>
        <v>0</v>
      </c>
      <c r="HMK68" s="30">
        <f t="shared" si="186"/>
        <v>0</v>
      </c>
      <c r="HML68" s="30">
        <f t="shared" ref="HML68:HOW68" si="187">IF(HMK2&gt;year_stop,0,HMK70)</f>
        <v>0</v>
      </c>
      <c r="HMM68" s="30">
        <f t="shared" si="187"/>
        <v>0</v>
      </c>
      <c r="HMN68" s="30">
        <f t="shared" si="187"/>
        <v>0</v>
      </c>
      <c r="HMO68" s="30">
        <f t="shared" si="187"/>
        <v>0</v>
      </c>
      <c r="HMP68" s="30">
        <f t="shared" si="187"/>
        <v>0</v>
      </c>
      <c r="HMQ68" s="30">
        <f t="shared" si="187"/>
        <v>0</v>
      </c>
      <c r="HMR68" s="30">
        <f t="shared" si="187"/>
        <v>0</v>
      </c>
      <c r="HMS68" s="30">
        <f t="shared" si="187"/>
        <v>0</v>
      </c>
      <c r="HMT68" s="30">
        <f t="shared" si="187"/>
        <v>0</v>
      </c>
      <c r="HMU68" s="30">
        <f t="shared" si="187"/>
        <v>0</v>
      </c>
      <c r="HMV68" s="30">
        <f t="shared" si="187"/>
        <v>0</v>
      </c>
      <c r="HMW68" s="30">
        <f t="shared" si="187"/>
        <v>0</v>
      </c>
      <c r="HMX68" s="30">
        <f t="shared" si="187"/>
        <v>0</v>
      </c>
      <c r="HMY68" s="30">
        <f t="shared" si="187"/>
        <v>0</v>
      </c>
      <c r="HMZ68" s="30">
        <f t="shared" si="187"/>
        <v>0</v>
      </c>
      <c r="HNA68" s="30">
        <f t="shared" si="187"/>
        <v>0</v>
      </c>
      <c r="HNB68" s="30">
        <f t="shared" si="187"/>
        <v>0</v>
      </c>
      <c r="HNC68" s="30">
        <f t="shared" si="187"/>
        <v>0</v>
      </c>
      <c r="HND68" s="30">
        <f t="shared" si="187"/>
        <v>0</v>
      </c>
      <c r="HNE68" s="30">
        <f t="shared" si="187"/>
        <v>0</v>
      </c>
      <c r="HNF68" s="30">
        <f t="shared" si="187"/>
        <v>0</v>
      </c>
      <c r="HNG68" s="30">
        <f t="shared" si="187"/>
        <v>0</v>
      </c>
      <c r="HNH68" s="30">
        <f t="shared" si="187"/>
        <v>0</v>
      </c>
      <c r="HNI68" s="30">
        <f t="shared" si="187"/>
        <v>0</v>
      </c>
      <c r="HNJ68" s="30">
        <f t="shared" si="187"/>
        <v>0</v>
      </c>
      <c r="HNK68" s="30">
        <f t="shared" si="187"/>
        <v>0</v>
      </c>
      <c r="HNL68" s="30">
        <f t="shared" si="187"/>
        <v>0</v>
      </c>
      <c r="HNM68" s="30">
        <f t="shared" si="187"/>
        <v>0</v>
      </c>
      <c r="HNN68" s="30">
        <f t="shared" si="187"/>
        <v>0</v>
      </c>
      <c r="HNO68" s="30">
        <f t="shared" si="187"/>
        <v>0</v>
      </c>
      <c r="HNP68" s="30">
        <f t="shared" si="187"/>
        <v>0</v>
      </c>
      <c r="HNQ68" s="30">
        <f t="shared" si="187"/>
        <v>0</v>
      </c>
      <c r="HNR68" s="30">
        <f t="shared" si="187"/>
        <v>0</v>
      </c>
      <c r="HNS68" s="30">
        <f t="shared" si="187"/>
        <v>0</v>
      </c>
      <c r="HNT68" s="30">
        <f t="shared" si="187"/>
        <v>0</v>
      </c>
      <c r="HNU68" s="30">
        <f t="shared" si="187"/>
        <v>0</v>
      </c>
      <c r="HNV68" s="30">
        <f t="shared" si="187"/>
        <v>0</v>
      </c>
      <c r="HNW68" s="30">
        <f t="shared" si="187"/>
        <v>0</v>
      </c>
      <c r="HNX68" s="30">
        <f t="shared" si="187"/>
        <v>0</v>
      </c>
      <c r="HNY68" s="30">
        <f t="shared" si="187"/>
        <v>0</v>
      </c>
      <c r="HNZ68" s="30">
        <f t="shared" si="187"/>
        <v>0</v>
      </c>
      <c r="HOA68" s="30">
        <f t="shared" si="187"/>
        <v>0</v>
      </c>
      <c r="HOB68" s="30">
        <f t="shared" si="187"/>
        <v>0</v>
      </c>
      <c r="HOC68" s="30">
        <f t="shared" si="187"/>
        <v>0</v>
      </c>
      <c r="HOD68" s="30">
        <f t="shared" si="187"/>
        <v>0</v>
      </c>
      <c r="HOE68" s="30">
        <f t="shared" si="187"/>
        <v>0</v>
      </c>
      <c r="HOF68" s="30">
        <f t="shared" si="187"/>
        <v>0</v>
      </c>
      <c r="HOG68" s="30">
        <f t="shared" si="187"/>
        <v>0</v>
      </c>
      <c r="HOH68" s="30">
        <f t="shared" si="187"/>
        <v>0</v>
      </c>
      <c r="HOI68" s="30">
        <f t="shared" si="187"/>
        <v>0</v>
      </c>
      <c r="HOJ68" s="30">
        <f t="shared" si="187"/>
        <v>0</v>
      </c>
      <c r="HOK68" s="30">
        <f t="shared" si="187"/>
        <v>0</v>
      </c>
      <c r="HOL68" s="30">
        <f t="shared" si="187"/>
        <v>0</v>
      </c>
      <c r="HOM68" s="30">
        <f t="shared" si="187"/>
        <v>0</v>
      </c>
      <c r="HON68" s="30">
        <f t="shared" si="187"/>
        <v>0</v>
      </c>
      <c r="HOO68" s="30">
        <f t="shared" si="187"/>
        <v>0</v>
      </c>
      <c r="HOP68" s="30">
        <f t="shared" si="187"/>
        <v>0</v>
      </c>
      <c r="HOQ68" s="30">
        <f t="shared" si="187"/>
        <v>0</v>
      </c>
      <c r="HOR68" s="30">
        <f t="shared" si="187"/>
        <v>0</v>
      </c>
      <c r="HOS68" s="30">
        <f t="shared" si="187"/>
        <v>0</v>
      </c>
      <c r="HOT68" s="30">
        <f t="shared" si="187"/>
        <v>0</v>
      </c>
      <c r="HOU68" s="30">
        <f t="shared" si="187"/>
        <v>0</v>
      </c>
      <c r="HOV68" s="30">
        <f t="shared" si="187"/>
        <v>0</v>
      </c>
      <c r="HOW68" s="30">
        <f t="shared" si="187"/>
        <v>0</v>
      </c>
      <c r="HOX68" s="30">
        <f t="shared" ref="HOX68:HRI68" si="188">IF(HOW2&gt;year_stop,0,HOW70)</f>
        <v>0</v>
      </c>
      <c r="HOY68" s="30">
        <f t="shared" si="188"/>
        <v>0</v>
      </c>
      <c r="HOZ68" s="30">
        <f t="shared" si="188"/>
        <v>0</v>
      </c>
      <c r="HPA68" s="30">
        <f t="shared" si="188"/>
        <v>0</v>
      </c>
      <c r="HPB68" s="30">
        <f t="shared" si="188"/>
        <v>0</v>
      </c>
      <c r="HPC68" s="30">
        <f t="shared" si="188"/>
        <v>0</v>
      </c>
      <c r="HPD68" s="30">
        <f t="shared" si="188"/>
        <v>0</v>
      </c>
      <c r="HPE68" s="30">
        <f t="shared" si="188"/>
        <v>0</v>
      </c>
      <c r="HPF68" s="30">
        <f t="shared" si="188"/>
        <v>0</v>
      </c>
      <c r="HPG68" s="30">
        <f t="shared" si="188"/>
        <v>0</v>
      </c>
      <c r="HPH68" s="30">
        <f t="shared" si="188"/>
        <v>0</v>
      </c>
      <c r="HPI68" s="30">
        <f t="shared" si="188"/>
        <v>0</v>
      </c>
      <c r="HPJ68" s="30">
        <f t="shared" si="188"/>
        <v>0</v>
      </c>
      <c r="HPK68" s="30">
        <f t="shared" si="188"/>
        <v>0</v>
      </c>
      <c r="HPL68" s="30">
        <f t="shared" si="188"/>
        <v>0</v>
      </c>
      <c r="HPM68" s="30">
        <f t="shared" si="188"/>
        <v>0</v>
      </c>
      <c r="HPN68" s="30">
        <f t="shared" si="188"/>
        <v>0</v>
      </c>
      <c r="HPO68" s="30">
        <f t="shared" si="188"/>
        <v>0</v>
      </c>
      <c r="HPP68" s="30">
        <f t="shared" si="188"/>
        <v>0</v>
      </c>
      <c r="HPQ68" s="30">
        <f t="shared" si="188"/>
        <v>0</v>
      </c>
      <c r="HPR68" s="30">
        <f t="shared" si="188"/>
        <v>0</v>
      </c>
      <c r="HPS68" s="30">
        <f t="shared" si="188"/>
        <v>0</v>
      </c>
      <c r="HPT68" s="30">
        <f t="shared" si="188"/>
        <v>0</v>
      </c>
      <c r="HPU68" s="30">
        <f t="shared" si="188"/>
        <v>0</v>
      </c>
      <c r="HPV68" s="30">
        <f t="shared" si="188"/>
        <v>0</v>
      </c>
      <c r="HPW68" s="30">
        <f t="shared" si="188"/>
        <v>0</v>
      </c>
      <c r="HPX68" s="30">
        <f t="shared" si="188"/>
        <v>0</v>
      </c>
      <c r="HPY68" s="30">
        <f t="shared" si="188"/>
        <v>0</v>
      </c>
      <c r="HPZ68" s="30">
        <f t="shared" si="188"/>
        <v>0</v>
      </c>
      <c r="HQA68" s="30">
        <f t="shared" si="188"/>
        <v>0</v>
      </c>
      <c r="HQB68" s="30">
        <f t="shared" si="188"/>
        <v>0</v>
      </c>
      <c r="HQC68" s="30">
        <f t="shared" si="188"/>
        <v>0</v>
      </c>
      <c r="HQD68" s="30">
        <f t="shared" si="188"/>
        <v>0</v>
      </c>
      <c r="HQE68" s="30">
        <f t="shared" si="188"/>
        <v>0</v>
      </c>
      <c r="HQF68" s="30">
        <f t="shared" si="188"/>
        <v>0</v>
      </c>
      <c r="HQG68" s="30">
        <f t="shared" si="188"/>
        <v>0</v>
      </c>
      <c r="HQH68" s="30">
        <f t="shared" si="188"/>
        <v>0</v>
      </c>
      <c r="HQI68" s="30">
        <f t="shared" si="188"/>
        <v>0</v>
      </c>
      <c r="HQJ68" s="30">
        <f t="shared" si="188"/>
        <v>0</v>
      </c>
      <c r="HQK68" s="30">
        <f t="shared" si="188"/>
        <v>0</v>
      </c>
      <c r="HQL68" s="30">
        <f t="shared" si="188"/>
        <v>0</v>
      </c>
      <c r="HQM68" s="30">
        <f t="shared" si="188"/>
        <v>0</v>
      </c>
      <c r="HQN68" s="30">
        <f t="shared" si="188"/>
        <v>0</v>
      </c>
      <c r="HQO68" s="30">
        <f t="shared" si="188"/>
        <v>0</v>
      </c>
      <c r="HQP68" s="30">
        <f t="shared" si="188"/>
        <v>0</v>
      </c>
      <c r="HQQ68" s="30">
        <f t="shared" si="188"/>
        <v>0</v>
      </c>
      <c r="HQR68" s="30">
        <f t="shared" si="188"/>
        <v>0</v>
      </c>
      <c r="HQS68" s="30">
        <f t="shared" si="188"/>
        <v>0</v>
      </c>
      <c r="HQT68" s="30">
        <f t="shared" si="188"/>
        <v>0</v>
      </c>
      <c r="HQU68" s="30">
        <f t="shared" si="188"/>
        <v>0</v>
      </c>
      <c r="HQV68" s="30">
        <f t="shared" si="188"/>
        <v>0</v>
      </c>
      <c r="HQW68" s="30">
        <f t="shared" si="188"/>
        <v>0</v>
      </c>
      <c r="HQX68" s="30">
        <f t="shared" si="188"/>
        <v>0</v>
      </c>
      <c r="HQY68" s="30">
        <f t="shared" si="188"/>
        <v>0</v>
      </c>
      <c r="HQZ68" s="30">
        <f t="shared" si="188"/>
        <v>0</v>
      </c>
      <c r="HRA68" s="30">
        <f t="shared" si="188"/>
        <v>0</v>
      </c>
      <c r="HRB68" s="30">
        <f t="shared" si="188"/>
        <v>0</v>
      </c>
      <c r="HRC68" s="30">
        <f t="shared" si="188"/>
        <v>0</v>
      </c>
      <c r="HRD68" s="30">
        <f t="shared" si="188"/>
        <v>0</v>
      </c>
      <c r="HRE68" s="30">
        <f t="shared" si="188"/>
        <v>0</v>
      </c>
      <c r="HRF68" s="30">
        <f t="shared" si="188"/>
        <v>0</v>
      </c>
      <c r="HRG68" s="30">
        <f t="shared" si="188"/>
        <v>0</v>
      </c>
      <c r="HRH68" s="30">
        <f t="shared" si="188"/>
        <v>0</v>
      </c>
      <c r="HRI68" s="30">
        <f t="shared" si="188"/>
        <v>0</v>
      </c>
      <c r="HRJ68" s="30">
        <f t="shared" ref="HRJ68:HTU68" si="189">IF(HRI2&gt;year_stop,0,HRI70)</f>
        <v>0</v>
      </c>
      <c r="HRK68" s="30">
        <f t="shared" si="189"/>
        <v>0</v>
      </c>
      <c r="HRL68" s="30">
        <f t="shared" si="189"/>
        <v>0</v>
      </c>
      <c r="HRM68" s="30">
        <f t="shared" si="189"/>
        <v>0</v>
      </c>
      <c r="HRN68" s="30">
        <f t="shared" si="189"/>
        <v>0</v>
      </c>
      <c r="HRO68" s="30">
        <f t="shared" si="189"/>
        <v>0</v>
      </c>
      <c r="HRP68" s="30">
        <f t="shared" si="189"/>
        <v>0</v>
      </c>
      <c r="HRQ68" s="30">
        <f t="shared" si="189"/>
        <v>0</v>
      </c>
      <c r="HRR68" s="30">
        <f t="shared" si="189"/>
        <v>0</v>
      </c>
      <c r="HRS68" s="30">
        <f t="shared" si="189"/>
        <v>0</v>
      </c>
      <c r="HRT68" s="30">
        <f t="shared" si="189"/>
        <v>0</v>
      </c>
      <c r="HRU68" s="30">
        <f t="shared" si="189"/>
        <v>0</v>
      </c>
      <c r="HRV68" s="30">
        <f t="shared" si="189"/>
        <v>0</v>
      </c>
      <c r="HRW68" s="30">
        <f t="shared" si="189"/>
        <v>0</v>
      </c>
      <c r="HRX68" s="30">
        <f t="shared" si="189"/>
        <v>0</v>
      </c>
      <c r="HRY68" s="30">
        <f t="shared" si="189"/>
        <v>0</v>
      </c>
      <c r="HRZ68" s="30">
        <f t="shared" si="189"/>
        <v>0</v>
      </c>
      <c r="HSA68" s="30">
        <f t="shared" si="189"/>
        <v>0</v>
      </c>
      <c r="HSB68" s="30">
        <f t="shared" si="189"/>
        <v>0</v>
      </c>
      <c r="HSC68" s="30">
        <f t="shared" si="189"/>
        <v>0</v>
      </c>
      <c r="HSD68" s="30">
        <f t="shared" si="189"/>
        <v>0</v>
      </c>
      <c r="HSE68" s="30">
        <f t="shared" si="189"/>
        <v>0</v>
      </c>
      <c r="HSF68" s="30">
        <f t="shared" si="189"/>
        <v>0</v>
      </c>
      <c r="HSG68" s="30">
        <f t="shared" si="189"/>
        <v>0</v>
      </c>
      <c r="HSH68" s="30">
        <f t="shared" si="189"/>
        <v>0</v>
      </c>
      <c r="HSI68" s="30">
        <f t="shared" si="189"/>
        <v>0</v>
      </c>
      <c r="HSJ68" s="30">
        <f t="shared" si="189"/>
        <v>0</v>
      </c>
      <c r="HSK68" s="30">
        <f t="shared" si="189"/>
        <v>0</v>
      </c>
      <c r="HSL68" s="30">
        <f t="shared" si="189"/>
        <v>0</v>
      </c>
      <c r="HSM68" s="30">
        <f t="shared" si="189"/>
        <v>0</v>
      </c>
      <c r="HSN68" s="30">
        <f t="shared" si="189"/>
        <v>0</v>
      </c>
      <c r="HSO68" s="30">
        <f t="shared" si="189"/>
        <v>0</v>
      </c>
      <c r="HSP68" s="30">
        <f t="shared" si="189"/>
        <v>0</v>
      </c>
      <c r="HSQ68" s="30">
        <f t="shared" si="189"/>
        <v>0</v>
      </c>
      <c r="HSR68" s="30">
        <f t="shared" si="189"/>
        <v>0</v>
      </c>
      <c r="HSS68" s="30">
        <f t="shared" si="189"/>
        <v>0</v>
      </c>
      <c r="HST68" s="30">
        <f t="shared" si="189"/>
        <v>0</v>
      </c>
      <c r="HSU68" s="30">
        <f t="shared" si="189"/>
        <v>0</v>
      </c>
      <c r="HSV68" s="30">
        <f t="shared" si="189"/>
        <v>0</v>
      </c>
      <c r="HSW68" s="30">
        <f t="shared" si="189"/>
        <v>0</v>
      </c>
      <c r="HSX68" s="30">
        <f t="shared" si="189"/>
        <v>0</v>
      </c>
      <c r="HSY68" s="30">
        <f t="shared" si="189"/>
        <v>0</v>
      </c>
      <c r="HSZ68" s="30">
        <f t="shared" si="189"/>
        <v>0</v>
      </c>
      <c r="HTA68" s="30">
        <f t="shared" si="189"/>
        <v>0</v>
      </c>
      <c r="HTB68" s="30">
        <f t="shared" si="189"/>
        <v>0</v>
      </c>
      <c r="HTC68" s="30">
        <f t="shared" si="189"/>
        <v>0</v>
      </c>
      <c r="HTD68" s="30">
        <f t="shared" si="189"/>
        <v>0</v>
      </c>
      <c r="HTE68" s="30">
        <f t="shared" si="189"/>
        <v>0</v>
      </c>
      <c r="HTF68" s="30">
        <f t="shared" si="189"/>
        <v>0</v>
      </c>
      <c r="HTG68" s="30">
        <f t="shared" si="189"/>
        <v>0</v>
      </c>
      <c r="HTH68" s="30">
        <f t="shared" si="189"/>
        <v>0</v>
      </c>
      <c r="HTI68" s="30">
        <f t="shared" si="189"/>
        <v>0</v>
      </c>
      <c r="HTJ68" s="30">
        <f t="shared" si="189"/>
        <v>0</v>
      </c>
      <c r="HTK68" s="30">
        <f t="shared" si="189"/>
        <v>0</v>
      </c>
      <c r="HTL68" s="30">
        <f t="shared" si="189"/>
        <v>0</v>
      </c>
      <c r="HTM68" s="30">
        <f t="shared" si="189"/>
        <v>0</v>
      </c>
      <c r="HTN68" s="30">
        <f t="shared" si="189"/>
        <v>0</v>
      </c>
      <c r="HTO68" s="30">
        <f t="shared" si="189"/>
        <v>0</v>
      </c>
      <c r="HTP68" s="30">
        <f t="shared" si="189"/>
        <v>0</v>
      </c>
      <c r="HTQ68" s="30">
        <f t="shared" si="189"/>
        <v>0</v>
      </c>
      <c r="HTR68" s="30">
        <f t="shared" si="189"/>
        <v>0</v>
      </c>
      <c r="HTS68" s="30">
        <f t="shared" si="189"/>
        <v>0</v>
      </c>
      <c r="HTT68" s="30">
        <f t="shared" si="189"/>
        <v>0</v>
      </c>
      <c r="HTU68" s="30">
        <f t="shared" si="189"/>
        <v>0</v>
      </c>
      <c r="HTV68" s="30">
        <f t="shared" ref="HTV68:HWG68" si="190">IF(HTU2&gt;year_stop,0,HTU70)</f>
        <v>0</v>
      </c>
      <c r="HTW68" s="30">
        <f t="shared" si="190"/>
        <v>0</v>
      </c>
      <c r="HTX68" s="30">
        <f t="shared" si="190"/>
        <v>0</v>
      </c>
      <c r="HTY68" s="30">
        <f t="shared" si="190"/>
        <v>0</v>
      </c>
      <c r="HTZ68" s="30">
        <f t="shared" si="190"/>
        <v>0</v>
      </c>
      <c r="HUA68" s="30">
        <f t="shared" si="190"/>
        <v>0</v>
      </c>
      <c r="HUB68" s="30">
        <f t="shared" si="190"/>
        <v>0</v>
      </c>
      <c r="HUC68" s="30">
        <f t="shared" si="190"/>
        <v>0</v>
      </c>
      <c r="HUD68" s="30">
        <f t="shared" si="190"/>
        <v>0</v>
      </c>
      <c r="HUE68" s="30">
        <f t="shared" si="190"/>
        <v>0</v>
      </c>
      <c r="HUF68" s="30">
        <f t="shared" si="190"/>
        <v>0</v>
      </c>
      <c r="HUG68" s="30">
        <f t="shared" si="190"/>
        <v>0</v>
      </c>
      <c r="HUH68" s="30">
        <f t="shared" si="190"/>
        <v>0</v>
      </c>
      <c r="HUI68" s="30">
        <f t="shared" si="190"/>
        <v>0</v>
      </c>
      <c r="HUJ68" s="30">
        <f t="shared" si="190"/>
        <v>0</v>
      </c>
      <c r="HUK68" s="30">
        <f t="shared" si="190"/>
        <v>0</v>
      </c>
      <c r="HUL68" s="30">
        <f t="shared" si="190"/>
        <v>0</v>
      </c>
      <c r="HUM68" s="30">
        <f t="shared" si="190"/>
        <v>0</v>
      </c>
      <c r="HUN68" s="30">
        <f t="shared" si="190"/>
        <v>0</v>
      </c>
      <c r="HUO68" s="30">
        <f t="shared" si="190"/>
        <v>0</v>
      </c>
      <c r="HUP68" s="30">
        <f t="shared" si="190"/>
        <v>0</v>
      </c>
      <c r="HUQ68" s="30">
        <f t="shared" si="190"/>
        <v>0</v>
      </c>
      <c r="HUR68" s="30">
        <f t="shared" si="190"/>
        <v>0</v>
      </c>
      <c r="HUS68" s="30">
        <f t="shared" si="190"/>
        <v>0</v>
      </c>
      <c r="HUT68" s="30">
        <f t="shared" si="190"/>
        <v>0</v>
      </c>
      <c r="HUU68" s="30">
        <f t="shared" si="190"/>
        <v>0</v>
      </c>
      <c r="HUV68" s="30">
        <f t="shared" si="190"/>
        <v>0</v>
      </c>
      <c r="HUW68" s="30">
        <f t="shared" si="190"/>
        <v>0</v>
      </c>
      <c r="HUX68" s="30">
        <f t="shared" si="190"/>
        <v>0</v>
      </c>
      <c r="HUY68" s="30">
        <f t="shared" si="190"/>
        <v>0</v>
      </c>
      <c r="HUZ68" s="30">
        <f t="shared" si="190"/>
        <v>0</v>
      </c>
      <c r="HVA68" s="30">
        <f t="shared" si="190"/>
        <v>0</v>
      </c>
      <c r="HVB68" s="30">
        <f t="shared" si="190"/>
        <v>0</v>
      </c>
      <c r="HVC68" s="30">
        <f t="shared" si="190"/>
        <v>0</v>
      </c>
      <c r="HVD68" s="30">
        <f t="shared" si="190"/>
        <v>0</v>
      </c>
      <c r="HVE68" s="30">
        <f t="shared" si="190"/>
        <v>0</v>
      </c>
      <c r="HVF68" s="30">
        <f t="shared" si="190"/>
        <v>0</v>
      </c>
      <c r="HVG68" s="30">
        <f t="shared" si="190"/>
        <v>0</v>
      </c>
      <c r="HVH68" s="30">
        <f t="shared" si="190"/>
        <v>0</v>
      </c>
      <c r="HVI68" s="30">
        <f t="shared" si="190"/>
        <v>0</v>
      </c>
      <c r="HVJ68" s="30">
        <f t="shared" si="190"/>
        <v>0</v>
      </c>
      <c r="HVK68" s="30">
        <f t="shared" si="190"/>
        <v>0</v>
      </c>
      <c r="HVL68" s="30">
        <f t="shared" si="190"/>
        <v>0</v>
      </c>
      <c r="HVM68" s="30">
        <f t="shared" si="190"/>
        <v>0</v>
      </c>
      <c r="HVN68" s="30">
        <f t="shared" si="190"/>
        <v>0</v>
      </c>
      <c r="HVO68" s="30">
        <f t="shared" si="190"/>
        <v>0</v>
      </c>
      <c r="HVP68" s="30">
        <f t="shared" si="190"/>
        <v>0</v>
      </c>
      <c r="HVQ68" s="30">
        <f t="shared" si="190"/>
        <v>0</v>
      </c>
      <c r="HVR68" s="30">
        <f t="shared" si="190"/>
        <v>0</v>
      </c>
      <c r="HVS68" s="30">
        <f t="shared" si="190"/>
        <v>0</v>
      </c>
      <c r="HVT68" s="30">
        <f t="shared" si="190"/>
        <v>0</v>
      </c>
      <c r="HVU68" s="30">
        <f t="shared" si="190"/>
        <v>0</v>
      </c>
      <c r="HVV68" s="30">
        <f t="shared" si="190"/>
        <v>0</v>
      </c>
      <c r="HVW68" s="30">
        <f t="shared" si="190"/>
        <v>0</v>
      </c>
      <c r="HVX68" s="30">
        <f t="shared" si="190"/>
        <v>0</v>
      </c>
      <c r="HVY68" s="30">
        <f t="shared" si="190"/>
        <v>0</v>
      </c>
      <c r="HVZ68" s="30">
        <f t="shared" si="190"/>
        <v>0</v>
      </c>
      <c r="HWA68" s="30">
        <f t="shared" si="190"/>
        <v>0</v>
      </c>
      <c r="HWB68" s="30">
        <f t="shared" si="190"/>
        <v>0</v>
      </c>
      <c r="HWC68" s="30">
        <f t="shared" si="190"/>
        <v>0</v>
      </c>
      <c r="HWD68" s="30">
        <f t="shared" si="190"/>
        <v>0</v>
      </c>
      <c r="HWE68" s="30">
        <f t="shared" si="190"/>
        <v>0</v>
      </c>
      <c r="HWF68" s="30">
        <f t="shared" si="190"/>
        <v>0</v>
      </c>
      <c r="HWG68" s="30">
        <f t="shared" si="190"/>
        <v>0</v>
      </c>
      <c r="HWH68" s="30">
        <f t="shared" ref="HWH68:HYS68" si="191">IF(HWG2&gt;year_stop,0,HWG70)</f>
        <v>0</v>
      </c>
      <c r="HWI68" s="30">
        <f t="shared" si="191"/>
        <v>0</v>
      </c>
      <c r="HWJ68" s="30">
        <f t="shared" si="191"/>
        <v>0</v>
      </c>
      <c r="HWK68" s="30">
        <f t="shared" si="191"/>
        <v>0</v>
      </c>
      <c r="HWL68" s="30">
        <f t="shared" si="191"/>
        <v>0</v>
      </c>
      <c r="HWM68" s="30">
        <f t="shared" si="191"/>
        <v>0</v>
      </c>
      <c r="HWN68" s="30">
        <f t="shared" si="191"/>
        <v>0</v>
      </c>
      <c r="HWO68" s="30">
        <f t="shared" si="191"/>
        <v>0</v>
      </c>
      <c r="HWP68" s="30">
        <f t="shared" si="191"/>
        <v>0</v>
      </c>
      <c r="HWQ68" s="30">
        <f t="shared" si="191"/>
        <v>0</v>
      </c>
      <c r="HWR68" s="30">
        <f t="shared" si="191"/>
        <v>0</v>
      </c>
      <c r="HWS68" s="30">
        <f t="shared" si="191"/>
        <v>0</v>
      </c>
      <c r="HWT68" s="30">
        <f t="shared" si="191"/>
        <v>0</v>
      </c>
      <c r="HWU68" s="30">
        <f t="shared" si="191"/>
        <v>0</v>
      </c>
      <c r="HWV68" s="30">
        <f t="shared" si="191"/>
        <v>0</v>
      </c>
      <c r="HWW68" s="30">
        <f t="shared" si="191"/>
        <v>0</v>
      </c>
      <c r="HWX68" s="30">
        <f t="shared" si="191"/>
        <v>0</v>
      </c>
      <c r="HWY68" s="30">
        <f t="shared" si="191"/>
        <v>0</v>
      </c>
      <c r="HWZ68" s="30">
        <f t="shared" si="191"/>
        <v>0</v>
      </c>
      <c r="HXA68" s="30">
        <f t="shared" si="191"/>
        <v>0</v>
      </c>
      <c r="HXB68" s="30">
        <f t="shared" si="191"/>
        <v>0</v>
      </c>
      <c r="HXC68" s="30">
        <f t="shared" si="191"/>
        <v>0</v>
      </c>
      <c r="HXD68" s="30">
        <f t="shared" si="191"/>
        <v>0</v>
      </c>
      <c r="HXE68" s="30">
        <f t="shared" si="191"/>
        <v>0</v>
      </c>
      <c r="HXF68" s="30">
        <f t="shared" si="191"/>
        <v>0</v>
      </c>
      <c r="HXG68" s="30">
        <f t="shared" si="191"/>
        <v>0</v>
      </c>
      <c r="HXH68" s="30">
        <f t="shared" si="191"/>
        <v>0</v>
      </c>
      <c r="HXI68" s="30">
        <f t="shared" si="191"/>
        <v>0</v>
      </c>
      <c r="HXJ68" s="30">
        <f t="shared" si="191"/>
        <v>0</v>
      </c>
      <c r="HXK68" s="30">
        <f t="shared" si="191"/>
        <v>0</v>
      </c>
      <c r="HXL68" s="30">
        <f t="shared" si="191"/>
        <v>0</v>
      </c>
      <c r="HXM68" s="30">
        <f t="shared" si="191"/>
        <v>0</v>
      </c>
      <c r="HXN68" s="30">
        <f t="shared" si="191"/>
        <v>0</v>
      </c>
      <c r="HXO68" s="30">
        <f t="shared" si="191"/>
        <v>0</v>
      </c>
      <c r="HXP68" s="30">
        <f t="shared" si="191"/>
        <v>0</v>
      </c>
      <c r="HXQ68" s="30">
        <f t="shared" si="191"/>
        <v>0</v>
      </c>
      <c r="HXR68" s="30">
        <f t="shared" si="191"/>
        <v>0</v>
      </c>
      <c r="HXS68" s="30">
        <f t="shared" si="191"/>
        <v>0</v>
      </c>
      <c r="HXT68" s="30">
        <f t="shared" si="191"/>
        <v>0</v>
      </c>
      <c r="HXU68" s="30">
        <f t="shared" si="191"/>
        <v>0</v>
      </c>
      <c r="HXV68" s="30">
        <f t="shared" si="191"/>
        <v>0</v>
      </c>
      <c r="HXW68" s="30">
        <f t="shared" si="191"/>
        <v>0</v>
      </c>
      <c r="HXX68" s="30">
        <f t="shared" si="191"/>
        <v>0</v>
      </c>
      <c r="HXY68" s="30">
        <f t="shared" si="191"/>
        <v>0</v>
      </c>
      <c r="HXZ68" s="30">
        <f t="shared" si="191"/>
        <v>0</v>
      </c>
      <c r="HYA68" s="30">
        <f t="shared" si="191"/>
        <v>0</v>
      </c>
      <c r="HYB68" s="30">
        <f t="shared" si="191"/>
        <v>0</v>
      </c>
      <c r="HYC68" s="30">
        <f t="shared" si="191"/>
        <v>0</v>
      </c>
      <c r="HYD68" s="30">
        <f t="shared" si="191"/>
        <v>0</v>
      </c>
      <c r="HYE68" s="30">
        <f t="shared" si="191"/>
        <v>0</v>
      </c>
      <c r="HYF68" s="30">
        <f t="shared" si="191"/>
        <v>0</v>
      </c>
      <c r="HYG68" s="30">
        <f t="shared" si="191"/>
        <v>0</v>
      </c>
      <c r="HYH68" s="30">
        <f t="shared" si="191"/>
        <v>0</v>
      </c>
      <c r="HYI68" s="30">
        <f t="shared" si="191"/>
        <v>0</v>
      </c>
      <c r="HYJ68" s="30">
        <f t="shared" si="191"/>
        <v>0</v>
      </c>
      <c r="HYK68" s="30">
        <f t="shared" si="191"/>
        <v>0</v>
      </c>
      <c r="HYL68" s="30">
        <f t="shared" si="191"/>
        <v>0</v>
      </c>
      <c r="HYM68" s="30">
        <f t="shared" si="191"/>
        <v>0</v>
      </c>
      <c r="HYN68" s="30">
        <f t="shared" si="191"/>
        <v>0</v>
      </c>
      <c r="HYO68" s="30">
        <f t="shared" si="191"/>
        <v>0</v>
      </c>
      <c r="HYP68" s="30">
        <f t="shared" si="191"/>
        <v>0</v>
      </c>
      <c r="HYQ68" s="30">
        <f t="shared" si="191"/>
        <v>0</v>
      </c>
      <c r="HYR68" s="30">
        <f t="shared" si="191"/>
        <v>0</v>
      </c>
      <c r="HYS68" s="30">
        <f t="shared" si="191"/>
        <v>0</v>
      </c>
      <c r="HYT68" s="30">
        <f t="shared" ref="HYT68:IBE68" si="192">IF(HYS2&gt;year_stop,0,HYS70)</f>
        <v>0</v>
      </c>
      <c r="HYU68" s="30">
        <f t="shared" si="192"/>
        <v>0</v>
      </c>
      <c r="HYV68" s="30">
        <f t="shared" si="192"/>
        <v>0</v>
      </c>
      <c r="HYW68" s="30">
        <f t="shared" si="192"/>
        <v>0</v>
      </c>
      <c r="HYX68" s="30">
        <f t="shared" si="192"/>
        <v>0</v>
      </c>
      <c r="HYY68" s="30">
        <f t="shared" si="192"/>
        <v>0</v>
      </c>
      <c r="HYZ68" s="30">
        <f t="shared" si="192"/>
        <v>0</v>
      </c>
      <c r="HZA68" s="30">
        <f t="shared" si="192"/>
        <v>0</v>
      </c>
      <c r="HZB68" s="30">
        <f t="shared" si="192"/>
        <v>0</v>
      </c>
      <c r="HZC68" s="30">
        <f t="shared" si="192"/>
        <v>0</v>
      </c>
      <c r="HZD68" s="30">
        <f t="shared" si="192"/>
        <v>0</v>
      </c>
      <c r="HZE68" s="30">
        <f t="shared" si="192"/>
        <v>0</v>
      </c>
      <c r="HZF68" s="30">
        <f t="shared" si="192"/>
        <v>0</v>
      </c>
      <c r="HZG68" s="30">
        <f t="shared" si="192"/>
        <v>0</v>
      </c>
      <c r="HZH68" s="30">
        <f t="shared" si="192"/>
        <v>0</v>
      </c>
      <c r="HZI68" s="30">
        <f t="shared" si="192"/>
        <v>0</v>
      </c>
      <c r="HZJ68" s="30">
        <f t="shared" si="192"/>
        <v>0</v>
      </c>
      <c r="HZK68" s="30">
        <f t="shared" si="192"/>
        <v>0</v>
      </c>
      <c r="HZL68" s="30">
        <f t="shared" si="192"/>
        <v>0</v>
      </c>
      <c r="HZM68" s="30">
        <f t="shared" si="192"/>
        <v>0</v>
      </c>
      <c r="HZN68" s="30">
        <f t="shared" si="192"/>
        <v>0</v>
      </c>
      <c r="HZO68" s="30">
        <f t="shared" si="192"/>
        <v>0</v>
      </c>
      <c r="HZP68" s="30">
        <f t="shared" si="192"/>
        <v>0</v>
      </c>
      <c r="HZQ68" s="30">
        <f t="shared" si="192"/>
        <v>0</v>
      </c>
      <c r="HZR68" s="30">
        <f t="shared" si="192"/>
        <v>0</v>
      </c>
      <c r="HZS68" s="30">
        <f t="shared" si="192"/>
        <v>0</v>
      </c>
      <c r="HZT68" s="30">
        <f t="shared" si="192"/>
        <v>0</v>
      </c>
      <c r="HZU68" s="30">
        <f t="shared" si="192"/>
        <v>0</v>
      </c>
      <c r="HZV68" s="30">
        <f t="shared" si="192"/>
        <v>0</v>
      </c>
      <c r="HZW68" s="30">
        <f t="shared" si="192"/>
        <v>0</v>
      </c>
      <c r="HZX68" s="30">
        <f t="shared" si="192"/>
        <v>0</v>
      </c>
      <c r="HZY68" s="30">
        <f t="shared" si="192"/>
        <v>0</v>
      </c>
      <c r="HZZ68" s="30">
        <f t="shared" si="192"/>
        <v>0</v>
      </c>
      <c r="IAA68" s="30">
        <f t="shared" si="192"/>
        <v>0</v>
      </c>
      <c r="IAB68" s="30">
        <f t="shared" si="192"/>
        <v>0</v>
      </c>
      <c r="IAC68" s="30">
        <f t="shared" si="192"/>
        <v>0</v>
      </c>
      <c r="IAD68" s="30">
        <f t="shared" si="192"/>
        <v>0</v>
      </c>
      <c r="IAE68" s="30">
        <f t="shared" si="192"/>
        <v>0</v>
      </c>
      <c r="IAF68" s="30">
        <f t="shared" si="192"/>
        <v>0</v>
      </c>
      <c r="IAG68" s="30">
        <f t="shared" si="192"/>
        <v>0</v>
      </c>
      <c r="IAH68" s="30">
        <f t="shared" si="192"/>
        <v>0</v>
      </c>
      <c r="IAI68" s="30">
        <f t="shared" si="192"/>
        <v>0</v>
      </c>
      <c r="IAJ68" s="30">
        <f t="shared" si="192"/>
        <v>0</v>
      </c>
      <c r="IAK68" s="30">
        <f t="shared" si="192"/>
        <v>0</v>
      </c>
      <c r="IAL68" s="30">
        <f t="shared" si="192"/>
        <v>0</v>
      </c>
      <c r="IAM68" s="30">
        <f t="shared" si="192"/>
        <v>0</v>
      </c>
      <c r="IAN68" s="30">
        <f t="shared" si="192"/>
        <v>0</v>
      </c>
      <c r="IAO68" s="30">
        <f t="shared" si="192"/>
        <v>0</v>
      </c>
      <c r="IAP68" s="30">
        <f t="shared" si="192"/>
        <v>0</v>
      </c>
      <c r="IAQ68" s="30">
        <f t="shared" si="192"/>
        <v>0</v>
      </c>
      <c r="IAR68" s="30">
        <f t="shared" si="192"/>
        <v>0</v>
      </c>
      <c r="IAS68" s="30">
        <f t="shared" si="192"/>
        <v>0</v>
      </c>
      <c r="IAT68" s="30">
        <f t="shared" si="192"/>
        <v>0</v>
      </c>
      <c r="IAU68" s="30">
        <f t="shared" si="192"/>
        <v>0</v>
      </c>
      <c r="IAV68" s="30">
        <f t="shared" si="192"/>
        <v>0</v>
      </c>
      <c r="IAW68" s="30">
        <f t="shared" si="192"/>
        <v>0</v>
      </c>
      <c r="IAX68" s="30">
        <f t="shared" si="192"/>
        <v>0</v>
      </c>
      <c r="IAY68" s="30">
        <f t="shared" si="192"/>
        <v>0</v>
      </c>
      <c r="IAZ68" s="30">
        <f t="shared" si="192"/>
        <v>0</v>
      </c>
      <c r="IBA68" s="30">
        <f t="shared" si="192"/>
        <v>0</v>
      </c>
      <c r="IBB68" s="30">
        <f t="shared" si="192"/>
        <v>0</v>
      </c>
      <c r="IBC68" s="30">
        <f t="shared" si="192"/>
        <v>0</v>
      </c>
      <c r="IBD68" s="30">
        <f t="shared" si="192"/>
        <v>0</v>
      </c>
      <c r="IBE68" s="30">
        <f t="shared" si="192"/>
        <v>0</v>
      </c>
      <c r="IBF68" s="30">
        <f t="shared" ref="IBF68:IDQ68" si="193">IF(IBE2&gt;year_stop,0,IBE70)</f>
        <v>0</v>
      </c>
      <c r="IBG68" s="30">
        <f t="shared" si="193"/>
        <v>0</v>
      </c>
      <c r="IBH68" s="30">
        <f t="shared" si="193"/>
        <v>0</v>
      </c>
      <c r="IBI68" s="30">
        <f t="shared" si="193"/>
        <v>0</v>
      </c>
      <c r="IBJ68" s="30">
        <f t="shared" si="193"/>
        <v>0</v>
      </c>
      <c r="IBK68" s="30">
        <f t="shared" si="193"/>
        <v>0</v>
      </c>
      <c r="IBL68" s="30">
        <f t="shared" si="193"/>
        <v>0</v>
      </c>
      <c r="IBM68" s="30">
        <f t="shared" si="193"/>
        <v>0</v>
      </c>
      <c r="IBN68" s="30">
        <f t="shared" si="193"/>
        <v>0</v>
      </c>
      <c r="IBO68" s="30">
        <f t="shared" si="193"/>
        <v>0</v>
      </c>
      <c r="IBP68" s="30">
        <f t="shared" si="193"/>
        <v>0</v>
      </c>
      <c r="IBQ68" s="30">
        <f t="shared" si="193"/>
        <v>0</v>
      </c>
      <c r="IBR68" s="30">
        <f t="shared" si="193"/>
        <v>0</v>
      </c>
      <c r="IBS68" s="30">
        <f t="shared" si="193"/>
        <v>0</v>
      </c>
      <c r="IBT68" s="30">
        <f t="shared" si="193"/>
        <v>0</v>
      </c>
      <c r="IBU68" s="30">
        <f t="shared" si="193"/>
        <v>0</v>
      </c>
      <c r="IBV68" s="30">
        <f t="shared" si="193"/>
        <v>0</v>
      </c>
      <c r="IBW68" s="30">
        <f t="shared" si="193"/>
        <v>0</v>
      </c>
      <c r="IBX68" s="30">
        <f t="shared" si="193"/>
        <v>0</v>
      </c>
      <c r="IBY68" s="30">
        <f t="shared" si="193"/>
        <v>0</v>
      </c>
      <c r="IBZ68" s="30">
        <f t="shared" si="193"/>
        <v>0</v>
      </c>
      <c r="ICA68" s="30">
        <f t="shared" si="193"/>
        <v>0</v>
      </c>
      <c r="ICB68" s="30">
        <f t="shared" si="193"/>
        <v>0</v>
      </c>
      <c r="ICC68" s="30">
        <f t="shared" si="193"/>
        <v>0</v>
      </c>
      <c r="ICD68" s="30">
        <f t="shared" si="193"/>
        <v>0</v>
      </c>
      <c r="ICE68" s="30">
        <f t="shared" si="193"/>
        <v>0</v>
      </c>
      <c r="ICF68" s="30">
        <f t="shared" si="193"/>
        <v>0</v>
      </c>
      <c r="ICG68" s="30">
        <f t="shared" si="193"/>
        <v>0</v>
      </c>
      <c r="ICH68" s="30">
        <f t="shared" si="193"/>
        <v>0</v>
      </c>
      <c r="ICI68" s="30">
        <f t="shared" si="193"/>
        <v>0</v>
      </c>
      <c r="ICJ68" s="30">
        <f t="shared" si="193"/>
        <v>0</v>
      </c>
      <c r="ICK68" s="30">
        <f t="shared" si="193"/>
        <v>0</v>
      </c>
      <c r="ICL68" s="30">
        <f t="shared" si="193"/>
        <v>0</v>
      </c>
      <c r="ICM68" s="30">
        <f t="shared" si="193"/>
        <v>0</v>
      </c>
      <c r="ICN68" s="30">
        <f t="shared" si="193"/>
        <v>0</v>
      </c>
      <c r="ICO68" s="30">
        <f t="shared" si="193"/>
        <v>0</v>
      </c>
      <c r="ICP68" s="30">
        <f t="shared" si="193"/>
        <v>0</v>
      </c>
      <c r="ICQ68" s="30">
        <f t="shared" si="193"/>
        <v>0</v>
      </c>
      <c r="ICR68" s="30">
        <f t="shared" si="193"/>
        <v>0</v>
      </c>
      <c r="ICS68" s="30">
        <f t="shared" si="193"/>
        <v>0</v>
      </c>
      <c r="ICT68" s="30">
        <f t="shared" si="193"/>
        <v>0</v>
      </c>
      <c r="ICU68" s="30">
        <f t="shared" si="193"/>
        <v>0</v>
      </c>
      <c r="ICV68" s="30">
        <f t="shared" si="193"/>
        <v>0</v>
      </c>
      <c r="ICW68" s="30">
        <f t="shared" si="193"/>
        <v>0</v>
      </c>
      <c r="ICX68" s="30">
        <f t="shared" si="193"/>
        <v>0</v>
      </c>
      <c r="ICY68" s="30">
        <f t="shared" si="193"/>
        <v>0</v>
      </c>
      <c r="ICZ68" s="30">
        <f t="shared" si="193"/>
        <v>0</v>
      </c>
      <c r="IDA68" s="30">
        <f t="shared" si="193"/>
        <v>0</v>
      </c>
      <c r="IDB68" s="30">
        <f t="shared" si="193"/>
        <v>0</v>
      </c>
      <c r="IDC68" s="30">
        <f t="shared" si="193"/>
        <v>0</v>
      </c>
      <c r="IDD68" s="30">
        <f t="shared" si="193"/>
        <v>0</v>
      </c>
      <c r="IDE68" s="30">
        <f t="shared" si="193"/>
        <v>0</v>
      </c>
      <c r="IDF68" s="30">
        <f t="shared" si="193"/>
        <v>0</v>
      </c>
      <c r="IDG68" s="30">
        <f t="shared" si="193"/>
        <v>0</v>
      </c>
      <c r="IDH68" s="30">
        <f t="shared" si="193"/>
        <v>0</v>
      </c>
      <c r="IDI68" s="30">
        <f t="shared" si="193"/>
        <v>0</v>
      </c>
      <c r="IDJ68" s="30">
        <f t="shared" si="193"/>
        <v>0</v>
      </c>
      <c r="IDK68" s="30">
        <f t="shared" si="193"/>
        <v>0</v>
      </c>
      <c r="IDL68" s="30">
        <f t="shared" si="193"/>
        <v>0</v>
      </c>
      <c r="IDM68" s="30">
        <f t="shared" si="193"/>
        <v>0</v>
      </c>
      <c r="IDN68" s="30">
        <f t="shared" si="193"/>
        <v>0</v>
      </c>
      <c r="IDO68" s="30">
        <f t="shared" si="193"/>
        <v>0</v>
      </c>
      <c r="IDP68" s="30">
        <f t="shared" si="193"/>
        <v>0</v>
      </c>
      <c r="IDQ68" s="30">
        <f t="shared" si="193"/>
        <v>0</v>
      </c>
      <c r="IDR68" s="30">
        <f t="shared" ref="IDR68:IGC68" si="194">IF(IDQ2&gt;year_stop,0,IDQ70)</f>
        <v>0</v>
      </c>
      <c r="IDS68" s="30">
        <f t="shared" si="194"/>
        <v>0</v>
      </c>
      <c r="IDT68" s="30">
        <f t="shared" si="194"/>
        <v>0</v>
      </c>
      <c r="IDU68" s="30">
        <f t="shared" si="194"/>
        <v>0</v>
      </c>
      <c r="IDV68" s="30">
        <f t="shared" si="194"/>
        <v>0</v>
      </c>
      <c r="IDW68" s="30">
        <f t="shared" si="194"/>
        <v>0</v>
      </c>
      <c r="IDX68" s="30">
        <f t="shared" si="194"/>
        <v>0</v>
      </c>
      <c r="IDY68" s="30">
        <f t="shared" si="194"/>
        <v>0</v>
      </c>
      <c r="IDZ68" s="30">
        <f t="shared" si="194"/>
        <v>0</v>
      </c>
      <c r="IEA68" s="30">
        <f t="shared" si="194"/>
        <v>0</v>
      </c>
      <c r="IEB68" s="30">
        <f t="shared" si="194"/>
        <v>0</v>
      </c>
      <c r="IEC68" s="30">
        <f t="shared" si="194"/>
        <v>0</v>
      </c>
      <c r="IED68" s="30">
        <f t="shared" si="194"/>
        <v>0</v>
      </c>
      <c r="IEE68" s="30">
        <f t="shared" si="194"/>
        <v>0</v>
      </c>
      <c r="IEF68" s="30">
        <f t="shared" si="194"/>
        <v>0</v>
      </c>
      <c r="IEG68" s="30">
        <f t="shared" si="194"/>
        <v>0</v>
      </c>
      <c r="IEH68" s="30">
        <f t="shared" si="194"/>
        <v>0</v>
      </c>
      <c r="IEI68" s="30">
        <f t="shared" si="194"/>
        <v>0</v>
      </c>
      <c r="IEJ68" s="30">
        <f t="shared" si="194"/>
        <v>0</v>
      </c>
      <c r="IEK68" s="30">
        <f t="shared" si="194"/>
        <v>0</v>
      </c>
      <c r="IEL68" s="30">
        <f t="shared" si="194"/>
        <v>0</v>
      </c>
      <c r="IEM68" s="30">
        <f t="shared" si="194"/>
        <v>0</v>
      </c>
      <c r="IEN68" s="30">
        <f t="shared" si="194"/>
        <v>0</v>
      </c>
      <c r="IEO68" s="30">
        <f t="shared" si="194"/>
        <v>0</v>
      </c>
      <c r="IEP68" s="30">
        <f t="shared" si="194"/>
        <v>0</v>
      </c>
      <c r="IEQ68" s="30">
        <f t="shared" si="194"/>
        <v>0</v>
      </c>
      <c r="IER68" s="30">
        <f t="shared" si="194"/>
        <v>0</v>
      </c>
      <c r="IES68" s="30">
        <f t="shared" si="194"/>
        <v>0</v>
      </c>
      <c r="IET68" s="30">
        <f t="shared" si="194"/>
        <v>0</v>
      </c>
      <c r="IEU68" s="30">
        <f t="shared" si="194"/>
        <v>0</v>
      </c>
      <c r="IEV68" s="30">
        <f t="shared" si="194"/>
        <v>0</v>
      </c>
      <c r="IEW68" s="30">
        <f t="shared" si="194"/>
        <v>0</v>
      </c>
      <c r="IEX68" s="30">
        <f t="shared" si="194"/>
        <v>0</v>
      </c>
      <c r="IEY68" s="30">
        <f t="shared" si="194"/>
        <v>0</v>
      </c>
      <c r="IEZ68" s="30">
        <f t="shared" si="194"/>
        <v>0</v>
      </c>
      <c r="IFA68" s="30">
        <f t="shared" si="194"/>
        <v>0</v>
      </c>
      <c r="IFB68" s="30">
        <f t="shared" si="194"/>
        <v>0</v>
      </c>
      <c r="IFC68" s="30">
        <f t="shared" si="194"/>
        <v>0</v>
      </c>
      <c r="IFD68" s="30">
        <f t="shared" si="194"/>
        <v>0</v>
      </c>
      <c r="IFE68" s="30">
        <f t="shared" si="194"/>
        <v>0</v>
      </c>
      <c r="IFF68" s="30">
        <f t="shared" si="194"/>
        <v>0</v>
      </c>
      <c r="IFG68" s="30">
        <f t="shared" si="194"/>
        <v>0</v>
      </c>
      <c r="IFH68" s="30">
        <f t="shared" si="194"/>
        <v>0</v>
      </c>
      <c r="IFI68" s="30">
        <f t="shared" si="194"/>
        <v>0</v>
      </c>
      <c r="IFJ68" s="30">
        <f t="shared" si="194"/>
        <v>0</v>
      </c>
      <c r="IFK68" s="30">
        <f t="shared" si="194"/>
        <v>0</v>
      </c>
      <c r="IFL68" s="30">
        <f t="shared" si="194"/>
        <v>0</v>
      </c>
      <c r="IFM68" s="30">
        <f t="shared" si="194"/>
        <v>0</v>
      </c>
      <c r="IFN68" s="30">
        <f t="shared" si="194"/>
        <v>0</v>
      </c>
      <c r="IFO68" s="30">
        <f t="shared" si="194"/>
        <v>0</v>
      </c>
      <c r="IFP68" s="30">
        <f t="shared" si="194"/>
        <v>0</v>
      </c>
      <c r="IFQ68" s="30">
        <f t="shared" si="194"/>
        <v>0</v>
      </c>
      <c r="IFR68" s="30">
        <f t="shared" si="194"/>
        <v>0</v>
      </c>
      <c r="IFS68" s="30">
        <f t="shared" si="194"/>
        <v>0</v>
      </c>
      <c r="IFT68" s="30">
        <f t="shared" si="194"/>
        <v>0</v>
      </c>
      <c r="IFU68" s="30">
        <f t="shared" si="194"/>
        <v>0</v>
      </c>
      <c r="IFV68" s="30">
        <f t="shared" si="194"/>
        <v>0</v>
      </c>
      <c r="IFW68" s="30">
        <f t="shared" si="194"/>
        <v>0</v>
      </c>
      <c r="IFX68" s="30">
        <f t="shared" si="194"/>
        <v>0</v>
      </c>
      <c r="IFY68" s="30">
        <f t="shared" si="194"/>
        <v>0</v>
      </c>
      <c r="IFZ68" s="30">
        <f t="shared" si="194"/>
        <v>0</v>
      </c>
      <c r="IGA68" s="30">
        <f t="shared" si="194"/>
        <v>0</v>
      </c>
      <c r="IGB68" s="30">
        <f t="shared" si="194"/>
        <v>0</v>
      </c>
      <c r="IGC68" s="30">
        <f t="shared" si="194"/>
        <v>0</v>
      </c>
      <c r="IGD68" s="30">
        <f t="shared" ref="IGD68:IIO68" si="195">IF(IGC2&gt;year_stop,0,IGC70)</f>
        <v>0</v>
      </c>
      <c r="IGE68" s="30">
        <f t="shared" si="195"/>
        <v>0</v>
      </c>
      <c r="IGF68" s="30">
        <f t="shared" si="195"/>
        <v>0</v>
      </c>
      <c r="IGG68" s="30">
        <f t="shared" si="195"/>
        <v>0</v>
      </c>
      <c r="IGH68" s="30">
        <f t="shared" si="195"/>
        <v>0</v>
      </c>
      <c r="IGI68" s="30">
        <f t="shared" si="195"/>
        <v>0</v>
      </c>
      <c r="IGJ68" s="30">
        <f t="shared" si="195"/>
        <v>0</v>
      </c>
      <c r="IGK68" s="30">
        <f t="shared" si="195"/>
        <v>0</v>
      </c>
      <c r="IGL68" s="30">
        <f t="shared" si="195"/>
        <v>0</v>
      </c>
      <c r="IGM68" s="30">
        <f t="shared" si="195"/>
        <v>0</v>
      </c>
      <c r="IGN68" s="30">
        <f t="shared" si="195"/>
        <v>0</v>
      </c>
      <c r="IGO68" s="30">
        <f t="shared" si="195"/>
        <v>0</v>
      </c>
      <c r="IGP68" s="30">
        <f t="shared" si="195"/>
        <v>0</v>
      </c>
      <c r="IGQ68" s="30">
        <f t="shared" si="195"/>
        <v>0</v>
      </c>
      <c r="IGR68" s="30">
        <f t="shared" si="195"/>
        <v>0</v>
      </c>
      <c r="IGS68" s="30">
        <f t="shared" si="195"/>
        <v>0</v>
      </c>
      <c r="IGT68" s="30">
        <f t="shared" si="195"/>
        <v>0</v>
      </c>
      <c r="IGU68" s="30">
        <f t="shared" si="195"/>
        <v>0</v>
      </c>
      <c r="IGV68" s="30">
        <f t="shared" si="195"/>
        <v>0</v>
      </c>
      <c r="IGW68" s="30">
        <f t="shared" si="195"/>
        <v>0</v>
      </c>
      <c r="IGX68" s="30">
        <f t="shared" si="195"/>
        <v>0</v>
      </c>
      <c r="IGY68" s="30">
        <f t="shared" si="195"/>
        <v>0</v>
      </c>
      <c r="IGZ68" s="30">
        <f t="shared" si="195"/>
        <v>0</v>
      </c>
      <c r="IHA68" s="30">
        <f t="shared" si="195"/>
        <v>0</v>
      </c>
      <c r="IHB68" s="30">
        <f t="shared" si="195"/>
        <v>0</v>
      </c>
      <c r="IHC68" s="30">
        <f t="shared" si="195"/>
        <v>0</v>
      </c>
      <c r="IHD68" s="30">
        <f t="shared" si="195"/>
        <v>0</v>
      </c>
      <c r="IHE68" s="30">
        <f t="shared" si="195"/>
        <v>0</v>
      </c>
      <c r="IHF68" s="30">
        <f t="shared" si="195"/>
        <v>0</v>
      </c>
      <c r="IHG68" s="30">
        <f t="shared" si="195"/>
        <v>0</v>
      </c>
      <c r="IHH68" s="30">
        <f t="shared" si="195"/>
        <v>0</v>
      </c>
      <c r="IHI68" s="30">
        <f t="shared" si="195"/>
        <v>0</v>
      </c>
      <c r="IHJ68" s="30">
        <f t="shared" si="195"/>
        <v>0</v>
      </c>
      <c r="IHK68" s="30">
        <f t="shared" si="195"/>
        <v>0</v>
      </c>
      <c r="IHL68" s="30">
        <f t="shared" si="195"/>
        <v>0</v>
      </c>
      <c r="IHM68" s="30">
        <f t="shared" si="195"/>
        <v>0</v>
      </c>
      <c r="IHN68" s="30">
        <f t="shared" si="195"/>
        <v>0</v>
      </c>
      <c r="IHO68" s="30">
        <f t="shared" si="195"/>
        <v>0</v>
      </c>
      <c r="IHP68" s="30">
        <f t="shared" si="195"/>
        <v>0</v>
      </c>
      <c r="IHQ68" s="30">
        <f t="shared" si="195"/>
        <v>0</v>
      </c>
      <c r="IHR68" s="30">
        <f t="shared" si="195"/>
        <v>0</v>
      </c>
      <c r="IHS68" s="30">
        <f t="shared" si="195"/>
        <v>0</v>
      </c>
      <c r="IHT68" s="30">
        <f t="shared" si="195"/>
        <v>0</v>
      </c>
      <c r="IHU68" s="30">
        <f t="shared" si="195"/>
        <v>0</v>
      </c>
      <c r="IHV68" s="30">
        <f t="shared" si="195"/>
        <v>0</v>
      </c>
      <c r="IHW68" s="30">
        <f t="shared" si="195"/>
        <v>0</v>
      </c>
      <c r="IHX68" s="30">
        <f t="shared" si="195"/>
        <v>0</v>
      </c>
      <c r="IHY68" s="30">
        <f t="shared" si="195"/>
        <v>0</v>
      </c>
      <c r="IHZ68" s="30">
        <f t="shared" si="195"/>
        <v>0</v>
      </c>
      <c r="IIA68" s="30">
        <f t="shared" si="195"/>
        <v>0</v>
      </c>
      <c r="IIB68" s="30">
        <f t="shared" si="195"/>
        <v>0</v>
      </c>
      <c r="IIC68" s="30">
        <f t="shared" si="195"/>
        <v>0</v>
      </c>
      <c r="IID68" s="30">
        <f t="shared" si="195"/>
        <v>0</v>
      </c>
      <c r="IIE68" s="30">
        <f t="shared" si="195"/>
        <v>0</v>
      </c>
      <c r="IIF68" s="30">
        <f t="shared" si="195"/>
        <v>0</v>
      </c>
      <c r="IIG68" s="30">
        <f t="shared" si="195"/>
        <v>0</v>
      </c>
      <c r="IIH68" s="30">
        <f t="shared" si="195"/>
        <v>0</v>
      </c>
      <c r="III68" s="30">
        <f t="shared" si="195"/>
        <v>0</v>
      </c>
      <c r="IIJ68" s="30">
        <f t="shared" si="195"/>
        <v>0</v>
      </c>
      <c r="IIK68" s="30">
        <f t="shared" si="195"/>
        <v>0</v>
      </c>
      <c r="IIL68" s="30">
        <f t="shared" si="195"/>
        <v>0</v>
      </c>
      <c r="IIM68" s="30">
        <f t="shared" si="195"/>
        <v>0</v>
      </c>
      <c r="IIN68" s="30">
        <f t="shared" si="195"/>
        <v>0</v>
      </c>
      <c r="IIO68" s="30">
        <f t="shared" si="195"/>
        <v>0</v>
      </c>
      <c r="IIP68" s="30">
        <f t="shared" ref="IIP68:ILA68" si="196">IF(IIO2&gt;year_stop,0,IIO70)</f>
        <v>0</v>
      </c>
      <c r="IIQ68" s="30">
        <f t="shared" si="196"/>
        <v>0</v>
      </c>
      <c r="IIR68" s="30">
        <f t="shared" si="196"/>
        <v>0</v>
      </c>
      <c r="IIS68" s="30">
        <f t="shared" si="196"/>
        <v>0</v>
      </c>
      <c r="IIT68" s="30">
        <f t="shared" si="196"/>
        <v>0</v>
      </c>
      <c r="IIU68" s="30">
        <f t="shared" si="196"/>
        <v>0</v>
      </c>
      <c r="IIV68" s="30">
        <f t="shared" si="196"/>
        <v>0</v>
      </c>
      <c r="IIW68" s="30">
        <f t="shared" si="196"/>
        <v>0</v>
      </c>
      <c r="IIX68" s="30">
        <f t="shared" si="196"/>
        <v>0</v>
      </c>
      <c r="IIY68" s="30">
        <f t="shared" si="196"/>
        <v>0</v>
      </c>
      <c r="IIZ68" s="30">
        <f t="shared" si="196"/>
        <v>0</v>
      </c>
      <c r="IJA68" s="30">
        <f t="shared" si="196"/>
        <v>0</v>
      </c>
      <c r="IJB68" s="30">
        <f t="shared" si="196"/>
        <v>0</v>
      </c>
      <c r="IJC68" s="30">
        <f t="shared" si="196"/>
        <v>0</v>
      </c>
      <c r="IJD68" s="30">
        <f t="shared" si="196"/>
        <v>0</v>
      </c>
      <c r="IJE68" s="30">
        <f t="shared" si="196"/>
        <v>0</v>
      </c>
      <c r="IJF68" s="30">
        <f t="shared" si="196"/>
        <v>0</v>
      </c>
      <c r="IJG68" s="30">
        <f t="shared" si="196"/>
        <v>0</v>
      </c>
      <c r="IJH68" s="30">
        <f t="shared" si="196"/>
        <v>0</v>
      </c>
      <c r="IJI68" s="30">
        <f t="shared" si="196"/>
        <v>0</v>
      </c>
      <c r="IJJ68" s="30">
        <f t="shared" si="196"/>
        <v>0</v>
      </c>
      <c r="IJK68" s="30">
        <f t="shared" si="196"/>
        <v>0</v>
      </c>
      <c r="IJL68" s="30">
        <f t="shared" si="196"/>
        <v>0</v>
      </c>
      <c r="IJM68" s="30">
        <f t="shared" si="196"/>
        <v>0</v>
      </c>
      <c r="IJN68" s="30">
        <f t="shared" si="196"/>
        <v>0</v>
      </c>
      <c r="IJO68" s="30">
        <f t="shared" si="196"/>
        <v>0</v>
      </c>
      <c r="IJP68" s="30">
        <f t="shared" si="196"/>
        <v>0</v>
      </c>
      <c r="IJQ68" s="30">
        <f t="shared" si="196"/>
        <v>0</v>
      </c>
      <c r="IJR68" s="30">
        <f t="shared" si="196"/>
        <v>0</v>
      </c>
      <c r="IJS68" s="30">
        <f t="shared" si="196"/>
        <v>0</v>
      </c>
      <c r="IJT68" s="30">
        <f t="shared" si="196"/>
        <v>0</v>
      </c>
      <c r="IJU68" s="30">
        <f t="shared" si="196"/>
        <v>0</v>
      </c>
      <c r="IJV68" s="30">
        <f t="shared" si="196"/>
        <v>0</v>
      </c>
      <c r="IJW68" s="30">
        <f t="shared" si="196"/>
        <v>0</v>
      </c>
      <c r="IJX68" s="30">
        <f t="shared" si="196"/>
        <v>0</v>
      </c>
      <c r="IJY68" s="30">
        <f t="shared" si="196"/>
        <v>0</v>
      </c>
      <c r="IJZ68" s="30">
        <f t="shared" si="196"/>
        <v>0</v>
      </c>
      <c r="IKA68" s="30">
        <f t="shared" si="196"/>
        <v>0</v>
      </c>
      <c r="IKB68" s="30">
        <f t="shared" si="196"/>
        <v>0</v>
      </c>
      <c r="IKC68" s="30">
        <f t="shared" si="196"/>
        <v>0</v>
      </c>
      <c r="IKD68" s="30">
        <f t="shared" si="196"/>
        <v>0</v>
      </c>
      <c r="IKE68" s="30">
        <f t="shared" si="196"/>
        <v>0</v>
      </c>
      <c r="IKF68" s="30">
        <f t="shared" si="196"/>
        <v>0</v>
      </c>
      <c r="IKG68" s="30">
        <f t="shared" si="196"/>
        <v>0</v>
      </c>
      <c r="IKH68" s="30">
        <f t="shared" si="196"/>
        <v>0</v>
      </c>
      <c r="IKI68" s="30">
        <f t="shared" si="196"/>
        <v>0</v>
      </c>
      <c r="IKJ68" s="30">
        <f t="shared" si="196"/>
        <v>0</v>
      </c>
      <c r="IKK68" s="30">
        <f t="shared" si="196"/>
        <v>0</v>
      </c>
      <c r="IKL68" s="30">
        <f t="shared" si="196"/>
        <v>0</v>
      </c>
      <c r="IKM68" s="30">
        <f t="shared" si="196"/>
        <v>0</v>
      </c>
      <c r="IKN68" s="30">
        <f t="shared" si="196"/>
        <v>0</v>
      </c>
      <c r="IKO68" s="30">
        <f t="shared" si="196"/>
        <v>0</v>
      </c>
      <c r="IKP68" s="30">
        <f t="shared" si="196"/>
        <v>0</v>
      </c>
      <c r="IKQ68" s="30">
        <f t="shared" si="196"/>
        <v>0</v>
      </c>
      <c r="IKR68" s="30">
        <f t="shared" si="196"/>
        <v>0</v>
      </c>
      <c r="IKS68" s="30">
        <f t="shared" si="196"/>
        <v>0</v>
      </c>
      <c r="IKT68" s="30">
        <f t="shared" si="196"/>
        <v>0</v>
      </c>
      <c r="IKU68" s="30">
        <f t="shared" si="196"/>
        <v>0</v>
      </c>
      <c r="IKV68" s="30">
        <f t="shared" si="196"/>
        <v>0</v>
      </c>
      <c r="IKW68" s="30">
        <f t="shared" si="196"/>
        <v>0</v>
      </c>
      <c r="IKX68" s="30">
        <f t="shared" si="196"/>
        <v>0</v>
      </c>
      <c r="IKY68" s="30">
        <f t="shared" si="196"/>
        <v>0</v>
      </c>
      <c r="IKZ68" s="30">
        <f t="shared" si="196"/>
        <v>0</v>
      </c>
      <c r="ILA68" s="30">
        <f t="shared" si="196"/>
        <v>0</v>
      </c>
      <c r="ILB68" s="30">
        <f t="shared" ref="ILB68:INM68" si="197">IF(ILA2&gt;year_stop,0,ILA70)</f>
        <v>0</v>
      </c>
      <c r="ILC68" s="30">
        <f t="shared" si="197"/>
        <v>0</v>
      </c>
      <c r="ILD68" s="30">
        <f t="shared" si="197"/>
        <v>0</v>
      </c>
      <c r="ILE68" s="30">
        <f t="shared" si="197"/>
        <v>0</v>
      </c>
      <c r="ILF68" s="30">
        <f t="shared" si="197"/>
        <v>0</v>
      </c>
      <c r="ILG68" s="30">
        <f t="shared" si="197"/>
        <v>0</v>
      </c>
      <c r="ILH68" s="30">
        <f t="shared" si="197"/>
        <v>0</v>
      </c>
      <c r="ILI68" s="30">
        <f t="shared" si="197"/>
        <v>0</v>
      </c>
      <c r="ILJ68" s="30">
        <f t="shared" si="197"/>
        <v>0</v>
      </c>
      <c r="ILK68" s="30">
        <f t="shared" si="197"/>
        <v>0</v>
      </c>
      <c r="ILL68" s="30">
        <f t="shared" si="197"/>
        <v>0</v>
      </c>
      <c r="ILM68" s="30">
        <f t="shared" si="197"/>
        <v>0</v>
      </c>
      <c r="ILN68" s="30">
        <f t="shared" si="197"/>
        <v>0</v>
      </c>
      <c r="ILO68" s="30">
        <f t="shared" si="197"/>
        <v>0</v>
      </c>
      <c r="ILP68" s="30">
        <f t="shared" si="197"/>
        <v>0</v>
      </c>
      <c r="ILQ68" s="30">
        <f t="shared" si="197"/>
        <v>0</v>
      </c>
      <c r="ILR68" s="30">
        <f t="shared" si="197"/>
        <v>0</v>
      </c>
      <c r="ILS68" s="30">
        <f t="shared" si="197"/>
        <v>0</v>
      </c>
      <c r="ILT68" s="30">
        <f t="shared" si="197"/>
        <v>0</v>
      </c>
      <c r="ILU68" s="30">
        <f t="shared" si="197"/>
        <v>0</v>
      </c>
      <c r="ILV68" s="30">
        <f t="shared" si="197"/>
        <v>0</v>
      </c>
      <c r="ILW68" s="30">
        <f t="shared" si="197"/>
        <v>0</v>
      </c>
      <c r="ILX68" s="30">
        <f t="shared" si="197"/>
        <v>0</v>
      </c>
      <c r="ILY68" s="30">
        <f t="shared" si="197"/>
        <v>0</v>
      </c>
      <c r="ILZ68" s="30">
        <f t="shared" si="197"/>
        <v>0</v>
      </c>
      <c r="IMA68" s="30">
        <f t="shared" si="197"/>
        <v>0</v>
      </c>
      <c r="IMB68" s="30">
        <f t="shared" si="197"/>
        <v>0</v>
      </c>
      <c r="IMC68" s="30">
        <f t="shared" si="197"/>
        <v>0</v>
      </c>
      <c r="IMD68" s="30">
        <f t="shared" si="197"/>
        <v>0</v>
      </c>
      <c r="IME68" s="30">
        <f t="shared" si="197"/>
        <v>0</v>
      </c>
      <c r="IMF68" s="30">
        <f t="shared" si="197"/>
        <v>0</v>
      </c>
      <c r="IMG68" s="30">
        <f t="shared" si="197"/>
        <v>0</v>
      </c>
      <c r="IMH68" s="30">
        <f t="shared" si="197"/>
        <v>0</v>
      </c>
      <c r="IMI68" s="30">
        <f t="shared" si="197"/>
        <v>0</v>
      </c>
      <c r="IMJ68" s="30">
        <f t="shared" si="197"/>
        <v>0</v>
      </c>
      <c r="IMK68" s="30">
        <f t="shared" si="197"/>
        <v>0</v>
      </c>
      <c r="IML68" s="30">
        <f t="shared" si="197"/>
        <v>0</v>
      </c>
      <c r="IMM68" s="30">
        <f t="shared" si="197"/>
        <v>0</v>
      </c>
      <c r="IMN68" s="30">
        <f t="shared" si="197"/>
        <v>0</v>
      </c>
      <c r="IMO68" s="30">
        <f t="shared" si="197"/>
        <v>0</v>
      </c>
      <c r="IMP68" s="30">
        <f t="shared" si="197"/>
        <v>0</v>
      </c>
      <c r="IMQ68" s="30">
        <f t="shared" si="197"/>
        <v>0</v>
      </c>
      <c r="IMR68" s="30">
        <f t="shared" si="197"/>
        <v>0</v>
      </c>
      <c r="IMS68" s="30">
        <f t="shared" si="197"/>
        <v>0</v>
      </c>
      <c r="IMT68" s="30">
        <f t="shared" si="197"/>
        <v>0</v>
      </c>
      <c r="IMU68" s="30">
        <f t="shared" si="197"/>
        <v>0</v>
      </c>
      <c r="IMV68" s="30">
        <f t="shared" si="197"/>
        <v>0</v>
      </c>
      <c r="IMW68" s="30">
        <f t="shared" si="197"/>
        <v>0</v>
      </c>
      <c r="IMX68" s="30">
        <f t="shared" si="197"/>
        <v>0</v>
      </c>
      <c r="IMY68" s="30">
        <f t="shared" si="197"/>
        <v>0</v>
      </c>
      <c r="IMZ68" s="30">
        <f t="shared" si="197"/>
        <v>0</v>
      </c>
      <c r="INA68" s="30">
        <f t="shared" si="197"/>
        <v>0</v>
      </c>
      <c r="INB68" s="30">
        <f t="shared" si="197"/>
        <v>0</v>
      </c>
      <c r="INC68" s="30">
        <f t="shared" si="197"/>
        <v>0</v>
      </c>
      <c r="IND68" s="30">
        <f t="shared" si="197"/>
        <v>0</v>
      </c>
      <c r="INE68" s="30">
        <f t="shared" si="197"/>
        <v>0</v>
      </c>
      <c r="INF68" s="30">
        <f t="shared" si="197"/>
        <v>0</v>
      </c>
      <c r="ING68" s="30">
        <f t="shared" si="197"/>
        <v>0</v>
      </c>
      <c r="INH68" s="30">
        <f t="shared" si="197"/>
        <v>0</v>
      </c>
      <c r="INI68" s="30">
        <f t="shared" si="197"/>
        <v>0</v>
      </c>
      <c r="INJ68" s="30">
        <f t="shared" si="197"/>
        <v>0</v>
      </c>
      <c r="INK68" s="30">
        <f t="shared" si="197"/>
        <v>0</v>
      </c>
      <c r="INL68" s="30">
        <f t="shared" si="197"/>
        <v>0</v>
      </c>
      <c r="INM68" s="30">
        <f t="shared" si="197"/>
        <v>0</v>
      </c>
      <c r="INN68" s="30">
        <f t="shared" ref="INN68:IPY68" si="198">IF(INM2&gt;year_stop,0,INM70)</f>
        <v>0</v>
      </c>
      <c r="INO68" s="30">
        <f t="shared" si="198"/>
        <v>0</v>
      </c>
      <c r="INP68" s="30">
        <f t="shared" si="198"/>
        <v>0</v>
      </c>
      <c r="INQ68" s="30">
        <f t="shared" si="198"/>
        <v>0</v>
      </c>
      <c r="INR68" s="30">
        <f t="shared" si="198"/>
        <v>0</v>
      </c>
      <c r="INS68" s="30">
        <f t="shared" si="198"/>
        <v>0</v>
      </c>
      <c r="INT68" s="30">
        <f t="shared" si="198"/>
        <v>0</v>
      </c>
      <c r="INU68" s="30">
        <f t="shared" si="198"/>
        <v>0</v>
      </c>
      <c r="INV68" s="30">
        <f t="shared" si="198"/>
        <v>0</v>
      </c>
      <c r="INW68" s="30">
        <f t="shared" si="198"/>
        <v>0</v>
      </c>
      <c r="INX68" s="30">
        <f t="shared" si="198"/>
        <v>0</v>
      </c>
      <c r="INY68" s="30">
        <f t="shared" si="198"/>
        <v>0</v>
      </c>
      <c r="INZ68" s="30">
        <f t="shared" si="198"/>
        <v>0</v>
      </c>
      <c r="IOA68" s="30">
        <f t="shared" si="198"/>
        <v>0</v>
      </c>
      <c r="IOB68" s="30">
        <f t="shared" si="198"/>
        <v>0</v>
      </c>
      <c r="IOC68" s="30">
        <f t="shared" si="198"/>
        <v>0</v>
      </c>
      <c r="IOD68" s="30">
        <f t="shared" si="198"/>
        <v>0</v>
      </c>
      <c r="IOE68" s="30">
        <f t="shared" si="198"/>
        <v>0</v>
      </c>
      <c r="IOF68" s="30">
        <f t="shared" si="198"/>
        <v>0</v>
      </c>
      <c r="IOG68" s="30">
        <f t="shared" si="198"/>
        <v>0</v>
      </c>
      <c r="IOH68" s="30">
        <f t="shared" si="198"/>
        <v>0</v>
      </c>
      <c r="IOI68" s="30">
        <f t="shared" si="198"/>
        <v>0</v>
      </c>
      <c r="IOJ68" s="30">
        <f t="shared" si="198"/>
        <v>0</v>
      </c>
      <c r="IOK68" s="30">
        <f t="shared" si="198"/>
        <v>0</v>
      </c>
      <c r="IOL68" s="30">
        <f t="shared" si="198"/>
        <v>0</v>
      </c>
      <c r="IOM68" s="30">
        <f t="shared" si="198"/>
        <v>0</v>
      </c>
      <c r="ION68" s="30">
        <f t="shared" si="198"/>
        <v>0</v>
      </c>
      <c r="IOO68" s="30">
        <f t="shared" si="198"/>
        <v>0</v>
      </c>
      <c r="IOP68" s="30">
        <f t="shared" si="198"/>
        <v>0</v>
      </c>
      <c r="IOQ68" s="30">
        <f t="shared" si="198"/>
        <v>0</v>
      </c>
      <c r="IOR68" s="30">
        <f t="shared" si="198"/>
        <v>0</v>
      </c>
      <c r="IOS68" s="30">
        <f t="shared" si="198"/>
        <v>0</v>
      </c>
      <c r="IOT68" s="30">
        <f t="shared" si="198"/>
        <v>0</v>
      </c>
      <c r="IOU68" s="30">
        <f t="shared" si="198"/>
        <v>0</v>
      </c>
      <c r="IOV68" s="30">
        <f t="shared" si="198"/>
        <v>0</v>
      </c>
      <c r="IOW68" s="30">
        <f t="shared" si="198"/>
        <v>0</v>
      </c>
      <c r="IOX68" s="30">
        <f t="shared" si="198"/>
        <v>0</v>
      </c>
      <c r="IOY68" s="30">
        <f t="shared" si="198"/>
        <v>0</v>
      </c>
      <c r="IOZ68" s="30">
        <f t="shared" si="198"/>
        <v>0</v>
      </c>
      <c r="IPA68" s="30">
        <f t="shared" si="198"/>
        <v>0</v>
      </c>
      <c r="IPB68" s="30">
        <f t="shared" si="198"/>
        <v>0</v>
      </c>
      <c r="IPC68" s="30">
        <f t="shared" si="198"/>
        <v>0</v>
      </c>
      <c r="IPD68" s="30">
        <f t="shared" si="198"/>
        <v>0</v>
      </c>
      <c r="IPE68" s="30">
        <f t="shared" si="198"/>
        <v>0</v>
      </c>
      <c r="IPF68" s="30">
        <f t="shared" si="198"/>
        <v>0</v>
      </c>
      <c r="IPG68" s="30">
        <f t="shared" si="198"/>
        <v>0</v>
      </c>
      <c r="IPH68" s="30">
        <f t="shared" si="198"/>
        <v>0</v>
      </c>
      <c r="IPI68" s="30">
        <f t="shared" si="198"/>
        <v>0</v>
      </c>
      <c r="IPJ68" s="30">
        <f t="shared" si="198"/>
        <v>0</v>
      </c>
      <c r="IPK68" s="30">
        <f t="shared" si="198"/>
        <v>0</v>
      </c>
      <c r="IPL68" s="30">
        <f t="shared" si="198"/>
        <v>0</v>
      </c>
      <c r="IPM68" s="30">
        <f t="shared" si="198"/>
        <v>0</v>
      </c>
      <c r="IPN68" s="30">
        <f t="shared" si="198"/>
        <v>0</v>
      </c>
      <c r="IPO68" s="30">
        <f t="shared" si="198"/>
        <v>0</v>
      </c>
      <c r="IPP68" s="30">
        <f t="shared" si="198"/>
        <v>0</v>
      </c>
      <c r="IPQ68" s="30">
        <f t="shared" si="198"/>
        <v>0</v>
      </c>
      <c r="IPR68" s="30">
        <f t="shared" si="198"/>
        <v>0</v>
      </c>
      <c r="IPS68" s="30">
        <f t="shared" si="198"/>
        <v>0</v>
      </c>
      <c r="IPT68" s="30">
        <f t="shared" si="198"/>
        <v>0</v>
      </c>
      <c r="IPU68" s="30">
        <f t="shared" si="198"/>
        <v>0</v>
      </c>
      <c r="IPV68" s="30">
        <f t="shared" si="198"/>
        <v>0</v>
      </c>
      <c r="IPW68" s="30">
        <f t="shared" si="198"/>
        <v>0</v>
      </c>
      <c r="IPX68" s="30">
        <f t="shared" si="198"/>
        <v>0</v>
      </c>
      <c r="IPY68" s="30">
        <f t="shared" si="198"/>
        <v>0</v>
      </c>
      <c r="IPZ68" s="30">
        <f t="shared" ref="IPZ68:ISK68" si="199">IF(IPY2&gt;year_stop,0,IPY70)</f>
        <v>0</v>
      </c>
      <c r="IQA68" s="30">
        <f t="shared" si="199"/>
        <v>0</v>
      </c>
      <c r="IQB68" s="30">
        <f t="shared" si="199"/>
        <v>0</v>
      </c>
      <c r="IQC68" s="30">
        <f t="shared" si="199"/>
        <v>0</v>
      </c>
      <c r="IQD68" s="30">
        <f t="shared" si="199"/>
        <v>0</v>
      </c>
      <c r="IQE68" s="30">
        <f t="shared" si="199"/>
        <v>0</v>
      </c>
      <c r="IQF68" s="30">
        <f t="shared" si="199"/>
        <v>0</v>
      </c>
      <c r="IQG68" s="30">
        <f t="shared" si="199"/>
        <v>0</v>
      </c>
      <c r="IQH68" s="30">
        <f t="shared" si="199"/>
        <v>0</v>
      </c>
      <c r="IQI68" s="30">
        <f t="shared" si="199"/>
        <v>0</v>
      </c>
      <c r="IQJ68" s="30">
        <f t="shared" si="199"/>
        <v>0</v>
      </c>
      <c r="IQK68" s="30">
        <f t="shared" si="199"/>
        <v>0</v>
      </c>
      <c r="IQL68" s="30">
        <f t="shared" si="199"/>
        <v>0</v>
      </c>
      <c r="IQM68" s="30">
        <f t="shared" si="199"/>
        <v>0</v>
      </c>
      <c r="IQN68" s="30">
        <f t="shared" si="199"/>
        <v>0</v>
      </c>
      <c r="IQO68" s="30">
        <f t="shared" si="199"/>
        <v>0</v>
      </c>
      <c r="IQP68" s="30">
        <f t="shared" si="199"/>
        <v>0</v>
      </c>
      <c r="IQQ68" s="30">
        <f t="shared" si="199"/>
        <v>0</v>
      </c>
      <c r="IQR68" s="30">
        <f t="shared" si="199"/>
        <v>0</v>
      </c>
      <c r="IQS68" s="30">
        <f t="shared" si="199"/>
        <v>0</v>
      </c>
      <c r="IQT68" s="30">
        <f t="shared" si="199"/>
        <v>0</v>
      </c>
      <c r="IQU68" s="30">
        <f t="shared" si="199"/>
        <v>0</v>
      </c>
      <c r="IQV68" s="30">
        <f t="shared" si="199"/>
        <v>0</v>
      </c>
      <c r="IQW68" s="30">
        <f t="shared" si="199"/>
        <v>0</v>
      </c>
      <c r="IQX68" s="30">
        <f t="shared" si="199"/>
        <v>0</v>
      </c>
      <c r="IQY68" s="30">
        <f t="shared" si="199"/>
        <v>0</v>
      </c>
      <c r="IQZ68" s="30">
        <f t="shared" si="199"/>
        <v>0</v>
      </c>
      <c r="IRA68" s="30">
        <f t="shared" si="199"/>
        <v>0</v>
      </c>
      <c r="IRB68" s="30">
        <f t="shared" si="199"/>
        <v>0</v>
      </c>
      <c r="IRC68" s="30">
        <f t="shared" si="199"/>
        <v>0</v>
      </c>
      <c r="IRD68" s="30">
        <f t="shared" si="199"/>
        <v>0</v>
      </c>
      <c r="IRE68" s="30">
        <f t="shared" si="199"/>
        <v>0</v>
      </c>
      <c r="IRF68" s="30">
        <f t="shared" si="199"/>
        <v>0</v>
      </c>
      <c r="IRG68" s="30">
        <f t="shared" si="199"/>
        <v>0</v>
      </c>
      <c r="IRH68" s="30">
        <f t="shared" si="199"/>
        <v>0</v>
      </c>
      <c r="IRI68" s="30">
        <f t="shared" si="199"/>
        <v>0</v>
      </c>
      <c r="IRJ68" s="30">
        <f t="shared" si="199"/>
        <v>0</v>
      </c>
      <c r="IRK68" s="30">
        <f t="shared" si="199"/>
        <v>0</v>
      </c>
      <c r="IRL68" s="30">
        <f t="shared" si="199"/>
        <v>0</v>
      </c>
      <c r="IRM68" s="30">
        <f t="shared" si="199"/>
        <v>0</v>
      </c>
      <c r="IRN68" s="30">
        <f t="shared" si="199"/>
        <v>0</v>
      </c>
      <c r="IRO68" s="30">
        <f t="shared" si="199"/>
        <v>0</v>
      </c>
      <c r="IRP68" s="30">
        <f t="shared" si="199"/>
        <v>0</v>
      </c>
      <c r="IRQ68" s="30">
        <f t="shared" si="199"/>
        <v>0</v>
      </c>
      <c r="IRR68" s="30">
        <f t="shared" si="199"/>
        <v>0</v>
      </c>
      <c r="IRS68" s="30">
        <f t="shared" si="199"/>
        <v>0</v>
      </c>
      <c r="IRT68" s="30">
        <f t="shared" si="199"/>
        <v>0</v>
      </c>
      <c r="IRU68" s="30">
        <f t="shared" si="199"/>
        <v>0</v>
      </c>
      <c r="IRV68" s="30">
        <f t="shared" si="199"/>
        <v>0</v>
      </c>
      <c r="IRW68" s="30">
        <f t="shared" si="199"/>
        <v>0</v>
      </c>
      <c r="IRX68" s="30">
        <f t="shared" si="199"/>
        <v>0</v>
      </c>
      <c r="IRY68" s="30">
        <f t="shared" si="199"/>
        <v>0</v>
      </c>
      <c r="IRZ68" s="30">
        <f t="shared" si="199"/>
        <v>0</v>
      </c>
      <c r="ISA68" s="30">
        <f t="shared" si="199"/>
        <v>0</v>
      </c>
      <c r="ISB68" s="30">
        <f t="shared" si="199"/>
        <v>0</v>
      </c>
      <c r="ISC68" s="30">
        <f t="shared" si="199"/>
        <v>0</v>
      </c>
      <c r="ISD68" s="30">
        <f t="shared" si="199"/>
        <v>0</v>
      </c>
      <c r="ISE68" s="30">
        <f t="shared" si="199"/>
        <v>0</v>
      </c>
      <c r="ISF68" s="30">
        <f t="shared" si="199"/>
        <v>0</v>
      </c>
      <c r="ISG68" s="30">
        <f t="shared" si="199"/>
        <v>0</v>
      </c>
      <c r="ISH68" s="30">
        <f t="shared" si="199"/>
        <v>0</v>
      </c>
      <c r="ISI68" s="30">
        <f t="shared" si="199"/>
        <v>0</v>
      </c>
      <c r="ISJ68" s="30">
        <f t="shared" si="199"/>
        <v>0</v>
      </c>
      <c r="ISK68" s="30">
        <f t="shared" si="199"/>
        <v>0</v>
      </c>
      <c r="ISL68" s="30">
        <f t="shared" ref="ISL68:IUW68" si="200">IF(ISK2&gt;year_stop,0,ISK70)</f>
        <v>0</v>
      </c>
      <c r="ISM68" s="30">
        <f t="shared" si="200"/>
        <v>0</v>
      </c>
      <c r="ISN68" s="30">
        <f t="shared" si="200"/>
        <v>0</v>
      </c>
      <c r="ISO68" s="30">
        <f t="shared" si="200"/>
        <v>0</v>
      </c>
      <c r="ISP68" s="30">
        <f t="shared" si="200"/>
        <v>0</v>
      </c>
      <c r="ISQ68" s="30">
        <f t="shared" si="200"/>
        <v>0</v>
      </c>
      <c r="ISR68" s="30">
        <f t="shared" si="200"/>
        <v>0</v>
      </c>
      <c r="ISS68" s="30">
        <f t="shared" si="200"/>
        <v>0</v>
      </c>
      <c r="IST68" s="30">
        <f t="shared" si="200"/>
        <v>0</v>
      </c>
      <c r="ISU68" s="30">
        <f t="shared" si="200"/>
        <v>0</v>
      </c>
      <c r="ISV68" s="30">
        <f t="shared" si="200"/>
        <v>0</v>
      </c>
      <c r="ISW68" s="30">
        <f t="shared" si="200"/>
        <v>0</v>
      </c>
      <c r="ISX68" s="30">
        <f t="shared" si="200"/>
        <v>0</v>
      </c>
      <c r="ISY68" s="30">
        <f t="shared" si="200"/>
        <v>0</v>
      </c>
      <c r="ISZ68" s="30">
        <f t="shared" si="200"/>
        <v>0</v>
      </c>
      <c r="ITA68" s="30">
        <f t="shared" si="200"/>
        <v>0</v>
      </c>
      <c r="ITB68" s="30">
        <f t="shared" si="200"/>
        <v>0</v>
      </c>
      <c r="ITC68" s="30">
        <f t="shared" si="200"/>
        <v>0</v>
      </c>
      <c r="ITD68" s="30">
        <f t="shared" si="200"/>
        <v>0</v>
      </c>
      <c r="ITE68" s="30">
        <f t="shared" si="200"/>
        <v>0</v>
      </c>
      <c r="ITF68" s="30">
        <f t="shared" si="200"/>
        <v>0</v>
      </c>
      <c r="ITG68" s="30">
        <f t="shared" si="200"/>
        <v>0</v>
      </c>
      <c r="ITH68" s="30">
        <f t="shared" si="200"/>
        <v>0</v>
      </c>
      <c r="ITI68" s="30">
        <f t="shared" si="200"/>
        <v>0</v>
      </c>
      <c r="ITJ68" s="30">
        <f t="shared" si="200"/>
        <v>0</v>
      </c>
      <c r="ITK68" s="30">
        <f t="shared" si="200"/>
        <v>0</v>
      </c>
      <c r="ITL68" s="30">
        <f t="shared" si="200"/>
        <v>0</v>
      </c>
      <c r="ITM68" s="30">
        <f t="shared" si="200"/>
        <v>0</v>
      </c>
      <c r="ITN68" s="30">
        <f t="shared" si="200"/>
        <v>0</v>
      </c>
      <c r="ITO68" s="30">
        <f t="shared" si="200"/>
        <v>0</v>
      </c>
      <c r="ITP68" s="30">
        <f t="shared" si="200"/>
        <v>0</v>
      </c>
      <c r="ITQ68" s="30">
        <f t="shared" si="200"/>
        <v>0</v>
      </c>
      <c r="ITR68" s="30">
        <f t="shared" si="200"/>
        <v>0</v>
      </c>
      <c r="ITS68" s="30">
        <f t="shared" si="200"/>
        <v>0</v>
      </c>
      <c r="ITT68" s="30">
        <f t="shared" si="200"/>
        <v>0</v>
      </c>
      <c r="ITU68" s="30">
        <f t="shared" si="200"/>
        <v>0</v>
      </c>
      <c r="ITV68" s="30">
        <f t="shared" si="200"/>
        <v>0</v>
      </c>
      <c r="ITW68" s="30">
        <f t="shared" si="200"/>
        <v>0</v>
      </c>
      <c r="ITX68" s="30">
        <f t="shared" si="200"/>
        <v>0</v>
      </c>
      <c r="ITY68" s="30">
        <f t="shared" si="200"/>
        <v>0</v>
      </c>
      <c r="ITZ68" s="30">
        <f t="shared" si="200"/>
        <v>0</v>
      </c>
      <c r="IUA68" s="30">
        <f t="shared" si="200"/>
        <v>0</v>
      </c>
      <c r="IUB68" s="30">
        <f t="shared" si="200"/>
        <v>0</v>
      </c>
      <c r="IUC68" s="30">
        <f t="shared" si="200"/>
        <v>0</v>
      </c>
      <c r="IUD68" s="30">
        <f t="shared" si="200"/>
        <v>0</v>
      </c>
      <c r="IUE68" s="30">
        <f t="shared" si="200"/>
        <v>0</v>
      </c>
      <c r="IUF68" s="30">
        <f t="shared" si="200"/>
        <v>0</v>
      </c>
      <c r="IUG68" s="30">
        <f t="shared" si="200"/>
        <v>0</v>
      </c>
      <c r="IUH68" s="30">
        <f t="shared" si="200"/>
        <v>0</v>
      </c>
      <c r="IUI68" s="30">
        <f t="shared" si="200"/>
        <v>0</v>
      </c>
      <c r="IUJ68" s="30">
        <f t="shared" si="200"/>
        <v>0</v>
      </c>
      <c r="IUK68" s="30">
        <f t="shared" si="200"/>
        <v>0</v>
      </c>
      <c r="IUL68" s="30">
        <f t="shared" si="200"/>
        <v>0</v>
      </c>
      <c r="IUM68" s="30">
        <f t="shared" si="200"/>
        <v>0</v>
      </c>
      <c r="IUN68" s="30">
        <f t="shared" si="200"/>
        <v>0</v>
      </c>
      <c r="IUO68" s="30">
        <f t="shared" si="200"/>
        <v>0</v>
      </c>
      <c r="IUP68" s="30">
        <f t="shared" si="200"/>
        <v>0</v>
      </c>
      <c r="IUQ68" s="30">
        <f t="shared" si="200"/>
        <v>0</v>
      </c>
      <c r="IUR68" s="30">
        <f t="shared" si="200"/>
        <v>0</v>
      </c>
      <c r="IUS68" s="30">
        <f t="shared" si="200"/>
        <v>0</v>
      </c>
      <c r="IUT68" s="30">
        <f t="shared" si="200"/>
        <v>0</v>
      </c>
      <c r="IUU68" s="30">
        <f t="shared" si="200"/>
        <v>0</v>
      </c>
      <c r="IUV68" s="30">
        <f t="shared" si="200"/>
        <v>0</v>
      </c>
      <c r="IUW68" s="30">
        <f t="shared" si="200"/>
        <v>0</v>
      </c>
      <c r="IUX68" s="30">
        <f t="shared" ref="IUX68:IXI68" si="201">IF(IUW2&gt;year_stop,0,IUW70)</f>
        <v>0</v>
      </c>
      <c r="IUY68" s="30">
        <f t="shared" si="201"/>
        <v>0</v>
      </c>
      <c r="IUZ68" s="30">
        <f t="shared" si="201"/>
        <v>0</v>
      </c>
      <c r="IVA68" s="30">
        <f t="shared" si="201"/>
        <v>0</v>
      </c>
      <c r="IVB68" s="30">
        <f t="shared" si="201"/>
        <v>0</v>
      </c>
      <c r="IVC68" s="30">
        <f t="shared" si="201"/>
        <v>0</v>
      </c>
      <c r="IVD68" s="30">
        <f t="shared" si="201"/>
        <v>0</v>
      </c>
      <c r="IVE68" s="30">
        <f t="shared" si="201"/>
        <v>0</v>
      </c>
      <c r="IVF68" s="30">
        <f t="shared" si="201"/>
        <v>0</v>
      </c>
      <c r="IVG68" s="30">
        <f t="shared" si="201"/>
        <v>0</v>
      </c>
      <c r="IVH68" s="30">
        <f t="shared" si="201"/>
        <v>0</v>
      </c>
      <c r="IVI68" s="30">
        <f t="shared" si="201"/>
        <v>0</v>
      </c>
      <c r="IVJ68" s="30">
        <f t="shared" si="201"/>
        <v>0</v>
      </c>
      <c r="IVK68" s="30">
        <f t="shared" si="201"/>
        <v>0</v>
      </c>
      <c r="IVL68" s="30">
        <f t="shared" si="201"/>
        <v>0</v>
      </c>
      <c r="IVM68" s="30">
        <f t="shared" si="201"/>
        <v>0</v>
      </c>
      <c r="IVN68" s="30">
        <f t="shared" si="201"/>
        <v>0</v>
      </c>
      <c r="IVO68" s="30">
        <f t="shared" si="201"/>
        <v>0</v>
      </c>
      <c r="IVP68" s="30">
        <f t="shared" si="201"/>
        <v>0</v>
      </c>
      <c r="IVQ68" s="30">
        <f t="shared" si="201"/>
        <v>0</v>
      </c>
      <c r="IVR68" s="30">
        <f t="shared" si="201"/>
        <v>0</v>
      </c>
      <c r="IVS68" s="30">
        <f t="shared" si="201"/>
        <v>0</v>
      </c>
      <c r="IVT68" s="30">
        <f t="shared" si="201"/>
        <v>0</v>
      </c>
      <c r="IVU68" s="30">
        <f t="shared" si="201"/>
        <v>0</v>
      </c>
      <c r="IVV68" s="30">
        <f t="shared" si="201"/>
        <v>0</v>
      </c>
      <c r="IVW68" s="30">
        <f t="shared" si="201"/>
        <v>0</v>
      </c>
      <c r="IVX68" s="30">
        <f t="shared" si="201"/>
        <v>0</v>
      </c>
      <c r="IVY68" s="30">
        <f t="shared" si="201"/>
        <v>0</v>
      </c>
      <c r="IVZ68" s="30">
        <f t="shared" si="201"/>
        <v>0</v>
      </c>
      <c r="IWA68" s="30">
        <f t="shared" si="201"/>
        <v>0</v>
      </c>
      <c r="IWB68" s="30">
        <f t="shared" si="201"/>
        <v>0</v>
      </c>
      <c r="IWC68" s="30">
        <f t="shared" si="201"/>
        <v>0</v>
      </c>
      <c r="IWD68" s="30">
        <f t="shared" si="201"/>
        <v>0</v>
      </c>
      <c r="IWE68" s="30">
        <f t="shared" si="201"/>
        <v>0</v>
      </c>
      <c r="IWF68" s="30">
        <f t="shared" si="201"/>
        <v>0</v>
      </c>
      <c r="IWG68" s="30">
        <f t="shared" si="201"/>
        <v>0</v>
      </c>
      <c r="IWH68" s="30">
        <f t="shared" si="201"/>
        <v>0</v>
      </c>
      <c r="IWI68" s="30">
        <f t="shared" si="201"/>
        <v>0</v>
      </c>
      <c r="IWJ68" s="30">
        <f t="shared" si="201"/>
        <v>0</v>
      </c>
      <c r="IWK68" s="30">
        <f t="shared" si="201"/>
        <v>0</v>
      </c>
      <c r="IWL68" s="30">
        <f t="shared" si="201"/>
        <v>0</v>
      </c>
      <c r="IWM68" s="30">
        <f t="shared" si="201"/>
        <v>0</v>
      </c>
      <c r="IWN68" s="30">
        <f t="shared" si="201"/>
        <v>0</v>
      </c>
      <c r="IWO68" s="30">
        <f t="shared" si="201"/>
        <v>0</v>
      </c>
      <c r="IWP68" s="30">
        <f t="shared" si="201"/>
        <v>0</v>
      </c>
      <c r="IWQ68" s="30">
        <f t="shared" si="201"/>
        <v>0</v>
      </c>
      <c r="IWR68" s="30">
        <f t="shared" si="201"/>
        <v>0</v>
      </c>
      <c r="IWS68" s="30">
        <f t="shared" si="201"/>
        <v>0</v>
      </c>
      <c r="IWT68" s="30">
        <f t="shared" si="201"/>
        <v>0</v>
      </c>
      <c r="IWU68" s="30">
        <f t="shared" si="201"/>
        <v>0</v>
      </c>
      <c r="IWV68" s="30">
        <f t="shared" si="201"/>
        <v>0</v>
      </c>
      <c r="IWW68" s="30">
        <f t="shared" si="201"/>
        <v>0</v>
      </c>
      <c r="IWX68" s="30">
        <f t="shared" si="201"/>
        <v>0</v>
      </c>
      <c r="IWY68" s="30">
        <f t="shared" si="201"/>
        <v>0</v>
      </c>
      <c r="IWZ68" s="30">
        <f t="shared" si="201"/>
        <v>0</v>
      </c>
      <c r="IXA68" s="30">
        <f t="shared" si="201"/>
        <v>0</v>
      </c>
      <c r="IXB68" s="30">
        <f t="shared" si="201"/>
        <v>0</v>
      </c>
      <c r="IXC68" s="30">
        <f t="shared" si="201"/>
        <v>0</v>
      </c>
      <c r="IXD68" s="30">
        <f t="shared" si="201"/>
        <v>0</v>
      </c>
      <c r="IXE68" s="30">
        <f t="shared" si="201"/>
        <v>0</v>
      </c>
      <c r="IXF68" s="30">
        <f t="shared" si="201"/>
        <v>0</v>
      </c>
      <c r="IXG68" s="30">
        <f t="shared" si="201"/>
        <v>0</v>
      </c>
      <c r="IXH68" s="30">
        <f t="shared" si="201"/>
        <v>0</v>
      </c>
      <c r="IXI68" s="30">
        <f t="shared" si="201"/>
        <v>0</v>
      </c>
      <c r="IXJ68" s="30">
        <f t="shared" ref="IXJ68:IZU68" si="202">IF(IXI2&gt;year_stop,0,IXI70)</f>
        <v>0</v>
      </c>
      <c r="IXK68" s="30">
        <f t="shared" si="202"/>
        <v>0</v>
      </c>
      <c r="IXL68" s="30">
        <f t="shared" si="202"/>
        <v>0</v>
      </c>
      <c r="IXM68" s="30">
        <f t="shared" si="202"/>
        <v>0</v>
      </c>
      <c r="IXN68" s="30">
        <f t="shared" si="202"/>
        <v>0</v>
      </c>
      <c r="IXO68" s="30">
        <f t="shared" si="202"/>
        <v>0</v>
      </c>
      <c r="IXP68" s="30">
        <f t="shared" si="202"/>
        <v>0</v>
      </c>
      <c r="IXQ68" s="30">
        <f t="shared" si="202"/>
        <v>0</v>
      </c>
      <c r="IXR68" s="30">
        <f t="shared" si="202"/>
        <v>0</v>
      </c>
      <c r="IXS68" s="30">
        <f t="shared" si="202"/>
        <v>0</v>
      </c>
      <c r="IXT68" s="30">
        <f t="shared" si="202"/>
        <v>0</v>
      </c>
      <c r="IXU68" s="30">
        <f t="shared" si="202"/>
        <v>0</v>
      </c>
      <c r="IXV68" s="30">
        <f t="shared" si="202"/>
        <v>0</v>
      </c>
      <c r="IXW68" s="30">
        <f t="shared" si="202"/>
        <v>0</v>
      </c>
      <c r="IXX68" s="30">
        <f t="shared" si="202"/>
        <v>0</v>
      </c>
      <c r="IXY68" s="30">
        <f t="shared" si="202"/>
        <v>0</v>
      </c>
      <c r="IXZ68" s="30">
        <f t="shared" si="202"/>
        <v>0</v>
      </c>
      <c r="IYA68" s="30">
        <f t="shared" si="202"/>
        <v>0</v>
      </c>
      <c r="IYB68" s="30">
        <f t="shared" si="202"/>
        <v>0</v>
      </c>
      <c r="IYC68" s="30">
        <f t="shared" si="202"/>
        <v>0</v>
      </c>
      <c r="IYD68" s="30">
        <f t="shared" si="202"/>
        <v>0</v>
      </c>
      <c r="IYE68" s="30">
        <f t="shared" si="202"/>
        <v>0</v>
      </c>
      <c r="IYF68" s="30">
        <f t="shared" si="202"/>
        <v>0</v>
      </c>
      <c r="IYG68" s="30">
        <f t="shared" si="202"/>
        <v>0</v>
      </c>
      <c r="IYH68" s="30">
        <f t="shared" si="202"/>
        <v>0</v>
      </c>
      <c r="IYI68" s="30">
        <f t="shared" si="202"/>
        <v>0</v>
      </c>
      <c r="IYJ68" s="30">
        <f t="shared" si="202"/>
        <v>0</v>
      </c>
      <c r="IYK68" s="30">
        <f t="shared" si="202"/>
        <v>0</v>
      </c>
      <c r="IYL68" s="30">
        <f t="shared" si="202"/>
        <v>0</v>
      </c>
      <c r="IYM68" s="30">
        <f t="shared" si="202"/>
        <v>0</v>
      </c>
      <c r="IYN68" s="30">
        <f t="shared" si="202"/>
        <v>0</v>
      </c>
      <c r="IYO68" s="30">
        <f t="shared" si="202"/>
        <v>0</v>
      </c>
      <c r="IYP68" s="30">
        <f t="shared" si="202"/>
        <v>0</v>
      </c>
      <c r="IYQ68" s="30">
        <f t="shared" si="202"/>
        <v>0</v>
      </c>
      <c r="IYR68" s="30">
        <f t="shared" si="202"/>
        <v>0</v>
      </c>
      <c r="IYS68" s="30">
        <f t="shared" si="202"/>
        <v>0</v>
      </c>
      <c r="IYT68" s="30">
        <f t="shared" si="202"/>
        <v>0</v>
      </c>
      <c r="IYU68" s="30">
        <f t="shared" si="202"/>
        <v>0</v>
      </c>
      <c r="IYV68" s="30">
        <f t="shared" si="202"/>
        <v>0</v>
      </c>
      <c r="IYW68" s="30">
        <f t="shared" si="202"/>
        <v>0</v>
      </c>
      <c r="IYX68" s="30">
        <f t="shared" si="202"/>
        <v>0</v>
      </c>
      <c r="IYY68" s="30">
        <f t="shared" si="202"/>
        <v>0</v>
      </c>
      <c r="IYZ68" s="30">
        <f t="shared" si="202"/>
        <v>0</v>
      </c>
      <c r="IZA68" s="30">
        <f t="shared" si="202"/>
        <v>0</v>
      </c>
      <c r="IZB68" s="30">
        <f t="shared" si="202"/>
        <v>0</v>
      </c>
      <c r="IZC68" s="30">
        <f t="shared" si="202"/>
        <v>0</v>
      </c>
      <c r="IZD68" s="30">
        <f t="shared" si="202"/>
        <v>0</v>
      </c>
      <c r="IZE68" s="30">
        <f t="shared" si="202"/>
        <v>0</v>
      </c>
      <c r="IZF68" s="30">
        <f t="shared" si="202"/>
        <v>0</v>
      </c>
      <c r="IZG68" s="30">
        <f t="shared" si="202"/>
        <v>0</v>
      </c>
      <c r="IZH68" s="30">
        <f t="shared" si="202"/>
        <v>0</v>
      </c>
      <c r="IZI68" s="30">
        <f t="shared" si="202"/>
        <v>0</v>
      </c>
      <c r="IZJ68" s="30">
        <f t="shared" si="202"/>
        <v>0</v>
      </c>
      <c r="IZK68" s="30">
        <f t="shared" si="202"/>
        <v>0</v>
      </c>
      <c r="IZL68" s="30">
        <f t="shared" si="202"/>
        <v>0</v>
      </c>
      <c r="IZM68" s="30">
        <f t="shared" si="202"/>
        <v>0</v>
      </c>
      <c r="IZN68" s="30">
        <f t="shared" si="202"/>
        <v>0</v>
      </c>
      <c r="IZO68" s="30">
        <f t="shared" si="202"/>
        <v>0</v>
      </c>
      <c r="IZP68" s="30">
        <f t="shared" si="202"/>
        <v>0</v>
      </c>
      <c r="IZQ68" s="30">
        <f t="shared" si="202"/>
        <v>0</v>
      </c>
      <c r="IZR68" s="30">
        <f t="shared" si="202"/>
        <v>0</v>
      </c>
      <c r="IZS68" s="30">
        <f t="shared" si="202"/>
        <v>0</v>
      </c>
      <c r="IZT68" s="30">
        <f t="shared" si="202"/>
        <v>0</v>
      </c>
      <c r="IZU68" s="30">
        <f t="shared" si="202"/>
        <v>0</v>
      </c>
      <c r="IZV68" s="30">
        <f t="shared" ref="IZV68:JCG68" si="203">IF(IZU2&gt;year_stop,0,IZU70)</f>
        <v>0</v>
      </c>
      <c r="IZW68" s="30">
        <f t="shared" si="203"/>
        <v>0</v>
      </c>
      <c r="IZX68" s="30">
        <f t="shared" si="203"/>
        <v>0</v>
      </c>
      <c r="IZY68" s="30">
        <f t="shared" si="203"/>
        <v>0</v>
      </c>
      <c r="IZZ68" s="30">
        <f t="shared" si="203"/>
        <v>0</v>
      </c>
      <c r="JAA68" s="30">
        <f t="shared" si="203"/>
        <v>0</v>
      </c>
      <c r="JAB68" s="30">
        <f t="shared" si="203"/>
        <v>0</v>
      </c>
      <c r="JAC68" s="30">
        <f t="shared" si="203"/>
        <v>0</v>
      </c>
      <c r="JAD68" s="30">
        <f t="shared" si="203"/>
        <v>0</v>
      </c>
      <c r="JAE68" s="30">
        <f t="shared" si="203"/>
        <v>0</v>
      </c>
      <c r="JAF68" s="30">
        <f t="shared" si="203"/>
        <v>0</v>
      </c>
      <c r="JAG68" s="30">
        <f t="shared" si="203"/>
        <v>0</v>
      </c>
      <c r="JAH68" s="30">
        <f t="shared" si="203"/>
        <v>0</v>
      </c>
      <c r="JAI68" s="30">
        <f t="shared" si="203"/>
        <v>0</v>
      </c>
      <c r="JAJ68" s="30">
        <f t="shared" si="203"/>
        <v>0</v>
      </c>
      <c r="JAK68" s="30">
        <f t="shared" si="203"/>
        <v>0</v>
      </c>
      <c r="JAL68" s="30">
        <f t="shared" si="203"/>
        <v>0</v>
      </c>
      <c r="JAM68" s="30">
        <f t="shared" si="203"/>
        <v>0</v>
      </c>
      <c r="JAN68" s="30">
        <f t="shared" si="203"/>
        <v>0</v>
      </c>
      <c r="JAO68" s="30">
        <f t="shared" si="203"/>
        <v>0</v>
      </c>
      <c r="JAP68" s="30">
        <f t="shared" si="203"/>
        <v>0</v>
      </c>
      <c r="JAQ68" s="30">
        <f t="shared" si="203"/>
        <v>0</v>
      </c>
      <c r="JAR68" s="30">
        <f t="shared" si="203"/>
        <v>0</v>
      </c>
      <c r="JAS68" s="30">
        <f t="shared" si="203"/>
        <v>0</v>
      </c>
      <c r="JAT68" s="30">
        <f t="shared" si="203"/>
        <v>0</v>
      </c>
      <c r="JAU68" s="30">
        <f t="shared" si="203"/>
        <v>0</v>
      </c>
      <c r="JAV68" s="30">
        <f t="shared" si="203"/>
        <v>0</v>
      </c>
      <c r="JAW68" s="30">
        <f t="shared" si="203"/>
        <v>0</v>
      </c>
      <c r="JAX68" s="30">
        <f t="shared" si="203"/>
        <v>0</v>
      </c>
      <c r="JAY68" s="30">
        <f t="shared" si="203"/>
        <v>0</v>
      </c>
      <c r="JAZ68" s="30">
        <f t="shared" si="203"/>
        <v>0</v>
      </c>
      <c r="JBA68" s="30">
        <f t="shared" si="203"/>
        <v>0</v>
      </c>
      <c r="JBB68" s="30">
        <f t="shared" si="203"/>
        <v>0</v>
      </c>
      <c r="JBC68" s="30">
        <f t="shared" si="203"/>
        <v>0</v>
      </c>
      <c r="JBD68" s="30">
        <f t="shared" si="203"/>
        <v>0</v>
      </c>
      <c r="JBE68" s="30">
        <f t="shared" si="203"/>
        <v>0</v>
      </c>
      <c r="JBF68" s="30">
        <f t="shared" si="203"/>
        <v>0</v>
      </c>
      <c r="JBG68" s="30">
        <f t="shared" si="203"/>
        <v>0</v>
      </c>
      <c r="JBH68" s="30">
        <f t="shared" si="203"/>
        <v>0</v>
      </c>
      <c r="JBI68" s="30">
        <f t="shared" si="203"/>
        <v>0</v>
      </c>
      <c r="JBJ68" s="30">
        <f t="shared" si="203"/>
        <v>0</v>
      </c>
      <c r="JBK68" s="30">
        <f t="shared" si="203"/>
        <v>0</v>
      </c>
      <c r="JBL68" s="30">
        <f t="shared" si="203"/>
        <v>0</v>
      </c>
      <c r="JBM68" s="30">
        <f t="shared" si="203"/>
        <v>0</v>
      </c>
      <c r="JBN68" s="30">
        <f t="shared" si="203"/>
        <v>0</v>
      </c>
      <c r="JBO68" s="30">
        <f t="shared" si="203"/>
        <v>0</v>
      </c>
      <c r="JBP68" s="30">
        <f t="shared" si="203"/>
        <v>0</v>
      </c>
      <c r="JBQ68" s="30">
        <f t="shared" si="203"/>
        <v>0</v>
      </c>
      <c r="JBR68" s="30">
        <f t="shared" si="203"/>
        <v>0</v>
      </c>
      <c r="JBS68" s="30">
        <f t="shared" si="203"/>
        <v>0</v>
      </c>
      <c r="JBT68" s="30">
        <f t="shared" si="203"/>
        <v>0</v>
      </c>
      <c r="JBU68" s="30">
        <f t="shared" si="203"/>
        <v>0</v>
      </c>
      <c r="JBV68" s="30">
        <f t="shared" si="203"/>
        <v>0</v>
      </c>
      <c r="JBW68" s="30">
        <f t="shared" si="203"/>
        <v>0</v>
      </c>
      <c r="JBX68" s="30">
        <f t="shared" si="203"/>
        <v>0</v>
      </c>
      <c r="JBY68" s="30">
        <f t="shared" si="203"/>
        <v>0</v>
      </c>
      <c r="JBZ68" s="30">
        <f t="shared" si="203"/>
        <v>0</v>
      </c>
      <c r="JCA68" s="30">
        <f t="shared" si="203"/>
        <v>0</v>
      </c>
      <c r="JCB68" s="30">
        <f t="shared" si="203"/>
        <v>0</v>
      </c>
      <c r="JCC68" s="30">
        <f t="shared" si="203"/>
        <v>0</v>
      </c>
      <c r="JCD68" s="30">
        <f t="shared" si="203"/>
        <v>0</v>
      </c>
      <c r="JCE68" s="30">
        <f t="shared" si="203"/>
        <v>0</v>
      </c>
      <c r="JCF68" s="30">
        <f t="shared" si="203"/>
        <v>0</v>
      </c>
      <c r="JCG68" s="30">
        <f t="shared" si="203"/>
        <v>0</v>
      </c>
      <c r="JCH68" s="30">
        <f t="shared" ref="JCH68:JES68" si="204">IF(JCG2&gt;year_stop,0,JCG70)</f>
        <v>0</v>
      </c>
      <c r="JCI68" s="30">
        <f t="shared" si="204"/>
        <v>0</v>
      </c>
      <c r="JCJ68" s="30">
        <f t="shared" si="204"/>
        <v>0</v>
      </c>
      <c r="JCK68" s="30">
        <f t="shared" si="204"/>
        <v>0</v>
      </c>
      <c r="JCL68" s="30">
        <f t="shared" si="204"/>
        <v>0</v>
      </c>
      <c r="JCM68" s="30">
        <f t="shared" si="204"/>
        <v>0</v>
      </c>
      <c r="JCN68" s="30">
        <f t="shared" si="204"/>
        <v>0</v>
      </c>
      <c r="JCO68" s="30">
        <f t="shared" si="204"/>
        <v>0</v>
      </c>
      <c r="JCP68" s="30">
        <f t="shared" si="204"/>
        <v>0</v>
      </c>
      <c r="JCQ68" s="30">
        <f t="shared" si="204"/>
        <v>0</v>
      </c>
      <c r="JCR68" s="30">
        <f t="shared" si="204"/>
        <v>0</v>
      </c>
      <c r="JCS68" s="30">
        <f t="shared" si="204"/>
        <v>0</v>
      </c>
      <c r="JCT68" s="30">
        <f t="shared" si="204"/>
        <v>0</v>
      </c>
      <c r="JCU68" s="30">
        <f t="shared" si="204"/>
        <v>0</v>
      </c>
      <c r="JCV68" s="30">
        <f t="shared" si="204"/>
        <v>0</v>
      </c>
      <c r="JCW68" s="30">
        <f t="shared" si="204"/>
        <v>0</v>
      </c>
      <c r="JCX68" s="30">
        <f t="shared" si="204"/>
        <v>0</v>
      </c>
      <c r="JCY68" s="30">
        <f t="shared" si="204"/>
        <v>0</v>
      </c>
      <c r="JCZ68" s="30">
        <f t="shared" si="204"/>
        <v>0</v>
      </c>
      <c r="JDA68" s="30">
        <f t="shared" si="204"/>
        <v>0</v>
      </c>
      <c r="JDB68" s="30">
        <f t="shared" si="204"/>
        <v>0</v>
      </c>
      <c r="JDC68" s="30">
        <f t="shared" si="204"/>
        <v>0</v>
      </c>
      <c r="JDD68" s="30">
        <f t="shared" si="204"/>
        <v>0</v>
      </c>
      <c r="JDE68" s="30">
        <f t="shared" si="204"/>
        <v>0</v>
      </c>
      <c r="JDF68" s="30">
        <f t="shared" si="204"/>
        <v>0</v>
      </c>
      <c r="JDG68" s="30">
        <f t="shared" si="204"/>
        <v>0</v>
      </c>
      <c r="JDH68" s="30">
        <f t="shared" si="204"/>
        <v>0</v>
      </c>
      <c r="JDI68" s="30">
        <f t="shared" si="204"/>
        <v>0</v>
      </c>
      <c r="JDJ68" s="30">
        <f t="shared" si="204"/>
        <v>0</v>
      </c>
      <c r="JDK68" s="30">
        <f t="shared" si="204"/>
        <v>0</v>
      </c>
      <c r="JDL68" s="30">
        <f t="shared" si="204"/>
        <v>0</v>
      </c>
      <c r="JDM68" s="30">
        <f t="shared" si="204"/>
        <v>0</v>
      </c>
      <c r="JDN68" s="30">
        <f t="shared" si="204"/>
        <v>0</v>
      </c>
      <c r="JDO68" s="30">
        <f t="shared" si="204"/>
        <v>0</v>
      </c>
      <c r="JDP68" s="30">
        <f t="shared" si="204"/>
        <v>0</v>
      </c>
      <c r="JDQ68" s="30">
        <f t="shared" si="204"/>
        <v>0</v>
      </c>
      <c r="JDR68" s="30">
        <f t="shared" si="204"/>
        <v>0</v>
      </c>
      <c r="JDS68" s="30">
        <f t="shared" si="204"/>
        <v>0</v>
      </c>
      <c r="JDT68" s="30">
        <f t="shared" si="204"/>
        <v>0</v>
      </c>
      <c r="JDU68" s="30">
        <f t="shared" si="204"/>
        <v>0</v>
      </c>
      <c r="JDV68" s="30">
        <f t="shared" si="204"/>
        <v>0</v>
      </c>
      <c r="JDW68" s="30">
        <f t="shared" si="204"/>
        <v>0</v>
      </c>
      <c r="JDX68" s="30">
        <f t="shared" si="204"/>
        <v>0</v>
      </c>
      <c r="JDY68" s="30">
        <f t="shared" si="204"/>
        <v>0</v>
      </c>
      <c r="JDZ68" s="30">
        <f t="shared" si="204"/>
        <v>0</v>
      </c>
      <c r="JEA68" s="30">
        <f t="shared" si="204"/>
        <v>0</v>
      </c>
      <c r="JEB68" s="30">
        <f t="shared" si="204"/>
        <v>0</v>
      </c>
      <c r="JEC68" s="30">
        <f t="shared" si="204"/>
        <v>0</v>
      </c>
      <c r="JED68" s="30">
        <f t="shared" si="204"/>
        <v>0</v>
      </c>
      <c r="JEE68" s="30">
        <f t="shared" si="204"/>
        <v>0</v>
      </c>
      <c r="JEF68" s="30">
        <f t="shared" si="204"/>
        <v>0</v>
      </c>
      <c r="JEG68" s="30">
        <f t="shared" si="204"/>
        <v>0</v>
      </c>
      <c r="JEH68" s="30">
        <f t="shared" si="204"/>
        <v>0</v>
      </c>
      <c r="JEI68" s="30">
        <f t="shared" si="204"/>
        <v>0</v>
      </c>
      <c r="JEJ68" s="30">
        <f t="shared" si="204"/>
        <v>0</v>
      </c>
      <c r="JEK68" s="30">
        <f t="shared" si="204"/>
        <v>0</v>
      </c>
      <c r="JEL68" s="30">
        <f t="shared" si="204"/>
        <v>0</v>
      </c>
      <c r="JEM68" s="30">
        <f t="shared" si="204"/>
        <v>0</v>
      </c>
      <c r="JEN68" s="30">
        <f t="shared" si="204"/>
        <v>0</v>
      </c>
      <c r="JEO68" s="30">
        <f t="shared" si="204"/>
        <v>0</v>
      </c>
      <c r="JEP68" s="30">
        <f t="shared" si="204"/>
        <v>0</v>
      </c>
      <c r="JEQ68" s="30">
        <f t="shared" si="204"/>
        <v>0</v>
      </c>
      <c r="JER68" s="30">
        <f t="shared" si="204"/>
        <v>0</v>
      </c>
      <c r="JES68" s="30">
        <f t="shared" si="204"/>
        <v>0</v>
      </c>
      <c r="JET68" s="30">
        <f t="shared" ref="JET68:JHE68" si="205">IF(JES2&gt;year_stop,0,JES70)</f>
        <v>0</v>
      </c>
      <c r="JEU68" s="30">
        <f t="shared" si="205"/>
        <v>0</v>
      </c>
      <c r="JEV68" s="30">
        <f t="shared" si="205"/>
        <v>0</v>
      </c>
      <c r="JEW68" s="30">
        <f t="shared" si="205"/>
        <v>0</v>
      </c>
      <c r="JEX68" s="30">
        <f t="shared" si="205"/>
        <v>0</v>
      </c>
      <c r="JEY68" s="30">
        <f t="shared" si="205"/>
        <v>0</v>
      </c>
      <c r="JEZ68" s="30">
        <f t="shared" si="205"/>
        <v>0</v>
      </c>
      <c r="JFA68" s="30">
        <f t="shared" si="205"/>
        <v>0</v>
      </c>
      <c r="JFB68" s="30">
        <f t="shared" si="205"/>
        <v>0</v>
      </c>
      <c r="JFC68" s="30">
        <f t="shared" si="205"/>
        <v>0</v>
      </c>
      <c r="JFD68" s="30">
        <f t="shared" si="205"/>
        <v>0</v>
      </c>
      <c r="JFE68" s="30">
        <f t="shared" si="205"/>
        <v>0</v>
      </c>
      <c r="JFF68" s="30">
        <f t="shared" si="205"/>
        <v>0</v>
      </c>
      <c r="JFG68" s="30">
        <f t="shared" si="205"/>
        <v>0</v>
      </c>
      <c r="JFH68" s="30">
        <f t="shared" si="205"/>
        <v>0</v>
      </c>
      <c r="JFI68" s="30">
        <f t="shared" si="205"/>
        <v>0</v>
      </c>
      <c r="JFJ68" s="30">
        <f t="shared" si="205"/>
        <v>0</v>
      </c>
      <c r="JFK68" s="30">
        <f t="shared" si="205"/>
        <v>0</v>
      </c>
      <c r="JFL68" s="30">
        <f t="shared" si="205"/>
        <v>0</v>
      </c>
      <c r="JFM68" s="30">
        <f t="shared" si="205"/>
        <v>0</v>
      </c>
      <c r="JFN68" s="30">
        <f t="shared" si="205"/>
        <v>0</v>
      </c>
      <c r="JFO68" s="30">
        <f t="shared" si="205"/>
        <v>0</v>
      </c>
      <c r="JFP68" s="30">
        <f t="shared" si="205"/>
        <v>0</v>
      </c>
      <c r="JFQ68" s="30">
        <f t="shared" si="205"/>
        <v>0</v>
      </c>
      <c r="JFR68" s="30">
        <f t="shared" si="205"/>
        <v>0</v>
      </c>
      <c r="JFS68" s="30">
        <f t="shared" si="205"/>
        <v>0</v>
      </c>
      <c r="JFT68" s="30">
        <f t="shared" si="205"/>
        <v>0</v>
      </c>
      <c r="JFU68" s="30">
        <f t="shared" si="205"/>
        <v>0</v>
      </c>
      <c r="JFV68" s="30">
        <f t="shared" si="205"/>
        <v>0</v>
      </c>
      <c r="JFW68" s="30">
        <f t="shared" si="205"/>
        <v>0</v>
      </c>
      <c r="JFX68" s="30">
        <f t="shared" si="205"/>
        <v>0</v>
      </c>
      <c r="JFY68" s="30">
        <f t="shared" si="205"/>
        <v>0</v>
      </c>
      <c r="JFZ68" s="30">
        <f t="shared" si="205"/>
        <v>0</v>
      </c>
      <c r="JGA68" s="30">
        <f t="shared" si="205"/>
        <v>0</v>
      </c>
      <c r="JGB68" s="30">
        <f t="shared" si="205"/>
        <v>0</v>
      </c>
      <c r="JGC68" s="30">
        <f t="shared" si="205"/>
        <v>0</v>
      </c>
      <c r="JGD68" s="30">
        <f t="shared" si="205"/>
        <v>0</v>
      </c>
      <c r="JGE68" s="30">
        <f t="shared" si="205"/>
        <v>0</v>
      </c>
      <c r="JGF68" s="30">
        <f t="shared" si="205"/>
        <v>0</v>
      </c>
      <c r="JGG68" s="30">
        <f t="shared" si="205"/>
        <v>0</v>
      </c>
      <c r="JGH68" s="30">
        <f t="shared" si="205"/>
        <v>0</v>
      </c>
      <c r="JGI68" s="30">
        <f t="shared" si="205"/>
        <v>0</v>
      </c>
      <c r="JGJ68" s="30">
        <f t="shared" si="205"/>
        <v>0</v>
      </c>
      <c r="JGK68" s="30">
        <f t="shared" si="205"/>
        <v>0</v>
      </c>
      <c r="JGL68" s="30">
        <f t="shared" si="205"/>
        <v>0</v>
      </c>
      <c r="JGM68" s="30">
        <f t="shared" si="205"/>
        <v>0</v>
      </c>
      <c r="JGN68" s="30">
        <f t="shared" si="205"/>
        <v>0</v>
      </c>
      <c r="JGO68" s="30">
        <f t="shared" si="205"/>
        <v>0</v>
      </c>
      <c r="JGP68" s="30">
        <f t="shared" si="205"/>
        <v>0</v>
      </c>
      <c r="JGQ68" s="30">
        <f t="shared" si="205"/>
        <v>0</v>
      </c>
      <c r="JGR68" s="30">
        <f t="shared" si="205"/>
        <v>0</v>
      </c>
      <c r="JGS68" s="30">
        <f t="shared" si="205"/>
        <v>0</v>
      </c>
      <c r="JGT68" s="30">
        <f t="shared" si="205"/>
        <v>0</v>
      </c>
      <c r="JGU68" s="30">
        <f t="shared" si="205"/>
        <v>0</v>
      </c>
      <c r="JGV68" s="30">
        <f t="shared" si="205"/>
        <v>0</v>
      </c>
      <c r="JGW68" s="30">
        <f t="shared" si="205"/>
        <v>0</v>
      </c>
      <c r="JGX68" s="30">
        <f t="shared" si="205"/>
        <v>0</v>
      </c>
      <c r="JGY68" s="30">
        <f t="shared" si="205"/>
        <v>0</v>
      </c>
      <c r="JGZ68" s="30">
        <f t="shared" si="205"/>
        <v>0</v>
      </c>
      <c r="JHA68" s="30">
        <f t="shared" si="205"/>
        <v>0</v>
      </c>
      <c r="JHB68" s="30">
        <f t="shared" si="205"/>
        <v>0</v>
      </c>
      <c r="JHC68" s="30">
        <f t="shared" si="205"/>
        <v>0</v>
      </c>
      <c r="JHD68" s="30">
        <f t="shared" si="205"/>
        <v>0</v>
      </c>
      <c r="JHE68" s="30">
        <f t="shared" si="205"/>
        <v>0</v>
      </c>
      <c r="JHF68" s="30">
        <f t="shared" ref="JHF68:JJQ68" si="206">IF(JHE2&gt;year_stop,0,JHE70)</f>
        <v>0</v>
      </c>
      <c r="JHG68" s="30">
        <f t="shared" si="206"/>
        <v>0</v>
      </c>
      <c r="JHH68" s="30">
        <f t="shared" si="206"/>
        <v>0</v>
      </c>
      <c r="JHI68" s="30">
        <f t="shared" si="206"/>
        <v>0</v>
      </c>
      <c r="JHJ68" s="30">
        <f t="shared" si="206"/>
        <v>0</v>
      </c>
      <c r="JHK68" s="30">
        <f t="shared" si="206"/>
        <v>0</v>
      </c>
      <c r="JHL68" s="30">
        <f t="shared" si="206"/>
        <v>0</v>
      </c>
      <c r="JHM68" s="30">
        <f t="shared" si="206"/>
        <v>0</v>
      </c>
      <c r="JHN68" s="30">
        <f t="shared" si="206"/>
        <v>0</v>
      </c>
      <c r="JHO68" s="30">
        <f t="shared" si="206"/>
        <v>0</v>
      </c>
      <c r="JHP68" s="30">
        <f t="shared" si="206"/>
        <v>0</v>
      </c>
      <c r="JHQ68" s="30">
        <f t="shared" si="206"/>
        <v>0</v>
      </c>
      <c r="JHR68" s="30">
        <f t="shared" si="206"/>
        <v>0</v>
      </c>
      <c r="JHS68" s="30">
        <f t="shared" si="206"/>
        <v>0</v>
      </c>
      <c r="JHT68" s="30">
        <f t="shared" si="206"/>
        <v>0</v>
      </c>
      <c r="JHU68" s="30">
        <f t="shared" si="206"/>
        <v>0</v>
      </c>
      <c r="JHV68" s="30">
        <f t="shared" si="206"/>
        <v>0</v>
      </c>
      <c r="JHW68" s="30">
        <f t="shared" si="206"/>
        <v>0</v>
      </c>
      <c r="JHX68" s="30">
        <f t="shared" si="206"/>
        <v>0</v>
      </c>
      <c r="JHY68" s="30">
        <f t="shared" si="206"/>
        <v>0</v>
      </c>
      <c r="JHZ68" s="30">
        <f t="shared" si="206"/>
        <v>0</v>
      </c>
      <c r="JIA68" s="30">
        <f t="shared" si="206"/>
        <v>0</v>
      </c>
      <c r="JIB68" s="30">
        <f t="shared" si="206"/>
        <v>0</v>
      </c>
      <c r="JIC68" s="30">
        <f t="shared" si="206"/>
        <v>0</v>
      </c>
      <c r="JID68" s="30">
        <f t="shared" si="206"/>
        <v>0</v>
      </c>
      <c r="JIE68" s="30">
        <f t="shared" si="206"/>
        <v>0</v>
      </c>
      <c r="JIF68" s="30">
        <f t="shared" si="206"/>
        <v>0</v>
      </c>
      <c r="JIG68" s="30">
        <f t="shared" si="206"/>
        <v>0</v>
      </c>
      <c r="JIH68" s="30">
        <f t="shared" si="206"/>
        <v>0</v>
      </c>
      <c r="JII68" s="30">
        <f t="shared" si="206"/>
        <v>0</v>
      </c>
      <c r="JIJ68" s="30">
        <f t="shared" si="206"/>
        <v>0</v>
      </c>
      <c r="JIK68" s="30">
        <f t="shared" si="206"/>
        <v>0</v>
      </c>
      <c r="JIL68" s="30">
        <f t="shared" si="206"/>
        <v>0</v>
      </c>
      <c r="JIM68" s="30">
        <f t="shared" si="206"/>
        <v>0</v>
      </c>
      <c r="JIN68" s="30">
        <f t="shared" si="206"/>
        <v>0</v>
      </c>
      <c r="JIO68" s="30">
        <f t="shared" si="206"/>
        <v>0</v>
      </c>
      <c r="JIP68" s="30">
        <f t="shared" si="206"/>
        <v>0</v>
      </c>
      <c r="JIQ68" s="30">
        <f t="shared" si="206"/>
        <v>0</v>
      </c>
      <c r="JIR68" s="30">
        <f t="shared" si="206"/>
        <v>0</v>
      </c>
      <c r="JIS68" s="30">
        <f t="shared" si="206"/>
        <v>0</v>
      </c>
      <c r="JIT68" s="30">
        <f t="shared" si="206"/>
        <v>0</v>
      </c>
      <c r="JIU68" s="30">
        <f t="shared" si="206"/>
        <v>0</v>
      </c>
      <c r="JIV68" s="30">
        <f t="shared" si="206"/>
        <v>0</v>
      </c>
      <c r="JIW68" s="30">
        <f t="shared" si="206"/>
        <v>0</v>
      </c>
      <c r="JIX68" s="30">
        <f t="shared" si="206"/>
        <v>0</v>
      </c>
      <c r="JIY68" s="30">
        <f t="shared" si="206"/>
        <v>0</v>
      </c>
      <c r="JIZ68" s="30">
        <f t="shared" si="206"/>
        <v>0</v>
      </c>
      <c r="JJA68" s="30">
        <f t="shared" si="206"/>
        <v>0</v>
      </c>
      <c r="JJB68" s="30">
        <f t="shared" si="206"/>
        <v>0</v>
      </c>
      <c r="JJC68" s="30">
        <f t="shared" si="206"/>
        <v>0</v>
      </c>
      <c r="JJD68" s="30">
        <f t="shared" si="206"/>
        <v>0</v>
      </c>
      <c r="JJE68" s="30">
        <f t="shared" si="206"/>
        <v>0</v>
      </c>
      <c r="JJF68" s="30">
        <f t="shared" si="206"/>
        <v>0</v>
      </c>
      <c r="JJG68" s="30">
        <f t="shared" si="206"/>
        <v>0</v>
      </c>
      <c r="JJH68" s="30">
        <f t="shared" si="206"/>
        <v>0</v>
      </c>
      <c r="JJI68" s="30">
        <f t="shared" si="206"/>
        <v>0</v>
      </c>
      <c r="JJJ68" s="30">
        <f t="shared" si="206"/>
        <v>0</v>
      </c>
      <c r="JJK68" s="30">
        <f t="shared" si="206"/>
        <v>0</v>
      </c>
      <c r="JJL68" s="30">
        <f t="shared" si="206"/>
        <v>0</v>
      </c>
      <c r="JJM68" s="30">
        <f t="shared" si="206"/>
        <v>0</v>
      </c>
      <c r="JJN68" s="30">
        <f t="shared" si="206"/>
        <v>0</v>
      </c>
      <c r="JJO68" s="30">
        <f t="shared" si="206"/>
        <v>0</v>
      </c>
      <c r="JJP68" s="30">
        <f t="shared" si="206"/>
        <v>0</v>
      </c>
      <c r="JJQ68" s="30">
        <f t="shared" si="206"/>
        <v>0</v>
      </c>
      <c r="JJR68" s="30">
        <f t="shared" ref="JJR68:JMC68" si="207">IF(JJQ2&gt;year_stop,0,JJQ70)</f>
        <v>0</v>
      </c>
      <c r="JJS68" s="30">
        <f t="shared" si="207"/>
        <v>0</v>
      </c>
      <c r="JJT68" s="30">
        <f t="shared" si="207"/>
        <v>0</v>
      </c>
      <c r="JJU68" s="30">
        <f t="shared" si="207"/>
        <v>0</v>
      </c>
      <c r="JJV68" s="30">
        <f t="shared" si="207"/>
        <v>0</v>
      </c>
      <c r="JJW68" s="30">
        <f t="shared" si="207"/>
        <v>0</v>
      </c>
      <c r="JJX68" s="30">
        <f t="shared" si="207"/>
        <v>0</v>
      </c>
      <c r="JJY68" s="30">
        <f t="shared" si="207"/>
        <v>0</v>
      </c>
      <c r="JJZ68" s="30">
        <f t="shared" si="207"/>
        <v>0</v>
      </c>
      <c r="JKA68" s="30">
        <f t="shared" si="207"/>
        <v>0</v>
      </c>
      <c r="JKB68" s="30">
        <f t="shared" si="207"/>
        <v>0</v>
      </c>
      <c r="JKC68" s="30">
        <f t="shared" si="207"/>
        <v>0</v>
      </c>
      <c r="JKD68" s="30">
        <f t="shared" si="207"/>
        <v>0</v>
      </c>
      <c r="JKE68" s="30">
        <f t="shared" si="207"/>
        <v>0</v>
      </c>
      <c r="JKF68" s="30">
        <f t="shared" si="207"/>
        <v>0</v>
      </c>
      <c r="JKG68" s="30">
        <f t="shared" si="207"/>
        <v>0</v>
      </c>
      <c r="JKH68" s="30">
        <f t="shared" si="207"/>
        <v>0</v>
      </c>
      <c r="JKI68" s="30">
        <f t="shared" si="207"/>
        <v>0</v>
      </c>
      <c r="JKJ68" s="30">
        <f t="shared" si="207"/>
        <v>0</v>
      </c>
      <c r="JKK68" s="30">
        <f t="shared" si="207"/>
        <v>0</v>
      </c>
      <c r="JKL68" s="30">
        <f t="shared" si="207"/>
        <v>0</v>
      </c>
      <c r="JKM68" s="30">
        <f t="shared" si="207"/>
        <v>0</v>
      </c>
      <c r="JKN68" s="30">
        <f t="shared" si="207"/>
        <v>0</v>
      </c>
      <c r="JKO68" s="30">
        <f t="shared" si="207"/>
        <v>0</v>
      </c>
      <c r="JKP68" s="30">
        <f t="shared" si="207"/>
        <v>0</v>
      </c>
      <c r="JKQ68" s="30">
        <f t="shared" si="207"/>
        <v>0</v>
      </c>
      <c r="JKR68" s="30">
        <f t="shared" si="207"/>
        <v>0</v>
      </c>
      <c r="JKS68" s="30">
        <f t="shared" si="207"/>
        <v>0</v>
      </c>
      <c r="JKT68" s="30">
        <f t="shared" si="207"/>
        <v>0</v>
      </c>
      <c r="JKU68" s="30">
        <f t="shared" si="207"/>
        <v>0</v>
      </c>
      <c r="JKV68" s="30">
        <f t="shared" si="207"/>
        <v>0</v>
      </c>
      <c r="JKW68" s="30">
        <f t="shared" si="207"/>
        <v>0</v>
      </c>
      <c r="JKX68" s="30">
        <f t="shared" si="207"/>
        <v>0</v>
      </c>
      <c r="JKY68" s="30">
        <f t="shared" si="207"/>
        <v>0</v>
      </c>
      <c r="JKZ68" s="30">
        <f t="shared" si="207"/>
        <v>0</v>
      </c>
      <c r="JLA68" s="30">
        <f t="shared" si="207"/>
        <v>0</v>
      </c>
      <c r="JLB68" s="30">
        <f t="shared" si="207"/>
        <v>0</v>
      </c>
      <c r="JLC68" s="30">
        <f t="shared" si="207"/>
        <v>0</v>
      </c>
      <c r="JLD68" s="30">
        <f t="shared" si="207"/>
        <v>0</v>
      </c>
      <c r="JLE68" s="30">
        <f t="shared" si="207"/>
        <v>0</v>
      </c>
      <c r="JLF68" s="30">
        <f t="shared" si="207"/>
        <v>0</v>
      </c>
      <c r="JLG68" s="30">
        <f t="shared" si="207"/>
        <v>0</v>
      </c>
      <c r="JLH68" s="30">
        <f t="shared" si="207"/>
        <v>0</v>
      </c>
      <c r="JLI68" s="30">
        <f t="shared" si="207"/>
        <v>0</v>
      </c>
      <c r="JLJ68" s="30">
        <f t="shared" si="207"/>
        <v>0</v>
      </c>
      <c r="JLK68" s="30">
        <f t="shared" si="207"/>
        <v>0</v>
      </c>
      <c r="JLL68" s="30">
        <f t="shared" si="207"/>
        <v>0</v>
      </c>
      <c r="JLM68" s="30">
        <f t="shared" si="207"/>
        <v>0</v>
      </c>
      <c r="JLN68" s="30">
        <f t="shared" si="207"/>
        <v>0</v>
      </c>
      <c r="JLO68" s="30">
        <f t="shared" si="207"/>
        <v>0</v>
      </c>
      <c r="JLP68" s="30">
        <f t="shared" si="207"/>
        <v>0</v>
      </c>
      <c r="JLQ68" s="30">
        <f t="shared" si="207"/>
        <v>0</v>
      </c>
      <c r="JLR68" s="30">
        <f t="shared" si="207"/>
        <v>0</v>
      </c>
      <c r="JLS68" s="30">
        <f t="shared" si="207"/>
        <v>0</v>
      </c>
      <c r="JLT68" s="30">
        <f t="shared" si="207"/>
        <v>0</v>
      </c>
      <c r="JLU68" s="30">
        <f t="shared" si="207"/>
        <v>0</v>
      </c>
      <c r="JLV68" s="30">
        <f t="shared" si="207"/>
        <v>0</v>
      </c>
      <c r="JLW68" s="30">
        <f t="shared" si="207"/>
        <v>0</v>
      </c>
      <c r="JLX68" s="30">
        <f t="shared" si="207"/>
        <v>0</v>
      </c>
      <c r="JLY68" s="30">
        <f t="shared" si="207"/>
        <v>0</v>
      </c>
      <c r="JLZ68" s="30">
        <f t="shared" si="207"/>
        <v>0</v>
      </c>
      <c r="JMA68" s="30">
        <f t="shared" si="207"/>
        <v>0</v>
      </c>
      <c r="JMB68" s="30">
        <f t="shared" si="207"/>
        <v>0</v>
      </c>
      <c r="JMC68" s="30">
        <f t="shared" si="207"/>
        <v>0</v>
      </c>
      <c r="JMD68" s="30">
        <f t="shared" ref="JMD68:JOO68" si="208">IF(JMC2&gt;year_stop,0,JMC70)</f>
        <v>0</v>
      </c>
      <c r="JME68" s="30">
        <f t="shared" si="208"/>
        <v>0</v>
      </c>
      <c r="JMF68" s="30">
        <f t="shared" si="208"/>
        <v>0</v>
      </c>
      <c r="JMG68" s="30">
        <f t="shared" si="208"/>
        <v>0</v>
      </c>
      <c r="JMH68" s="30">
        <f t="shared" si="208"/>
        <v>0</v>
      </c>
      <c r="JMI68" s="30">
        <f t="shared" si="208"/>
        <v>0</v>
      </c>
      <c r="JMJ68" s="30">
        <f t="shared" si="208"/>
        <v>0</v>
      </c>
      <c r="JMK68" s="30">
        <f t="shared" si="208"/>
        <v>0</v>
      </c>
      <c r="JML68" s="30">
        <f t="shared" si="208"/>
        <v>0</v>
      </c>
      <c r="JMM68" s="30">
        <f t="shared" si="208"/>
        <v>0</v>
      </c>
      <c r="JMN68" s="30">
        <f t="shared" si="208"/>
        <v>0</v>
      </c>
      <c r="JMO68" s="30">
        <f t="shared" si="208"/>
        <v>0</v>
      </c>
      <c r="JMP68" s="30">
        <f t="shared" si="208"/>
        <v>0</v>
      </c>
      <c r="JMQ68" s="30">
        <f t="shared" si="208"/>
        <v>0</v>
      </c>
      <c r="JMR68" s="30">
        <f t="shared" si="208"/>
        <v>0</v>
      </c>
      <c r="JMS68" s="30">
        <f t="shared" si="208"/>
        <v>0</v>
      </c>
      <c r="JMT68" s="30">
        <f t="shared" si="208"/>
        <v>0</v>
      </c>
      <c r="JMU68" s="30">
        <f t="shared" si="208"/>
        <v>0</v>
      </c>
      <c r="JMV68" s="30">
        <f t="shared" si="208"/>
        <v>0</v>
      </c>
      <c r="JMW68" s="30">
        <f t="shared" si="208"/>
        <v>0</v>
      </c>
      <c r="JMX68" s="30">
        <f t="shared" si="208"/>
        <v>0</v>
      </c>
      <c r="JMY68" s="30">
        <f t="shared" si="208"/>
        <v>0</v>
      </c>
      <c r="JMZ68" s="30">
        <f t="shared" si="208"/>
        <v>0</v>
      </c>
      <c r="JNA68" s="30">
        <f t="shared" si="208"/>
        <v>0</v>
      </c>
      <c r="JNB68" s="30">
        <f t="shared" si="208"/>
        <v>0</v>
      </c>
      <c r="JNC68" s="30">
        <f t="shared" si="208"/>
        <v>0</v>
      </c>
      <c r="JND68" s="30">
        <f t="shared" si="208"/>
        <v>0</v>
      </c>
      <c r="JNE68" s="30">
        <f t="shared" si="208"/>
        <v>0</v>
      </c>
      <c r="JNF68" s="30">
        <f t="shared" si="208"/>
        <v>0</v>
      </c>
      <c r="JNG68" s="30">
        <f t="shared" si="208"/>
        <v>0</v>
      </c>
      <c r="JNH68" s="30">
        <f t="shared" si="208"/>
        <v>0</v>
      </c>
      <c r="JNI68" s="30">
        <f t="shared" si="208"/>
        <v>0</v>
      </c>
      <c r="JNJ68" s="30">
        <f t="shared" si="208"/>
        <v>0</v>
      </c>
      <c r="JNK68" s="30">
        <f t="shared" si="208"/>
        <v>0</v>
      </c>
      <c r="JNL68" s="30">
        <f t="shared" si="208"/>
        <v>0</v>
      </c>
      <c r="JNM68" s="30">
        <f t="shared" si="208"/>
        <v>0</v>
      </c>
      <c r="JNN68" s="30">
        <f t="shared" si="208"/>
        <v>0</v>
      </c>
      <c r="JNO68" s="30">
        <f t="shared" si="208"/>
        <v>0</v>
      </c>
      <c r="JNP68" s="30">
        <f t="shared" si="208"/>
        <v>0</v>
      </c>
      <c r="JNQ68" s="30">
        <f t="shared" si="208"/>
        <v>0</v>
      </c>
      <c r="JNR68" s="30">
        <f t="shared" si="208"/>
        <v>0</v>
      </c>
      <c r="JNS68" s="30">
        <f t="shared" si="208"/>
        <v>0</v>
      </c>
      <c r="JNT68" s="30">
        <f t="shared" si="208"/>
        <v>0</v>
      </c>
      <c r="JNU68" s="30">
        <f t="shared" si="208"/>
        <v>0</v>
      </c>
      <c r="JNV68" s="30">
        <f t="shared" si="208"/>
        <v>0</v>
      </c>
      <c r="JNW68" s="30">
        <f t="shared" si="208"/>
        <v>0</v>
      </c>
      <c r="JNX68" s="30">
        <f t="shared" si="208"/>
        <v>0</v>
      </c>
      <c r="JNY68" s="30">
        <f t="shared" si="208"/>
        <v>0</v>
      </c>
      <c r="JNZ68" s="30">
        <f t="shared" si="208"/>
        <v>0</v>
      </c>
      <c r="JOA68" s="30">
        <f t="shared" si="208"/>
        <v>0</v>
      </c>
      <c r="JOB68" s="30">
        <f t="shared" si="208"/>
        <v>0</v>
      </c>
      <c r="JOC68" s="30">
        <f t="shared" si="208"/>
        <v>0</v>
      </c>
      <c r="JOD68" s="30">
        <f t="shared" si="208"/>
        <v>0</v>
      </c>
      <c r="JOE68" s="30">
        <f t="shared" si="208"/>
        <v>0</v>
      </c>
      <c r="JOF68" s="30">
        <f t="shared" si="208"/>
        <v>0</v>
      </c>
      <c r="JOG68" s="30">
        <f t="shared" si="208"/>
        <v>0</v>
      </c>
      <c r="JOH68" s="30">
        <f t="shared" si="208"/>
        <v>0</v>
      </c>
      <c r="JOI68" s="30">
        <f t="shared" si="208"/>
        <v>0</v>
      </c>
      <c r="JOJ68" s="30">
        <f t="shared" si="208"/>
        <v>0</v>
      </c>
      <c r="JOK68" s="30">
        <f t="shared" si="208"/>
        <v>0</v>
      </c>
      <c r="JOL68" s="30">
        <f t="shared" si="208"/>
        <v>0</v>
      </c>
      <c r="JOM68" s="30">
        <f t="shared" si="208"/>
        <v>0</v>
      </c>
      <c r="JON68" s="30">
        <f t="shared" si="208"/>
        <v>0</v>
      </c>
      <c r="JOO68" s="30">
        <f t="shared" si="208"/>
        <v>0</v>
      </c>
      <c r="JOP68" s="30">
        <f t="shared" ref="JOP68:JRA68" si="209">IF(JOO2&gt;year_stop,0,JOO70)</f>
        <v>0</v>
      </c>
      <c r="JOQ68" s="30">
        <f t="shared" si="209"/>
        <v>0</v>
      </c>
      <c r="JOR68" s="30">
        <f t="shared" si="209"/>
        <v>0</v>
      </c>
      <c r="JOS68" s="30">
        <f t="shared" si="209"/>
        <v>0</v>
      </c>
      <c r="JOT68" s="30">
        <f t="shared" si="209"/>
        <v>0</v>
      </c>
      <c r="JOU68" s="30">
        <f t="shared" si="209"/>
        <v>0</v>
      </c>
      <c r="JOV68" s="30">
        <f t="shared" si="209"/>
        <v>0</v>
      </c>
      <c r="JOW68" s="30">
        <f t="shared" si="209"/>
        <v>0</v>
      </c>
      <c r="JOX68" s="30">
        <f t="shared" si="209"/>
        <v>0</v>
      </c>
      <c r="JOY68" s="30">
        <f t="shared" si="209"/>
        <v>0</v>
      </c>
      <c r="JOZ68" s="30">
        <f t="shared" si="209"/>
        <v>0</v>
      </c>
      <c r="JPA68" s="30">
        <f t="shared" si="209"/>
        <v>0</v>
      </c>
      <c r="JPB68" s="30">
        <f t="shared" si="209"/>
        <v>0</v>
      </c>
      <c r="JPC68" s="30">
        <f t="shared" si="209"/>
        <v>0</v>
      </c>
      <c r="JPD68" s="30">
        <f t="shared" si="209"/>
        <v>0</v>
      </c>
      <c r="JPE68" s="30">
        <f t="shared" si="209"/>
        <v>0</v>
      </c>
      <c r="JPF68" s="30">
        <f t="shared" si="209"/>
        <v>0</v>
      </c>
      <c r="JPG68" s="30">
        <f t="shared" si="209"/>
        <v>0</v>
      </c>
      <c r="JPH68" s="30">
        <f t="shared" si="209"/>
        <v>0</v>
      </c>
      <c r="JPI68" s="30">
        <f t="shared" si="209"/>
        <v>0</v>
      </c>
      <c r="JPJ68" s="30">
        <f t="shared" si="209"/>
        <v>0</v>
      </c>
      <c r="JPK68" s="30">
        <f t="shared" si="209"/>
        <v>0</v>
      </c>
      <c r="JPL68" s="30">
        <f t="shared" si="209"/>
        <v>0</v>
      </c>
      <c r="JPM68" s="30">
        <f t="shared" si="209"/>
        <v>0</v>
      </c>
      <c r="JPN68" s="30">
        <f t="shared" si="209"/>
        <v>0</v>
      </c>
      <c r="JPO68" s="30">
        <f t="shared" si="209"/>
        <v>0</v>
      </c>
      <c r="JPP68" s="30">
        <f t="shared" si="209"/>
        <v>0</v>
      </c>
      <c r="JPQ68" s="30">
        <f t="shared" si="209"/>
        <v>0</v>
      </c>
      <c r="JPR68" s="30">
        <f t="shared" si="209"/>
        <v>0</v>
      </c>
      <c r="JPS68" s="30">
        <f t="shared" si="209"/>
        <v>0</v>
      </c>
      <c r="JPT68" s="30">
        <f t="shared" si="209"/>
        <v>0</v>
      </c>
      <c r="JPU68" s="30">
        <f t="shared" si="209"/>
        <v>0</v>
      </c>
      <c r="JPV68" s="30">
        <f t="shared" si="209"/>
        <v>0</v>
      </c>
      <c r="JPW68" s="30">
        <f t="shared" si="209"/>
        <v>0</v>
      </c>
      <c r="JPX68" s="30">
        <f t="shared" si="209"/>
        <v>0</v>
      </c>
      <c r="JPY68" s="30">
        <f t="shared" si="209"/>
        <v>0</v>
      </c>
      <c r="JPZ68" s="30">
        <f t="shared" si="209"/>
        <v>0</v>
      </c>
      <c r="JQA68" s="30">
        <f t="shared" si="209"/>
        <v>0</v>
      </c>
      <c r="JQB68" s="30">
        <f t="shared" si="209"/>
        <v>0</v>
      </c>
      <c r="JQC68" s="30">
        <f t="shared" si="209"/>
        <v>0</v>
      </c>
      <c r="JQD68" s="30">
        <f t="shared" si="209"/>
        <v>0</v>
      </c>
      <c r="JQE68" s="30">
        <f t="shared" si="209"/>
        <v>0</v>
      </c>
      <c r="JQF68" s="30">
        <f t="shared" si="209"/>
        <v>0</v>
      </c>
      <c r="JQG68" s="30">
        <f t="shared" si="209"/>
        <v>0</v>
      </c>
      <c r="JQH68" s="30">
        <f t="shared" si="209"/>
        <v>0</v>
      </c>
      <c r="JQI68" s="30">
        <f t="shared" si="209"/>
        <v>0</v>
      </c>
      <c r="JQJ68" s="30">
        <f t="shared" si="209"/>
        <v>0</v>
      </c>
      <c r="JQK68" s="30">
        <f t="shared" si="209"/>
        <v>0</v>
      </c>
      <c r="JQL68" s="30">
        <f t="shared" si="209"/>
        <v>0</v>
      </c>
      <c r="JQM68" s="30">
        <f t="shared" si="209"/>
        <v>0</v>
      </c>
      <c r="JQN68" s="30">
        <f t="shared" si="209"/>
        <v>0</v>
      </c>
      <c r="JQO68" s="30">
        <f t="shared" si="209"/>
        <v>0</v>
      </c>
      <c r="JQP68" s="30">
        <f t="shared" si="209"/>
        <v>0</v>
      </c>
      <c r="JQQ68" s="30">
        <f t="shared" si="209"/>
        <v>0</v>
      </c>
      <c r="JQR68" s="30">
        <f t="shared" si="209"/>
        <v>0</v>
      </c>
      <c r="JQS68" s="30">
        <f t="shared" si="209"/>
        <v>0</v>
      </c>
      <c r="JQT68" s="30">
        <f t="shared" si="209"/>
        <v>0</v>
      </c>
      <c r="JQU68" s="30">
        <f t="shared" si="209"/>
        <v>0</v>
      </c>
      <c r="JQV68" s="30">
        <f t="shared" si="209"/>
        <v>0</v>
      </c>
      <c r="JQW68" s="30">
        <f t="shared" si="209"/>
        <v>0</v>
      </c>
      <c r="JQX68" s="30">
        <f t="shared" si="209"/>
        <v>0</v>
      </c>
      <c r="JQY68" s="30">
        <f t="shared" si="209"/>
        <v>0</v>
      </c>
      <c r="JQZ68" s="30">
        <f t="shared" si="209"/>
        <v>0</v>
      </c>
      <c r="JRA68" s="30">
        <f t="shared" si="209"/>
        <v>0</v>
      </c>
      <c r="JRB68" s="30">
        <f t="shared" ref="JRB68:JTM68" si="210">IF(JRA2&gt;year_stop,0,JRA70)</f>
        <v>0</v>
      </c>
      <c r="JRC68" s="30">
        <f t="shared" si="210"/>
        <v>0</v>
      </c>
      <c r="JRD68" s="30">
        <f t="shared" si="210"/>
        <v>0</v>
      </c>
      <c r="JRE68" s="30">
        <f t="shared" si="210"/>
        <v>0</v>
      </c>
      <c r="JRF68" s="30">
        <f t="shared" si="210"/>
        <v>0</v>
      </c>
      <c r="JRG68" s="30">
        <f t="shared" si="210"/>
        <v>0</v>
      </c>
      <c r="JRH68" s="30">
        <f t="shared" si="210"/>
        <v>0</v>
      </c>
      <c r="JRI68" s="30">
        <f t="shared" si="210"/>
        <v>0</v>
      </c>
      <c r="JRJ68" s="30">
        <f t="shared" si="210"/>
        <v>0</v>
      </c>
      <c r="JRK68" s="30">
        <f t="shared" si="210"/>
        <v>0</v>
      </c>
      <c r="JRL68" s="30">
        <f t="shared" si="210"/>
        <v>0</v>
      </c>
      <c r="JRM68" s="30">
        <f t="shared" si="210"/>
        <v>0</v>
      </c>
      <c r="JRN68" s="30">
        <f t="shared" si="210"/>
        <v>0</v>
      </c>
      <c r="JRO68" s="30">
        <f t="shared" si="210"/>
        <v>0</v>
      </c>
      <c r="JRP68" s="30">
        <f t="shared" si="210"/>
        <v>0</v>
      </c>
      <c r="JRQ68" s="30">
        <f t="shared" si="210"/>
        <v>0</v>
      </c>
      <c r="JRR68" s="30">
        <f t="shared" si="210"/>
        <v>0</v>
      </c>
      <c r="JRS68" s="30">
        <f t="shared" si="210"/>
        <v>0</v>
      </c>
      <c r="JRT68" s="30">
        <f t="shared" si="210"/>
        <v>0</v>
      </c>
      <c r="JRU68" s="30">
        <f t="shared" si="210"/>
        <v>0</v>
      </c>
      <c r="JRV68" s="30">
        <f t="shared" si="210"/>
        <v>0</v>
      </c>
      <c r="JRW68" s="30">
        <f t="shared" si="210"/>
        <v>0</v>
      </c>
      <c r="JRX68" s="30">
        <f t="shared" si="210"/>
        <v>0</v>
      </c>
      <c r="JRY68" s="30">
        <f t="shared" si="210"/>
        <v>0</v>
      </c>
      <c r="JRZ68" s="30">
        <f t="shared" si="210"/>
        <v>0</v>
      </c>
      <c r="JSA68" s="30">
        <f t="shared" si="210"/>
        <v>0</v>
      </c>
      <c r="JSB68" s="30">
        <f t="shared" si="210"/>
        <v>0</v>
      </c>
      <c r="JSC68" s="30">
        <f t="shared" si="210"/>
        <v>0</v>
      </c>
      <c r="JSD68" s="30">
        <f t="shared" si="210"/>
        <v>0</v>
      </c>
      <c r="JSE68" s="30">
        <f t="shared" si="210"/>
        <v>0</v>
      </c>
      <c r="JSF68" s="30">
        <f t="shared" si="210"/>
        <v>0</v>
      </c>
      <c r="JSG68" s="30">
        <f t="shared" si="210"/>
        <v>0</v>
      </c>
      <c r="JSH68" s="30">
        <f t="shared" si="210"/>
        <v>0</v>
      </c>
      <c r="JSI68" s="30">
        <f t="shared" si="210"/>
        <v>0</v>
      </c>
      <c r="JSJ68" s="30">
        <f t="shared" si="210"/>
        <v>0</v>
      </c>
      <c r="JSK68" s="30">
        <f t="shared" si="210"/>
        <v>0</v>
      </c>
      <c r="JSL68" s="30">
        <f t="shared" si="210"/>
        <v>0</v>
      </c>
      <c r="JSM68" s="30">
        <f t="shared" si="210"/>
        <v>0</v>
      </c>
      <c r="JSN68" s="30">
        <f t="shared" si="210"/>
        <v>0</v>
      </c>
      <c r="JSO68" s="30">
        <f t="shared" si="210"/>
        <v>0</v>
      </c>
      <c r="JSP68" s="30">
        <f t="shared" si="210"/>
        <v>0</v>
      </c>
      <c r="JSQ68" s="30">
        <f t="shared" si="210"/>
        <v>0</v>
      </c>
      <c r="JSR68" s="30">
        <f t="shared" si="210"/>
        <v>0</v>
      </c>
      <c r="JSS68" s="30">
        <f t="shared" si="210"/>
        <v>0</v>
      </c>
      <c r="JST68" s="30">
        <f t="shared" si="210"/>
        <v>0</v>
      </c>
      <c r="JSU68" s="30">
        <f t="shared" si="210"/>
        <v>0</v>
      </c>
      <c r="JSV68" s="30">
        <f t="shared" si="210"/>
        <v>0</v>
      </c>
      <c r="JSW68" s="30">
        <f t="shared" si="210"/>
        <v>0</v>
      </c>
      <c r="JSX68" s="30">
        <f t="shared" si="210"/>
        <v>0</v>
      </c>
      <c r="JSY68" s="30">
        <f t="shared" si="210"/>
        <v>0</v>
      </c>
      <c r="JSZ68" s="30">
        <f t="shared" si="210"/>
        <v>0</v>
      </c>
      <c r="JTA68" s="30">
        <f t="shared" si="210"/>
        <v>0</v>
      </c>
      <c r="JTB68" s="30">
        <f t="shared" si="210"/>
        <v>0</v>
      </c>
      <c r="JTC68" s="30">
        <f t="shared" si="210"/>
        <v>0</v>
      </c>
      <c r="JTD68" s="30">
        <f t="shared" si="210"/>
        <v>0</v>
      </c>
      <c r="JTE68" s="30">
        <f t="shared" si="210"/>
        <v>0</v>
      </c>
      <c r="JTF68" s="30">
        <f t="shared" si="210"/>
        <v>0</v>
      </c>
      <c r="JTG68" s="30">
        <f t="shared" si="210"/>
        <v>0</v>
      </c>
      <c r="JTH68" s="30">
        <f t="shared" si="210"/>
        <v>0</v>
      </c>
      <c r="JTI68" s="30">
        <f t="shared" si="210"/>
        <v>0</v>
      </c>
      <c r="JTJ68" s="30">
        <f t="shared" si="210"/>
        <v>0</v>
      </c>
      <c r="JTK68" s="30">
        <f t="shared" si="210"/>
        <v>0</v>
      </c>
      <c r="JTL68" s="30">
        <f t="shared" si="210"/>
        <v>0</v>
      </c>
      <c r="JTM68" s="30">
        <f t="shared" si="210"/>
        <v>0</v>
      </c>
      <c r="JTN68" s="30">
        <f t="shared" ref="JTN68:JVY68" si="211">IF(JTM2&gt;year_stop,0,JTM70)</f>
        <v>0</v>
      </c>
      <c r="JTO68" s="30">
        <f t="shared" si="211"/>
        <v>0</v>
      </c>
      <c r="JTP68" s="30">
        <f t="shared" si="211"/>
        <v>0</v>
      </c>
      <c r="JTQ68" s="30">
        <f t="shared" si="211"/>
        <v>0</v>
      </c>
      <c r="JTR68" s="30">
        <f t="shared" si="211"/>
        <v>0</v>
      </c>
      <c r="JTS68" s="30">
        <f t="shared" si="211"/>
        <v>0</v>
      </c>
      <c r="JTT68" s="30">
        <f t="shared" si="211"/>
        <v>0</v>
      </c>
      <c r="JTU68" s="30">
        <f t="shared" si="211"/>
        <v>0</v>
      </c>
      <c r="JTV68" s="30">
        <f t="shared" si="211"/>
        <v>0</v>
      </c>
      <c r="JTW68" s="30">
        <f t="shared" si="211"/>
        <v>0</v>
      </c>
      <c r="JTX68" s="30">
        <f t="shared" si="211"/>
        <v>0</v>
      </c>
      <c r="JTY68" s="30">
        <f t="shared" si="211"/>
        <v>0</v>
      </c>
      <c r="JTZ68" s="30">
        <f t="shared" si="211"/>
        <v>0</v>
      </c>
      <c r="JUA68" s="30">
        <f t="shared" si="211"/>
        <v>0</v>
      </c>
      <c r="JUB68" s="30">
        <f t="shared" si="211"/>
        <v>0</v>
      </c>
      <c r="JUC68" s="30">
        <f t="shared" si="211"/>
        <v>0</v>
      </c>
      <c r="JUD68" s="30">
        <f t="shared" si="211"/>
        <v>0</v>
      </c>
      <c r="JUE68" s="30">
        <f t="shared" si="211"/>
        <v>0</v>
      </c>
      <c r="JUF68" s="30">
        <f t="shared" si="211"/>
        <v>0</v>
      </c>
      <c r="JUG68" s="30">
        <f t="shared" si="211"/>
        <v>0</v>
      </c>
      <c r="JUH68" s="30">
        <f t="shared" si="211"/>
        <v>0</v>
      </c>
      <c r="JUI68" s="30">
        <f t="shared" si="211"/>
        <v>0</v>
      </c>
      <c r="JUJ68" s="30">
        <f t="shared" si="211"/>
        <v>0</v>
      </c>
      <c r="JUK68" s="30">
        <f t="shared" si="211"/>
        <v>0</v>
      </c>
      <c r="JUL68" s="30">
        <f t="shared" si="211"/>
        <v>0</v>
      </c>
      <c r="JUM68" s="30">
        <f t="shared" si="211"/>
        <v>0</v>
      </c>
      <c r="JUN68" s="30">
        <f t="shared" si="211"/>
        <v>0</v>
      </c>
      <c r="JUO68" s="30">
        <f t="shared" si="211"/>
        <v>0</v>
      </c>
      <c r="JUP68" s="30">
        <f t="shared" si="211"/>
        <v>0</v>
      </c>
      <c r="JUQ68" s="30">
        <f t="shared" si="211"/>
        <v>0</v>
      </c>
      <c r="JUR68" s="30">
        <f t="shared" si="211"/>
        <v>0</v>
      </c>
      <c r="JUS68" s="30">
        <f t="shared" si="211"/>
        <v>0</v>
      </c>
      <c r="JUT68" s="30">
        <f t="shared" si="211"/>
        <v>0</v>
      </c>
      <c r="JUU68" s="30">
        <f t="shared" si="211"/>
        <v>0</v>
      </c>
      <c r="JUV68" s="30">
        <f t="shared" si="211"/>
        <v>0</v>
      </c>
      <c r="JUW68" s="30">
        <f t="shared" si="211"/>
        <v>0</v>
      </c>
      <c r="JUX68" s="30">
        <f t="shared" si="211"/>
        <v>0</v>
      </c>
      <c r="JUY68" s="30">
        <f t="shared" si="211"/>
        <v>0</v>
      </c>
      <c r="JUZ68" s="30">
        <f t="shared" si="211"/>
        <v>0</v>
      </c>
      <c r="JVA68" s="30">
        <f t="shared" si="211"/>
        <v>0</v>
      </c>
      <c r="JVB68" s="30">
        <f t="shared" si="211"/>
        <v>0</v>
      </c>
      <c r="JVC68" s="30">
        <f t="shared" si="211"/>
        <v>0</v>
      </c>
      <c r="JVD68" s="30">
        <f t="shared" si="211"/>
        <v>0</v>
      </c>
      <c r="JVE68" s="30">
        <f t="shared" si="211"/>
        <v>0</v>
      </c>
      <c r="JVF68" s="30">
        <f t="shared" si="211"/>
        <v>0</v>
      </c>
      <c r="JVG68" s="30">
        <f t="shared" si="211"/>
        <v>0</v>
      </c>
      <c r="JVH68" s="30">
        <f t="shared" si="211"/>
        <v>0</v>
      </c>
      <c r="JVI68" s="30">
        <f t="shared" si="211"/>
        <v>0</v>
      </c>
      <c r="JVJ68" s="30">
        <f t="shared" si="211"/>
        <v>0</v>
      </c>
      <c r="JVK68" s="30">
        <f t="shared" si="211"/>
        <v>0</v>
      </c>
      <c r="JVL68" s="30">
        <f t="shared" si="211"/>
        <v>0</v>
      </c>
      <c r="JVM68" s="30">
        <f t="shared" si="211"/>
        <v>0</v>
      </c>
      <c r="JVN68" s="30">
        <f t="shared" si="211"/>
        <v>0</v>
      </c>
      <c r="JVO68" s="30">
        <f t="shared" si="211"/>
        <v>0</v>
      </c>
      <c r="JVP68" s="30">
        <f t="shared" si="211"/>
        <v>0</v>
      </c>
      <c r="JVQ68" s="30">
        <f t="shared" si="211"/>
        <v>0</v>
      </c>
      <c r="JVR68" s="30">
        <f t="shared" si="211"/>
        <v>0</v>
      </c>
      <c r="JVS68" s="30">
        <f t="shared" si="211"/>
        <v>0</v>
      </c>
      <c r="JVT68" s="30">
        <f t="shared" si="211"/>
        <v>0</v>
      </c>
      <c r="JVU68" s="30">
        <f t="shared" si="211"/>
        <v>0</v>
      </c>
      <c r="JVV68" s="30">
        <f t="shared" si="211"/>
        <v>0</v>
      </c>
      <c r="JVW68" s="30">
        <f t="shared" si="211"/>
        <v>0</v>
      </c>
      <c r="JVX68" s="30">
        <f t="shared" si="211"/>
        <v>0</v>
      </c>
      <c r="JVY68" s="30">
        <f t="shared" si="211"/>
        <v>0</v>
      </c>
      <c r="JVZ68" s="30">
        <f t="shared" ref="JVZ68:JYK68" si="212">IF(JVY2&gt;year_stop,0,JVY70)</f>
        <v>0</v>
      </c>
      <c r="JWA68" s="30">
        <f t="shared" si="212"/>
        <v>0</v>
      </c>
      <c r="JWB68" s="30">
        <f t="shared" si="212"/>
        <v>0</v>
      </c>
      <c r="JWC68" s="30">
        <f t="shared" si="212"/>
        <v>0</v>
      </c>
      <c r="JWD68" s="30">
        <f t="shared" si="212"/>
        <v>0</v>
      </c>
      <c r="JWE68" s="30">
        <f t="shared" si="212"/>
        <v>0</v>
      </c>
      <c r="JWF68" s="30">
        <f t="shared" si="212"/>
        <v>0</v>
      </c>
      <c r="JWG68" s="30">
        <f t="shared" si="212"/>
        <v>0</v>
      </c>
      <c r="JWH68" s="30">
        <f t="shared" si="212"/>
        <v>0</v>
      </c>
      <c r="JWI68" s="30">
        <f t="shared" si="212"/>
        <v>0</v>
      </c>
      <c r="JWJ68" s="30">
        <f t="shared" si="212"/>
        <v>0</v>
      </c>
      <c r="JWK68" s="30">
        <f t="shared" si="212"/>
        <v>0</v>
      </c>
      <c r="JWL68" s="30">
        <f t="shared" si="212"/>
        <v>0</v>
      </c>
      <c r="JWM68" s="30">
        <f t="shared" si="212"/>
        <v>0</v>
      </c>
      <c r="JWN68" s="30">
        <f t="shared" si="212"/>
        <v>0</v>
      </c>
      <c r="JWO68" s="30">
        <f t="shared" si="212"/>
        <v>0</v>
      </c>
      <c r="JWP68" s="30">
        <f t="shared" si="212"/>
        <v>0</v>
      </c>
      <c r="JWQ68" s="30">
        <f t="shared" si="212"/>
        <v>0</v>
      </c>
      <c r="JWR68" s="30">
        <f t="shared" si="212"/>
        <v>0</v>
      </c>
      <c r="JWS68" s="30">
        <f t="shared" si="212"/>
        <v>0</v>
      </c>
      <c r="JWT68" s="30">
        <f t="shared" si="212"/>
        <v>0</v>
      </c>
      <c r="JWU68" s="30">
        <f t="shared" si="212"/>
        <v>0</v>
      </c>
      <c r="JWV68" s="30">
        <f t="shared" si="212"/>
        <v>0</v>
      </c>
      <c r="JWW68" s="30">
        <f t="shared" si="212"/>
        <v>0</v>
      </c>
      <c r="JWX68" s="30">
        <f t="shared" si="212"/>
        <v>0</v>
      </c>
      <c r="JWY68" s="30">
        <f t="shared" si="212"/>
        <v>0</v>
      </c>
      <c r="JWZ68" s="30">
        <f t="shared" si="212"/>
        <v>0</v>
      </c>
      <c r="JXA68" s="30">
        <f t="shared" si="212"/>
        <v>0</v>
      </c>
      <c r="JXB68" s="30">
        <f t="shared" si="212"/>
        <v>0</v>
      </c>
      <c r="JXC68" s="30">
        <f t="shared" si="212"/>
        <v>0</v>
      </c>
      <c r="JXD68" s="30">
        <f t="shared" si="212"/>
        <v>0</v>
      </c>
      <c r="JXE68" s="30">
        <f t="shared" si="212"/>
        <v>0</v>
      </c>
      <c r="JXF68" s="30">
        <f t="shared" si="212"/>
        <v>0</v>
      </c>
      <c r="JXG68" s="30">
        <f t="shared" si="212"/>
        <v>0</v>
      </c>
      <c r="JXH68" s="30">
        <f t="shared" si="212"/>
        <v>0</v>
      </c>
      <c r="JXI68" s="30">
        <f t="shared" si="212"/>
        <v>0</v>
      </c>
      <c r="JXJ68" s="30">
        <f t="shared" si="212"/>
        <v>0</v>
      </c>
      <c r="JXK68" s="30">
        <f t="shared" si="212"/>
        <v>0</v>
      </c>
      <c r="JXL68" s="30">
        <f t="shared" si="212"/>
        <v>0</v>
      </c>
      <c r="JXM68" s="30">
        <f t="shared" si="212"/>
        <v>0</v>
      </c>
      <c r="JXN68" s="30">
        <f t="shared" si="212"/>
        <v>0</v>
      </c>
      <c r="JXO68" s="30">
        <f t="shared" si="212"/>
        <v>0</v>
      </c>
      <c r="JXP68" s="30">
        <f t="shared" si="212"/>
        <v>0</v>
      </c>
      <c r="JXQ68" s="30">
        <f t="shared" si="212"/>
        <v>0</v>
      </c>
      <c r="JXR68" s="30">
        <f t="shared" si="212"/>
        <v>0</v>
      </c>
      <c r="JXS68" s="30">
        <f t="shared" si="212"/>
        <v>0</v>
      </c>
      <c r="JXT68" s="30">
        <f t="shared" si="212"/>
        <v>0</v>
      </c>
      <c r="JXU68" s="30">
        <f t="shared" si="212"/>
        <v>0</v>
      </c>
      <c r="JXV68" s="30">
        <f t="shared" si="212"/>
        <v>0</v>
      </c>
      <c r="JXW68" s="30">
        <f t="shared" si="212"/>
        <v>0</v>
      </c>
      <c r="JXX68" s="30">
        <f t="shared" si="212"/>
        <v>0</v>
      </c>
      <c r="JXY68" s="30">
        <f t="shared" si="212"/>
        <v>0</v>
      </c>
      <c r="JXZ68" s="30">
        <f t="shared" si="212"/>
        <v>0</v>
      </c>
      <c r="JYA68" s="30">
        <f t="shared" si="212"/>
        <v>0</v>
      </c>
      <c r="JYB68" s="30">
        <f t="shared" si="212"/>
        <v>0</v>
      </c>
      <c r="JYC68" s="30">
        <f t="shared" si="212"/>
        <v>0</v>
      </c>
      <c r="JYD68" s="30">
        <f t="shared" si="212"/>
        <v>0</v>
      </c>
      <c r="JYE68" s="30">
        <f t="shared" si="212"/>
        <v>0</v>
      </c>
      <c r="JYF68" s="30">
        <f t="shared" si="212"/>
        <v>0</v>
      </c>
      <c r="JYG68" s="30">
        <f t="shared" si="212"/>
        <v>0</v>
      </c>
      <c r="JYH68" s="30">
        <f t="shared" si="212"/>
        <v>0</v>
      </c>
      <c r="JYI68" s="30">
        <f t="shared" si="212"/>
        <v>0</v>
      </c>
      <c r="JYJ68" s="30">
        <f t="shared" si="212"/>
        <v>0</v>
      </c>
      <c r="JYK68" s="30">
        <f t="shared" si="212"/>
        <v>0</v>
      </c>
      <c r="JYL68" s="30">
        <f t="shared" ref="JYL68:KAW68" si="213">IF(JYK2&gt;year_stop,0,JYK70)</f>
        <v>0</v>
      </c>
      <c r="JYM68" s="30">
        <f t="shared" si="213"/>
        <v>0</v>
      </c>
      <c r="JYN68" s="30">
        <f t="shared" si="213"/>
        <v>0</v>
      </c>
      <c r="JYO68" s="30">
        <f t="shared" si="213"/>
        <v>0</v>
      </c>
      <c r="JYP68" s="30">
        <f t="shared" si="213"/>
        <v>0</v>
      </c>
      <c r="JYQ68" s="30">
        <f t="shared" si="213"/>
        <v>0</v>
      </c>
      <c r="JYR68" s="30">
        <f t="shared" si="213"/>
        <v>0</v>
      </c>
      <c r="JYS68" s="30">
        <f t="shared" si="213"/>
        <v>0</v>
      </c>
      <c r="JYT68" s="30">
        <f t="shared" si="213"/>
        <v>0</v>
      </c>
      <c r="JYU68" s="30">
        <f t="shared" si="213"/>
        <v>0</v>
      </c>
      <c r="JYV68" s="30">
        <f t="shared" si="213"/>
        <v>0</v>
      </c>
      <c r="JYW68" s="30">
        <f t="shared" si="213"/>
        <v>0</v>
      </c>
      <c r="JYX68" s="30">
        <f t="shared" si="213"/>
        <v>0</v>
      </c>
      <c r="JYY68" s="30">
        <f t="shared" si="213"/>
        <v>0</v>
      </c>
      <c r="JYZ68" s="30">
        <f t="shared" si="213"/>
        <v>0</v>
      </c>
      <c r="JZA68" s="30">
        <f t="shared" si="213"/>
        <v>0</v>
      </c>
      <c r="JZB68" s="30">
        <f t="shared" si="213"/>
        <v>0</v>
      </c>
      <c r="JZC68" s="30">
        <f t="shared" si="213"/>
        <v>0</v>
      </c>
      <c r="JZD68" s="30">
        <f t="shared" si="213"/>
        <v>0</v>
      </c>
      <c r="JZE68" s="30">
        <f t="shared" si="213"/>
        <v>0</v>
      </c>
      <c r="JZF68" s="30">
        <f t="shared" si="213"/>
        <v>0</v>
      </c>
      <c r="JZG68" s="30">
        <f t="shared" si="213"/>
        <v>0</v>
      </c>
      <c r="JZH68" s="30">
        <f t="shared" si="213"/>
        <v>0</v>
      </c>
      <c r="JZI68" s="30">
        <f t="shared" si="213"/>
        <v>0</v>
      </c>
      <c r="JZJ68" s="30">
        <f t="shared" si="213"/>
        <v>0</v>
      </c>
      <c r="JZK68" s="30">
        <f t="shared" si="213"/>
        <v>0</v>
      </c>
      <c r="JZL68" s="30">
        <f t="shared" si="213"/>
        <v>0</v>
      </c>
      <c r="JZM68" s="30">
        <f t="shared" si="213"/>
        <v>0</v>
      </c>
      <c r="JZN68" s="30">
        <f t="shared" si="213"/>
        <v>0</v>
      </c>
      <c r="JZO68" s="30">
        <f t="shared" si="213"/>
        <v>0</v>
      </c>
      <c r="JZP68" s="30">
        <f t="shared" si="213"/>
        <v>0</v>
      </c>
      <c r="JZQ68" s="30">
        <f t="shared" si="213"/>
        <v>0</v>
      </c>
      <c r="JZR68" s="30">
        <f t="shared" si="213"/>
        <v>0</v>
      </c>
      <c r="JZS68" s="30">
        <f t="shared" si="213"/>
        <v>0</v>
      </c>
      <c r="JZT68" s="30">
        <f t="shared" si="213"/>
        <v>0</v>
      </c>
      <c r="JZU68" s="30">
        <f t="shared" si="213"/>
        <v>0</v>
      </c>
      <c r="JZV68" s="30">
        <f t="shared" si="213"/>
        <v>0</v>
      </c>
      <c r="JZW68" s="30">
        <f t="shared" si="213"/>
        <v>0</v>
      </c>
      <c r="JZX68" s="30">
        <f t="shared" si="213"/>
        <v>0</v>
      </c>
      <c r="JZY68" s="30">
        <f t="shared" si="213"/>
        <v>0</v>
      </c>
      <c r="JZZ68" s="30">
        <f t="shared" si="213"/>
        <v>0</v>
      </c>
      <c r="KAA68" s="30">
        <f t="shared" si="213"/>
        <v>0</v>
      </c>
      <c r="KAB68" s="30">
        <f t="shared" si="213"/>
        <v>0</v>
      </c>
      <c r="KAC68" s="30">
        <f t="shared" si="213"/>
        <v>0</v>
      </c>
      <c r="KAD68" s="30">
        <f t="shared" si="213"/>
        <v>0</v>
      </c>
      <c r="KAE68" s="30">
        <f t="shared" si="213"/>
        <v>0</v>
      </c>
      <c r="KAF68" s="30">
        <f t="shared" si="213"/>
        <v>0</v>
      </c>
      <c r="KAG68" s="30">
        <f t="shared" si="213"/>
        <v>0</v>
      </c>
      <c r="KAH68" s="30">
        <f t="shared" si="213"/>
        <v>0</v>
      </c>
      <c r="KAI68" s="30">
        <f t="shared" si="213"/>
        <v>0</v>
      </c>
      <c r="KAJ68" s="30">
        <f t="shared" si="213"/>
        <v>0</v>
      </c>
      <c r="KAK68" s="30">
        <f t="shared" si="213"/>
        <v>0</v>
      </c>
      <c r="KAL68" s="30">
        <f t="shared" si="213"/>
        <v>0</v>
      </c>
      <c r="KAM68" s="30">
        <f t="shared" si="213"/>
        <v>0</v>
      </c>
      <c r="KAN68" s="30">
        <f t="shared" si="213"/>
        <v>0</v>
      </c>
      <c r="KAO68" s="30">
        <f t="shared" si="213"/>
        <v>0</v>
      </c>
      <c r="KAP68" s="30">
        <f t="shared" si="213"/>
        <v>0</v>
      </c>
      <c r="KAQ68" s="30">
        <f t="shared" si="213"/>
        <v>0</v>
      </c>
      <c r="KAR68" s="30">
        <f t="shared" si="213"/>
        <v>0</v>
      </c>
      <c r="KAS68" s="30">
        <f t="shared" si="213"/>
        <v>0</v>
      </c>
      <c r="KAT68" s="30">
        <f t="shared" si="213"/>
        <v>0</v>
      </c>
      <c r="KAU68" s="30">
        <f t="shared" si="213"/>
        <v>0</v>
      </c>
      <c r="KAV68" s="30">
        <f t="shared" si="213"/>
        <v>0</v>
      </c>
      <c r="KAW68" s="30">
        <f t="shared" si="213"/>
        <v>0</v>
      </c>
      <c r="KAX68" s="30">
        <f t="shared" ref="KAX68:KDI68" si="214">IF(KAW2&gt;year_stop,0,KAW70)</f>
        <v>0</v>
      </c>
      <c r="KAY68" s="30">
        <f t="shared" si="214"/>
        <v>0</v>
      </c>
      <c r="KAZ68" s="30">
        <f t="shared" si="214"/>
        <v>0</v>
      </c>
      <c r="KBA68" s="30">
        <f t="shared" si="214"/>
        <v>0</v>
      </c>
      <c r="KBB68" s="30">
        <f t="shared" si="214"/>
        <v>0</v>
      </c>
      <c r="KBC68" s="30">
        <f t="shared" si="214"/>
        <v>0</v>
      </c>
      <c r="KBD68" s="30">
        <f t="shared" si="214"/>
        <v>0</v>
      </c>
      <c r="KBE68" s="30">
        <f t="shared" si="214"/>
        <v>0</v>
      </c>
      <c r="KBF68" s="30">
        <f t="shared" si="214"/>
        <v>0</v>
      </c>
      <c r="KBG68" s="30">
        <f t="shared" si="214"/>
        <v>0</v>
      </c>
      <c r="KBH68" s="30">
        <f t="shared" si="214"/>
        <v>0</v>
      </c>
      <c r="KBI68" s="30">
        <f t="shared" si="214"/>
        <v>0</v>
      </c>
      <c r="KBJ68" s="30">
        <f t="shared" si="214"/>
        <v>0</v>
      </c>
      <c r="KBK68" s="30">
        <f t="shared" si="214"/>
        <v>0</v>
      </c>
      <c r="KBL68" s="30">
        <f t="shared" si="214"/>
        <v>0</v>
      </c>
      <c r="KBM68" s="30">
        <f t="shared" si="214"/>
        <v>0</v>
      </c>
      <c r="KBN68" s="30">
        <f t="shared" si="214"/>
        <v>0</v>
      </c>
      <c r="KBO68" s="30">
        <f t="shared" si="214"/>
        <v>0</v>
      </c>
      <c r="KBP68" s="30">
        <f t="shared" si="214"/>
        <v>0</v>
      </c>
      <c r="KBQ68" s="30">
        <f t="shared" si="214"/>
        <v>0</v>
      </c>
      <c r="KBR68" s="30">
        <f t="shared" si="214"/>
        <v>0</v>
      </c>
      <c r="KBS68" s="30">
        <f t="shared" si="214"/>
        <v>0</v>
      </c>
      <c r="KBT68" s="30">
        <f t="shared" si="214"/>
        <v>0</v>
      </c>
      <c r="KBU68" s="30">
        <f t="shared" si="214"/>
        <v>0</v>
      </c>
      <c r="KBV68" s="30">
        <f t="shared" si="214"/>
        <v>0</v>
      </c>
      <c r="KBW68" s="30">
        <f t="shared" si="214"/>
        <v>0</v>
      </c>
      <c r="KBX68" s="30">
        <f t="shared" si="214"/>
        <v>0</v>
      </c>
      <c r="KBY68" s="30">
        <f t="shared" si="214"/>
        <v>0</v>
      </c>
      <c r="KBZ68" s="30">
        <f t="shared" si="214"/>
        <v>0</v>
      </c>
      <c r="KCA68" s="30">
        <f t="shared" si="214"/>
        <v>0</v>
      </c>
      <c r="KCB68" s="30">
        <f t="shared" si="214"/>
        <v>0</v>
      </c>
      <c r="KCC68" s="30">
        <f t="shared" si="214"/>
        <v>0</v>
      </c>
      <c r="KCD68" s="30">
        <f t="shared" si="214"/>
        <v>0</v>
      </c>
      <c r="KCE68" s="30">
        <f t="shared" si="214"/>
        <v>0</v>
      </c>
      <c r="KCF68" s="30">
        <f t="shared" si="214"/>
        <v>0</v>
      </c>
      <c r="KCG68" s="30">
        <f t="shared" si="214"/>
        <v>0</v>
      </c>
      <c r="KCH68" s="30">
        <f t="shared" si="214"/>
        <v>0</v>
      </c>
      <c r="KCI68" s="30">
        <f t="shared" si="214"/>
        <v>0</v>
      </c>
      <c r="KCJ68" s="30">
        <f t="shared" si="214"/>
        <v>0</v>
      </c>
      <c r="KCK68" s="30">
        <f t="shared" si="214"/>
        <v>0</v>
      </c>
      <c r="KCL68" s="30">
        <f t="shared" si="214"/>
        <v>0</v>
      </c>
      <c r="KCM68" s="30">
        <f t="shared" si="214"/>
        <v>0</v>
      </c>
      <c r="KCN68" s="30">
        <f t="shared" si="214"/>
        <v>0</v>
      </c>
      <c r="KCO68" s="30">
        <f t="shared" si="214"/>
        <v>0</v>
      </c>
      <c r="KCP68" s="30">
        <f t="shared" si="214"/>
        <v>0</v>
      </c>
      <c r="KCQ68" s="30">
        <f t="shared" si="214"/>
        <v>0</v>
      </c>
      <c r="KCR68" s="30">
        <f t="shared" si="214"/>
        <v>0</v>
      </c>
      <c r="KCS68" s="30">
        <f t="shared" si="214"/>
        <v>0</v>
      </c>
      <c r="KCT68" s="30">
        <f t="shared" si="214"/>
        <v>0</v>
      </c>
      <c r="KCU68" s="30">
        <f t="shared" si="214"/>
        <v>0</v>
      </c>
      <c r="KCV68" s="30">
        <f t="shared" si="214"/>
        <v>0</v>
      </c>
      <c r="KCW68" s="30">
        <f t="shared" si="214"/>
        <v>0</v>
      </c>
      <c r="KCX68" s="30">
        <f t="shared" si="214"/>
        <v>0</v>
      </c>
      <c r="KCY68" s="30">
        <f t="shared" si="214"/>
        <v>0</v>
      </c>
      <c r="KCZ68" s="30">
        <f t="shared" si="214"/>
        <v>0</v>
      </c>
      <c r="KDA68" s="30">
        <f t="shared" si="214"/>
        <v>0</v>
      </c>
      <c r="KDB68" s="30">
        <f t="shared" si="214"/>
        <v>0</v>
      </c>
      <c r="KDC68" s="30">
        <f t="shared" si="214"/>
        <v>0</v>
      </c>
      <c r="KDD68" s="30">
        <f t="shared" si="214"/>
        <v>0</v>
      </c>
      <c r="KDE68" s="30">
        <f t="shared" si="214"/>
        <v>0</v>
      </c>
      <c r="KDF68" s="30">
        <f t="shared" si="214"/>
        <v>0</v>
      </c>
      <c r="KDG68" s="30">
        <f t="shared" si="214"/>
        <v>0</v>
      </c>
      <c r="KDH68" s="30">
        <f t="shared" si="214"/>
        <v>0</v>
      </c>
      <c r="KDI68" s="30">
        <f t="shared" si="214"/>
        <v>0</v>
      </c>
      <c r="KDJ68" s="30">
        <f t="shared" ref="KDJ68:KFU68" si="215">IF(KDI2&gt;year_stop,0,KDI70)</f>
        <v>0</v>
      </c>
      <c r="KDK68" s="30">
        <f t="shared" si="215"/>
        <v>0</v>
      </c>
      <c r="KDL68" s="30">
        <f t="shared" si="215"/>
        <v>0</v>
      </c>
      <c r="KDM68" s="30">
        <f t="shared" si="215"/>
        <v>0</v>
      </c>
      <c r="KDN68" s="30">
        <f t="shared" si="215"/>
        <v>0</v>
      </c>
      <c r="KDO68" s="30">
        <f t="shared" si="215"/>
        <v>0</v>
      </c>
      <c r="KDP68" s="30">
        <f t="shared" si="215"/>
        <v>0</v>
      </c>
      <c r="KDQ68" s="30">
        <f t="shared" si="215"/>
        <v>0</v>
      </c>
      <c r="KDR68" s="30">
        <f t="shared" si="215"/>
        <v>0</v>
      </c>
      <c r="KDS68" s="30">
        <f t="shared" si="215"/>
        <v>0</v>
      </c>
      <c r="KDT68" s="30">
        <f t="shared" si="215"/>
        <v>0</v>
      </c>
      <c r="KDU68" s="30">
        <f t="shared" si="215"/>
        <v>0</v>
      </c>
      <c r="KDV68" s="30">
        <f t="shared" si="215"/>
        <v>0</v>
      </c>
      <c r="KDW68" s="30">
        <f t="shared" si="215"/>
        <v>0</v>
      </c>
      <c r="KDX68" s="30">
        <f t="shared" si="215"/>
        <v>0</v>
      </c>
      <c r="KDY68" s="30">
        <f t="shared" si="215"/>
        <v>0</v>
      </c>
      <c r="KDZ68" s="30">
        <f t="shared" si="215"/>
        <v>0</v>
      </c>
      <c r="KEA68" s="30">
        <f t="shared" si="215"/>
        <v>0</v>
      </c>
      <c r="KEB68" s="30">
        <f t="shared" si="215"/>
        <v>0</v>
      </c>
      <c r="KEC68" s="30">
        <f t="shared" si="215"/>
        <v>0</v>
      </c>
      <c r="KED68" s="30">
        <f t="shared" si="215"/>
        <v>0</v>
      </c>
      <c r="KEE68" s="30">
        <f t="shared" si="215"/>
        <v>0</v>
      </c>
      <c r="KEF68" s="30">
        <f t="shared" si="215"/>
        <v>0</v>
      </c>
      <c r="KEG68" s="30">
        <f t="shared" si="215"/>
        <v>0</v>
      </c>
      <c r="KEH68" s="30">
        <f t="shared" si="215"/>
        <v>0</v>
      </c>
      <c r="KEI68" s="30">
        <f t="shared" si="215"/>
        <v>0</v>
      </c>
      <c r="KEJ68" s="30">
        <f t="shared" si="215"/>
        <v>0</v>
      </c>
      <c r="KEK68" s="30">
        <f t="shared" si="215"/>
        <v>0</v>
      </c>
      <c r="KEL68" s="30">
        <f t="shared" si="215"/>
        <v>0</v>
      </c>
      <c r="KEM68" s="30">
        <f t="shared" si="215"/>
        <v>0</v>
      </c>
      <c r="KEN68" s="30">
        <f t="shared" si="215"/>
        <v>0</v>
      </c>
      <c r="KEO68" s="30">
        <f t="shared" si="215"/>
        <v>0</v>
      </c>
      <c r="KEP68" s="30">
        <f t="shared" si="215"/>
        <v>0</v>
      </c>
      <c r="KEQ68" s="30">
        <f t="shared" si="215"/>
        <v>0</v>
      </c>
      <c r="KER68" s="30">
        <f t="shared" si="215"/>
        <v>0</v>
      </c>
      <c r="KES68" s="30">
        <f t="shared" si="215"/>
        <v>0</v>
      </c>
      <c r="KET68" s="30">
        <f t="shared" si="215"/>
        <v>0</v>
      </c>
      <c r="KEU68" s="30">
        <f t="shared" si="215"/>
        <v>0</v>
      </c>
      <c r="KEV68" s="30">
        <f t="shared" si="215"/>
        <v>0</v>
      </c>
      <c r="KEW68" s="30">
        <f t="shared" si="215"/>
        <v>0</v>
      </c>
      <c r="KEX68" s="30">
        <f t="shared" si="215"/>
        <v>0</v>
      </c>
      <c r="KEY68" s="30">
        <f t="shared" si="215"/>
        <v>0</v>
      </c>
      <c r="KEZ68" s="30">
        <f t="shared" si="215"/>
        <v>0</v>
      </c>
      <c r="KFA68" s="30">
        <f t="shared" si="215"/>
        <v>0</v>
      </c>
      <c r="KFB68" s="30">
        <f t="shared" si="215"/>
        <v>0</v>
      </c>
      <c r="KFC68" s="30">
        <f t="shared" si="215"/>
        <v>0</v>
      </c>
      <c r="KFD68" s="30">
        <f t="shared" si="215"/>
        <v>0</v>
      </c>
      <c r="KFE68" s="30">
        <f t="shared" si="215"/>
        <v>0</v>
      </c>
      <c r="KFF68" s="30">
        <f t="shared" si="215"/>
        <v>0</v>
      </c>
      <c r="KFG68" s="30">
        <f t="shared" si="215"/>
        <v>0</v>
      </c>
      <c r="KFH68" s="30">
        <f t="shared" si="215"/>
        <v>0</v>
      </c>
      <c r="KFI68" s="30">
        <f t="shared" si="215"/>
        <v>0</v>
      </c>
      <c r="KFJ68" s="30">
        <f t="shared" si="215"/>
        <v>0</v>
      </c>
      <c r="KFK68" s="30">
        <f t="shared" si="215"/>
        <v>0</v>
      </c>
      <c r="KFL68" s="30">
        <f t="shared" si="215"/>
        <v>0</v>
      </c>
      <c r="KFM68" s="30">
        <f t="shared" si="215"/>
        <v>0</v>
      </c>
      <c r="KFN68" s="30">
        <f t="shared" si="215"/>
        <v>0</v>
      </c>
      <c r="KFO68" s="30">
        <f t="shared" si="215"/>
        <v>0</v>
      </c>
      <c r="KFP68" s="30">
        <f t="shared" si="215"/>
        <v>0</v>
      </c>
      <c r="KFQ68" s="30">
        <f t="shared" si="215"/>
        <v>0</v>
      </c>
      <c r="KFR68" s="30">
        <f t="shared" si="215"/>
        <v>0</v>
      </c>
      <c r="KFS68" s="30">
        <f t="shared" si="215"/>
        <v>0</v>
      </c>
      <c r="KFT68" s="30">
        <f t="shared" si="215"/>
        <v>0</v>
      </c>
      <c r="KFU68" s="30">
        <f t="shared" si="215"/>
        <v>0</v>
      </c>
      <c r="KFV68" s="30">
        <f t="shared" ref="KFV68:KIG68" si="216">IF(KFU2&gt;year_stop,0,KFU70)</f>
        <v>0</v>
      </c>
      <c r="KFW68" s="30">
        <f t="shared" si="216"/>
        <v>0</v>
      </c>
      <c r="KFX68" s="30">
        <f t="shared" si="216"/>
        <v>0</v>
      </c>
      <c r="KFY68" s="30">
        <f t="shared" si="216"/>
        <v>0</v>
      </c>
      <c r="KFZ68" s="30">
        <f t="shared" si="216"/>
        <v>0</v>
      </c>
      <c r="KGA68" s="30">
        <f t="shared" si="216"/>
        <v>0</v>
      </c>
      <c r="KGB68" s="30">
        <f t="shared" si="216"/>
        <v>0</v>
      </c>
      <c r="KGC68" s="30">
        <f t="shared" si="216"/>
        <v>0</v>
      </c>
      <c r="KGD68" s="30">
        <f t="shared" si="216"/>
        <v>0</v>
      </c>
      <c r="KGE68" s="30">
        <f t="shared" si="216"/>
        <v>0</v>
      </c>
      <c r="KGF68" s="30">
        <f t="shared" si="216"/>
        <v>0</v>
      </c>
      <c r="KGG68" s="30">
        <f t="shared" si="216"/>
        <v>0</v>
      </c>
      <c r="KGH68" s="30">
        <f t="shared" si="216"/>
        <v>0</v>
      </c>
      <c r="KGI68" s="30">
        <f t="shared" si="216"/>
        <v>0</v>
      </c>
      <c r="KGJ68" s="30">
        <f t="shared" si="216"/>
        <v>0</v>
      </c>
      <c r="KGK68" s="30">
        <f t="shared" si="216"/>
        <v>0</v>
      </c>
      <c r="KGL68" s="30">
        <f t="shared" si="216"/>
        <v>0</v>
      </c>
      <c r="KGM68" s="30">
        <f t="shared" si="216"/>
        <v>0</v>
      </c>
      <c r="KGN68" s="30">
        <f t="shared" si="216"/>
        <v>0</v>
      </c>
      <c r="KGO68" s="30">
        <f t="shared" si="216"/>
        <v>0</v>
      </c>
      <c r="KGP68" s="30">
        <f t="shared" si="216"/>
        <v>0</v>
      </c>
      <c r="KGQ68" s="30">
        <f t="shared" si="216"/>
        <v>0</v>
      </c>
      <c r="KGR68" s="30">
        <f t="shared" si="216"/>
        <v>0</v>
      </c>
      <c r="KGS68" s="30">
        <f t="shared" si="216"/>
        <v>0</v>
      </c>
      <c r="KGT68" s="30">
        <f t="shared" si="216"/>
        <v>0</v>
      </c>
      <c r="KGU68" s="30">
        <f t="shared" si="216"/>
        <v>0</v>
      </c>
      <c r="KGV68" s="30">
        <f t="shared" si="216"/>
        <v>0</v>
      </c>
      <c r="KGW68" s="30">
        <f t="shared" si="216"/>
        <v>0</v>
      </c>
      <c r="KGX68" s="30">
        <f t="shared" si="216"/>
        <v>0</v>
      </c>
      <c r="KGY68" s="30">
        <f t="shared" si="216"/>
        <v>0</v>
      </c>
      <c r="KGZ68" s="30">
        <f t="shared" si="216"/>
        <v>0</v>
      </c>
      <c r="KHA68" s="30">
        <f t="shared" si="216"/>
        <v>0</v>
      </c>
      <c r="KHB68" s="30">
        <f t="shared" si="216"/>
        <v>0</v>
      </c>
      <c r="KHC68" s="30">
        <f t="shared" si="216"/>
        <v>0</v>
      </c>
      <c r="KHD68" s="30">
        <f t="shared" si="216"/>
        <v>0</v>
      </c>
      <c r="KHE68" s="30">
        <f t="shared" si="216"/>
        <v>0</v>
      </c>
      <c r="KHF68" s="30">
        <f t="shared" si="216"/>
        <v>0</v>
      </c>
      <c r="KHG68" s="30">
        <f t="shared" si="216"/>
        <v>0</v>
      </c>
      <c r="KHH68" s="30">
        <f t="shared" si="216"/>
        <v>0</v>
      </c>
      <c r="KHI68" s="30">
        <f t="shared" si="216"/>
        <v>0</v>
      </c>
      <c r="KHJ68" s="30">
        <f t="shared" si="216"/>
        <v>0</v>
      </c>
      <c r="KHK68" s="30">
        <f t="shared" si="216"/>
        <v>0</v>
      </c>
      <c r="KHL68" s="30">
        <f t="shared" si="216"/>
        <v>0</v>
      </c>
      <c r="KHM68" s="30">
        <f t="shared" si="216"/>
        <v>0</v>
      </c>
      <c r="KHN68" s="30">
        <f t="shared" si="216"/>
        <v>0</v>
      </c>
      <c r="KHO68" s="30">
        <f t="shared" si="216"/>
        <v>0</v>
      </c>
      <c r="KHP68" s="30">
        <f t="shared" si="216"/>
        <v>0</v>
      </c>
      <c r="KHQ68" s="30">
        <f t="shared" si="216"/>
        <v>0</v>
      </c>
      <c r="KHR68" s="30">
        <f t="shared" si="216"/>
        <v>0</v>
      </c>
      <c r="KHS68" s="30">
        <f t="shared" si="216"/>
        <v>0</v>
      </c>
      <c r="KHT68" s="30">
        <f t="shared" si="216"/>
        <v>0</v>
      </c>
      <c r="KHU68" s="30">
        <f t="shared" si="216"/>
        <v>0</v>
      </c>
      <c r="KHV68" s="30">
        <f t="shared" si="216"/>
        <v>0</v>
      </c>
      <c r="KHW68" s="30">
        <f t="shared" si="216"/>
        <v>0</v>
      </c>
      <c r="KHX68" s="30">
        <f t="shared" si="216"/>
        <v>0</v>
      </c>
      <c r="KHY68" s="30">
        <f t="shared" si="216"/>
        <v>0</v>
      </c>
      <c r="KHZ68" s="30">
        <f t="shared" si="216"/>
        <v>0</v>
      </c>
      <c r="KIA68" s="30">
        <f t="shared" si="216"/>
        <v>0</v>
      </c>
      <c r="KIB68" s="30">
        <f t="shared" si="216"/>
        <v>0</v>
      </c>
      <c r="KIC68" s="30">
        <f t="shared" si="216"/>
        <v>0</v>
      </c>
      <c r="KID68" s="30">
        <f t="shared" si="216"/>
        <v>0</v>
      </c>
      <c r="KIE68" s="30">
        <f t="shared" si="216"/>
        <v>0</v>
      </c>
      <c r="KIF68" s="30">
        <f t="shared" si="216"/>
        <v>0</v>
      </c>
      <c r="KIG68" s="30">
        <f t="shared" si="216"/>
        <v>0</v>
      </c>
      <c r="KIH68" s="30">
        <f t="shared" ref="KIH68:KKS68" si="217">IF(KIG2&gt;year_stop,0,KIG70)</f>
        <v>0</v>
      </c>
      <c r="KII68" s="30">
        <f t="shared" si="217"/>
        <v>0</v>
      </c>
      <c r="KIJ68" s="30">
        <f t="shared" si="217"/>
        <v>0</v>
      </c>
      <c r="KIK68" s="30">
        <f t="shared" si="217"/>
        <v>0</v>
      </c>
      <c r="KIL68" s="30">
        <f t="shared" si="217"/>
        <v>0</v>
      </c>
      <c r="KIM68" s="30">
        <f t="shared" si="217"/>
        <v>0</v>
      </c>
      <c r="KIN68" s="30">
        <f t="shared" si="217"/>
        <v>0</v>
      </c>
      <c r="KIO68" s="30">
        <f t="shared" si="217"/>
        <v>0</v>
      </c>
      <c r="KIP68" s="30">
        <f t="shared" si="217"/>
        <v>0</v>
      </c>
      <c r="KIQ68" s="30">
        <f t="shared" si="217"/>
        <v>0</v>
      </c>
      <c r="KIR68" s="30">
        <f t="shared" si="217"/>
        <v>0</v>
      </c>
      <c r="KIS68" s="30">
        <f t="shared" si="217"/>
        <v>0</v>
      </c>
      <c r="KIT68" s="30">
        <f t="shared" si="217"/>
        <v>0</v>
      </c>
      <c r="KIU68" s="30">
        <f t="shared" si="217"/>
        <v>0</v>
      </c>
      <c r="KIV68" s="30">
        <f t="shared" si="217"/>
        <v>0</v>
      </c>
      <c r="KIW68" s="30">
        <f t="shared" si="217"/>
        <v>0</v>
      </c>
      <c r="KIX68" s="30">
        <f t="shared" si="217"/>
        <v>0</v>
      </c>
      <c r="KIY68" s="30">
        <f t="shared" si="217"/>
        <v>0</v>
      </c>
      <c r="KIZ68" s="30">
        <f t="shared" si="217"/>
        <v>0</v>
      </c>
      <c r="KJA68" s="30">
        <f t="shared" si="217"/>
        <v>0</v>
      </c>
      <c r="KJB68" s="30">
        <f t="shared" si="217"/>
        <v>0</v>
      </c>
      <c r="KJC68" s="30">
        <f t="shared" si="217"/>
        <v>0</v>
      </c>
      <c r="KJD68" s="30">
        <f t="shared" si="217"/>
        <v>0</v>
      </c>
      <c r="KJE68" s="30">
        <f t="shared" si="217"/>
        <v>0</v>
      </c>
      <c r="KJF68" s="30">
        <f t="shared" si="217"/>
        <v>0</v>
      </c>
      <c r="KJG68" s="30">
        <f t="shared" si="217"/>
        <v>0</v>
      </c>
      <c r="KJH68" s="30">
        <f t="shared" si="217"/>
        <v>0</v>
      </c>
      <c r="KJI68" s="30">
        <f t="shared" si="217"/>
        <v>0</v>
      </c>
      <c r="KJJ68" s="30">
        <f t="shared" si="217"/>
        <v>0</v>
      </c>
      <c r="KJK68" s="30">
        <f t="shared" si="217"/>
        <v>0</v>
      </c>
      <c r="KJL68" s="30">
        <f t="shared" si="217"/>
        <v>0</v>
      </c>
      <c r="KJM68" s="30">
        <f t="shared" si="217"/>
        <v>0</v>
      </c>
      <c r="KJN68" s="30">
        <f t="shared" si="217"/>
        <v>0</v>
      </c>
      <c r="KJO68" s="30">
        <f t="shared" si="217"/>
        <v>0</v>
      </c>
      <c r="KJP68" s="30">
        <f t="shared" si="217"/>
        <v>0</v>
      </c>
      <c r="KJQ68" s="30">
        <f t="shared" si="217"/>
        <v>0</v>
      </c>
      <c r="KJR68" s="30">
        <f t="shared" si="217"/>
        <v>0</v>
      </c>
      <c r="KJS68" s="30">
        <f t="shared" si="217"/>
        <v>0</v>
      </c>
      <c r="KJT68" s="30">
        <f t="shared" si="217"/>
        <v>0</v>
      </c>
      <c r="KJU68" s="30">
        <f t="shared" si="217"/>
        <v>0</v>
      </c>
      <c r="KJV68" s="30">
        <f t="shared" si="217"/>
        <v>0</v>
      </c>
      <c r="KJW68" s="30">
        <f t="shared" si="217"/>
        <v>0</v>
      </c>
      <c r="KJX68" s="30">
        <f t="shared" si="217"/>
        <v>0</v>
      </c>
      <c r="KJY68" s="30">
        <f t="shared" si="217"/>
        <v>0</v>
      </c>
      <c r="KJZ68" s="30">
        <f t="shared" si="217"/>
        <v>0</v>
      </c>
      <c r="KKA68" s="30">
        <f t="shared" si="217"/>
        <v>0</v>
      </c>
      <c r="KKB68" s="30">
        <f t="shared" si="217"/>
        <v>0</v>
      </c>
      <c r="KKC68" s="30">
        <f t="shared" si="217"/>
        <v>0</v>
      </c>
      <c r="KKD68" s="30">
        <f t="shared" si="217"/>
        <v>0</v>
      </c>
      <c r="KKE68" s="30">
        <f t="shared" si="217"/>
        <v>0</v>
      </c>
      <c r="KKF68" s="30">
        <f t="shared" si="217"/>
        <v>0</v>
      </c>
      <c r="KKG68" s="30">
        <f t="shared" si="217"/>
        <v>0</v>
      </c>
      <c r="KKH68" s="30">
        <f t="shared" si="217"/>
        <v>0</v>
      </c>
      <c r="KKI68" s="30">
        <f t="shared" si="217"/>
        <v>0</v>
      </c>
      <c r="KKJ68" s="30">
        <f t="shared" si="217"/>
        <v>0</v>
      </c>
      <c r="KKK68" s="30">
        <f t="shared" si="217"/>
        <v>0</v>
      </c>
      <c r="KKL68" s="30">
        <f t="shared" si="217"/>
        <v>0</v>
      </c>
      <c r="KKM68" s="30">
        <f t="shared" si="217"/>
        <v>0</v>
      </c>
      <c r="KKN68" s="30">
        <f t="shared" si="217"/>
        <v>0</v>
      </c>
      <c r="KKO68" s="30">
        <f t="shared" si="217"/>
        <v>0</v>
      </c>
      <c r="KKP68" s="30">
        <f t="shared" si="217"/>
        <v>0</v>
      </c>
      <c r="KKQ68" s="30">
        <f t="shared" si="217"/>
        <v>0</v>
      </c>
      <c r="KKR68" s="30">
        <f t="shared" si="217"/>
        <v>0</v>
      </c>
      <c r="KKS68" s="30">
        <f t="shared" si="217"/>
        <v>0</v>
      </c>
      <c r="KKT68" s="30">
        <f t="shared" ref="KKT68:KNE68" si="218">IF(KKS2&gt;year_stop,0,KKS70)</f>
        <v>0</v>
      </c>
      <c r="KKU68" s="30">
        <f t="shared" si="218"/>
        <v>0</v>
      </c>
      <c r="KKV68" s="30">
        <f t="shared" si="218"/>
        <v>0</v>
      </c>
      <c r="KKW68" s="30">
        <f t="shared" si="218"/>
        <v>0</v>
      </c>
      <c r="KKX68" s="30">
        <f t="shared" si="218"/>
        <v>0</v>
      </c>
      <c r="KKY68" s="30">
        <f t="shared" si="218"/>
        <v>0</v>
      </c>
      <c r="KKZ68" s="30">
        <f t="shared" si="218"/>
        <v>0</v>
      </c>
      <c r="KLA68" s="30">
        <f t="shared" si="218"/>
        <v>0</v>
      </c>
      <c r="KLB68" s="30">
        <f t="shared" si="218"/>
        <v>0</v>
      </c>
      <c r="KLC68" s="30">
        <f t="shared" si="218"/>
        <v>0</v>
      </c>
      <c r="KLD68" s="30">
        <f t="shared" si="218"/>
        <v>0</v>
      </c>
      <c r="KLE68" s="30">
        <f t="shared" si="218"/>
        <v>0</v>
      </c>
      <c r="KLF68" s="30">
        <f t="shared" si="218"/>
        <v>0</v>
      </c>
      <c r="KLG68" s="30">
        <f t="shared" si="218"/>
        <v>0</v>
      </c>
      <c r="KLH68" s="30">
        <f t="shared" si="218"/>
        <v>0</v>
      </c>
      <c r="KLI68" s="30">
        <f t="shared" si="218"/>
        <v>0</v>
      </c>
      <c r="KLJ68" s="30">
        <f t="shared" si="218"/>
        <v>0</v>
      </c>
      <c r="KLK68" s="30">
        <f t="shared" si="218"/>
        <v>0</v>
      </c>
      <c r="KLL68" s="30">
        <f t="shared" si="218"/>
        <v>0</v>
      </c>
      <c r="KLM68" s="30">
        <f t="shared" si="218"/>
        <v>0</v>
      </c>
      <c r="KLN68" s="30">
        <f t="shared" si="218"/>
        <v>0</v>
      </c>
      <c r="KLO68" s="30">
        <f t="shared" si="218"/>
        <v>0</v>
      </c>
      <c r="KLP68" s="30">
        <f t="shared" si="218"/>
        <v>0</v>
      </c>
      <c r="KLQ68" s="30">
        <f t="shared" si="218"/>
        <v>0</v>
      </c>
      <c r="KLR68" s="30">
        <f t="shared" si="218"/>
        <v>0</v>
      </c>
      <c r="KLS68" s="30">
        <f t="shared" si="218"/>
        <v>0</v>
      </c>
      <c r="KLT68" s="30">
        <f t="shared" si="218"/>
        <v>0</v>
      </c>
      <c r="KLU68" s="30">
        <f t="shared" si="218"/>
        <v>0</v>
      </c>
      <c r="KLV68" s="30">
        <f t="shared" si="218"/>
        <v>0</v>
      </c>
      <c r="KLW68" s="30">
        <f t="shared" si="218"/>
        <v>0</v>
      </c>
      <c r="KLX68" s="30">
        <f t="shared" si="218"/>
        <v>0</v>
      </c>
      <c r="KLY68" s="30">
        <f t="shared" si="218"/>
        <v>0</v>
      </c>
      <c r="KLZ68" s="30">
        <f t="shared" si="218"/>
        <v>0</v>
      </c>
      <c r="KMA68" s="30">
        <f t="shared" si="218"/>
        <v>0</v>
      </c>
      <c r="KMB68" s="30">
        <f t="shared" si="218"/>
        <v>0</v>
      </c>
      <c r="KMC68" s="30">
        <f t="shared" si="218"/>
        <v>0</v>
      </c>
      <c r="KMD68" s="30">
        <f t="shared" si="218"/>
        <v>0</v>
      </c>
      <c r="KME68" s="30">
        <f t="shared" si="218"/>
        <v>0</v>
      </c>
      <c r="KMF68" s="30">
        <f t="shared" si="218"/>
        <v>0</v>
      </c>
      <c r="KMG68" s="30">
        <f t="shared" si="218"/>
        <v>0</v>
      </c>
      <c r="KMH68" s="30">
        <f t="shared" si="218"/>
        <v>0</v>
      </c>
      <c r="KMI68" s="30">
        <f t="shared" si="218"/>
        <v>0</v>
      </c>
      <c r="KMJ68" s="30">
        <f t="shared" si="218"/>
        <v>0</v>
      </c>
      <c r="KMK68" s="30">
        <f t="shared" si="218"/>
        <v>0</v>
      </c>
      <c r="KML68" s="30">
        <f t="shared" si="218"/>
        <v>0</v>
      </c>
      <c r="KMM68" s="30">
        <f t="shared" si="218"/>
        <v>0</v>
      </c>
      <c r="KMN68" s="30">
        <f t="shared" si="218"/>
        <v>0</v>
      </c>
      <c r="KMO68" s="30">
        <f t="shared" si="218"/>
        <v>0</v>
      </c>
      <c r="KMP68" s="30">
        <f t="shared" si="218"/>
        <v>0</v>
      </c>
      <c r="KMQ68" s="30">
        <f t="shared" si="218"/>
        <v>0</v>
      </c>
      <c r="KMR68" s="30">
        <f t="shared" si="218"/>
        <v>0</v>
      </c>
      <c r="KMS68" s="30">
        <f t="shared" si="218"/>
        <v>0</v>
      </c>
      <c r="KMT68" s="30">
        <f t="shared" si="218"/>
        <v>0</v>
      </c>
      <c r="KMU68" s="30">
        <f t="shared" si="218"/>
        <v>0</v>
      </c>
      <c r="KMV68" s="30">
        <f t="shared" si="218"/>
        <v>0</v>
      </c>
      <c r="KMW68" s="30">
        <f t="shared" si="218"/>
        <v>0</v>
      </c>
      <c r="KMX68" s="30">
        <f t="shared" si="218"/>
        <v>0</v>
      </c>
      <c r="KMY68" s="30">
        <f t="shared" si="218"/>
        <v>0</v>
      </c>
      <c r="KMZ68" s="30">
        <f t="shared" si="218"/>
        <v>0</v>
      </c>
      <c r="KNA68" s="30">
        <f t="shared" si="218"/>
        <v>0</v>
      </c>
      <c r="KNB68" s="30">
        <f t="shared" si="218"/>
        <v>0</v>
      </c>
      <c r="KNC68" s="30">
        <f t="shared" si="218"/>
        <v>0</v>
      </c>
      <c r="KND68" s="30">
        <f t="shared" si="218"/>
        <v>0</v>
      </c>
      <c r="KNE68" s="30">
        <f t="shared" si="218"/>
        <v>0</v>
      </c>
      <c r="KNF68" s="30">
        <f t="shared" ref="KNF68:KPQ68" si="219">IF(KNE2&gt;year_stop,0,KNE70)</f>
        <v>0</v>
      </c>
      <c r="KNG68" s="30">
        <f t="shared" si="219"/>
        <v>0</v>
      </c>
      <c r="KNH68" s="30">
        <f t="shared" si="219"/>
        <v>0</v>
      </c>
      <c r="KNI68" s="30">
        <f t="shared" si="219"/>
        <v>0</v>
      </c>
      <c r="KNJ68" s="30">
        <f t="shared" si="219"/>
        <v>0</v>
      </c>
      <c r="KNK68" s="30">
        <f t="shared" si="219"/>
        <v>0</v>
      </c>
      <c r="KNL68" s="30">
        <f t="shared" si="219"/>
        <v>0</v>
      </c>
      <c r="KNM68" s="30">
        <f t="shared" si="219"/>
        <v>0</v>
      </c>
      <c r="KNN68" s="30">
        <f t="shared" si="219"/>
        <v>0</v>
      </c>
      <c r="KNO68" s="30">
        <f t="shared" si="219"/>
        <v>0</v>
      </c>
      <c r="KNP68" s="30">
        <f t="shared" si="219"/>
        <v>0</v>
      </c>
      <c r="KNQ68" s="30">
        <f t="shared" si="219"/>
        <v>0</v>
      </c>
      <c r="KNR68" s="30">
        <f t="shared" si="219"/>
        <v>0</v>
      </c>
      <c r="KNS68" s="30">
        <f t="shared" si="219"/>
        <v>0</v>
      </c>
      <c r="KNT68" s="30">
        <f t="shared" si="219"/>
        <v>0</v>
      </c>
      <c r="KNU68" s="30">
        <f t="shared" si="219"/>
        <v>0</v>
      </c>
      <c r="KNV68" s="30">
        <f t="shared" si="219"/>
        <v>0</v>
      </c>
      <c r="KNW68" s="30">
        <f t="shared" si="219"/>
        <v>0</v>
      </c>
      <c r="KNX68" s="30">
        <f t="shared" si="219"/>
        <v>0</v>
      </c>
      <c r="KNY68" s="30">
        <f t="shared" si="219"/>
        <v>0</v>
      </c>
      <c r="KNZ68" s="30">
        <f t="shared" si="219"/>
        <v>0</v>
      </c>
      <c r="KOA68" s="30">
        <f t="shared" si="219"/>
        <v>0</v>
      </c>
      <c r="KOB68" s="30">
        <f t="shared" si="219"/>
        <v>0</v>
      </c>
      <c r="KOC68" s="30">
        <f t="shared" si="219"/>
        <v>0</v>
      </c>
      <c r="KOD68" s="30">
        <f t="shared" si="219"/>
        <v>0</v>
      </c>
      <c r="KOE68" s="30">
        <f t="shared" si="219"/>
        <v>0</v>
      </c>
      <c r="KOF68" s="30">
        <f t="shared" si="219"/>
        <v>0</v>
      </c>
      <c r="KOG68" s="30">
        <f t="shared" si="219"/>
        <v>0</v>
      </c>
      <c r="KOH68" s="30">
        <f t="shared" si="219"/>
        <v>0</v>
      </c>
      <c r="KOI68" s="30">
        <f t="shared" si="219"/>
        <v>0</v>
      </c>
      <c r="KOJ68" s="30">
        <f t="shared" si="219"/>
        <v>0</v>
      </c>
      <c r="KOK68" s="30">
        <f t="shared" si="219"/>
        <v>0</v>
      </c>
      <c r="KOL68" s="30">
        <f t="shared" si="219"/>
        <v>0</v>
      </c>
      <c r="KOM68" s="30">
        <f t="shared" si="219"/>
        <v>0</v>
      </c>
      <c r="KON68" s="30">
        <f t="shared" si="219"/>
        <v>0</v>
      </c>
      <c r="KOO68" s="30">
        <f t="shared" si="219"/>
        <v>0</v>
      </c>
      <c r="KOP68" s="30">
        <f t="shared" si="219"/>
        <v>0</v>
      </c>
      <c r="KOQ68" s="30">
        <f t="shared" si="219"/>
        <v>0</v>
      </c>
      <c r="KOR68" s="30">
        <f t="shared" si="219"/>
        <v>0</v>
      </c>
      <c r="KOS68" s="30">
        <f t="shared" si="219"/>
        <v>0</v>
      </c>
      <c r="KOT68" s="30">
        <f t="shared" si="219"/>
        <v>0</v>
      </c>
      <c r="KOU68" s="30">
        <f t="shared" si="219"/>
        <v>0</v>
      </c>
      <c r="KOV68" s="30">
        <f t="shared" si="219"/>
        <v>0</v>
      </c>
      <c r="KOW68" s="30">
        <f t="shared" si="219"/>
        <v>0</v>
      </c>
      <c r="KOX68" s="30">
        <f t="shared" si="219"/>
        <v>0</v>
      </c>
      <c r="KOY68" s="30">
        <f t="shared" si="219"/>
        <v>0</v>
      </c>
      <c r="KOZ68" s="30">
        <f t="shared" si="219"/>
        <v>0</v>
      </c>
      <c r="KPA68" s="30">
        <f t="shared" si="219"/>
        <v>0</v>
      </c>
      <c r="KPB68" s="30">
        <f t="shared" si="219"/>
        <v>0</v>
      </c>
      <c r="KPC68" s="30">
        <f t="shared" si="219"/>
        <v>0</v>
      </c>
      <c r="KPD68" s="30">
        <f t="shared" si="219"/>
        <v>0</v>
      </c>
      <c r="KPE68" s="30">
        <f t="shared" si="219"/>
        <v>0</v>
      </c>
      <c r="KPF68" s="30">
        <f t="shared" si="219"/>
        <v>0</v>
      </c>
      <c r="KPG68" s="30">
        <f t="shared" si="219"/>
        <v>0</v>
      </c>
      <c r="KPH68" s="30">
        <f t="shared" si="219"/>
        <v>0</v>
      </c>
      <c r="KPI68" s="30">
        <f t="shared" si="219"/>
        <v>0</v>
      </c>
      <c r="KPJ68" s="30">
        <f t="shared" si="219"/>
        <v>0</v>
      </c>
      <c r="KPK68" s="30">
        <f t="shared" si="219"/>
        <v>0</v>
      </c>
      <c r="KPL68" s="30">
        <f t="shared" si="219"/>
        <v>0</v>
      </c>
      <c r="KPM68" s="30">
        <f t="shared" si="219"/>
        <v>0</v>
      </c>
      <c r="KPN68" s="30">
        <f t="shared" si="219"/>
        <v>0</v>
      </c>
      <c r="KPO68" s="30">
        <f t="shared" si="219"/>
        <v>0</v>
      </c>
      <c r="KPP68" s="30">
        <f t="shared" si="219"/>
        <v>0</v>
      </c>
      <c r="KPQ68" s="30">
        <f t="shared" si="219"/>
        <v>0</v>
      </c>
      <c r="KPR68" s="30">
        <f t="shared" ref="KPR68:KSC68" si="220">IF(KPQ2&gt;year_stop,0,KPQ70)</f>
        <v>0</v>
      </c>
      <c r="KPS68" s="30">
        <f t="shared" si="220"/>
        <v>0</v>
      </c>
      <c r="KPT68" s="30">
        <f t="shared" si="220"/>
        <v>0</v>
      </c>
      <c r="KPU68" s="30">
        <f t="shared" si="220"/>
        <v>0</v>
      </c>
      <c r="KPV68" s="30">
        <f t="shared" si="220"/>
        <v>0</v>
      </c>
      <c r="KPW68" s="30">
        <f t="shared" si="220"/>
        <v>0</v>
      </c>
      <c r="KPX68" s="30">
        <f t="shared" si="220"/>
        <v>0</v>
      </c>
      <c r="KPY68" s="30">
        <f t="shared" si="220"/>
        <v>0</v>
      </c>
      <c r="KPZ68" s="30">
        <f t="shared" si="220"/>
        <v>0</v>
      </c>
      <c r="KQA68" s="30">
        <f t="shared" si="220"/>
        <v>0</v>
      </c>
      <c r="KQB68" s="30">
        <f t="shared" si="220"/>
        <v>0</v>
      </c>
      <c r="KQC68" s="30">
        <f t="shared" si="220"/>
        <v>0</v>
      </c>
      <c r="KQD68" s="30">
        <f t="shared" si="220"/>
        <v>0</v>
      </c>
      <c r="KQE68" s="30">
        <f t="shared" si="220"/>
        <v>0</v>
      </c>
      <c r="KQF68" s="30">
        <f t="shared" si="220"/>
        <v>0</v>
      </c>
      <c r="KQG68" s="30">
        <f t="shared" si="220"/>
        <v>0</v>
      </c>
      <c r="KQH68" s="30">
        <f t="shared" si="220"/>
        <v>0</v>
      </c>
      <c r="KQI68" s="30">
        <f t="shared" si="220"/>
        <v>0</v>
      </c>
      <c r="KQJ68" s="30">
        <f t="shared" si="220"/>
        <v>0</v>
      </c>
      <c r="KQK68" s="30">
        <f t="shared" si="220"/>
        <v>0</v>
      </c>
      <c r="KQL68" s="30">
        <f t="shared" si="220"/>
        <v>0</v>
      </c>
      <c r="KQM68" s="30">
        <f t="shared" si="220"/>
        <v>0</v>
      </c>
      <c r="KQN68" s="30">
        <f t="shared" si="220"/>
        <v>0</v>
      </c>
      <c r="KQO68" s="30">
        <f t="shared" si="220"/>
        <v>0</v>
      </c>
      <c r="KQP68" s="30">
        <f t="shared" si="220"/>
        <v>0</v>
      </c>
      <c r="KQQ68" s="30">
        <f t="shared" si="220"/>
        <v>0</v>
      </c>
      <c r="KQR68" s="30">
        <f t="shared" si="220"/>
        <v>0</v>
      </c>
      <c r="KQS68" s="30">
        <f t="shared" si="220"/>
        <v>0</v>
      </c>
      <c r="KQT68" s="30">
        <f t="shared" si="220"/>
        <v>0</v>
      </c>
      <c r="KQU68" s="30">
        <f t="shared" si="220"/>
        <v>0</v>
      </c>
      <c r="KQV68" s="30">
        <f t="shared" si="220"/>
        <v>0</v>
      </c>
      <c r="KQW68" s="30">
        <f t="shared" si="220"/>
        <v>0</v>
      </c>
      <c r="KQX68" s="30">
        <f t="shared" si="220"/>
        <v>0</v>
      </c>
      <c r="KQY68" s="30">
        <f t="shared" si="220"/>
        <v>0</v>
      </c>
      <c r="KQZ68" s="30">
        <f t="shared" si="220"/>
        <v>0</v>
      </c>
      <c r="KRA68" s="30">
        <f t="shared" si="220"/>
        <v>0</v>
      </c>
      <c r="KRB68" s="30">
        <f t="shared" si="220"/>
        <v>0</v>
      </c>
      <c r="KRC68" s="30">
        <f t="shared" si="220"/>
        <v>0</v>
      </c>
      <c r="KRD68" s="30">
        <f t="shared" si="220"/>
        <v>0</v>
      </c>
      <c r="KRE68" s="30">
        <f t="shared" si="220"/>
        <v>0</v>
      </c>
      <c r="KRF68" s="30">
        <f t="shared" si="220"/>
        <v>0</v>
      </c>
      <c r="KRG68" s="30">
        <f t="shared" si="220"/>
        <v>0</v>
      </c>
      <c r="KRH68" s="30">
        <f t="shared" si="220"/>
        <v>0</v>
      </c>
      <c r="KRI68" s="30">
        <f t="shared" si="220"/>
        <v>0</v>
      </c>
      <c r="KRJ68" s="30">
        <f t="shared" si="220"/>
        <v>0</v>
      </c>
      <c r="KRK68" s="30">
        <f t="shared" si="220"/>
        <v>0</v>
      </c>
      <c r="KRL68" s="30">
        <f t="shared" si="220"/>
        <v>0</v>
      </c>
      <c r="KRM68" s="30">
        <f t="shared" si="220"/>
        <v>0</v>
      </c>
      <c r="KRN68" s="30">
        <f t="shared" si="220"/>
        <v>0</v>
      </c>
      <c r="KRO68" s="30">
        <f t="shared" si="220"/>
        <v>0</v>
      </c>
      <c r="KRP68" s="30">
        <f t="shared" si="220"/>
        <v>0</v>
      </c>
      <c r="KRQ68" s="30">
        <f t="shared" si="220"/>
        <v>0</v>
      </c>
      <c r="KRR68" s="30">
        <f t="shared" si="220"/>
        <v>0</v>
      </c>
      <c r="KRS68" s="30">
        <f t="shared" si="220"/>
        <v>0</v>
      </c>
      <c r="KRT68" s="30">
        <f t="shared" si="220"/>
        <v>0</v>
      </c>
      <c r="KRU68" s="30">
        <f t="shared" si="220"/>
        <v>0</v>
      </c>
      <c r="KRV68" s="30">
        <f t="shared" si="220"/>
        <v>0</v>
      </c>
      <c r="KRW68" s="30">
        <f t="shared" si="220"/>
        <v>0</v>
      </c>
      <c r="KRX68" s="30">
        <f t="shared" si="220"/>
        <v>0</v>
      </c>
      <c r="KRY68" s="30">
        <f t="shared" si="220"/>
        <v>0</v>
      </c>
      <c r="KRZ68" s="30">
        <f t="shared" si="220"/>
        <v>0</v>
      </c>
      <c r="KSA68" s="30">
        <f t="shared" si="220"/>
        <v>0</v>
      </c>
      <c r="KSB68" s="30">
        <f t="shared" si="220"/>
        <v>0</v>
      </c>
      <c r="KSC68" s="30">
        <f t="shared" si="220"/>
        <v>0</v>
      </c>
      <c r="KSD68" s="30">
        <f t="shared" ref="KSD68:KUO68" si="221">IF(KSC2&gt;year_stop,0,KSC70)</f>
        <v>0</v>
      </c>
      <c r="KSE68" s="30">
        <f t="shared" si="221"/>
        <v>0</v>
      </c>
      <c r="KSF68" s="30">
        <f t="shared" si="221"/>
        <v>0</v>
      </c>
      <c r="KSG68" s="30">
        <f t="shared" si="221"/>
        <v>0</v>
      </c>
      <c r="KSH68" s="30">
        <f t="shared" si="221"/>
        <v>0</v>
      </c>
      <c r="KSI68" s="30">
        <f t="shared" si="221"/>
        <v>0</v>
      </c>
      <c r="KSJ68" s="30">
        <f t="shared" si="221"/>
        <v>0</v>
      </c>
      <c r="KSK68" s="30">
        <f t="shared" si="221"/>
        <v>0</v>
      </c>
      <c r="KSL68" s="30">
        <f t="shared" si="221"/>
        <v>0</v>
      </c>
      <c r="KSM68" s="30">
        <f t="shared" si="221"/>
        <v>0</v>
      </c>
      <c r="KSN68" s="30">
        <f t="shared" si="221"/>
        <v>0</v>
      </c>
      <c r="KSO68" s="30">
        <f t="shared" si="221"/>
        <v>0</v>
      </c>
      <c r="KSP68" s="30">
        <f t="shared" si="221"/>
        <v>0</v>
      </c>
      <c r="KSQ68" s="30">
        <f t="shared" si="221"/>
        <v>0</v>
      </c>
      <c r="KSR68" s="30">
        <f t="shared" si="221"/>
        <v>0</v>
      </c>
      <c r="KSS68" s="30">
        <f t="shared" si="221"/>
        <v>0</v>
      </c>
      <c r="KST68" s="30">
        <f t="shared" si="221"/>
        <v>0</v>
      </c>
      <c r="KSU68" s="30">
        <f t="shared" si="221"/>
        <v>0</v>
      </c>
      <c r="KSV68" s="30">
        <f t="shared" si="221"/>
        <v>0</v>
      </c>
      <c r="KSW68" s="30">
        <f t="shared" si="221"/>
        <v>0</v>
      </c>
      <c r="KSX68" s="30">
        <f t="shared" si="221"/>
        <v>0</v>
      </c>
      <c r="KSY68" s="30">
        <f t="shared" si="221"/>
        <v>0</v>
      </c>
      <c r="KSZ68" s="30">
        <f t="shared" si="221"/>
        <v>0</v>
      </c>
      <c r="KTA68" s="30">
        <f t="shared" si="221"/>
        <v>0</v>
      </c>
      <c r="KTB68" s="30">
        <f t="shared" si="221"/>
        <v>0</v>
      </c>
      <c r="KTC68" s="30">
        <f t="shared" si="221"/>
        <v>0</v>
      </c>
      <c r="KTD68" s="30">
        <f t="shared" si="221"/>
        <v>0</v>
      </c>
      <c r="KTE68" s="30">
        <f t="shared" si="221"/>
        <v>0</v>
      </c>
      <c r="KTF68" s="30">
        <f t="shared" si="221"/>
        <v>0</v>
      </c>
      <c r="KTG68" s="30">
        <f t="shared" si="221"/>
        <v>0</v>
      </c>
      <c r="KTH68" s="30">
        <f t="shared" si="221"/>
        <v>0</v>
      </c>
      <c r="KTI68" s="30">
        <f t="shared" si="221"/>
        <v>0</v>
      </c>
      <c r="KTJ68" s="30">
        <f t="shared" si="221"/>
        <v>0</v>
      </c>
      <c r="KTK68" s="30">
        <f t="shared" si="221"/>
        <v>0</v>
      </c>
      <c r="KTL68" s="30">
        <f t="shared" si="221"/>
        <v>0</v>
      </c>
      <c r="KTM68" s="30">
        <f t="shared" si="221"/>
        <v>0</v>
      </c>
      <c r="KTN68" s="30">
        <f t="shared" si="221"/>
        <v>0</v>
      </c>
      <c r="KTO68" s="30">
        <f t="shared" si="221"/>
        <v>0</v>
      </c>
      <c r="KTP68" s="30">
        <f t="shared" si="221"/>
        <v>0</v>
      </c>
      <c r="KTQ68" s="30">
        <f t="shared" si="221"/>
        <v>0</v>
      </c>
      <c r="KTR68" s="30">
        <f t="shared" si="221"/>
        <v>0</v>
      </c>
      <c r="KTS68" s="30">
        <f t="shared" si="221"/>
        <v>0</v>
      </c>
      <c r="KTT68" s="30">
        <f t="shared" si="221"/>
        <v>0</v>
      </c>
      <c r="KTU68" s="30">
        <f t="shared" si="221"/>
        <v>0</v>
      </c>
      <c r="KTV68" s="30">
        <f t="shared" si="221"/>
        <v>0</v>
      </c>
      <c r="KTW68" s="30">
        <f t="shared" si="221"/>
        <v>0</v>
      </c>
      <c r="KTX68" s="30">
        <f t="shared" si="221"/>
        <v>0</v>
      </c>
      <c r="KTY68" s="30">
        <f t="shared" si="221"/>
        <v>0</v>
      </c>
      <c r="KTZ68" s="30">
        <f t="shared" si="221"/>
        <v>0</v>
      </c>
      <c r="KUA68" s="30">
        <f t="shared" si="221"/>
        <v>0</v>
      </c>
      <c r="KUB68" s="30">
        <f t="shared" si="221"/>
        <v>0</v>
      </c>
      <c r="KUC68" s="30">
        <f t="shared" si="221"/>
        <v>0</v>
      </c>
      <c r="KUD68" s="30">
        <f t="shared" si="221"/>
        <v>0</v>
      </c>
      <c r="KUE68" s="30">
        <f t="shared" si="221"/>
        <v>0</v>
      </c>
      <c r="KUF68" s="30">
        <f t="shared" si="221"/>
        <v>0</v>
      </c>
      <c r="KUG68" s="30">
        <f t="shared" si="221"/>
        <v>0</v>
      </c>
      <c r="KUH68" s="30">
        <f t="shared" si="221"/>
        <v>0</v>
      </c>
      <c r="KUI68" s="30">
        <f t="shared" si="221"/>
        <v>0</v>
      </c>
      <c r="KUJ68" s="30">
        <f t="shared" si="221"/>
        <v>0</v>
      </c>
      <c r="KUK68" s="30">
        <f t="shared" si="221"/>
        <v>0</v>
      </c>
      <c r="KUL68" s="30">
        <f t="shared" si="221"/>
        <v>0</v>
      </c>
      <c r="KUM68" s="30">
        <f t="shared" si="221"/>
        <v>0</v>
      </c>
      <c r="KUN68" s="30">
        <f t="shared" si="221"/>
        <v>0</v>
      </c>
      <c r="KUO68" s="30">
        <f t="shared" si="221"/>
        <v>0</v>
      </c>
      <c r="KUP68" s="30">
        <f t="shared" ref="KUP68:KXA68" si="222">IF(KUO2&gt;year_stop,0,KUO70)</f>
        <v>0</v>
      </c>
      <c r="KUQ68" s="30">
        <f t="shared" si="222"/>
        <v>0</v>
      </c>
      <c r="KUR68" s="30">
        <f t="shared" si="222"/>
        <v>0</v>
      </c>
      <c r="KUS68" s="30">
        <f t="shared" si="222"/>
        <v>0</v>
      </c>
      <c r="KUT68" s="30">
        <f t="shared" si="222"/>
        <v>0</v>
      </c>
      <c r="KUU68" s="30">
        <f t="shared" si="222"/>
        <v>0</v>
      </c>
      <c r="KUV68" s="30">
        <f t="shared" si="222"/>
        <v>0</v>
      </c>
      <c r="KUW68" s="30">
        <f t="shared" si="222"/>
        <v>0</v>
      </c>
      <c r="KUX68" s="30">
        <f t="shared" si="222"/>
        <v>0</v>
      </c>
      <c r="KUY68" s="30">
        <f t="shared" si="222"/>
        <v>0</v>
      </c>
      <c r="KUZ68" s="30">
        <f t="shared" si="222"/>
        <v>0</v>
      </c>
      <c r="KVA68" s="30">
        <f t="shared" si="222"/>
        <v>0</v>
      </c>
      <c r="KVB68" s="30">
        <f t="shared" si="222"/>
        <v>0</v>
      </c>
      <c r="KVC68" s="30">
        <f t="shared" si="222"/>
        <v>0</v>
      </c>
      <c r="KVD68" s="30">
        <f t="shared" si="222"/>
        <v>0</v>
      </c>
      <c r="KVE68" s="30">
        <f t="shared" si="222"/>
        <v>0</v>
      </c>
      <c r="KVF68" s="30">
        <f t="shared" si="222"/>
        <v>0</v>
      </c>
      <c r="KVG68" s="30">
        <f t="shared" si="222"/>
        <v>0</v>
      </c>
      <c r="KVH68" s="30">
        <f t="shared" si="222"/>
        <v>0</v>
      </c>
      <c r="KVI68" s="30">
        <f t="shared" si="222"/>
        <v>0</v>
      </c>
      <c r="KVJ68" s="30">
        <f t="shared" si="222"/>
        <v>0</v>
      </c>
      <c r="KVK68" s="30">
        <f t="shared" si="222"/>
        <v>0</v>
      </c>
      <c r="KVL68" s="30">
        <f t="shared" si="222"/>
        <v>0</v>
      </c>
      <c r="KVM68" s="30">
        <f t="shared" si="222"/>
        <v>0</v>
      </c>
      <c r="KVN68" s="30">
        <f t="shared" si="222"/>
        <v>0</v>
      </c>
      <c r="KVO68" s="30">
        <f t="shared" si="222"/>
        <v>0</v>
      </c>
      <c r="KVP68" s="30">
        <f t="shared" si="222"/>
        <v>0</v>
      </c>
      <c r="KVQ68" s="30">
        <f t="shared" si="222"/>
        <v>0</v>
      </c>
      <c r="KVR68" s="30">
        <f t="shared" si="222"/>
        <v>0</v>
      </c>
      <c r="KVS68" s="30">
        <f t="shared" si="222"/>
        <v>0</v>
      </c>
      <c r="KVT68" s="30">
        <f t="shared" si="222"/>
        <v>0</v>
      </c>
      <c r="KVU68" s="30">
        <f t="shared" si="222"/>
        <v>0</v>
      </c>
      <c r="KVV68" s="30">
        <f t="shared" si="222"/>
        <v>0</v>
      </c>
      <c r="KVW68" s="30">
        <f t="shared" si="222"/>
        <v>0</v>
      </c>
      <c r="KVX68" s="30">
        <f t="shared" si="222"/>
        <v>0</v>
      </c>
      <c r="KVY68" s="30">
        <f t="shared" si="222"/>
        <v>0</v>
      </c>
      <c r="KVZ68" s="30">
        <f t="shared" si="222"/>
        <v>0</v>
      </c>
      <c r="KWA68" s="30">
        <f t="shared" si="222"/>
        <v>0</v>
      </c>
      <c r="KWB68" s="30">
        <f t="shared" si="222"/>
        <v>0</v>
      </c>
      <c r="KWC68" s="30">
        <f t="shared" si="222"/>
        <v>0</v>
      </c>
      <c r="KWD68" s="30">
        <f t="shared" si="222"/>
        <v>0</v>
      </c>
      <c r="KWE68" s="30">
        <f t="shared" si="222"/>
        <v>0</v>
      </c>
      <c r="KWF68" s="30">
        <f t="shared" si="222"/>
        <v>0</v>
      </c>
      <c r="KWG68" s="30">
        <f t="shared" si="222"/>
        <v>0</v>
      </c>
      <c r="KWH68" s="30">
        <f t="shared" si="222"/>
        <v>0</v>
      </c>
      <c r="KWI68" s="30">
        <f t="shared" si="222"/>
        <v>0</v>
      </c>
      <c r="KWJ68" s="30">
        <f t="shared" si="222"/>
        <v>0</v>
      </c>
      <c r="KWK68" s="30">
        <f t="shared" si="222"/>
        <v>0</v>
      </c>
      <c r="KWL68" s="30">
        <f t="shared" si="222"/>
        <v>0</v>
      </c>
      <c r="KWM68" s="30">
        <f t="shared" si="222"/>
        <v>0</v>
      </c>
      <c r="KWN68" s="30">
        <f t="shared" si="222"/>
        <v>0</v>
      </c>
      <c r="KWO68" s="30">
        <f t="shared" si="222"/>
        <v>0</v>
      </c>
      <c r="KWP68" s="30">
        <f t="shared" si="222"/>
        <v>0</v>
      </c>
      <c r="KWQ68" s="30">
        <f t="shared" si="222"/>
        <v>0</v>
      </c>
      <c r="KWR68" s="30">
        <f t="shared" si="222"/>
        <v>0</v>
      </c>
      <c r="KWS68" s="30">
        <f t="shared" si="222"/>
        <v>0</v>
      </c>
      <c r="KWT68" s="30">
        <f t="shared" si="222"/>
        <v>0</v>
      </c>
      <c r="KWU68" s="30">
        <f t="shared" si="222"/>
        <v>0</v>
      </c>
      <c r="KWV68" s="30">
        <f t="shared" si="222"/>
        <v>0</v>
      </c>
      <c r="KWW68" s="30">
        <f t="shared" si="222"/>
        <v>0</v>
      </c>
      <c r="KWX68" s="30">
        <f t="shared" si="222"/>
        <v>0</v>
      </c>
      <c r="KWY68" s="30">
        <f t="shared" si="222"/>
        <v>0</v>
      </c>
      <c r="KWZ68" s="30">
        <f t="shared" si="222"/>
        <v>0</v>
      </c>
      <c r="KXA68" s="30">
        <f t="shared" si="222"/>
        <v>0</v>
      </c>
      <c r="KXB68" s="30">
        <f t="shared" ref="KXB68:KZM68" si="223">IF(KXA2&gt;year_stop,0,KXA70)</f>
        <v>0</v>
      </c>
      <c r="KXC68" s="30">
        <f t="shared" si="223"/>
        <v>0</v>
      </c>
      <c r="KXD68" s="30">
        <f t="shared" si="223"/>
        <v>0</v>
      </c>
      <c r="KXE68" s="30">
        <f t="shared" si="223"/>
        <v>0</v>
      </c>
      <c r="KXF68" s="30">
        <f t="shared" si="223"/>
        <v>0</v>
      </c>
      <c r="KXG68" s="30">
        <f t="shared" si="223"/>
        <v>0</v>
      </c>
      <c r="KXH68" s="30">
        <f t="shared" si="223"/>
        <v>0</v>
      </c>
      <c r="KXI68" s="30">
        <f t="shared" si="223"/>
        <v>0</v>
      </c>
      <c r="KXJ68" s="30">
        <f t="shared" si="223"/>
        <v>0</v>
      </c>
      <c r="KXK68" s="30">
        <f t="shared" si="223"/>
        <v>0</v>
      </c>
      <c r="KXL68" s="30">
        <f t="shared" si="223"/>
        <v>0</v>
      </c>
      <c r="KXM68" s="30">
        <f t="shared" si="223"/>
        <v>0</v>
      </c>
      <c r="KXN68" s="30">
        <f t="shared" si="223"/>
        <v>0</v>
      </c>
      <c r="KXO68" s="30">
        <f t="shared" si="223"/>
        <v>0</v>
      </c>
      <c r="KXP68" s="30">
        <f t="shared" si="223"/>
        <v>0</v>
      </c>
      <c r="KXQ68" s="30">
        <f t="shared" si="223"/>
        <v>0</v>
      </c>
      <c r="KXR68" s="30">
        <f t="shared" si="223"/>
        <v>0</v>
      </c>
      <c r="KXS68" s="30">
        <f t="shared" si="223"/>
        <v>0</v>
      </c>
      <c r="KXT68" s="30">
        <f t="shared" si="223"/>
        <v>0</v>
      </c>
      <c r="KXU68" s="30">
        <f t="shared" si="223"/>
        <v>0</v>
      </c>
      <c r="KXV68" s="30">
        <f t="shared" si="223"/>
        <v>0</v>
      </c>
      <c r="KXW68" s="30">
        <f t="shared" si="223"/>
        <v>0</v>
      </c>
      <c r="KXX68" s="30">
        <f t="shared" si="223"/>
        <v>0</v>
      </c>
      <c r="KXY68" s="30">
        <f t="shared" si="223"/>
        <v>0</v>
      </c>
      <c r="KXZ68" s="30">
        <f t="shared" si="223"/>
        <v>0</v>
      </c>
      <c r="KYA68" s="30">
        <f t="shared" si="223"/>
        <v>0</v>
      </c>
      <c r="KYB68" s="30">
        <f t="shared" si="223"/>
        <v>0</v>
      </c>
      <c r="KYC68" s="30">
        <f t="shared" si="223"/>
        <v>0</v>
      </c>
      <c r="KYD68" s="30">
        <f t="shared" si="223"/>
        <v>0</v>
      </c>
      <c r="KYE68" s="30">
        <f t="shared" si="223"/>
        <v>0</v>
      </c>
      <c r="KYF68" s="30">
        <f t="shared" si="223"/>
        <v>0</v>
      </c>
      <c r="KYG68" s="30">
        <f t="shared" si="223"/>
        <v>0</v>
      </c>
      <c r="KYH68" s="30">
        <f t="shared" si="223"/>
        <v>0</v>
      </c>
      <c r="KYI68" s="30">
        <f t="shared" si="223"/>
        <v>0</v>
      </c>
      <c r="KYJ68" s="30">
        <f t="shared" si="223"/>
        <v>0</v>
      </c>
      <c r="KYK68" s="30">
        <f t="shared" si="223"/>
        <v>0</v>
      </c>
      <c r="KYL68" s="30">
        <f t="shared" si="223"/>
        <v>0</v>
      </c>
      <c r="KYM68" s="30">
        <f t="shared" si="223"/>
        <v>0</v>
      </c>
      <c r="KYN68" s="30">
        <f t="shared" si="223"/>
        <v>0</v>
      </c>
      <c r="KYO68" s="30">
        <f t="shared" si="223"/>
        <v>0</v>
      </c>
      <c r="KYP68" s="30">
        <f t="shared" si="223"/>
        <v>0</v>
      </c>
      <c r="KYQ68" s="30">
        <f t="shared" si="223"/>
        <v>0</v>
      </c>
      <c r="KYR68" s="30">
        <f t="shared" si="223"/>
        <v>0</v>
      </c>
      <c r="KYS68" s="30">
        <f t="shared" si="223"/>
        <v>0</v>
      </c>
      <c r="KYT68" s="30">
        <f t="shared" si="223"/>
        <v>0</v>
      </c>
      <c r="KYU68" s="30">
        <f t="shared" si="223"/>
        <v>0</v>
      </c>
      <c r="KYV68" s="30">
        <f t="shared" si="223"/>
        <v>0</v>
      </c>
      <c r="KYW68" s="30">
        <f t="shared" si="223"/>
        <v>0</v>
      </c>
      <c r="KYX68" s="30">
        <f t="shared" si="223"/>
        <v>0</v>
      </c>
      <c r="KYY68" s="30">
        <f t="shared" si="223"/>
        <v>0</v>
      </c>
      <c r="KYZ68" s="30">
        <f t="shared" si="223"/>
        <v>0</v>
      </c>
      <c r="KZA68" s="30">
        <f t="shared" si="223"/>
        <v>0</v>
      </c>
      <c r="KZB68" s="30">
        <f t="shared" si="223"/>
        <v>0</v>
      </c>
      <c r="KZC68" s="30">
        <f t="shared" si="223"/>
        <v>0</v>
      </c>
      <c r="KZD68" s="30">
        <f t="shared" si="223"/>
        <v>0</v>
      </c>
      <c r="KZE68" s="30">
        <f t="shared" si="223"/>
        <v>0</v>
      </c>
      <c r="KZF68" s="30">
        <f t="shared" si="223"/>
        <v>0</v>
      </c>
      <c r="KZG68" s="30">
        <f t="shared" si="223"/>
        <v>0</v>
      </c>
      <c r="KZH68" s="30">
        <f t="shared" si="223"/>
        <v>0</v>
      </c>
      <c r="KZI68" s="30">
        <f t="shared" si="223"/>
        <v>0</v>
      </c>
      <c r="KZJ68" s="30">
        <f t="shared" si="223"/>
        <v>0</v>
      </c>
      <c r="KZK68" s="30">
        <f t="shared" si="223"/>
        <v>0</v>
      </c>
      <c r="KZL68" s="30">
        <f t="shared" si="223"/>
        <v>0</v>
      </c>
      <c r="KZM68" s="30">
        <f t="shared" si="223"/>
        <v>0</v>
      </c>
      <c r="KZN68" s="30">
        <f t="shared" ref="KZN68:LBY68" si="224">IF(KZM2&gt;year_stop,0,KZM70)</f>
        <v>0</v>
      </c>
      <c r="KZO68" s="30">
        <f t="shared" si="224"/>
        <v>0</v>
      </c>
      <c r="KZP68" s="30">
        <f t="shared" si="224"/>
        <v>0</v>
      </c>
      <c r="KZQ68" s="30">
        <f t="shared" si="224"/>
        <v>0</v>
      </c>
      <c r="KZR68" s="30">
        <f t="shared" si="224"/>
        <v>0</v>
      </c>
      <c r="KZS68" s="30">
        <f t="shared" si="224"/>
        <v>0</v>
      </c>
      <c r="KZT68" s="30">
        <f t="shared" si="224"/>
        <v>0</v>
      </c>
      <c r="KZU68" s="30">
        <f t="shared" si="224"/>
        <v>0</v>
      </c>
      <c r="KZV68" s="30">
        <f t="shared" si="224"/>
        <v>0</v>
      </c>
      <c r="KZW68" s="30">
        <f t="shared" si="224"/>
        <v>0</v>
      </c>
      <c r="KZX68" s="30">
        <f t="shared" si="224"/>
        <v>0</v>
      </c>
      <c r="KZY68" s="30">
        <f t="shared" si="224"/>
        <v>0</v>
      </c>
      <c r="KZZ68" s="30">
        <f t="shared" si="224"/>
        <v>0</v>
      </c>
      <c r="LAA68" s="30">
        <f t="shared" si="224"/>
        <v>0</v>
      </c>
      <c r="LAB68" s="30">
        <f t="shared" si="224"/>
        <v>0</v>
      </c>
      <c r="LAC68" s="30">
        <f t="shared" si="224"/>
        <v>0</v>
      </c>
      <c r="LAD68" s="30">
        <f t="shared" si="224"/>
        <v>0</v>
      </c>
      <c r="LAE68" s="30">
        <f t="shared" si="224"/>
        <v>0</v>
      </c>
      <c r="LAF68" s="30">
        <f t="shared" si="224"/>
        <v>0</v>
      </c>
      <c r="LAG68" s="30">
        <f t="shared" si="224"/>
        <v>0</v>
      </c>
      <c r="LAH68" s="30">
        <f t="shared" si="224"/>
        <v>0</v>
      </c>
      <c r="LAI68" s="30">
        <f t="shared" si="224"/>
        <v>0</v>
      </c>
      <c r="LAJ68" s="30">
        <f t="shared" si="224"/>
        <v>0</v>
      </c>
      <c r="LAK68" s="30">
        <f t="shared" si="224"/>
        <v>0</v>
      </c>
      <c r="LAL68" s="30">
        <f t="shared" si="224"/>
        <v>0</v>
      </c>
      <c r="LAM68" s="30">
        <f t="shared" si="224"/>
        <v>0</v>
      </c>
      <c r="LAN68" s="30">
        <f t="shared" si="224"/>
        <v>0</v>
      </c>
      <c r="LAO68" s="30">
        <f t="shared" si="224"/>
        <v>0</v>
      </c>
      <c r="LAP68" s="30">
        <f t="shared" si="224"/>
        <v>0</v>
      </c>
      <c r="LAQ68" s="30">
        <f t="shared" si="224"/>
        <v>0</v>
      </c>
      <c r="LAR68" s="30">
        <f t="shared" si="224"/>
        <v>0</v>
      </c>
      <c r="LAS68" s="30">
        <f t="shared" si="224"/>
        <v>0</v>
      </c>
      <c r="LAT68" s="30">
        <f t="shared" si="224"/>
        <v>0</v>
      </c>
      <c r="LAU68" s="30">
        <f t="shared" si="224"/>
        <v>0</v>
      </c>
      <c r="LAV68" s="30">
        <f t="shared" si="224"/>
        <v>0</v>
      </c>
      <c r="LAW68" s="30">
        <f t="shared" si="224"/>
        <v>0</v>
      </c>
      <c r="LAX68" s="30">
        <f t="shared" si="224"/>
        <v>0</v>
      </c>
      <c r="LAY68" s="30">
        <f t="shared" si="224"/>
        <v>0</v>
      </c>
      <c r="LAZ68" s="30">
        <f t="shared" si="224"/>
        <v>0</v>
      </c>
      <c r="LBA68" s="30">
        <f t="shared" si="224"/>
        <v>0</v>
      </c>
      <c r="LBB68" s="30">
        <f t="shared" si="224"/>
        <v>0</v>
      </c>
      <c r="LBC68" s="30">
        <f t="shared" si="224"/>
        <v>0</v>
      </c>
      <c r="LBD68" s="30">
        <f t="shared" si="224"/>
        <v>0</v>
      </c>
      <c r="LBE68" s="30">
        <f t="shared" si="224"/>
        <v>0</v>
      </c>
      <c r="LBF68" s="30">
        <f t="shared" si="224"/>
        <v>0</v>
      </c>
      <c r="LBG68" s="30">
        <f t="shared" si="224"/>
        <v>0</v>
      </c>
      <c r="LBH68" s="30">
        <f t="shared" si="224"/>
        <v>0</v>
      </c>
      <c r="LBI68" s="30">
        <f t="shared" si="224"/>
        <v>0</v>
      </c>
      <c r="LBJ68" s="30">
        <f t="shared" si="224"/>
        <v>0</v>
      </c>
      <c r="LBK68" s="30">
        <f t="shared" si="224"/>
        <v>0</v>
      </c>
      <c r="LBL68" s="30">
        <f t="shared" si="224"/>
        <v>0</v>
      </c>
      <c r="LBM68" s="30">
        <f t="shared" si="224"/>
        <v>0</v>
      </c>
      <c r="LBN68" s="30">
        <f t="shared" si="224"/>
        <v>0</v>
      </c>
      <c r="LBO68" s="30">
        <f t="shared" si="224"/>
        <v>0</v>
      </c>
      <c r="LBP68" s="30">
        <f t="shared" si="224"/>
        <v>0</v>
      </c>
      <c r="LBQ68" s="30">
        <f t="shared" si="224"/>
        <v>0</v>
      </c>
      <c r="LBR68" s="30">
        <f t="shared" si="224"/>
        <v>0</v>
      </c>
      <c r="LBS68" s="30">
        <f t="shared" si="224"/>
        <v>0</v>
      </c>
      <c r="LBT68" s="30">
        <f t="shared" si="224"/>
        <v>0</v>
      </c>
      <c r="LBU68" s="30">
        <f t="shared" si="224"/>
        <v>0</v>
      </c>
      <c r="LBV68" s="30">
        <f t="shared" si="224"/>
        <v>0</v>
      </c>
      <c r="LBW68" s="30">
        <f t="shared" si="224"/>
        <v>0</v>
      </c>
      <c r="LBX68" s="30">
        <f t="shared" si="224"/>
        <v>0</v>
      </c>
      <c r="LBY68" s="30">
        <f t="shared" si="224"/>
        <v>0</v>
      </c>
      <c r="LBZ68" s="30">
        <f t="shared" ref="LBZ68:LEK68" si="225">IF(LBY2&gt;year_stop,0,LBY70)</f>
        <v>0</v>
      </c>
      <c r="LCA68" s="30">
        <f t="shared" si="225"/>
        <v>0</v>
      </c>
      <c r="LCB68" s="30">
        <f t="shared" si="225"/>
        <v>0</v>
      </c>
      <c r="LCC68" s="30">
        <f t="shared" si="225"/>
        <v>0</v>
      </c>
      <c r="LCD68" s="30">
        <f t="shared" si="225"/>
        <v>0</v>
      </c>
      <c r="LCE68" s="30">
        <f t="shared" si="225"/>
        <v>0</v>
      </c>
      <c r="LCF68" s="30">
        <f t="shared" si="225"/>
        <v>0</v>
      </c>
      <c r="LCG68" s="30">
        <f t="shared" si="225"/>
        <v>0</v>
      </c>
      <c r="LCH68" s="30">
        <f t="shared" si="225"/>
        <v>0</v>
      </c>
      <c r="LCI68" s="30">
        <f t="shared" si="225"/>
        <v>0</v>
      </c>
      <c r="LCJ68" s="30">
        <f t="shared" si="225"/>
        <v>0</v>
      </c>
      <c r="LCK68" s="30">
        <f t="shared" si="225"/>
        <v>0</v>
      </c>
      <c r="LCL68" s="30">
        <f t="shared" si="225"/>
        <v>0</v>
      </c>
      <c r="LCM68" s="30">
        <f t="shared" si="225"/>
        <v>0</v>
      </c>
      <c r="LCN68" s="30">
        <f t="shared" si="225"/>
        <v>0</v>
      </c>
      <c r="LCO68" s="30">
        <f t="shared" si="225"/>
        <v>0</v>
      </c>
      <c r="LCP68" s="30">
        <f t="shared" si="225"/>
        <v>0</v>
      </c>
      <c r="LCQ68" s="30">
        <f t="shared" si="225"/>
        <v>0</v>
      </c>
      <c r="LCR68" s="30">
        <f t="shared" si="225"/>
        <v>0</v>
      </c>
      <c r="LCS68" s="30">
        <f t="shared" si="225"/>
        <v>0</v>
      </c>
      <c r="LCT68" s="30">
        <f t="shared" si="225"/>
        <v>0</v>
      </c>
      <c r="LCU68" s="30">
        <f t="shared" si="225"/>
        <v>0</v>
      </c>
      <c r="LCV68" s="30">
        <f t="shared" si="225"/>
        <v>0</v>
      </c>
      <c r="LCW68" s="30">
        <f t="shared" si="225"/>
        <v>0</v>
      </c>
      <c r="LCX68" s="30">
        <f t="shared" si="225"/>
        <v>0</v>
      </c>
      <c r="LCY68" s="30">
        <f t="shared" si="225"/>
        <v>0</v>
      </c>
      <c r="LCZ68" s="30">
        <f t="shared" si="225"/>
        <v>0</v>
      </c>
      <c r="LDA68" s="30">
        <f t="shared" si="225"/>
        <v>0</v>
      </c>
      <c r="LDB68" s="30">
        <f t="shared" si="225"/>
        <v>0</v>
      </c>
      <c r="LDC68" s="30">
        <f t="shared" si="225"/>
        <v>0</v>
      </c>
      <c r="LDD68" s="30">
        <f t="shared" si="225"/>
        <v>0</v>
      </c>
      <c r="LDE68" s="30">
        <f t="shared" si="225"/>
        <v>0</v>
      </c>
      <c r="LDF68" s="30">
        <f t="shared" si="225"/>
        <v>0</v>
      </c>
      <c r="LDG68" s="30">
        <f t="shared" si="225"/>
        <v>0</v>
      </c>
      <c r="LDH68" s="30">
        <f t="shared" si="225"/>
        <v>0</v>
      </c>
      <c r="LDI68" s="30">
        <f t="shared" si="225"/>
        <v>0</v>
      </c>
      <c r="LDJ68" s="30">
        <f t="shared" si="225"/>
        <v>0</v>
      </c>
      <c r="LDK68" s="30">
        <f t="shared" si="225"/>
        <v>0</v>
      </c>
      <c r="LDL68" s="30">
        <f t="shared" si="225"/>
        <v>0</v>
      </c>
      <c r="LDM68" s="30">
        <f t="shared" si="225"/>
        <v>0</v>
      </c>
      <c r="LDN68" s="30">
        <f t="shared" si="225"/>
        <v>0</v>
      </c>
      <c r="LDO68" s="30">
        <f t="shared" si="225"/>
        <v>0</v>
      </c>
      <c r="LDP68" s="30">
        <f t="shared" si="225"/>
        <v>0</v>
      </c>
      <c r="LDQ68" s="30">
        <f t="shared" si="225"/>
        <v>0</v>
      </c>
      <c r="LDR68" s="30">
        <f t="shared" si="225"/>
        <v>0</v>
      </c>
      <c r="LDS68" s="30">
        <f t="shared" si="225"/>
        <v>0</v>
      </c>
      <c r="LDT68" s="30">
        <f t="shared" si="225"/>
        <v>0</v>
      </c>
      <c r="LDU68" s="30">
        <f t="shared" si="225"/>
        <v>0</v>
      </c>
      <c r="LDV68" s="30">
        <f t="shared" si="225"/>
        <v>0</v>
      </c>
      <c r="LDW68" s="30">
        <f t="shared" si="225"/>
        <v>0</v>
      </c>
      <c r="LDX68" s="30">
        <f t="shared" si="225"/>
        <v>0</v>
      </c>
      <c r="LDY68" s="30">
        <f t="shared" si="225"/>
        <v>0</v>
      </c>
      <c r="LDZ68" s="30">
        <f t="shared" si="225"/>
        <v>0</v>
      </c>
      <c r="LEA68" s="30">
        <f t="shared" si="225"/>
        <v>0</v>
      </c>
      <c r="LEB68" s="30">
        <f t="shared" si="225"/>
        <v>0</v>
      </c>
      <c r="LEC68" s="30">
        <f t="shared" si="225"/>
        <v>0</v>
      </c>
      <c r="LED68" s="30">
        <f t="shared" si="225"/>
        <v>0</v>
      </c>
      <c r="LEE68" s="30">
        <f t="shared" si="225"/>
        <v>0</v>
      </c>
      <c r="LEF68" s="30">
        <f t="shared" si="225"/>
        <v>0</v>
      </c>
      <c r="LEG68" s="30">
        <f t="shared" si="225"/>
        <v>0</v>
      </c>
      <c r="LEH68" s="30">
        <f t="shared" si="225"/>
        <v>0</v>
      </c>
      <c r="LEI68" s="30">
        <f t="shared" si="225"/>
        <v>0</v>
      </c>
      <c r="LEJ68" s="30">
        <f t="shared" si="225"/>
        <v>0</v>
      </c>
      <c r="LEK68" s="30">
        <f t="shared" si="225"/>
        <v>0</v>
      </c>
      <c r="LEL68" s="30">
        <f t="shared" ref="LEL68:LGW68" si="226">IF(LEK2&gt;year_stop,0,LEK70)</f>
        <v>0</v>
      </c>
      <c r="LEM68" s="30">
        <f t="shared" si="226"/>
        <v>0</v>
      </c>
      <c r="LEN68" s="30">
        <f t="shared" si="226"/>
        <v>0</v>
      </c>
      <c r="LEO68" s="30">
        <f t="shared" si="226"/>
        <v>0</v>
      </c>
      <c r="LEP68" s="30">
        <f t="shared" si="226"/>
        <v>0</v>
      </c>
      <c r="LEQ68" s="30">
        <f t="shared" si="226"/>
        <v>0</v>
      </c>
      <c r="LER68" s="30">
        <f t="shared" si="226"/>
        <v>0</v>
      </c>
      <c r="LES68" s="30">
        <f t="shared" si="226"/>
        <v>0</v>
      </c>
      <c r="LET68" s="30">
        <f t="shared" si="226"/>
        <v>0</v>
      </c>
      <c r="LEU68" s="30">
        <f t="shared" si="226"/>
        <v>0</v>
      </c>
      <c r="LEV68" s="30">
        <f t="shared" si="226"/>
        <v>0</v>
      </c>
      <c r="LEW68" s="30">
        <f t="shared" si="226"/>
        <v>0</v>
      </c>
      <c r="LEX68" s="30">
        <f t="shared" si="226"/>
        <v>0</v>
      </c>
      <c r="LEY68" s="30">
        <f t="shared" si="226"/>
        <v>0</v>
      </c>
      <c r="LEZ68" s="30">
        <f t="shared" si="226"/>
        <v>0</v>
      </c>
      <c r="LFA68" s="30">
        <f t="shared" si="226"/>
        <v>0</v>
      </c>
      <c r="LFB68" s="30">
        <f t="shared" si="226"/>
        <v>0</v>
      </c>
      <c r="LFC68" s="30">
        <f t="shared" si="226"/>
        <v>0</v>
      </c>
      <c r="LFD68" s="30">
        <f t="shared" si="226"/>
        <v>0</v>
      </c>
      <c r="LFE68" s="30">
        <f t="shared" si="226"/>
        <v>0</v>
      </c>
      <c r="LFF68" s="30">
        <f t="shared" si="226"/>
        <v>0</v>
      </c>
      <c r="LFG68" s="30">
        <f t="shared" si="226"/>
        <v>0</v>
      </c>
      <c r="LFH68" s="30">
        <f t="shared" si="226"/>
        <v>0</v>
      </c>
      <c r="LFI68" s="30">
        <f t="shared" si="226"/>
        <v>0</v>
      </c>
      <c r="LFJ68" s="30">
        <f t="shared" si="226"/>
        <v>0</v>
      </c>
      <c r="LFK68" s="30">
        <f t="shared" si="226"/>
        <v>0</v>
      </c>
      <c r="LFL68" s="30">
        <f t="shared" si="226"/>
        <v>0</v>
      </c>
      <c r="LFM68" s="30">
        <f t="shared" si="226"/>
        <v>0</v>
      </c>
      <c r="LFN68" s="30">
        <f t="shared" si="226"/>
        <v>0</v>
      </c>
      <c r="LFO68" s="30">
        <f t="shared" si="226"/>
        <v>0</v>
      </c>
      <c r="LFP68" s="30">
        <f t="shared" si="226"/>
        <v>0</v>
      </c>
      <c r="LFQ68" s="30">
        <f t="shared" si="226"/>
        <v>0</v>
      </c>
      <c r="LFR68" s="30">
        <f t="shared" si="226"/>
        <v>0</v>
      </c>
      <c r="LFS68" s="30">
        <f t="shared" si="226"/>
        <v>0</v>
      </c>
      <c r="LFT68" s="30">
        <f t="shared" si="226"/>
        <v>0</v>
      </c>
      <c r="LFU68" s="30">
        <f t="shared" si="226"/>
        <v>0</v>
      </c>
      <c r="LFV68" s="30">
        <f t="shared" si="226"/>
        <v>0</v>
      </c>
      <c r="LFW68" s="30">
        <f t="shared" si="226"/>
        <v>0</v>
      </c>
      <c r="LFX68" s="30">
        <f t="shared" si="226"/>
        <v>0</v>
      </c>
      <c r="LFY68" s="30">
        <f t="shared" si="226"/>
        <v>0</v>
      </c>
      <c r="LFZ68" s="30">
        <f t="shared" si="226"/>
        <v>0</v>
      </c>
      <c r="LGA68" s="30">
        <f t="shared" si="226"/>
        <v>0</v>
      </c>
      <c r="LGB68" s="30">
        <f t="shared" si="226"/>
        <v>0</v>
      </c>
      <c r="LGC68" s="30">
        <f t="shared" si="226"/>
        <v>0</v>
      </c>
      <c r="LGD68" s="30">
        <f t="shared" si="226"/>
        <v>0</v>
      </c>
      <c r="LGE68" s="30">
        <f t="shared" si="226"/>
        <v>0</v>
      </c>
      <c r="LGF68" s="30">
        <f t="shared" si="226"/>
        <v>0</v>
      </c>
      <c r="LGG68" s="30">
        <f t="shared" si="226"/>
        <v>0</v>
      </c>
      <c r="LGH68" s="30">
        <f t="shared" si="226"/>
        <v>0</v>
      </c>
      <c r="LGI68" s="30">
        <f t="shared" si="226"/>
        <v>0</v>
      </c>
      <c r="LGJ68" s="30">
        <f t="shared" si="226"/>
        <v>0</v>
      </c>
      <c r="LGK68" s="30">
        <f t="shared" si="226"/>
        <v>0</v>
      </c>
      <c r="LGL68" s="30">
        <f t="shared" si="226"/>
        <v>0</v>
      </c>
      <c r="LGM68" s="30">
        <f t="shared" si="226"/>
        <v>0</v>
      </c>
      <c r="LGN68" s="30">
        <f t="shared" si="226"/>
        <v>0</v>
      </c>
      <c r="LGO68" s="30">
        <f t="shared" si="226"/>
        <v>0</v>
      </c>
      <c r="LGP68" s="30">
        <f t="shared" si="226"/>
        <v>0</v>
      </c>
      <c r="LGQ68" s="30">
        <f t="shared" si="226"/>
        <v>0</v>
      </c>
      <c r="LGR68" s="30">
        <f t="shared" si="226"/>
        <v>0</v>
      </c>
      <c r="LGS68" s="30">
        <f t="shared" si="226"/>
        <v>0</v>
      </c>
      <c r="LGT68" s="30">
        <f t="shared" si="226"/>
        <v>0</v>
      </c>
      <c r="LGU68" s="30">
        <f t="shared" si="226"/>
        <v>0</v>
      </c>
      <c r="LGV68" s="30">
        <f t="shared" si="226"/>
        <v>0</v>
      </c>
      <c r="LGW68" s="30">
        <f t="shared" si="226"/>
        <v>0</v>
      </c>
      <c r="LGX68" s="30">
        <f t="shared" ref="LGX68:LJI68" si="227">IF(LGW2&gt;year_stop,0,LGW70)</f>
        <v>0</v>
      </c>
      <c r="LGY68" s="30">
        <f t="shared" si="227"/>
        <v>0</v>
      </c>
      <c r="LGZ68" s="30">
        <f t="shared" si="227"/>
        <v>0</v>
      </c>
      <c r="LHA68" s="30">
        <f t="shared" si="227"/>
        <v>0</v>
      </c>
      <c r="LHB68" s="30">
        <f t="shared" si="227"/>
        <v>0</v>
      </c>
      <c r="LHC68" s="30">
        <f t="shared" si="227"/>
        <v>0</v>
      </c>
      <c r="LHD68" s="30">
        <f t="shared" si="227"/>
        <v>0</v>
      </c>
      <c r="LHE68" s="30">
        <f t="shared" si="227"/>
        <v>0</v>
      </c>
      <c r="LHF68" s="30">
        <f t="shared" si="227"/>
        <v>0</v>
      </c>
      <c r="LHG68" s="30">
        <f t="shared" si="227"/>
        <v>0</v>
      </c>
      <c r="LHH68" s="30">
        <f t="shared" si="227"/>
        <v>0</v>
      </c>
      <c r="LHI68" s="30">
        <f t="shared" si="227"/>
        <v>0</v>
      </c>
      <c r="LHJ68" s="30">
        <f t="shared" si="227"/>
        <v>0</v>
      </c>
      <c r="LHK68" s="30">
        <f t="shared" si="227"/>
        <v>0</v>
      </c>
      <c r="LHL68" s="30">
        <f t="shared" si="227"/>
        <v>0</v>
      </c>
      <c r="LHM68" s="30">
        <f t="shared" si="227"/>
        <v>0</v>
      </c>
      <c r="LHN68" s="30">
        <f t="shared" si="227"/>
        <v>0</v>
      </c>
      <c r="LHO68" s="30">
        <f t="shared" si="227"/>
        <v>0</v>
      </c>
      <c r="LHP68" s="30">
        <f t="shared" si="227"/>
        <v>0</v>
      </c>
      <c r="LHQ68" s="30">
        <f t="shared" si="227"/>
        <v>0</v>
      </c>
      <c r="LHR68" s="30">
        <f t="shared" si="227"/>
        <v>0</v>
      </c>
      <c r="LHS68" s="30">
        <f t="shared" si="227"/>
        <v>0</v>
      </c>
      <c r="LHT68" s="30">
        <f t="shared" si="227"/>
        <v>0</v>
      </c>
      <c r="LHU68" s="30">
        <f t="shared" si="227"/>
        <v>0</v>
      </c>
      <c r="LHV68" s="30">
        <f t="shared" si="227"/>
        <v>0</v>
      </c>
      <c r="LHW68" s="30">
        <f t="shared" si="227"/>
        <v>0</v>
      </c>
      <c r="LHX68" s="30">
        <f t="shared" si="227"/>
        <v>0</v>
      </c>
      <c r="LHY68" s="30">
        <f t="shared" si="227"/>
        <v>0</v>
      </c>
      <c r="LHZ68" s="30">
        <f t="shared" si="227"/>
        <v>0</v>
      </c>
      <c r="LIA68" s="30">
        <f t="shared" si="227"/>
        <v>0</v>
      </c>
      <c r="LIB68" s="30">
        <f t="shared" si="227"/>
        <v>0</v>
      </c>
      <c r="LIC68" s="30">
        <f t="shared" si="227"/>
        <v>0</v>
      </c>
      <c r="LID68" s="30">
        <f t="shared" si="227"/>
        <v>0</v>
      </c>
      <c r="LIE68" s="30">
        <f t="shared" si="227"/>
        <v>0</v>
      </c>
      <c r="LIF68" s="30">
        <f t="shared" si="227"/>
        <v>0</v>
      </c>
      <c r="LIG68" s="30">
        <f t="shared" si="227"/>
        <v>0</v>
      </c>
      <c r="LIH68" s="30">
        <f t="shared" si="227"/>
        <v>0</v>
      </c>
      <c r="LII68" s="30">
        <f t="shared" si="227"/>
        <v>0</v>
      </c>
      <c r="LIJ68" s="30">
        <f t="shared" si="227"/>
        <v>0</v>
      </c>
      <c r="LIK68" s="30">
        <f t="shared" si="227"/>
        <v>0</v>
      </c>
      <c r="LIL68" s="30">
        <f t="shared" si="227"/>
        <v>0</v>
      </c>
      <c r="LIM68" s="30">
        <f t="shared" si="227"/>
        <v>0</v>
      </c>
      <c r="LIN68" s="30">
        <f t="shared" si="227"/>
        <v>0</v>
      </c>
      <c r="LIO68" s="30">
        <f t="shared" si="227"/>
        <v>0</v>
      </c>
      <c r="LIP68" s="30">
        <f t="shared" si="227"/>
        <v>0</v>
      </c>
      <c r="LIQ68" s="30">
        <f t="shared" si="227"/>
        <v>0</v>
      </c>
      <c r="LIR68" s="30">
        <f t="shared" si="227"/>
        <v>0</v>
      </c>
      <c r="LIS68" s="30">
        <f t="shared" si="227"/>
        <v>0</v>
      </c>
      <c r="LIT68" s="30">
        <f t="shared" si="227"/>
        <v>0</v>
      </c>
      <c r="LIU68" s="30">
        <f t="shared" si="227"/>
        <v>0</v>
      </c>
      <c r="LIV68" s="30">
        <f t="shared" si="227"/>
        <v>0</v>
      </c>
      <c r="LIW68" s="30">
        <f t="shared" si="227"/>
        <v>0</v>
      </c>
      <c r="LIX68" s="30">
        <f t="shared" si="227"/>
        <v>0</v>
      </c>
      <c r="LIY68" s="30">
        <f t="shared" si="227"/>
        <v>0</v>
      </c>
      <c r="LIZ68" s="30">
        <f t="shared" si="227"/>
        <v>0</v>
      </c>
      <c r="LJA68" s="30">
        <f t="shared" si="227"/>
        <v>0</v>
      </c>
      <c r="LJB68" s="30">
        <f t="shared" si="227"/>
        <v>0</v>
      </c>
      <c r="LJC68" s="30">
        <f t="shared" si="227"/>
        <v>0</v>
      </c>
      <c r="LJD68" s="30">
        <f t="shared" si="227"/>
        <v>0</v>
      </c>
      <c r="LJE68" s="30">
        <f t="shared" si="227"/>
        <v>0</v>
      </c>
      <c r="LJF68" s="30">
        <f t="shared" si="227"/>
        <v>0</v>
      </c>
      <c r="LJG68" s="30">
        <f t="shared" si="227"/>
        <v>0</v>
      </c>
      <c r="LJH68" s="30">
        <f t="shared" si="227"/>
        <v>0</v>
      </c>
      <c r="LJI68" s="30">
        <f t="shared" si="227"/>
        <v>0</v>
      </c>
      <c r="LJJ68" s="30">
        <f t="shared" ref="LJJ68:LLU68" si="228">IF(LJI2&gt;year_stop,0,LJI70)</f>
        <v>0</v>
      </c>
      <c r="LJK68" s="30">
        <f t="shared" si="228"/>
        <v>0</v>
      </c>
      <c r="LJL68" s="30">
        <f t="shared" si="228"/>
        <v>0</v>
      </c>
      <c r="LJM68" s="30">
        <f t="shared" si="228"/>
        <v>0</v>
      </c>
      <c r="LJN68" s="30">
        <f t="shared" si="228"/>
        <v>0</v>
      </c>
      <c r="LJO68" s="30">
        <f t="shared" si="228"/>
        <v>0</v>
      </c>
      <c r="LJP68" s="30">
        <f t="shared" si="228"/>
        <v>0</v>
      </c>
      <c r="LJQ68" s="30">
        <f t="shared" si="228"/>
        <v>0</v>
      </c>
      <c r="LJR68" s="30">
        <f t="shared" si="228"/>
        <v>0</v>
      </c>
      <c r="LJS68" s="30">
        <f t="shared" si="228"/>
        <v>0</v>
      </c>
      <c r="LJT68" s="30">
        <f t="shared" si="228"/>
        <v>0</v>
      </c>
      <c r="LJU68" s="30">
        <f t="shared" si="228"/>
        <v>0</v>
      </c>
      <c r="LJV68" s="30">
        <f t="shared" si="228"/>
        <v>0</v>
      </c>
      <c r="LJW68" s="30">
        <f t="shared" si="228"/>
        <v>0</v>
      </c>
      <c r="LJX68" s="30">
        <f t="shared" si="228"/>
        <v>0</v>
      </c>
      <c r="LJY68" s="30">
        <f t="shared" si="228"/>
        <v>0</v>
      </c>
      <c r="LJZ68" s="30">
        <f t="shared" si="228"/>
        <v>0</v>
      </c>
      <c r="LKA68" s="30">
        <f t="shared" si="228"/>
        <v>0</v>
      </c>
      <c r="LKB68" s="30">
        <f t="shared" si="228"/>
        <v>0</v>
      </c>
      <c r="LKC68" s="30">
        <f t="shared" si="228"/>
        <v>0</v>
      </c>
      <c r="LKD68" s="30">
        <f t="shared" si="228"/>
        <v>0</v>
      </c>
      <c r="LKE68" s="30">
        <f t="shared" si="228"/>
        <v>0</v>
      </c>
      <c r="LKF68" s="30">
        <f t="shared" si="228"/>
        <v>0</v>
      </c>
      <c r="LKG68" s="30">
        <f t="shared" si="228"/>
        <v>0</v>
      </c>
      <c r="LKH68" s="30">
        <f t="shared" si="228"/>
        <v>0</v>
      </c>
      <c r="LKI68" s="30">
        <f t="shared" si="228"/>
        <v>0</v>
      </c>
      <c r="LKJ68" s="30">
        <f t="shared" si="228"/>
        <v>0</v>
      </c>
      <c r="LKK68" s="30">
        <f t="shared" si="228"/>
        <v>0</v>
      </c>
      <c r="LKL68" s="30">
        <f t="shared" si="228"/>
        <v>0</v>
      </c>
      <c r="LKM68" s="30">
        <f t="shared" si="228"/>
        <v>0</v>
      </c>
      <c r="LKN68" s="30">
        <f t="shared" si="228"/>
        <v>0</v>
      </c>
      <c r="LKO68" s="30">
        <f t="shared" si="228"/>
        <v>0</v>
      </c>
      <c r="LKP68" s="30">
        <f t="shared" si="228"/>
        <v>0</v>
      </c>
      <c r="LKQ68" s="30">
        <f t="shared" si="228"/>
        <v>0</v>
      </c>
      <c r="LKR68" s="30">
        <f t="shared" si="228"/>
        <v>0</v>
      </c>
      <c r="LKS68" s="30">
        <f t="shared" si="228"/>
        <v>0</v>
      </c>
      <c r="LKT68" s="30">
        <f t="shared" si="228"/>
        <v>0</v>
      </c>
      <c r="LKU68" s="30">
        <f t="shared" si="228"/>
        <v>0</v>
      </c>
      <c r="LKV68" s="30">
        <f t="shared" si="228"/>
        <v>0</v>
      </c>
      <c r="LKW68" s="30">
        <f t="shared" si="228"/>
        <v>0</v>
      </c>
      <c r="LKX68" s="30">
        <f t="shared" si="228"/>
        <v>0</v>
      </c>
      <c r="LKY68" s="30">
        <f t="shared" si="228"/>
        <v>0</v>
      </c>
      <c r="LKZ68" s="30">
        <f t="shared" si="228"/>
        <v>0</v>
      </c>
      <c r="LLA68" s="30">
        <f t="shared" si="228"/>
        <v>0</v>
      </c>
      <c r="LLB68" s="30">
        <f t="shared" si="228"/>
        <v>0</v>
      </c>
      <c r="LLC68" s="30">
        <f t="shared" si="228"/>
        <v>0</v>
      </c>
      <c r="LLD68" s="30">
        <f t="shared" si="228"/>
        <v>0</v>
      </c>
      <c r="LLE68" s="30">
        <f t="shared" si="228"/>
        <v>0</v>
      </c>
      <c r="LLF68" s="30">
        <f t="shared" si="228"/>
        <v>0</v>
      </c>
      <c r="LLG68" s="30">
        <f t="shared" si="228"/>
        <v>0</v>
      </c>
      <c r="LLH68" s="30">
        <f t="shared" si="228"/>
        <v>0</v>
      </c>
      <c r="LLI68" s="30">
        <f t="shared" si="228"/>
        <v>0</v>
      </c>
      <c r="LLJ68" s="30">
        <f t="shared" si="228"/>
        <v>0</v>
      </c>
      <c r="LLK68" s="30">
        <f t="shared" si="228"/>
        <v>0</v>
      </c>
      <c r="LLL68" s="30">
        <f t="shared" si="228"/>
        <v>0</v>
      </c>
      <c r="LLM68" s="30">
        <f t="shared" si="228"/>
        <v>0</v>
      </c>
      <c r="LLN68" s="30">
        <f t="shared" si="228"/>
        <v>0</v>
      </c>
      <c r="LLO68" s="30">
        <f t="shared" si="228"/>
        <v>0</v>
      </c>
      <c r="LLP68" s="30">
        <f t="shared" si="228"/>
        <v>0</v>
      </c>
      <c r="LLQ68" s="30">
        <f t="shared" si="228"/>
        <v>0</v>
      </c>
      <c r="LLR68" s="30">
        <f t="shared" si="228"/>
        <v>0</v>
      </c>
      <c r="LLS68" s="30">
        <f t="shared" si="228"/>
        <v>0</v>
      </c>
      <c r="LLT68" s="30">
        <f t="shared" si="228"/>
        <v>0</v>
      </c>
      <c r="LLU68" s="30">
        <f t="shared" si="228"/>
        <v>0</v>
      </c>
      <c r="LLV68" s="30">
        <f t="shared" ref="LLV68:LOG68" si="229">IF(LLU2&gt;year_stop,0,LLU70)</f>
        <v>0</v>
      </c>
      <c r="LLW68" s="30">
        <f t="shared" si="229"/>
        <v>0</v>
      </c>
      <c r="LLX68" s="30">
        <f t="shared" si="229"/>
        <v>0</v>
      </c>
      <c r="LLY68" s="30">
        <f t="shared" si="229"/>
        <v>0</v>
      </c>
      <c r="LLZ68" s="30">
        <f t="shared" si="229"/>
        <v>0</v>
      </c>
      <c r="LMA68" s="30">
        <f t="shared" si="229"/>
        <v>0</v>
      </c>
      <c r="LMB68" s="30">
        <f t="shared" si="229"/>
        <v>0</v>
      </c>
      <c r="LMC68" s="30">
        <f t="shared" si="229"/>
        <v>0</v>
      </c>
      <c r="LMD68" s="30">
        <f t="shared" si="229"/>
        <v>0</v>
      </c>
      <c r="LME68" s="30">
        <f t="shared" si="229"/>
        <v>0</v>
      </c>
      <c r="LMF68" s="30">
        <f t="shared" si="229"/>
        <v>0</v>
      </c>
      <c r="LMG68" s="30">
        <f t="shared" si="229"/>
        <v>0</v>
      </c>
      <c r="LMH68" s="30">
        <f t="shared" si="229"/>
        <v>0</v>
      </c>
      <c r="LMI68" s="30">
        <f t="shared" si="229"/>
        <v>0</v>
      </c>
      <c r="LMJ68" s="30">
        <f t="shared" si="229"/>
        <v>0</v>
      </c>
      <c r="LMK68" s="30">
        <f t="shared" si="229"/>
        <v>0</v>
      </c>
      <c r="LML68" s="30">
        <f t="shared" si="229"/>
        <v>0</v>
      </c>
      <c r="LMM68" s="30">
        <f t="shared" si="229"/>
        <v>0</v>
      </c>
      <c r="LMN68" s="30">
        <f t="shared" si="229"/>
        <v>0</v>
      </c>
      <c r="LMO68" s="30">
        <f t="shared" si="229"/>
        <v>0</v>
      </c>
      <c r="LMP68" s="30">
        <f t="shared" si="229"/>
        <v>0</v>
      </c>
      <c r="LMQ68" s="30">
        <f t="shared" si="229"/>
        <v>0</v>
      </c>
      <c r="LMR68" s="30">
        <f t="shared" si="229"/>
        <v>0</v>
      </c>
      <c r="LMS68" s="30">
        <f t="shared" si="229"/>
        <v>0</v>
      </c>
      <c r="LMT68" s="30">
        <f t="shared" si="229"/>
        <v>0</v>
      </c>
      <c r="LMU68" s="30">
        <f t="shared" si="229"/>
        <v>0</v>
      </c>
      <c r="LMV68" s="30">
        <f t="shared" si="229"/>
        <v>0</v>
      </c>
      <c r="LMW68" s="30">
        <f t="shared" si="229"/>
        <v>0</v>
      </c>
      <c r="LMX68" s="30">
        <f t="shared" si="229"/>
        <v>0</v>
      </c>
      <c r="LMY68" s="30">
        <f t="shared" si="229"/>
        <v>0</v>
      </c>
      <c r="LMZ68" s="30">
        <f t="shared" si="229"/>
        <v>0</v>
      </c>
      <c r="LNA68" s="30">
        <f t="shared" si="229"/>
        <v>0</v>
      </c>
      <c r="LNB68" s="30">
        <f t="shared" si="229"/>
        <v>0</v>
      </c>
      <c r="LNC68" s="30">
        <f t="shared" si="229"/>
        <v>0</v>
      </c>
      <c r="LND68" s="30">
        <f t="shared" si="229"/>
        <v>0</v>
      </c>
      <c r="LNE68" s="30">
        <f t="shared" si="229"/>
        <v>0</v>
      </c>
      <c r="LNF68" s="30">
        <f t="shared" si="229"/>
        <v>0</v>
      </c>
      <c r="LNG68" s="30">
        <f t="shared" si="229"/>
        <v>0</v>
      </c>
      <c r="LNH68" s="30">
        <f t="shared" si="229"/>
        <v>0</v>
      </c>
      <c r="LNI68" s="30">
        <f t="shared" si="229"/>
        <v>0</v>
      </c>
      <c r="LNJ68" s="30">
        <f t="shared" si="229"/>
        <v>0</v>
      </c>
      <c r="LNK68" s="30">
        <f t="shared" si="229"/>
        <v>0</v>
      </c>
      <c r="LNL68" s="30">
        <f t="shared" si="229"/>
        <v>0</v>
      </c>
      <c r="LNM68" s="30">
        <f t="shared" si="229"/>
        <v>0</v>
      </c>
      <c r="LNN68" s="30">
        <f t="shared" si="229"/>
        <v>0</v>
      </c>
      <c r="LNO68" s="30">
        <f t="shared" si="229"/>
        <v>0</v>
      </c>
      <c r="LNP68" s="30">
        <f t="shared" si="229"/>
        <v>0</v>
      </c>
      <c r="LNQ68" s="30">
        <f t="shared" si="229"/>
        <v>0</v>
      </c>
      <c r="LNR68" s="30">
        <f t="shared" si="229"/>
        <v>0</v>
      </c>
      <c r="LNS68" s="30">
        <f t="shared" si="229"/>
        <v>0</v>
      </c>
      <c r="LNT68" s="30">
        <f t="shared" si="229"/>
        <v>0</v>
      </c>
      <c r="LNU68" s="30">
        <f t="shared" si="229"/>
        <v>0</v>
      </c>
      <c r="LNV68" s="30">
        <f t="shared" si="229"/>
        <v>0</v>
      </c>
      <c r="LNW68" s="30">
        <f t="shared" si="229"/>
        <v>0</v>
      </c>
      <c r="LNX68" s="30">
        <f t="shared" si="229"/>
        <v>0</v>
      </c>
      <c r="LNY68" s="30">
        <f t="shared" si="229"/>
        <v>0</v>
      </c>
      <c r="LNZ68" s="30">
        <f t="shared" si="229"/>
        <v>0</v>
      </c>
      <c r="LOA68" s="30">
        <f t="shared" si="229"/>
        <v>0</v>
      </c>
      <c r="LOB68" s="30">
        <f t="shared" si="229"/>
        <v>0</v>
      </c>
      <c r="LOC68" s="30">
        <f t="shared" si="229"/>
        <v>0</v>
      </c>
      <c r="LOD68" s="30">
        <f t="shared" si="229"/>
        <v>0</v>
      </c>
      <c r="LOE68" s="30">
        <f t="shared" si="229"/>
        <v>0</v>
      </c>
      <c r="LOF68" s="30">
        <f t="shared" si="229"/>
        <v>0</v>
      </c>
      <c r="LOG68" s="30">
        <f t="shared" si="229"/>
        <v>0</v>
      </c>
      <c r="LOH68" s="30">
        <f t="shared" ref="LOH68:LQS68" si="230">IF(LOG2&gt;year_stop,0,LOG70)</f>
        <v>0</v>
      </c>
      <c r="LOI68" s="30">
        <f t="shared" si="230"/>
        <v>0</v>
      </c>
      <c r="LOJ68" s="30">
        <f t="shared" si="230"/>
        <v>0</v>
      </c>
      <c r="LOK68" s="30">
        <f t="shared" si="230"/>
        <v>0</v>
      </c>
      <c r="LOL68" s="30">
        <f t="shared" si="230"/>
        <v>0</v>
      </c>
      <c r="LOM68" s="30">
        <f t="shared" si="230"/>
        <v>0</v>
      </c>
      <c r="LON68" s="30">
        <f t="shared" si="230"/>
        <v>0</v>
      </c>
      <c r="LOO68" s="30">
        <f t="shared" si="230"/>
        <v>0</v>
      </c>
      <c r="LOP68" s="30">
        <f t="shared" si="230"/>
        <v>0</v>
      </c>
      <c r="LOQ68" s="30">
        <f t="shared" si="230"/>
        <v>0</v>
      </c>
      <c r="LOR68" s="30">
        <f t="shared" si="230"/>
        <v>0</v>
      </c>
      <c r="LOS68" s="30">
        <f t="shared" si="230"/>
        <v>0</v>
      </c>
      <c r="LOT68" s="30">
        <f t="shared" si="230"/>
        <v>0</v>
      </c>
      <c r="LOU68" s="30">
        <f t="shared" si="230"/>
        <v>0</v>
      </c>
      <c r="LOV68" s="30">
        <f t="shared" si="230"/>
        <v>0</v>
      </c>
      <c r="LOW68" s="30">
        <f t="shared" si="230"/>
        <v>0</v>
      </c>
      <c r="LOX68" s="30">
        <f t="shared" si="230"/>
        <v>0</v>
      </c>
      <c r="LOY68" s="30">
        <f t="shared" si="230"/>
        <v>0</v>
      </c>
      <c r="LOZ68" s="30">
        <f t="shared" si="230"/>
        <v>0</v>
      </c>
      <c r="LPA68" s="30">
        <f t="shared" si="230"/>
        <v>0</v>
      </c>
      <c r="LPB68" s="30">
        <f t="shared" si="230"/>
        <v>0</v>
      </c>
      <c r="LPC68" s="30">
        <f t="shared" si="230"/>
        <v>0</v>
      </c>
      <c r="LPD68" s="30">
        <f t="shared" si="230"/>
        <v>0</v>
      </c>
      <c r="LPE68" s="30">
        <f t="shared" si="230"/>
        <v>0</v>
      </c>
      <c r="LPF68" s="30">
        <f t="shared" si="230"/>
        <v>0</v>
      </c>
      <c r="LPG68" s="30">
        <f t="shared" si="230"/>
        <v>0</v>
      </c>
      <c r="LPH68" s="30">
        <f t="shared" si="230"/>
        <v>0</v>
      </c>
      <c r="LPI68" s="30">
        <f t="shared" si="230"/>
        <v>0</v>
      </c>
      <c r="LPJ68" s="30">
        <f t="shared" si="230"/>
        <v>0</v>
      </c>
      <c r="LPK68" s="30">
        <f t="shared" si="230"/>
        <v>0</v>
      </c>
      <c r="LPL68" s="30">
        <f t="shared" si="230"/>
        <v>0</v>
      </c>
      <c r="LPM68" s="30">
        <f t="shared" si="230"/>
        <v>0</v>
      </c>
      <c r="LPN68" s="30">
        <f t="shared" si="230"/>
        <v>0</v>
      </c>
      <c r="LPO68" s="30">
        <f t="shared" si="230"/>
        <v>0</v>
      </c>
      <c r="LPP68" s="30">
        <f t="shared" si="230"/>
        <v>0</v>
      </c>
      <c r="LPQ68" s="30">
        <f t="shared" si="230"/>
        <v>0</v>
      </c>
      <c r="LPR68" s="30">
        <f t="shared" si="230"/>
        <v>0</v>
      </c>
      <c r="LPS68" s="30">
        <f t="shared" si="230"/>
        <v>0</v>
      </c>
      <c r="LPT68" s="30">
        <f t="shared" si="230"/>
        <v>0</v>
      </c>
      <c r="LPU68" s="30">
        <f t="shared" si="230"/>
        <v>0</v>
      </c>
      <c r="LPV68" s="30">
        <f t="shared" si="230"/>
        <v>0</v>
      </c>
      <c r="LPW68" s="30">
        <f t="shared" si="230"/>
        <v>0</v>
      </c>
      <c r="LPX68" s="30">
        <f t="shared" si="230"/>
        <v>0</v>
      </c>
      <c r="LPY68" s="30">
        <f t="shared" si="230"/>
        <v>0</v>
      </c>
      <c r="LPZ68" s="30">
        <f t="shared" si="230"/>
        <v>0</v>
      </c>
      <c r="LQA68" s="30">
        <f t="shared" si="230"/>
        <v>0</v>
      </c>
      <c r="LQB68" s="30">
        <f t="shared" si="230"/>
        <v>0</v>
      </c>
      <c r="LQC68" s="30">
        <f t="shared" si="230"/>
        <v>0</v>
      </c>
      <c r="LQD68" s="30">
        <f t="shared" si="230"/>
        <v>0</v>
      </c>
      <c r="LQE68" s="30">
        <f t="shared" si="230"/>
        <v>0</v>
      </c>
      <c r="LQF68" s="30">
        <f t="shared" si="230"/>
        <v>0</v>
      </c>
      <c r="LQG68" s="30">
        <f t="shared" si="230"/>
        <v>0</v>
      </c>
      <c r="LQH68" s="30">
        <f t="shared" si="230"/>
        <v>0</v>
      </c>
      <c r="LQI68" s="30">
        <f t="shared" si="230"/>
        <v>0</v>
      </c>
      <c r="LQJ68" s="30">
        <f t="shared" si="230"/>
        <v>0</v>
      </c>
      <c r="LQK68" s="30">
        <f t="shared" si="230"/>
        <v>0</v>
      </c>
      <c r="LQL68" s="30">
        <f t="shared" si="230"/>
        <v>0</v>
      </c>
      <c r="LQM68" s="30">
        <f t="shared" si="230"/>
        <v>0</v>
      </c>
      <c r="LQN68" s="30">
        <f t="shared" si="230"/>
        <v>0</v>
      </c>
      <c r="LQO68" s="30">
        <f t="shared" si="230"/>
        <v>0</v>
      </c>
      <c r="LQP68" s="30">
        <f t="shared" si="230"/>
        <v>0</v>
      </c>
      <c r="LQQ68" s="30">
        <f t="shared" si="230"/>
        <v>0</v>
      </c>
      <c r="LQR68" s="30">
        <f t="shared" si="230"/>
        <v>0</v>
      </c>
      <c r="LQS68" s="30">
        <f t="shared" si="230"/>
        <v>0</v>
      </c>
      <c r="LQT68" s="30">
        <f t="shared" ref="LQT68:LTE68" si="231">IF(LQS2&gt;year_stop,0,LQS70)</f>
        <v>0</v>
      </c>
      <c r="LQU68" s="30">
        <f t="shared" si="231"/>
        <v>0</v>
      </c>
      <c r="LQV68" s="30">
        <f t="shared" si="231"/>
        <v>0</v>
      </c>
      <c r="LQW68" s="30">
        <f t="shared" si="231"/>
        <v>0</v>
      </c>
      <c r="LQX68" s="30">
        <f t="shared" si="231"/>
        <v>0</v>
      </c>
      <c r="LQY68" s="30">
        <f t="shared" si="231"/>
        <v>0</v>
      </c>
      <c r="LQZ68" s="30">
        <f t="shared" si="231"/>
        <v>0</v>
      </c>
      <c r="LRA68" s="30">
        <f t="shared" si="231"/>
        <v>0</v>
      </c>
      <c r="LRB68" s="30">
        <f t="shared" si="231"/>
        <v>0</v>
      </c>
      <c r="LRC68" s="30">
        <f t="shared" si="231"/>
        <v>0</v>
      </c>
      <c r="LRD68" s="30">
        <f t="shared" si="231"/>
        <v>0</v>
      </c>
      <c r="LRE68" s="30">
        <f t="shared" si="231"/>
        <v>0</v>
      </c>
      <c r="LRF68" s="30">
        <f t="shared" si="231"/>
        <v>0</v>
      </c>
      <c r="LRG68" s="30">
        <f t="shared" si="231"/>
        <v>0</v>
      </c>
      <c r="LRH68" s="30">
        <f t="shared" si="231"/>
        <v>0</v>
      </c>
      <c r="LRI68" s="30">
        <f t="shared" si="231"/>
        <v>0</v>
      </c>
      <c r="LRJ68" s="30">
        <f t="shared" si="231"/>
        <v>0</v>
      </c>
      <c r="LRK68" s="30">
        <f t="shared" si="231"/>
        <v>0</v>
      </c>
      <c r="LRL68" s="30">
        <f t="shared" si="231"/>
        <v>0</v>
      </c>
      <c r="LRM68" s="30">
        <f t="shared" si="231"/>
        <v>0</v>
      </c>
      <c r="LRN68" s="30">
        <f t="shared" si="231"/>
        <v>0</v>
      </c>
      <c r="LRO68" s="30">
        <f t="shared" si="231"/>
        <v>0</v>
      </c>
      <c r="LRP68" s="30">
        <f t="shared" si="231"/>
        <v>0</v>
      </c>
      <c r="LRQ68" s="30">
        <f t="shared" si="231"/>
        <v>0</v>
      </c>
      <c r="LRR68" s="30">
        <f t="shared" si="231"/>
        <v>0</v>
      </c>
      <c r="LRS68" s="30">
        <f t="shared" si="231"/>
        <v>0</v>
      </c>
      <c r="LRT68" s="30">
        <f t="shared" si="231"/>
        <v>0</v>
      </c>
      <c r="LRU68" s="30">
        <f t="shared" si="231"/>
        <v>0</v>
      </c>
      <c r="LRV68" s="30">
        <f t="shared" si="231"/>
        <v>0</v>
      </c>
      <c r="LRW68" s="30">
        <f t="shared" si="231"/>
        <v>0</v>
      </c>
      <c r="LRX68" s="30">
        <f t="shared" si="231"/>
        <v>0</v>
      </c>
      <c r="LRY68" s="30">
        <f t="shared" si="231"/>
        <v>0</v>
      </c>
      <c r="LRZ68" s="30">
        <f t="shared" si="231"/>
        <v>0</v>
      </c>
      <c r="LSA68" s="30">
        <f t="shared" si="231"/>
        <v>0</v>
      </c>
      <c r="LSB68" s="30">
        <f t="shared" si="231"/>
        <v>0</v>
      </c>
      <c r="LSC68" s="30">
        <f t="shared" si="231"/>
        <v>0</v>
      </c>
      <c r="LSD68" s="30">
        <f t="shared" si="231"/>
        <v>0</v>
      </c>
      <c r="LSE68" s="30">
        <f t="shared" si="231"/>
        <v>0</v>
      </c>
      <c r="LSF68" s="30">
        <f t="shared" si="231"/>
        <v>0</v>
      </c>
      <c r="LSG68" s="30">
        <f t="shared" si="231"/>
        <v>0</v>
      </c>
      <c r="LSH68" s="30">
        <f t="shared" si="231"/>
        <v>0</v>
      </c>
      <c r="LSI68" s="30">
        <f t="shared" si="231"/>
        <v>0</v>
      </c>
      <c r="LSJ68" s="30">
        <f t="shared" si="231"/>
        <v>0</v>
      </c>
      <c r="LSK68" s="30">
        <f t="shared" si="231"/>
        <v>0</v>
      </c>
      <c r="LSL68" s="30">
        <f t="shared" si="231"/>
        <v>0</v>
      </c>
      <c r="LSM68" s="30">
        <f t="shared" si="231"/>
        <v>0</v>
      </c>
      <c r="LSN68" s="30">
        <f t="shared" si="231"/>
        <v>0</v>
      </c>
      <c r="LSO68" s="30">
        <f t="shared" si="231"/>
        <v>0</v>
      </c>
      <c r="LSP68" s="30">
        <f t="shared" si="231"/>
        <v>0</v>
      </c>
      <c r="LSQ68" s="30">
        <f t="shared" si="231"/>
        <v>0</v>
      </c>
      <c r="LSR68" s="30">
        <f t="shared" si="231"/>
        <v>0</v>
      </c>
      <c r="LSS68" s="30">
        <f t="shared" si="231"/>
        <v>0</v>
      </c>
      <c r="LST68" s="30">
        <f t="shared" si="231"/>
        <v>0</v>
      </c>
      <c r="LSU68" s="30">
        <f t="shared" si="231"/>
        <v>0</v>
      </c>
      <c r="LSV68" s="30">
        <f t="shared" si="231"/>
        <v>0</v>
      </c>
      <c r="LSW68" s="30">
        <f t="shared" si="231"/>
        <v>0</v>
      </c>
      <c r="LSX68" s="30">
        <f t="shared" si="231"/>
        <v>0</v>
      </c>
      <c r="LSY68" s="30">
        <f t="shared" si="231"/>
        <v>0</v>
      </c>
      <c r="LSZ68" s="30">
        <f t="shared" si="231"/>
        <v>0</v>
      </c>
      <c r="LTA68" s="30">
        <f t="shared" si="231"/>
        <v>0</v>
      </c>
      <c r="LTB68" s="30">
        <f t="shared" si="231"/>
        <v>0</v>
      </c>
      <c r="LTC68" s="30">
        <f t="shared" si="231"/>
        <v>0</v>
      </c>
      <c r="LTD68" s="30">
        <f t="shared" si="231"/>
        <v>0</v>
      </c>
      <c r="LTE68" s="30">
        <f t="shared" si="231"/>
        <v>0</v>
      </c>
      <c r="LTF68" s="30">
        <f t="shared" ref="LTF68:LVQ68" si="232">IF(LTE2&gt;year_stop,0,LTE70)</f>
        <v>0</v>
      </c>
      <c r="LTG68" s="30">
        <f t="shared" si="232"/>
        <v>0</v>
      </c>
      <c r="LTH68" s="30">
        <f t="shared" si="232"/>
        <v>0</v>
      </c>
      <c r="LTI68" s="30">
        <f t="shared" si="232"/>
        <v>0</v>
      </c>
      <c r="LTJ68" s="30">
        <f t="shared" si="232"/>
        <v>0</v>
      </c>
      <c r="LTK68" s="30">
        <f t="shared" si="232"/>
        <v>0</v>
      </c>
      <c r="LTL68" s="30">
        <f t="shared" si="232"/>
        <v>0</v>
      </c>
      <c r="LTM68" s="30">
        <f t="shared" si="232"/>
        <v>0</v>
      </c>
      <c r="LTN68" s="30">
        <f t="shared" si="232"/>
        <v>0</v>
      </c>
      <c r="LTO68" s="30">
        <f t="shared" si="232"/>
        <v>0</v>
      </c>
      <c r="LTP68" s="30">
        <f t="shared" si="232"/>
        <v>0</v>
      </c>
      <c r="LTQ68" s="30">
        <f t="shared" si="232"/>
        <v>0</v>
      </c>
      <c r="LTR68" s="30">
        <f t="shared" si="232"/>
        <v>0</v>
      </c>
      <c r="LTS68" s="30">
        <f t="shared" si="232"/>
        <v>0</v>
      </c>
      <c r="LTT68" s="30">
        <f t="shared" si="232"/>
        <v>0</v>
      </c>
      <c r="LTU68" s="30">
        <f t="shared" si="232"/>
        <v>0</v>
      </c>
      <c r="LTV68" s="30">
        <f t="shared" si="232"/>
        <v>0</v>
      </c>
      <c r="LTW68" s="30">
        <f t="shared" si="232"/>
        <v>0</v>
      </c>
      <c r="LTX68" s="30">
        <f t="shared" si="232"/>
        <v>0</v>
      </c>
      <c r="LTY68" s="30">
        <f t="shared" si="232"/>
        <v>0</v>
      </c>
      <c r="LTZ68" s="30">
        <f t="shared" si="232"/>
        <v>0</v>
      </c>
      <c r="LUA68" s="30">
        <f t="shared" si="232"/>
        <v>0</v>
      </c>
      <c r="LUB68" s="30">
        <f t="shared" si="232"/>
        <v>0</v>
      </c>
      <c r="LUC68" s="30">
        <f t="shared" si="232"/>
        <v>0</v>
      </c>
      <c r="LUD68" s="30">
        <f t="shared" si="232"/>
        <v>0</v>
      </c>
      <c r="LUE68" s="30">
        <f t="shared" si="232"/>
        <v>0</v>
      </c>
      <c r="LUF68" s="30">
        <f t="shared" si="232"/>
        <v>0</v>
      </c>
      <c r="LUG68" s="30">
        <f t="shared" si="232"/>
        <v>0</v>
      </c>
      <c r="LUH68" s="30">
        <f t="shared" si="232"/>
        <v>0</v>
      </c>
      <c r="LUI68" s="30">
        <f t="shared" si="232"/>
        <v>0</v>
      </c>
      <c r="LUJ68" s="30">
        <f t="shared" si="232"/>
        <v>0</v>
      </c>
      <c r="LUK68" s="30">
        <f t="shared" si="232"/>
        <v>0</v>
      </c>
      <c r="LUL68" s="30">
        <f t="shared" si="232"/>
        <v>0</v>
      </c>
      <c r="LUM68" s="30">
        <f t="shared" si="232"/>
        <v>0</v>
      </c>
      <c r="LUN68" s="30">
        <f t="shared" si="232"/>
        <v>0</v>
      </c>
      <c r="LUO68" s="30">
        <f t="shared" si="232"/>
        <v>0</v>
      </c>
      <c r="LUP68" s="30">
        <f t="shared" si="232"/>
        <v>0</v>
      </c>
      <c r="LUQ68" s="30">
        <f t="shared" si="232"/>
        <v>0</v>
      </c>
      <c r="LUR68" s="30">
        <f t="shared" si="232"/>
        <v>0</v>
      </c>
      <c r="LUS68" s="30">
        <f t="shared" si="232"/>
        <v>0</v>
      </c>
      <c r="LUT68" s="30">
        <f t="shared" si="232"/>
        <v>0</v>
      </c>
      <c r="LUU68" s="30">
        <f t="shared" si="232"/>
        <v>0</v>
      </c>
      <c r="LUV68" s="30">
        <f t="shared" si="232"/>
        <v>0</v>
      </c>
      <c r="LUW68" s="30">
        <f t="shared" si="232"/>
        <v>0</v>
      </c>
      <c r="LUX68" s="30">
        <f t="shared" si="232"/>
        <v>0</v>
      </c>
      <c r="LUY68" s="30">
        <f t="shared" si="232"/>
        <v>0</v>
      </c>
      <c r="LUZ68" s="30">
        <f t="shared" si="232"/>
        <v>0</v>
      </c>
      <c r="LVA68" s="30">
        <f t="shared" si="232"/>
        <v>0</v>
      </c>
      <c r="LVB68" s="30">
        <f t="shared" si="232"/>
        <v>0</v>
      </c>
      <c r="LVC68" s="30">
        <f t="shared" si="232"/>
        <v>0</v>
      </c>
      <c r="LVD68" s="30">
        <f t="shared" si="232"/>
        <v>0</v>
      </c>
      <c r="LVE68" s="30">
        <f t="shared" si="232"/>
        <v>0</v>
      </c>
      <c r="LVF68" s="30">
        <f t="shared" si="232"/>
        <v>0</v>
      </c>
      <c r="LVG68" s="30">
        <f t="shared" si="232"/>
        <v>0</v>
      </c>
      <c r="LVH68" s="30">
        <f t="shared" si="232"/>
        <v>0</v>
      </c>
      <c r="LVI68" s="30">
        <f t="shared" si="232"/>
        <v>0</v>
      </c>
      <c r="LVJ68" s="30">
        <f t="shared" si="232"/>
        <v>0</v>
      </c>
      <c r="LVK68" s="30">
        <f t="shared" si="232"/>
        <v>0</v>
      </c>
      <c r="LVL68" s="30">
        <f t="shared" si="232"/>
        <v>0</v>
      </c>
      <c r="LVM68" s="30">
        <f t="shared" si="232"/>
        <v>0</v>
      </c>
      <c r="LVN68" s="30">
        <f t="shared" si="232"/>
        <v>0</v>
      </c>
      <c r="LVO68" s="30">
        <f t="shared" si="232"/>
        <v>0</v>
      </c>
      <c r="LVP68" s="30">
        <f t="shared" si="232"/>
        <v>0</v>
      </c>
      <c r="LVQ68" s="30">
        <f t="shared" si="232"/>
        <v>0</v>
      </c>
      <c r="LVR68" s="30">
        <f t="shared" ref="LVR68:LYC68" si="233">IF(LVQ2&gt;year_stop,0,LVQ70)</f>
        <v>0</v>
      </c>
      <c r="LVS68" s="30">
        <f t="shared" si="233"/>
        <v>0</v>
      </c>
      <c r="LVT68" s="30">
        <f t="shared" si="233"/>
        <v>0</v>
      </c>
      <c r="LVU68" s="30">
        <f t="shared" si="233"/>
        <v>0</v>
      </c>
      <c r="LVV68" s="30">
        <f t="shared" si="233"/>
        <v>0</v>
      </c>
      <c r="LVW68" s="30">
        <f t="shared" si="233"/>
        <v>0</v>
      </c>
      <c r="LVX68" s="30">
        <f t="shared" si="233"/>
        <v>0</v>
      </c>
      <c r="LVY68" s="30">
        <f t="shared" si="233"/>
        <v>0</v>
      </c>
      <c r="LVZ68" s="30">
        <f t="shared" si="233"/>
        <v>0</v>
      </c>
      <c r="LWA68" s="30">
        <f t="shared" si="233"/>
        <v>0</v>
      </c>
      <c r="LWB68" s="30">
        <f t="shared" si="233"/>
        <v>0</v>
      </c>
      <c r="LWC68" s="30">
        <f t="shared" si="233"/>
        <v>0</v>
      </c>
      <c r="LWD68" s="30">
        <f t="shared" si="233"/>
        <v>0</v>
      </c>
      <c r="LWE68" s="30">
        <f t="shared" si="233"/>
        <v>0</v>
      </c>
      <c r="LWF68" s="30">
        <f t="shared" si="233"/>
        <v>0</v>
      </c>
      <c r="LWG68" s="30">
        <f t="shared" si="233"/>
        <v>0</v>
      </c>
      <c r="LWH68" s="30">
        <f t="shared" si="233"/>
        <v>0</v>
      </c>
      <c r="LWI68" s="30">
        <f t="shared" si="233"/>
        <v>0</v>
      </c>
      <c r="LWJ68" s="30">
        <f t="shared" si="233"/>
        <v>0</v>
      </c>
      <c r="LWK68" s="30">
        <f t="shared" si="233"/>
        <v>0</v>
      </c>
      <c r="LWL68" s="30">
        <f t="shared" si="233"/>
        <v>0</v>
      </c>
      <c r="LWM68" s="30">
        <f t="shared" si="233"/>
        <v>0</v>
      </c>
      <c r="LWN68" s="30">
        <f t="shared" si="233"/>
        <v>0</v>
      </c>
      <c r="LWO68" s="30">
        <f t="shared" si="233"/>
        <v>0</v>
      </c>
      <c r="LWP68" s="30">
        <f t="shared" si="233"/>
        <v>0</v>
      </c>
      <c r="LWQ68" s="30">
        <f t="shared" si="233"/>
        <v>0</v>
      </c>
      <c r="LWR68" s="30">
        <f t="shared" si="233"/>
        <v>0</v>
      </c>
      <c r="LWS68" s="30">
        <f t="shared" si="233"/>
        <v>0</v>
      </c>
      <c r="LWT68" s="30">
        <f t="shared" si="233"/>
        <v>0</v>
      </c>
      <c r="LWU68" s="30">
        <f t="shared" si="233"/>
        <v>0</v>
      </c>
      <c r="LWV68" s="30">
        <f t="shared" si="233"/>
        <v>0</v>
      </c>
      <c r="LWW68" s="30">
        <f t="shared" si="233"/>
        <v>0</v>
      </c>
      <c r="LWX68" s="30">
        <f t="shared" si="233"/>
        <v>0</v>
      </c>
      <c r="LWY68" s="30">
        <f t="shared" si="233"/>
        <v>0</v>
      </c>
      <c r="LWZ68" s="30">
        <f t="shared" si="233"/>
        <v>0</v>
      </c>
      <c r="LXA68" s="30">
        <f t="shared" si="233"/>
        <v>0</v>
      </c>
      <c r="LXB68" s="30">
        <f t="shared" si="233"/>
        <v>0</v>
      </c>
      <c r="LXC68" s="30">
        <f t="shared" si="233"/>
        <v>0</v>
      </c>
      <c r="LXD68" s="30">
        <f t="shared" si="233"/>
        <v>0</v>
      </c>
      <c r="LXE68" s="30">
        <f t="shared" si="233"/>
        <v>0</v>
      </c>
      <c r="LXF68" s="30">
        <f t="shared" si="233"/>
        <v>0</v>
      </c>
      <c r="LXG68" s="30">
        <f t="shared" si="233"/>
        <v>0</v>
      </c>
      <c r="LXH68" s="30">
        <f t="shared" si="233"/>
        <v>0</v>
      </c>
      <c r="LXI68" s="30">
        <f t="shared" si="233"/>
        <v>0</v>
      </c>
      <c r="LXJ68" s="30">
        <f t="shared" si="233"/>
        <v>0</v>
      </c>
      <c r="LXK68" s="30">
        <f t="shared" si="233"/>
        <v>0</v>
      </c>
      <c r="LXL68" s="30">
        <f t="shared" si="233"/>
        <v>0</v>
      </c>
      <c r="LXM68" s="30">
        <f t="shared" si="233"/>
        <v>0</v>
      </c>
      <c r="LXN68" s="30">
        <f t="shared" si="233"/>
        <v>0</v>
      </c>
      <c r="LXO68" s="30">
        <f t="shared" si="233"/>
        <v>0</v>
      </c>
      <c r="LXP68" s="30">
        <f t="shared" si="233"/>
        <v>0</v>
      </c>
      <c r="LXQ68" s="30">
        <f t="shared" si="233"/>
        <v>0</v>
      </c>
      <c r="LXR68" s="30">
        <f t="shared" si="233"/>
        <v>0</v>
      </c>
      <c r="LXS68" s="30">
        <f t="shared" si="233"/>
        <v>0</v>
      </c>
      <c r="LXT68" s="30">
        <f t="shared" si="233"/>
        <v>0</v>
      </c>
      <c r="LXU68" s="30">
        <f t="shared" si="233"/>
        <v>0</v>
      </c>
      <c r="LXV68" s="30">
        <f t="shared" si="233"/>
        <v>0</v>
      </c>
      <c r="LXW68" s="30">
        <f t="shared" si="233"/>
        <v>0</v>
      </c>
      <c r="LXX68" s="30">
        <f t="shared" si="233"/>
        <v>0</v>
      </c>
      <c r="LXY68" s="30">
        <f t="shared" si="233"/>
        <v>0</v>
      </c>
      <c r="LXZ68" s="30">
        <f t="shared" si="233"/>
        <v>0</v>
      </c>
      <c r="LYA68" s="30">
        <f t="shared" si="233"/>
        <v>0</v>
      </c>
      <c r="LYB68" s="30">
        <f t="shared" si="233"/>
        <v>0</v>
      </c>
      <c r="LYC68" s="30">
        <f t="shared" si="233"/>
        <v>0</v>
      </c>
      <c r="LYD68" s="30">
        <f t="shared" ref="LYD68:MAO68" si="234">IF(LYC2&gt;year_stop,0,LYC70)</f>
        <v>0</v>
      </c>
      <c r="LYE68" s="30">
        <f t="shared" si="234"/>
        <v>0</v>
      </c>
      <c r="LYF68" s="30">
        <f t="shared" si="234"/>
        <v>0</v>
      </c>
      <c r="LYG68" s="30">
        <f t="shared" si="234"/>
        <v>0</v>
      </c>
      <c r="LYH68" s="30">
        <f t="shared" si="234"/>
        <v>0</v>
      </c>
      <c r="LYI68" s="30">
        <f t="shared" si="234"/>
        <v>0</v>
      </c>
      <c r="LYJ68" s="30">
        <f t="shared" si="234"/>
        <v>0</v>
      </c>
      <c r="LYK68" s="30">
        <f t="shared" si="234"/>
        <v>0</v>
      </c>
      <c r="LYL68" s="30">
        <f t="shared" si="234"/>
        <v>0</v>
      </c>
      <c r="LYM68" s="30">
        <f t="shared" si="234"/>
        <v>0</v>
      </c>
      <c r="LYN68" s="30">
        <f t="shared" si="234"/>
        <v>0</v>
      </c>
      <c r="LYO68" s="30">
        <f t="shared" si="234"/>
        <v>0</v>
      </c>
      <c r="LYP68" s="30">
        <f t="shared" si="234"/>
        <v>0</v>
      </c>
      <c r="LYQ68" s="30">
        <f t="shared" si="234"/>
        <v>0</v>
      </c>
      <c r="LYR68" s="30">
        <f t="shared" si="234"/>
        <v>0</v>
      </c>
      <c r="LYS68" s="30">
        <f t="shared" si="234"/>
        <v>0</v>
      </c>
      <c r="LYT68" s="30">
        <f t="shared" si="234"/>
        <v>0</v>
      </c>
      <c r="LYU68" s="30">
        <f t="shared" si="234"/>
        <v>0</v>
      </c>
      <c r="LYV68" s="30">
        <f t="shared" si="234"/>
        <v>0</v>
      </c>
      <c r="LYW68" s="30">
        <f t="shared" si="234"/>
        <v>0</v>
      </c>
      <c r="LYX68" s="30">
        <f t="shared" si="234"/>
        <v>0</v>
      </c>
      <c r="LYY68" s="30">
        <f t="shared" si="234"/>
        <v>0</v>
      </c>
      <c r="LYZ68" s="30">
        <f t="shared" si="234"/>
        <v>0</v>
      </c>
      <c r="LZA68" s="30">
        <f t="shared" si="234"/>
        <v>0</v>
      </c>
      <c r="LZB68" s="30">
        <f t="shared" si="234"/>
        <v>0</v>
      </c>
      <c r="LZC68" s="30">
        <f t="shared" si="234"/>
        <v>0</v>
      </c>
      <c r="LZD68" s="30">
        <f t="shared" si="234"/>
        <v>0</v>
      </c>
      <c r="LZE68" s="30">
        <f t="shared" si="234"/>
        <v>0</v>
      </c>
      <c r="LZF68" s="30">
        <f t="shared" si="234"/>
        <v>0</v>
      </c>
      <c r="LZG68" s="30">
        <f t="shared" si="234"/>
        <v>0</v>
      </c>
      <c r="LZH68" s="30">
        <f t="shared" si="234"/>
        <v>0</v>
      </c>
      <c r="LZI68" s="30">
        <f t="shared" si="234"/>
        <v>0</v>
      </c>
      <c r="LZJ68" s="30">
        <f t="shared" si="234"/>
        <v>0</v>
      </c>
      <c r="LZK68" s="30">
        <f t="shared" si="234"/>
        <v>0</v>
      </c>
      <c r="LZL68" s="30">
        <f t="shared" si="234"/>
        <v>0</v>
      </c>
      <c r="LZM68" s="30">
        <f t="shared" si="234"/>
        <v>0</v>
      </c>
      <c r="LZN68" s="30">
        <f t="shared" si="234"/>
        <v>0</v>
      </c>
      <c r="LZO68" s="30">
        <f t="shared" si="234"/>
        <v>0</v>
      </c>
      <c r="LZP68" s="30">
        <f t="shared" si="234"/>
        <v>0</v>
      </c>
      <c r="LZQ68" s="30">
        <f t="shared" si="234"/>
        <v>0</v>
      </c>
      <c r="LZR68" s="30">
        <f t="shared" si="234"/>
        <v>0</v>
      </c>
      <c r="LZS68" s="30">
        <f t="shared" si="234"/>
        <v>0</v>
      </c>
      <c r="LZT68" s="30">
        <f t="shared" si="234"/>
        <v>0</v>
      </c>
      <c r="LZU68" s="30">
        <f t="shared" si="234"/>
        <v>0</v>
      </c>
      <c r="LZV68" s="30">
        <f t="shared" si="234"/>
        <v>0</v>
      </c>
      <c r="LZW68" s="30">
        <f t="shared" si="234"/>
        <v>0</v>
      </c>
      <c r="LZX68" s="30">
        <f t="shared" si="234"/>
        <v>0</v>
      </c>
      <c r="LZY68" s="30">
        <f t="shared" si="234"/>
        <v>0</v>
      </c>
      <c r="LZZ68" s="30">
        <f t="shared" si="234"/>
        <v>0</v>
      </c>
      <c r="MAA68" s="30">
        <f t="shared" si="234"/>
        <v>0</v>
      </c>
      <c r="MAB68" s="30">
        <f t="shared" si="234"/>
        <v>0</v>
      </c>
      <c r="MAC68" s="30">
        <f t="shared" si="234"/>
        <v>0</v>
      </c>
      <c r="MAD68" s="30">
        <f t="shared" si="234"/>
        <v>0</v>
      </c>
      <c r="MAE68" s="30">
        <f t="shared" si="234"/>
        <v>0</v>
      </c>
      <c r="MAF68" s="30">
        <f t="shared" si="234"/>
        <v>0</v>
      </c>
      <c r="MAG68" s="30">
        <f t="shared" si="234"/>
        <v>0</v>
      </c>
      <c r="MAH68" s="30">
        <f t="shared" si="234"/>
        <v>0</v>
      </c>
      <c r="MAI68" s="30">
        <f t="shared" si="234"/>
        <v>0</v>
      </c>
      <c r="MAJ68" s="30">
        <f t="shared" si="234"/>
        <v>0</v>
      </c>
      <c r="MAK68" s="30">
        <f t="shared" si="234"/>
        <v>0</v>
      </c>
      <c r="MAL68" s="30">
        <f t="shared" si="234"/>
        <v>0</v>
      </c>
      <c r="MAM68" s="30">
        <f t="shared" si="234"/>
        <v>0</v>
      </c>
      <c r="MAN68" s="30">
        <f t="shared" si="234"/>
        <v>0</v>
      </c>
      <c r="MAO68" s="30">
        <f t="shared" si="234"/>
        <v>0</v>
      </c>
      <c r="MAP68" s="30">
        <f t="shared" ref="MAP68:MDA68" si="235">IF(MAO2&gt;year_stop,0,MAO70)</f>
        <v>0</v>
      </c>
      <c r="MAQ68" s="30">
        <f t="shared" si="235"/>
        <v>0</v>
      </c>
      <c r="MAR68" s="30">
        <f t="shared" si="235"/>
        <v>0</v>
      </c>
      <c r="MAS68" s="30">
        <f t="shared" si="235"/>
        <v>0</v>
      </c>
      <c r="MAT68" s="30">
        <f t="shared" si="235"/>
        <v>0</v>
      </c>
      <c r="MAU68" s="30">
        <f t="shared" si="235"/>
        <v>0</v>
      </c>
      <c r="MAV68" s="30">
        <f t="shared" si="235"/>
        <v>0</v>
      </c>
      <c r="MAW68" s="30">
        <f t="shared" si="235"/>
        <v>0</v>
      </c>
      <c r="MAX68" s="30">
        <f t="shared" si="235"/>
        <v>0</v>
      </c>
      <c r="MAY68" s="30">
        <f t="shared" si="235"/>
        <v>0</v>
      </c>
      <c r="MAZ68" s="30">
        <f t="shared" si="235"/>
        <v>0</v>
      </c>
      <c r="MBA68" s="30">
        <f t="shared" si="235"/>
        <v>0</v>
      </c>
      <c r="MBB68" s="30">
        <f t="shared" si="235"/>
        <v>0</v>
      </c>
      <c r="MBC68" s="30">
        <f t="shared" si="235"/>
        <v>0</v>
      </c>
      <c r="MBD68" s="30">
        <f t="shared" si="235"/>
        <v>0</v>
      </c>
      <c r="MBE68" s="30">
        <f t="shared" si="235"/>
        <v>0</v>
      </c>
      <c r="MBF68" s="30">
        <f t="shared" si="235"/>
        <v>0</v>
      </c>
      <c r="MBG68" s="30">
        <f t="shared" si="235"/>
        <v>0</v>
      </c>
      <c r="MBH68" s="30">
        <f t="shared" si="235"/>
        <v>0</v>
      </c>
      <c r="MBI68" s="30">
        <f t="shared" si="235"/>
        <v>0</v>
      </c>
      <c r="MBJ68" s="30">
        <f t="shared" si="235"/>
        <v>0</v>
      </c>
      <c r="MBK68" s="30">
        <f t="shared" si="235"/>
        <v>0</v>
      </c>
      <c r="MBL68" s="30">
        <f t="shared" si="235"/>
        <v>0</v>
      </c>
      <c r="MBM68" s="30">
        <f t="shared" si="235"/>
        <v>0</v>
      </c>
      <c r="MBN68" s="30">
        <f t="shared" si="235"/>
        <v>0</v>
      </c>
      <c r="MBO68" s="30">
        <f t="shared" si="235"/>
        <v>0</v>
      </c>
      <c r="MBP68" s="30">
        <f t="shared" si="235"/>
        <v>0</v>
      </c>
      <c r="MBQ68" s="30">
        <f t="shared" si="235"/>
        <v>0</v>
      </c>
      <c r="MBR68" s="30">
        <f t="shared" si="235"/>
        <v>0</v>
      </c>
      <c r="MBS68" s="30">
        <f t="shared" si="235"/>
        <v>0</v>
      </c>
      <c r="MBT68" s="30">
        <f t="shared" si="235"/>
        <v>0</v>
      </c>
      <c r="MBU68" s="30">
        <f t="shared" si="235"/>
        <v>0</v>
      </c>
      <c r="MBV68" s="30">
        <f t="shared" si="235"/>
        <v>0</v>
      </c>
      <c r="MBW68" s="30">
        <f t="shared" si="235"/>
        <v>0</v>
      </c>
      <c r="MBX68" s="30">
        <f t="shared" si="235"/>
        <v>0</v>
      </c>
      <c r="MBY68" s="30">
        <f t="shared" si="235"/>
        <v>0</v>
      </c>
      <c r="MBZ68" s="30">
        <f t="shared" si="235"/>
        <v>0</v>
      </c>
      <c r="MCA68" s="30">
        <f t="shared" si="235"/>
        <v>0</v>
      </c>
      <c r="MCB68" s="30">
        <f t="shared" si="235"/>
        <v>0</v>
      </c>
      <c r="MCC68" s="30">
        <f t="shared" si="235"/>
        <v>0</v>
      </c>
      <c r="MCD68" s="30">
        <f t="shared" si="235"/>
        <v>0</v>
      </c>
      <c r="MCE68" s="30">
        <f t="shared" si="235"/>
        <v>0</v>
      </c>
      <c r="MCF68" s="30">
        <f t="shared" si="235"/>
        <v>0</v>
      </c>
      <c r="MCG68" s="30">
        <f t="shared" si="235"/>
        <v>0</v>
      </c>
      <c r="MCH68" s="30">
        <f t="shared" si="235"/>
        <v>0</v>
      </c>
      <c r="MCI68" s="30">
        <f t="shared" si="235"/>
        <v>0</v>
      </c>
      <c r="MCJ68" s="30">
        <f t="shared" si="235"/>
        <v>0</v>
      </c>
      <c r="MCK68" s="30">
        <f t="shared" si="235"/>
        <v>0</v>
      </c>
      <c r="MCL68" s="30">
        <f t="shared" si="235"/>
        <v>0</v>
      </c>
      <c r="MCM68" s="30">
        <f t="shared" si="235"/>
        <v>0</v>
      </c>
      <c r="MCN68" s="30">
        <f t="shared" si="235"/>
        <v>0</v>
      </c>
      <c r="MCO68" s="30">
        <f t="shared" si="235"/>
        <v>0</v>
      </c>
      <c r="MCP68" s="30">
        <f t="shared" si="235"/>
        <v>0</v>
      </c>
      <c r="MCQ68" s="30">
        <f t="shared" si="235"/>
        <v>0</v>
      </c>
      <c r="MCR68" s="30">
        <f t="shared" si="235"/>
        <v>0</v>
      </c>
      <c r="MCS68" s="30">
        <f t="shared" si="235"/>
        <v>0</v>
      </c>
      <c r="MCT68" s="30">
        <f t="shared" si="235"/>
        <v>0</v>
      </c>
      <c r="MCU68" s="30">
        <f t="shared" si="235"/>
        <v>0</v>
      </c>
      <c r="MCV68" s="30">
        <f t="shared" si="235"/>
        <v>0</v>
      </c>
      <c r="MCW68" s="30">
        <f t="shared" si="235"/>
        <v>0</v>
      </c>
      <c r="MCX68" s="30">
        <f t="shared" si="235"/>
        <v>0</v>
      </c>
      <c r="MCY68" s="30">
        <f t="shared" si="235"/>
        <v>0</v>
      </c>
      <c r="MCZ68" s="30">
        <f t="shared" si="235"/>
        <v>0</v>
      </c>
      <c r="MDA68" s="30">
        <f t="shared" si="235"/>
        <v>0</v>
      </c>
      <c r="MDB68" s="30">
        <f t="shared" ref="MDB68:MFM68" si="236">IF(MDA2&gt;year_stop,0,MDA70)</f>
        <v>0</v>
      </c>
      <c r="MDC68" s="30">
        <f t="shared" si="236"/>
        <v>0</v>
      </c>
      <c r="MDD68" s="30">
        <f t="shared" si="236"/>
        <v>0</v>
      </c>
      <c r="MDE68" s="30">
        <f t="shared" si="236"/>
        <v>0</v>
      </c>
      <c r="MDF68" s="30">
        <f t="shared" si="236"/>
        <v>0</v>
      </c>
      <c r="MDG68" s="30">
        <f t="shared" si="236"/>
        <v>0</v>
      </c>
      <c r="MDH68" s="30">
        <f t="shared" si="236"/>
        <v>0</v>
      </c>
      <c r="MDI68" s="30">
        <f t="shared" si="236"/>
        <v>0</v>
      </c>
      <c r="MDJ68" s="30">
        <f t="shared" si="236"/>
        <v>0</v>
      </c>
      <c r="MDK68" s="30">
        <f t="shared" si="236"/>
        <v>0</v>
      </c>
      <c r="MDL68" s="30">
        <f t="shared" si="236"/>
        <v>0</v>
      </c>
      <c r="MDM68" s="30">
        <f t="shared" si="236"/>
        <v>0</v>
      </c>
      <c r="MDN68" s="30">
        <f t="shared" si="236"/>
        <v>0</v>
      </c>
      <c r="MDO68" s="30">
        <f t="shared" si="236"/>
        <v>0</v>
      </c>
      <c r="MDP68" s="30">
        <f t="shared" si="236"/>
        <v>0</v>
      </c>
      <c r="MDQ68" s="30">
        <f t="shared" si="236"/>
        <v>0</v>
      </c>
      <c r="MDR68" s="30">
        <f t="shared" si="236"/>
        <v>0</v>
      </c>
      <c r="MDS68" s="30">
        <f t="shared" si="236"/>
        <v>0</v>
      </c>
      <c r="MDT68" s="30">
        <f t="shared" si="236"/>
        <v>0</v>
      </c>
      <c r="MDU68" s="30">
        <f t="shared" si="236"/>
        <v>0</v>
      </c>
      <c r="MDV68" s="30">
        <f t="shared" si="236"/>
        <v>0</v>
      </c>
      <c r="MDW68" s="30">
        <f t="shared" si="236"/>
        <v>0</v>
      </c>
      <c r="MDX68" s="30">
        <f t="shared" si="236"/>
        <v>0</v>
      </c>
      <c r="MDY68" s="30">
        <f t="shared" si="236"/>
        <v>0</v>
      </c>
      <c r="MDZ68" s="30">
        <f t="shared" si="236"/>
        <v>0</v>
      </c>
      <c r="MEA68" s="30">
        <f t="shared" si="236"/>
        <v>0</v>
      </c>
      <c r="MEB68" s="30">
        <f t="shared" si="236"/>
        <v>0</v>
      </c>
      <c r="MEC68" s="30">
        <f t="shared" si="236"/>
        <v>0</v>
      </c>
      <c r="MED68" s="30">
        <f t="shared" si="236"/>
        <v>0</v>
      </c>
      <c r="MEE68" s="30">
        <f t="shared" si="236"/>
        <v>0</v>
      </c>
      <c r="MEF68" s="30">
        <f t="shared" si="236"/>
        <v>0</v>
      </c>
      <c r="MEG68" s="30">
        <f t="shared" si="236"/>
        <v>0</v>
      </c>
      <c r="MEH68" s="30">
        <f t="shared" si="236"/>
        <v>0</v>
      </c>
      <c r="MEI68" s="30">
        <f t="shared" si="236"/>
        <v>0</v>
      </c>
      <c r="MEJ68" s="30">
        <f t="shared" si="236"/>
        <v>0</v>
      </c>
      <c r="MEK68" s="30">
        <f t="shared" si="236"/>
        <v>0</v>
      </c>
      <c r="MEL68" s="30">
        <f t="shared" si="236"/>
        <v>0</v>
      </c>
      <c r="MEM68" s="30">
        <f t="shared" si="236"/>
        <v>0</v>
      </c>
      <c r="MEN68" s="30">
        <f t="shared" si="236"/>
        <v>0</v>
      </c>
      <c r="MEO68" s="30">
        <f t="shared" si="236"/>
        <v>0</v>
      </c>
      <c r="MEP68" s="30">
        <f t="shared" si="236"/>
        <v>0</v>
      </c>
      <c r="MEQ68" s="30">
        <f t="shared" si="236"/>
        <v>0</v>
      </c>
      <c r="MER68" s="30">
        <f t="shared" si="236"/>
        <v>0</v>
      </c>
      <c r="MES68" s="30">
        <f t="shared" si="236"/>
        <v>0</v>
      </c>
      <c r="MET68" s="30">
        <f t="shared" si="236"/>
        <v>0</v>
      </c>
      <c r="MEU68" s="30">
        <f t="shared" si="236"/>
        <v>0</v>
      </c>
      <c r="MEV68" s="30">
        <f t="shared" si="236"/>
        <v>0</v>
      </c>
      <c r="MEW68" s="30">
        <f t="shared" si="236"/>
        <v>0</v>
      </c>
      <c r="MEX68" s="30">
        <f t="shared" si="236"/>
        <v>0</v>
      </c>
      <c r="MEY68" s="30">
        <f t="shared" si="236"/>
        <v>0</v>
      </c>
      <c r="MEZ68" s="30">
        <f t="shared" si="236"/>
        <v>0</v>
      </c>
      <c r="MFA68" s="30">
        <f t="shared" si="236"/>
        <v>0</v>
      </c>
      <c r="MFB68" s="30">
        <f t="shared" si="236"/>
        <v>0</v>
      </c>
      <c r="MFC68" s="30">
        <f t="shared" si="236"/>
        <v>0</v>
      </c>
      <c r="MFD68" s="30">
        <f t="shared" si="236"/>
        <v>0</v>
      </c>
      <c r="MFE68" s="30">
        <f t="shared" si="236"/>
        <v>0</v>
      </c>
      <c r="MFF68" s="30">
        <f t="shared" si="236"/>
        <v>0</v>
      </c>
      <c r="MFG68" s="30">
        <f t="shared" si="236"/>
        <v>0</v>
      </c>
      <c r="MFH68" s="30">
        <f t="shared" si="236"/>
        <v>0</v>
      </c>
      <c r="MFI68" s="30">
        <f t="shared" si="236"/>
        <v>0</v>
      </c>
      <c r="MFJ68" s="30">
        <f t="shared" si="236"/>
        <v>0</v>
      </c>
      <c r="MFK68" s="30">
        <f t="shared" si="236"/>
        <v>0</v>
      </c>
      <c r="MFL68" s="30">
        <f t="shared" si="236"/>
        <v>0</v>
      </c>
      <c r="MFM68" s="30">
        <f t="shared" si="236"/>
        <v>0</v>
      </c>
      <c r="MFN68" s="30">
        <f t="shared" ref="MFN68:MHY68" si="237">IF(MFM2&gt;year_stop,0,MFM70)</f>
        <v>0</v>
      </c>
      <c r="MFO68" s="30">
        <f t="shared" si="237"/>
        <v>0</v>
      </c>
      <c r="MFP68" s="30">
        <f t="shared" si="237"/>
        <v>0</v>
      </c>
      <c r="MFQ68" s="30">
        <f t="shared" si="237"/>
        <v>0</v>
      </c>
      <c r="MFR68" s="30">
        <f t="shared" si="237"/>
        <v>0</v>
      </c>
      <c r="MFS68" s="30">
        <f t="shared" si="237"/>
        <v>0</v>
      </c>
      <c r="MFT68" s="30">
        <f t="shared" si="237"/>
        <v>0</v>
      </c>
      <c r="MFU68" s="30">
        <f t="shared" si="237"/>
        <v>0</v>
      </c>
      <c r="MFV68" s="30">
        <f t="shared" si="237"/>
        <v>0</v>
      </c>
      <c r="MFW68" s="30">
        <f t="shared" si="237"/>
        <v>0</v>
      </c>
      <c r="MFX68" s="30">
        <f t="shared" si="237"/>
        <v>0</v>
      </c>
      <c r="MFY68" s="30">
        <f t="shared" si="237"/>
        <v>0</v>
      </c>
      <c r="MFZ68" s="30">
        <f t="shared" si="237"/>
        <v>0</v>
      </c>
      <c r="MGA68" s="30">
        <f t="shared" si="237"/>
        <v>0</v>
      </c>
      <c r="MGB68" s="30">
        <f t="shared" si="237"/>
        <v>0</v>
      </c>
      <c r="MGC68" s="30">
        <f t="shared" si="237"/>
        <v>0</v>
      </c>
      <c r="MGD68" s="30">
        <f t="shared" si="237"/>
        <v>0</v>
      </c>
      <c r="MGE68" s="30">
        <f t="shared" si="237"/>
        <v>0</v>
      </c>
      <c r="MGF68" s="30">
        <f t="shared" si="237"/>
        <v>0</v>
      </c>
      <c r="MGG68" s="30">
        <f t="shared" si="237"/>
        <v>0</v>
      </c>
      <c r="MGH68" s="30">
        <f t="shared" si="237"/>
        <v>0</v>
      </c>
      <c r="MGI68" s="30">
        <f t="shared" si="237"/>
        <v>0</v>
      </c>
      <c r="MGJ68" s="30">
        <f t="shared" si="237"/>
        <v>0</v>
      </c>
      <c r="MGK68" s="30">
        <f t="shared" si="237"/>
        <v>0</v>
      </c>
      <c r="MGL68" s="30">
        <f t="shared" si="237"/>
        <v>0</v>
      </c>
      <c r="MGM68" s="30">
        <f t="shared" si="237"/>
        <v>0</v>
      </c>
      <c r="MGN68" s="30">
        <f t="shared" si="237"/>
        <v>0</v>
      </c>
      <c r="MGO68" s="30">
        <f t="shared" si="237"/>
        <v>0</v>
      </c>
      <c r="MGP68" s="30">
        <f t="shared" si="237"/>
        <v>0</v>
      </c>
      <c r="MGQ68" s="30">
        <f t="shared" si="237"/>
        <v>0</v>
      </c>
      <c r="MGR68" s="30">
        <f t="shared" si="237"/>
        <v>0</v>
      </c>
      <c r="MGS68" s="30">
        <f t="shared" si="237"/>
        <v>0</v>
      </c>
      <c r="MGT68" s="30">
        <f t="shared" si="237"/>
        <v>0</v>
      </c>
      <c r="MGU68" s="30">
        <f t="shared" si="237"/>
        <v>0</v>
      </c>
      <c r="MGV68" s="30">
        <f t="shared" si="237"/>
        <v>0</v>
      </c>
      <c r="MGW68" s="30">
        <f t="shared" si="237"/>
        <v>0</v>
      </c>
      <c r="MGX68" s="30">
        <f t="shared" si="237"/>
        <v>0</v>
      </c>
      <c r="MGY68" s="30">
        <f t="shared" si="237"/>
        <v>0</v>
      </c>
      <c r="MGZ68" s="30">
        <f t="shared" si="237"/>
        <v>0</v>
      </c>
      <c r="MHA68" s="30">
        <f t="shared" si="237"/>
        <v>0</v>
      </c>
      <c r="MHB68" s="30">
        <f t="shared" si="237"/>
        <v>0</v>
      </c>
      <c r="MHC68" s="30">
        <f t="shared" si="237"/>
        <v>0</v>
      </c>
      <c r="MHD68" s="30">
        <f t="shared" si="237"/>
        <v>0</v>
      </c>
      <c r="MHE68" s="30">
        <f t="shared" si="237"/>
        <v>0</v>
      </c>
      <c r="MHF68" s="30">
        <f t="shared" si="237"/>
        <v>0</v>
      </c>
      <c r="MHG68" s="30">
        <f t="shared" si="237"/>
        <v>0</v>
      </c>
      <c r="MHH68" s="30">
        <f t="shared" si="237"/>
        <v>0</v>
      </c>
      <c r="MHI68" s="30">
        <f t="shared" si="237"/>
        <v>0</v>
      </c>
      <c r="MHJ68" s="30">
        <f t="shared" si="237"/>
        <v>0</v>
      </c>
      <c r="MHK68" s="30">
        <f t="shared" si="237"/>
        <v>0</v>
      </c>
      <c r="MHL68" s="30">
        <f t="shared" si="237"/>
        <v>0</v>
      </c>
      <c r="MHM68" s="30">
        <f t="shared" si="237"/>
        <v>0</v>
      </c>
      <c r="MHN68" s="30">
        <f t="shared" si="237"/>
        <v>0</v>
      </c>
      <c r="MHO68" s="30">
        <f t="shared" si="237"/>
        <v>0</v>
      </c>
      <c r="MHP68" s="30">
        <f t="shared" si="237"/>
        <v>0</v>
      </c>
      <c r="MHQ68" s="30">
        <f t="shared" si="237"/>
        <v>0</v>
      </c>
      <c r="MHR68" s="30">
        <f t="shared" si="237"/>
        <v>0</v>
      </c>
      <c r="MHS68" s="30">
        <f t="shared" si="237"/>
        <v>0</v>
      </c>
      <c r="MHT68" s="30">
        <f t="shared" si="237"/>
        <v>0</v>
      </c>
      <c r="MHU68" s="30">
        <f t="shared" si="237"/>
        <v>0</v>
      </c>
      <c r="MHV68" s="30">
        <f t="shared" si="237"/>
        <v>0</v>
      </c>
      <c r="MHW68" s="30">
        <f t="shared" si="237"/>
        <v>0</v>
      </c>
      <c r="MHX68" s="30">
        <f t="shared" si="237"/>
        <v>0</v>
      </c>
      <c r="MHY68" s="30">
        <f t="shared" si="237"/>
        <v>0</v>
      </c>
      <c r="MHZ68" s="30">
        <f t="shared" ref="MHZ68:MKK68" si="238">IF(MHY2&gt;year_stop,0,MHY70)</f>
        <v>0</v>
      </c>
      <c r="MIA68" s="30">
        <f t="shared" si="238"/>
        <v>0</v>
      </c>
      <c r="MIB68" s="30">
        <f t="shared" si="238"/>
        <v>0</v>
      </c>
      <c r="MIC68" s="30">
        <f t="shared" si="238"/>
        <v>0</v>
      </c>
      <c r="MID68" s="30">
        <f t="shared" si="238"/>
        <v>0</v>
      </c>
      <c r="MIE68" s="30">
        <f t="shared" si="238"/>
        <v>0</v>
      </c>
      <c r="MIF68" s="30">
        <f t="shared" si="238"/>
        <v>0</v>
      </c>
      <c r="MIG68" s="30">
        <f t="shared" si="238"/>
        <v>0</v>
      </c>
      <c r="MIH68" s="30">
        <f t="shared" si="238"/>
        <v>0</v>
      </c>
      <c r="MII68" s="30">
        <f t="shared" si="238"/>
        <v>0</v>
      </c>
      <c r="MIJ68" s="30">
        <f t="shared" si="238"/>
        <v>0</v>
      </c>
      <c r="MIK68" s="30">
        <f t="shared" si="238"/>
        <v>0</v>
      </c>
      <c r="MIL68" s="30">
        <f t="shared" si="238"/>
        <v>0</v>
      </c>
      <c r="MIM68" s="30">
        <f t="shared" si="238"/>
        <v>0</v>
      </c>
      <c r="MIN68" s="30">
        <f t="shared" si="238"/>
        <v>0</v>
      </c>
      <c r="MIO68" s="30">
        <f t="shared" si="238"/>
        <v>0</v>
      </c>
      <c r="MIP68" s="30">
        <f t="shared" si="238"/>
        <v>0</v>
      </c>
      <c r="MIQ68" s="30">
        <f t="shared" si="238"/>
        <v>0</v>
      </c>
      <c r="MIR68" s="30">
        <f t="shared" si="238"/>
        <v>0</v>
      </c>
      <c r="MIS68" s="30">
        <f t="shared" si="238"/>
        <v>0</v>
      </c>
      <c r="MIT68" s="30">
        <f t="shared" si="238"/>
        <v>0</v>
      </c>
      <c r="MIU68" s="30">
        <f t="shared" si="238"/>
        <v>0</v>
      </c>
      <c r="MIV68" s="30">
        <f t="shared" si="238"/>
        <v>0</v>
      </c>
      <c r="MIW68" s="30">
        <f t="shared" si="238"/>
        <v>0</v>
      </c>
      <c r="MIX68" s="30">
        <f t="shared" si="238"/>
        <v>0</v>
      </c>
      <c r="MIY68" s="30">
        <f t="shared" si="238"/>
        <v>0</v>
      </c>
      <c r="MIZ68" s="30">
        <f t="shared" si="238"/>
        <v>0</v>
      </c>
      <c r="MJA68" s="30">
        <f t="shared" si="238"/>
        <v>0</v>
      </c>
      <c r="MJB68" s="30">
        <f t="shared" si="238"/>
        <v>0</v>
      </c>
      <c r="MJC68" s="30">
        <f t="shared" si="238"/>
        <v>0</v>
      </c>
      <c r="MJD68" s="30">
        <f t="shared" si="238"/>
        <v>0</v>
      </c>
      <c r="MJE68" s="30">
        <f t="shared" si="238"/>
        <v>0</v>
      </c>
      <c r="MJF68" s="30">
        <f t="shared" si="238"/>
        <v>0</v>
      </c>
      <c r="MJG68" s="30">
        <f t="shared" si="238"/>
        <v>0</v>
      </c>
      <c r="MJH68" s="30">
        <f t="shared" si="238"/>
        <v>0</v>
      </c>
      <c r="MJI68" s="30">
        <f t="shared" si="238"/>
        <v>0</v>
      </c>
      <c r="MJJ68" s="30">
        <f t="shared" si="238"/>
        <v>0</v>
      </c>
      <c r="MJK68" s="30">
        <f t="shared" si="238"/>
        <v>0</v>
      </c>
      <c r="MJL68" s="30">
        <f t="shared" si="238"/>
        <v>0</v>
      </c>
      <c r="MJM68" s="30">
        <f t="shared" si="238"/>
        <v>0</v>
      </c>
      <c r="MJN68" s="30">
        <f t="shared" si="238"/>
        <v>0</v>
      </c>
      <c r="MJO68" s="30">
        <f t="shared" si="238"/>
        <v>0</v>
      </c>
      <c r="MJP68" s="30">
        <f t="shared" si="238"/>
        <v>0</v>
      </c>
      <c r="MJQ68" s="30">
        <f t="shared" si="238"/>
        <v>0</v>
      </c>
      <c r="MJR68" s="30">
        <f t="shared" si="238"/>
        <v>0</v>
      </c>
      <c r="MJS68" s="30">
        <f t="shared" si="238"/>
        <v>0</v>
      </c>
      <c r="MJT68" s="30">
        <f t="shared" si="238"/>
        <v>0</v>
      </c>
      <c r="MJU68" s="30">
        <f t="shared" si="238"/>
        <v>0</v>
      </c>
      <c r="MJV68" s="30">
        <f t="shared" si="238"/>
        <v>0</v>
      </c>
      <c r="MJW68" s="30">
        <f t="shared" si="238"/>
        <v>0</v>
      </c>
      <c r="MJX68" s="30">
        <f t="shared" si="238"/>
        <v>0</v>
      </c>
      <c r="MJY68" s="30">
        <f t="shared" si="238"/>
        <v>0</v>
      </c>
      <c r="MJZ68" s="30">
        <f t="shared" si="238"/>
        <v>0</v>
      </c>
      <c r="MKA68" s="30">
        <f t="shared" si="238"/>
        <v>0</v>
      </c>
      <c r="MKB68" s="30">
        <f t="shared" si="238"/>
        <v>0</v>
      </c>
      <c r="MKC68" s="30">
        <f t="shared" si="238"/>
        <v>0</v>
      </c>
      <c r="MKD68" s="30">
        <f t="shared" si="238"/>
        <v>0</v>
      </c>
      <c r="MKE68" s="30">
        <f t="shared" si="238"/>
        <v>0</v>
      </c>
      <c r="MKF68" s="30">
        <f t="shared" si="238"/>
        <v>0</v>
      </c>
      <c r="MKG68" s="30">
        <f t="shared" si="238"/>
        <v>0</v>
      </c>
      <c r="MKH68" s="30">
        <f t="shared" si="238"/>
        <v>0</v>
      </c>
      <c r="MKI68" s="30">
        <f t="shared" si="238"/>
        <v>0</v>
      </c>
      <c r="MKJ68" s="30">
        <f t="shared" si="238"/>
        <v>0</v>
      </c>
      <c r="MKK68" s="30">
        <f t="shared" si="238"/>
        <v>0</v>
      </c>
      <c r="MKL68" s="30">
        <f t="shared" ref="MKL68:MMW68" si="239">IF(MKK2&gt;year_stop,0,MKK70)</f>
        <v>0</v>
      </c>
      <c r="MKM68" s="30">
        <f t="shared" si="239"/>
        <v>0</v>
      </c>
      <c r="MKN68" s="30">
        <f t="shared" si="239"/>
        <v>0</v>
      </c>
      <c r="MKO68" s="30">
        <f t="shared" si="239"/>
        <v>0</v>
      </c>
      <c r="MKP68" s="30">
        <f t="shared" si="239"/>
        <v>0</v>
      </c>
      <c r="MKQ68" s="30">
        <f t="shared" si="239"/>
        <v>0</v>
      </c>
      <c r="MKR68" s="30">
        <f t="shared" si="239"/>
        <v>0</v>
      </c>
      <c r="MKS68" s="30">
        <f t="shared" si="239"/>
        <v>0</v>
      </c>
      <c r="MKT68" s="30">
        <f t="shared" si="239"/>
        <v>0</v>
      </c>
      <c r="MKU68" s="30">
        <f t="shared" si="239"/>
        <v>0</v>
      </c>
      <c r="MKV68" s="30">
        <f t="shared" si="239"/>
        <v>0</v>
      </c>
      <c r="MKW68" s="30">
        <f t="shared" si="239"/>
        <v>0</v>
      </c>
      <c r="MKX68" s="30">
        <f t="shared" si="239"/>
        <v>0</v>
      </c>
      <c r="MKY68" s="30">
        <f t="shared" si="239"/>
        <v>0</v>
      </c>
      <c r="MKZ68" s="30">
        <f t="shared" si="239"/>
        <v>0</v>
      </c>
      <c r="MLA68" s="30">
        <f t="shared" si="239"/>
        <v>0</v>
      </c>
      <c r="MLB68" s="30">
        <f t="shared" si="239"/>
        <v>0</v>
      </c>
      <c r="MLC68" s="30">
        <f t="shared" si="239"/>
        <v>0</v>
      </c>
      <c r="MLD68" s="30">
        <f t="shared" si="239"/>
        <v>0</v>
      </c>
      <c r="MLE68" s="30">
        <f t="shared" si="239"/>
        <v>0</v>
      </c>
      <c r="MLF68" s="30">
        <f t="shared" si="239"/>
        <v>0</v>
      </c>
      <c r="MLG68" s="30">
        <f t="shared" si="239"/>
        <v>0</v>
      </c>
      <c r="MLH68" s="30">
        <f t="shared" si="239"/>
        <v>0</v>
      </c>
      <c r="MLI68" s="30">
        <f t="shared" si="239"/>
        <v>0</v>
      </c>
      <c r="MLJ68" s="30">
        <f t="shared" si="239"/>
        <v>0</v>
      </c>
      <c r="MLK68" s="30">
        <f t="shared" si="239"/>
        <v>0</v>
      </c>
      <c r="MLL68" s="30">
        <f t="shared" si="239"/>
        <v>0</v>
      </c>
      <c r="MLM68" s="30">
        <f t="shared" si="239"/>
        <v>0</v>
      </c>
      <c r="MLN68" s="30">
        <f t="shared" si="239"/>
        <v>0</v>
      </c>
      <c r="MLO68" s="30">
        <f t="shared" si="239"/>
        <v>0</v>
      </c>
      <c r="MLP68" s="30">
        <f t="shared" si="239"/>
        <v>0</v>
      </c>
      <c r="MLQ68" s="30">
        <f t="shared" si="239"/>
        <v>0</v>
      </c>
      <c r="MLR68" s="30">
        <f t="shared" si="239"/>
        <v>0</v>
      </c>
      <c r="MLS68" s="30">
        <f t="shared" si="239"/>
        <v>0</v>
      </c>
      <c r="MLT68" s="30">
        <f t="shared" si="239"/>
        <v>0</v>
      </c>
      <c r="MLU68" s="30">
        <f t="shared" si="239"/>
        <v>0</v>
      </c>
      <c r="MLV68" s="30">
        <f t="shared" si="239"/>
        <v>0</v>
      </c>
      <c r="MLW68" s="30">
        <f t="shared" si="239"/>
        <v>0</v>
      </c>
      <c r="MLX68" s="30">
        <f t="shared" si="239"/>
        <v>0</v>
      </c>
      <c r="MLY68" s="30">
        <f t="shared" si="239"/>
        <v>0</v>
      </c>
      <c r="MLZ68" s="30">
        <f t="shared" si="239"/>
        <v>0</v>
      </c>
      <c r="MMA68" s="30">
        <f t="shared" si="239"/>
        <v>0</v>
      </c>
      <c r="MMB68" s="30">
        <f t="shared" si="239"/>
        <v>0</v>
      </c>
      <c r="MMC68" s="30">
        <f t="shared" si="239"/>
        <v>0</v>
      </c>
      <c r="MMD68" s="30">
        <f t="shared" si="239"/>
        <v>0</v>
      </c>
      <c r="MME68" s="30">
        <f t="shared" si="239"/>
        <v>0</v>
      </c>
      <c r="MMF68" s="30">
        <f t="shared" si="239"/>
        <v>0</v>
      </c>
      <c r="MMG68" s="30">
        <f t="shared" si="239"/>
        <v>0</v>
      </c>
      <c r="MMH68" s="30">
        <f t="shared" si="239"/>
        <v>0</v>
      </c>
      <c r="MMI68" s="30">
        <f t="shared" si="239"/>
        <v>0</v>
      </c>
      <c r="MMJ68" s="30">
        <f t="shared" si="239"/>
        <v>0</v>
      </c>
      <c r="MMK68" s="30">
        <f t="shared" si="239"/>
        <v>0</v>
      </c>
      <c r="MML68" s="30">
        <f t="shared" si="239"/>
        <v>0</v>
      </c>
      <c r="MMM68" s="30">
        <f t="shared" si="239"/>
        <v>0</v>
      </c>
      <c r="MMN68" s="30">
        <f t="shared" si="239"/>
        <v>0</v>
      </c>
      <c r="MMO68" s="30">
        <f t="shared" si="239"/>
        <v>0</v>
      </c>
      <c r="MMP68" s="30">
        <f t="shared" si="239"/>
        <v>0</v>
      </c>
      <c r="MMQ68" s="30">
        <f t="shared" si="239"/>
        <v>0</v>
      </c>
      <c r="MMR68" s="30">
        <f t="shared" si="239"/>
        <v>0</v>
      </c>
      <c r="MMS68" s="30">
        <f t="shared" si="239"/>
        <v>0</v>
      </c>
      <c r="MMT68" s="30">
        <f t="shared" si="239"/>
        <v>0</v>
      </c>
      <c r="MMU68" s="30">
        <f t="shared" si="239"/>
        <v>0</v>
      </c>
      <c r="MMV68" s="30">
        <f t="shared" si="239"/>
        <v>0</v>
      </c>
      <c r="MMW68" s="30">
        <f t="shared" si="239"/>
        <v>0</v>
      </c>
      <c r="MMX68" s="30">
        <f t="shared" ref="MMX68:MPI68" si="240">IF(MMW2&gt;year_stop,0,MMW70)</f>
        <v>0</v>
      </c>
      <c r="MMY68" s="30">
        <f t="shared" si="240"/>
        <v>0</v>
      </c>
      <c r="MMZ68" s="30">
        <f t="shared" si="240"/>
        <v>0</v>
      </c>
      <c r="MNA68" s="30">
        <f t="shared" si="240"/>
        <v>0</v>
      </c>
      <c r="MNB68" s="30">
        <f t="shared" si="240"/>
        <v>0</v>
      </c>
      <c r="MNC68" s="30">
        <f t="shared" si="240"/>
        <v>0</v>
      </c>
      <c r="MND68" s="30">
        <f t="shared" si="240"/>
        <v>0</v>
      </c>
      <c r="MNE68" s="30">
        <f t="shared" si="240"/>
        <v>0</v>
      </c>
      <c r="MNF68" s="30">
        <f t="shared" si="240"/>
        <v>0</v>
      </c>
      <c r="MNG68" s="30">
        <f t="shared" si="240"/>
        <v>0</v>
      </c>
      <c r="MNH68" s="30">
        <f t="shared" si="240"/>
        <v>0</v>
      </c>
      <c r="MNI68" s="30">
        <f t="shared" si="240"/>
        <v>0</v>
      </c>
      <c r="MNJ68" s="30">
        <f t="shared" si="240"/>
        <v>0</v>
      </c>
      <c r="MNK68" s="30">
        <f t="shared" si="240"/>
        <v>0</v>
      </c>
      <c r="MNL68" s="30">
        <f t="shared" si="240"/>
        <v>0</v>
      </c>
      <c r="MNM68" s="30">
        <f t="shared" si="240"/>
        <v>0</v>
      </c>
      <c r="MNN68" s="30">
        <f t="shared" si="240"/>
        <v>0</v>
      </c>
      <c r="MNO68" s="30">
        <f t="shared" si="240"/>
        <v>0</v>
      </c>
      <c r="MNP68" s="30">
        <f t="shared" si="240"/>
        <v>0</v>
      </c>
      <c r="MNQ68" s="30">
        <f t="shared" si="240"/>
        <v>0</v>
      </c>
      <c r="MNR68" s="30">
        <f t="shared" si="240"/>
        <v>0</v>
      </c>
      <c r="MNS68" s="30">
        <f t="shared" si="240"/>
        <v>0</v>
      </c>
      <c r="MNT68" s="30">
        <f t="shared" si="240"/>
        <v>0</v>
      </c>
      <c r="MNU68" s="30">
        <f t="shared" si="240"/>
        <v>0</v>
      </c>
      <c r="MNV68" s="30">
        <f t="shared" si="240"/>
        <v>0</v>
      </c>
      <c r="MNW68" s="30">
        <f t="shared" si="240"/>
        <v>0</v>
      </c>
      <c r="MNX68" s="30">
        <f t="shared" si="240"/>
        <v>0</v>
      </c>
      <c r="MNY68" s="30">
        <f t="shared" si="240"/>
        <v>0</v>
      </c>
      <c r="MNZ68" s="30">
        <f t="shared" si="240"/>
        <v>0</v>
      </c>
      <c r="MOA68" s="30">
        <f t="shared" si="240"/>
        <v>0</v>
      </c>
      <c r="MOB68" s="30">
        <f t="shared" si="240"/>
        <v>0</v>
      </c>
      <c r="MOC68" s="30">
        <f t="shared" si="240"/>
        <v>0</v>
      </c>
      <c r="MOD68" s="30">
        <f t="shared" si="240"/>
        <v>0</v>
      </c>
      <c r="MOE68" s="30">
        <f t="shared" si="240"/>
        <v>0</v>
      </c>
      <c r="MOF68" s="30">
        <f t="shared" si="240"/>
        <v>0</v>
      </c>
      <c r="MOG68" s="30">
        <f t="shared" si="240"/>
        <v>0</v>
      </c>
      <c r="MOH68" s="30">
        <f t="shared" si="240"/>
        <v>0</v>
      </c>
      <c r="MOI68" s="30">
        <f t="shared" si="240"/>
        <v>0</v>
      </c>
      <c r="MOJ68" s="30">
        <f t="shared" si="240"/>
        <v>0</v>
      </c>
      <c r="MOK68" s="30">
        <f t="shared" si="240"/>
        <v>0</v>
      </c>
      <c r="MOL68" s="30">
        <f t="shared" si="240"/>
        <v>0</v>
      </c>
      <c r="MOM68" s="30">
        <f t="shared" si="240"/>
        <v>0</v>
      </c>
      <c r="MON68" s="30">
        <f t="shared" si="240"/>
        <v>0</v>
      </c>
      <c r="MOO68" s="30">
        <f t="shared" si="240"/>
        <v>0</v>
      </c>
      <c r="MOP68" s="30">
        <f t="shared" si="240"/>
        <v>0</v>
      </c>
      <c r="MOQ68" s="30">
        <f t="shared" si="240"/>
        <v>0</v>
      </c>
      <c r="MOR68" s="30">
        <f t="shared" si="240"/>
        <v>0</v>
      </c>
      <c r="MOS68" s="30">
        <f t="shared" si="240"/>
        <v>0</v>
      </c>
      <c r="MOT68" s="30">
        <f t="shared" si="240"/>
        <v>0</v>
      </c>
      <c r="MOU68" s="30">
        <f t="shared" si="240"/>
        <v>0</v>
      </c>
      <c r="MOV68" s="30">
        <f t="shared" si="240"/>
        <v>0</v>
      </c>
      <c r="MOW68" s="30">
        <f t="shared" si="240"/>
        <v>0</v>
      </c>
      <c r="MOX68" s="30">
        <f t="shared" si="240"/>
        <v>0</v>
      </c>
      <c r="MOY68" s="30">
        <f t="shared" si="240"/>
        <v>0</v>
      </c>
      <c r="MOZ68" s="30">
        <f t="shared" si="240"/>
        <v>0</v>
      </c>
      <c r="MPA68" s="30">
        <f t="shared" si="240"/>
        <v>0</v>
      </c>
      <c r="MPB68" s="30">
        <f t="shared" si="240"/>
        <v>0</v>
      </c>
      <c r="MPC68" s="30">
        <f t="shared" si="240"/>
        <v>0</v>
      </c>
      <c r="MPD68" s="30">
        <f t="shared" si="240"/>
        <v>0</v>
      </c>
      <c r="MPE68" s="30">
        <f t="shared" si="240"/>
        <v>0</v>
      </c>
      <c r="MPF68" s="30">
        <f t="shared" si="240"/>
        <v>0</v>
      </c>
      <c r="MPG68" s="30">
        <f t="shared" si="240"/>
        <v>0</v>
      </c>
      <c r="MPH68" s="30">
        <f t="shared" si="240"/>
        <v>0</v>
      </c>
      <c r="MPI68" s="30">
        <f t="shared" si="240"/>
        <v>0</v>
      </c>
      <c r="MPJ68" s="30">
        <f t="shared" ref="MPJ68:MRU68" si="241">IF(MPI2&gt;year_stop,0,MPI70)</f>
        <v>0</v>
      </c>
      <c r="MPK68" s="30">
        <f t="shared" si="241"/>
        <v>0</v>
      </c>
      <c r="MPL68" s="30">
        <f t="shared" si="241"/>
        <v>0</v>
      </c>
      <c r="MPM68" s="30">
        <f t="shared" si="241"/>
        <v>0</v>
      </c>
      <c r="MPN68" s="30">
        <f t="shared" si="241"/>
        <v>0</v>
      </c>
      <c r="MPO68" s="30">
        <f t="shared" si="241"/>
        <v>0</v>
      </c>
      <c r="MPP68" s="30">
        <f t="shared" si="241"/>
        <v>0</v>
      </c>
      <c r="MPQ68" s="30">
        <f t="shared" si="241"/>
        <v>0</v>
      </c>
      <c r="MPR68" s="30">
        <f t="shared" si="241"/>
        <v>0</v>
      </c>
      <c r="MPS68" s="30">
        <f t="shared" si="241"/>
        <v>0</v>
      </c>
      <c r="MPT68" s="30">
        <f t="shared" si="241"/>
        <v>0</v>
      </c>
      <c r="MPU68" s="30">
        <f t="shared" si="241"/>
        <v>0</v>
      </c>
      <c r="MPV68" s="30">
        <f t="shared" si="241"/>
        <v>0</v>
      </c>
      <c r="MPW68" s="30">
        <f t="shared" si="241"/>
        <v>0</v>
      </c>
      <c r="MPX68" s="30">
        <f t="shared" si="241"/>
        <v>0</v>
      </c>
      <c r="MPY68" s="30">
        <f t="shared" si="241"/>
        <v>0</v>
      </c>
      <c r="MPZ68" s="30">
        <f t="shared" si="241"/>
        <v>0</v>
      </c>
      <c r="MQA68" s="30">
        <f t="shared" si="241"/>
        <v>0</v>
      </c>
      <c r="MQB68" s="30">
        <f t="shared" si="241"/>
        <v>0</v>
      </c>
      <c r="MQC68" s="30">
        <f t="shared" si="241"/>
        <v>0</v>
      </c>
      <c r="MQD68" s="30">
        <f t="shared" si="241"/>
        <v>0</v>
      </c>
      <c r="MQE68" s="30">
        <f t="shared" si="241"/>
        <v>0</v>
      </c>
      <c r="MQF68" s="30">
        <f t="shared" si="241"/>
        <v>0</v>
      </c>
      <c r="MQG68" s="30">
        <f t="shared" si="241"/>
        <v>0</v>
      </c>
      <c r="MQH68" s="30">
        <f t="shared" si="241"/>
        <v>0</v>
      </c>
      <c r="MQI68" s="30">
        <f t="shared" si="241"/>
        <v>0</v>
      </c>
      <c r="MQJ68" s="30">
        <f t="shared" si="241"/>
        <v>0</v>
      </c>
      <c r="MQK68" s="30">
        <f t="shared" si="241"/>
        <v>0</v>
      </c>
      <c r="MQL68" s="30">
        <f t="shared" si="241"/>
        <v>0</v>
      </c>
      <c r="MQM68" s="30">
        <f t="shared" si="241"/>
        <v>0</v>
      </c>
      <c r="MQN68" s="30">
        <f t="shared" si="241"/>
        <v>0</v>
      </c>
      <c r="MQO68" s="30">
        <f t="shared" si="241"/>
        <v>0</v>
      </c>
      <c r="MQP68" s="30">
        <f t="shared" si="241"/>
        <v>0</v>
      </c>
      <c r="MQQ68" s="30">
        <f t="shared" si="241"/>
        <v>0</v>
      </c>
      <c r="MQR68" s="30">
        <f t="shared" si="241"/>
        <v>0</v>
      </c>
      <c r="MQS68" s="30">
        <f t="shared" si="241"/>
        <v>0</v>
      </c>
      <c r="MQT68" s="30">
        <f t="shared" si="241"/>
        <v>0</v>
      </c>
      <c r="MQU68" s="30">
        <f t="shared" si="241"/>
        <v>0</v>
      </c>
      <c r="MQV68" s="30">
        <f t="shared" si="241"/>
        <v>0</v>
      </c>
      <c r="MQW68" s="30">
        <f t="shared" si="241"/>
        <v>0</v>
      </c>
      <c r="MQX68" s="30">
        <f t="shared" si="241"/>
        <v>0</v>
      </c>
      <c r="MQY68" s="30">
        <f t="shared" si="241"/>
        <v>0</v>
      </c>
      <c r="MQZ68" s="30">
        <f t="shared" si="241"/>
        <v>0</v>
      </c>
      <c r="MRA68" s="30">
        <f t="shared" si="241"/>
        <v>0</v>
      </c>
      <c r="MRB68" s="30">
        <f t="shared" si="241"/>
        <v>0</v>
      </c>
      <c r="MRC68" s="30">
        <f t="shared" si="241"/>
        <v>0</v>
      </c>
      <c r="MRD68" s="30">
        <f t="shared" si="241"/>
        <v>0</v>
      </c>
      <c r="MRE68" s="30">
        <f t="shared" si="241"/>
        <v>0</v>
      </c>
      <c r="MRF68" s="30">
        <f t="shared" si="241"/>
        <v>0</v>
      </c>
      <c r="MRG68" s="30">
        <f t="shared" si="241"/>
        <v>0</v>
      </c>
      <c r="MRH68" s="30">
        <f t="shared" si="241"/>
        <v>0</v>
      </c>
      <c r="MRI68" s="30">
        <f t="shared" si="241"/>
        <v>0</v>
      </c>
      <c r="MRJ68" s="30">
        <f t="shared" si="241"/>
        <v>0</v>
      </c>
      <c r="MRK68" s="30">
        <f t="shared" si="241"/>
        <v>0</v>
      </c>
      <c r="MRL68" s="30">
        <f t="shared" si="241"/>
        <v>0</v>
      </c>
      <c r="MRM68" s="30">
        <f t="shared" si="241"/>
        <v>0</v>
      </c>
      <c r="MRN68" s="30">
        <f t="shared" si="241"/>
        <v>0</v>
      </c>
      <c r="MRO68" s="30">
        <f t="shared" si="241"/>
        <v>0</v>
      </c>
      <c r="MRP68" s="30">
        <f t="shared" si="241"/>
        <v>0</v>
      </c>
      <c r="MRQ68" s="30">
        <f t="shared" si="241"/>
        <v>0</v>
      </c>
      <c r="MRR68" s="30">
        <f t="shared" si="241"/>
        <v>0</v>
      </c>
      <c r="MRS68" s="30">
        <f t="shared" si="241"/>
        <v>0</v>
      </c>
      <c r="MRT68" s="30">
        <f t="shared" si="241"/>
        <v>0</v>
      </c>
      <c r="MRU68" s="30">
        <f t="shared" si="241"/>
        <v>0</v>
      </c>
      <c r="MRV68" s="30">
        <f t="shared" ref="MRV68:MUG68" si="242">IF(MRU2&gt;year_stop,0,MRU70)</f>
        <v>0</v>
      </c>
      <c r="MRW68" s="30">
        <f t="shared" si="242"/>
        <v>0</v>
      </c>
      <c r="MRX68" s="30">
        <f t="shared" si="242"/>
        <v>0</v>
      </c>
      <c r="MRY68" s="30">
        <f t="shared" si="242"/>
        <v>0</v>
      </c>
      <c r="MRZ68" s="30">
        <f t="shared" si="242"/>
        <v>0</v>
      </c>
      <c r="MSA68" s="30">
        <f t="shared" si="242"/>
        <v>0</v>
      </c>
      <c r="MSB68" s="30">
        <f t="shared" si="242"/>
        <v>0</v>
      </c>
      <c r="MSC68" s="30">
        <f t="shared" si="242"/>
        <v>0</v>
      </c>
      <c r="MSD68" s="30">
        <f t="shared" si="242"/>
        <v>0</v>
      </c>
      <c r="MSE68" s="30">
        <f t="shared" si="242"/>
        <v>0</v>
      </c>
      <c r="MSF68" s="30">
        <f t="shared" si="242"/>
        <v>0</v>
      </c>
      <c r="MSG68" s="30">
        <f t="shared" si="242"/>
        <v>0</v>
      </c>
      <c r="MSH68" s="30">
        <f t="shared" si="242"/>
        <v>0</v>
      </c>
      <c r="MSI68" s="30">
        <f t="shared" si="242"/>
        <v>0</v>
      </c>
      <c r="MSJ68" s="30">
        <f t="shared" si="242"/>
        <v>0</v>
      </c>
      <c r="MSK68" s="30">
        <f t="shared" si="242"/>
        <v>0</v>
      </c>
      <c r="MSL68" s="30">
        <f t="shared" si="242"/>
        <v>0</v>
      </c>
      <c r="MSM68" s="30">
        <f t="shared" si="242"/>
        <v>0</v>
      </c>
      <c r="MSN68" s="30">
        <f t="shared" si="242"/>
        <v>0</v>
      </c>
      <c r="MSO68" s="30">
        <f t="shared" si="242"/>
        <v>0</v>
      </c>
      <c r="MSP68" s="30">
        <f t="shared" si="242"/>
        <v>0</v>
      </c>
      <c r="MSQ68" s="30">
        <f t="shared" si="242"/>
        <v>0</v>
      </c>
      <c r="MSR68" s="30">
        <f t="shared" si="242"/>
        <v>0</v>
      </c>
      <c r="MSS68" s="30">
        <f t="shared" si="242"/>
        <v>0</v>
      </c>
      <c r="MST68" s="30">
        <f t="shared" si="242"/>
        <v>0</v>
      </c>
      <c r="MSU68" s="30">
        <f t="shared" si="242"/>
        <v>0</v>
      </c>
      <c r="MSV68" s="30">
        <f t="shared" si="242"/>
        <v>0</v>
      </c>
      <c r="MSW68" s="30">
        <f t="shared" si="242"/>
        <v>0</v>
      </c>
      <c r="MSX68" s="30">
        <f t="shared" si="242"/>
        <v>0</v>
      </c>
      <c r="MSY68" s="30">
        <f t="shared" si="242"/>
        <v>0</v>
      </c>
      <c r="MSZ68" s="30">
        <f t="shared" si="242"/>
        <v>0</v>
      </c>
      <c r="MTA68" s="30">
        <f t="shared" si="242"/>
        <v>0</v>
      </c>
      <c r="MTB68" s="30">
        <f t="shared" si="242"/>
        <v>0</v>
      </c>
      <c r="MTC68" s="30">
        <f t="shared" si="242"/>
        <v>0</v>
      </c>
      <c r="MTD68" s="30">
        <f t="shared" si="242"/>
        <v>0</v>
      </c>
      <c r="MTE68" s="30">
        <f t="shared" si="242"/>
        <v>0</v>
      </c>
      <c r="MTF68" s="30">
        <f t="shared" si="242"/>
        <v>0</v>
      </c>
      <c r="MTG68" s="30">
        <f t="shared" si="242"/>
        <v>0</v>
      </c>
      <c r="MTH68" s="30">
        <f t="shared" si="242"/>
        <v>0</v>
      </c>
      <c r="MTI68" s="30">
        <f t="shared" si="242"/>
        <v>0</v>
      </c>
      <c r="MTJ68" s="30">
        <f t="shared" si="242"/>
        <v>0</v>
      </c>
      <c r="MTK68" s="30">
        <f t="shared" si="242"/>
        <v>0</v>
      </c>
      <c r="MTL68" s="30">
        <f t="shared" si="242"/>
        <v>0</v>
      </c>
      <c r="MTM68" s="30">
        <f t="shared" si="242"/>
        <v>0</v>
      </c>
      <c r="MTN68" s="30">
        <f t="shared" si="242"/>
        <v>0</v>
      </c>
      <c r="MTO68" s="30">
        <f t="shared" si="242"/>
        <v>0</v>
      </c>
      <c r="MTP68" s="30">
        <f t="shared" si="242"/>
        <v>0</v>
      </c>
      <c r="MTQ68" s="30">
        <f t="shared" si="242"/>
        <v>0</v>
      </c>
      <c r="MTR68" s="30">
        <f t="shared" si="242"/>
        <v>0</v>
      </c>
      <c r="MTS68" s="30">
        <f t="shared" si="242"/>
        <v>0</v>
      </c>
      <c r="MTT68" s="30">
        <f t="shared" si="242"/>
        <v>0</v>
      </c>
      <c r="MTU68" s="30">
        <f t="shared" si="242"/>
        <v>0</v>
      </c>
      <c r="MTV68" s="30">
        <f t="shared" si="242"/>
        <v>0</v>
      </c>
      <c r="MTW68" s="30">
        <f t="shared" si="242"/>
        <v>0</v>
      </c>
      <c r="MTX68" s="30">
        <f t="shared" si="242"/>
        <v>0</v>
      </c>
      <c r="MTY68" s="30">
        <f t="shared" si="242"/>
        <v>0</v>
      </c>
      <c r="MTZ68" s="30">
        <f t="shared" si="242"/>
        <v>0</v>
      </c>
      <c r="MUA68" s="30">
        <f t="shared" si="242"/>
        <v>0</v>
      </c>
      <c r="MUB68" s="30">
        <f t="shared" si="242"/>
        <v>0</v>
      </c>
      <c r="MUC68" s="30">
        <f t="shared" si="242"/>
        <v>0</v>
      </c>
      <c r="MUD68" s="30">
        <f t="shared" si="242"/>
        <v>0</v>
      </c>
      <c r="MUE68" s="30">
        <f t="shared" si="242"/>
        <v>0</v>
      </c>
      <c r="MUF68" s="30">
        <f t="shared" si="242"/>
        <v>0</v>
      </c>
      <c r="MUG68" s="30">
        <f t="shared" si="242"/>
        <v>0</v>
      </c>
      <c r="MUH68" s="30">
        <f t="shared" ref="MUH68:MWS68" si="243">IF(MUG2&gt;year_stop,0,MUG70)</f>
        <v>0</v>
      </c>
      <c r="MUI68" s="30">
        <f t="shared" si="243"/>
        <v>0</v>
      </c>
      <c r="MUJ68" s="30">
        <f t="shared" si="243"/>
        <v>0</v>
      </c>
      <c r="MUK68" s="30">
        <f t="shared" si="243"/>
        <v>0</v>
      </c>
      <c r="MUL68" s="30">
        <f t="shared" si="243"/>
        <v>0</v>
      </c>
      <c r="MUM68" s="30">
        <f t="shared" si="243"/>
        <v>0</v>
      </c>
      <c r="MUN68" s="30">
        <f t="shared" si="243"/>
        <v>0</v>
      </c>
      <c r="MUO68" s="30">
        <f t="shared" si="243"/>
        <v>0</v>
      </c>
      <c r="MUP68" s="30">
        <f t="shared" si="243"/>
        <v>0</v>
      </c>
      <c r="MUQ68" s="30">
        <f t="shared" si="243"/>
        <v>0</v>
      </c>
      <c r="MUR68" s="30">
        <f t="shared" si="243"/>
        <v>0</v>
      </c>
      <c r="MUS68" s="30">
        <f t="shared" si="243"/>
        <v>0</v>
      </c>
      <c r="MUT68" s="30">
        <f t="shared" si="243"/>
        <v>0</v>
      </c>
      <c r="MUU68" s="30">
        <f t="shared" si="243"/>
        <v>0</v>
      </c>
      <c r="MUV68" s="30">
        <f t="shared" si="243"/>
        <v>0</v>
      </c>
      <c r="MUW68" s="30">
        <f t="shared" si="243"/>
        <v>0</v>
      </c>
      <c r="MUX68" s="30">
        <f t="shared" si="243"/>
        <v>0</v>
      </c>
      <c r="MUY68" s="30">
        <f t="shared" si="243"/>
        <v>0</v>
      </c>
      <c r="MUZ68" s="30">
        <f t="shared" si="243"/>
        <v>0</v>
      </c>
      <c r="MVA68" s="30">
        <f t="shared" si="243"/>
        <v>0</v>
      </c>
      <c r="MVB68" s="30">
        <f t="shared" si="243"/>
        <v>0</v>
      </c>
      <c r="MVC68" s="30">
        <f t="shared" si="243"/>
        <v>0</v>
      </c>
      <c r="MVD68" s="30">
        <f t="shared" si="243"/>
        <v>0</v>
      </c>
      <c r="MVE68" s="30">
        <f t="shared" si="243"/>
        <v>0</v>
      </c>
      <c r="MVF68" s="30">
        <f t="shared" si="243"/>
        <v>0</v>
      </c>
      <c r="MVG68" s="30">
        <f t="shared" si="243"/>
        <v>0</v>
      </c>
      <c r="MVH68" s="30">
        <f t="shared" si="243"/>
        <v>0</v>
      </c>
      <c r="MVI68" s="30">
        <f t="shared" si="243"/>
        <v>0</v>
      </c>
      <c r="MVJ68" s="30">
        <f t="shared" si="243"/>
        <v>0</v>
      </c>
      <c r="MVK68" s="30">
        <f t="shared" si="243"/>
        <v>0</v>
      </c>
      <c r="MVL68" s="30">
        <f t="shared" si="243"/>
        <v>0</v>
      </c>
      <c r="MVM68" s="30">
        <f t="shared" si="243"/>
        <v>0</v>
      </c>
      <c r="MVN68" s="30">
        <f t="shared" si="243"/>
        <v>0</v>
      </c>
      <c r="MVO68" s="30">
        <f t="shared" si="243"/>
        <v>0</v>
      </c>
      <c r="MVP68" s="30">
        <f t="shared" si="243"/>
        <v>0</v>
      </c>
      <c r="MVQ68" s="30">
        <f t="shared" si="243"/>
        <v>0</v>
      </c>
      <c r="MVR68" s="30">
        <f t="shared" si="243"/>
        <v>0</v>
      </c>
      <c r="MVS68" s="30">
        <f t="shared" si="243"/>
        <v>0</v>
      </c>
      <c r="MVT68" s="30">
        <f t="shared" si="243"/>
        <v>0</v>
      </c>
      <c r="MVU68" s="30">
        <f t="shared" si="243"/>
        <v>0</v>
      </c>
      <c r="MVV68" s="30">
        <f t="shared" si="243"/>
        <v>0</v>
      </c>
      <c r="MVW68" s="30">
        <f t="shared" si="243"/>
        <v>0</v>
      </c>
      <c r="MVX68" s="30">
        <f t="shared" si="243"/>
        <v>0</v>
      </c>
      <c r="MVY68" s="30">
        <f t="shared" si="243"/>
        <v>0</v>
      </c>
      <c r="MVZ68" s="30">
        <f t="shared" si="243"/>
        <v>0</v>
      </c>
      <c r="MWA68" s="30">
        <f t="shared" si="243"/>
        <v>0</v>
      </c>
      <c r="MWB68" s="30">
        <f t="shared" si="243"/>
        <v>0</v>
      </c>
      <c r="MWC68" s="30">
        <f t="shared" si="243"/>
        <v>0</v>
      </c>
      <c r="MWD68" s="30">
        <f t="shared" si="243"/>
        <v>0</v>
      </c>
      <c r="MWE68" s="30">
        <f t="shared" si="243"/>
        <v>0</v>
      </c>
      <c r="MWF68" s="30">
        <f t="shared" si="243"/>
        <v>0</v>
      </c>
      <c r="MWG68" s="30">
        <f t="shared" si="243"/>
        <v>0</v>
      </c>
      <c r="MWH68" s="30">
        <f t="shared" si="243"/>
        <v>0</v>
      </c>
      <c r="MWI68" s="30">
        <f t="shared" si="243"/>
        <v>0</v>
      </c>
      <c r="MWJ68" s="30">
        <f t="shared" si="243"/>
        <v>0</v>
      </c>
      <c r="MWK68" s="30">
        <f t="shared" si="243"/>
        <v>0</v>
      </c>
      <c r="MWL68" s="30">
        <f t="shared" si="243"/>
        <v>0</v>
      </c>
      <c r="MWM68" s="30">
        <f t="shared" si="243"/>
        <v>0</v>
      </c>
      <c r="MWN68" s="30">
        <f t="shared" si="243"/>
        <v>0</v>
      </c>
      <c r="MWO68" s="30">
        <f t="shared" si="243"/>
        <v>0</v>
      </c>
      <c r="MWP68" s="30">
        <f t="shared" si="243"/>
        <v>0</v>
      </c>
      <c r="MWQ68" s="30">
        <f t="shared" si="243"/>
        <v>0</v>
      </c>
      <c r="MWR68" s="30">
        <f t="shared" si="243"/>
        <v>0</v>
      </c>
      <c r="MWS68" s="30">
        <f t="shared" si="243"/>
        <v>0</v>
      </c>
      <c r="MWT68" s="30">
        <f t="shared" ref="MWT68:MZE68" si="244">IF(MWS2&gt;year_stop,0,MWS70)</f>
        <v>0</v>
      </c>
      <c r="MWU68" s="30">
        <f t="shared" si="244"/>
        <v>0</v>
      </c>
      <c r="MWV68" s="30">
        <f t="shared" si="244"/>
        <v>0</v>
      </c>
      <c r="MWW68" s="30">
        <f t="shared" si="244"/>
        <v>0</v>
      </c>
      <c r="MWX68" s="30">
        <f t="shared" si="244"/>
        <v>0</v>
      </c>
      <c r="MWY68" s="30">
        <f t="shared" si="244"/>
        <v>0</v>
      </c>
      <c r="MWZ68" s="30">
        <f t="shared" si="244"/>
        <v>0</v>
      </c>
      <c r="MXA68" s="30">
        <f t="shared" si="244"/>
        <v>0</v>
      </c>
      <c r="MXB68" s="30">
        <f t="shared" si="244"/>
        <v>0</v>
      </c>
      <c r="MXC68" s="30">
        <f t="shared" si="244"/>
        <v>0</v>
      </c>
      <c r="MXD68" s="30">
        <f t="shared" si="244"/>
        <v>0</v>
      </c>
      <c r="MXE68" s="30">
        <f t="shared" si="244"/>
        <v>0</v>
      </c>
      <c r="MXF68" s="30">
        <f t="shared" si="244"/>
        <v>0</v>
      </c>
      <c r="MXG68" s="30">
        <f t="shared" si="244"/>
        <v>0</v>
      </c>
      <c r="MXH68" s="30">
        <f t="shared" si="244"/>
        <v>0</v>
      </c>
      <c r="MXI68" s="30">
        <f t="shared" si="244"/>
        <v>0</v>
      </c>
      <c r="MXJ68" s="30">
        <f t="shared" si="244"/>
        <v>0</v>
      </c>
      <c r="MXK68" s="30">
        <f t="shared" si="244"/>
        <v>0</v>
      </c>
      <c r="MXL68" s="30">
        <f t="shared" si="244"/>
        <v>0</v>
      </c>
      <c r="MXM68" s="30">
        <f t="shared" si="244"/>
        <v>0</v>
      </c>
      <c r="MXN68" s="30">
        <f t="shared" si="244"/>
        <v>0</v>
      </c>
      <c r="MXO68" s="30">
        <f t="shared" si="244"/>
        <v>0</v>
      </c>
      <c r="MXP68" s="30">
        <f t="shared" si="244"/>
        <v>0</v>
      </c>
      <c r="MXQ68" s="30">
        <f t="shared" si="244"/>
        <v>0</v>
      </c>
      <c r="MXR68" s="30">
        <f t="shared" si="244"/>
        <v>0</v>
      </c>
      <c r="MXS68" s="30">
        <f t="shared" si="244"/>
        <v>0</v>
      </c>
      <c r="MXT68" s="30">
        <f t="shared" si="244"/>
        <v>0</v>
      </c>
      <c r="MXU68" s="30">
        <f t="shared" si="244"/>
        <v>0</v>
      </c>
      <c r="MXV68" s="30">
        <f t="shared" si="244"/>
        <v>0</v>
      </c>
      <c r="MXW68" s="30">
        <f t="shared" si="244"/>
        <v>0</v>
      </c>
      <c r="MXX68" s="30">
        <f t="shared" si="244"/>
        <v>0</v>
      </c>
      <c r="MXY68" s="30">
        <f t="shared" si="244"/>
        <v>0</v>
      </c>
      <c r="MXZ68" s="30">
        <f t="shared" si="244"/>
        <v>0</v>
      </c>
      <c r="MYA68" s="30">
        <f t="shared" si="244"/>
        <v>0</v>
      </c>
      <c r="MYB68" s="30">
        <f t="shared" si="244"/>
        <v>0</v>
      </c>
      <c r="MYC68" s="30">
        <f t="shared" si="244"/>
        <v>0</v>
      </c>
      <c r="MYD68" s="30">
        <f t="shared" si="244"/>
        <v>0</v>
      </c>
      <c r="MYE68" s="30">
        <f t="shared" si="244"/>
        <v>0</v>
      </c>
      <c r="MYF68" s="30">
        <f t="shared" si="244"/>
        <v>0</v>
      </c>
      <c r="MYG68" s="30">
        <f t="shared" si="244"/>
        <v>0</v>
      </c>
      <c r="MYH68" s="30">
        <f t="shared" si="244"/>
        <v>0</v>
      </c>
      <c r="MYI68" s="30">
        <f t="shared" si="244"/>
        <v>0</v>
      </c>
      <c r="MYJ68" s="30">
        <f t="shared" si="244"/>
        <v>0</v>
      </c>
      <c r="MYK68" s="30">
        <f t="shared" si="244"/>
        <v>0</v>
      </c>
      <c r="MYL68" s="30">
        <f t="shared" si="244"/>
        <v>0</v>
      </c>
      <c r="MYM68" s="30">
        <f t="shared" si="244"/>
        <v>0</v>
      </c>
      <c r="MYN68" s="30">
        <f t="shared" si="244"/>
        <v>0</v>
      </c>
      <c r="MYO68" s="30">
        <f t="shared" si="244"/>
        <v>0</v>
      </c>
      <c r="MYP68" s="30">
        <f t="shared" si="244"/>
        <v>0</v>
      </c>
      <c r="MYQ68" s="30">
        <f t="shared" si="244"/>
        <v>0</v>
      </c>
      <c r="MYR68" s="30">
        <f t="shared" si="244"/>
        <v>0</v>
      </c>
      <c r="MYS68" s="30">
        <f t="shared" si="244"/>
        <v>0</v>
      </c>
      <c r="MYT68" s="30">
        <f t="shared" si="244"/>
        <v>0</v>
      </c>
      <c r="MYU68" s="30">
        <f t="shared" si="244"/>
        <v>0</v>
      </c>
      <c r="MYV68" s="30">
        <f t="shared" si="244"/>
        <v>0</v>
      </c>
      <c r="MYW68" s="30">
        <f t="shared" si="244"/>
        <v>0</v>
      </c>
      <c r="MYX68" s="30">
        <f t="shared" si="244"/>
        <v>0</v>
      </c>
      <c r="MYY68" s="30">
        <f t="shared" si="244"/>
        <v>0</v>
      </c>
      <c r="MYZ68" s="30">
        <f t="shared" si="244"/>
        <v>0</v>
      </c>
      <c r="MZA68" s="30">
        <f t="shared" si="244"/>
        <v>0</v>
      </c>
      <c r="MZB68" s="30">
        <f t="shared" si="244"/>
        <v>0</v>
      </c>
      <c r="MZC68" s="30">
        <f t="shared" si="244"/>
        <v>0</v>
      </c>
      <c r="MZD68" s="30">
        <f t="shared" si="244"/>
        <v>0</v>
      </c>
      <c r="MZE68" s="30">
        <f t="shared" si="244"/>
        <v>0</v>
      </c>
      <c r="MZF68" s="30">
        <f t="shared" ref="MZF68:NBQ68" si="245">IF(MZE2&gt;year_stop,0,MZE70)</f>
        <v>0</v>
      </c>
      <c r="MZG68" s="30">
        <f t="shared" si="245"/>
        <v>0</v>
      </c>
      <c r="MZH68" s="30">
        <f t="shared" si="245"/>
        <v>0</v>
      </c>
      <c r="MZI68" s="30">
        <f t="shared" si="245"/>
        <v>0</v>
      </c>
      <c r="MZJ68" s="30">
        <f t="shared" si="245"/>
        <v>0</v>
      </c>
      <c r="MZK68" s="30">
        <f t="shared" si="245"/>
        <v>0</v>
      </c>
      <c r="MZL68" s="30">
        <f t="shared" si="245"/>
        <v>0</v>
      </c>
      <c r="MZM68" s="30">
        <f t="shared" si="245"/>
        <v>0</v>
      </c>
      <c r="MZN68" s="30">
        <f t="shared" si="245"/>
        <v>0</v>
      </c>
      <c r="MZO68" s="30">
        <f t="shared" si="245"/>
        <v>0</v>
      </c>
      <c r="MZP68" s="30">
        <f t="shared" si="245"/>
        <v>0</v>
      </c>
      <c r="MZQ68" s="30">
        <f t="shared" si="245"/>
        <v>0</v>
      </c>
      <c r="MZR68" s="30">
        <f t="shared" si="245"/>
        <v>0</v>
      </c>
      <c r="MZS68" s="30">
        <f t="shared" si="245"/>
        <v>0</v>
      </c>
      <c r="MZT68" s="30">
        <f t="shared" si="245"/>
        <v>0</v>
      </c>
      <c r="MZU68" s="30">
        <f t="shared" si="245"/>
        <v>0</v>
      </c>
      <c r="MZV68" s="30">
        <f t="shared" si="245"/>
        <v>0</v>
      </c>
      <c r="MZW68" s="30">
        <f t="shared" si="245"/>
        <v>0</v>
      </c>
      <c r="MZX68" s="30">
        <f t="shared" si="245"/>
        <v>0</v>
      </c>
      <c r="MZY68" s="30">
        <f t="shared" si="245"/>
        <v>0</v>
      </c>
      <c r="MZZ68" s="30">
        <f t="shared" si="245"/>
        <v>0</v>
      </c>
      <c r="NAA68" s="30">
        <f t="shared" si="245"/>
        <v>0</v>
      </c>
      <c r="NAB68" s="30">
        <f t="shared" si="245"/>
        <v>0</v>
      </c>
      <c r="NAC68" s="30">
        <f t="shared" si="245"/>
        <v>0</v>
      </c>
      <c r="NAD68" s="30">
        <f t="shared" si="245"/>
        <v>0</v>
      </c>
      <c r="NAE68" s="30">
        <f t="shared" si="245"/>
        <v>0</v>
      </c>
      <c r="NAF68" s="30">
        <f t="shared" si="245"/>
        <v>0</v>
      </c>
      <c r="NAG68" s="30">
        <f t="shared" si="245"/>
        <v>0</v>
      </c>
      <c r="NAH68" s="30">
        <f t="shared" si="245"/>
        <v>0</v>
      </c>
      <c r="NAI68" s="30">
        <f t="shared" si="245"/>
        <v>0</v>
      </c>
      <c r="NAJ68" s="30">
        <f t="shared" si="245"/>
        <v>0</v>
      </c>
      <c r="NAK68" s="30">
        <f t="shared" si="245"/>
        <v>0</v>
      </c>
      <c r="NAL68" s="30">
        <f t="shared" si="245"/>
        <v>0</v>
      </c>
      <c r="NAM68" s="30">
        <f t="shared" si="245"/>
        <v>0</v>
      </c>
      <c r="NAN68" s="30">
        <f t="shared" si="245"/>
        <v>0</v>
      </c>
      <c r="NAO68" s="30">
        <f t="shared" si="245"/>
        <v>0</v>
      </c>
      <c r="NAP68" s="30">
        <f t="shared" si="245"/>
        <v>0</v>
      </c>
      <c r="NAQ68" s="30">
        <f t="shared" si="245"/>
        <v>0</v>
      </c>
      <c r="NAR68" s="30">
        <f t="shared" si="245"/>
        <v>0</v>
      </c>
      <c r="NAS68" s="30">
        <f t="shared" si="245"/>
        <v>0</v>
      </c>
      <c r="NAT68" s="30">
        <f t="shared" si="245"/>
        <v>0</v>
      </c>
      <c r="NAU68" s="30">
        <f t="shared" si="245"/>
        <v>0</v>
      </c>
      <c r="NAV68" s="30">
        <f t="shared" si="245"/>
        <v>0</v>
      </c>
      <c r="NAW68" s="30">
        <f t="shared" si="245"/>
        <v>0</v>
      </c>
      <c r="NAX68" s="30">
        <f t="shared" si="245"/>
        <v>0</v>
      </c>
      <c r="NAY68" s="30">
        <f t="shared" si="245"/>
        <v>0</v>
      </c>
      <c r="NAZ68" s="30">
        <f t="shared" si="245"/>
        <v>0</v>
      </c>
      <c r="NBA68" s="30">
        <f t="shared" si="245"/>
        <v>0</v>
      </c>
      <c r="NBB68" s="30">
        <f t="shared" si="245"/>
        <v>0</v>
      </c>
      <c r="NBC68" s="30">
        <f t="shared" si="245"/>
        <v>0</v>
      </c>
      <c r="NBD68" s="30">
        <f t="shared" si="245"/>
        <v>0</v>
      </c>
      <c r="NBE68" s="30">
        <f t="shared" si="245"/>
        <v>0</v>
      </c>
      <c r="NBF68" s="30">
        <f t="shared" si="245"/>
        <v>0</v>
      </c>
      <c r="NBG68" s="30">
        <f t="shared" si="245"/>
        <v>0</v>
      </c>
      <c r="NBH68" s="30">
        <f t="shared" si="245"/>
        <v>0</v>
      </c>
      <c r="NBI68" s="30">
        <f t="shared" si="245"/>
        <v>0</v>
      </c>
      <c r="NBJ68" s="30">
        <f t="shared" si="245"/>
        <v>0</v>
      </c>
      <c r="NBK68" s="30">
        <f t="shared" si="245"/>
        <v>0</v>
      </c>
      <c r="NBL68" s="30">
        <f t="shared" si="245"/>
        <v>0</v>
      </c>
      <c r="NBM68" s="30">
        <f t="shared" si="245"/>
        <v>0</v>
      </c>
      <c r="NBN68" s="30">
        <f t="shared" si="245"/>
        <v>0</v>
      </c>
      <c r="NBO68" s="30">
        <f t="shared" si="245"/>
        <v>0</v>
      </c>
      <c r="NBP68" s="30">
        <f t="shared" si="245"/>
        <v>0</v>
      </c>
      <c r="NBQ68" s="30">
        <f t="shared" si="245"/>
        <v>0</v>
      </c>
      <c r="NBR68" s="30">
        <f t="shared" ref="NBR68:NEC68" si="246">IF(NBQ2&gt;year_stop,0,NBQ70)</f>
        <v>0</v>
      </c>
      <c r="NBS68" s="30">
        <f t="shared" si="246"/>
        <v>0</v>
      </c>
      <c r="NBT68" s="30">
        <f t="shared" si="246"/>
        <v>0</v>
      </c>
      <c r="NBU68" s="30">
        <f t="shared" si="246"/>
        <v>0</v>
      </c>
      <c r="NBV68" s="30">
        <f t="shared" si="246"/>
        <v>0</v>
      </c>
      <c r="NBW68" s="30">
        <f t="shared" si="246"/>
        <v>0</v>
      </c>
      <c r="NBX68" s="30">
        <f t="shared" si="246"/>
        <v>0</v>
      </c>
      <c r="NBY68" s="30">
        <f t="shared" si="246"/>
        <v>0</v>
      </c>
      <c r="NBZ68" s="30">
        <f t="shared" si="246"/>
        <v>0</v>
      </c>
      <c r="NCA68" s="30">
        <f t="shared" si="246"/>
        <v>0</v>
      </c>
      <c r="NCB68" s="30">
        <f t="shared" si="246"/>
        <v>0</v>
      </c>
      <c r="NCC68" s="30">
        <f t="shared" si="246"/>
        <v>0</v>
      </c>
      <c r="NCD68" s="30">
        <f t="shared" si="246"/>
        <v>0</v>
      </c>
      <c r="NCE68" s="30">
        <f t="shared" si="246"/>
        <v>0</v>
      </c>
      <c r="NCF68" s="30">
        <f t="shared" si="246"/>
        <v>0</v>
      </c>
      <c r="NCG68" s="30">
        <f t="shared" si="246"/>
        <v>0</v>
      </c>
      <c r="NCH68" s="30">
        <f t="shared" si="246"/>
        <v>0</v>
      </c>
      <c r="NCI68" s="30">
        <f t="shared" si="246"/>
        <v>0</v>
      </c>
      <c r="NCJ68" s="30">
        <f t="shared" si="246"/>
        <v>0</v>
      </c>
      <c r="NCK68" s="30">
        <f t="shared" si="246"/>
        <v>0</v>
      </c>
      <c r="NCL68" s="30">
        <f t="shared" si="246"/>
        <v>0</v>
      </c>
      <c r="NCM68" s="30">
        <f t="shared" si="246"/>
        <v>0</v>
      </c>
      <c r="NCN68" s="30">
        <f t="shared" si="246"/>
        <v>0</v>
      </c>
      <c r="NCO68" s="30">
        <f t="shared" si="246"/>
        <v>0</v>
      </c>
      <c r="NCP68" s="30">
        <f t="shared" si="246"/>
        <v>0</v>
      </c>
      <c r="NCQ68" s="30">
        <f t="shared" si="246"/>
        <v>0</v>
      </c>
      <c r="NCR68" s="30">
        <f t="shared" si="246"/>
        <v>0</v>
      </c>
      <c r="NCS68" s="30">
        <f t="shared" si="246"/>
        <v>0</v>
      </c>
      <c r="NCT68" s="30">
        <f t="shared" si="246"/>
        <v>0</v>
      </c>
      <c r="NCU68" s="30">
        <f t="shared" si="246"/>
        <v>0</v>
      </c>
      <c r="NCV68" s="30">
        <f t="shared" si="246"/>
        <v>0</v>
      </c>
      <c r="NCW68" s="30">
        <f t="shared" si="246"/>
        <v>0</v>
      </c>
      <c r="NCX68" s="30">
        <f t="shared" si="246"/>
        <v>0</v>
      </c>
      <c r="NCY68" s="30">
        <f t="shared" si="246"/>
        <v>0</v>
      </c>
      <c r="NCZ68" s="30">
        <f t="shared" si="246"/>
        <v>0</v>
      </c>
      <c r="NDA68" s="30">
        <f t="shared" si="246"/>
        <v>0</v>
      </c>
      <c r="NDB68" s="30">
        <f t="shared" si="246"/>
        <v>0</v>
      </c>
      <c r="NDC68" s="30">
        <f t="shared" si="246"/>
        <v>0</v>
      </c>
      <c r="NDD68" s="30">
        <f t="shared" si="246"/>
        <v>0</v>
      </c>
      <c r="NDE68" s="30">
        <f t="shared" si="246"/>
        <v>0</v>
      </c>
      <c r="NDF68" s="30">
        <f t="shared" si="246"/>
        <v>0</v>
      </c>
      <c r="NDG68" s="30">
        <f t="shared" si="246"/>
        <v>0</v>
      </c>
      <c r="NDH68" s="30">
        <f t="shared" si="246"/>
        <v>0</v>
      </c>
      <c r="NDI68" s="30">
        <f t="shared" si="246"/>
        <v>0</v>
      </c>
      <c r="NDJ68" s="30">
        <f t="shared" si="246"/>
        <v>0</v>
      </c>
      <c r="NDK68" s="30">
        <f t="shared" si="246"/>
        <v>0</v>
      </c>
      <c r="NDL68" s="30">
        <f t="shared" si="246"/>
        <v>0</v>
      </c>
      <c r="NDM68" s="30">
        <f t="shared" si="246"/>
        <v>0</v>
      </c>
      <c r="NDN68" s="30">
        <f t="shared" si="246"/>
        <v>0</v>
      </c>
      <c r="NDO68" s="30">
        <f t="shared" si="246"/>
        <v>0</v>
      </c>
      <c r="NDP68" s="30">
        <f t="shared" si="246"/>
        <v>0</v>
      </c>
      <c r="NDQ68" s="30">
        <f t="shared" si="246"/>
        <v>0</v>
      </c>
      <c r="NDR68" s="30">
        <f t="shared" si="246"/>
        <v>0</v>
      </c>
      <c r="NDS68" s="30">
        <f t="shared" si="246"/>
        <v>0</v>
      </c>
      <c r="NDT68" s="30">
        <f t="shared" si="246"/>
        <v>0</v>
      </c>
      <c r="NDU68" s="30">
        <f t="shared" si="246"/>
        <v>0</v>
      </c>
      <c r="NDV68" s="30">
        <f t="shared" si="246"/>
        <v>0</v>
      </c>
      <c r="NDW68" s="30">
        <f t="shared" si="246"/>
        <v>0</v>
      </c>
      <c r="NDX68" s="30">
        <f t="shared" si="246"/>
        <v>0</v>
      </c>
      <c r="NDY68" s="30">
        <f t="shared" si="246"/>
        <v>0</v>
      </c>
      <c r="NDZ68" s="30">
        <f t="shared" si="246"/>
        <v>0</v>
      </c>
      <c r="NEA68" s="30">
        <f t="shared" si="246"/>
        <v>0</v>
      </c>
      <c r="NEB68" s="30">
        <f t="shared" si="246"/>
        <v>0</v>
      </c>
      <c r="NEC68" s="30">
        <f t="shared" si="246"/>
        <v>0</v>
      </c>
      <c r="NED68" s="30">
        <f t="shared" ref="NED68:NGO68" si="247">IF(NEC2&gt;year_stop,0,NEC70)</f>
        <v>0</v>
      </c>
      <c r="NEE68" s="30">
        <f t="shared" si="247"/>
        <v>0</v>
      </c>
      <c r="NEF68" s="30">
        <f t="shared" si="247"/>
        <v>0</v>
      </c>
      <c r="NEG68" s="30">
        <f t="shared" si="247"/>
        <v>0</v>
      </c>
      <c r="NEH68" s="30">
        <f t="shared" si="247"/>
        <v>0</v>
      </c>
      <c r="NEI68" s="30">
        <f t="shared" si="247"/>
        <v>0</v>
      </c>
      <c r="NEJ68" s="30">
        <f t="shared" si="247"/>
        <v>0</v>
      </c>
      <c r="NEK68" s="30">
        <f t="shared" si="247"/>
        <v>0</v>
      </c>
      <c r="NEL68" s="30">
        <f t="shared" si="247"/>
        <v>0</v>
      </c>
      <c r="NEM68" s="30">
        <f t="shared" si="247"/>
        <v>0</v>
      </c>
      <c r="NEN68" s="30">
        <f t="shared" si="247"/>
        <v>0</v>
      </c>
      <c r="NEO68" s="30">
        <f t="shared" si="247"/>
        <v>0</v>
      </c>
      <c r="NEP68" s="30">
        <f t="shared" si="247"/>
        <v>0</v>
      </c>
      <c r="NEQ68" s="30">
        <f t="shared" si="247"/>
        <v>0</v>
      </c>
      <c r="NER68" s="30">
        <f t="shared" si="247"/>
        <v>0</v>
      </c>
      <c r="NES68" s="30">
        <f t="shared" si="247"/>
        <v>0</v>
      </c>
      <c r="NET68" s="30">
        <f t="shared" si="247"/>
        <v>0</v>
      </c>
      <c r="NEU68" s="30">
        <f t="shared" si="247"/>
        <v>0</v>
      </c>
      <c r="NEV68" s="30">
        <f t="shared" si="247"/>
        <v>0</v>
      </c>
      <c r="NEW68" s="30">
        <f t="shared" si="247"/>
        <v>0</v>
      </c>
      <c r="NEX68" s="30">
        <f t="shared" si="247"/>
        <v>0</v>
      </c>
      <c r="NEY68" s="30">
        <f t="shared" si="247"/>
        <v>0</v>
      </c>
      <c r="NEZ68" s="30">
        <f t="shared" si="247"/>
        <v>0</v>
      </c>
      <c r="NFA68" s="30">
        <f t="shared" si="247"/>
        <v>0</v>
      </c>
      <c r="NFB68" s="30">
        <f t="shared" si="247"/>
        <v>0</v>
      </c>
      <c r="NFC68" s="30">
        <f t="shared" si="247"/>
        <v>0</v>
      </c>
      <c r="NFD68" s="30">
        <f t="shared" si="247"/>
        <v>0</v>
      </c>
      <c r="NFE68" s="30">
        <f t="shared" si="247"/>
        <v>0</v>
      </c>
      <c r="NFF68" s="30">
        <f t="shared" si="247"/>
        <v>0</v>
      </c>
      <c r="NFG68" s="30">
        <f t="shared" si="247"/>
        <v>0</v>
      </c>
      <c r="NFH68" s="30">
        <f t="shared" si="247"/>
        <v>0</v>
      </c>
      <c r="NFI68" s="30">
        <f t="shared" si="247"/>
        <v>0</v>
      </c>
      <c r="NFJ68" s="30">
        <f t="shared" si="247"/>
        <v>0</v>
      </c>
      <c r="NFK68" s="30">
        <f t="shared" si="247"/>
        <v>0</v>
      </c>
      <c r="NFL68" s="30">
        <f t="shared" si="247"/>
        <v>0</v>
      </c>
      <c r="NFM68" s="30">
        <f t="shared" si="247"/>
        <v>0</v>
      </c>
      <c r="NFN68" s="30">
        <f t="shared" si="247"/>
        <v>0</v>
      </c>
      <c r="NFO68" s="30">
        <f t="shared" si="247"/>
        <v>0</v>
      </c>
      <c r="NFP68" s="30">
        <f t="shared" si="247"/>
        <v>0</v>
      </c>
      <c r="NFQ68" s="30">
        <f t="shared" si="247"/>
        <v>0</v>
      </c>
      <c r="NFR68" s="30">
        <f t="shared" si="247"/>
        <v>0</v>
      </c>
      <c r="NFS68" s="30">
        <f t="shared" si="247"/>
        <v>0</v>
      </c>
      <c r="NFT68" s="30">
        <f t="shared" si="247"/>
        <v>0</v>
      </c>
      <c r="NFU68" s="30">
        <f t="shared" si="247"/>
        <v>0</v>
      </c>
      <c r="NFV68" s="30">
        <f t="shared" si="247"/>
        <v>0</v>
      </c>
      <c r="NFW68" s="30">
        <f t="shared" si="247"/>
        <v>0</v>
      </c>
      <c r="NFX68" s="30">
        <f t="shared" si="247"/>
        <v>0</v>
      </c>
      <c r="NFY68" s="30">
        <f t="shared" si="247"/>
        <v>0</v>
      </c>
      <c r="NFZ68" s="30">
        <f t="shared" si="247"/>
        <v>0</v>
      </c>
      <c r="NGA68" s="30">
        <f t="shared" si="247"/>
        <v>0</v>
      </c>
      <c r="NGB68" s="30">
        <f t="shared" si="247"/>
        <v>0</v>
      </c>
      <c r="NGC68" s="30">
        <f t="shared" si="247"/>
        <v>0</v>
      </c>
      <c r="NGD68" s="30">
        <f t="shared" si="247"/>
        <v>0</v>
      </c>
      <c r="NGE68" s="30">
        <f t="shared" si="247"/>
        <v>0</v>
      </c>
      <c r="NGF68" s="30">
        <f t="shared" si="247"/>
        <v>0</v>
      </c>
      <c r="NGG68" s="30">
        <f t="shared" si="247"/>
        <v>0</v>
      </c>
      <c r="NGH68" s="30">
        <f t="shared" si="247"/>
        <v>0</v>
      </c>
      <c r="NGI68" s="30">
        <f t="shared" si="247"/>
        <v>0</v>
      </c>
      <c r="NGJ68" s="30">
        <f t="shared" si="247"/>
        <v>0</v>
      </c>
      <c r="NGK68" s="30">
        <f t="shared" si="247"/>
        <v>0</v>
      </c>
      <c r="NGL68" s="30">
        <f t="shared" si="247"/>
        <v>0</v>
      </c>
      <c r="NGM68" s="30">
        <f t="shared" si="247"/>
        <v>0</v>
      </c>
      <c r="NGN68" s="30">
        <f t="shared" si="247"/>
        <v>0</v>
      </c>
      <c r="NGO68" s="30">
        <f t="shared" si="247"/>
        <v>0</v>
      </c>
      <c r="NGP68" s="30">
        <f t="shared" ref="NGP68:NJA68" si="248">IF(NGO2&gt;year_stop,0,NGO70)</f>
        <v>0</v>
      </c>
      <c r="NGQ68" s="30">
        <f t="shared" si="248"/>
        <v>0</v>
      </c>
      <c r="NGR68" s="30">
        <f t="shared" si="248"/>
        <v>0</v>
      </c>
      <c r="NGS68" s="30">
        <f t="shared" si="248"/>
        <v>0</v>
      </c>
      <c r="NGT68" s="30">
        <f t="shared" si="248"/>
        <v>0</v>
      </c>
      <c r="NGU68" s="30">
        <f t="shared" si="248"/>
        <v>0</v>
      </c>
      <c r="NGV68" s="30">
        <f t="shared" si="248"/>
        <v>0</v>
      </c>
      <c r="NGW68" s="30">
        <f t="shared" si="248"/>
        <v>0</v>
      </c>
      <c r="NGX68" s="30">
        <f t="shared" si="248"/>
        <v>0</v>
      </c>
      <c r="NGY68" s="30">
        <f t="shared" si="248"/>
        <v>0</v>
      </c>
      <c r="NGZ68" s="30">
        <f t="shared" si="248"/>
        <v>0</v>
      </c>
      <c r="NHA68" s="30">
        <f t="shared" si="248"/>
        <v>0</v>
      </c>
      <c r="NHB68" s="30">
        <f t="shared" si="248"/>
        <v>0</v>
      </c>
      <c r="NHC68" s="30">
        <f t="shared" si="248"/>
        <v>0</v>
      </c>
      <c r="NHD68" s="30">
        <f t="shared" si="248"/>
        <v>0</v>
      </c>
      <c r="NHE68" s="30">
        <f t="shared" si="248"/>
        <v>0</v>
      </c>
      <c r="NHF68" s="30">
        <f t="shared" si="248"/>
        <v>0</v>
      </c>
      <c r="NHG68" s="30">
        <f t="shared" si="248"/>
        <v>0</v>
      </c>
      <c r="NHH68" s="30">
        <f t="shared" si="248"/>
        <v>0</v>
      </c>
      <c r="NHI68" s="30">
        <f t="shared" si="248"/>
        <v>0</v>
      </c>
      <c r="NHJ68" s="30">
        <f t="shared" si="248"/>
        <v>0</v>
      </c>
      <c r="NHK68" s="30">
        <f t="shared" si="248"/>
        <v>0</v>
      </c>
      <c r="NHL68" s="30">
        <f t="shared" si="248"/>
        <v>0</v>
      </c>
      <c r="NHM68" s="30">
        <f t="shared" si="248"/>
        <v>0</v>
      </c>
      <c r="NHN68" s="30">
        <f t="shared" si="248"/>
        <v>0</v>
      </c>
      <c r="NHO68" s="30">
        <f t="shared" si="248"/>
        <v>0</v>
      </c>
      <c r="NHP68" s="30">
        <f t="shared" si="248"/>
        <v>0</v>
      </c>
      <c r="NHQ68" s="30">
        <f t="shared" si="248"/>
        <v>0</v>
      </c>
      <c r="NHR68" s="30">
        <f t="shared" si="248"/>
        <v>0</v>
      </c>
      <c r="NHS68" s="30">
        <f t="shared" si="248"/>
        <v>0</v>
      </c>
      <c r="NHT68" s="30">
        <f t="shared" si="248"/>
        <v>0</v>
      </c>
      <c r="NHU68" s="30">
        <f t="shared" si="248"/>
        <v>0</v>
      </c>
      <c r="NHV68" s="30">
        <f t="shared" si="248"/>
        <v>0</v>
      </c>
      <c r="NHW68" s="30">
        <f t="shared" si="248"/>
        <v>0</v>
      </c>
      <c r="NHX68" s="30">
        <f t="shared" si="248"/>
        <v>0</v>
      </c>
      <c r="NHY68" s="30">
        <f t="shared" si="248"/>
        <v>0</v>
      </c>
      <c r="NHZ68" s="30">
        <f t="shared" si="248"/>
        <v>0</v>
      </c>
      <c r="NIA68" s="30">
        <f t="shared" si="248"/>
        <v>0</v>
      </c>
      <c r="NIB68" s="30">
        <f t="shared" si="248"/>
        <v>0</v>
      </c>
      <c r="NIC68" s="30">
        <f t="shared" si="248"/>
        <v>0</v>
      </c>
      <c r="NID68" s="30">
        <f t="shared" si="248"/>
        <v>0</v>
      </c>
      <c r="NIE68" s="30">
        <f t="shared" si="248"/>
        <v>0</v>
      </c>
      <c r="NIF68" s="30">
        <f t="shared" si="248"/>
        <v>0</v>
      </c>
      <c r="NIG68" s="30">
        <f t="shared" si="248"/>
        <v>0</v>
      </c>
      <c r="NIH68" s="30">
        <f t="shared" si="248"/>
        <v>0</v>
      </c>
      <c r="NII68" s="30">
        <f t="shared" si="248"/>
        <v>0</v>
      </c>
      <c r="NIJ68" s="30">
        <f t="shared" si="248"/>
        <v>0</v>
      </c>
      <c r="NIK68" s="30">
        <f t="shared" si="248"/>
        <v>0</v>
      </c>
      <c r="NIL68" s="30">
        <f t="shared" si="248"/>
        <v>0</v>
      </c>
      <c r="NIM68" s="30">
        <f t="shared" si="248"/>
        <v>0</v>
      </c>
      <c r="NIN68" s="30">
        <f t="shared" si="248"/>
        <v>0</v>
      </c>
      <c r="NIO68" s="30">
        <f t="shared" si="248"/>
        <v>0</v>
      </c>
      <c r="NIP68" s="30">
        <f t="shared" si="248"/>
        <v>0</v>
      </c>
      <c r="NIQ68" s="30">
        <f t="shared" si="248"/>
        <v>0</v>
      </c>
      <c r="NIR68" s="30">
        <f t="shared" si="248"/>
        <v>0</v>
      </c>
      <c r="NIS68" s="30">
        <f t="shared" si="248"/>
        <v>0</v>
      </c>
      <c r="NIT68" s="30">
        <f t="shared" si="248"/>
        <v>0</v>
      </c>
      <c r="NIU68" s="30">
        <f t="shared" si="248"/>
        <v>0</v>
      </c>
      <c r="NIV68" s="30">
        <f t="shared" si="248"/>
        <v>0</v>
      </c>
      <c r="NIW68" s="30">
        <f t="shared" si="248"/>
        <v>0</v>
      </c>
      <c r="NIX68" s="30">
        <f t="shared" si="248"/>
        <v>0</v>
      </c>
      <c r="NIY68" s="30">
        <f t="shared" si="248"/>
        <v>0</v>
      </c>
      <c r="NIZ68" s="30">
        <f t="shared" si="248"/>
        <v>0</v>
      </c>
      <c r="NJA68" s="30">
        <f t="shared" si="248"/>
        <v>0</v>
      </c>
      <c r="NJB68" s="30">
        <f t="shared" ref="NJB68:NLM68" si="249">IF(NJA2&gt;year_stop,0,NJA70)</f>
        <v>0</v>
      </c>
      <c r="NJC68" s="30">
        <f t="shared" si="249"/>
        <v>0</v>
      </c>
      <c r="NJD68" s="30">
        <f t="shared" si="249"/>
        <v>0</v>
      </c>
      <c r="NJE68" s="30">
        <f t="shared" si="249"/>
        <v>0</v>
      </c>
      <c r="NJF68" s="30">
        <f t="shared" si="249"/>
        <v>0</v>
      </c>
      <c r="NJG68" s="30">
        <f t="shared" si="249"/>
        <v>0</v>
      </c>
      <c r="NJH68" s="30">
        <f t="shared" si="249"/>
        <v>0</v>
      </c>
      <c r="NJI68" s="30">
        <f t="shared" si="249"/>
        <v>0</v>
      </c>
      <c r="NJJ68" s="30">
        <f t="shared" si="249"/>
        <v>0</v>
      </c>
      <c r="NJK68" s="30">
        <f t="shared" si="249"/>
        <v>0</v>
      </c>
      <c r="NJL68" s="30">
        <f t="shared" si="249"/>
        <v>0</v>
      </c>
      <c r="NJM68" s="30">
        <f t="shared" si="249"/>
        <v>0</v>
      </c>
      <c r="NJN68" s="30">
        <f t="shared" si="249"/>
        <v>0</v>
      </c>
      <c r="NJO68" s="30">
        <f t="shared" si="249"/>
        <v>0</v>
      </c>
      <c r="NJP68" s="30">
        <f t="shared" si="249"/>
        <v>0</v>
      </c>
      <c r="NJQ68" s="30">
        <f t="shared" si="249"/>
        <v>0</v>
      </c>
      <c r="NJR68" s="30">
        <f t="shared" si="249"/>
        <v>0</v>
      </c>
      <c r="NJS68" s="30">
        <f t="shared" si="249"/>
        <v>0</v>
      </c>
      <c r="NJT68" s="30">
        <f t="shared" si="249"/>
        <v>0</v>
      </c>
      <c r="NJU68" s="30">
        <f t="shared" si="249"/>
        <v>0</v>
      </c>
      <c r="NJV68" s="30">
        <f t="shared" si="249"/>
        <v>0</v>
      </c>
      <c r="NJW68" s="30">
        <f t="shared" si="249"/>
        <v>0</v>
      </c>
      <c r="NJX68" s="30">
        <f t="shared" si="249"/>
        <v>0</v>
      </c>
      <c r="NJY68" s="30">
        <f t="shared" si="249"/>
        <v>0</v>
      </c>
      <c r="NJZ68" s="30">
        <f t="shared" si="249"/>
        <v>0</v>
      </c>
      <c r="NKA68" s="30">
        <f t="shared" si="249"/>
        <v>0</v>
      </c>
      <c r="NKB68" s="30">
        <f t="shared" si="249"/>
        <v>0</v>
      </c>
      <c r="NKC68" s="30">
        <f t="shared" si="249"/>
        <v>0</v>
      </c>
      <c r="NKD68" s="30">
        <f t="shared" si="249"/>
        <v>0</v>
      </c>
      <c r="NKE68" s="30">
        <f t="shared" si="249"/>
        <v>0</v>
      </c>
      <c r="NKF68" s="30">
        <f t="shared" si="249"/>
        <v>0</v>
      </c>
      <c r="NKG68" s="30">
        <f t="shared" si="249"/>
        <v>0</v>
      </c>
      <c r="NKH68" s="30">
        <f t="shared" si="249"/>
        <v>0</v>
      </c>
      <c r="NKI68" s="30">
        <f t="shared" si="249"/>
        <v>0</v>
      </c>
      <c r="NKJ68" s="30">
        <f t="shared" si="249"/>
        <v>0</v>
      </c>
      <c r="NKK68" s="30">
        <f t="shared" si="249"/>
        <v>0</v>
      </c>
      <c r="NKL68" s="30">
        <f t="shared" si="249"/>
        <v>0</v>
      </c>
      <c r="NKM68" s="30">
        <f t="shared" si="249"/>
        <v>0</v>
      </c>
      <c r="NKN68" s="30">
        <f t="shared" si="249"/>
        <v>0</v>
      </c>
      <c r="NKO68" s="30">
        <f t="shared" si="249"/>
        <v>0</v>
      </c>
      <c r="NKP68" s="30">
        <f t="shared" si="249"/>
        <v>0</v>
      </c>
      <c r="NKQ68" s="30">
        <f t="shared" si="249"/>
        <v>0</v>
      </c>
      <c r="NKR68" s="30">
        <f t="shared" si="249"/>
        <v>0</v>
      </c>
      <c r="NKS68" s="30">
        <f t="shared" si="249"/>
        <v>0</v>
      </c>
      <c r="NKT68" s="30">
        <f t="shared" si="249"/>
        <v>0</v>
      </c>
      <c r="NKU68" s="30">
        <f t="shared" si="249"/>
        <v>0</v>
      </c>
      <c r="NKV68" s="30">
        <f t="shared" si="249"/>
        <v>0</v>
      </c>
      <c r="NKW68" s="30">
        <f t="shared" si="249"/>
        <v>0</v>
      </c>
      <c r="NKX68" s="30">
        <f t="shared" si="249"/>
        <v>0</v>
      </c>
      <c r="NKY68" s="30">
        <f t="shared" si="249"/>
        <v>0</v>
      </c>
      <c r="NKZ68" s="30">
        <f t="shared" si="249"/>
        <v>0</v>
      </c>
      <c r="NLA68" s="30">
        <f t="shared" si="249"/>
        <v>0</v>
      </c>
      <c r="NLB68" s="30">
        <f t="shared" si="249"/>
        <v>0</v>
      </c>
      <c r="NLC68" s="30">
        <f t="shared" si="249"/>
        <v>0</v>
      </c>
      <c r="NLD68" s="30">
        <f t="shared" si="249"/>
        <v>0</v>
      </c>
      <c r="NLE68" s="30">
        <f t="shared" si="249"/>
        <v>0</v>
      </c>
      <c r="NLF68" s="30">
        <f t="shared" si="249"/>
        <v>0</v>
      </c>
      <c r="NLG68" s="30">
        <f t="shared" si="249"/>
        <v>0</v>
      </c>
      <c r="NLH68" s="30">
        <f t="shared" si="249"/>
        <v>0</v>
      </c>
      <c r="NLI68" s="30">
        <f t="shared" si="249"/>
        <v>0</v>
      </c>
      <c r="NLJ68" s="30">
        <f t="shared" si="249"/>
        <v>0</v>
      </c>
      <c r="NLK68" s="30">
        <f t="shared" si="249"/>
        <v>0</v>
      </c>
      <c r="NLL68" s="30">
        <f t="shared" si="249"/>
        <v>0</v>
      </c>
      <c r="NLM68" s="30">
        <f t="shared" si="249"/>
        <v>0</v>
      </c>
      <c r="NLN68" s="30">
        <f t="shared" ref="NLN68:NNY68" si="250">IF(NLM2&gt;year_stop,0,NLM70)</f>
        <v>0</v>
      </c>
      <c r="NLO68" s="30">
        <f t="shared" si="250"/>
        <v>0</v>
      </c>
      <c r="NLP68" s="30">
        <f t="shared" si="250"/>
        <v>0</v>
      </c>
      <c r="NLQ68" s="30">
        <f t="shared" si="250"/>
        <v>0</v>
      </c>
      <c r="NLR68" s="30">
        <f t="shared" si="250"/>
        <v>0</v>
      </c>
      <c r="NLS68" s="30">
        <f t="shared" si="250"/>
        <v>0</v>
      </c>
      <c r="NLT68" s="30">
        <f t="shared" si="250"/>
        <v>0</v>
      </c>
      <c r="NLU68" s="30">
        <f t="shared" si="250"/>
        <v>0</v>
      </c>
      <c r="NLV68" s="30">
        <f t="shared" si="250"/>
        <v>0</v>
      </c>
      <c r="NLW68" s="30">
        <f t="shared" si="250"/>
        <v>0</v>
      </c>
      <c r="NLX68" s="30">
        <f t="shared" si="250"/>
        <v>0</v>
      </c>
      <c r="NLY68" s="30">
        <f t="shared" si="250"/>
        <v>0</v>
      </c>
      <c r="NLZ68" s="30">
        <f t="shared" si="250"/>
        <v>0</v>
      </c>
      <c r="NMA68" s="30">
        <f t="shared" si="250"/>
        <v>0</v>
      </c>
      <c r="NMB68" s="30">
        <f t="shared" si="250"/>
        <v>0</v>
      </c>
      <c r="NMC68" s="30">
        <f t="shared" si="250"/>
        <v>0</v>
      </c>
      <c r="NMD68" s="30">
        <f t="shared" si="250"/>
        <v>0</v>
      </c>
      <c r="NME68" s="30">
        <f t="shared" si="250"/>
        <v>0</v>
      </c>
      <c r="NMF68" s="30">
        <f t="shared" si="250"/>
        <v>0</v>
      </c>
      <c r="NMG68" s="30">
        <f t="shared" si="250"/>
        <v>0</v>
      </c>
      <c r="NMH68" s="30">
        <f t="shared" si="250"/>
        <v>0</v>
      </c>
      <c r="NMI68" s="30">
        <f t="shared" si="250"/>
        <v>0</v>
      </c>
      <c r="NMJ68" s="30">
        <f t="shared" si="250"/>
        <v>0</v>
      </c>
      <c r="NMK68" s="30">
        <f t="shared" si="250"/>
        <v>0</v>
      </c>
      <c r="NML68" s="30">
        <f t="shared" si="250"/>
        <v>0</v>
      </c>
      <c r="NMM68" s="30">
        <f t="shared" si="250"/>
        <v>0</v>
      </c>
      <c r="NMN68" s="30">
        <f t="shared" si="250"/>
        <v>0</v>
      </c>
      <c r="NMO68" s="30">
        <f t="shared" si="250"/>
        <v>0</v>
      </c>
      <c r="NMP68" s="30">
        <f t="shared" si="250"/>
        <v>0</v>
      </c>
      <c r="NMQ68" s="30">
        <f t="shared" si="250"/>
        <v>0</v>
      </c>
      <c r="NMR68" s="30">
        <f t="shared" si="250"/>
        <v>0</v>
      </c>
      <c r="NMS68" s="30">
        <f t="shared" si="250"/>
        <v>0</v>
      </c>
      <c r="NMT68" s="30">
        <f t="shared" si="250"/>
        <v>0</v>
      </c>
      <c r="NMU68" s="30">
        <f t="shared" si="250"/>
        <v>0</v>
      </c>
      <c r="NMV68" s="30">
        <f t="shared" si="250"/>
        <v>0</v>
      </c>
      <c r="NMW68" s="30">
        <f t="shared" si="250"/>
        <v>0</v>
      </c>
      <c r="NMX68" s="30">
        <f t="shared" si="250"/>
        <v>0</v>
      </c>
      <c r="NMY68" s="30">
        <f t="shared" si="250"/>
        <v>0</v>
      </c>
      <c r="NMZ68" s="30">
        <f t="shared" si="250"/>
        <v>0</v>
      </c>
      <c r="NNA68" s="30">
        <f t="shared" si="250"/>
        <v>0</v>
      </c>
      <c r="NNB68" s="30">
        <f t="shared" si="250"/>
        <v>0</v>
      </c>
      <c r="NNC68" s="30">
        <f t="shared" si="250"/>
        <v>0</v>
      </c>
      <c r="NND68" s="30">
        <f t="shared" si="250"/>
        <v>0</v>
      </c>
      <c r="NNE68" s="30">
        <f t="shared" si="250"/>
        <v>0</v>
      </c>
      <c r="NNF68" s="30">
        <f t="shared" si="250"/>
        <v>0</v>
      </c>
      <c r="NNG68" s="30">
        <f t="shared" si="250"/>
        <v>0</v>
      </c>
      <c r="NNH68" s="30">
        <f t="shared" si="250"/>
        <v>0</v>
      </c>
      <c r="NNI68" s="30">
        <f t="shared" si="250"/>
        <v>0</v>
      </c>
      <c r="NNJ68" s="30">
        <f t="shared" si="250"/>
        <v>0</v>
      </c>
      <c r="NNK68" s="30">
        <f t="shared" si="250"/>
        <v>0</v>
      </c>
      <c r="NNL68" s="30">
        <f t="shared" si="250"/>
        <v>0</v>
      </c>
      <c r="NNM68" s="30">
        <f t="shared" si="250"/>
        <v>0</v>
      </c>
      <c r="NNN68" s="30">
        <f t="shared" si="250"/>
        <v>0</v>
      </c>
      <c r="NNO68" s="30">
        <f t="shared" si="250"/>
        <v>0</v>
      </c>
      <c r="NNP68" s="30">
        <f t="shared" si="250"/>
        <v>0</v>
      </c>
      <c r="NNQ68" s="30">
        <f t="shared" si="250"/>
        <v>0</v>
      </c>
      <c r="NNR68" s="30">
        <f t="shared" si="250"/>
        <v>0</v>
      </c>
      <c r="NNS68" s="30">
        <f t="shared" si="250"/>
        <v>0</v>
      </c>
      <c r="NNT68" s="30">
        <f t="shared" si="250"/>
        <v>0</v>
      </c>
      <c r="NNU68" s="30">
        <f t="shared" si="250"/>
        <v>0</v>
      </c>
      <c r="NNV68" s="30">
        <f t="shared" si="250"/>
        <v>0</v>
      </c>
      <c r="NNW68" s="30">
        <f t="shared" si="250"/>
        <v>0</v>
      </c>
      <c r="NNX68" s="30">
        <f t="shared" si="250"/>
        <v>0</v>
      </c>
      <c r="NNY68" s="30">
        <f t="shared" si="250"/>
        <v>0</v>
      </c>
      <c r="NNZ68" s="30">
        <f t="shared" ref="NNZ68:NQK68" si="251">IF(NNY2&gt;year_stop,0,NNY70)</f>
        <v>0</v>
      </c>
      <c r="NOA68" s="30">
        <f t="shared" si="251"/>
        <v>0</v>
      </c>
      <c r="NOB68" s="30">
        <f t="shared" si="251"/>
        <v>0</v>
      </c>
      <c r="NOC68" s="30">
        <f t="shared" si="251"/>
        <v>0</v>
      </c>
      <c r="NOD68" s="30">
        <f t="shared" si="251"/>
        <v>0</v>
      </c>
      <c r="NOE68" s="30">
        <f t="shared" si="251"/>
        <v>0</v>
      </c>
      <c r="NOF68" s="30">
        <f t="shared" si="251"/>
        <v>0</v>
      </c>
      <c r="NOG68" s="30">
        <f t="shared" si="251"/>
        <v>0</v>
      </c>
      <c r="NOH68" s="30">
        <f t="shared" si="251"/>
        <v>0</v>
      </c>
      <c r="NOI68" s="30">
        <f t="shared" si="251"/>
        <v>0</v>
      </c>
      <c r="NOJ68" s="30">
        <f t="shared" si="251"/>
        <v>0</v>
      </c>
      <c r="NOK68" s="30">
        <f t="shared" si="251"/>
        <v>0</v>
      </c>
      <c r="NOL68" s="30">
        <f t="shared" si="251"/>
        <v>0</v>
      </c>
      <c r="NOM68" s="30">
        <f t="shared" si="251"/>
        <v>0</v>
      </c>
      <c r="NON68" s="30">
        <f t="shared" si="251"/>
        <v>0</v>
      </c>
      <c r="NOO68" s="30">
        <f t="shared" si="251"/>
        <v>0</v>
      </c>
      <c r="NOP68" s="30">
        <f t="shared" si="251"/>
        <v>0</v>
      </c>
      <c r="NOQ68" s="30">
        <f t="shared" si="251"/>
        <v>0</v>
      </c>
      <c r="NOR68" s="30">
        <f t="shared" si="251"/>
        <v>0</v>
      </c>
      <c r="NOS68" s="30">
        <f t="shared" si="251"/>
        <v>0</v>
      </c>
      <c r="NOT68" s="30">
        <f t="shared" si="251"/>
        <v>0</v>
      </c>
      <c r="NOU68" s="30">
        <f t="shared" si="251"/>
        <v>0</v>
      </c>
      <c r="NOV68" s="30">
        <f t="shared" si="251"/>
        <v>0</v>
      </c>
      <c r="NOW68" s="30">
        <f t="shared" si="251"/>
        <v>0</v>
      </c>
      <c r="NOX68" s="30">
        <f t="shared" si="251"/>
        <v>0</v>
      </c>
      <c r="NOY68" s="30">
        <f t="shared" si="251"/>
        <v>0</v>
      </c>
      <c r="NOZ68" s="30">
        <f t="shared" si="251"/>
        <v>0</v>
      </c>
      <c r="NPA68" s="30">
        <f t="shared" si="251"/>
        <v>0</v>
      </c>
      <c r="NPB68" s="30">
        <f t="shared" si="251"/>
        <v>0</v>
      </c>
      <c r="NPC68" s="30">
        <f t="shared" si="251"/>
        <v>0</v>
      </c>
      <c r="NPD68" s="30">
        <f t="shared" si="251"/>
        <v>0</v>
      </c>
      <c r="NPE68" s="30">
        <f t="shared" si="251"/>
        <v>0</v>
      </c>
      <c r="NPF68" s="30">
        <f t="shared" si="251"/>
        <v>0</v>
      </c>
      <c r="NPG68" s="30">
        <f t="shared" si="251"/>
        <v>0</v>
      </c>
      <c r="NPH68" s="30">
        <f t="shared" si="251"/>
        <v>0</v>
      </c>
      <c r="NPI68" s="30">
        <f t="shared" si="251"/>
        <v>0</v>
      </c>
      <c r="NPJ68" s="30">
        <f t="shared" si="251"/>
        <v>0</v>
      </c>
      <c r="NPK68" s="30">
        <f t="shared" si="251"/>
        <v>0</v>
      </c>
      <c r="NPL68" s="30">
        <f t="shared" si="251"/>
        <v>0</v>
      </c>
      <c r="NPM68" s="30">
        <f t="shared" si="251"/>
        <v>0</v>
      </c>
      <c r="NPN68" s="30">
        <f t="shared" si="251"/>
        <v>0</v>
      </c>
      <c r="NPO68" s="30">
        <f t="shared" si="251"/>
        <v>0</v>
      </c>
      <c r="NPP68" s="30">
        <f t="shared" si="251"/>
        <v>0</v>
      </c>
      <c r="NPQ68" s="30">
        <f t="shared" si="251"/>
        <v>0</v>
      </c>
      <c r="NPR68" s="30">
        <f t="shared" si="251"/>
        <v>0</v>
      </c>
      <c r="NPS68" s="30">
        <f t="shared" si="251"/>
        <v>0</v>
      </c>
      <c r="NPT68" s="30">
        <f t="shared" si="251"/>
        <v>0</v>
      </c>
      <c r="NPU68" s="30">
        <f t="shared" si="251"/>
        <v>0</v>
      </c>
      <c r="NPV68" s="30">
        <f t="shared" si="251"/>
        <v>0</v>
      </c>
      <c r="NPW68" s="30">
        <f t="shared" si="251"/>
        <v>0</v>
      </c>
      <c r="NPX68" s="30">
        <f t="shared" si="251"/>
        <v>0</v>
      </c>
      <c r="NPY68" s="30">
        <f t="shared" si="251"/>
        <v>0</v>
      </c>
      <c r="NPZ68" s="30">
        <f t="shared" si="251"/>
        <v>0</v>
      </c>
      <c r="NQA68" s="30">
        <f t="shared" si="251"/>
        <v>0</v>
      </c>
      <c r="NQB68" s="30">
        <f t="shared" si="251"/>
        <v>0</v>
      </c>
      <c r="NQC68" s="30">
        <f t="shared" si="251"/>
        <v>0</v>
      </c>
      <c r="NQD68" s="30">
        <f t="shared" si="251"/>
        <v>0</v>
      </c>
      <c r="NQE68" s="30">
        <f t="shared" si="251"/>
        <v>0</v>
      </c>
      <c r="NQF68" s="30">
        <f t="shared" si="251"/>
        <v>0</v>
      </c>
      <c r="NQG68" s="30">
        <f t="shared" si="251"/>
        <v>0</v>
      </c>
      <c r="NQH68" s="30">
        <f t="shared" si="251"/>
        <v>0</v>
      </c>
      <c r="NQI68" s="30">
        <f t="shared" si="251"/>
        <v>0</v>
      </c>
      <c r="NQJ68" s="30">
        <f t="shared" si="251"/>
        <v>0</v>
      </c>
      <c r="NQK68" s="30">
        <f t="shared" si="251"/>
        <v>0</v>
      </c>
      <c r="NQL68" s="30">
        <f t="shared" ref="NQL68:NSW68" si="252">IF(NQK2&gt;year_stop,0,NQK70)</f>
        <v>0</v>
      </c>
      <c r="NQM68" s="30">
        <f t="shared" si="252"/>
        <v>0</v>
      </c>
      <c r="NQN68" s="30">
        <f t="shared" si="252"/>
        <v>0</v>
      </c>
      <c r="NQO68" s="30">
        <f t="shared" si="252"/>
        <v>0</v>
      </c>
      <c r="NQP68" s="30">
        <f t="shared" si="252"/>
        <v>0</v>
      </c>
      <c r="NQQ68" s="30">
        <f t="shared" si="252"/>
        <v>0</v>
      </c>
      <c r="NQR68" s="30">
        <f t="shared" si="252"/>
        <v>0</v>
      </c>
      <c r="NQS68" s="30">
        <f t="shared" si="252"/>
        <v>0</v>
      </c>
      <c r="NQT68" s="30">
        <f t="shared" si="252"/>
        <v>0</v>
      </c>
      <c r="NQU68" s="30">
        <f t="shared" si="252"/>
        <v>0</v>
      </c>
      <c r="NQV68" s="30">
        <f t="shared" si="252"/>
        <v>0</v>
      </c>
      <c r="NQW68" s="30">
        <f t="shared" si="252"/>
        <v>0</v>
      </c>
      <c r="NQX68" s="30">
        <f t="shared" si="252"/>
        <v>0</v>
      </c>
      <c r="NQY68" s="30">
        <f t="shared" si="252"/>
        <v>0</v>
      </c>
      <c r="NQZ68" s="30">
        <f t="shared" si="252"/>
        <v>0</v>
      </c>
      <c r="NRA68" s="30">
        <f t="shared" si="252"/>
        <v>0</v>
      </c>
      <c r="NRB68" s="30">
        <f t="shared" si="252"/>
        <v>0</v>
      </c>
      <c r="NRC68" s="30">
        <f t="shared" si="252"/>
        <v>0</v>
      </c>
      <c r="NRD68" s="30">
        <f t="shared" si="252"/>
        <v>0</v>
      </c>
      <c r="NRE68" s="30">
        <f t="shared" si="252"/>
        <v>0</v>
      </c>
      <c r="NRF68" s="30">
        <f t="shared" si="252"/>
        <v>0</v>
      </c>
      <c r="NRG68" s="30">
        <f t="shared" si="252"/>
        <v>0</v>
      </c>
      <c r="NRH68" s="30">
        <f t="shared" si="252"/>
        <v>0</v>
      </c>
      <c r="NRI68" s="30">
        <f t="shared" si="252"/>
        <v>0</v>
      </c>
      <c r="NRJ68" s="30">
        <f t="shared" si="252"/>
        <v>0</v>
      </c>
      <c r="NRK68" s="30">
        <f t="shared" si="252"/>
        <v>0</v>
      </c>
      <c r="NRL68" s="30">
        <f t="shared" si="252"/>
        <v>0</v>
      </c>
      <c r="NRM68" s="30">
        <f t="shared" si="252"/>
        <v>0</v>
      </c>
      <c r="NRN68" s="30">
        <f t="shared" si="252"/>
        <v>0</v>
      </c>
      <c r="NRO68" s="30">
        <f t="shared" si="252"/>
        <v>0</v>
      </c>
      <c r="NRP68" s="30">
        <f t="shared" si="252"/>
        <v>0</v>
      </c>
      <c r="NRQ68" s="30">
        <f t="shared" si="252"/>
        <v>0</v>
      </c>
      <c r="NRR68" s="30">
        <f t="shared" si="252"/>
        <v>0</v>
      </c>
      <c r="NRS68" s="30">
        <f t="shared" si="252"/>
        <v>0</v>
      </c>
      <c r="NRT68" s="30">
        <f t="shared" si="252"/>
        <v>0</v>
      </c>
      <c r="NRU68" s="30">
        <f t="shared" si="252"/>
        <v>0</v>
      </c>
      <c r="NRV68" s="30">
        <f t="shared" si="252"/>
        <v>0</v>
      </c>
      <c r="NRW68" s="30">
        <f t="shared" si="252"/>
        <v>0</v>
      </c>
      <c r="NRX68" s="30">
        <f t="shared" si="252"/>
        <v>0</v>
      </c>
      <c r="NRY68" s="30">
        <f t="shared" si="252"/>
        <v>0</v>
      </c>
      <c r="NRZ68" s="30">
        <f t="shared" si="252"/>
        <v>0</v>
      </c>
      <c r="NSA68" s="30">
        <f t="shared" si="252"/>
        <v>0</v>
      </c>
      <c r="NSB68" s="30">
        <f t="shared" si="252"/>
        <v>0</v>
      </c>
      <c r="NSC68" s="30">
        <f t="shared" si="252"/>
        <v>0</v>
      </c>
      <c r="NSD68" s="30">
        <f t="shared" si="252"/>
        <v>0</v>
      </c>
      <c r="NSE68" s="30">
        <f t="shared" si="252"/>
        <v>0</v>
      </c>
      <c r="NSF68" s="30">
        <f t="shared" si="252"/>
        <v>0</v>
      </c>
      <c r="NSG68" s="30">
        <f t="shared" si="252"/>
        <v>0</v>
      </c>
      <c r="NSH68" s="30">
        <f t="shared" si="252"/>
        <v>0</v>
      </c>
      <c r="NSI68" s="30">
        <f t="shared" si="252"/>
        <v>0</v>
      </c>
      <c r="NSJ68" s="30">
        <f t="shared" si="252"/>
        <v>0</v>
      </c>
      <c r="NSK68" s="30">
        <f t="shared" si="252"/>
        <v>0</v>
      </c>
      <c r="NSL68" s="30">
        <f t="shared" si="252"/>
        <v>0</v>
      </c>
      <c r="NSM68" s="30">
        <f t="shared" si="252"/>
        <v>0</v>
      </c>
      <c r="NSN68" s="30">
        <f t="shared" si="252"/>
        <v>0</v>
      </c>
      <c r="NSO68" s="30">
        <f t="shared" si="252"/>
        <v>0</v>
      </c>
      <c r="NSP68" s="30">
        <f t="shared" si="252"/>
        <v>0</v>
      </c>
      <c r="NSQ68" s="30">
        <f t="shared" si="252"/>
        <v>0</v>
      </c>
      <c r="NSR68" s="30">
        <f t="shared" si="252"/>
        <v>0</v>
      </c>
      <c r="NSS68" s="30">
        <f t="shared" si="252"/>
        <v>0</v>
      </c>
      <c r="NST68" s="30">
        <f t="shared" si="252"/>
        <v>0</v>
      </c>
      <c r="NSU68" s="30">
        <f t="shared" si="252"/>
        <v>0</v>
      </c>
      <c r="NSV68" s="30">
        <f t="shared" si="252"/>
        <v>0</v>
      </c>
      <c r="NSW68" s="30">
        <f t="shared" si="252"/>
        <v>0</v>
      </c>
      <c r="NSX68" s="30">
        <f t="shared" ref="NSX68:NVI68" si="253">IF(NSW2&gt;year_stop,0,NSW70)</f>
        <v>0</v>
      </c>
      <c r="NSY68" s="30">
        <f t="shared" si="253"/>
        <v>0</v>
      </c>
      <c r="NSZ68" s="30">
        <f t="shared" si="253"/>
        <v>0</v>
      </c>
      <c r="NTA68" s="30">
        <f t="shared" si="253"/>
        <v>0</v>
      </c>
      <c r="NTB68" s="30">
        <f t="shared" si="253"/>
        <v>0</v>
      </c>
      <c r="NTC68" s="30">
        <f t="shared" si="253"/>
        <v>0</v>
      </c>
      <c r="NTD68" s="30">
        <f t="shared" si="253"/>
        <v>0</v>
      </c>
      <c r="NTE68" s="30">
        <f t="shared" si="253"/>
        <v>0</v>
      </c>
      <c r="NTF68" s="30">
        <f t="shared" si="253"/>
        <v>0</v>
      </c>
      <c r="NTG68" s="30">
        <f t="shared" si="253"/>
        <v>0</v>
      </c>
      <c r="NTH68" s="30">
        <f t="shared" si="253"/>
        <v>0</v>
      </c>
      <c r="NTI68" s="30">
        <f t="shared" si="253"/>
        <v>0</v>
      </c>
      <c r="NTJ68" s="30">
        <f t="shared" si="253"/>
        <v>0</v>
      </c>
      <c r="NTK68" s="30">
        <f t="shared" si="253"/>
        <v>0</v>
      </c>
      <c r="NTL68" s="30">
        <f t="shared" si="253"/>
        <v>0</v>
      </c>
      <c r="NTM68" s="30">
        <f t="shared" si="253"/>
        <v>0</v>
      </c>
      <c r="NTN68" s="30">
        <f t="shared" si="253"/>
        <v>0</v>
      </c>
      <c r="NTO68" s="30">
        <f t="shared" si="253"/>
        <v>0</v>
      </c>
      <c r="NTP68" s="30">
        <f t="shared" si="253"/>
        <v>0</v>
      </c>
      <c r="NTQ68" s="30">
        <f t="shared" si="253"/>
        <v>0</v>
      </c>
      <c r="NTR68" s="30">
        <f t="shared" si="253"/>
        <v>0</v>
      </c>
      <c r="NTS68" s="30">
        <f t="shared" si="253"/>
        <v>0</v>
      </c>
      <c r="NTT68" s="30">
        <f t="shared" si="253"/>
        <v>0</v>
      </c>
      <c r="NTU68" s="30">
        <f t="shared" si="253"/>
        <v>0</v>
      </c>
      <c r="NTV68" s="30">
        <f t="shared" si="253"/>
        <v>0</v>
      </c>
      <c r="NTW68" s="30">
        <f t="shared" si="253"/>
        <v>0</v>
      </c>
      <c r="NTX68" s="30">
        <f t="shared" si="253"/>
        <v>0</v>
      </c>
      <c r="NTY68" s="30">
        <f t="shared" si="253"/>
        <v>0</v>
      </c>
      <c r="NTZ68" s="30">
        <f t="shared" si="253"/>
        <v>0</v>
      </c>
      <c r="NUA68" s="30">
        <f t="shared" si="253"/>
        <v>0</v>
      </c>
      <c r="NUB68" s="30">
        <f t="shared" si="253"/>
        <v>0</v>
      </c>
      <c r="NUC68" s="30">
        <f t="shared" si="253"/>
        <v>0</v>
      </c>
      <c r="NUD68" s="30">
        <f t="shared" si="253"/>
        <v>0</v>
      </c>
      <c r="NUE68" s="30">
        <f t="shared" si="253"/>
        <v>0</v>
      </c>
      <c r="NUF68" s="30">
        <f t="shared" si="253"/>
        <v>0</v>
      </c>
      <c r="NUG68" s="30">
        <f t="shared" si="253"/>
        <v>0</v>
      </c>
      <c r="NUH68" s="30">
        <f t="shared" si="253"/>
        <v>0</v>
      </c>
      <c r="NUI68" s="30">
        <f t="shared" si="253"/>
        <v>0</v>
      </c>
      <c r="NUJ68" s="30">
        <f t="shared" si="253"/>
        <v>0</v>
      </c>
      <c r="NUK68" s="30">
        <f t="shared" si="253"/>
        <v>0</v>
      </c>
      <c r="NUL68" s="30">
        <f t="shared" si="253"/>
        <v>0</v>
      </c>
      <c r="NUM68" s="30">
        <f t="shared" si="253"/>
        <v>0</v>
      </c>
      <c r="NUN68" s="30">
        <f t="shared" si="253"/>
        <v>0</v>
      </c>
      <c r="NUO68" s="30">
        <f t="shared" si="253"/>
        <v>0</v>
      </c>
      <c r="NUP68" s="30">
        <f t="shared" si="253"/>
        <v>0</v>
      </c>
      <c r="NUQ68" s="30">
        <f t="shared" si="253"/>
        <v>0</v>
      </c>
      <c r="NUR68" s="30">
        <f t="shared" si="253"/>
        <v>0</v>
      </c>
      <c r="NUS68" s="30">
        <f t="shared" si="253"/>
        <v>0</v>
      </c>
      <c r="NUT68" s="30">
        <f t="shared" si="253"/>
        <v>0</v>
      </c>
      <c r="NUU68" s="30">
        <f t="shared" si="253"/>
        <v>0</v>
      </c>
      <c r="NUV68" s="30">
        <f t="shared" si="253"/>
        <v>0</v>
      </c>
      <c r="NUW68" s="30">
        <f t="shared" si="253"/>
        <v>0</v>
      </c>
      <c r="NUX68" s="30">
        <f t="shared" si="253"/>
        <v>0</v>
      </c>
      <c r="NUY68" s="30">
        <f t="shared" si="253"/>
        <v>0</v>
      </c>
      <c r="NUZ68" s="30">
        <f t="shared" si="253"/>
        <v>0</v>
      </c>
      <c r="NVA68" s="30">
        <f t="shared" si="253"/>
        <v>0</v>
      </c>
      <c r="NVB68" s="30">
        <f t="shared" si="253"/>
        <v>0</v>
      </c>
      <c r="NVC68" s="30">
        <f t="shared" si="253"/>
        <v>0</v>
      </c>
      <c r="NVD68" s="30">
        <f t="shared" si="253"/>
        <v>0</v>
      </c>
      <c r="NVE68" s="30">
        <f t="shared" si="253"/>
        <v>0</v>
      </c>
      <c r="NVF68" s="30">
        <f t="shared" si="253"/>
        <v>0</v>
      </c>
      <c r="NVG68" s="30">
        <f t="shared" si="253"/>
        <v>0</v>
      </c>
      <c r="NVH68" s="30">
        <f t="shared" si="253"/>
        <v>0</v>
      </c>
      <c r="NVI68" s="30">
        <f t="shared" si="253"/>
        <v>0</v>
      </c>
      <c r="NVJ68" s="30">
        <f t="shared" ref="NVJ68:NXU68" si="254">IF(NVI2&gt;year_stop,0,NVI70)</f>
        <v>0</v>
      </c>
      <c r="NVK68" s="30">
        <f t="shared" si="254"/>
        <v>0</v>
      </c>
      <c r="NVL68" s="30">
        <f t="shared" si="254"/>
        <v>0</v>
      </c>
      <c r="NVM68" s="30">
        <f t="shared" si="254"/>
        <v>0</v>
      </c>
      <c r="NVN68" s="30">
        <f t="shared" si="254"/>
        <v>0</v>
      </c>
      <c r="NVO68" s="30">
        <f t="shared" si="254"/>
        <v>0</v>
      </c>
      <c r="NVP68" s="30">
        <f t="shared" si="254"/>
        <v>0</v>
      </c>
      <c r="NVQ68" s="30">
        <f t="shared" si="254"/>
        <v>0</v>
      </c>
      <c r="NVR68" s="30">
        <f t="shared" si="254"/>
        <v>0</v>
      </c>
      <c r="NVS68" s="30">
        <f t="shared" si="254"/>
        <v>0</v>
      </c>
      <c r="NVT68" s="30">
        <f t="shared" si="254"/>
        <v>0</v>
      </c>
      <c r="NVU68" s="30">
        <f t="shared" si="254"/>
        <v>0</v>
      </c>
      <c r="NVV68" s="30">
        <f t="shared" si="254"/>
        <v>0</v>
      </c>
      <c r="NVW68" s="30">
        <f t="shared" si="254"/>
        <v>0</v>
      </c>
      <c r="NVX68" s="30">
        <f t="shared" si="254"/>
        <v>0</v>
      </c>
      <c r="NVY68" s="30">
        <f t="shared" si="254"/>
        <v>0</v>
      </c>
      <c r="NVZ68" s="30">
        <f t="shared" si="254"/>
        <v>0</v>
      </c>
      <c r="NWA68" s="30">
        <f t="shared" si="254"/>
        <v>0</v>
      </c>
      <c r="NWB68" s="30">
        <f t="shared" si="254"/>
        <v>0</v>
      </c>
      <c r="NWC68" s="30">
        <f t="shared" si="254"/>
        <v>0</v>
      </c>
      <c r="NWD68" s="30">
        <f t="shared" si="254"/>
        <v>0</v>
      </c>
      <c r="NWE68" s="30">
        <f t="shared" si="254"/>
        <v>0</v>
      </c>
      <c r="NWF68" s="30">
        <f t="shared" si="254"/>
        <v>0</v>
      </c>
      <c r="NWG68" s="30">
        <f t="shared" si="254"/>
        <v>0</v>
      </c>
      <c r="NWH68" s="30">
        <f t="shared" si="254"/>
        <v>0</v>
      </c>
      <c r="NWI68" s="30">
        <f t="shared" si="254"/>
        <v>0</v>
      </c>
      <c r="NWJ68" s="30">
        <f t="shared" si="254"/>
        <v>0</v>
      </c>
      <c r="NWK68" s="30">
        <f t="shared" si="254"/>
        <v>0</v>
      </c>
      <c r="NWL68" s="30">
        <f t="shared" si="254"/>
        <v>0</v>
      </c>
      <c r="NWM68" s="30">
        <f t="shared" si="254"/>
        <v>0</v>
      </c>
      <c r="NWN68" s="30">
        <f t="shared" si="254"/>
        <v>0</v>
      </c>
      <c r="NWO68" s="30">
        <f t="shared" si="254"/>
        <v>0</v>
      </c>
      <c r="NWP68" s="30">
        <f t="shared" si="254"/>
        <v>0</v>
      </c>
      <c r="NWQ68" s="30">
        <f t="shared" si="254"/>
        <v>0</v>
      </c>
      <c r="NWR68" s="30">
        <f t="shared" si="254"/>
        <v>0</v>
      </c>
      <c r="NWS68" s="30">
        <f t="shared" si="254"/>
        <v>0</v>
      </c>
      <c r="NWT68" s="30">
        <f t="shared" si="254"/>
        <v>0</v>
      </c>
      <c r="NWU68" s="30">
        <f t="shared" si="254"/>
        <v>0</v>
      </c>
      <c r="NWV68" s="30">
        <f t="shared" si="254"/>
        <v>0</v>
      </c>
      <c r="NWW68" s="30">
        <f t="shared" si="254"/>
        <v>0</v>
      </c>
      <c r="NWX68" s="30">
        <f t="shared" si="254"/>
        <v>0</v>
      </c>
      <c r="NWY68" s="30">
        <f t="shared" si="254"/>
        <v>0</v>
      </c>
      <c r="NWZ68" s="30">
        <f t="shared" si="254"/>
        <v>0</v>
      </c>
      <c r="NXA68" s="30">
        <f t="shared" si="254"/>
        <v>0</v>
      </c>
      <c r="NXB68" s="30">
        <f t="shared" si="254"/>
        <v>0</v>
      </c>
      <c r="NXC68" s="30">
        <f t="shared" si="254"/>
        <v>0</v>
      </c>
      <c r="NXD68" s="30">
        <f t="shared" si="254"/>
        <v>0</v>
      </c>
      <c r="NXE68" s="30">
        <f t="shared" si="254"/>
        <v>0</v>
      </c>
      <c r="NXF68" s="30">
        <f t="shared" si="254"/>
        <v>0</v>
      </c>
      <c r="NXG68" s="30">
        <f t="shared" si="254"/>
        <v>0</v>
      </c>
      <c r="NXH68" s="30">
        <f t="shared" si="254"/>
        <v>0</v>
      </c>
      <c r="NXI68" s="30">
        <f t="shared" si="254"/>
        <v>0</v>
      </c>
      <c r="NXJ68" s="30">
        <f t="shared" si="254"/>
        <v>0</v>
      </c>
      <c r="NXK68" s="30">
        <f t="shared" si="254"/>
        <v>0</v>
      </c>
      <c r="NXL68" s="30">
        <f t="shared" si="254"/>
        <v>0</v>
      </c>
      <c r="NXM68" s="30">
        <f t="shared" si="254"/>
        <v>0</v>
      </c>
      <c r="NXN68" s="30">
        <f t="shared" si="254"/>
        <v>0</v>
      </c>
      <c r="NXO68" s="30">
        <f t="shared" si="254"/>
        <v>0</v>
      </c>
      <c r="NXP68" s="30">
        <f t="shared" si="254"/>
        <v>0</v>
      </c>
      <c r="NXQ68" s="30">
        <f t="shared" si="254"/>
        <v>0</v>
      </c>
      <c r="NXR68" s="30">
        <f t="shared" si="254"/>
        <v>0</v>
      </c>
      <c r="NXS68" s="30">
        <f t="shared" si="254"/>
        <v>0</v>
      </c>
      <c r="NXT68" s="30">
        <f t="shared" si="254"/>
        <v>0</v>
      </c>
      <c r="NXU68" s="30">
        <f t="shared" si="254"/>
        <v>0</v>
      </c>
      <c r="NXV68" s="30">
        <f t="shared" ref="NXV68:OAG68" si="255">IF(NXU2&gt;year_stop,0,NXU70)</f>
        <v>0</v>
      </c>
      <c r="NXW68" s="30">
        <f t="shared" si="255"/>
        <v>0</v>
      </c>
      <c r="NXX68" s="30">
        <f t="shared" si="255"/>
        <v>0</v>
      </c>
      <c r="NXY68" s="30">
        <f t="shared" si="255"/>
        <v>0</v>
      </c>
      <c r="NXZ68" s="30">
        <f t="shared" si="255"/>
        <v>0</v>
      </c>
      <c r="NYA68" s="30">
        <f t="shared" si="255"/>
        <v>0</v>
      </c>
      <c r="NYB68" s="30">
        <f t="shared" si="255"/>
        <v>0</v>
      </c>
      <c r="NYC68" s="30">
        <f t="shared" si="255"/>
        <v>0</v>
      </c>
      <c r="NYD68" s="30">
        <f t="shared" si="255"/>
        <v>0</v>
      </c>
      <c r="NYE68" s="30">
        <f t="shared" si="255"/>
        <v>0</v>
      </c>
      <c r="NYF68" s="30">
        <f t="shared" si="255"/>
        <v>0</v>
      </c>
      <c r="NYG68" s="30">
        <f t="shared" si="255"/>
        <v>0</v>
      </c>
      <c r="NYH68" s="30">
        <f t="shared" si="255"/>
        <v>0</v>
      </c>
      <c r="NYI68" s="30">
        <f t="shared" si="255"/>
        <v>0</v>
      </c>
      <c r="NYJ68" s="30">
        <f t="shared" si="255"/>
        <v>0</v>
      </c>
      <c r="NYK68" s="30">
        <f t="shared" si="255"/>
        <v>0</v>
      </c>
      <c r="NYL68" s="30">
        <f t="shared" si="255"/>
        <v>0</v>
      </c>
      <c r="NYM68" s="30">
        <f t="shared" si="255"/>
        <v>0</v>
      </c>
      <c r="NYN68" s="30">
        <f t="shared" si="255"/>
        <v>0</v>
      </c>
      <c r="NYO68" s="30">
        <f t="shared" si="255"/>
        <v>0</v>
      </c>
      <c r="NYP68" s="30">
        <f t="shared" si="255"/>
        <v>0</v>
      </c>
      <c r="NYQ68" s="30">
        <f t="shared" si="255"/>
        <v>0</v>
      </c>
      <c r="NYR68" s="30">
        <f t="shared" si="255"/>
        <v>0</v>
      </c>
      <c r="NYS68" s="30">
        <f t="shared" si="255"/>
        <v>0</v>
      </c>
      <c r="NYT68" s="30">
        <f t="shared" si="255"/>
        <v>0</v>
      </c>
      <c r="NYU68" s="30">
        <f t="shared" si="255"/>
        <v>0</v>
      </c>
      <c r="NYV68" s="30">
        <f t="shared" si="255"/>
        <v>0</v>
      </c>
      <c r="NYW68" s="30">
        <f t="shared" si="255"/>
        <v>0</v>
      </c>
      <c r="NYX68" s="30">
        <f t="shared" si="255"/>
        <v>0</v>
      </c>
      <c r="NYY68" s="30">
        <f t="shared" si="255"/>
        <v>0</v>
      </c>
      <c r="NYZ68" s="30">
        <f t="shared" si="255"/>
        <v>0</v>
      </c>
      <c r="NZA68" s="30">
        <f t="shared" si="255"/>
        <v>0</v>
      </c>
      <c r="NZB68" s="30">
        <f t="shared" si="255"/>
        <v>0</v>
      </c>
      <c r="NZC68" s="30">
        <f t="shared" si="255"/>
        <v>0</v>
      </c>
      <c r="NZD68" s="30">
        <f t="shared" si="255"/>
        <v>0</v>
      </c>
      <c r="NZE68" s="30">
        <f t="shared" si="255"/>
        <v>0</v>
      </c>
      <c r="NZF68" s="30">
        <f t="shared" si="255"/>
        <v>0</v>
      </c>
      <c r="NZG68" s="30">
        <f t="shared" si="255"/>
        <v>0</v>
      </c>
      <c r="NZH68" s="30">
        <f t="shared" si="255"/>
        <v>0</v>
      </c>
      <c r="NZI68" s="30">
        <f t="shared" si="255"/>
        <v>0</v>
      </c>
      <c r="NZJ68" s="30">
        <f t="shared" si="255"/>
        <v>0</v>
      </c>
      <c r="NZK68" s="30">
        <f t="shared" si="255"/>
        <v>0</v>
      </c>
      <c r="NZL68" s="30">
        <f t="shared" si="255"/>
        <v>0</v>
      </c>
      <c r="NZM68" s="30">
        <f t="shared" si="255"/>
        <v>0</v>
      </c>
      <c r="NZN68" s="30">
        <f t="shared" si="255"/>
        <v>0</v>
      </c>
      <c r="NZO68" s="30">
        <f t="shared" si="255"/>
        <v>0</v>
      </c>
      <c r="NZP68" s="30">
        <f t="shared" si="255"/>
        <v>0</v>
      </c>
      <c r="NZQ68" s="30">
        <f t="shared" si="255"/>
        <v>0</v>
      </c>
      <c r="NZR68" s="30">
        <f t="shared" si="255"/>
        <v>0</v>
      </c>
      <c r="NZS68" s="30">
        <f t="shared" si="255"/>
        <v>0</v>
      </c>
      <c r="NZT68" s="30">
        <f t="shared" si="255"/>
        <v>0</v>
      </c>
      <c r="NZU68" s="30">
        <f t="shared" si="255"/>
        <v>0</v>
      </c>
      <c r="NZV68" s="30">
        <f t="shared" si="255"/>
        <v>0</v>
      </c>
      <c r="NZW68" s="30">
        <f t="shared" si="255"/>
        <v>0</v>
      </c>
      <c r="NZX68" s="30">
        <f t="shared" si="255"/>
        <v>0</v>
      </c>
      <c r="NZY68" s="30">
        <f t="shared" si="255"/>
        <v>0</v>
      </c>
      <c r="NZZ68" s="30">
        <f t="shared" si="255"/>
        <v>0</v>
      </c>
      <c r="OAA68" s="30">
        <f t="shared" si="255"/>
        <v>0</v>
      </c>
      <c r="OAB68" s="30">
        <f t="shared" si="255"/>
        <v>0</v>
      </c>
      <c r="OAC68" s="30">
        <f t="shared" si="255"/>
        <v>0</v>
      </c>
      <c r="OAD68" s="30">
        <f t="shared" si="255"/>
        <v>0</v>
      </c>
      <c r="OAE68" s="30">
        <f t="shared" si="255"/>
        <v>0</v>
      </c>
      <c r="OAF68" s="30">
        <f t="shared" si="255"/>
        <v>0</v>
      </c>
      <c r="OAG68" s="30">
        <f t="shared" si="255"/>
        <v>0</v>
      </c>
      <c r="OAH68" s="30">
        <f t="shared" ref="OAH68:OCS68" si="256">IF(OAG2&gt;year_stop,0,OAG70)</f>
        <v>0</v>
      </c>
      <c r="OAI68" s="30">
        <f t="shared" si="256"/>
        <v>0</v>
      </c>
      <c r="OAJ68" s="30">
        <f t="shared" si="256"/>
        <v>0</v>
      </c>
      <c r="OAK68" s="30">
        <f t="shared" si="256"/>
        <v>0</v>
      </c>
      <c r="OAL68" s="30">
        <f t="shared" si="256"/>
        <v>0</v>
      </c>
      <c r="OAM68" s="30">
        <f t="shared" si="256"/>
        <v>0</v>
      </c>
      <c r="OAN68" s="30">
        <f t="shared" si="256"/>
        <v>0</v>
      </c>
      <c r="OAO68" s="30">
        <f t="shared" si="256"/>
        <v>0</v>
      </c>
      <c r="OAP68" s="30">
        <f t="shared" si="256"/>
        <v>0</v>
      </c>
      <c r="OAQ68" s="30">
        <f t="shared" si="256"/>
        <v>0</v>
      </c>
      <c r="OAR68" s="30">
        <f t="shared" si="256"/>
        <v>0</v>
      </c>
      <c r="OAS68" s="30">
        <f t="shared" si="256"/>
        <v>0</v>
      </c>
      <c r="OAT68" s="30">
        <f t="shared" si="256"/>
        <v>0</v>
      </c>
      <c r="OAU68" s="30">
        <f t="shared" si="256"/>
        <v>0</v>
      </c>
      <c r="OAV68" s="30">
        <f t="shared" si="256"/>
        <v>0</v>
      </c>
      <c r="OAW68" s="30">
        <f t="shared" si="256"/>
        <v>0</v>
      </c>
      <c r="OAX68" s="30">
        <f t="shared" si="256"/>
        <v>0</v>
      </c>
      <c r="OAY68" s="30">
        <f t="shared" si="256"/>
        <v>0</v>
      </c>
      <c r="OAZ68" s="30">
        <f t="shared" si="256"/>
        <v>0</v>
      </c>
      <c r="OBA68" s="30">
        <f t="shared" si="256"/>
        <v>0</v>
      </c>
      <c r="OBB68" s="30">
        <f t="shared" si="256"/>
        <v>0</v>
      </c>
      <c r="OBC68" s="30">
        <f t="shared" si="256"/>
        <v>0</v>
      </c>
      <c r="OBD68" s="30">
        <f t="shared" si="256"/>
        <v>0</v>
      </c>
      <c r="OBE68" s="30">
        <f t="shared" si="256"/>
        <v>0</v>
      </c>
      <c r="OBF68" s="30">
        <f t="shared" si="256"/>
        <v>0</v>
      </c>
      <c r="OBG68" s="30">
        <f t="shared" si="256"/>
        <v>0</v>
      </c>
      <c r="OBH68" s="30">
        <f t="shared" si="256"/>
        <v>0</v>
      </c>
      <c r="OBI68" s="30">
        <f t="shared" si="256"/>
        <v>0</v>
      </c>
      <c r="OBJ68" s="30">
        <f t="shared" si="256"/>
        <v>0</v>
      </c>
      <c r="OBK68" s="30">
        <f t="shared" si="256"/>
        <v>0</v>
      </c>
      <c r="OBL68" s="30">
        <f t="shared" si="256"/>
        <v>0</v>
      </c>
      <c r="OBM68" s="30">
        <f t="shared" si="256"/>
        <v>0</v>
      </c>
      <c r="OBN68" s="30">
        <f t="shared" si="256"/>
        <v>0</v>
      </c>
      <c r="OBO68" s="30">
        <f t="shared" si="256"/>
        <v>0</v>
      </c>
      <c r="OBP68" s="30">
        <f t="shared" si="256"/>
        <v>0</v>
      </c>
      <c r="OBQ68" s="30">
        <f t="shared" si="256"/>
        <v>0</v>
      </c>
      <c r="OBR68" s="30">
        <f t="shared" si="256"/>
        <v>0</v>
      </c>
      <c r="OBS68" s="30">
        <f t="shared" si="256"/>
        <v>0</v>
      </c>
      <c r="OBT68" s="30">
        <f t="shared" si="256"/>
        <v>0</v>
      </c>
      <c r="OBU68" s="30">
        <f t="shared" si="256"/>
        <v>0</v>
      </c>
      <c r="OBV68" s="30">
        <f t="shared" si="256"/>
        <v>0</v>
      </c>
      <c r="OBW68" s="30">
        <f t="shared" si="256"/>
        <v>0</v>
      </c>
      <c r="OBX68" s="30">
        <f t="shared" si="256"/>
        <v>0</v>
      </c>
      <c r="OBY68" s="30">
        <f t="shared" si="256"/>
        <v>0</v>
      </c>
      <c r="OBZ68" s="30">
        <f t="shared" si="256"/>
        <v>0</v>
      </c>
      <c r="OCA68" s="30">
        <f t="shared" si="256"/>
        <v>0</v>
      </c>
      <c r="OCB68" s="30">
        <f t="shared" si="256"/>
        <v>0</v>
      </c>
      <c r="OCC68" s="30">
        <f t="shared" si="256"/>
        <v>0</v>
      </c>
      <c r="OCD68" s="30">
        <f t="shared" si="256"/>
        <v>0</v>
      </c>
      <c r="OCE68" s="30">
        <f t="shared" si="256"/>
        <v>0</v>
      </c>
      <c r="OCF68" s="30">
        <f t="shared" si="256"/>
        <v>0</v>
      </c>
      <c r="OCG68" s="30">
        <f t="shared" si="256"/>
        <v>0</v>
      </c>
      <c r="OCH68" s="30">
        <f t="shared" si="256"/>
        <v>0</v>
      </c>
      <c r="OCI68" s="30">
        <f t="shared" si="256"/>
        <v>0</v>
      </c>
      <c r="OCJ68" s="30">
        <f t="shared" si="256"/>
        <v>0</v>
      </c>
      <c r="OCK68" s="30">
        <f t="shared" si="256"/>
        <v>0</v>
      </c>
      <c r="OCL68" s="30">
        <f t="shared" si="256"/>
        <v>0</v>
      </c>
      <c r="OCM68" s="30">
        <f t="shared" si="256"/>
        <v>0</v>
      </c>
      <c r="OCN68" s="30">
        <f t="shared" si="256"/>
        <v>0</v>
      </c>
      <c r="OCO68" s="30">
        <f t="shared" si="256"/>
        <v>0</v>
      </c>
      <c r="OCP68" s="30">
        <f t="shared" si="256"/>
        <v>0</v>
      </c>
      <c r="OCQ68" s="30">
        <f t="shared" si="256"/>
        <v>0</v>
      </c>
      <c r="OCR68" s="30">
        <f t="shared" si="256"/>
        <v>0</v>
      </c>
      <c r="OCS68" s="30">
        <f t="shared" si="256"/>
        <v>0</v>
      </c>
      <c r="OCT68" s="30">
        <f t="shared" ref="OCT68:OFE68" si="257">IF(OCS2&gt;year_stop,0,OCS70)</f>
        <v>0</v>
      </c>
      <c r="OCU68" s="30">
        <f t="shared" si="257"/>
        <v>0</v>
      </c>
      <c r="OCV68" s="30">
        <f t="shared" si="257"/>
        <v>0</v>
      </c>
      <c r="OCW68" s="30">
        <f t="shared" si="257"/>
        <v>0</v>
      </c>
      <c r="OCX68" s="30">
        <f t="shared" si="257"/>
        <v>0</v>
      </c>
      <c r="OCY68" s="30">
        <f t="shared" si="257"/>
        <v>0</v>
      </c>
      <c r="OCZ68" s="30">
        <f t="shared" si="257"/>
        <v>0</v>
      </c>
      <c r="ODA68" s="30">
        <f t="shared" si="257"/>
        <v>0</v>
      </c>
      <c r="ODB68" s="30">
        <f t="shared" si="257"/>
        <v>0</v>
      </c>
      <c r="ODC68" s="30">
        <f t="shared" si="257"/>
        <v>0</v>
      </c>
      <c r="ODD68" s="30">
        <f t="shared" si="257"/>
        <v>0</v>
      </c>
      <c r="ODE68" s="30">
        <f t="shared" si="257"/>
        <v>0</v>
      </c>
      <c r="ODF68" s="30">
        <f t="shared" si="257"/>
        <v>0</v>
      </c>
      <c r="ODG68" s="30">
        <f t="shared" si="257"/>
        <v>0</v>
      </c>
      <c r="ODH68" s="30">
        <f t="shared" si="257"/>
        <v>0</v>
      </c>
      <c r="ODI68" s="30">
        <f t="shared" si="257"/>
        <v>0</v>
      </c>
      <c r="ODJ68" s="30">
        <f t="shared" si="257"/>
        <v>0</v>
      </c>
      <c r="ODK68" s="30">
        <f t="shared" si="257"/>
        <v>0</v>
      </c>
      <c r="ODL68" s="30">
        <f t="shared" si="257"/>
        <v>0</v>
      </c>
      <c r="ODM68" s="30">
        <f t="shared" si="257"/>
        <v>0</v>
      </c>
      <c r="ODN68" s="30">
        <f t="shared" si="257"/>
        <v>0</v>
      </c>
      <c r="ODO68" s="30">
        <f t="shared" si="257"/>
        <v>0</v>
      </c>
      <c r="ODP68" s="30">
        <f t="shared" si="257"/>
        <v>0</v>
      </c>
      <c r="ODQ68" s="30">
        <f t="shared" si="257"/>
        <v>0</v>
      </c>
      <c r="ODR68" s="30">
        <f t="shared" si="257"/>
        <v>0</v>
      </c>
      <c r="ODS68" s="30">
        <f t="shared" si="257"/>
        <v>0</v>
      </c>
      <c r="ODT68" s="30">
        <f t="shared" si="257"/>
        <v>0</v>
      </c>
      <c r="ODU68" s="30">
        <f t="shared" si="257"/>
        <v>0</v>
      </c>
      <c r="ODV68" s="30">
        <f t="shared" si="257"/>
        <v>0</v>
      </c>
      <c r="ODW68" s="30">
        <f t="shared" si="257"/>
        <v>0</v>
      </c>
      <c r="ODX68" s="30">
        <f t="shared" si="257"/>
        <v>0</v>
      </c>
      <c r="ODY68" s="30">
        <f t="shared" si="257"/>
        <v>0</v>
      </c>
      <c r="ODZ68" s="30">
        <f t="shared" si="257"/>
        <v>0</v>
      </c>
      <c r="OEA68" s="30">
        <f t="shared" si="257"/>
        <v>0</v>
      </c>
      <c r="OEB68" s="30">
        <f t="shared" si="257"/>
        <v>0</v>
      </c>
      <c r="OEC68" s="30">
        <f t="shared" si="257"/>
        <v>0</v>
      </c>
      <c r="OED68" s="30">
        <f t="shared" si="257"/>
        <v>0</v>
      </c>
      <c r="OEE68" s="30">
        <f t="shared" si="257"/>
        <v>0</v>
      </c>
      <c r="OEF68" s="30">
        <f t="shared" si="257"/>
        <v>0</v>
      </c>
      <c r="OEG68" s="30">
        <f t="shared" si="257"/>
        <v>0</v>
      </c>
      <c r="OEH68" s="30">
        <f t="shared" si="257"/>
        <v>0</v>
      </c>
      <c r="OEI68" s="30">
        <f t="shared" si="257"/>
        <v>0</v>
      </c>
      <c r="OEJ68" s="30">
        <f t="shared" si="257"/>
        <v>0</v>
      </c>
      <c r="OEK68" s="30">
        <f t="shared" si="257"/>
        <v>0</v>
      </c>
      <c r="OEL68" s="30">
        <f t="shared" si="257"/>
        <v>0</v>
      </c>
      <c r="OEM68" s="30">
        <f t="shared" si="257"/>
        <v>0</v>
      </c>
      <c r="OEN68" s="30">
        <f t="shared" si="257"/>
        <v>0</v>
      </c>
      <c r="OEO68" s="30">
        <f t="shared" si="257"/>
        <v>0</v>
      </c>
      <c r="OEP68" s="30">
        <f t="shared" si="257"/>
        <v>0</v>
      </c>
      <c r="OEQ68" s="30">
        <f t="shared" si="257"/>
        <v>0</v>
      </c>
      <c r="OER68" s="30">
        <f t="shared" si="257"/>
        <v>0</v>
      </c>
      <c r="OES68" s="30">
        <f t="shared" si="257"/>
        <v>0</v>
      </c>
      <c r="OET68" s="30">
        <f t="shared" si="257"/>
        <v>0</v>
      </c>
      <c r="OEU68" s="30">
        <f t="shared" si="257"/>
        <v>0</v>
      </c>
      <c r="OEV68" s="30">
        <f t="shared" si="257"/>
        <v>0</v>
      </c>
      <c r="OEW68" s="30">
        <f t="shared" si="257"/>
        <v>0</v>
      </c>
      <c r="OEX68" s="30">
        <f t="shared" si="257"/>
        <v>0</v>
      </c>
      <c r="OEY68" s="30">
        <f t="shared" si="257"/>
        <v>0</v>
      </c>
      <c r="OEZ68" s="30">
        <f t="shared" si="257"/>
        <v>0</v>
      </c>
      <c r="OFA68" s="30">
        <f t="shared" si="257"/>
        <v>0</v>
      </c>
      <c r="OFB68" s="30">
        <f t="shared" si="257"/>
        <v>0</v>
      </c>
      <c r="OFC68" s="30">
        <f t="shared" si="257"/>
        <v>0</v>
      </c>
      <c r="OFD68" s="30">
        <f t="shared" si="257"/>
        <v>0</v>
      </c>
      <c r="OFE68" s="30">
        <f t="shared" si="257"/>
        <v>0</v>
      </c>
      <c r="OFF68" s="30">
        <f t="shared" ref="OFF68:OHQ68" si="258">IF(OFE2&gt;year_stop,0,OFE70)</f>
        <v>0</v>
      </c>
      <c r="OFG68" s="30">
        <f t="shared" si="258"/>
        <v>0</v>
      </c>
      <c r="OFH68" s="30">
        <f t="shared" si="258"/>
        <v>0</v>
      </c>
      <c r="OFI68" s="30">
        <f t="shared" si="258"/>
        <v>0</v>
      </c>
      <c r="OFJ68" s="30">
        <f t="shared" si="258"/>
        <v>0</v>
      </c>
      <c r="OFK68" s="30">
        <f t="shared" si="258"/>
        <v>0</v>
      </c>
      <c r="OFL68" s="30">
        <f t="shared" si="258"/>
        <v>0</v>
      </c>
      <c r="OFM68" s="30">
        <f t="shared" si="258"/>
        <v>0</v>
      </c>
      <c r="OFN68" s="30">
        <f t="shared" si="258"/>
        <v>0</v>
      </c>
      <c r="OFO68" s="30">
        <f t="shared" si="258"/>
        <v>0</v>
      </c>
      <c r="OFP68" s="30">
        <f t="shared" si="258"/>
        <v>0</v>
      </c>
      <c r="OFQ68" s="30">
        <f t="shared" si="258"/>
        <v>0</v>
      </c>
      <c r="OFR68" s="30">
        <f t="shared" si="258"/>
        <v>0</v>
      </c>
      <c r="OFS68" s="30">
        <f t="shared" si="258"/>
        <v>0</v>
      </c>
      <c r="OFT68" s="30">
        <f t="shared" si="258"/>
        <v>0</v>
      </c>
      <c r="OFU68" s="30">
        <f t="shared" si="258"/>
        <v>0</v>
      </c>
      <c r="OFV68" s="30">
        <f t="shared" si="258"/>
        <v>0</v>
      </c>
      <c r="OFW68" s="30">
        <f t="shared" si="258"/>
        <v>0</v>
      </c>
      <c r="OFX68" s="30">
        <f t="shared" si="258"/>
        <v>0</v>
      </c>
      <c r="OFY68" s="30">
        <f t="shared" si="258"/>
        <v>0</v>
      </c>
      <c r="OFZ68" s="30">
        <f t="shared" si="258"/>
        <v>0</v>
      </c>
      <c r="OGA68" s="30">
        <f t="shared" si="258"/>
        <v>0</v>
      </c>
      <c r="OGB68" s="30">
        <f t="shared" si="258"/>
        <v>0</v>
      </c>
      <c r="OGC68" s="30">
        <f t="shared" si="258"/>
        <v>0</v>
      </c>
      <c r="OGD68" s="30">
        <f t="shared" si="258"/>
        <v>0</v>
      </c>
      <c r="OGE68" s="30">
        <f t="shared" si="258"/>
        <v>0</v>
      </c>
      <c r="OGF68" s="30">
        <f t="shared" si="258"/>
        <v>0</v>
      </c>
      <c r="OGG68" s="30">
        <f t="shared" si="258"/>
        <v>0</v>
      </c>
      <c r="OGH68" s="30">
        <f t="shared" si="258"/>
        <v>0</v>
      </c>
      <c r="OGI68" s="30">
        <f t="shared" si="258"/>
        <v>0</v>
      </c>
      <c r="OGJ68" s="30">
        <f t="shared" si="258"/>
        <v>0</v>
      </c>
      <c r="OGK68" s="30">
        <f t="shared" si="258"/>
        <v>0</v>
      </c>
      <c r="OGL68" s="30">
        <f t="shared" si="258"/>
        <v>0</v>
      </c>
      <c r="OGM68" s="30">
        <f t="shared" si="258"/>
        <v>0</v>
      </c>
      <c r="OGN68" s="30">
        <f t="shared" si="258"/>
        <v>0</v>
      </c>
      <c r="OGO68" s="30">
        <f t="shared" si="258"/>
        <v>0</v>
      </c>
      <c r="OGP68" s="30">
        <f t="shared" si="258"/>
        <v>0</v>
      </c>
      <c r="OGQ68" s="30">
        <f t="shared" si="258"/>
        <v>0</v>
      </c>
      <c r="OGR68" s="30">
        <f t="shared" si="258"/>
        <v>0</v>
      </c>
      <c r="OGS68" s="30">
        <f t="shared" si="258"/>
        <v>0</v>
      </c>
      <c r="OGT68" s="30">
        <f t="shared" si="258"/>
        <v>0</v>
      </c>
      <c r="OGU68" s="30">
        <f t="shared" si="258"/>
        <v>0</v>
      </c>
      <c r="OGV68" s="30">
        <f t="shared" si="258"/>
        <v>0</v>
      </c>
      <c r="OGW68" s="30">
        <f t="shared" si="258"/>
        <v>0</v>
      </c>
      <c r="OGX68" s="30">
        <f t="shared" si="258"/>
        <v>0</v>
      </c>
      <c r="OGY68" s="30">
        <f t="shared" si="258"/>
        <v>0</v>
      </c>
      <c r="OGZ68" s="30">
        <f t="shared" si="258"/>
        <v>0</v>
      </c>
      <c r="OHA68" s="30">
        <f t="shared" si="258"/>
        <v>0</v>
      </c>
      <c r="OHB68" s="30">
        <f t="shared" si="258"/>
        <v>0</v>
      </c>
      <c r="OHC68" s="30">
        <f t="shared" si="258"/>
        <v>0</v>
      </c>
      <c r="OHD68" s="30">
        <f t="shared" si="258"/>
        <v>0</v>
      </c>
      <c r="OHE68" s="30">
        <f t="shared" si="258"/>
        <v>0</v>
      </c>
      <c r="OHF68" s="30">
        <f t="shared" si="258"/>
        <v>0</v>
      </c>
      <c r="OHG68" s="30">
        <f t="shared" si="258"/>
        <v>0</v>
      </c>
      <c r="OHH68" s="30">
        <f t="shared" si="258"/>
        <v>0</v>
      </c>
      <c r="OHI68" s="30">
        <f t="shared" si="258"/>
        <v>0</v>
      </c>
      <c r="OHJ68" s="30">
        <f t="shared" si="258"/>
        <v>0</v>
      </c>
      <c r="OHK68" s="30">
        <f t="shared" si="258"/>
        <v>0</v>
      </c>
      <c r="OHL68" s="30">
        <f t="shared" si="258"/>
        <v>0</v>
      </c>
      <c r="OHM68" s="30">
        <f t="shared" si="258"/>
        <v>0</v>
      </c>
      <c r="OHN68" s="30">
        <f t="shared" si="258"/>
        <v>0</v>
      </c>
      <c r="OHO68" s="30">
        <f t="shared" si="258"/>
        <v>0</v>
      </c>
      <c r="OHP68" s="30">
        <f t="shared" si="258"/>
        <v>0</v>
      </c>
      <c r="OHQ68" s="30">
        <f t="shared" si="258"/>
        <v>0</v>
      </c>
      <c r="OHR68" s="30">
        <f t="shared" ref="OHR68:OKC68" si="259">IF(OHQ2&gt;year_stop,0,OHQ70)</f>
        <v>0</v>
      </c>
      <c r="OHS68" s="30">
        <f t="shared" si="259"/>
        <v>0</v>
      </c>
      <c r="OHT68" s="30">
        <f t="shared" si="259"/>
        <v>0</v>
      </c>
      <c r="OHU68" s="30">
        <f t="shared" si="259"/>
        <v>0</v>
      </c>
      <c r="OHV68" s="30">
        <f t="shared" si="259"/>
        <v>0</v>
      </c>
      <c r="OHW68" s="30">
        <f t="shared" si="259"/>
        <v>0</v>
      </c>
      <c r="OHX68" s="30">
        <f t="shared" si="259"/>
        <v>0</v>
      </c>
      <c r="OHY68" s="30">
        <f t="shared" si="259"/>
        <v>0</v>
      </c>
      <c r="OHZ68" s="30">
        <f t="shared" si="259"/>
        <v>0</v>
      </c>
      <c r="OIA68" s="30">
        <f t="shared" si="259"/>
        <v>0</v>
      </c>
      <c r="OIB68" s="30">
        <f t="shared" si="259"/>
        <v>0</v>
      </c>
      <c r="OIC68" s="30">
        <f t="shared" si="259"/>
        <v>0</v>
      </c>
      <c r="OID68" s="30">
        <f t="shared" si="259"/>
        <v>0</v>
      </c>
      <c r="OIE68" s="30">
        <f t="shared" si="259"/>
        <v>0</v>
      </c>
      <c r="OIF68" s="30">
        <f t="shared" si="259"/>
        <v>0</v>
      </c>
      <c r="OIG68" s="30">
        <f t="shared" si="259"/>
        <v>0</v>
      </c>
      <c r="OIH68" s="30">
        <f t="shared" si="259"/>
        <v>0</v>
      </c>
      <c r="OII68" s="30">
        <f t="shared" si="259"/>
        <v>0</v>
      </c>
      <c r="OIJ68" s="30">
        <f t="shared" si="259"/>
        <v>0</v>
      </c>
      <c r="OIK68" s="30">
        <f t="shared" si="259"/>
        <v>0</v>
      </c>
      <c r="OIL68" s="30">
        <f t="shared" si="259"/>
        <v>0</v>
      </c>
      <c r="OIM68" s="30">
        <f t="shared" si="259"/>
        <v>0</v>
      </c>
      <c r="OIN68" s="30">
        <f t="shared" si="259"/>
        <v>0</v>
      </c>
      <c r="OIO68" s="30">
        <f t="shared" si="259"/>
        <v>0</v>
      </c>
      <c r="OIP68" s="30">
        <f t="shared" si="259"/>
        <v>0</v>
      </c>
      <c r="OIQ68" s="30">
        <f t="shared" si="259"/>
        <v>0</v>
      </c>
      <c r="OIR68" s="30">
        <f t="shared" si="259"/>
        <v>0</v>
      </c>
      <c r="OIS68" s="30">
        <f t="shared" si="259"/>
        <v>0</v>
      </c>
      <c r="OIT68" s="30">
        <f t="shared" si="259"/>
        <v>0</v>
      </c>
      <c r="OIU68" s="30">
        <f t="shared" si="259"/>
        <v>0</v>
      </c>
      <c r="OIV68" s="30">
        <f t="shared" si="259"/>
        <v>0</v>
      </c>
      <c r="OIW68" s="30">
        <f t="shared" si="259"/>
        <v>0</v>
      </c>
      <c r="OIX68" s="30">
        <f t="shared" si="259"/>
        <v>0</v>
      </c>
      <c r="OIY68" s="30">
        <f t="shared" si="259"/>
        <v>0</v>
      </c>
      <c r="OIZ68" s="30">
        <f t="shared" si="259"/>
        <v>0</v>
      </c>
      <c r="OJA68" s="30">
        <f t="shared" si="259"/>
        <v>0</v>
      </c>
      <c r="OJB68" s="30">
        <f t="shared" si="259"/>
        <v>0</v>
      </c>
      <c r="OJC68" s="30">
        <f t="shared" si="259"/>
        <v>0</v>
      </c>
      <c r="OJD68" s="30">
        <f t="shared" si="259"/>
        <v>0</v>
      </c>
      <c r="OJE68" s="30">
        <f t="shared" si="259"/>
        <v>0</v>
      </c>
      <c r="OJF68" s="30">
        <f t="shared" si="259"/>
        <v>0</v>
      </c>
      <c r="OJG68" s="30">
        <f t="shared" si="259"/>
        <v>0</v>
      </c>
      <c r="OJH68" s="30">
        <f t="shared" si="259"/>
        <v>0</v>
      </c>
      <c r="OJI68" s="30">
        <f t="shared" si="259"/>
        <v>0</v>
      </c>
      <c r="OJJ68" s="30">
        <f t="shared" si="259"/>
        <v>0</v>
      </c>
      <c r="OJK68" s="30">
        <f t="shared" si="259"/>
        <v>0</v>
      </c>
      <c r="OJL68" s="30">
        <f t="shared" si="259"/>
        <v>0</v>
      </c>
      <c r="OJM68" s="30">
        <f t="shared" si="259"/>
        <v>0</v>
      </c>
      <c r="OJN68" s="30">
        <f t="shared" si="259"/>
        <v>0</v>
      </c>
      <c r="OJO68" s="30">
        <f t="shared" si="259"/>
        <v>0</v>
      </c>
      <c r="OJP68" s="30">
        <f t="shared" si="259"/>
        <v>0</v>
      </c>
      <c r="OJQ68" s="30">
        <f t="shared" si="259"/>
        <v>0</v>
      </c>
      <c r="OJR68" s="30">
        <f t="shared" si="259"/>
        <v>0</v>
      </c>
      <c r="OJS68" s="30">
        <f t="shared" si="259"/>
        <v>0</v>
      </c>
      <c r="OJT68" s="30">
        <f t="shared" si="259"/>
        <v>0</v>
      </c>
      <c r="OJU68" s="30">
        <f t="shared" si="259"/>
        <v>0</v>
      </c>
      <c r="OJV68" s="30">
        <f t="shared" si="259"/>
        <v>0</v>
      </c>
      <c r="OJW68" s="30">
        <f t="shared" si="259"/>
        <v>0</v>
      </c>
      <c r="OJX68" s="30">
        <f t="shared" si="259"/>
        <v>0</v>
      </c>
      <c r="OJY68" s="30">
        <f t="shared" si="259"/>
        <v>0</v>
      </c>
      <c r="OJZ68" s="30">
        <f t="shared" si="259"/>
        <v>0</v>
      </c>
      <c r="OKA68" s="30">
        <f t="shared" si="259"/>
        <v>0</v>
      </c>
      <c r="OKB68" s="30">
        <f t="shared" si="259"/>
        <v>0</v>
      </c>
      <c r="OKC68" s="30">
        <f t="shared" si="259"/>
        <v>0</v>
      </c>
      <c r="OKD68" s="30">
        <f t="shared" ref="OKD68:OMO68" si="260">IF(OKC2&gt;year_stop,0,OKC70)</f>
        <v>0</v>
      </c>
      <c r="OKE68" s="30">
        <f t="shared" si="260"/>
        <v>0</v>
      </c>
      <c r="OKF68" s="30">
        <f t="shared" si="260"/>
        <v>0</v>
      </c>
      <c r="OKG68" s="30">
        <f t="shared" si="260"/>
        <v>0</v>
      </c>
      <c r="OKH68" s="30">
        <f t="shared" si="260"/>
        <v>0</v>
      </c>
      <c r="OKI68" s="30">
        <f t="shared" si="260"/>
        <v>0</v>
      </c>
      <c r="OKJ68" s="30">
        <f t="shared" si="260"/>
        <v>0</v>
      </c>
      <c r="OKK68" s="30">
        <f t="shared" si="260"/>
        <v>0</v>
      </c>
      <c r="OKL68" s="30">
        <f t="shared" si="260"/>
        <v>0</v>
      </c>
      <c r="OKM68" s="30">
        <f t="shared" si="260"/>
        <v>0</v>
      </c>
      <c r="OKN68" s="30">
        <f t="shared" si="260"/>
        <v>0</v>
      </c>
      <c r="OKO68" s="30">
        <f t="shared" si="260"/>
        <v>0</v>
      </c>
      <c r="OKP68" s="30">
        <f t="shared" si="260"/>
        <v>0</v>
      </c>
      <c r="OKQ68" s="30">
        <f t="shared" si="260"/>
        <v>0</v>
      </c>
      <c r="OKR68" s="30">
        <f t="shared" si="260"/>
        <v>0</v>
      </c>
      <c r="OKS68" s="30">
        <f t="shared" si="260"/>
        <v>0</v>
      </c>
      <c r="OKT68" s="30">
        <f t="shared" si="260"/>
        <v>0</v>
      </c>
      <c r="OKU68" s="30">
        <f t="shared" si="260"/>
        <v>0</v>
      </c>
      <c r="OKV68" s="30">
        <f t="shared" si="260"/>
        <v>0</v>
      </c>
      <c r="OKW68" s="30">
        <f t="shared" si="260"/>
        <v>0</v>
      </c>
      <c r="OKX68" s="30">
        <f t="shared" si="260"/>
        <v>0</v>
      </c>
      <c r="OKY68" s="30">
        <f t="shared" si="260"/>
        <v>0</v>
      </c>
      <c r="OKZ68" s="30">
        <f t="shared" si="260"/>
        <v>0</v>
      </c>
      <c r="OLA68" s="30">
        <f t="shared" si="260"/>
        <v>0</v>
      </c>
      <c r="OLB68" s="30">
        <f t="shared" si="260"/>
        <v>0</v>
      </c>
      <c r="OLC68" s="30">
        <f t="shared" si="260"/>
        <v>0</v>
      </c>
      <c r="OLD68" s="30">
        <f t="shared" si="260"/>
        <v>0</v>
      </c>
      <c r="OLE68" s="30">
        <f t="shared" si="260"/>
        <v>0</v>
      </c>
      <c r="OLF68" s="30">
        <f t="shared" si="260"/>
        <v>0</v>
      </c>
      <c r="OLG68" s="30">
        <f t="shared" si="260"/>
        <v>0</v>
      </c>
      <c r="OLH68" s="30">
        <f t="shared" si="260"/>
        <v>0</v>
      </c>
      <c r="OLI68" s="30">
        <f t="shared" si="260"/>
        <v>0</v>
      </c>
      <c r="OLJ68" s="30">
        <f t="shared" si="260"/>
        <v>0</v>
      </c>
      <c r="OLK68" s="30">
        <f t="shared" si="260"/>
        <v>0</v>
      </c>
      <c r="OLL68" s="30">
        <f t="shared" si="260"/>
        <v>0</v>
      </c>
      <c r="OLM68" s="30">
        <f t="shared" si="260"/>
        <v>0</v>
      </c>
      <c r="OLN68" s="30">
        <f t="shared" si="260"/>
        <v>0</v>
      </c>
      <c r="OLO68" s="30">
        <f t="shared" si="260"/>
        <v>0</v>
      </c>
      <c r="OLP68" s="30">
        <f t="shared" si="260"/>
        <v>0</v>
      </c>
      <c r="OLQ68" s="30">
        <f t="shared" si="260"/>
        <v>0</v>
      </c>
      <c r="OLR68" s="30">
        <f t="shared" si="260"/>
        <v>0</v>
      </c>
      <c r="OLS68" s="30">
        <f t="shared" si="260"/>
        <v>0</v>
      </c>
      <c r="OLT68" s="30">
        <f t="shared" si="260"/>
        <v>0</v>
      </c>
      <c r="OLU68" s="30">
        <f t="shared" si="260"/>
        <v>0</v>
      </c>
      <c r="OLV68" s="30">
        <f t="shared" si="260"/>
        <v>0</v>
      </c>
      <c r="OLW68" s="30">
        <f t="shared" si="260"/>
        <v>0</v>
      </c>
      <c r="OLX68" s="30">
        <f t="shared" si="260"/>
        <v>0</v>
      </c>
      <c r="OLY68" s="30">
        <f t="shared" si="260"/>
        <v>0</v>
      </c>
      <c r="OLZ68" s="30">
        <f t="shared" si="260"/>
        <v>0</v>
      </c>
      <c r="OMA68" s="30">
        <f t="shared" si="260"/>
        <v>0</v>
      </c>
      <c r="OMB68" s="30">
        <f t="shared" si="260"/>
        <v>0</v>
      </c>
      <c r="OMC68" s="30">
        <f t="shared" si="260"/>
        <v>0</v>
      </c>
      <c r="OMD68" s="30">
        <f t="shared" si="260"/>
        <v>0</v>
      </c>
      <c r="OME68" s="30">
        <f t="shared" si="260"/>
        <v>0</v>
      </c>
      <c r="OMF68" s="30">
        <f t="shared" si="260"/>
        <v>0</v>
      </c>
      <c r="OMG68" s="30">
        <f t="shared" si="260"/>
        <v>0</v>
      </c>
      <c r="OMH68" s="30">
        <f t="shared" si="260"/>
        <v>0</v>
      </c>
      <c r="OMI68" s="30">
        <f t="shared" si="260"/>
        <v>0</v>
      </c>
      <c r="OMJ68" s="30">
        <f t="shared" si="260"/>
        <v>0</v>
      </c>
      <c r="OMK68" s="30">
        <f t="shared" si="260"/>
        <v>0</v>
      </c>
      <c r="OML68" s="30">
        <f t="shared" si="260"/>
        <v>0</v>
      </c>
      <c r="OMM68" s="30">
        <f t="shared" si="260"/>
        <v>0</v>
      </c>
      <c r="OMN68" s="30">
        <f t="shared" si="260"/>
        <v>0</v>
      </c>
      <c r="OMO68" s="30">
        <f t="shared" si="260"/>
        <v>0</v>
      </c>
      <c r="OMP68" s="30">
        <f t="shared" ref="OMP68:OPA68" si="261">IF(OMO2&gt;year_stop,0,OMO70)</f>
        <v>0</v>
      </c>
      <c r="OMQ68" s="30">
        <f t="shared" si="261"/>
        <v>0</v>
      </c>
      <c r="OMR68" s="30">
        <f t="shared" si="261"/>
        <v>0</v>
      </c>
      <c r="OMS68" s="30">
        <f t="shared" si="261"/>
        <v>0</v>
      </c>
      <c r="OMT68" s="30">
        <f t="shared" si="261"/>
        <v>0</v>
      </c>
      <c r="OMU68" s="30">
        <f t="shared" si="261"/>
        <v>0</v>
      </c>
      <c r="OMV68" s="30">
        <f t="shared" si="261"/>
        <v>0</v>
      </c>
      <c r="OMW68" s="30">
        <f t="shared" si="261"/>
        <v>0</v>
      </c>
      <c r="OMX68" s="30">
        <f t="shared" si="261"/>
        <v>0</v>
      </c>
      <c r="OMY68" s="30">
        <f t="shared" si="261"/>
        <v>0</v>
      </c>
      <c r="OMZ68" s="30">
        <f t="shared" si="261"/>
        <v>0</v>
      </c>
      <c r="ONA68" s="30">
        <f t="shared" si="261"/>
        <v>0</v>
      </c>
      <c r="ONB68" s="30">
        <f t="shared" si="261"/>
        <v>0</v>
      </c>
      <c r="ONC68" s="30">
        <f t="shared" si="261"/>
        <v>0</v>
      </c>
      <c r="OND68" s="30">
        <f t="shared" si="261"/>
        <v>0</v>
      </c>
      <c r="ONE68" s="30">
        <f t="shared" si="261"/>
        <v>0</v>
      </c>
      <c r="ONF68" s="30">
        <f t="shared" si="261"/>
        <v>0</v>
      </c>
      <c r="ONG68" s="30">
        <f t="shared" si="261"/>
        <v>0</v>
      </c>
      <c r="ONH68" s="30">
        <f t="shared" si="261"/>
        <v>0</v>
      </c>
      <c r="ONI68" s="30">
        <f t="shared" si="261"/>
        <v>0</v>
      </c>
      <c r="ONJ68" s="30">
        <f t="shared" si="261"/>
        <v>0</v>
      </c>
      <c r="ONK68" s="30">
        <f t="shared" si="261"/>
        <v>0</v>
      </c>
      <c r="ONL68" s="30">
        <f t="shared" si="261"/>
        <v>0</v>
      </c>
      <c r="ONM68" s="30">
        <f t="shared" si="261"/>
        <v>0</v>
      </c>
      <c r="ONN68" s="30">
        <f t="shared" si="261"/>
        <v>0</v>
      </c>
      <c r="ONO68" s="30">
        <f t="shared" si="261"/>
        <v>0</v>
      </c>
      <c r="ONP68" s="30">
        <f t="shared" si="261"/>
        <v>0</v>
      </c>
      <c r="ONQ68" s="30">
        <f t="shared" si="261"/>
        <v>0</v>
      </c>
      <c r="ONR68" s="30">
        <f t="shared" si="261"/>
        <v>0</v>
      </c>
      <c r="ONS68" s="30">
        <f t="shared" si="261"/>
        <v>0</v>
      </c>
      <c r="ONT68" s="30">
        <f t="shared" si="261"/>
        <v>0</v>
      </c>
      <c r="ONU68" s="30">
        <f t="shared" si="261"/>
        <v>0</v>
      </c>
      <c r="ONV68" s="30">
        <f t="shared" si="261"/>
        <v>0</v>
      </c>
      <c r="ONW68" s="30">
        <f t="shared" si="261"/>
        <v>0</v>
      </c>
      <c r="ONX68" s="30">
        <f t="shared" si="261"/>
        <v>0</v>
      </c>
      <c r="ONY68" s="30">
        <f t="shared" si="261"/>
        <v>0</v>
      </c>
      <c r="ONZ68" s="30">
        <f t="shared" si="261"/>
        <v>0</v>
      </c>
      <c r="OOA68" s="30">
        <f t="shared" si="261"/>
        <v>0</v>
      </c>
      <c r="OOB68" s="30">
        <f t="shared" si="261"/>
        <v>0</v>
      </c>
      <c r="OOC68" s="30">
        <f t="shared" si="261"/>
        <v>0</v>
      </c>
      <c r="OOD68" s="30">
        <f t="shared" si="261"/>
        <v>0</v>
      </c>
      <c r="OOE68" s="30">
        <f t="shared" si="261"/>
        <v>0</v>
      </c>
      <c r="OOF68" s="30">
        <f t="shared" si="261"/>
        <v>0</v>
      </c>
      <c r="OOG68" s="30">
        <f t="shared" si="261"/>
        <v>0</v>
      </c>
      <c r="OOH68" s="30">
        <f t="shared" si="261"/>
        <v>0</v>
      </c>
      <c r="OOI68" s="30">
        <f t="shared" si="261"/>
        <v>0</v>
      </c>
      <c r="OOJ68" s="30">
        <f t="shared" si="261"/>
        <v>0</v>
      </c>
      <c r="OOK68" s="30">
        <f t="shared" si="261"/>
        <v>0</v>
      </c>
      <c r="OOL68" s="30">
        <f t="shared" si="261"/>
        <v>0</v>
      </c>
      <c r="OOM68" s="30">
        <f t="shared" si="261"/>
        <v>0</v>
      </c>
      <c r="OON68" s="30">
        <f t="shared" si="261"/>
        <v>0</v>
      </c>
      <c r="OOO68" s="30">
        <f t="shared" si="261"/>
        <v>0</v>
      </c>
      <c r="OOP68" s="30">
        <f t="shared" si="261"/>
        <v>0</v>
      </c>
      <c r="OOQ68" s="30">
        <f t="shared" si="261"/>
        <v>0</v>
      </c>
      <c r="OOR68" s="30">
        <f t="shared" si="261"/>
        <v>0</v>
      </c>
      <c r="OOS68" s="30">
        <f t="shared" si="261"/>
        <v>0</v>
      </c>
      <c r="OOT68" s="30">
        <f t="shared" si="261"/>
        <v>0</v>
      </c>
      <c r="OOU68" s="30">
        <f t="shared" si="261"/>
        <v>0</v>
      </c>
      <c r="OOV68" s="30">
        <f t="shared" si="261"/>
        <v>0</v>
      </c>
      <c r="OOW68" s="30">
        <f t="shared" si="261"/>
        <v>0</v>
      </c>
      <c r="OOX68" s="30">
        <f t="shared" si="261"/>
        <v>0</v>
      </c>
      <c r="OOY68" s="30">
        <f t="shared" si="261"/>
        <v>0</v>
      </c>
      <c r="OOZ68" s="30">
        <f t="shared" si="261"/>
        <v>0</v>
      </c>
      <c r="OPA68" s="30">
        <f t="shared" si="261"/>
        <v>0</v>
      </c>
      <c r="OPB68" s="30">
        <f t="shared" ref="OPB68:ORM68" si="262">IF(OPA2&gt;year_stop,0,OPA70)</f>
        <v>0</v>
      </c>
      <c r="OPC68" s="30">
        <f t="shared" si="262"/>
        <v>0</v>
      </c>
      <c r="OPD68" s="30">
        <f t="shared" si="262"/>
        <v>0</v>
      </c>
      <c r="OPE68" s="30">
        <f t="shared" si="262"/>
        <v>0</v>
      </c>
      <c r="OPF68" s="30">
        <f t="shared" si="262"/>
        <v>0</v>
      </c>
      <c r="OPG68" s="30">
        <f t="shared" si="262"/>
        <v>0</v>
      </c>
      <c r="OPH68" s="30">
        <f t="shared" si="262"/>
        <v>0</v>
      </c>
      <c r="OPI68" s="30">
        <f t="shared" si="262"/>
        <v>0</v>
      </c>
      <c r="OPJ68" s="30">
        <f t="shared" si="262"/>
        <v>0</v>
      </c>
      <c r="OPK68" s="30">
        <f t="shared" si="262"/>
        <v>0</v>
      </c>
      <c r="OPL68" s="30">
        <f t="shared" si="262"/>
        <v>0</v>
      </c>
      <c r="OPM68" s="30">
        <f t="shared" si="262"/>
        <v>0</v>
      </c>
      <c r="OPN68" s="30">
        <f t="shared" si="262"/>
        <v>0</v>
      </c>
      <c r="OPO68" s="30">
        <f t="shared" si="262"/>
        <v>0</v>
      </c>
      <c r="OPP68" s="30">
        <f t="shared" si="262"/>
        <v>0</v>
      </c>
      <c r="OPQ68" s="30">
        <f t="shared" si="262"/>
        <v>0</v>
      </c>
      <c r="OPR68" s="30">
        <f t="shared" si="262"/>
        <v>0</v>
      </c>
      <c r="OPS68" s="30">
        <f t="shared" si="262"/>
        <v>0</v>
      </c>
      <c r="OPT68" s="30">
        <f t="shared" si="262"/>
        <v>0</v>
      </c>
      <c r="OPU68" s="30">
        <f t="shared" si="262"/>
        <v>0</v>
      </c>
      <c r="OPV68" s="30">
        <f t="shared" si="262"/>
        <v>0</v>
      </c>
      <c r="OPW68" s="30">
        <f t="shared" si="262"/>
        <v>0</v>
      </c>
      <c r="OPX68" s="30">
        <f t="shared" si="262"/>
        <v>0</v>
      </c>
      <c r="OPY68" s="30">
        <f t="shared" si="262"/>
        <v>0</v>
      </c>
      <c r="OPZ68" s="30">
        <f t="shared" si="262"/>
        <v>0</v>
      </c>
      <c r="OQA68" s="30">
        <f t="shared" si="262"/>
        <v>0</v>
      </c>
      <c r="OQB68" s="30">
        <f t="shared" si="262"/>
        <v>0</v>
      </c>
      <c r="OQC68" s="30">
        <f t="shared" si="262"/>
        <v>0</v>
      </c>
      <c r="OQD68" s="30">
        <f t="shared" si="262"/>
        <v>0</v>
      </c>
      <c r="OQE68" s="30">
        <f t="shared" si="262"/>
        <v>0</v>
      </c>
      <c r="OQF68" s="30">
        <f t="shared" si="262"/>
        <v>0</v>
      </c>
      <c r="OQG68" s="30">
        <f t="shared" si="262"/>
        <v>0</v>
      </c>
      <c r="OQH68" s="30">
        <f t="shared" si="262"/>
        <v>0</v>
      </c>
      <c r="OQI68" s="30">
        <f t="shared" si="262"/>
        <v>0</v>
      </c>
      <c r="OQJ68" s="30">
        <f t="shared" si="262"/>
        <v>0</v>
      </c>
      <c r="OQK68" s="30">
        <f t="shared" si="262"/>
        <v>0</v>
      </c>
      <c r="OQL68" s="30">
        <f t="shared" si="262"/>
        <v>0</v>
      </c>
      <c r="OQM68" s="30">
        <f t="shared" si="262"/>
        <v>0</v>
      </c>
      <c r="OQN68" s="30">
        <f t="shared" si="262"/>
        <v>0</v>
      </c>
      <c r="OQO68" s="30">
        <f t="shared" si="262"/>
        <v>0</v>
      </c>
      <c r="OQP68" s="30">
        <f t="shared" si="262"/>
        <v>0</v>
      </c>
      <c r="OQQ68" s="30">
        <f t="shared" si="262"/>
        <v>0</v>
      </c>
      <c r="OQR68" s="30">
        <f t="shared" si="262"/>
        <v>0</v>
      </c>
      <c r="OQS68" s="30">
        <f t="shared" si="262"/>
        <v>0</v>
      </c>
      <c r="OQT68" s="30">
        <f t="shared" si="262"/>
        <v>0</v>
      </c>
      <c r="OQU68" s="30">
        <f t="shared" si="262"/>
        <v>0</v>
      </c>
      <c r="OQV68" s="30">
        <f t="shared" si="262"/>
        <v>0</v>
      </c>
      <c r="OQW68" s="30">
        <f t="shared" si="262"/>
        <v>0</v>
      </c>
      <c r="OQX68" s="30">
        <f t="shared" si="262"/>
        <v>0</v>
      </c>
      <c r="OQY68" s="30">
        <f t="shared" si="262"/>
        <v>0</v>
      </c>
      <c r="OQZ68" s="30">
        <f t="shared" si="262"/>
        <v>0</v>
      </c>
      <c r="ORA68" s="30">
        <f t="shared" si="262"/>
        <v>0</v>
      </c>
      <c r="ORB68" s="30">
        <f t="shared" si="262"/>
        <v>0</v>
      </c>
      <c r="ORC68" s="30">
        <f t="shared" si="262"/>
        <v>0</v>
      </c>
      <c r="ORD68" s="30">
        <f t="shared" si="262"/>
        <v>0</v>
      </c>
      <c r="ORE68" s="30">
        <f t="shared" si="262"/>
        <v>0</v>
      </c>
      <c r="ORF68" s="30">
        <f t="shared" si="262"/>
        <v>0</v>
      </c>
      <c r="ORG68" s="30">
        <f t="shared" si="262"/>
        <v>0</v>
      </c>
      <c r="ORH68" s="30">
        <f t="shared" si="262"/>
        <v>0</v>
      </c>
      <c r="ORI68" s="30">
        <f t="shared" si="262"/>
        <v>0</v>
      </c>
      <c r="ORJ68" s="30">
        <f t="shared" si="262"/>
        <v>0</v>
      </c>
      <c r="ORK68" s="30">
        <f t="shared" si="262"/>
        <v>0</v>
      </c>
      <c r="ORL68" s="30">
        <f t="shared" si="262"/>
        <v>0</v>
      </c>
      <c r="ORM68" s="30">
        <f t="shared" si="262"/>
        <v>0</v>
      </c>
      <c r="ORN68" s="30">
        <f t="shared" ref="ORN68:OTY68" si="263">IF(ORM2&gt;year_stop,0,ORM70)</f>
        <v>0</v>
      </c>
      <c r="ORO68" s="30">
        <f t="shared" si="263"/>
        <v>0</v>
      </c>
      <c r="ORP68" s="30">
        <f t="shared" si="263"/>
        <v>0</v>
      </c>
      <c r="ORQ68" s="30">
        <f t="shared" si="263"/>
        <v>0</v>
      </c>
      <c r="ORR68" s="30">
        <f t="shared" si="263"/>
        <v>0</v>
      </c>
      <c r="ORS68" s="30">
        <f t="shared" si="263"/>
        <v>0</v>
      </c>
      <c r="ORT68" s="30">
        <f t="shared" si="263"/>
        <v>0</v>
      </c>
      <c r="ORU68" s="30">
        <f t="shared" si="263"/>
        <v>0</v>
      </c>
      <c r="ORV68" s="30">
        <f t="shared" si="263"/>
        <v>0</v>
      </c>
      <c r="ORW68" s="30">
        <f t="shared" si="263"/>
        <v>0</v>
      </c>
      <c r="ORX68" s="30">
        <f t="shared" si="263"/>
        <v>0</v>
      </c>
      <c r="ORY68" s="30">
        <f t="shared" si="263"/>
        <v>0</v>
      </c>
      <c r="ORZ68" s="30">
        <f t="shared" si="263"/>
        <v>0</v>
      </c>
      <c r="OSA68" s="30">
        <f t="shared" si="263"/>
        <v>0</v>
      </c>
      <c r="OSB68" s="30">
        <f t="shared" si="263"/>
        <v>0</v>
      </c>
      <c r="OSC68" s="30">
        <f t="shared" si="263"/>
        <v>0</v>
      </c>
      <c r="OSD68" s="30">
        <f t="shared" si="263"/>
        <v>0</v>
      </c>
      <c r="OSE68" s="30">
        <f t="shared" si="263"/>
        <v>0</v>
      </c>
      <c r="OSF68" s="30">
        <f t="shared" si="263"/>
        <v>0</v>
      </c>
      <c r="OSG68" s="30">
        <f t="shared" si="263"/>
        <v>0</v>
      </c>
      <c r="OSH68" s="30">
        <f t="shared" si="263"/>
        <v>0</v>
      </c>
      <c r="OSI68" s="30">
        <f t="shared" si="263"/>
        <v>0</v>
      </c>
      <c r="OSJ68" s="30">
        <f t="shared" si="263"/>
        <v>0</v>
      </c>
      <c r="OSK68" s="30">
        <f t="shared" si="263"/>
        <v>0</v>
      </c>
      <c r="OSL68" s="30">
        <f t="shared" si="263"/>
        <v>0</v>
      </c>
      <c r="OSM68" s="30">
        <f t="shared" si="263"/>
        <v>0</v>
      </c>
      <c r="OSN68" s="30">
        <f t="shared" si="263"/>
        <v>0</v>
      </c>
      <c r="OSO68" s="30">
        <f t="shared" si="263"/>
        <v>0</v>
      </c>
      <c r="OSP68" s="30">
        <f t="shared" si="263"/>
        <v>0</v>
      </c>
      <c r="OSQ68" s="30">
        <f t="shared" si="263"/>
        <v>0</v>
      </c>
      <c r="OSR68" s="30">
        <f t="shared" si="263"/>
        <v>0</v>
      </c>
      <c r="OSS68" s="30">
        <f t="shared" si="263"/>
        <v>0</v>
      </c>
      <c r="OST68" s="30">
        <f t="shared" si="263"/>
        <v>0</v>
      </c>
      <c r="OSU68" s="30">
        <f t="shared" si="263"/>
        <v>0</v>
      </c>
      <c r="OSV68" s="30">
        <f t="shared" si="263"/>
        <v>0</v>
      </c>
      <c r="OSW68" s="30">
        <f t="shared" si="263"/>
        <v>0</v>
      </c>
      <c r="OSX68" s="30">
        <f t="shared" si="263"/>
        <v>0</v>
      </c>
      <c r="OSY68" s="30">
        <f t="shared" si="263"/>
        <v>0</v>
      </c>
      <c r="OSZ68" s="30">
        <f t="shared" si="263"/>
        <v>0</v>
      </c>
      <c r="OTA68" s="30">
        <f t="shared" si="263"/>
        <v>0</v>
      </c>
      <c r="OTB68" s="30">
        <f t="shared" si="263"/>
        <v>0</v>
      </c>
      <c r="OTC68" s="30">
        <f t="shared" si="263"/>
        <v>0</v>
      </c>
      <c r="OTD68" s="30">
        <f t="shared" si="263"/>
        <v>0</v>
      </c>
      <c r="OTE68" s="30">
        <f t="shared" si="263"/>
        <v>0</v>
      </c>
      <c r="OTF68" s="30">
        <f t="shared" si="263"/>
        <v>0</v>
      </c>
      <c r="OTG68" s="30">
        <f t="shared" si="263"/>
        <v>0</v>
      </c>
      <c r="OTH68" s="30">
        <f t="shared" si="263"/>
        <v>0</v>
      </c>
      <c r="OTI68" s="30">
        <f t="shared" si="263"/>
        <v>0</v>
      </c>
      <c r="OTJ68" s="30">
        <f t="shared" si="263"/>
        <v>0</v>
      </c>
      <c r="OTK68" s="30">
        <f t="shared" si="263"/>
        <v>0</v>
      </c>
      <c r="OTL68" s="30">
        <f t="shared" si="263"/>
        <v>0</v>
      </c>
      <c r="OTM68" s="30">
        <f t="shared" si="263"/>
        <v>0</v>
      </c>
      <c r="OTN68" s="30">
        <f t="shared" si="263"/>
        <v>0</v>
      </c>
      <c r="OTO68" s="30">
        <f t="shared" si="263"/>
        <v>0</v>
      </c>
      <c r="OTP68" s="30">
        <f t="shared" si="263"/>
        <v>0</v>
      </c>
      <c r="OTQ68" s="30">
        <f t="shared" si="263"/>
        <v>0</v>
      </c>
      <c r="OTR68" s="30">
        <f t="shared" si="263"/>
        <v>0</v>
      </c>
      <c r="OTS68" s="30">
        <f t="shared" si="263"/>
        <v>0</v>
      </c>
      <c r="OTT68" s="30">
        <f t="shared" si="263"/>
        <v>0</v>
      </c>
      <c r="OTU68" s="30">
        <f t="shared" si="263"/>
        <v>0</v>
      </c>
      <c r="OTV68" s="30">
        <f t="shared" si="263"/>
        <v>0</v>
      </c>
      <c r="OTW68" s="30">
        <f t="shared" si="263"/>
        <v>0</v>
      </c>
      <c r="OTX68" s="30">
        <f t="shared" si="263"/>
        <v>0</v>
      </c>
      <c r="OTY68" s="30">
        <f t="shared" si="263"/>
        <v>0</v>
      </c>
      <c r="OTZ68" s="30">
        <f t="shared" ref="OTZ68:OWK68" si="264">IF(OTY2&gt;year_stop,0,OTY70)</f>
        <v>0</v>
      </c>
      <c r="OUA68" s="30">
        <f t="shared" si="264"/>
        <v>0</v>
      </c>
      <c r="OUB68" s="30">
        <f t="shared" si="264"/>
        <v>0</v>
      </c>
      <c r="OUC68" s="30">
        <f t="shared" si="264"/>
        <v>0</v>
      </c>
      <c r="OUD68" s="30">
        <f t="shared" si="264"/>
        <v>0</v>
      </c>
      <c r="OUE68" s="30">
        <f t="shared" si="264"/>
        <v>0</v>
      </c>
      <c r="OUF68" s="30">
        <f t="shared" si="264"/>
        <v>0</v>
      </c>
      <c r="OUG68" s="30">
        <f t="shared" si="264"/>
        <v>0</v>
      </c>
      <c r="OUH68" s="30">
        <f t="shared" si="264"/>
        <v>0</v>
      </c>
      <c r="OUI68" s="30">
        <f t="shared" si="264"/>
        <v>0</v>
      </c>
      <c r="OUJ68" s="30">
        <f t="shared" si="264"/>
        <v>0</v>
      </c>
      <c r="OUK68" s="30">
        <f t="shared" si="264"/>
        <v>0</v>
      </c>
      <c r="OUL68" s="30">
        <f t="shared" si="264"/>
        <v>0</v>
      </c>
      <c r="OUM68" s="30">
        <f t="shared" si="264"/>
        <v>0</v>
      </c>
      <c r="OUN68" s="30">
        <f t="shared" si="264"/>
        <v>0</v>
      </c>
      <c r="OUO68" s="30">
        <f t="shared" si="264"/>
        <v>0</v>
      </c>
      <c r="OUP68" s="30">
        <f t="shared" si="264"/>
        <v>0</v>
      </c>
      <c r="OUQ68" s="30">
        <f t="shared" si="264"/>
        <v>0</v>
      </c>
      <c r="OUR68" s="30">
        <f t="shared" si="264"/>
        <v>0</v>
      </c>
      <c r="OUS68" s="30">
        <f t="shared" si="264"/>
        <v>0</v>
      </c>
      <c r="OUT68" s="30">
        <f t="shared" si="264"/>
        <v>0</v>
      </c>
      <c r="OUU68" s="30">
        <f t="shared" si="264"/>
        <v>0</v>
      </c>
      <c r="OUV68" s="30">
        <f t="shared" si="264"/>
        <v>0</v>
      </c>
      <c r="OUW68" s="30">
        <f t="shared" si="264"/>
        <v>0</v>
      </c>
      <c r="OUX68" s="30">
        <f t="shared" si="264"/>
        <v>0</v>
      </c>
      <c r="OUY68" s="30">
        <f t="shared" si="264"/>
        <v>0</v>
      </c>
      <c r="OUZ68" s="30">
        <f t="shared" si="264"/>
        <v>0</v>
      </c>
      <c r="OVA68" s="30">
        <f t="shared" si="264"/>
        <v>0</v>
      </c>
      <c r="OVB68" s="30">
        <f t="shared" si="264"/>
        <v>0</v>
      </c>
      <c r="OVC68" s="30">
        <f t="shared" si="264"/>
        <v>0</v>
      </c>
      <c r="OVD68" s="30">
        <f t="shared" si="264"/>
        <v>0</v>
      </c>
      <c r="OVE68" s="30">
        <f t="shared" si="264"/>
        <v>0</v>
      </c>
      <c r="OVF68" s="30">
        <f t="shared" si="264"/>
        <v>0</v>
      </c>
      <c r="OVG68" s="30">
        <f t="shared" si="264"/>
        <v>0</v>
      </c>
      <c r="OVH68" s="30">
        <f t="shared" si="264"/>
        <v>0</v>
      </c>
      <c r="OVI68" s="30">
        <f t="shared" si="264"/>
        <v>0</v>
      </c>
      <c r="OVJ68" s="30">
        <f t="shared" si="264"/>
        <v>0</v>
      </c>
      <c r="OVK68" s="30">
        <f t="shared" si="264"/>
        <v>0</v>
      </c>
      <c r="OVL68" s="30">
        <f t="shared" si="264"/>
        <v>0</v>
      </c>
      <c r="OVM68" s="30">
        <f t="shared" si="264"/>
        <v>0</v>
      </c>
      <c r="OVN68" s="30">
        <f t="shared" si="264"/>
        <v>0</v>
      </c>
      <c r="OVO68" s="30">
        <f t="shared" si="264"/>
        <v>0</v>
      </c>
      <c r="OVP68" s="30">
        <f t="shared" si="264"/>
        <v>0</v>
      </c>
      <c r="OVQ68" s="30">
        <f t="shared" si="264"/>
        <v>0</v>
      </c>
      <c r="OVR68" s="30">
        <f t="shared" si="264"/>
        <v>0</v>
      </c>
      <c r="OVS68" s="30">
        <f t="shared" si="264"/>
        <v>0</v>
      </c>
      <c r="OVT68" s="30">
        <f t="shared" si="264"/>
        <v>0</v>
      </c>
      <c r="OVU68" s="30">
        <f t="shared" si="264"/>
        <v>0</v>
      </c>
      <c r="OVV68" s="30">
        <f t="shared" si="264"/>
        <v>0</v>
      </c>
      <c r="OVW68" s="30">
        <f t="shared" si="264"/>
        <v>0</v>
      </c>
      <c r="OVX68" s="30">
        <f t="shared" si="264"/>
        <v>0</v>
      </c>
      <c r="OVY68" s="30">
        <f t="shared" si="264"/>
        <v>0</v>
      </c>
      <c r="OVZ68" s="30">
        <f t="shared" si="264"/>
        <v>0</v>
      </c>
      <c r="OWA68" s="30">
        <f t="shared" si="264"/>
        <v>0</v>
      </c>
      <c r="OWB68" s="30">
        <f t="shared" si="264"/>
        <v>0</v>
      </c>
      <c r="OWC68" s="30">
        <f t="shared" si="264"/>
        <v>0</v>
      </c>
      <c r="OWD68" s="30">
        <f t="shared" si="264"/>
        <v>0</v>
      </c>
      <c r="OWE68" s="30">
        <f t="shared" si="264"/>
        <v>0</v>
      </c>
      <c r="OWF68" s="30">
        <f t="shared" si="264"/>
        <v>0</v>
      </c>
      <c r="OWG68" s="30">
        <f t="shared" si="264"/>
        <v>0</v>
      </c>
      <c r="OWH68" s="30">
        <f t="shared" si="264"/>
        <v>0</v>
      </c>
      <c r="OWI68" s="30">
        <f t="shared" si="264"/>
        <v>0</v>
      </c>
      <c r="OWJ68" s="30">
        <f t="shared" si="264"/>
        <v>0</v>
      </c>
      <c r="OWK68" s="30">
        <f t="shared" si="264"/>
        <v>0</v>
      </c>
      <c r="OWL68" s="30">
        <f t="shared" ref="OWL68:OYW68" si="265">IF(OWK2&gt;year_stop,0,OWK70)</f>
        <v>0</v>
      </c>
      <c r="OWM68" s="30">
        <f t="shared" si="265"/>
        <v>0</v>
      </c>
      <c r="OWN68" s="30">
        <f t="shared" si="265"/>
        <v>0</v>
      </c>
      <c r="OWO68" s="30">
        <f t="shared" si="265"/>
        <v>0</v>
      </c>
      <c r="OWP68" s="30">
        <f t="shared" si="265"/>
        <v>0</v>
      </c>
      <c r="OWQ68" s="30">
        <f t="shared" si="265"/>
        <v>0</v>
      </c>
      <c r="OWR68" s="30">
        <f t="shared" si="265"/>
        <v>0</v>
      </c>
      <c r="OWS68" s="30">
        <f t="shared" si="265"/>
        <v>0</v>
      </c>
      <c r="OWT68" s="30">
        <f t="shared" si="265"/>
        <v>0</v>
      </c>
      <c r="OWU68" s="30">
        <f t="shared" si="265"/>
        <v>0</v>
      </c>
      <c r="OWV68" s="30">
        <f t="shared" si="265"/>
        <v>0</v>
      </c>
      <c r="OWW68" s="30">
        <f t="shared" si="265"/>
        <v>0</v>
      </c>
      <c r="OWX68" s="30">
        <f t="shared" si="265"/>
        <v>0</v>
      </c>
      <c r="OWY68" s="30">
        <f t="shared" si="265"/>
        <v>0</v>
      </c>
      <c r="OWZ68" s="30">
        <f t="shared" si="265"/>
        <v>0</v>
      </c>
      <c r="OXA68" s="30">
        <f t="shared" si="265"/>
        <v>0</v>
      </c>
      <c r="OXB68" s="30">
        <f t="shared" si="265"/>
        <v>0</v>
      </c>
      <c r="OXC68" s="30">
        <f t="shared" si="265"/>
        <v>0</v>
      </c>
      <c r="OXD68" s="30">
        <f t="shared" si="265"/>
        <v>0</v>
      </c>
      <c r="OXE68" s="30">
        <f t="shared" si="265"/>
        <v>0</v>
      </c>
      <c r="OXF68" s="30">
        <f t="shared" si="265"/>
        <v>0</v>
      </c>
      <c r="OXG68" s="30">
        <f t="shared" si="265"/>
        <v>0</v>
      </c>
      <c r="OXH68" s="30">
        <f t="shared" si="265"/>
        <v>0</v>
      </c>
      <c r="OXI68" s="30">
        <f t="shared" si="265"/>
        <v>0</v>
      </c>
      <c r="OXJ68" s="30">
        <f t="shared" si="265"/>
        <v>0</v>
      </c>
      <c r="OXK68" s="30">
        <f t="shared" si="265"/>
        <v>0</v>
      </c>
      <c r="OXL68" s="30">
        <f t="shared" si="265"/>
        <v>0</v>
      </c>
      <c r="OXM68" s="30">
        <f t="shared" si="265"/>
        <v>0</v>
      </c>
      <c r="OXN68" s="30">
        <f t="shared" si="265"/>
        <v>0</v>
      </c>
      <c r="OXO68" s="30">
        <f t="shared" si="265"/>
        <v>0</v>
      </c>
      <c r="OXP68" s="30">
        <f t="shared" si="265"/>
        <v>0</v>
      </c>
      <c r="OXQ68" s="30">
        <f t="shared" si="265"/>
        <v>0</v>
      </c>
      <c r="OXR68" s="30">
        <f t="shared" si="265"/>
        <v>0</v>
      </c>
      <c r="OXS68" s="30">
        <f t="shared" si="265"/>
        <v>0</v>
      </c>
      <c r="OXT68" s="30">
        <f t="shared" si="265"/>
        <v>0</v>
      </c>
      <c r="OXU68" s="30">
        <f t="shared" si="265"/>
        <v>0</v>
      </c>
      <c r="OXV68" s="30">
        <f t="shared" si="265"/>
        <v>0</v>
      </c>
      <c r="OXW68" s="30">
        <f t="shared" si="265"/>
        <v>0</v>
      </c>
      <c r="OXX68" s="30">
        <f t="shared" si="265"/>
        <v>0</v>
      </c>
      <c r="OXY68" s="30">
        <f t="shared" si="265"/>
        <v>0</v>
      </c>
      <c r="OXZ68" s="30">
        <f t="shared" si="265"/>
        <v>0</v>
      </c>
      <c r="OYA68" s="30">
        <f t="shared" si="265"/>
        <v>0</v>
      </c>
      <c r="OYB68" s="30">
        <f t="shared" si="265"/>
        <v>0</v>
      </c>
      <c r="OYC68" s="30">
        <f t="shared" si="265"/>
        <v>0</v>
      </c>
      <c r="OYD68" s="30">
        <f t="shared" si="265"/>
        <v>0</v>
      </c>
      <c r="OYE68" s="30">
        <f t="shared" si="265"/>
        <v>0</v>
      </c>
      <c r="OYF68" s="30">
        <f t="shared" si="265"/>
        <v>0</v>
      </c>
      <c r="OYG68" s="30">
        <f t="shared" si="265"/>
        <v>0</v>
      </c>
      <c r="OYH68" s="30">
        <f t="shared" si="265"/>
        <v>0</v>
      </c>
      <c r="OYI68" s="30">
        <f t="shared" si="265"/>
        <v>0</v>
      </c>
      <c r="OYJ68" s="30">
        <f t="shared" si="265"/>
        <v>0</v>
      </c>
      <c r="OYK68" s="30">
        <f t="shared" si="265"/>
        <v>0</v>
      </c>
      <c r="OYL68" s="30">
        <f t="shared" si="265"/>
        <v>0</v>
      </c>
      <c r="OYM68" s="30">
        <f t="shared" si="265"/>
        <v>0</v>
      </c>
      <c r="OYN68" s="30">
        <f t="shared" si="265"/>
        <v>0</v>
      </c>
      <c r="OYO68" s="30">
        <f t="shared" si="265"/>
        <v>0</v>
      </c>
      <c r="OYP68" s="30">
        <f t="shared" si="265"/>
        <v>0</v>
      </c>
      <c r="OYQ68" s="30">
        <f t="shared" si="265"/>
        <v>0</v>
      </c>
      <c r="OYR68" s="30">
        <f t="shared" si="265"/>
        <v>0</v>
      </c>
      <c r="OYS68" s="30">
        <f t="shared" si="265"/>
        <v>0</v>
      </c>
      <c r="OYT68" s="30">
        <f t="shared" si="265"/>
        <v>0</v>
      </c>
      <c r="OYU68" s="30">
        <f t="shared" si="265"/>
        <v>0</v>
      </c>
      <c r="OYV68" s="30">
        <f t="shared" si="265"/>
        <v>0</v>
      </c>
      <c r="OYW68" s="30">
        <f t="shared" si="265"/>
        <v>0</v>
      </c>
      <c r="OYX68" s="30">
        <f t="shared" ref="OYX68:PBI68" si="266">IF(OYW2&gt;year_stop,0,OYW70)</f>
        <v>0</v>
      </c>
      <c r="OYY68" s="30">
        <f t="shared" si="266"/>
        <v>0</v>
      </c>
      <c r="OYZ68" s="30">
        <f t="shared" si="266"/>
        <v>0</v>
      </c>
      <c r="OZA68" s="30">
        <f t="shared" si="266"/>
        <v>0</v>
      </c>
      <c r="OZB68" s="30">
        <f t="shared" si="266"/>
        <v>0</v>
      </c>
      <c r="OZC68" s="30">
        <f t="shared" si="266"/>
        <v>0</v>
      </c>
      <c r="OZD68" s="30">
        <f t="shared" si="266"/>
        <v>0</v>
      </c>
      <c r="OZE68" s="30">
        <f t="shared" si="266"/>
        <v>0</v>
      </c>
      <c r="OZF68" s="30">
        <f t="shared" si="266"/>
        <v>0</v>
      </c>
      <c r="OZG68" s="30">
        <f t="shared" si="266"/>
        <v>0</v>
      </c>
      <c r="OZH68" s="30">
        <f t="shared" si="266"/>
        <v>0</v>
      </c>
      <c r="OZI68" s="30">
        <f t="shared" si="266"/>
        <v>0</v>
      </c>
      <c r="OZJ68" s="30">
        <f t="shared" si="266"/>
        <v>0</v>
      </c>
      <c r="OZK68" s="30">
        <f t="shared" si="266"/>
        <v>0</v>
      </c>
      <c r="OZL68" s="30">
        <f t="shared" si="266"/>
        <v>0</v>
      </c>
      <c r="OZM68" s="30">
        <f t="shared" si="266"/>
        <v>0</v>
      </c>
      <c r="OZN68" s="30">
        <f t="shared" si="266"/>
        <v>0</v>
      </c>
      <c r="OZO68" s="30">
        <f t="shared" si="266"/>
        <v>0</v>
      </c>
      <c r="OZP68" s="30">
        <f t="shared" si="266"/>
        <v>0</v>
      </c>
      <c r="OZQ68" s="30">
        <f t="shared" si="266"/>
        <v>0</v>
      </c>
      <c r="OZR68" s="30">
        <f t="shared" si="266"/>
        <v>0</v>
      </c>
      <c r="OZS68" s="30">
        <f t="shared" si="266"/>
        <v>0</v>
      </c>
      <c r="OZT68" s="30">
        <f t="shared" si="266"/>
        <v>0</v>
      </c>
      <c r="OZU68" s="30">
        <f t="shared" si="266"/>
        <v>0</v>
      </c>
      <c r="OZV68" s="30">
        <f t="shared" si="266"/>
        <v>0</v>
      </c>
      <c r="OZW68" s="30">
        <f t="shared" si="266"/>
        <v>0</v>
      </c>
      <c r="OZX68" s="30">
        <f t="shared" si="266"/>
        <v>0</v>
      </c>
      <c r="OZY68" s="30">
        <f t="shared" si="266"/>
        <v>0</v>
      </c>
      <c r="OZZ68" s="30">
        <f t="shared" si="266"/>
        <v>0</v>
      </c>
      <c r="PAA68" s="30">
        <f t="shared" si="266"/>
        <v>0</v>
      </c>
      <c r="PAB68" s="30">
        <f t="shared" si="266"/>
        <v>0</v>
      </c>
      <c r="PAC68" s="30">
        <f t="shared" si="266"/>
        <v>0</v>
      </c>
      <c r="PAD68" s="30">
        <f t="shared" si="266"/>
        <v>0</v>
      </c>
      <c r="PAE68" s="30">
        <f t="shared" si="266"/>
        <v>0</v>
      </c>
      <c r="PAF68" s="30">
        <f t="shared" si="266"/>
        <v>0</v>
      </c>
      <c r="PAG68" s="30">
        <f t="shared" si="266"/>
        <v>0</v>
      </c>
      <c r="PAH68" s="30">
        <f t="shared" si="266"/>
        <v>0</v>
      </c>
      <c r="PAI68" s="30">
        <f t="shared" si="266"/>
        <v>0</v>
      </c>
      <c r="PAJ68" s="30">
        <f t="shared" si="266"/>
        <v>0</v>
      </c>
      <c r="PAK68" s="30">
        <f t="shared" si="266"/>
        <v>0</v>
      </c>
      <c r="PAL68" s="30">
        <f t="shared" si="266"/>
        <v>0</v>
      </c>
      <c r="PAM68" s="30">
        <f t="shared" si="266"/>
        <v>0</v>
      </c>
      <c r="PAN68" s="30">
        <f t="shared" si="266"/>
        <v>0</v>
      </c>
      <c r="PAO68" s="30">
        <f t="shared" si="266"/>
        <v>0</v>
      </c>
      <c r="PAP68" s="30">
        <f t="shared" si="266"/>
        <v>0</v>
      </c>
      <c r="PAQ68" s="30">
        <f t="shared" si="266"/>
        <v>0</v>
      </c>
      <c r="PAR68" s="30">
        <f t="shared" si="266"/>
        <v>0</v>
      </c>
      <c r="PAS68" s="30">
        <f t="shared" si="266"/>
        <v>0</v>
      </c>
      <c r="PAT68" s="30">
        <f t="shared" si="266"/>
        <v>0</v>
      </c>
      <c r="PAU68" s="30">
        <f t="shared" si="266"/>
        <v>0</v>
      </c>
      <c r="PAV68" s="30">
        <f t="shared" si="266"/>
        <v>0</v>
      </c>
      <c r="PAW68" s="30">
        <f t="shared" si="266"/>
        <v>0</v>
      </c>
      <c r="PAX68" s="30">
        <f t="shared" si="266"/>
        <v>0</v>
      </c>
      <c r="PAY68" s="30">
        <f t="shared" si="266"/>
        <v>0</v>
      </c>
      <c r="PAZ68" s="30">
        <f t="shared" si="266"/>
        <v>0</v>
      </c>
      <c r="PBA68" s="30">
        <f t="shared" si="266"/>
        <v>0</v>
      </c>
      <c r="PBB68" s="30">
        <f t="shared" si="266"/>
        <v>0</v>
      </c>
      <c r="PBC68" s="30">
        <f t="shared" si="266"/>
        <v>0</v>
      </c>
      <c r="PBD68" s="30">
        <f t="shared" si="266"/>
        <v>0</v>
      </c>
      <c r="PBE68" s="30">
        <f t="shared" si="266"/>
        <v>0</v>
      </c>
      <c r="PBF68" s="30">
        <f t="shared" si="266"/>
        <v>0</v>
      </c>
      <c r="PBG68" s="30">
        <f t="shared" si="266"/>
        <v>0</v>
      </c>
      <c r="PBH68" s="30">
        <f t="shared" si="266"/>
        <v>0</v>
      </c>
      <c r="PBI68" s="30">
        <f t="shared" si="266"/>
        <v>0</v>
      </c>
      <c r="PBJ68" s="30">
        <f t="shared" ref="PBJ68:PDU68" si="267">IF(PBI2&gt;year_stop,0,PBI70)</f>
        <v>0</v>
      </c>
      <c r="PBK68" s="30">
        <f t="shared" si="267"/>
        <v>0</v>
      </c>
      <c r="PBL68" s="30">
        <f t="shared" si="267"/>
        <v>0</v>
      </c>
      <c r="PBM68" s="30">
        <f t="shared" si="267"/>
        <v>0</v>
      </c>
      <c r="PBN68" s="30">
        <f t="shared" si="267"/>
        <v>0</v>
      </c>
      <c r="PBO68" s="30">
        <f t="shared" si="267"/>
        <v>0</v>
      </c>
      <c r="PBP68" s="30">
        <f t="shared" si="267"/>
        <v>0</v>
      </c>
      <c r="PBQ68" s="30">
        <f t="shared" si="267"/>
        <v>0</v>
      </c>
      <c r="PBR68" s="30">
        <f t="shared" si="267"/>
        <v>0</v>
      </c>
      <c r="PBS68" s="30">
        <f t="shared" si="267"/>
        <v>0</v>
      </c>
      <c r="PBT68" s="30">
        <f t="shared" si="267"/>
        <v>0</v>
      </c>
      <c r="PBU68" s="30">
        <f t="shared" si="267"/>
        <v>0</v>
      </c>
      <c r="PBV68" s="30">
        <f t="shared" si="267"/>
        <v>0</v>
      </c>
      <c r="PBW68" s="30">
        <f t="shared" si="267"/>
        <v>0</v>
      </c>
      <c r="PBX68" s="30">
        <f t="shared" si="267"/>
        <v>0</v>
      </c>
      <c r="PBY68" s="30">
        <f t="shared" si="267"/>
        <v>0</v>
      </c>
      <c r="PBZ68" s="30">
        <f t="shared" si="267"/>
        <v>0</v>
      </c>
      <c r="PCA68" s="30">
        <f t="shared" si="267"/>
        <v>0</v>
      </c>
      <c r="PCB68" s="30">
        <f t="shared" si="267"/>
        <v>0</v>
      </c>
      <c r="PCC68" s="30">
        <f t="shared" si="267"/>
        <v>0</v>
      </c>
      <c r="PCD68" s="30">
        <f t="shared" si="267"/>
        <v>0</v>
      </c>
      <c r="PCE68" s="30">
        <f t="shared" si="267"/>
        <v>0</v>
      </c>
      <c r="PCF68" s="30">
        <f t="shared" si="267"/>
        <v>0</v>
      </c>
      <c r="PCG68" s="30">
        <f t="shared" si="267"/>
        <v>0</v>
      </c>
      <c r="PCH68" s="30">
        <f t="shared" si="267"/>
        <v>0</v>
      </c>
      <c r="PCI68" s="30">
        <f t="shared" si="267"/>
        <v>0</v>
      </c>
      <c r="PCJ68" s="30">
        <f t="shared" si="267"/>
        <v>0</v>
      </c>
      <c r="PCK68" s="30">
        <f t="shared" si="267"/>
        <v>0</v>
      </c>
      <c r="PCL68" s="30">
        <f t="shared" si="267"/>
        <v>0</v>
      </c>
      <c r="PCM68" s="30">
        <f t="shared" si="267"/>
        <v>0</v>
      </c>
      <c r="PCN68" s="30">
        <f t="shared" si="267"/>
        <v>0</v>
      </c>
      <c r="PCO68" s="30">
        <f t="shared" si="267"/>
        <v>0</v>
      </c>
      <c r="PCP68" s="30">
        <f t="shared" si="267"/>
        <v>0</v>
      </c>
      <c r="PCQ68" s="30">
        <f t="shared" si="267"/>
        <v>0</v>
      </c>
      <c r="PCR68" s="30">
        <f t="shared" si="267"/>
        <v>0</v>
      </c>
      <c r="PCS68" s="30">
        <f t="shared" si="267"/>
        <v>0</v>
      </c>
      <c r="PCT68" s="30">
        <f t="shared" si="267"/>
        <v>0</v>
      </c>
      <c r="PCU68" s="30">
        <f t="shared" si="267"/>
        <v>0</v>
      </c>
      <c r="PCV68" s="30">
        <f t="shared" si="267"/>
        <v>0</v>
      </c>
      <c r="PCW68" s="30">
        <f t="shared" si="267"/>
        <v>0</v>
      </c>
      <c r="PCX68" s="30">
        <f t="shared" si="267"/>
        <v>0</v>
      </c>
      <c r="PCY68" s="30">
        <f t="shared" si="267"/>
        <v>0</v>
      </c>
      <c r="PCZ68" s="30">
        <f t="shared" si="267"/>
        <v>0</v>
      </c>
      <c r="PDA68" s="30">
        <f t="shared" si="267"/>
        <v>0</v>
      </c>
      <c r="PDB68" s="30">
        <f t="shared" si="267"/>
        <v>0</v>
      </c>
      <c r="PDC68" s="30">
        <f t="shared" si="267"/>
        <v>0</v>
      </c>
      <c r="PDD68" s="30">
        <f t="shared" si="267"/>
        <v>0</v>
      </c>
      <c r="PDE68" s="30">
        <f t="shared" si="267"/>
        <v>0</v>
      </c>
      <c r="PDF68" s="30">
        <f t="shared" si="267"/>
        <v>0</v>
      </c>
      <c r="PDG68" s="30">
        <f t="shared" si="267"/>
        <v>0</v>
      </c>
      <c r="PDH68" s="30">
        <f t="shared" si="267"/>
        <v>0</v>
      </c>
      <c r="PDI68" s="30">
        <f t="shared" si="267"/>
        <v>0</v>
      </c>
      <c r="PDJ68" s="30">
        <f t="shared" si="267"/>
        <v>0</v>
      </c>
      <c r="PDK68" s="30">
        <f t="shared" si="267"/>
        <v>0</v>
      </c>
      <c r="PDL68" s="30">
        <f t="shared" si="267"/>
        <v>0</v>
      </c>
      <c r="PDM68" s="30">
        <f t="shared" si="267"/>
        <v>0</v>
      </c>
      <c r="PDN68" s="30">
        <f t="shared" si="267"/>
        <v>0</v>
      </c>
      <c r="PDO68" s="30">
        <f t="shared" si="267"/>
        <v>0</v>
      </c>
      <c r="PDP68" s="30">
        <f t="shared" si="267"/>
        <v>0</v>
      </c>
      <c r="PDQ68" s="30">
        <f t="shared" si="267"/>
        <v>0</v>
      </c>
      <c r="PDR68" s="30">
        <f t="shared" si="267"/>
        <v>0</v>
      </c>
      <c r="PDS68" s="30">
        <f t="shared" si="267"/>
        <v>0</v>
      </c>
      <c r="PDT68" s="30">
        <f t="shared" si="267"/>
        <v>0</v>
      </c>
      <c r="PDU68" s="30">
        <f t="shared" si="267"/>
        <v>0</v>
      </c>
      <c r="PDV68" s="30">
        <f t="shared" ref="PDV68:PGG68" si="268">IF(PDU2&gt;year_stop,0,PDU70)</f>
        <v>0</v>
      </c>
      <c r="PDW68" s="30">
        <f t="shared" si="268"/>
        <v>0</v>
      </c>
      <c r="PDX68" s="30">
        <f t="shared" si="268"/>
        <v>0</v>
      </c>
      <c r="PDY68" s="30">
        <f t="shared" si="268"/>
        <v>0</v>
      </c>
      <c r="PDZ68" s="30">
        <f t="shared" si="268"/>
        <v>0</v>
      </c>
      <c r="PEA68" s="30">
        <f t="shared" si="268"/>
        <v>0</v>
      </c>
      <c r="PEB68" s="30">
        <f t="shared" si="268"/>
        <v>0</v>
      </c>
      <c r="PEC68" s="30">
        <f t="shared" si="268"/>
        <v>0</v>
      </c>
      <c r="PED68" s="30">
        <f t="shared" si="268"/>
        <v>0</v>
      </c>
      <c r="PEE68" s="30">
        <f t="shared" si="268"/>
        <v>0</v>
      </c>
      <c r="PEF68" s="30">
        <f t="shared" si="268"/>
        <v>0</v>
      </c>
      <c r="PEG68" s="30">
        <f t="shared" si="268"/>
        <v>0</v>
      </c>
      <c r="PEH68" s="30">
        <f t="shared" si="268"/>
        <v>0</v>
      </c>
      <c r="PEI68" s="30">
        <f t="shared" si="268"/>
        <v>0</v>
      </c>
      <c r="PEJ68" s="30">
        <f t="shared" si="268"/>
        <v>0</v>
      </c>
      <c r="PEK68" s="30">
        <f t="shared" si="268"/>
        <v>0</v>
      </c>
      <c r="PEL68" s="30">
        <f t="shared" si="268"/>
        <v>0</v>
      </c>
      <c r="PEM68" s="30">
        <f t="shared" si="268"/>
        <v>0</v>
      </c>
      <c r="PEN68" s="30">
        <f t="shared" si="268"/>
        <v>0</v>
      </c>
      <c r="PEO68" s="30">
        <f t="shared" si="268"/>
        <v>0</v>
      </c>
      <c r="PEP68" s="30">
        <f t="shared" si="268"/>
        <v>0</v>
      </c>
      <c r="PEQ68" s="30">
        <f t="shared" si="268"/>
        <v>0</v>
      </c>
      <c r="PER68" s="30">
        <f t="shared" si="268"/>
        <v>0</v>
      </c>
      <c r="PES68" s="30">
        <f t="shared" si="268"/>
        <v>0</v>
      </c>
      <c r="PET68" s="30">
        <f t="shared" si="268"/>
        <v>0</v>
      </c>
      <c r="PEU68" s="30">
        <f t="shared" si="268"/>
        <v>0</v>
      </c>
      <c r="PEV68" s="30">
        <f t="shared" si="268"/>
        <v>0</v>
      </c>
      <c r="PEW68" s="30">
        <f t="shared" si="268"/>
        <v>0</v>
      </c>
      <c r="PEX68" s="30">
        <f t="shared" si="268"/>
        <v>0</v>
      </c>
      <c r="PEY68" s="30">
        <f t="shared" si="268"/>
        <v>0</v>
      </c>
      <c r="PEZ68" s="30">
        <f t="shared" si="268"/>
        <v>0</v>
      </c>
      <c r="PFA68" s="30">
        <f t="shared" si="268"/>
        <v>0</v>
      </c>
      <c r="PFB68" s="30">
        <f t="shared" si="268"/>
        <v>0</v>
      </c>
      <c r="PFC68" s="30">
        <f t="shared" si="268"/>
        <v>0</v>
      </c>
      <c r="PFD68" s="30">
        <f t="shared" si="268"/>
        <v>0</v>
      </c>
      <c r="PFE68" s="30">
        <f t="shared" si="268"/>
        <v>0</v>
      </c>
      <c r="PFF68" s="30">
        <f t="shared" si="268"/>
        <v>0</v>
      </c>
      <c r="PFG68" s="30">
        <f t="shared" si="268"/>
        <v>0</v>
      </c>
      <c r="PFH68" s="30">
        <f t="shared" si="268"/>
        <v>0</v>
      </c>
      <c r="PFI68" s="30">
        <f t="shared" si="268"/>
        <v>0</v>
      </c>
      <c r="PFJ68" s="30">
        <f t="shared" si="268"/>
        <v>0</v>
      </c>
      <c r="PFK68" s="30">
        <f t="shared" si="268"/>
        <v>0</v>
      </c>
      <c r="PFL68" s="30">
        <f t="shared" si="268"/>
        <v>0</v>
      </c>
      <c r="PFM68" s="30">
        <f t="shared" si="268"/>
        <v>0</v>
      </c>
      <c r="PFN68" s="30">
        <f t="shared" si="268"/>
        <v>0</v>
      </c>
      <c r="PFO68" s="30">
        <f t="shared" si="268"/>
        <v>0</v>
      </c>
      <c r="PFP68" s="30">
        <f t="shared" si="268"/>
        <v>0</v>
      </c>
      <c r="PFQ68" s="30">
        <f t="shared" si="268"/>
        <v>0</v>
      </c>
      <c r="PFR68" s="30">
        <f t="shared" si="268"/>
        <v>0</v>
      </c>
      <c r="PFS68" s="30">
        <f t="shared" si="268"/>
        <v>0</v>
      </c>
      <c r="PFT68" s="30">
        <f t="shared" si="268"/>
        <v>0</v>
      </c>
      <c r="PFU68" s="30">
        <f t="shared" si="268"/>
        <v>0</v>
      </c>
      <c r="PFV68" s="30">
        <f t="shared" si="268"/>
        <v>0</v>
      </c>
      <c r="PFW68" s="30">
        <f t="shared" si="268"/>
        <v>0</v>
      </c>
      <c r="PFX68" s="30">
        <f t="shared" si="268"/>
        <v>0</v>
      </c>
      <c r="PFY68" s="30">
        <f t="shared" si="268"/>
        <v>0</v>
      </c>
      <c r="PFZ68" s="30">
        <f t="shared" si="268"/>
        <v>0</v>
      </c>
      <c r="PGA68" s="30">
        <f t="shared" si="268"/>
        <v>0</v>
      </c>
      <c r="PGB68" s="30">
        <f t="shared" si="268"/>
        <v>0</v>
      </c>
      <c r="PGC68" s="30">
        <f t="shared" si="268"/>
        <v>0</v>
      </c>
      <c r="PGD68" s="30">
        <f t="shared" si="268"/>
        <v>0</v>
      </c>
      <c r="PGE68" s="30">
        <f t="shared" si="268"/>
        <v>0</v>
      </c>
      <c r="PGF68" s="30">
        <f t="shared" si="268"/>
        <v>0</v>
      </c>
      <c r="PGG68" s="30">
        <f t="shared" si="268"/>
        <v>0</v>
      </c>
      <c r="PGH68" s="30">
        <f t="shared" ref="PGH68:PIS68" si="269">IF(PGG2&gt;year_stop,0,PGG70)</f>
        <v>0</v>
      </c>
      <c r="PGI68" s="30">
        <f t="shared" si="269"/>
        <v>0</v>
      </c>
      <c r="PGJ68" s="30">
        <f t="shared" si="269"/>
        <v>0</v>
      </c>
      <c r="PGK68" s="30">
        <f t="shared" si="269"/>
        <v>0</v>
      </c>
      <c r="PGL68" s="30">
        <f t="shared" si="269"/>
        <v>0</v>
      </c>
      <c r="PGM68" s="30">
        <f t="shared" si="269"/>
        <v>0</v>
      </c>
      <c r="PGN68" s="30">
        <f t="shared" si="269"/>
        <v>0</v>
      </c>
      <c r="PGO68" s="30">
        <f t="shared" si="269"/>
        <v>0</v>
      </c>
      <c r="PGP68" s="30">
        <f t="shared" si="269"/>
        <v>0</v>
      </c>
      <c r="PGQ68" s="30">
        <f t="shared" si="269"/>
        <v>0</v>
      </c>
      <c r="PGR68" s="30">
        <f t="shared" si="269"/>
        <v>0</v>
      </c>
      <c r="PGS68" s="30">
        <f t="shared" si="269"/>
        <v>0</v>
      </c>
      <c r="PGT68" s="30">
        <f t="shared" si="269"/>
        <v>0</v>
      </c>
      <c r="PGU68" s="30">
        <f t="shared" si="269"/>
        <v>0</v>
      </c>
      <c r="PGV68" s="30">
        <f t="shared" si="269"/>
        <v>0</v>
      </c>
      <c r="PGW68" s="30">
        <f t="shared" si="269"/>
        <v>0</v>
      </c>
      <c r="PGX68" s="30">
        <f t="shared" si="269"/>
        <v>0</v>
      </c>
      <c r="PGY68" s="30">
        <f t="shared" si="269"/>
        <v>0</v>
      </c>
      <c r="PGZ68" s="30">
        <f t="shared" si="269"/>
        <v>0</v>
      </c>
      <c r="PHA68" s="30">
        <f t="shared" si="269"/>
        <v>0</v>
      </c>
      <c r="PHB68" s="30">
        <f t="shared" si="269"/>
        <v>0</v>
      </c>
      <c r="PHC68" s="30">
        <f t="shared" si="269"/>
        <v>0</v>
      </c>
      <c r="PHD68" s="30">
        <f t="shared" si="269"/>
        <v>0</v>
      </c>
      <c r="PHE68" s="30">
        <f t="shared" si="269"/>
        <v>0</v>
      </c>
      <c r="PHF68" s="30">
        <f t="shared" si="269"/>
        <v>0</v>
      </c>
      <c r="PHG68" s="30">
        <f t="shared" si="269"/>
        <v>0</v>
      </c>
      <c r="PHH68" s="30">
        <f t="shared" si="269"/>
        <v>0</v>
      </c>
      <c r="PHI68" s="30">
        <f t="shared" si="269"/>
        <v>0</v>
      </c>
      <c r="PHJ68" s="30">
        <f t="shared" si="269"/>
        <v>0</v>
      </c>
      <c r="PHK68" s="30">
        <f t="shared" si="269"/>
        <v>0</v>
      </c>
      <c r="PHL68" s="30">
        <f t="shared" si="269"/>
        <v>0</v>
      </c>
      <c r="PHM68" s="30">
        <f t="shared" si="269"/>
        <v>0</v>
      </c>
      <c r="PHN68" s="30">
        <f t="shared" si="269"/>
        <v>0</v>
      </c>
      <c r="PHO68" s="30">
        <f t="shared" si="269"/>
        <v>0</v>
      </c>
      <c r="PHP68" s="30">
        <f t="shared" si="269"/>
        <v>0</v>
      </c>
      <c r="PHQ68" s="30">
        <f t="shared" si="269"/>
        <v>0</v>
      </c>
      <c r="PHR68" s="30">
        <f t="shared" si="269"/>
        <v>0</v>
      </c>
      <c r="PHS68" s="30">
        <f t="shared" si="269"/>
        <v>0</v>
      </c>
      <c r="PHT68" s="30">
        <f t="shared" si="269"/>
        <v>0</v>
      </c>
      <c r="PHU68" s="30">
        <f t="shared" si="269"/>
        <v>0</v>
      </c>
      <c r="PHV68" s="30">
        <f t="shared" si="269"/>
        <v>0</v>
      </c>
      <c r="PHW68" s="30">
        <f t="shared" si="269"/>
        <v>0</v>
      </c>
      <c r="PHX68" s="30">
        <f t="shared" si="269"/>
        <v>0</v>
      </c>
      <c r="PHY68" s="30">
        <f t="shared" si="269"/>
        <v>0</v>
      </c>
      <c r="PHZ68" s="30">
        <f t="shared" si="269"/>
        <v>0</v>
      </c>
      <c r="PIA68" s="30">
        <f t="shared" si="269"/>
        <v>0</v>
      </c>
      <c r="PIB68" s="30">
        <f t="shared" si="269"/>
        <v>0</v>
      </c>
      <c r="PIC68" s="30">
        <f t="shared" si="269"/>
        <v>0</v>
      </c>
      <c r="PID68" s="30">
        <f t="shared" si="269"/>
        <v>0</v>
      </c>
      <c r="PIE68" s="30">
        <f t="shared" si="269"/>
        <v>0</v>
      </c>
      <c r="PIF68" s="30">
        <f t="shared" si="269"/>
        <v>0</v>
      </c>
      <c r="PIG68" s="30">
        <f t="shared" si="269"/>
        <v>0</v>
      </c>
      <c r="PIH68" s="30">
        <f t="shared" si="269"/>
        <v>0</v>
      </c>
      <c r="PII68" s="30">
        <f t="shared" si="269"/>
        <v>0</v>
      </c>
      <c r="PIJ68" s="30">
        <f t="shared" si="269"/>
        <v>0</v>
      </c>
      <c r="PIK68" s="30">
        <f t="shared" si="269"/>
        <v>0</v>
      </c>
      <c r="PIL68" s="30">
        <f t="shared" si="269"/>
        <v>0</v>
      </c>
      <c r="PIM68" s="30">
        <f t="shared" si="269"/>
        <v>0</v>
      </c>
      <c r="PIN68" s="30">
        <f t="shared" si="269"/>
        <v>0</v>
      </c>
      <c r="PIO68" s="30">
        <f t="shared" si="269"/>
        <v>0</v>
      </c>
      <c r="PIP68" s="30">
        <f t="shared" si="269"/>
        <v>0</v>
      </c>
      <c r="PIQ68" s="30">
        <f t="shared" si="269"/>
        <v>0</v>
      </c>
      <c r="PIR68" s="30">
        <f t="shared" si="269"/>
        <v>0</v>
      </c>
      <c r="PIS68" s="30">
        <f t="shared" si="269"/>
        <v>0</v>
      </c>
      <c r="PIT68" s="30">
        <f t="shared" ref="PIT68:PLE68" si="270">IF(PIS2&gt;year_stop,0,PIS70)</f>
        <v>0</v>
      </c>
      <c r="PIU68" s="30">
        <f t="shared" si="270"/>
        <v>0</v>
      </c>
      <c r="PIV68" s="30">
        <f t="shared" si="270"/>
        <v>0</v>
      </c>
      <c r="PIW68" s="30">
        <f t="shared" si="270"/>
        <v>0</v>
      </c>
      <c r="PIX68" s="30">
        <f t="shared" si="270"/>
        <v>0</v>
      </c>
      <c r="PIY68" s="30">
        <f t="shared" si="270"/>
        <v>0</v>
      </c>
      <c r="PIZ68" s="30">
        <f t="shared" si="270"/>
        <v>0</v>
      </c>
      <c r="PJA68" s="30">
        <f t="shared" si="270"/>
        <v>0</v>
      </c>
      <c r="PJB68" s="30">
        <f t="shared" si="270"/>
        <v>0</v>
      </c>
      <c r="PJC68" s="30">
        <f t="shared" si="270"/>
        <v>0</v>
      </c>
      <c r="PJD68" s="30">
        <f t="shared" si="270"/>
        <v>0</v>
      </c>
      <c r="PJE68" s="30">
        <f t="shared" si="270"/>
        <v>0</v>
      </c>
      <c r="PJF68" s="30">
        <f t="shared" si="270"/>
        <v>0</v>
      </c>
      <c r="PJG68" s="30">
        <f t="shared" si="270"/>
        <v>0</v>
      </c>
      <c r="PJH68" s="30">
        <f t="shared" si="270"/>
        <v>0</v>
      </c>
      <c r="PJI68" s="30">
        <f t="shared" si="270"/>
        <v>0</v>
      </c>
      <c r="PJJ68" s="30">
        <f t="shared" si="270"/>
        <v>0</v>
      </c>
      <c r="PJK68" s="30">
        <f t="shared" si="270"/>
        <v>0</v>
      </c>
      <c r="PJL68" s="30">
        <f t="shared" si="270"/>
        <v>0</v>
      </c>
      <c r="PJM68" s="30">
        <f t="shared" si="270"/>
        <v>0</v>
      </c>
      <c r="PJN68" s="30">
        <f t="shared" si="270"/>
        <v>0</v>
      </c>
      <c r="PJO68" s="30">
        <f t="shared" si="270"/>
        <v>0</v>
      </c>
      <c r="PJP68" s="30">
        <f t="shared" si="270"/>
        <v>0</v>
      </c>
      <c r="PJQ68" s="30">
        <f t="shared" si="270"/>
        <v>0</v>
      </c>
      <c r="PJR68" s="30">
        <f t="shared" si="270"/>
        <v>0</v>
      </c>
      <c r="PJS68" s="30">
        <f t="shared" si="270"/>
        <v>0</v>
      </c>
      <c r="PJT68" s="30">
        <f t="shared" si="270"/>
        <v>0</v>
      </c>
      <c r="PJU68" s="30">
        <f t="shared" si="270"/>
        <v>0</v>
      </c>
      <c r="PJV68" s="30">
        <f t="shared" si="270"/>
        <v>0</v>
      </c>
      <c r="PJW68" s="30">
        <f t="shared" si="270"/>
        <v>0</v>
      </c>
      <c r="PJX68" s="30">
        <f t="shared" si="270"/>
        <v>0</v>
      </c>
      <c r="PJY68" s="30">
        <f t="shared" si="270"/>
        <v>0</v>
      </c>
      <c r="PJZ68" s="30">
        <f t="shared" si="270"/>
        <v>0</v>
      </c>
      <c r="PKA68" s="30">
        <f t="shared" si="270"/>
        <v>0</v>
      </c>
      <c r="PKB68" s="30">
        <f t="shared" si="270"/>
        <v>0</v>
      </c>
      <c r="PKC68" s="30">
        <f t="shared" si="270"/>
        <v>0</v>
      </c>
      <c r="PKD68" s="30">
        <f t="shared" si="270"/>
        <v>0</v>
      </c>
      <c r="PKE68" s="30">
        <f t="shared" si="270"/>
        <v>0</v>
      </c>
      <c r="PKF68" s="30">
        <f t="shared" si="270"/>
        <v>0</v>
      </c>
      <c r="PKG68" s="30">
        <f t="shared" si="270"/>
        <v>0</v>
      </c>
      <c r="PKH68" s="30">
        <f t="shared" si="270"/>
        <v>0</v>
      </c>
      <c r="PKI68" s="30">
        <f t="shared" si="270"/>
        <v>0</v>
      </c>
      <c r="PKJ68" s="30">
        <f t="shared" si="270"/>
        <v>0</v>
      </c>
      <c r="PKK68" s="30">
        <f t="shared" si="270"/>
        <v>0</v>
      </c>
      <c r="PKL68" s="30">
        <f t="shared" si="270"/>
        <v>0</v>
      </c>
      <c r="PKM68" s="30">
        <f t="shared" si="270"/>
        <v>0</v>
      </c>
      <c r="PKN68" s="30">
        <f t="shared" si="270"/>
        <v>0</v>
      </c>
      <c r="PKO68" s="30">
        <f t="shared" si="270"/>
        <v>0</v>
      </c>
      <c r="PKP68" s="30">
        <f t="shared" si="270"/>
        <v>0</v>
      </c>
      <c r="PKQ68" s="30">
        <f t="shared" si="270"/>
        <v>0</v>
      </c>
      <c r="PKR68" s="30">
        <f t="shared" si="270"/>
        <v>0</v>
      </c>
      <c r="PKS68" s="30">
        <f t="shared" si="270"/>
        <v>0</v>
      </c>
      <c r="PKT68" s="30">
        <f t="shared" si="270"/>
        <v>0</v>
      </c>
      <c r="PKU68" s="30">
        <f t="shared" si="270"/>
        <v>0</v>
      </c>
      <c r="PKV68" s="30">
        <f t="shared" si="270"/>
        <v>0</v>
      </c>
      <c r="PKW68" s="30">
        <f t="shared" si="270"/>
        <v>0</v>
      </c>
      <c r="PKX68" s="30">
        <f t="shared" si="270"/>
        <v>0</v>
      </c>
      <c r="PKY68" s="30">
        <f t="shared" si="270"/>
        <v>0</v>
      </c>
      <c r="PKZ68" s="30">
        <f t="shared" si="270"/>
        <v>0</v>
      </c>
      <c r="PLA68" s="30">
        <f t="shared" si="270"/>
        <v>0</v>
      </c>
      <c r="PLB68" s="30">
        <f t="shared" si="270"/>
        <v>0</v>
      </c>
      <c r="PLC68" s="30">
        <f t="shared" si="270"/>
        <v>0</v>
      </c>
      <c r="PLD68" s="30">
        <f t="shared" si="270"/>
        <v>0</v>
      </c>
      <c r="PLE68" s="30">
        <f t="shared" si="270"/>
        <v>0</v>
      </c>
      <c r="PLF68" s="30">
        <f t="shared" ref="PLF68:PNQ68" si="271">IF(PLE2&gt;year_stop,0,PLE70)</f>
        <v>0</v>
      </c>
      <c r="PLG68" s="30">
        <f t="shared" si="271"/>
        <v>0</v>
      </c>
      <c r="PLH68" s="30">
        <f t="shared" si="271"/>
        <v>0</v>
      </c>
      <c r="PLI68" s="30">
        <f t="shared" si="271"/>
        <v>0</v>
      </c>
      <c r="PLJ68" s="30">
        <f t="shared" si="271"/>
        <v>0</v>
      </c>
      <c r="PLK68" s="30">
        <f t="shared" si="271"/>
        <v>0</v>
      </c>
      <c r="PLL68" s="30">
        <f t="shared" si="271"/>
        <v>0</v>
      </c>
      <c r="PLM68" s="30">
        <f t="shared" si="271"/>
        <v>0</v>
      </c>
      <c r="PLN68" s="30">
        <f t="shared" si="271"/>
        <v>0</v>
      </c>
      <c r="PLO68" s="30">
        <f t="shared" si="271"/>
        <v>0</v>
      </c>
      <c r="PLP68" s="30">
        <f t="shared" si="271"/>
        <v>0</v>
      </c>
      <c r="PLQ68" s="30">
        <f t="shared" si="271"/>
        <v>0</v>
      </c>
      <c r="PLR68" s="30">
        <f t="shared" si="271"/>
        <v>0</v>
      </c>
      <c r="PLS68" s="30">
        <f t="shared" si="271"/>
        <v>0</v>
      </c>
      <c r="PLT68" s="30">
        <f t="shared" si="271"/>
        <v>0</v>
      </c>
      <c r="PLU68" s="30">
        <f t="shared" si="271"/>
        <v>0</v>
      </c>
      <c r="PLV68" s="30">
        <f t="shared" si="271"/>
        <v>0</v>
      </c>
      <c r="PLW68" s="30">
        <f t="shared" si="271"/>
        <v>0</v>
      </c>
      <c r="PLX68" s="30">
        <f t="shared" si="271"/>
        <v>0</v>
      </c>
      <c r="PLY68" s="30">
        <f t="shared" si="271"/>
        <v>0</v>
      </c>
      <c r="PLZ68" s="30">
        <f t="shared" si="271"/>
        <v>0</v>
      </c>
      <c r="PMA68" s="30">
        <f t="shared" si="271"/>
        <v>0</v>
      </c>
      <c r="PMB68" s="30">
        <f t="shared" si="271"/>
        <v>0</v>
      </c>
      <c r="PMC68" s="30">
        <f t="shared" si="271"/>
        <v>0</v>
      </c>
      <c r="PMD68" s="30">
        <f t="shared" si="271"/>
        <v>0</v>
      </c>
      <c r="PME68" s="30">
        <f t="shared" si="271"/>
        <v>0</v>
      </c>
      <c r="PMF68" s="30">
        <f t="shared" si="271"/>
        <v>0</v>
      </c>
      <c r="PMG68" s="30">
        <f t="shared" si="271"/>
        <v>0</v>
      </c>
      <c r="PMH68" s="30">
        <f t="shared" si="271"/>
        <v>0</v>
      </c>
      <c r="PMI68" s="30">
        <f t="shared" si="271"/>
        <v>0</v>
      </c>
      <c r="PMJ68" s="30">
        <f t="shared" si="271"/>
        <v>0</v>
      </c>
      <c r="PMK68" s="30">
        <f t="shared" si="271"/>
        <v>0</v>
      </c>
      <c r="PML68" s="30">
        <f t="shared" si="271"/>
        <v>0</v>
      </c>
      <c r="PMM68" s="30">
        <f t="shared" si="271"/>
        <v>0</v>
      </c>
      <c r="PMN68" s="30">
        <f t="shared" si="271"/>
        <v>0</v>
      </c>
      <c r="PMO68" s="30">
        <f t="shared" si="271"/>
        <v>0</v>
      </c>
      <c r="PMP68" s="30">
        <f t="shared" si="271"/>
        <v>0</v>
      </c>
      <c r="PMQ68" s="30">
        <f t="shared" si="271"/>
        <v>0</v>
      </c>
      <c r="PMR68" s="30">
        <f t="shared" si="271"/>
        <v>0</v>
      </c>
      <c r="PMS68" s="30">
        <f t="shared" si="271"/>
        <v>0</v>
      </c>
      <c r="PMT68" s="30">
        <f t="shared" si="271"/>
        <v>0</v>
      </c>
      <c r="PMU68" s="30">
        <f t="shared" si="271"/>
        <v>0</v>
      </c>
      <c r="PMV68" s="30">
        <f t="shared" si="271"/>
        <v>0</v>
      </c>
      <c r="PMW68" s="30">
        <f t="shared" si="271"/>
        <v>0</v>
      </c>
      <c r="PMX68" s="30">
        <f t="shared" si="271"/>
        <v>0</v>
      </c>
      <c r="PMY68" s="30">
        <f t="shared" si="271"/>
        <v>0</v>
      </c>
      <c r="PMZ68" s="30">
        <f t="shared" si="271"/>
        <v>0</v>
      </c>
      <c r="PNA68" s="30">
        <f t="shared" si="271"/>
        <v>0</v>
      </c>
      <c r="PNB68" s="30">
        <f t="shared" si="271"/>
        <v>0</v>
      </c>
      <c r="PNC68" s="30">
        <f t="shared" si="271"/>
        <v>0</v>
      </c>
      <c r="PND68" s="30">
        <f t="shared" si="271"/>
        <v>0</v>
      </c>
      <c r="PNE68" s="30">
        <f t="shared" si="271"/>
        <v>0</v>
      </c>
      <c r="PNF68" s="30">
        <f t="shared" si="271"/>
        <v>0</v>
      </c>
      <c r="PNG68" s="30">
        <f t="shared" si="271"/>
        <v>0</v>
      </c>
      <c r="PNH68" s="30">
        <f t="shared" si="271"/>
        <v>0</v>
      </c>
      <c r="PNI68" s="30">
        <f t="shared" si="271"/>
        <v>0</v>
      </c>
      <c r="PNJ68" s="30">
        <f t="shared" si="271"/>
        <v>0</v>
      </c>
      <c r="PNK68" s="30">
        <f t="shared" si="271"/>
        <v>0</v>
      </c>
      <c r="PNL68" s="30">
        <f t="shared" si="271"/>
        <v>0</v>
      </c>
      <c r="PNM68" s="30">
        <f t="shared" si="271"/>
        <v>0</v>
      </c>
      <c r="PNN68" s="30">
        <f t="shared" si="271"/>
        <v>0</v>
      </c>
      <c r="PNO68" s="30">
        <f t="shared" si="271"/>
        <v>0</v>
      </c>
      <c r="PNP68" s="30">
        <f t="shared" si="271"/>
        <v>0</v>
      </c>
      <c r="PNQ68" s="30">
        <f t="shared" si="271"/>
        <v>0</v>
      </c>
      <c r="PNR68" s="30">
        <f t="shared" ref="PNR68:PQC68" si="272">IF(PNQ2&gt;year_stop,0,PNQ70)</f>
        <v>0</v>
      </c>
      <c r="PNS68" s="30">
        <f t="shared" si="272"/>
        <v>0</v>
      </c>
      <c r="PNT68" s="30">
        <f t="shared" si="272"/>
        <v>0</v>
      </c>
      <c r="PNU68" s="30">
        <f t="shared" si="272"/>
        <v>0</v>
      </c>
      <c r="PNV68" s="30">
        <f t="shared" si="272"/>
        <v>0</v>
      </c>
      <c r="PNW68" s="30">
        <f t="shared" si="272"/>
        <v>0</v>
      </c>
      <c r="PNX68" s="30">
        <f t="shared" si="272"/>
        <v>0</v>
      </c>
      <c r="PNY68" s="30">
        <f t="shared" si="272"/>
        <v>0</v>
      </c>
      <c r="PNZ68" s="30">
        <f t="shared" si="272"/>
        <v>0</v>
      </c>
      <c r="POA68" s="30">
        <f t="shared" si="272"/>
        <v>0</v>
      </c>
      <c r="POB68" s="30">
        <f t="shared" si="272"/>
        <v>0</v>
      </c>
      <c r="POC68" s="30">
        <f t="shared" si="272"/>
        <v>0</v>
      </c>
      <c r="POD68" s="30">
        <f t="shared" si="272"/>
        <v>0</v>
      </c>
      <c r="POE68" s="30">
        <f t="shared" si="272"/>
        <v>0</v>
      </c>
      <c r="POF68" s="30">
        <f t="shared" si="272"/>
        <v>0</v>
      </c>
      <c r="POG68" s="30">
        <f t="shared" si="272"/>
        <v>0</v>
      </c>
      <c r="POH68" s="30">
        <f t="shared" si="272"/>
        <v>0</v>
      </c>
      <c r="POI68" s="30">
        <f t="shared" si="272"/>
        <v>0</v>
      </c>
      <c r="POJ68" s="30">
        <f t="shared" si="272"/>
        <v>0</v>
      </c>
      <c r="POK68" s="30">
        <f t="shared" si="272"/>
        <v>0</v>
      </c>
      <c r="POL68" s="30">
        <f t="shared" si="272"/>
        <v>0</v>
      </c>
      <c r="POM68" s="30">
        <f t="shared" si="272"/>
        <v>0</v>
      </c>
      <c r="PON68" s="30">
        <f t="shared" si="272"/>
        <v>0</v>
      </c>
      <c r="POO68" s="30">
        <f t="shared" si="272"/>
        <v>0</v>
      </c>
      <c r="POP68" s="30">
        <f t="shared" si="272"/>
        <v>0</v>
      </c>
      <c r="POQ68" s="30">
        <f t="shared" si="272"/>
        <v>0</v>
      </c>
      <c r="POR68" s="30">
        <f t="shared" si="272"/>
        <v>0</v>
      </c>
      <c r="POS68" s="30">
        <f t="shared" si="272"/>
        <v>0</v>
      </c>
      <c r="POT68" s="30">
        <f t="shared" si="272"/>
        <v>0</v>
      </c>
      <c r="POU68" s="30">
        <f t="shared" si="272"/>
        <v>0</v>
      </c>
      <c r="POV68" s="30">
        <f t="shared" si="272"/>
        <v>0</v>
      </c>
      <c r="POW68" s="30">
        <f t="shared" si="272"/>
        <v>0</v>
      </c>
      <c r="POX68" s="30">
        <f t="shared" si="272"/>
        <v>0</v>
      </c>
      <c r="POY68" s="30">
        <f t="shared" si="272"/>
        <v>0</v>
      </c>
      <c r="POZ68" s="30">
        <f t="shared" si="272"/>
        <v>0</v>
      </c>
      <c r="PPA68" s="30">
        <f t="shared" si="272"/>
        <v>0</v>
      </c>
      <c r="PPB68" s="30">
        <f t="shared" si="272"/>
        <v>0</v>
      </c>
      <c r="PPC68" s="30">
        <f t="shared" si="272"/>
        <v>0</v>
      </c>
      <c r="PPD68" s="30">
        <f t="shared" si="272"/>
        <v>0</v>
      </c>
      <c r="PPE68" s="30">
        <f t="shared" si="272"/>
        <v>0</v>
      </c>
      <c r="PPF68" s="30">
        <f t="shared" si="272"/>
        <v>0</v>
      </c>
      <c r="PPG68" s="30">
        <f t="shared" si="272"/>
        <v>0</v>
      </c>
      <c r="PPH68" s="30">
        <f t="shared" si="272"/>
        <v>0</v>
      </c>
      <c r="PPI68" s="30">
        <f t="shared" si="272"/>
        <v>0</v>
      </c>
      <c r="PPJ68" s="30">
        <f t="shared" si="272"/>
        <v>0</v>
      </c>
      <c r="PPK68" s="30">
        <f t="shared" si="272"/>
        <v>0</v>
      </c>
      <c r="PPL68" s="30">
        <f t="shared" si="272"/>
        <v>0</v>
      </c>
      <c r="PPM68" s="30">
        <f t="shared" si="272"/>
        <v>0</v>
      </c>
      <c r="PPN68" s="30">
        <f t="shared" si="272"/>
        <v>0</v>
      </c>
      <c r="PPO68" s="30">
        <f t="shared" si="272"/>
        <v>0</v>
      </c>
      <c r="PPP68" s="30">
        <f t="shared" si="272"/>
        <v>0</v>
      </c>
      <c r="PPQ68" s="30">
        <f t="shared" si="272"/>
        <v>0</v>
      </c>
      <c r="PPR68" s="30">
        <f t="shared" si="272"/>
        <v>0</v>
      </c>
      <c r="PPS68" s="30">
        <f t="shared" si="272"/>
        <v>0</v>
      </c>
      <c r="PPT68" s="30">
        <f t="shared" si="272"/>
        <v>0</v>
      </c>
      <c r="PPU68" s="30">
        <f t="shared" si="272"/>
        <v>0</v>
      </c>
      <c r="PPV68" s="30">
        <f t="shared" si="272"/>
        <v>0</v>
      </c>
      <c r="PPW68" s="30">
        <f t="shared" si="272"/>
        <v>0</v>
      </c>
      <c r="PPX68" s="30">
        <f t="shared" si="272"/>
        <v>0</v>
      </c>
      <c r="PPY68" s="30">
        <f t="shared" si="272"/>
        <v>0</v>
      </c>
      <c r="PPZ68" s="30">
        <f t="shared" si="272"/>
        <v>0</v>
      </c>
      <c r="PQA68" s="30">
        <f t="shared" si="272"/>
        <v>0</v>
      </c>
      <c r="PQB68" s="30">
        <f t="shared" si="272"/>
        <v>0</v>
      </c>
      <c r="PQC68" s="30">
        <f t="shared" si="272"/>
        <v>0</v>
      </c>
      <c r="PQD68" s="30">
        <f t="shared" ref="PQD68:PSO68" si="273">IF(PQC2&gt;year_stop,0,PQC70)</f>
        <v>0</v>
      </c>
      <c r="PQE68" s="30">
        <f t="shared" si="273"/>
        <v>0</v>
      </c>
      <c r="PQF68" s="30">
        <f t="shared" si="273"/>
        <v>0</v>
      </c>
      <c r="PQG68" s="30">
        <f t="shared" si="273"/>
        <v>0</v>
      </c>
      <c r="PQH68" s="30">
        <f t="shared" si="273"/>
        <v>0</v>
      </c>
      <c r="PQI68" s="30">
        <f t="shared" si="273"/>
        <v>0</v>
      </c>
      <c r="PQJ68" s="30">
        <f t="shared" si="273"/>
        <v>0</v>
      </c>
      <c r="PQK68" s="30">
        <f t="shared" si="273"/>
        <v>0</v>
      </c>
      <c r="PQL68" s="30">
        <f t="shared" si="273"/>
        <v>0</v>
      </c>
      <c r="PQM68" s="30">
        <f t="shared" si="273"/>
        <v>0</v>
      </c>
      <c r="PQN68" s="30">
        <f t="shared" si="273"/>
        <v>0</v>
      </c>
      <c r="PQO68" s="30">
        <f t="shared" si="273"/>
        <v>0</v>
      </c>
      <c r="PQP68" s="30">
        <f t="shared" si="273"/>
        <v>0</v>
      </c>
      <c r="PQQ68" s="30">
        <f t="shared" si="273"/>
        <v>0</v>
      </c>
      <c r="PQR68" s="30">
        <f t="shared" si="273"/>
        <v>0</v>
      </c>
      <c r="PQS68" s="30">
        <f t="shared" si="273"/>
        <v>0</v>
      </c>
      <c r="PQT68" s="30">
        <f t="shared" si="273"/>
        <v>0</v>
      </c>
      <c r="PQU68" s="30">
        <f t="shared" si="273"/>
        <v>0</v>
      </c>
      <c r="PQV68" s="30">
        <f t="shared" si="273"/>
        <v>0</v>
      </c>
      <c r="PQW68" s="30">
        <f t="shared" si="273"/>
        <v>0</v>
      </c>
      <c r="PQX68" s="30">
        <f t="shared" si="273"/>
        <v>0</v>
      </c>
      <c r="PQY68" s="30">
        <f t="shared" si="273"/>
        <v>0</v>
      </c>
      <c r="PQZ68" s="30">
        <f t="shared" si="273"/>
        <v>0</v>
      </c>
      <c r="PRA68" s="30">
        <f t="shared" si="273"/>
        <v>0</v>
      </c>
      <c r="PRB68" s="30">
        <f t="shared" si="273"/>
        <v>0</v>
      </c>
      <c r="PRC68" s="30">
        <f t="shared" si="273"/>
        <v>0</v>
      </c>
      <c r="PRD68" s="30">
        <f t="shared" si="273"/>
        <v>0</v>
      </c>
      <c r="PRE68" s="30">
        <f t="shared" si="273"/>
        <v>0</v>
      </c>
      <c r="PRF68" s="30">
        <f t="shared" si="273"/>
        <v>0</v>
      </c>
      <c r="PRG68" s="30">
        <f t="shared" si="273"/>
        <v>0</v>
      </c>
      <c r="PRH68" s="30">
        <f t="shared" si="273"/>
        <v>0</v>
      </c>
      <c r="PRI68" s="30">
        <f t="shared" si="273"/>
        <v>0</v>
      </c>
      <c r="PRJ68" s="30">
        <f t="shared" si="273"/>
        <v>0</v>
      </c>
      <c r="PRK68" s="30">
        <f t="shared" si="273"/>
        <v>0</v>
      </c>
      <c r="PRL68" s="30">
        <f t="shared" si="273"/>
        <v>0</v>
      </c>
      <c r="PRM68" s="30">
        <f t="shared" si="273"/>
        <v>0</v>
      </c>
      <c r="PRN68" s="30">
        <f t="shared" si="273"/>
        <v>0</v>
      </c>
      <c r="PRO68" s="30">
        <f t="shared" si="273"/>
        <v>0</v>
      </c>
      <c r="PRP68" s="30">
        <f t="shared" si="273"/>
        <v>0</v>
      </c>
      <c r="PRQ68" s="30">
        <f t="shared" si="273"/>
        <v>0</v>
      </c>
      <c r="PRR68" s="30">
        <f t="shared" si="273"/>
        <v>0</v>
      </c>
      <c r="PRS68" s="30">
        <f t="shared" si="273"/>
        <v>0</v>
      </c>
      <c r="PRT68" s="30">
        <f t="shared" si="273"/>
        <v>0</v>
      </c>
      <c r="PRU68" s="30">
        <f t="shared" si="273"/>
        <v>0</v>
      </c>
      <c r="PRV68" s="30">
        <f t="shared" si="273"/>
        <v>0</v>
      </c>
      <c r="PRW68" s="30">
        <f t="shared" si="273"/>
        <v>0</v>
      </c>
      <c r="PRX68" s="30">
        <f t="shared" si="273"/>
        <v>0</v>
      </c>
      <c r="PRY68" s="30">
        <f t="shared" si="273"/>
        <v>0</v>
      </c>
      <c r="PRZ68" s="30">
        <f t="shared" si="273"/>
        <v>0</v>
      </c>
      <c r="PSA68" s="30">
        <f t="shared" si="273"/>
        <v>0</v>
      </c>
      <c r="PSB68" s="30">
        <f t="shared" si="273"/>
        <v>0</v>
      </c>
      <c r="PSC68" s="30">
        <f t="shared" si="273"/>
        <v>0</v>
      </c>
      <c r="PSD68" s="30">
        <f t="shared" si="273"/>
        <v>0</v>
      </c>
      <c r="PSE68" s="30">
        <f t="shared" si="273"/>
        <v>0</v>
      </c>
      <c r="PSF68" s="30">
        <f t="shared" si="273"/>
        <v>0</v>
      </c>
      <c r="PSG68" s="30">
        <f t="shared" si="273"/>
        <v>0</v>
      </c>
      <c r="PSH68" s="30">
        <f t="shared" si="273"/>
        <v>0</v>
      </c>
      <c r="PSI68" s="30">
        <f t="shared" si="273"/>
        <v>0</v>
      </c>
      <c r="PSJ68" s="30">
        <f t="shared" si="273"/>
        <v>0</v>
      </c>
      <c r="PSK68" s="30">
        <f t="shared" si="273"/>
        <v>0</v>
      </c>
      <c r="PSL68" s="30">
        <f t="shared" si="273"/>
        <v>0</v>
      </c>
      <c r="PSM68" s="30">
        <f t="shared" si="273"/>
        <v>0</v>
      </c>
      <c r="PSN68" s="30">
        <f t="shared" si="273"/>
        <v>0</v>
      </c>
      <c r="PSO68" s="30">
        <f t="shared" si="273"/>
        <v>0</v>
      </c>
      <c r="PSP68" s="30">
        <f t="shared" ref="PSP68:PVA68" si="274">IF(PSO2&gt;year_stop,0,PSO70)</f>
        <v>0</v>
      </c>
      <c r="PSQ68" s="30">
        <f t="shared" si="274"/>
        <v>0</v>
      </c>
      <c r="PSR68" s="30">
        <f t="shared" si="274"/>
        <v>0</v>
      </c>
      <c r="PSS68" s="30">
        <f t="shared" si="274"/>
        <v>0</v>
      </c>
      <c r="PST68" s="30">
        <f t="shared" si="274"/>
        <v>0</v>
      </c>
      <c r="PSU68" s="30">
        <f t="shared" si="274"/>
        <v>0</v>
      </c>
      <c r="PSV68" s="30">
        <f t="shared" si="274"/>
        <v>0</v>
      </c>
      <c r="PSW68" s="30">
        <f t="shared" si="274"/>
        <v>0</v>
      </c>
      <c r="PSX68" s="30">
        <f t="shared" si="274"/>
        <v>0</v>
      </c>
      <c r="PSY68" s="30">
        <f t="shared" si="274"/>
        <v>0</v>
      </c>
      <c r="PSZ68" s="30">
        <f t="shared" si="274"/>
        <v>0</v>
      </c>
      <c r="PTA68" s="30">
        <f t="shared" si="274"/>
        <v>0</v>
      </c>
      <c r="PTB68" s="30">
        <f t="shared" si="274"/>
        <v>0</v>
      </c>
      <c r="PTC68" s="30">
        <f t="shared" si="274"/>
        <v>0</v>
      </c>
      <c r="PTD68" s="30">
        <f t="shared" si="274"/>
        <v>0</v>
      </c>
      <c r="PTE68" s="30">
        <f t="shared" si="274"/>
        <v>0</v>
      </c>
      <c r="PTF68" s="30">
        <f t="shared" si="274"/>
        <v>0</v>
      </c>
      <c r="PTG68" s="30">
        <f t="shared" si="274"/>
        <v>0</v>
      </c>
      <c r="PTH68" s="30">
        <f t="shared" si="274"/>
        <v>0</v>
      </c>
      <c r="PTI68" s="30">
        <f t="shared" si="274"/>
        <v>0</v>
      </c>
      <c r="PTJ68" s="30">
        <f t="shared" si="274"/>
        <v>0</v>
      </c>
      <c r="PTK68" s="30">
        <f t="shared" si="274"/>
        <v>0</v>
      </c>
      <c r="PTL68" s="30">
        <f t="shared" si="274"/>
        <v>0</v>
      </c>
      <c r="PTM68" s="30">
        <f t="shared" si="274"/>
        <v>0</v>
      </c>
      <c r="PTN68" s="30">
        <f t="shared" si="274"/>
        <v>0</v>
      </c>
      <c r="PTO68" s="30">
        <f t="shared" si="274"/>
        <v>0</v>
      </c>
      <c r="PTP68" s="30">
        <f t="shared" si="274"/>
        <v>0</v>
      </c>
      <c r="PTQ68" s="30">
        <f t="shared" si="274"/>
        <v>0</v>
      </c>
      <c r="PTR68" s="30">
        <f t="shared" si="274"/>
        <v>0</v>
      </c>
      <c r="PTS68" s="30">
        <f t="shared" si="274"/>
        <v>0</v>
      </c>
      <c r="PTT68" s="30">
        <f t="shared" si="274"/>
        <v>0</v>
      </c>
      <c r="PTU68" s="30">
        <f t="shared" si="274"/>
        <v>0</v>
      </c>
      <c r="PTV68" s="30">
        <f t="shared" si="274"/>
        <v>0</v>
      </c>
      <c r="PTW68" s="30">
        <f t="shared" si="274"/>
        <v>0</v>
      </c>
      <c r="PTX68" s="30">
        <f t="shared" si="274"/>
        <v>0</v>
      </c>
      <c r="PTY68" s="30">
        <f t="shared" si="274"/>
        <v>0</v>
      </c>
      <c r="PTZ68" s="30">
        <f t="shared" si="274"/>
        <v>0</v>
      </c>
      <c r="PUA68" s="30">
        <f t="shared" si="274"/>
        <v>0</v>
      </c>
      <c r="PUB68" s="30">
        <f t="shared" si="274"/>
        <v>0</v>
      </c>
      <c r="PUC68" s="30">
        <f t="shared" si="274"/>
        <v>0</v>
      </c>
      <c r="PUD68" s="30">
        <f t="shared" si="274"/>
        <v>0</v>
      </c>
      <c r="PUE68" s="30">
        <f t="shared" si="274"/>
        <v>0</v>
      </c>
      <c r="PUF68" s="30">
        <f t="shared" si="274"/>
        <v>0</v>
      </c>
      <c r="PUG68" s="30">
        <f t="shared" si="274"/>
        <v>0</v>
      </c>
      <c r="PUH68" s="30">
        <f t="shared" si="274"/>
        <v>0</v>
      </c>
      <c r="PUI68" s="30">
        <f t="shared" si="274"/>
        <v>0</v>
      </c>
      <c r="PUJ68" s="30">
        <f t="shared" si="274"/>
        <v>0</v>
      </c>
      <c r="PUK68" s="30">
        <f t="shared" si="274"/>
        <v>0</v>
      </c>
      <c r="PUL68" s="30">
        <f t="shared" si="274"/>
        <v>0</v>
      </c>
      <c r="PUM68" s="30">
        <f t="shared" si="274"/>
        <v>0</v>
      </c>
      <c r="PUN68" s="30">
        <f t="shared" si="274"/>
        <v>0</v>
      </c>
      <c r="PUO68" s="30">
        <f t="shared" si="274"/>
        <v>0</v>
      </c>
      <c r="PUP68" s="30">
        <f t="shared" si="274"/>
        <v>0</v>
      </c>
      <c r="PUQ68" s="30">
        <f t="shared" si="274"/>
        <v>0</v>
      </c>
      <c r="PUR68" s="30">
        <f t="shared" si="274"/>
        <v>0</v>
      </c>
      <c r="PUS68" s="30">
        <f t="shared" si="274"/>
        <v>0</v>
      </c>
      <c r="PUT68" s="30">
        <f t="shared" si="274"/>
        <v>0</v>
      </c>
      <c r="PUU68" s="30">
        <f t="shared" si="274"/>
        <v>0</v>
      </c>
      <c r="PUV68" s="30">
        <f t="shared" si="274"/>
        <v>0</v>
      </c>
      <c r="PUW68" s="30">
        <f t="shared" si="274"/>
        <v>0</v>
      </c>
      <c r="PUX68" s="30">
        <f t="shared" si="274"/>
        <v>0</v>
      </c>
      <c r="PUY68" s="30">
        <f t="shared" si="274"/>
        <v>0</v>
      </c>
      <c r="PUZ68" s="30">
        <f t="shared" si="274"/>
        <v>0</v>
      </c>
      <c r="PVA68" s="30">
        <f t="shared" si="274"/>
        <v>0</v>
      </c>
      <c r="PVB68" s="30">
        <f t="shared" ref="PVB68:PXM68" si="275">IF(PVA2&gt;year_stop,0,PVA70)</f>
        <v>0</v>
      </c>
      <c r="PVC68" s="30">
        <f t="shared" si="275"/>
        <v>0</v>
      </c>
      <c r="PVD68" s="30">
        <f t="shared" si="275"/>
        <v>0</v>
      </c>
      <c r="PVE68" s="30">
        <f t="shared" si="275"/>
        <v>0</v>
      </c>
      <c r="PVF68" s="30">
        <f t="shared" si="275"/>
        <v>0</v>
      </c>
      <c r="PVG68" s="30">
        <f t="shared" si="275"/>
        <v>0</v>
      </c>
      <c r="PVH68" s="30">
        <f t="shared" si="275"/>
        <v>0</v>
      </c>
      <c r="PVI68" s="30">
        <f t="shared" si="275"/>
        <v>0</v>
      </c>
      <c r="PVJ68" s="30">
        <f t="shared" si="275"/>
        <v>0</v>
      </c>
      <c r="PVK68" s="30">
        <f t="shared" si="275"/>
        <v>0</v>
      </c>
      <c r="PVL68" s="30">
        <f t="shared" si="275"/>
        <v>0</v>
      </c>
      <c r="PVM68" s="30">
        <f t="shared" si="275"/>
        <v>0</v>
      </c>
      <c r="PVN68" s="30">
        <f t="shared" si="275"/>
        <v>0</v>
      </c>
      <c r="PVO68" s="30">
        <f t="shared" si="275"/>
        <v>0</v>
      </c>
      <c r="PVP68" s="30">
        <f t="shared" si="275"/>
        <v>0</v>
      </c>
      <c r="PVQ68" s="30">
        <f t="shared" si="275"/>
        <v>0</v>
      </c>
      <c r="PVR68" s="30">
        <f t="shared" si="275"/>
        <v>0</v>
      </c>
      <c r="PVS68" s="30">
        <f t="shared" si="275"/>
        <v>0</v>
      </c>
      <c r="PVT68" s="30">
        <f t="shared" si="275"/>
        <v>0</v>
      </c>
      <c r="PVU68" s="30">
        <f t="shared" si="275"/>
        <v>0</v>
      </c>
      <c r="PVV68" s="30">
        <f t="shared" si="275"/>
        <v>0</v>
      </c>
      <c r="PVW68" s="30">
        <f t="shared" si="275"/>
        <v>0</v>
      </c>
      <c r="PVX68" s="30">
        <f t="shared" si="275"/>
        <v>0</v>
      </c>
      <c r="PVY68" s="30">
        <f t="shared" si="275"/>
        <v>0</v>
      </c>
      <c r="PVZ68" s="30">
        <f t="shared" si="275"/>
        <v>0</v>
      </c>
      <c r="PWA68" s="30">
        <f t="shared" si="275"/>
        <v>0</v>
      </c>
      <c r="PWB68" s="30">
        <f t="shared" si="275"/>
        <v>0</v>
      </c>
      <c r="PWC68" s="30">
        <f t="shared" si="275"/>
        <v>0</v>
      </c>
      <c r="PWD68" s="30">
        <f t="shared" si="275"/>
        <v>0</v>
      </c>
      <c r="PWE68" s="30">
        <f t="shared" si="275"/>
        <v>0</v>
      </c>
      <c r="PWF68" s="30">
        <f t="shared" si="275"/>
        <v>0</v>
      </c>
      <c r="PWG68" s="30">
        <f t="shared" si="275"/>
        <v>0</v>
      </c>
      <c r="PWH68" s="30">
        <f t="shared" si="275"/>
        <v>0</v>
      </c>
      <c r="PWI68" s="30">
        <f t="shared" si="275"/>
        <v>0</v>
      </c>
      <c r="PWJ68" s="30">
        <f t="shared" si="275"/>
        <v>0</v>
      </c>
      <c r="PWK68" s="30">
        <f t="shared" si="275"/>
        <v>0</v>
      </c>
      <c r="PWL68" s="30">
        <f t="shared" si="275"/>
        <v>0</v>
      </c>
      <c r="PWM68" s="30">
        <f t="shared" si="275"/>
        <v>0</v>
      </c>
      <c r="PWN68" s="30">
        <f t="shared" si="275"/>
        <v>0</v>
      </c>
      <c r="PWO68" s="30">
        <f t="shared" si="275"/>
        <v>0</v>
      </c>
      <c r="PWP68" s="30">
        <f t="shared" si="275"/>
        <v>0</v>
      </c>
      <c r="PWQ68" s="30">
        <f t="shared" si="275"/>
        <v>0</v>
      </c>
      <c r="PWR68" s="30">
        <f t="shared" si="275"/>
        <v>0</v>
      </c>
      <c r="PWS68" s="30">
        <f t="shared" si="275"/>
        <v>0</v>
      </c>
      <c r="PWT68" s="30">
        <f t="shared" si="275"/>
        <v>0</v>
      </c>
      <c r="PWU68" s="30">
        <f t="shared" si="275"/>
        <v>0</v>
      </c>
      <c r="PWV68" s="30">
        <f t="shared" si="275"/>
        <v>0</v>
      </c>
      <c r="PWW68" s="30">
        <f t="shared" si="275"/>
        <v>0</v>
      </c>
      <c r="PWX68" s="30">
        <f t="shared" si="275"/>
        <v>0</v>
      </c>
      <c r="PWY68" s="30">
        <f t="shared" si="275"/>
        <v>0</v>
      </c>
      <c r="PWZ68" s="30">
        <f t="shared" si="275"/>
        <v>0</v>
      </c>
      <c r="PXA68" s="30">
        <f t="shared" si="275"/>
        <v>0</v>
      </c>
      <c r="PXB68" s="30">
        <f t="shared" si="275"/>
        <v>0</v>
      </c>
      <c r="PXC68" s="30">
        <f t="shared" si="275"/>
        <v>0</v>
      </c>
      <c r="PXD68" s="30">
        <f t="shared" si="275"/>
        <v>0</v>
      </c>
      <c r="PXE68" s="30">
        <f t="shared" si="275"/>
        <v>0</v>
      </c>
      <c r="PXF68" s="30">
        <f t="shared" si="275"/>
        <v>0</v>
      </c>
      <c r="PXG68" s="30">
        <f t="shared" si="275"/>
        <v>0</v>
      </c>
      <c r="PXH68" s="30">
        <f t="shared" si="275"/>
        <v>0</v>
      </c>
      <c r="PXI68" s="30">
        <f t="shared" si="275"/>
        <v>0</v>
      </c>
      <c r="PXJ68" s="30">
        <f t="shared" si="275"/>
        <v>0</v>
      </c>
      <c r="PXK68" s="30">
        <f t="shared" si="275"/>
        <v>0</v>
      </c>
      <c r="PXL68" s="30">
        <f t="shared" si="275"/>
        <v>0</v>
      </c>
      <c r="PXM68" s="30">
        <f t="shared" si="275"/>
        <v>0</v>
      </c>
      <c r="PXN68" s="30">
        <f t="shared" ref="PXN68:PZY68" si="276">IF(PXM2&gt;year_stop,0,PXM70)</f>
        <v>0</v>
      </c>
      <c r="PXO68" s="30">
        <f t="shared" si="276"/>
        <v>0</v>
      </c>
      <c r="PXP68" s="30">
        <f t="shared" si="276"/>
        <v>0</v>
      </c>
      <c r="PXQ68" s="30">
        <f t="shared" si="276"/>
        <v>0</v>
      </c>
      <c r="PXR68" s="30">
        <f t="shared" si="276"/>
        <v>0</v>
      </c>
      <c r="PXS68" s="30">
        <f t="shared" si="276"/>
        <v>0</v>
      </c>
      <c r="PXT68" s="30">
        <f t="shared" si="276"/>
        <v>0</v>
      </c>
      <c r="PXU68" s="30">
        <f t="shared" si="276"/>
        <v>0</v>
      </c>
      <c r="PXV68" s="30">
        <f t="shared" si="276"/>
        <v>0</v>
      </c>
      <c r="PXW68" s="30">
        <f t="shared" si="276"/>
        <v>0</v>
      </c>
      <c r="PXX68" s="30">
        <f t="shared" si="276"/>
        <v>0</v>
      </c>
      <c r="PXY68" s="30">
        <f t="shared" si="276"/>
        <v>0</v>
      </c>
      <c r="PXZ68" s="30">
        <f t="shared" si="276"/>
        <v>0</v>
      </c>
      <c r="PYA68" s="30">
        <f t="shared" si="276"/>
        <v>0</v>
      </c>
      <c r="PYB68" s="30">
        <f t="shared" si="276"/>
        <v>0</v>
      </c>
      <c r="PYC68" s="30">
        <f t="shared" si="276"/>
        <v>0</v>
      </c>
      <c r="PYD68" s="30">
        <f t="shared" si="276"/>
        <v>0</v>
      </c>
      <c r="PYE68" s="30">
        <f t="shared" si="276"/>
        <v>0</v>
      </c>
      <c r="PYF68" s="30">
        <f t="shared" si="276"/>
        <v>0</v>
      </c>
      <c r="PYG68" s="30">
        <f t="shared" si="276"/>
        <v>0</v>
      </c>
      <c r="PYH68" s="30">
        <f t="shared" si="276"/>
        <v>0</v>
      </c>
      <c r="PYI68" s="30">
        <f t="shared" si="276"/>
        <v>0</v>
      </c>
      <c r="PYJ68" s="30">
        <f t="shared" si="276"/>
        <v>0</v>
      </c>
      <c r="PYK68" s="30">
        <f t="shared" si="276"/>
        <v>0</v>
      </c>
      <c r="PYL68" s="30">
        <f t="shared" si="276"/>
        <v>0</v>
      </c>
      <c r="PYM68" s="30">
        <f t="shared" si="276"/>
        <v>0</v>
      </c>
      <c r="PYN68" s="30">
        <f t="shared" si="276"/>
        <v>0</v>
      </c>
      <c r="PYO68" s="30">
        <f t="shared" si="276"/>
        <v>0</v>
      </c>
      <c r="PYP68" s="30">
        <f t="shared" si="276"/>
        <v>0</v>
      </c>
      <c r="PYQ68" s="30">
        <f t="shared" si="276"/>
        <v>0</v>
      </c>
      <c r="PYR68" s="30">
        <f t="shared" si="276"/>
        <v>0</v>
      </c>
      <c r="PYS68" s="30">
        <f t="shared" si="276"/>
        <v>0</v>
      </c>
      <c r="PYT68" s="30">
        <f t="shared" si="276"/>
        <v>0</v>
      </c>
      <c r="PYU68" s="30">
        <f t="shared" si="276"/>
        <v>0</v>
      </c>
      <c r="PYV68" s="30">
        <f t="shared" si="276"/>
        <v>0</v>
      </c>
      <c r="PYW68" s="30">
        <f t="shared" si="276"/>
        <v>0</v>
      </c>
      <c r="PYX68" s="30">
        <f t="shared" si="276"/>
        <v>0</v>
      </c>
      <c r="PYY68" s="30">
        <f t="shared" si="276"/>
        <v>0</v>
      </c>
      <c r="PYZ68" s="30">
        <f t="shared" si="276"/>
        <v>0</v>
      </c>
      <c r="PZA68" s="30">
        <f t="shared" si="276"/>
        <v>0</v>
      </c>
      <c r="PZB68" s="30">
        <f t="shared" si="276"/>
        <v>0</v>
      </c>
      <c r="PZC68" s="30">
        <f t="shared" si="276"/>
        <v>0</v>
      </c>
      <c r="PZD68" s="30">
        <f t="shared" si="276"/>
        <v>0</v>
      </c>
      <c r="PZE68" s="30">
        <f t="shared" si="276"/>
        <v>0</v>
      </c>
      <c r="PZF68" s="30">
        <f t="shared" si="276"/>
        <v>0</v>
      </c>
      <c r="PZG68" s="30">
        <f t="shared" si="276"/>
        <v>0</v>
      </c>
      <c r="PZH68" s="30">
        <f t="shared" si="276"/>
        <v>0</v>
      </c>
      <c r="PZI68" s="30">
        <f t="shared" si="276"/>
        <v>0</v>
      </c>
      <c r="PZJ68" s="30">
        <f t="shared" si="276"/>
        <v>0</v>
      </c>
      <c r="PZK68" s="30">
        <f t="shared" si="276"/>
        <v>0</v>
      </c>
      <c r="PZL68" s="30">
        <f t="shared" si="276"/>
        <v>0</v>
      </c>
      <c r="PZM68" s="30">
        <f t="shared" si="276"/>
        <v>0</v>
      </c>
      <c r="PZN68" s="30">
        <f t="shared" si="276"/>
        <v>0</v>
      </c>
      <c r="PZO68" s="30">
        <f t="shared" si="276"/>
        <v>0</v>
      </c>
      <c r="PZP68" s="30">
        <f t="shared" si="276"/>
        <v>0</v>
      </c>
      <c r="PZQ68" s="30">
        <f t="shared" si="276"/>
        <v>0</v>
      </c>
      <c r="PZR68" s="30">
        <f t="shared" si="276"/>
        <v>0</v>
      </c>
      <c r="PZS68" s="30">
        <f t="shared" si="276"/>
        <v>0</v>
      </c>
      <c r="PZT68" s="30">
        <f t="shared" si="276"/>
        <v>0</v>
      </c>
      <c r="PZU68" s="30">
        <f t="shared" si="276"/>
        <v>0</v>
      </c>
      <c r="PZV68" s="30">
        <f t="shared" si="276"/>
        <v>0</v>
      </c>
      <c r="PZW68" s="30">
        <f t="shared" si="276"/>
        <v>0</v>
      </c>
      <c r="PZX68" s="30">
        <f t="shared" si="276"/>
        <v>0</v>
      </c>
      <c r="PZY68" s="30">
        <f t="shared" si="276"/>
        <v>0</v>
      </c>
      <c r="PZZ68" s="30">
        <f t="shared" ref="PZZ68:QCK68" si="277">IF(PZY2&gt;year_stop,0,PZY70)</f>
        <v>0</v>
      </c>
      <c r="QAA68" s="30">
        <f t="shared" si="277"/>
        <v>0</v>
      </c>
      <c r="QAB68" s="30">
        <f t="shared" si="277"/>
        <v>0</v>
      </c>
      <c r="QAC68" s="30">
        <f t="shared" si="277"/>
        <v>0</v>
      </c>
      <c r="QAD68" s="30">
        <f t="shared" si="277"/>
        <v>0</v>
      </c>
      <c r="QAE68" s="30">
        <f t="shared" si="277"/>
        <v>0</v>
      </c>
      <c r="QAF68" s="30">
        <f t="shared" si="277"/>
        <v>0</v>
      </c>
      <c r="QAG68" s="30">
        <f t="shared" si="277"/>
        <v>0</v>
      </c>
      <c r="QAH68" s="30">
        <f t="shared" si="277"/>
        <v>0</v>
      </c>
      <c r="QAI68" s="30">
        <f t="shared" si="277"/>
        <v>0</v>
      </c>
      <c r="QAJ68" s="30">
        <f t="shared" si="277"/>
        <v>0</v>
      </c>
      <c r="QAK68" s="30">
        <f t="shared" si="277"/>
        <v>0</v>
      </c>
      <c r="QAL68" s="30">
        <f t="shared" si="277"/>
        <v>0</v>
      </c>
      <c r="QAM68" s="30">
        <f t="shared" si="277"/>
        <v>0</v>
      </c>
      <c r="QAN68" s="30">
        <f t="shared" si="277"/>
        <v>0</v>
      </c>
      <c r="QAO68" s="30">
        <f t="shared" si="277"/>
        <v>0</v>
      </c>
      <c r="QAP68" s="30">
        <f t="shared" si="277"/>
        <v>0</v>
      </c>
      <c r="QAQ68" s="30">
        <f t="shared" si="277"/>
        <v>0</v>
      </c>
      <c r="QAR68" s="30">
        <f t="shared" si="277"/>
        <v>0</v>
      </c>
      <c r="QAS68" s="30">
        <f t="shared" si="277"/>
        <v>0</v>
      </c>
      <c r="QAT68" s="30">
        <f t="shared" si="277"/>
        <v>0</v>
      </c>
      <c r="QAU68" s="30">
        <f t="shared" si="277"/>
        <v>0</v>
      </c>
      <c r="QAV68" s="30">
        <f t="shared" si="277"/>
        <v>0</v>
      </c>
      <c r="QAW68" s="30">
        <f t="shared" si="277"/>
        <v>0</v>
      </c>
      <c r="QAX68" s="30">
        <f t="shared" si="277"/>
        <v>0</v>
      </c>
      <c r="QAY68" s="30">
        <f t="shared" si="277"/>
        <v>0</v>
      </c>
      <c r="QAZ68" s="30">
        <f t="shared" si="277"/>
        <v>0</v>
      </c>
      <c r="QBA68" s="30">
        <f t="shared" si="277"/>
        <v>0</v>
      </c>
      <c r="QBB68" s="30">
        <f t="shared" si="277"/>
        <v>0</v>
      </c>
      <c r="QBC68" s="30">
        <f t="shared" si="277"/>
        <v>0</v>
      </c>
      <c r="QBD68" s="30">
        <f t="shared" si="277"/>
        <v>0</v>
      </c>
      <c r="QBE68" s="30">
        <f t="shared" si="277"/>
        <v>0</v>
      </c>
      <c r="QBF68" s="30">
        <f t="shared" si="277"/>
        <v>0</v>
      </c>
      <c r="QBG68" s="30">
        <f t="shared" si="277"/>
        <v>0</v>
      </c>
      <c r="QBH68" s="30">
        <f t="shared" si="277"/>
        <v>0</v>
      </c>
      <c r="QBI68" s="30">
        <f t="shared" si="277"/>
        <v>0</v>
      </c>
      <c r="QBJ68" s="30">
        <f t="shared" si="277"/>
        <v>0</v>
      </c>
      <c r="QBK68" s="30">
        <f t="shared" si="277"/>
        <v>0</v>
      </c>
      <c r="QBL68" s="30">
        <f t="shared" si="277"/>
        <v>0</v>
      </c>
      <c r="QBM68" s="30">
        <f t="shared" si="277"/>
        <v>0</v>
      </c>
      <c r="QBN68" s="30">
        <f t="shared" si="277"/>
        <v>0</v>
      </c>
      <c r="QBO68" s="30">
        <f t="shared" si="277"/>
        <v>0</v>
      </c>
      <c r="QBP68" s="30">
        <f t="shared" si="277"/>
        <v>0</v>
      </c>
      <c r="QBQ68" s="30">
        <f t="shared" si="277"/>
        <v>0</v>
      </c>
      <c r="QBR68" s="30">
        <f t="shared" si="277"/>
        <v>0</v>
      </c>
      <c r="QBS68" s="30">
        <f t="shared" si="277"/>
        <v>0</v>
      </c>
      <c r="QBT68" s="30">
        <f t="shared" si="277"/>
        <v>0</v>
      </c>
      <c r="QBU68" s="30">
        <f t="shared" si="277"/>
        <v>0</v>
      </c>
      <c r="QBV68" s="30">
        <f t="shared" si="277"/>
        <v>0</v>
      </c>
      <c r="QBW68" s="30">
        <f t="shared" si="277"/>
        <v>0</v>
      </c>
      <c r="QBX68" s="30">
        <f t="shared" si="277"/>
        <v>0</v>
      </c>
      <c r="QBY68" s="30">
        <f t="shared" si="277"/>
        <v>0</v>
      </c>
      <c r="QBZ68" s="30">
        <f t="shared" si="277"/>
        <v>0</v>
      </c>
      <c r="QCA68" s="30">
        <f t="shared" si="277"/>
        <v>0</v>
      </c>
      <c r="QCB68" s="30">
        <f t="shared" si="277"/>
        <v>0</v>
      </c>
      <c r="QCC68" s="30">
        <f t="shared" si="277"/>
        <v>0</v>
      </c>
      <c r="QCD68" s="30">
        <f t="shared" si="277"/>
        <v>0</v>
      </c>
      <c r="QCE68" s="30">
        <f t="shared" si="277"/>
        <v>0</v>
      </c>
      <c r="QCF68" s="30">
        <f t="shared" si="277"/>
        <v>0</v>
      </c>
      <c r="QCG68" s="30">
        <f t="shared" si="277"/>
        <v>0</v>
      </c>
      <c r="QCH68" s="30">
        <f t="shared" si="277"/>
        <v>0</v>
      </c>
      <c r="QCI68" s="30">
        <f t="shared" si="277"/>
        <v>0</v>
      </c>
      <c r="QCJ68" s="30">
        <f t="shared" si="277"/>
        <v>0</v>
      </c>
      <c r="QCK68" s="30">
        <f t="shared" si="277"/>
        <v>0</v>
      </c>
      <c r="QCL68" s="30">
        <f t="shared" ref="QCL68:QEW68" si="278">IF(QCK2&gt;year_stop,0,QCK70)</f>
        <v>0</v>
      </c>
      <c r="QCM68" s="30">
        <f t="shared" si="278"/>
        <v>0</v>
      </c>
      <c r="QCN68" s="30">
        <f t="shared" si="278"/>
        <v>0</v>
      </c>
      <c r="QCO68" s="30">
        <f t="shared" si="278"/>
        <v>0</v>
      </c>
      <c r="QCP68" s="30">
        <f t="shared" si="278"/>
        <v>0</v>
      </c>
      <c r="QCQ68" s="30">
        <f t="shared" si="278"/>
        <v>0</v>
      </c>
      <c r="QCR68" s="30">
        <f t="shared" si="278"/>
        <v>0</v>
      </c>
      <c r="QCS68" s="30">
        <f t="shared" si="278"/>
        <v>0</v>
      </c>
      <c r="QCT68" s="30">
        <f t="shared" si="278"/>
        <v>0</v>
      </c>
      <c r="QCU68" s="30">
        <f t="shared" si="278"/>
        <v>0</v>
      </c>
      <c r="QCV68" s="30">
        <f t="shared" si="278"/>
        <v>0</v>
      </c>
      <c r="QCW68" s="30">
        <f t="shared" si="278"/>
        <v>0</v>
      </c>
      <c r="QCX68" s="30">
        <f t="shared" si="278"/>
        <v>0</v>
      </c>
      <c r="QCY68" s="30">
        <f t="shared" si="278"/>
        <v>0</v>
      </c>
      <c r="QCZ68" s="30">
        <f t="shared" si="278"/>
        <v>0</v>
      </c>
      <c r="QDA68" s="30">
        <f t="shared" si="278"/>
        <v>0</v>
      </c>
      <c r="QDB68" s="30">
        <f t="shared" si="278"/>
        <v>0</v>
      </c>
      <c r="QDC68" s="30">
        <f t="shared" si="278"/>
        <v>0</v>
      </c>
      <c r="QDD68" s="30">
        <f t="shared" si="278"/>
        <v>0</v>
      </c>
      <c r="QDE68" s="30">
        <f t="shared" si="278"/>
        <v>0</v>
      </c>
      <c r="QDF68" s="30">
        <f t="shared" si="278"/>
        <v>0</v>
      </c>
      <c r="QDG68" s="30">
        <f t="shared" si="278"/>
        <v>0</v>
      </c>
      <c r="QDH68" s="30">
        <f t="shared" si="278"/>
        <v>0</v>
      </c>
      <c r="QDI68" s="30">
        <f t="shared" si="278"/>
        <v>0</v>
      </c>
      <c r="QDJ68" s="30">
        <f t="shared" si="278"/>
        <v>0</v>
      </c>
      <c r="QDK68" s="30">
        <f t="shared" si="278"/>
        <v>0</v>
      </c>
      <c r="QDL68" s="30">
        <f t="shared" si="278"/>
        <v>0</v>
      </c>
      <c r="QDM68" s="30">
        <f t="shared" si="278"/>
        <v>0</v>
      </c>
      <c r="QDN68" s="30">
        <f t="shared" si="278"/>
        <v>0</v>
      </c>
      <c r="QDO68" s="30">
        <f t="shared" si="278"/>
        <v>0</v>
      </c>
      <c r="QDP68" s="30">
        <f t="shared" si="278"/>
        <v>0</v>
      </c>
      <c r="QDQ68" s="30">
        <f t="shared" si="278"/>
        <v>0</v>
      </c>
      <c r="QDR68" s="30">
        <f t="shared" si="278"/>
        <v>0</v>
      </c>
      <c r="QDS68" s="30">
        <f t="shared" si="278"/>
        <v>0</v>
      </c>
      <c r="QDT68" s="30">
        <f t="shared" si="278"/>
        <v>0</v>
      </c>
      <c r="QDU68" s="30">
        <f t="shared" si="278"/>
        <v>0</v>
      </c>
      <c r="QDV68" s="30">
        <f t="shared" si="278"/>
        <v>0</v>
      </c>
      <c r="QDW68" s="30">
        <f t="shared" si="278"/>
        <v>0</v>
      </c>
      <c r="QDX68" s="30">
        <f t="shared" si="278"/>
        <v>0</v>
      </c>
      <c r="QDY68" s="30">
        <f t="shared" si="278"/>
        <v>0</v>
      </c>
      <c r="QDZ68" s="30">
        <f t="shared" si="278"/>
        <v>0</v>
      </c>
      <c r="QEA68" s="30">
        <f t="shared" si="278"/>
        <v>0</v>
      </c>
      <c r="QEB68" s="30">
        <f t="shared" si="278"/>
        <v>0</v>
      </c>
      <c r="QEC68" s="30">
        <f t="shared" si="278"/>
        <v>0</v>
      </c>
      <c r="QED68" s="30">
        <f t="shared" si="278"/>
        <v>0</v>
      </c>
      <c r="QEE68" s="30">
        <f t="shared" si="278"/>
        <v>0</v>
      </c>
      <c r="QEF68" s="30">
        <f t="shared" si="278"/>
        <v>0</v>
      </c>
      <c r="QEG68" s="30">
        <f t="shared" si="278"/>
        <v>0</v>
      </c>
      <c r="QEH68" s="30">
        <f t="shared" si="278"/>
        <v>0</v>
      </c>
      <c r="QEI68" s="30">
        <f t="shared" si="278"/>
        <v>0</v>
      </c>
      <c r="QEJ68" s="30">
        <f t="shared" si="278"/>
        <v>0</v>
      </c>
      <c r="QEK68" s="30">
        <f t="shared" si="278"/>
        <v>0</v>
      </c>
      <c r="QEL68" s="30">
        <f t="shared" si="278"/>
        <v>0</v>
      </c>
      <c r="QEM68" s="30">
        <f t="shared" si="278"/>
        <v>0</v>
      </c>
      <c r="QEN68" s="30">
        <f t="shared" si="278"/>
        <v>0</v>
      </c>
      <c r="QEO68" s="30">
        <f t="shared" si="278"/>
        <v>0</v>
      </c>
      <c r="QEP68" s="30">
        <f t="shared" si="278"/>
        <v>0</v>
      </c>
      <c r="QEQ68" s="30">
        <f t="shared" si="278"/>
        <v>0</v>
      </c>
      <c r="QER68" s="30">
        <f t="shared" si="278"/>
        <v>0</v>
      </c>
      <c r="QES68" s="30">
        <f t="shared" si="278"/>
        <v>0</v>
      </c>
      <c r="QET68" s="30">
        <f t="shared" si="278"/>
        <v>0</v>
      </c>
      <c r="QEU68" s="30">
        <f t="shared" si="278"/>
        <v>0</v>
      </c>
      <c r="QEV68" s="30">
        <f t="shared" si="278"/>
        <v>0</v>
      </c>
      <c r="QEW68" s="30">
        <f t="shared" si="278"/>
        <v>0</v>
      </c>
      <c r="QEX68" s="30">
        <f t="shared" ref="QEX68:QHI68" si="279">IF(QEW2&gt;year_stop,0,QEW70)</f>
        <v>0</v>
      </c>
      <c r="QEY68" s="30">
        <f t="shared" si="279"/>
        <v>0</v>
      </c>
      <c r="QEZ68" s="30">
        <f t="shared" si="279"/>
        <v>0</v>
      </c>
      <c r="QFA68" s="30">
        <f t="shared" si="279"/>
        <v>0</v>
      </c>
      <c r="QFB68" s="30">
        <f t="shared" si="279"/>
        <v>0</v>
      </c>
      <c r="QFC68" s="30">
        <f t="shared" si="279"/>
        <v>0</v>
      </c>
      <c r="QFD68" s="30">
        <f t="shared" si="279"/>
        <v>0</v>
      </c>
      <c r="QFE68" s="30">
        <f t="shared" si="279"/>
        <v>0</v>
      </c>
      <c r="QFF68" s="30">
        <f t="shared" si="279"/>
        <v>0</v>
      </c>
      <c r="QFG68" s="30">
        <f t="shared" si="279"/>
        <v>0</v>
      </c>
      <c r="QFH68" s="30">
        <f t="shared" si="279"/>
        <v>0</v>
      </c>
      <c r="QFI68" s="30">
        <f t="shared" si="279"/>
        <v>0</v>
      </c>
      <c r="QFJ68" s="30">
        <f t="shared" si="279"/>
        <v>0</v>
      </c>
      <c r="QFK68" s="30">
        <f t="shared" si="279"/>
        <v>0</v>
      </c>
      <c r="QFL68" s="30">
        <f t="shared" si="279"/>
        <v>0</v>
      </c>
      <c r="QFM68" s="30">
        <f t="shared" si="279"/>
        <v>0</v>
      </c>
      <c r="QFN68" s="30">
        <f t="shared" si="279"/>
        <v>0</v>
      </c>
      <c r="QFO68" s="30">
        <f t="shared" si="279"/>
        <v>0</v>
      </c>
      <c r="QFP68" s="30">
        <f t="shared" si="279"/>
        <v>0</v>
      </c>
      <c r="QFQ68" s="30">
        <f t="shared" si="279"/>
        <v>0</v>
      </c>
      <c r="QFR68" s="30">
        <f t="shared" si="279"/>
        <v>0</v>
      </c>
      <c r="QFS68" s="30">
        <f t="shared" si="279"/>
        <v>0</v>
      </c>
      <c r="QFT68" s="30">
        <f t="shared" si="279"/>
        <v>0</v>
      </c>
      <c r="QFU68" s="30">
        <f t="shared" si="279"/>
        <v>0</v>
      </c>
      <c r="QFV68" s="30">
        <f t="shared" si="279"/>
        <v>0</v>
      </c>
      <c r="QFW68" s="30">
        <f t="shared" si="279"/>
        <v>0</v>
      </c>
      <c r="QFX68" s="30">
        <f t="shared" si="279"/>
        <v>0</v>
      </c>
      <c r="QFY68" s="30">
        <f t="shared" si="279"/>
        <v>0</v>
      </c>
      <c r="QFZ68" s="30">
        <f t="shared" si="279"/>
        <v>0</v>
      </c>
      <c r="QGA68" s="30">
        <f t="shared" si="279"/>
        <v>0</v>
      </c>
      <c r="QGB68" s="30">
        <f t="shared" si="279"/>
        <v>0</v>
      </c>
      <c r="QGC68" s="30">
        <f t="shared" si="279"/>
        <v>0</v>
      </c>
      <c r="QGD68" s="30">
        <f t="shared" si="279"/>
        <v>0</v>
      </c>
      <c r="QGE68" s="30">
        <f t="shared" si="279"/>
        <v>0</v>
      </c>
      <c r="QGF68" s="30">
        <f t="shared" si="279"/>
        <v>0</v>
      </c>
      <c r="QGG68" s="30">
        <f t="shared" si="279"/>
        <v>0</v>
      </c>
      <c r="QGH68" s="30">
        <f t="shared" si="279"/>
        <v>0</v>
      </c>
      <c r="QGI68" s="30">
        <f t="shared" si="279"/>
        <v>0</v>
      </c>
      <c r="QGJ68" s="30">
        <f t="shared" si="279"/>
        <v>0</v>
      </c>
      <c r="QGK68" s="30">
        <f t="shared" si="279"/>
        <v>0</v>
      </c>
      <c r="QGL68" s="30">
        <f t="shared" si="279"/>
        <v>0</v>
      </c>
      <c r="QGM68" s="30">
        <f t="shared" si="279"/>
        <v>0</v>
      </c>
      <c r="QGN68" s="30">
        <f t="shared" si="279"/>
        <v>0</v>
      </c>
      <c r="QGO68" s="30">
        <f t="shared" si="279"/>
        <v>0</v>
      </c>
      <c r="QGP68" s="30">
        <f t="shared" si="279"/>
        <v>0</v>
      </c>
      <c r="QGQ68" s="30">
        <f t="shared" si="279"/>
        <v>0</v>
      </c>
      <c r="QGR68" s="30">
        <f t="shared" si="279"/>
        <v>0</v>
      </c>
      <c r="QGS68" s="30">
        <f t="shared" si="279"/>
        <v>0</v>
      </c>
      <c r="QGT68" s="30">
        <f t="shared" si="279"/>
        <v>0</v>
      </c>
      <c r="QGU68" s="30">
        <f t="shared" si="279"/>
        <v>0</v>
      </c>
      <c r="QGV68" s="30">
        <f t="shared" si="279"/>
        <v>0</v>
      </c>
      <c r="QGW68" s="30">
        <f t="shared" si="279"/>
        <v>0</v>
      </c>
      <c r="QGX68" s="30">
        <f t="shared" si="279"/>
        <v>0</v>
      </c>
      <c r="QGY68" s="30">
        <f t="shared" si="279"/>
        <v>0</v>
      </c>
      <c r="QGZ68" s="30">
        <f t="shared" si="279"/>
        <v>0</v>
      </c>
      <c r="QHA68" s="30">
        <f t="shared" si="279"/>
        <v>0</v>
      </c>
      <c r="QHB68" s="30">
        <f t="shared" si="279"/>
        <v>0</v>
      </c>
      <c r="QHC68" s="30">
        <f t="shared" si="279"/>
        <v>0</v>
      </c>
      <c r="QHD68" s="30">
        <f t="shared" si="279"/>
        <v>0</v>
      </c>
      <c r="QHE68" s="30">
        <f t="shared" si="279"/>
        <v>0</v>
      </c>
      <c r="QHF68" s="30">
        <f t="shared" si="279"/>
        <v>0</v>
      </c>
      <c r="QHG68" s="30">
        <f t="shared" si="279"/>
        <v>0</v>
      </c>
      <c r="QHH68" s="30">
        <f t="shared" si="279"/>
        <v>0</v>
      </c>
      <c r="QHI68" s="30">
        <f t="shared" si="279"/>
        <v>0</v>
      </c>
      <c r="QHJ68" s="30">
        <f t="shared" ref="QHJ68:QJU68" si="280">IF(QHI2&gt;year_stop,0,QHI70)</f>
        <v>0</v>
      </c>
      <c r="QHK68" s="30">
        <f t="shared" si="280"/>
        <v>0</v>
      </c>
      <c r="QHL68" s="30">
        <f t="shared" si="280"/>
        <v>0</v>
      </c>
      <c r="QHM68" s="30">
        <f t="shared" si="280"/>
        <v>0</v>
      </c>
      <c r="QHN68" s="30">
        <f t="shared" si="280"/>
        <v>0</v>
      </c>
      <c r="QHO68" s="30">
        <f t="shared" si="280"/>
        <v>0</v>
      </c>
      <c r="QHP68" s="30">
        <f t="shared" si="280"/>
        <v>0</v>
      </c>
      <c r="QHQ68" s="30">
        <f t="shared" si="280"/>
        <v>0</v>
      </c>
      <c r="QHR68" s="30">
        <f t="shared" si="280"/>
        <v>0</v>
      </c>
      <c r="QHS68" s="30">
        <f t="shared" si="280"/>
        <v>0</v>
      </c>
      <c r="QHT68" s="30">
        <f t="shared" si="280"/>
        <v>0</v>
      </c>
      <c r="QHU68" s="30">
        <f t="shared" si="280"/>
        <v>0</v>
      </c>
      <c r="QHV68" s="30">
        <f t="shared" si="280"/>
        <v>0</v>
      </c>
      <c r="QHW68" s="30">
        <f t="shared" si="280"/>
        <v>0</v>
      </c>
      <c r="QHX68" s="30">
        <f t="shared" si="280"/>
        <v>0</v>
      </c>
      <c r="QHY68" s="30">
        <f t="shared" si="280"/>
        <v>0</v>
      </c>
      <c r="QHZ68" s="30">
        <f t="shared" si="280"/>
        <v>0</v>
      </c>
      <c r="QIA68" s="30">
        <f t="shared" si="280"/>
        <v>0</v>
      </c>
      <c r="QIB68" s="30">
        <f t="shared" si="280"/>
        <v>0</v>
      </c>
      <c r="QIC68" s="30">
        <f t="shared" si="280"/>
        <v>0</v>
      </c>
      <c r="QID68" s="30">
        <f t="shared" si="280"/>
        <v>0</v>
      </c>
      <c r="QIE68" s="30">
        <f t="shared" si="280"/>
        <v>0</v>
      </c>
      <c r="QIF68" s="30">
        <f t="shared" si="280"/>
        <v>0</v>
      </c>
      <c r="QIG68" s="30">
        <f t="shared" si="280"/>
        <v>0</v>
      </c>
      <c r="QIH68" s="30">
        <f t="shared" si="280"/>
        <v>0</v>
      </c>
      <c r="QII68" s="30">
        <f t="shared" si="280"/>
        <v>0</v>
      </c>
      <c r="QIJ68" s="30">
        <f t="shared" si="280"/>
        <v>0</v>
      </c>
      <c r="QIK68" s="30">
        <f t="shared" si="280"/>
        <v>0</v>
      </c>
      <c r="QIL68" s="30">
        <f t="shared" si="280"/>
        <v>0</v>
      </c>
      <c r="QIM68" s="30">
        <f t="shared" si="280"/>
        <v>0</v>
      </c>
      <c r="QIN68" s="30">
        <f t="shared" si="280"/>
        <v>0</v>
      </c>
      <c r="QIO68" s="30">
        <f t="shared" si="280"/>
        <v>0</v>
      </c>
      <c r="QIP68" s="30">
        <f t="shared" si="280"/>
        <v>0</v>
      </c>
      <c r="QIQ68" s="30">
        <f t="shared" si="280"/>
        <v>0</v>
      </c>
      <c r="QIR68" s="30">
        <f t="shared" si="280"/>
        <v>0</v>
      </c>
      <c r="QIS68" s="30">
        <f t="shared" si="280"/>
        <v>0</v>
      </c>
      <c r="QIT68" s="30">
        <f t="shared" si="280"/>
        <v>0</v>
      </c>
      <c r="QIU68" s="30">
        <f t="shared" si="280"/>
        <v>0</v>
      </c>
      <c r="QIV68" s="30">
        <f t="shared" si="280"/>
        <v>0</v>
      </c>
      <c r="QIW68" s="30">
        <f t="shared" si="280"/>
        <v>0</v>
      </c>
      <c r="QIX68" s="30">
        <f t="shared" si="280"/>
        <v>0</v>
      </c>
      <c r="QIY68" s="30">
        <f t="shared" si="280"/>
        <v>0</v>
      </c>
      <c r="QIZ68" s="30">
        <f t="shared" si="280"/>
        <v>0</v>
      </c>
      <c r="QJA68" s="30">
        <f t="shared" si="280"/>
        <v>0</v>
      </c>
      <c r="QJB68" s="30">
        <f t="shared" si="280"/>
        <v>0</v>
      </c>
      <c r="QJC68" s="30">
        <f t="shared" si="280"/>
        <v>0</v>
      </c>
      <c r="QJD68" s="30">
        <f t="shared" si="280"/>
        <v>0</v>
      </c>
      <c r="QJE68" s="30">
        <f t="shared" si="280"/>
        <v>0</v>
      </c>
      <c r="QJF68" s="30">
        <f t="shared" si="280"/>
        <v>0</v>
      </c>
      <c r="QJG68" s="30">
        <f t="shared" si="280"/>
        <v>0</v>
      </c>
      <c r="QJH68" s="30">
        <f t="shared" si="280"/>
        <v>0</v>
      </c>
      <c r="QJI68" s="30">
        <f t="shared" si="280"/>
        <v>0</v>
      </c>
      <c r="QJJ68" s="30">
        <f t="shared" si="280"/>
        <v>0</v>
      </c>
      <c r="QJK68" s="30">
        <f t="shared" si="280"/>
        <v>0</v>
      </c>
      <c r="QJL68" s="30">
        <f t="shared" si="280"/>
        <v>0</v>
      </c>
      <c r="QJM68" s="30">
        <f t="shared" si="280"/>
        <v>0</v>
      </c>
      <c r="QJN68" s="30">
        <f t="shared" si="280"/>
        <v>0</v>
      </c>
      <c r="QJO68" s="30">
        <f t="shared" si="280"/>
        <v>0</v>
      </c>
      <c r="QJP68" s="30">
        <f t="shared" si="280"/>
        <v>0</v>
      </c>
      <c r="QJQ68" s="30">
        <f t="shared" si="280"/>
        <v>0</v>
      </c>
      <c r="QJR68" s="30">
        <f t="shared" si="280"/>
        <v>0</v>
      </c>
      <c r="QJS68" s="30">
        <f t="shared" si="280"/>
        <v>0</v>
      </c>
      <c r="QJT68" s="30">
        <f t="shared" si="280"/>
        <v>0</v>
      </c>
      <c r="QJU68" s="30">
        <f t="shared" si="280"/>
        <v>0</v>
      </c>
      <c r="QJV68" s="30">
        <f t="shared" ref="QJV68:QMG68" si="281">IF(QJU2&gt;year_stop,0,QJU70)</f>
        <v>0</v>
      </c>
      <c r="QJW68" s="30">
        <f t="shared" si="281"/>
        <v>0</v>
      </c>
      <c r="QJX68" s="30">
        <f t="shared" si="281"/>
        <v>0</v>
      </c>
      <c r="QJY68" s="30">
        <f t="shared" si="281"/>
        <v>0</v>
      </c>
      <c r="QJZ68" s="30">
        <f t="shared" si="281"/>
        <v>0</v>
      </c>
      <c r="QKA68" s="30">
        <f t="shared" si="281"/>
        <v>0</v>
      </c>
      <c r="QKB68" s="30">
        <f t="shared" si="281"/>
        <v>0</v>
      </c>
      <c r="QKC68" s="30">
        <f t="shared" si="281"/>
        <v>0</v>
      </c>
      <c r="QKD68" s="30">
        <f t="shared" si="281"/>
        <v>0</v>
      </c>
      <c r="QKE68" s="30">
        <f t="shared" si="281"/>
        <v>0</v>
      </c>
      <c r="QKF68" s="30">
        <f t="shared" si="281"/>
        <v>0</v>
      </c>
      <c r="QKG68" s="30">
        <f t="shared" si="281"/>
        <v>0</v>
      </c>
      <c r="QKH68" s="30">
        <f t="shared" si="281"/>
        <v>0</v>
      </c>
      <c r="QKI68" s="30">
        <f t="shared" si="281"/>
        <v>0</v>
      </c>
      <c r="QKJ68" s="30">
        <f t="shared" si="281"/>
        <v>0</v>
      </c>
      <c r="QKK68" s="30">
        <f t="shared" si="281"/>
        <v>0</v>
      </c>
      <c r="QKL68" s="30">
        <f t="shared" si="281"/>
        <v>0</v>
      </c>
      <c r="QKM68" s="30">
        <f t="shared" si="281"/>
        <v>0</v>
      </c>
      <c r="QKN68" s="30">
        <f t="shared" si="281"/>
        <v>0</v>
      </c>
      <c r="QKO68" s="30">
        <f t="shared" si="281"/>
        <v>0</v>
      </c>
      <c r="QKP68" s="30">
        <f t="shared" si="281"/>
        <v>0</v>
      </c>
      <c r="QKQ68" s="30">
        <f t="shared" si="281"/>
        <v>0</v>
      </c>
      <c r="QKR68" s="30">
        <f t="shared" si="281"/>
        <v>0</v>
      </c>
      <c r="QKS68" s="30">
        <f t="shared" si="281"/>
        <v>0</v>
      </c>
      <c r="QKT68" s="30">
        <f t="shared" si="281"/>
        <v>0</v>
      </c>
      <c r="QKU68" s="30">
        <f t="shared" si="281"/>
        <v>0</v>
      </c>
      <c r="QKV68" s="30">
        <f t="shared" si="281"/>
        <v>0</v>
      </c>
      <c r="QKW68" s="30">
        <f t="shared" si="281"/>
        <v>0</v>
      </c>
      <c r="QKX68" s="30">
        <f t="shared" si="281"/>
        <v>0</v>
      </c>
      <c r="QKY68" s="30">
        <f t="shared" si="281"/>
        <v>0</v>
      </c>
      <c r="QKZ68" s="30">
        <f t="shared" si="281"/>
        <v>0</v>
      </c>
      <c r="QLA68" s="30">
        <f t="shared" si="281"/>
        <v>0</v>
      </c>
      <c r="QLB68" s="30">
        <f t="shared" si="281"/>
        <v>0</v>
      </c>
      <c r="QLC68" s="30">
        <f t="shared" si="281"/>
        <v>0</v>
      </c>
      <c r="QLD68" s="30">
        <f t="shared" si="281"/>
        <v>0</v>
      </c>
      <c r="QLE68" s="30">
        <f t="shared" si="281"/>
        <v>0</v>
      </c>
      <c r="QLF68" s="30">
        <f t="shared" si="281"/>
        <v>0</v>
      </c>
      <c r="QLG68" s="30">
        <f t="shared" si="281"/>
        <v>0</v>
      </c>
      <c r="QLH68" s="30">
        <f t="shared" si="281"/>
        <v>0</v>
      </c>
      <c r="QLI68" s="30">
        <f t="shared" si="281"/>
        <v>0</v>
      </c>
      <c r="QLJ68" s="30">
        <f t="shared" si="281"/>
        <v>0</v>
      </c>
      <c r="QLK68" s="30">
        <f t="shared" si="281"/>
        <v>0</v>
      </c>
      <c r="QLL68" s="30">
        <f t="shared" si="281"/>
        <v>0</v>
      </c>
      <c r="QLM68" s="30">
        <f t="shared" si="281"/>
        <v>0</v>
      </c>
      <c r="QLN68" s="30">
        <f t="shared" si="281"/>
        <v>0</v>
      </c>
      <c r="QLO68" s="30">
        <f t="shared" si="281"/>
        <v>0</v>
      </c>
      <c r="QLP68" s="30">
        <f t="shared" si="281"/>
        <v>0</v>
      </c>
      <c r="QLQ68" s="30">
        <f t="shared" si="281"/>
        <v>0</v>
      </c>
      <c r="QLR68" s="30">
        <f t="shared" si="281"/>
        <v>0</v>
      </c>
      <c r="QLS68" s="30">
        <f t="shared" si="281"/>
        <v>0</v>
      </c>
      <c r="QLT68" s="30">
        <f t="shared" si="281"/>
        <v>0</v>
      </c>
      <c r="QLU68" s="30">
        <f t="shared" si="281"/>
        <v>0</v>
      </c>
      <c r="QLV68" s="30">
        <f t="shared" si="281"/>
        <v>0</v>
      </c>
      <c r="QLW68" s="30">
        <f t="shared" si="281"/>
        <v>0</v>
      </c>
      <c r="QLX68" s="30">
        <f t="shared" si="281"/>
        <v>0</v>
      </c>
      <c r="QLY68" s="30">
        <f t="shared" si="281"/>
        <v>0</v>
      </c>
      <c r="QLZ68" s="30">
        <f t="shared" si="281"/>
        <v>0</v>
      </c>
      <c r="QMA68" s="30">
        <f t="shared" si="281"/>
        <v>0</v>
      </c>
      <c r="QMB68" s="30">
        <f t="shared" si="281"/>
        <v>0</v>
      </c>
      <c r="QMC68" s="30">
        <f t="shared" si="281"/>
        <v>0</v>
      </c>
      <c r="QMD68" s="30">
        <f t="shared" si="281"/>
        <v>0</v>
      </c>
      <c r="QME68" s="30">
        <f t="shared" si="281"/>
        <v>0</v>
      </c>
      <c r="QMF68" s="30">
        <f t="shared" si="281"/>
        <v>0</v>
      </c>
      <c r="QMG68" s="30">
        <f t="shared" si="281"/>
        <v>0</v>
      </c>
      <c r="QMH68" s="30">
        <f t="shared" ref="QMH68:QOS68" si="282">IF(QMG2&gt;year_stop,0,QMG70)</f>
        <v>0</v>
      </c>
      <c r="QMI68" s="30">
        <f t="shared" si="282"/>
        <v>0</v>
      </c>
      <c r="QMJ68" s="30">
        <f t="shared" si="282"/>
        <v>0</v>
      </c>
      <c r="QMK68" s="30">
        <f t="shared" si="282"/>
        <v>0</v>
      </c>
      <c r="QML68" s="30">
        <f t="shared" si="282"/>
        <v>0</v>
      </c>
      <c r="QMM68" s="30">
        <f t="shared" si="282"/>
        <v>0</v>
      </c>
      <c r="QMN68" s="30">
        <f t="shared" si="282"/>
        <v>0</v>
      </c>
      <c r="QMO68" s="30">
        <f t="shared" si="282"/>
        <v>0</v>
      </c>
      <c r="QMP68" s="30">
        <f t="shared" si="282"/>
        <v>0</v>
      </c>
      <c r="QMQ68" s="30">
        <f t="shared" si="282"/>
        <v>0</v>
      </c>
      <c r="QMR68" s="30">
        <f t="shared" si="282"/>
        <v>0</v>
      </c>
      <c r="QMS68" s="30">
        <f t="shared" si="282"/>
        <v>0</v>
      </c>
      <c r="QMT68" s="30">
        <f t="shared" si="282"/>
        <v>0</v>
      </c>
      <c r="QMU68" s="30">
        <f t="shared" si="282"/>
        <v>0</v>
      </c>
      <c r="QMV68" s="30">
        <f t="shared" si="282"/>
        <v>0</v>
      </c>
      <c r="QMW68" s="30">
        <f t="shared" si="282"/>
        <v>0</v>
      </c>
      <c r="QMX68" s="30">
        <f t="shared" si="282"/>
        <v>0</v>
      </c>
      <c r="QMY68" s="30">
        <f t="shared" si="282"/>
        <v>0</v>
      </c>
      <c r="QMZ68" s="30">
        <f t="shared" si="282"/>
        <v>0</v>
      </c>
      <c r="QNA68" s="30">
        <f t="shared" si="282"/>
        <v>0</v>
      </c>
      <c r="QNB68" s="30">
        <f t="shared" si="282"/>
        <v>0</v>
      </c>
      <c r="QNC68" s="30">
        <f t="shared" si="282"/>
        <v>0</v>
      </c>
      <c r="QND68" s="30">
        <f t="shared" si="282"/>
        <v>0</v>
      </c>
      <c r="QNE68" s="30">
        <f t="shared" si="282"/>
        <v>0</v>
      </c>
      <c r="QNF68" s="30">
        <f t="shared" si="282"/>
        <v>0</v>
      </c>
      <c r="QNG68" s="30">
        <f t="shared" si="282"/>
        <v>0</v>
      </c>
      <c r="QNH68" s="30">
        <f t="shared" si="282"/>
        <v>0</v>
      </c>
      <c r="QNI68" s="30">
        <f t="shared" si="282"/>
        <v>0</v>
      </c>
      <c r="QNJ68" s="30">
        <f t="shared" si="282"/>
        <v>0</v>
      </c>
      <c r="QNK68" s="30">
        <f t="shared" si="282"/>
        <v>0</v>
      </c>
      <c r="QNL68" s="30">
        <f t="shared" si="282"/>
        <v>0</v>
      </c>
      <c r="QNM68" s="30">
        <f t="shared" si="282"/>
        <v>0</v>
      </c>
      <c r="QNN68" s="30">
        <f t="shared" si="282"/>
        <v>0</v>
      </c>
      <c r="QNO68" s="30">
        <f t="shared" si="282"/>
        <v>0</v>
      </c>
      <c r="QNP68" s="30">
        <f t="shared" si="282"/>
        <v>0</v>
      </c>
      <c r="QNQ68" s="30">
        <f t="shared" si="282"/>
        <v>0</v>
      </c>
      <c r="QNR68" s="30">
        <f t="shared" si="282"/>
        <v>0</v>
      </c>
      <c r="QNS68" s="30">
        <f t="shared" si="282"/>
        <v>0</v>
      </c>
      <c r="QNT68" s="30">
        <f t="shared" si="282"/>
        <v>0</v>
      </c>
      <c r="QNU68" s="30">
        <f t="shared" si="282"/>
        <v>0</v>
      </c>
      <c r="QNV68" s="30">
        <f t="shared" si="282"/>
        <v>0</v>
      </c>
      <c r="QNW68" s="30">
        <f t="shared" si="282"/>
        <v>0</v>
      </c>
      <c r="QNX68" s="30">
        <f t="shared" si="282"/>
        <v>0</v>
      </c>
      <c r="QNY68" s="30">
        <f t="shared" si="282"/>
        <v>0</v>
      </c>
      <c r="QNZ68" s="30">
        <f t="shared" si="282"/>
        <v>0</v>
      </c>
      <c r="QOA68" s="30">
        <f t="shared" si="282"/>
        <v>0</v>
      </c>
      <c r="QOB68" s="30">
        <f t="shared" si="282"/>
        <v>0</v>
      </c>
      <c r="QOC68" s="30">
        <f t="shared" si="282"/>
        <v>0</v>
      </c>
      <c r="QOD68" s="30">
        <f t="shared" si="282"/>
        <v>0</v>
      </c>
      <c r="QOE68" s="30">
        <f t="shared" si="282"/>
        <v>0</v>
      </c>
      <c r="QOF68" s="30">
        <f t="shared" si="282"/>
        <v>0</v>
      </c>
      <c r="QOG68" s="30">
        <f t="shared" si="282"/>
        <v>0</v>
      </c>
      <c r="QOH68" s="30">
        <f t="shared" si="282"/>
        <v>0</v>
      </c>
      <c r="QOI68" s="30">
        <f t="shared" si="282"/>
        <v>0</v>
      </c>
      <c r="QOJ68" s="30">
        <f t="shared" si="282"/>
        <v>0</v>
      </c>
      <c r="QOK68" s="30">
        <f t="shared" si="282"/>
        <v>0</v>
      </c>
      <c r="QOL68" s="30">
        <f t="shared" si="282"/>
        <v>0</v>
      </c>
      <c r="QOM68" s="30">
        <f t="shared" si="282"/>
        <v>0</v>
      </c>
      <c r="QON68" s="30">
        <f t="shared" si="282"/>
        <v>0</v>
      </c>
      <c r="QOO68" s="30">
        <f t="shared" si="282"/>
        <v>0</v>
      </c>
      <c r="QOP68" s="30">
        <f t="shared" si="282"/>
        <v>0</v>
      </c>
      <c r="QOQ68" s="30">
        <f t="shared" si="282"/>
        <v>0</v>
      </c>
      <c r="QOR68" s="30">
        <f t="shared" si="282"/>
        <v>0</v>
      </c>
      <c r="QOS68" s="30">
        <f t="shared" si="282"/>
        <v>0</v>
      </c>
      <c r="QOT68" s="30">
        <f t="shared" ref="QOT68:QRE68" si="283">IF(QOS2&gt;year_stop,0,QOS70)</f>
        <v>0</v>
      </c>
      <c r="QOU68" s="30">
        <f t="shared" si="283"/>
        <v>0</v>
      </c>
      <c r="QOV68" s="30">
        <f t="shared" si="283"/>
        <v>0</v>
      </c>
      <c r="QOW68" s="30">
        <f t="shared" si="283"/>
        <v>0</v>
      </c>
      <c r="QOX68" s="30">
        <f t="shared" si="283"/>
        <v>0</v>
      </c>
      <c r="QOY68" s="30">
        <f t="shared" si="283"/>
        <v>0</v>
      </c>
      <c r="QOZ68" s="30">
        <f t="shared" si="283"/>
        <v>0</v>
      </c>
      <c r="QPA68" s="30">
        <f t="shared" si="283"/>
        <v>0</v>
      </c>
      <c r="QPB68" s="30">
        <f t="shared" si="283"/>
        <v>0</v>
      </c>
      <c r="QPC68" s="30">
        <f t="shared" si="283"/>
        <v>0</v>
      </c>
      <c r="QPD68" s="30">
        <f t="shared" si="283"/>
        <v>0</v>
      </c>
      <c r="QPE68" s="30">
        <f t="shared" si="283"/>
        <v>0</v>
      </c>
      <c r="QPF68" s="30">
        <f t="shared" si="283"/>
        <v>0</v>
      </c>
      <c r="QPG68" s="30">
        <f t="shared" si="283"/>
        <v>0</v>
      </c>
      <c r="QPH68" s="30">
        <f t="shared" si="283"/>
        <v>0</v>
      </c>
      <c r="QPI68" s="30">
        <f t="shared" si="283"/>
        <v>0</v>
      </c>
      <c r="QPJ68" s="30">
        <f t="shared" si="283"/>
        <v>0</v>
      </c>
      <c r="QPK68" s="30">
        <f t="shared" si="283"/>
        <v>0</v>
      </c>
      <c r="QPL68" s="30">
        <f t="shared" si="283"/>
        <v>0</v>
      </c>
      <c r="QPM68" s="30">
        <f t="shared" si="283"/>
        <v>0</v>
      </c>
      <c r="QPN68" s="30">
        <f t="shared" si="283"/>
        <v>0</v>
      </c>
      <c r="QPO68" s="30">
        <f t="shared" si="283"/>
        <v>0</v>
      </c>
      <c r="QPP68" s="30">
        <f t="shared" si="283"/>
        <v>0</v>
      </c>
      <c r="QPQ68" s="30">
        <f t="shared" si="283"/>
        <v>0</v>
      </c>
      <c r="QPR68" s="30">
        <f t="shared" si="283"/>
        <v>0</v>
      </c>
      <c r="QPS68" s="30">
        <f t="shared" si="283"/>
        <v>0</v>
      </c>
      <c r="QPT68" s="30">
        <f t="shared" si="283"/>
        <v>0</v>
      </c>
      <c r="QPU68" s="30">
        <f t="shared" si="283"/>
        <v>0</v>
      </c>
      <c r="QPV68" s="30">
        <f t="shared" si="283"/>
        <v>0</v>
      </c>
      <c r="QPW68" s="30">
        <f t="shared" si="283"/>
        <v>0</v>
      </c>
      <c r="QPX68" s="30">
        <f t="shared" si="283"/>
        <v>0</v>
      </c>
      <c r="QPY68" s="30">
        <f t="shared" si="283"/>
        <v>0</v>
      </c>
      <c r="QPZ68" s="30">
        <f t="shared" si="283"/>
        <v>0</v>
      </c>
      <c r="QQA68" s="30">
        <f t="shared" si="283"/>
        <v>0</v>
      </c>
      <c r="QQB68" s="30">
        <f t="shared" si="283"/>
        <v>0</v>
      </c>
      <c r="QQC68" s="30">
        <f t="shared" si="283"/>
        <v>0</v>
      </c>
      <c r="QQD68" s="30">
        <f t="shared" si="283"/>
        <v>0</v>
      </c>
      <c r="QQE68" s="30">
        <f t="shared" si="283"/>
        <v>0</v>
      </c>
      <c r="QQF68" s="30">
        <f t="shared" si="283"/>
        <v>0</v>
      </c>
      <c r="QQG68" s="30">
        <f t="shared" si="283"/>
        <v>0</v>
      </c>
      <c r="QQH68" s="30">
        <f t="shared" si="283"/>
        <v>0</v>
      </c>
      <c r="QQI68" s="30">
        <f t="shared" si="283"/>
        <v>0</v>
      </c>
      <c r="QQJ68" s="30">
        <f t="shared" si="283"/>
        <v>0</v>
      </c>
      <c r="QQK68" s="30">
        <f t="shared" si="283"/>
        <v>0</v>
      </c>
      <c r="QQL68" s="30">
        <f t="shared" si="283"/>
        <v>0</v>
      </c>
      <c r="QQM68" s="30">
        <f t="shared" si="283"/>
        <v>0</v>
      </c>
      <c r="QQN68" s="30">
        <f t="shared" si="283"/>
        <v>0</v>
      </c>
      <c r="QQO68" s="30">
        <f t="shared" si="283"/>
        <v>0</v>
      </c>
      <c r="QQP68" s="30">
        <f t="shared" si="283"/>
        <v>0</v>
      </c>
      <c r="QQQ68" s="30">
        <f t="shared" si="283"/>
        <v>0</v>
      </c>
      <c r="QQR68" s="30">
        <f t="shared" si="283"/>
        <v>0</v>
      </c>
      <c r="QQS68" s="30">
        <f t="shared" si="283"/>
        <v>0</v>
      </c>
      <c r="QQT68" s="30">
        <f t="shared" si="283"/>
        <v>0</v>
      </c>
      <c r="QQU68" s="30">
        <f t="shared" si="283"/>
        <v>0</v>
      </c>
      <c r="QQV68" s="30">
        <f t="shared" si="283"/>
        <v>0</v>
      </c>
      <c r="QQW68" s="30">
        <f t="shared" si="283"/>
        <v>0</v>
      </c>
      <c r="QQX68" s="30">
        <f t="shared" si="283"/>
        <v>0</v>
      </c>
      <c r="QQY68" s="30">
        <f t="shared" si="283"/>
        <v>0</v>
      </c>
      <c r="QQZ68" s="30">
        <f t="shared" si="283"/>
        <v>0</v>
      </c>
      <c r="QRA68" s="30">
        <f t="shared" si="283"/>
        <v>0</v>
      </c>
      <c r="QRB68" s="30">
        <f t="shared" si="283"/>
        <v>0</v>
      </c>
      <c r="QRC68" s="30">
        <f t="shared" si="283"/>
        <v>0</v>
      </c>
      <c r="QRD68" s="30">
        <f t="shared" si="283"/>
        <v>0</v>
      </c>
      <c r="QRE68" s="30">
        <f t="shared" si="283"/>
        <v>0</v>
      </c>
      <c r="QRF68" s="30">
        <f t="shared" ref="QRF68:QTQ68" si="284">IF(QRE2&gt;year_stop,0,QRE70)</f>
        <v>0</v>
      </c>
      <c r="QRG68" s="30">
        <f t="shared" si="284"/>
        <v>0</v>
      </c>
      <c r="QRH68" s="30">
        <f t="shared" si="284"/>
        <v>0</v>
      </c>
      <c r="QRI68" s="30">
        <f t="shared" si="284"/>
        <v>0</v>
      </c>
      <c r="QRJ68" s="30">
        <f t="shared" si="284"/>
        <v>0</v>
      </c>
      <c r="QRK68" s="30">
        <f t="shared" si="284"/>
        <v>0</v>
      </c>
      <c r="QRL68" s="30">
        <f t="shared" si="284"/>
        <v>0</v>
      </c>
      <c r="QRM68" s="30">
        <f t="shared" si="284"/>
        <v>0</v>
      </c>
      <c r="QRN68" s="30">
        <f t="shared" si="284"/>
        <v>0</v>
      </c>
      <c r="QRO68" s="30">
        <f t="shared" si="284"/>
        <v>0</v>
      </c>
      <c r="QRP68" s="30">
        <f t="shared" si="284"/>
        <v>0</v>
      </c>
      <c r="QRQ68" s="30">
        <f t="shared" si="284"/>
        <v>0</v>
      </c>
      <c r="QRR68" s="30">
        <f t="shared" si="284"/>
        <v>0</v>
      </c>
      <c r="QRS68" s="30">
        <f t="shared" si="284"/>
        <v>0</v>
      </c>
      <c r="QRT68" s="30">
        <f t="shared" si="284"/>
        <v>0</v>
      </c>
      <c r="QRU68" s="30">
        <f t="shared" si="284"/>
        <v>0</v>
      </c>
      <c r="QRV68" s="30">
        <f t="shared" si="284"/>
        <v>0</v>
      </c>
      <c r="QRW68" s="30">
        <f t="shared" si="284"/>
        <v>0</v>
      </c>
      <c r="QRX68" s="30">
        <f t="shared" si="284"/>
        <v>0</v>
      </c>
      <c r="QRY68" s="30">
        <f t="shared" si="284"/>
        <v>0</v>
      </c>
      <c r="QRZ68" s="30">
        <f t="shared" si="284"/>
        <v>0</v>
      </c>
      <c r="QSA68" s="30">
        <f t="shared" si="284"/>
        <v>0</v>
      </c>
      <c r="QSB68" s="30">
        <f t="shared" si="284"/>
        <v>0</v>
      </c>
      <c r="QSC68" s="30">
        <f t="shared" si="284"/>
        <v>0</v>
      </c>
      <c r="QSD68" s="30">
        <f t="shared" si="284"/>
        <v>0</v>
      </c>
      <c r="QSE68" s="30">
        <f t="shared" si="284"/>
        <v>0</v>
      </c>
      <c r="QSF68" s="30">
        <f t="shared" si="284"/>
        <v>0</v>
      </c>
      <c r="QSG68" s="30">
        <f t="shared" si="284"/>
        <v>0</v>
      </c>
      <c r="QSH68" s="30">
        <f t="shared" si="284"/>
        <v>0</v>
      </c>
      <c r="QSI68" s="30">
        <f t="shared" si="284"/>
        <v>0</v>
      </c>
      <c r="QSJ68" s="30">
        <f t="shared" si="284"/>
        <v>0</v>
      </c>
      <c r="QSK68" s="30">
        <f t="shared" si="284"/>
        <v>0</v>
      </c>
      <c r="QSL68" s="30">
        <f t="shared" si="284"/>
        <v>0</v>
      </c>
      <c r="QSM68" s="30">
        <f t="shared" si="284"/>
        <v>0</v>
      </c>
      <c r="QSN68" s="30">
        <f t="shared" si="284"/>
        <v>0</v>
      </c>
      <c r="QSO68" s="30">
        <f t="shared" si="284"/>
        <v>0</v>
      </c>
      <c r="QSP68" s="30">
        <f t="shared" si="284"/>
        <v>0</v>
      </c>
      <c r="QSQ68" s="30">
        <f t="shared" si="284"/>
        <v>0</v>
      </c>
      <c r="QSR68" s="30">
        <f t="shared" si="284"/>
        <v>0</v>
      </c>
      <c r="QSS68" s="30">
        <f t="shared" si="284"/>
        <v>0</v>
      </c>
      <c r="QST68" s="30">
        <f t="shared" si="284"/>
        <v>0</v>
      </c>
      <c r="QSU68" s="30">
        <f t="shared" si="284"/>
        <v>0</v>
      </c>
      <c r="QSV68" s="30">
        <f t="shared" si="284"/>
        <v>0</v>
      </c>
      <c r="QSW68" s="30">
        <f t="shared" si="284"/>
        <v>0</v>
      </c>
      <c r="QSX68" s="30">
        <f t="shared" si="284"/>
        <v>0</v>
      </c>
      <c r="QSY68" s="30">
        <f t="shared" si="284"/>
        <v>0</v>
      </c>
      <c r="QSZ68" s="30">
        <f t="shared" si="284"/>
        <v>0</v>
      </c>
      <c r="QTA68" s="30">
        <f t="shared" si="284"/>
        <v>0</v>
      </c>
      <c r="QTB68" s="30">
        <f t="shared" si="284"/>
        <v>0</v>
      </c>
      <c r="QTC68" s="30">
        <f t="shared" si="284"/>
        <v>0</v>
      </c>
      <c r="QTD68" s="30">
        <f t="shared" si="284"/>
        <v>0</v>
      </c>
      <c r="QTE68" s="30">
        <f t="shared" si="284"/>
        <v>0</v>
      </c>
      <c r="QTF68" s="30">
        <f t="shared" si="284"/>
        <v>0</v>
      </c>
      <c r="QTG68" s="30">
        <f t="shared" si="284"/>
        <v>0</v>
      </c>
      <c r="QTH68" s="30">
        <f t="shared" si="284"/>
        <v>0</v>
      </c>
      <c r="QTI68" s="30">
        <f t="shared" si="284"/>
        <v>0</v>
      </c>
      <c r="QTJ68" s="30">
        <f t="shared" si="284"/>
        <v>0</v>
      </c>
      <c r="QTK68" s="30">
        <f t="shared" si="284"/>
        <v>0</v>
      </c>
      <c r="QTL68" s="30">
        <f t="shared" si="284"/>
        <v>0</v>
      </c>
      <c r="QTM68" s="30">
        <f t="shared" si="284"/>
        <v>0</v>
      </c>
      <c r="QTN68" s="30">
        <f t="shared" si="284"/>
        <v>0</v>
      </c>
      <c r="QTO68" s="30">
        <f t="shared" si="284"/>
        <v>0</v>
      </c>
      <c r="QTP68" s="30">
        <f t="shared" si="284"/>
        <v>0</v>
      </c>
      <c r="QTQ68" s="30">
        <f t="shared" si="284"/>
        <v>0</v>
      </c>
      <c r="QTR68" s="30">
        <f t="shared" ref="QTR68:QWC68" si="285">IF(QTQ2&gt;year_stop,0,QTQ70)</f>
        <v>0</v>
      </c>
      <c r="QTS68" s="30">
        <f t="shared" si="285"/>
        <v>0</v>
      </c>
      <c r="QTT68" s="30">
        <f t="shared" si="285"/>
        <v>0</v>
      </c>
      <c r="QTU68" s="30">
        <f t="shared" si="285"/>
        <v>0</v>
      </c>
      <c r="QTV68" s="30">
        <f t="shared" si="285"/>
        <v>0</v>
      </c>
      <c r="QTW68" s="30">
        <f t="shared" si="285"/>
        <v>0</v>
      </c>
      <c r="QTX68" s="30">
        <f t="shared" si="285"/>
        <v>0</v>
      </c>
      <c r="QTY68" s="30">
        <f t="shared" si="285"/>
        <v>0</v>
      </c>
      <c r="QTZ68" s="30">
        <f t="shared" si="285"/>
        <v>0</v>
      </c>
      <c r="QUA68" s="30">
        <f t="shared" si="285"/>
        <v>0</v>
      </c>
      <c r="QUB68" s="30">
        <f t="shared" si="285"/>
        <v>0</v>
      </c>
      <c r="QUC68" s="30">
        <f t="shared" si="285"/>
        <v>0</v>
      </c>
      <c r="QUD68" s="30">
        <f t="shared" si="285"/>
        <v>0</v>
      </c>
      <c r="QUE68" s="30">
        <f t="shared" si="285"/>
        <v>0</v>
      </c>
      <c r="QUF68" s="30">
        <f t="shared" si="285"/>
        <v>0</v>
      </c>
      <c r="QUG68" s="30">
        <f t="shared" si="285"/>
        <v>0</v>
      </c>
      <c r="QUH68" s="30">
        <f t="shared" si="285"/>
        <v>0</v>
      </c>
      <c r="QUI68" s="30">
        <f t="shared" si="285"/>
        <v>0</v>
      </c>
      <c r="QUJ68" s="30">
        <f t="shared" si="285"/>
        <v>0</v>
      </c>
      <c r="QUK68" s="30">
        <f t="shared" si="285"/>
        <v>0</v>
      </c>
      <c r="QUL68" s="30">
        <f t="shared" si="285"/>
        <v>0</v>
      </c>
      <c r="QUM68" s="30">
        <f t="shared" si="285"/>
        <v>0</v>
      </c>
      <c r="QUN68" s="30">
        <f t="shared" si="285"/>
        <v>0</v>
      </c>
      <c r="QUO68" s="30">
        <f t="shared" si="285"/>
        <v>0</v>
      </c>
      <c r="QUP68" s="30">
        <f t="shared" si="285"/>
        <v>0</v>
      </c>
      <c r="QUQ68" s="30">
        <f t="shared" si="285"/>
        <v>0</v>
      </c>
      <c r="QUR68" s="30">
        <f t="shared" si="285"/>
        <v>0</v>
      </c>
      <c r="QUS68" s="30">
        <f t="shared" si="285"/>
        <v>0</v>
      </c>
      <c r="QUT68" s="30">
        <f t="shared" si="285"/>
        <v>0</v>
      </c>
      <c r="QUU68" s="30">
        <f t="shared" si="285"/>
        <v>0</v>
      </c>
      <c r="QUV68" s="30">
        <f t="shared" si="285"/>
        <v>0</v>
      </c>
      <c r="QUW68" s="30">
        <f t="shared" si="285"/>
        <v>0</v>
      </c>
      <c r="QUX68" s="30">
        <f t="shared" si="285"/>
        <v>0</v>
      </c>
      <c r="QUY68" s="30">
        <f t="shared" si="285"/>
        <v>0</v>
      </c>
      <c r="QUZ68" s="30">
        <f t="shared" si="285"/>
        <v>0</v>
      </c>
      <c r="QVA68" s="30">
        <f t="shared" si="285"/>
        <v>0</v>
      </c>
      <c r="QVB68" s="30">
        <f t="shared" si="285"/>
        <v>0</v>
      </c>
      <c r="QVC68" s="30">
        <f t="shared" si="285"/>
        <v>0</v>
      </c>
      <c r="QVD68" s="30">
        <f t="shared" si="285"/>
        <v>0</v>
      </c>
      <c r="QVE68" s="30">
        <f t="shared" si="285"/>
        <v>0</v>
      </c>
      <c r="QVF68" s="30">
        <f t="shared" si="285"/>
        <v>0</v>
      </c>
      <c r="QVG68" s="30">
        <f t="shared" si="285"/>
        <v>0</v>
      </c>
      <c r="QVH68" s="30">
        <f t="shared" si="285"/>
        <v>0</v>
      </c>
      <c r="QVI68" s="30">
        <f t="shared" si="285"/>
        <v>0</v>
      </c>
      <c r="QVJ68" s="30">
        <f t="shared" si="285"/>
        <v>0</v>
      </c>
      <c r="QVK68" s="30">
        <f t="shared" si="285"/>
        <v>0</v>
      </c>
      <c r="QVL68" s="30">
        <f t="shared" si="285"/>
        <v>0</v>
      </c>
      <c r="QVM68" s="30">
        <f t="shared" si="285"/>
        <v>0</v>
      </c>
      <c r="QVN68" s="30">
        <f t="shared" si="285"/>
        <v>0</v>
      </c>
      <c r="QVO68" s="30">
        <f t="shared" si="285"/>
        <v>0</v>
      </c>
      <c r="QVP68" s="30">
        <f t="shared" si="285"/>
        <v>0</v>
      </c>
      <c r="QVQ68" s="30">
        <f t="shared" si="285"/>
        <v>0</v>
      </c>
      <c r="QVR68" s="30">
        <f t="shared" si="285"/>
        <v>0</v>
      </c>
      <c r="QVS68" s="30">
        <f t="shared" si="285"/>
        <v>0</v>
      </c>
      <c r="QVT68" s="30">
        <f t="shared" si="285"/>
        <v>0</v>
      </c>
      <c r="QVU68" s="30">
        <f t="shared" si="285"/>
        <v>0</v>
      </c>
      <c r="QVV68" s="30">
        <f t="shared" si="285"/>
        <v>0</v>
      </c>
      <c r="QVW68" s="30">
        <f t="shared" si="285"/>
        <v>0</v>
      </c>
      <c r="QVX68" s="30">
        <f t="shared" si="285"/>
        <v>0</v>
      </c>
      <c r="QVY68" s="30">
        <f t="shared" si="285"/>
        <v>0</v>
      </c>
      <c r="QVZ68" s="30">
        <f t="shared" si="285"/>
        <v>0</v>
      </c>
      <c r="QWA68" s="30">
        <f t="shared" si="285"/>
        <v>0</v>
      </c>
      <c r="QWB68" s="30">
        <f t="shared" si="285"/>
        <v>0</v>
      </c>
      <c r="QWC68" s="30">
        <f t="shared" si="285"/>
        <v>0</v>
      </c>
      <c r="QWD68" s="30">
        <f t="shared" ref="QWD68:QYO68" si="286">IF(QWC2&gt;year_stop,0,QWC70)</f>
        <v>0</v>
      </c>
      <c r="QWE68" s="30">
        <f t="shared" si="286"/>
        <v>0</v>
      </c>
      <c r="QWF68" s="30">
        <f t="shared" si="286"/>
        <v>0</v>
      </c>
      <c r="QWG68" s="30">
        <f t="shared" si="286"/>
        <v>0</v>
      </c>
      <c r="QWH68" s="30">
        <f t="shared" si="286"/>
        <v>0</v>
      </c>
      <c r="QWI68" s="30">
        <f t="shared" si="286"/>
        <v>0</v>
      </c>
      <c r="QWJ68" s="30">
        <f t="shared" si="286"/>
        <v>0</v>
      </c>
      <c r="QWK68" s="30">
        <f t="shared" si="286"/>
        <v>0</v>
      </c>
      <c r="QWL68" s="30">
        <f t="shared" si="286"/>
        <v>0</v>
      </c>
      <c r="QWM68" s="30">
        <f t="shared" si="286"/>
        <v>0</v>
      </c>
      <c r="QWN68" s="30">
        <f t="shared" si="286"/>
        <v>0</v>
      </c>
      <c r="QWO68" s="30">
        <f t="shared" si="286"/>
        <v>0</v>
      </c>
      <c r="QWP68" s="30">
        <f t="shared" si="286"/>
        <v>0</v>
      </c>
      <c r="QWQ68" s="30">
        <f t="shared" si="286"/>
        <v>0</v>
      </c>
      <c r="QWR68" s="30">
        <f t="shared" si="286"/>
        <v>0</v>
      </c>
      <c r="QWS68" s="30">
        <f t="shared" si="286"/>
        <v>0</v>
      </c>
      <c r="QWT68" s="30">
        <f t="shared" si="286"/>
        <v>0</v>
      </c>
      <c r="QWU68" s="30">
        <f t="shared" si="286"/>
        <v>0</v>
      </c>
      <c r="QWV68" s="30">
        <f t="shared" si="286"/>
        <v>0</v>
      </c>
      <c r="QWW68" s="30">
        <f t="shared" si="286"/>
        <v>0</v>
      </c>
      <c r="QWX68" s="30">
        <f t="shared" si="286"/>
        <v>0</v>
      </c>
      <c r="QWY68" s="30">
        <f t="shared" si="286"/>
        <v>0</v>
      </c>
      <c r="QWZ68" s="30">
        <f t="shared" si="286"/>
        <v>0</v>
      </c>
      <c r="QXA68" s="30">
        <f t="shared" si="286"/>
        <v>0</v>
      </c>
      <c r="QXB68" s="30">
        <f t="shared" si="286"/>
        <v>0</v>
      </c>
      <c r="QXC68" s="30">
        <f t="shared" si="286"/>
        <v>0</v>
      </c>
      <c r="QXD68" s="30">
        <f t="shared" si="286"/>
        <v>0</v>
      </c>
      <c r="QXE68" s="30">
        <f t="shared" si="286"/>
        <v>0</v>
      </c>
      <c r="QXF68" s="30">
        <f t="shared" si="286"/>
        <v>0</v>
      </c>
      <c r="QXG68" s="30">
        <f t="shared" si="286"/>
        <v>0</v>
      </c>
      <c r="QXH68" s="30">
        <f t="shared" si="286"/>
        <v>0</v>
      </c>
      <c r="QXI68" s="30">
        <f t="shared" si="286"/>
        <v>0</v>
      </c>
      <c r="QXJ68" s="30">
        <f t="shared" si="286"/>
        <v>0</v>
      </c>
      <c r="QXK68" s="30">
        <f t="shared" si="286"/>
        <v>0</v>
      </c>
      <c r="QXL68" s="30">
        <f t="shared" si="286"/>
        <v>0</v>
      </c>
      <c r="QXM68" s="30">
        <f t="shared" si="286"/>
        <v>0</v>
      </c>
      <c r="QXN68" s="30">
        <f t="shared" si="286"/>
        <v>0</v>
      </c>
      <c r="QXO68" s="30">
        <f t="shared" si="286"/>
        <v>0</v>
      </c>
      <c r="QXP68" s="30">
        <f t="shared" si="286"/>
        <v>0</v>
      </c>
      <c r="QXQ68" s="30">
        <f t="shared" si="286"/>
        <v>0</v>
      </c>
      <c r="QXR68" s="30">
        <f t="shared" si="286"/>
        <v>0</v>
      </c>
      <c r="QXS68" s="30">
        <f t="shared" si="286"/>
        <v>0</v>
      </c>
      <c r="QXT68" s="30">
        <f t="shared" si="286"/>
        <v>0</v>
      </c>
      <c r="QXU68" s="30">
        <f t="shared" si="286"/>
        <v>0</v>
      </c>
      <c r="QXV68" s="30">
        <f t="shared" si="286"/>
        <v>0</v>
      </c>
      <c r="QXW68" s="30">
        <f t="shared" si="286"/>
        <v>0</v>
      </c>
      <c r="QXX68" s="30">
        <f t="shared" si="286"/>
        <v>0</v>
      </c>
      <c r="QXY68" s="30">
        <f t="shared" si="286"/>
        <v>0</v>
      </c>
      <c r="QXZ68" s="30">
        <f t="shared" si="286"/>
        <v>0</v>
      </c>
      <c r="QYA68" s="30">
        <f t="shared" si="286"/>
        <v>0</v>
      </c>
      <c r="QYB68" s="30">
        <f t="shared" si="286"/>
        <v>0</v>
      </c>
      <c r="QYC68" s="30">
        <f t="shared" si="286"/>
        <v>0</v>
      </c>
      <c r="QYD68" s="30">
        <f t="shared" si="286"/>
        <v>0</v>
      </c>
      <c r="QYE68" s="30">
        <f t="shared" si="286"/>
        <v>0</v>
      </c>
      <c r="QYF68" s="30">
        <f t="shared" si="286"/>
        <v>0</v>
      </c>
      <c r="QYG68" s="30">
        <f t="shared" si="286"/>
        <v>0</v>
      </c>
      <c r="QYH68" s="30">
        <f t="shared" si="286"/>
        <v>0</v>
      </c>
      <c r="QYI68" s="30">
        <f t="shared" si="286"/>
        <v>0</v>
      </c>
      <c r="QYJ68" s="30">
        <f t="shared" si="286"/>
        <v>0</v>
      </c>
      <c r="QYK68" s="30">
        <f t="shared" si="286"/>
        <v>0</v>
      </c>
      <c r="QYL68" s="30">
        <f t="shared" si="286"/>
        <v>0</v>
      </c>
      <c r="QYM68" s="30">
        <f t="shared" si="286"/>
        <v>0</v>
      </c>
      <c r="QYN68" s="30">
        <f t="shared" si="286"/>
        <v>0</v>
      </c>
      <c r="QYO68" s="30">
        <f t="shared" si="286"/>
        <v>0</v>
      </c>
      <c r="QYP68" s="30">
        <f t="shared" ref="QYP68:RBA68" si="287">IF(QYO2&gt;year_stop,0,QYO70)</f>
        <v>0</v>
      </c>
      <c r="QYQ68" s="30">
        <f t="shared" si="287"/>
        <v>0</v>
      </c>
      <c r="QYR68" s="30">
        <f t="shared" si="287"/>
        <v>0</v>
      </c>
      <c r="QYS68" s="30">
        <f t="shared" si="287"/>
        <v>0</v>
      </c>
      <c r="QYT68" s="30">
        <f t="shared" si="287"/>
        <v>0</v>
      </c>
      <c r="QYU68" s="30">
        <f t="shared" si="287"/>
        <v>0</v>
      </c>
      <c r="QYV68" s="30">
        <f t="shared" si="287"/>
        <v>0</v>
      </c>
      <c r="QYW68" s="30">
        <f t="shared" si="287"/>
        <v>0</v>
      </c>
      <c r="QYX68" s="30">
        <f t="shared" si="287"/>
        <v>0</v>
      </c>
      <c r="QYY68" s="30">
        <f t="shared" si="287"/>
        <v>0</v>
      </c>
      <c r="QYZ68" s="30">
        <f t="shared" si="287"/>
        <v>0</v>
      </c>
      <c r="QZA68" s="30">
        <f t="shared" si="287"/>
        <v>0</v>
      </c>
      <c r="QZB68" s="30">
        <f t="shared" si="287"/>
        <v>0</v>
      </c>
      <c r="QZC68" s="30">
        <f t="shared" si="287"/>
        <v>0</v>
      </c>
      <c r="QZD68" s="30">
        <f t="shared" si="287"/>
        <v>0</v>
      </c>
      <c r="QZE68" s="30">
        <f t="shared" si="287"/>
        <v>0</v>
      </c>
      <c r="QZF68" s="30">
        <f t="shared" si="287"/>
        <v>0</v>
      </c>
      <c r="QZG68" s="30">
        <f t="shared" si="287"/>
        <v>0</v>
      </c>
      <c r="QZH68" s="30">
        <f t="shared" si="287"/>
        <v>0</v>
      </c>
      <c r="QZI68" s="30">
        <f t="shared" si="287"/>
        <v>0</v>
      </c>
      <c r="QZJ68" s="30">
        <f t="shared" si="287"/>
        <v>0</v>
      </c>
      <c r="QZK68" s="30">
        <f t="shared" si="287"/>
        <v>0</v>
      </c>
      <c r="QZL68" s="30">
        <f t="shared" si="287"/>
        <v>0</v>
      </c>
      <c r="QZM68" s="30">
        <f t="shared" si="287"/>
        <v>0</v>
      </c>
      <c r="QZN68" s="30">
        <f t="shared" si="287"/>
        <v>0</v>
      </c>
      <c r="QZO68" s="30">
        <f t="shared" si="287"/>
        <v>0</v>
      </c>
      <c r="QZP68" s="30">
        <f t="shared" si="287"/>
        <v>0</v>
      </c>
      <c r="QZQ68" s="30">
        <f t="shared" si="287"/>
        <v>0</v>
      </c>
      <c r="QZR68" s="30">
        <f t="shared" si="287"/>
        <v>0</v>
      </c>
      <c r="QZS68" s="30">
        <f t="shared" si="287"/>
        <v>0</v>
      </c>
      <c r="QZT68" s="30">
        <f t="shared" si="287"/>
        <v>0</v>
      </c>
      <c r="QZU68" s="30">
        <f t="shared" si="287"/>
        <v>0</v>
      </c>
      <c r="QZV68" s="30">
        <f t="shared" si="287"/>
        <v>0</v>
      </c>
      <c r="QZW68" s="30">
        <f t="shared" si="287"/>
        <v>0</v>
      </c>
      <c r="QZX68" s="30">
        <f t="shared" si="287"/>
        <v>0</v>
      </c>
      <c r="QZY68" s="30">
        <f t="shared" si="287"/>
        <v>0</v>
      </c>
      <c r="QZZ68" s="30">
        <f t="shared" si="287"/>
        <v>0</v>
      </c>
      <c r="RAA68" s="30">
        <f t="shared" si="287"/>
        <v>0</v>
      </c>
      <c r="RAB68" s="30">
        <f t="shared" si="287"/>
        <v>0</v>
      </c>
      <c r="RAC68" s="30">
        <f t="shared" si="287"/>
        <v>0</v>
      </c>
      <c r="RAD68" s="30">
        <f t="shared" si="287"/>
        <v>0</v>
      </c>
      <c r="RAE68" s="30">
        <f t="shared" si="287"/>
        <v>0</v>
      </c>
      <c r="RAF68" s="30">
        <f t="shared" si="287"/>
        <v>0</v>
      </c>
      <c r="RAG68" s="30">
        <f t="shared" si="287"/>
        <v>0</v>
      </c>
      <c r="RAH68" s="30">
        <f t="shared" si="287"/>
        <v>0</v>
      </c>
      <c r="RAI68" s="30">
        <f t="shared" si="287"/>
        <v>0</v>
      </c>
      <c r="RAJ68" s="30">
        <f t="shared" si="287"/>
        <v>0</v>
      </c>
      <c r="RAK68" s="30">
        <f t="shared" si="287"/>
        <v>0</v>
      </c>
      <c r="RAL68" s="30">
        <f t="shared" si="287"/>
        <v>0</v>
      </c>
      <c r="RAM68" s="30">
        <f t="shared" si="287"/>
        <v>0</v>
      </c>
      <c r="RAN68" s="30">
        <f t="shared" si="287"/>
        <v>0</v>
      </c>
      <c r="RAO68" s="30">
        <f t="shared" si="287"/>
        <v>0</v>
      </c>
      <c r="RAP68" s="30">
        <f t="shared" si="287"/>
        <v>0</v>
      </c>
      <c r="RAQ68" s="30">
        <f t="shared" si="287"/>
        <v>0</v>
      </c>
      <c r="RAR68" s="30">
        <f t="shared" si="287"/>
        <v>0</v>
      </c>
      <c r="RAS68" s="30">
        <f t="shared" si="287"/>
        <v>0</v>
      </c>
      <c r="RAT68" s="30">
        <f t="shared" si="287"/>
        <v>0</v>
      </c>
      <c r="RAU68" s="30">
        <f t="shared" si="287"/>
        <v>0</v>
      </c>
      <c r="RAV68" s="30">
        <f t="shared" si="287"/>
        <v>0</v>
      </c>
      <c r="RAW68" s="30">
        <f t="shared" si="287"/>
        <v>0</v>
      </c>
      <c r="RAX68" s="30">
        <f t="shared" si="287"/>
        <v>0</v>
      </c>
      <c r="RAY68" s="30">
        <f t="shared" si="287"/>
        <v>0</v>
      </c>
      <c r="RAZ68" s="30">
        <f t="shared" si="287"/>
        <v>0</v>
      </c>
      <c r="RBA68" s="30">
        <f t="shared" si="287"/>
        <v>0</v>
      </c>
      <c r="RBB68" s="30">
        <f t="shared" ref="RBB68:RDM68" si="288">IF(RBA2&gt;year_stop,0,RBA70)</f>
        <v>0</v>
      </c>
      <c r="RBC68" s="30">
        <f t="shared" si="288"/>
        <v>0</v>
      </c>
      <c r="RBD68" s="30">
        <f t="shared" si="288"/>
        <v>0</v>
      </c>
      <c r="RBE68" s="30">
        <f t="shared" si="288"/>
        <v>0</v>
      </c>
      <c r="RBF68" s="30">
        <f t="shared" si="288"/>
        <v>0</v>
      </c>
      <c r="RBG68" s="30">
        <f t="shared" si="288"/>
        <v>0</v>
      </c>
      <c r="RBH68" s="30">
        <f t="shared" si="288"/>
        <v>0</v>
      </c>
      <c r="RBI68" s="30">
        <f t="shared" si="288"/>
        <v>0</v>
      </c>
      <c r="RBJ68" s="30">
        <f t="shared" si="288"/>
        <v>0</v>
      </c>
      <c r="RBK68" s="30">
        <f t="shared" si="288"/>
        <v>0</v>
      </c>
      <c r="RBL68" s="30">
        <f t="shared" si="288"/>
        <v>0</v>
      </c>
      <c r="RBM68" s="30">
        <f t="shared" si="288"/>
        <v>0</v>
      </c>
      <c r="RBN68" s="30">
        <f t="shared" si="288"/>
        <v>0</v>
      </c>
      <c r="RBO68" s="30">
        <f t="shared" si="288"/>
        <v>0</v>
      </c>
      <c r="RBP68" s="30">
        <f t="shared" si="288"/>
        <v>0</v>
      </c>
      <c r="RBQ68" s="30">
        <f t="shared" si="288"/>
        <v>0</v>
      </c>
      <c r="RBR68" s="30">
        <f t="shared" si="288"/>
        <v>0</v>
      </c>
      <c r="RBS68" s="30">
        <f t="shared" si="288"/>
        <v>0</v>
      </c>
      <c r="RBT68" s="30">
        <f t="shared" si="288"/>
        <v>0</v>
      </c>
      <c r="RBU68" s="30">
        <f t="shared" si="288"/>
        <v>0</v>
      </c>
      <c r="RBV68" s="30">
        <f t="shared" si="288"/>
        <v>0</v>
      </c>
      <c r="RBW68" s="30">
        <f t="shared" si="288"/>
        <v>0</v>
      </c>
      <c r="RBX68" s="30">
        <f t="shared" si="288"/>
        <v>0</v>
      </c>
      <c r="RBY68" s="30">
        <f t="shared" si="288"/>
        <v>0</v>
      </c>
      <c r="RBZ68" s="30">
        <f t="shared" si="288"/>
        <v>0</v>
      </c>
      <c r="RCA68" s="30">
        <f t="shared" si="288"/>
        <v>0</v>
      </c>
      <c r="RCB68" s="30">
        <f t="shared" si="288"/>
        <v>0</v>
      </c>
      <c r="RCC68" s="30">
        <f t="shared" si="288"/>
        <v>0</v>
      </c>
      <c r="RCD68" s="30">
        <f t="shared" si="288"/>
        <v>0</v>
      </c>
      <c r="RCE68" s="30">
        <f t="shared" si="288"/>
        <v>0</v>
      </c>
      <c r="RCF68" s="30">
        <f t="shared" si="288"/>
        <v>0</v>
      </c>
      <c r="RCG68" s="30">
        <f t="shared" si="288"/>
        <v>0</v>
      </c>
      <c r="RCH68" s="30">
        <f t="shared" si="288"/>
        <v>0</v>
      </c>
      <c r="RCI68" s="30">
        <f t="shared" si="288"/>
        <v>0</v>
      </c>
      <c r="RCJ68" s="30">
        <f t="shared" si="288"/>
        <v>0</v>
      </c>
      <c r="RCK68" s="30">
        <f t="shared" si="288"/>
        <v>0</v>
      </c>
      <c r="RCL68" s="30">
        <f t="shared" si="288"/>
        <v>0</v>
      </c>
      <c r="RCM68" s="30">
        <f t="shared" si="288"/>
        <v>0</v>
      </c>
      <c r="RCN68" s="30">
        <f t="shared" si="288"/>
        <v>0</v>
      </c>
      <c r="RCO68" s="30">
        <f t="shared" si="288"/>
        <v>0</v>
      </c>
      <c r="RCP68" s="30">
        <f t="shared" si="288"/>
        <v>0</v>
      </c>
      <c r="RCQ68" s="30">
        <f t="shared" si="288"/>
        <v>0</v>
      </c>
      <c r="RCR68" s="30">
        <f t="shared" si="288"/>
        <v>0</v>
      </c>
      <c r="RCS68" s="30">
        <f t="shared" si="288"/>
        <v>0</v>
      </c>
      <c r="RCT68" s="30">
        <f t="shared" si="288"/>
        <v>0</v>
      </c>
      <c r="RCU68" s="30">
        <f t="shared" si="288"/>
        <v>0</v>
      </c>
      <c r="RCV68" s="30">
        <f t="shared" si="288"/>
        <v>0</v>
      </c>
      <c r="RCW68" s="30">
        <f t="shared" si="288"/>
        <v>0</v>
      </c>
      <c r="RCX68" s="30">
        <f t="shared" si="288"/>
        <v>0</v>
      </c>
      <c r="RCY68" s="30">
        <f t="shared" si="288"/>
        <v>0</v>
      </c>
      <c r="RCZ68" s="30">
        <f t="shared" si="288"/>
        <v>0</v>
      </c>
      <c r="RDA68" s="30">
        <f t="shared" si="288"/>
        <v>0</v>
      </c>
      <c r="RDB68" s="30">
        <f t="shared" si="288"/>
        <v>0</v>
      </c>
      <c r="RDC68" s="30">
        <f t="shared" si="288"/>
        <v>0</v>
      </c>
      <c r="RDD68" s="30">
        <f t="shared" si="288"/>
        <v>0</v>
      </c>
      <c r="RDE68" s="30">
        <f t="shared" si="288"/>
        <v>0</v>
      </c>
      <c r="RDF68" s="30">
        <f t="shared" si="288"/>
        <v>0</v>
      </c>
      <c r="RDG68" s="30">
        <f t="shared" si="288"/>
        <v>0</v>
      </c>
      <c r="RDH68" s="30">
        <f t="shared" si="288"/>
        <v>0</v>
      </c>
      <c r="RDI68" s="30">
        <f t="shared" si="288"/>
        <v>0</v>
      </c>
      <c r="RDJ68" s="30">
        <f t="shared" si="288"/>
        <v>0</v>
      </c>
      <c r="RDK68" s="30">
        <f t="shared" si="288"/>
        <v>0</v>
      </c>
      <c r="RDL68" s="30">
        <f t="shared" si="288"/>
        <v>0</v>
      </c>
      <c r="RDM68" s="30">
        <f t="shared" si="288"/>
        <v>0</v>
      </c>
      <c r="RDN68" s="30">
        <f t="shared" ref="RDN68:RFY68" si="289">IF(RDM2&gt;year_stop,0,RDM70)</f>
        <v>0</v>
      </c>
      <c r="RDO68" s="30">
        <f t="shared" si="289"/>
        <v>0</v>
      </c>
      <c r="RDP68" s="30">
        <f t="shared" si="289"/>
        <v>0</v>
      </c>
      <c r="RDQ68" s="30">
        <f t="shared" si="289"/>
        <v>0</v>
      </c>
      <c r="RDR68" s="30">
        <f t="shared" si="289"/>
        <v>0</v>
      </c>
      <c r="RDS68" s="30">
        <f t="shared" si="289"/>
        <v>0</v>
      </c>
      <c r="RDT68" s="30">
        <f t="shared" si="289"/>
        <v>0</v>
      </c>
      <c r="RDU68" s="30">
        <f t="shared" si="289"/>
        <v>0</v>
      </c>
      <c r="RDV68" s="30">
        <f t="shared" si="289"/>
        <v>0</v>
      </c>
      <c r="RDW68" s="30">
        <f t="shared" si="289"/>
        <v>0</v>
      </c>
      <c r="RDX68" s="30">
        <f t="shared" si="289"/>
        <v>0</v>
      </c>
      <c r="RDY68" s="30">
        <f t="shared" si="289"/>
        <v>0</v>
      </c>
      <c r="RDZ68" s="30">
        <f t="shared" si="289"/>
        <v>0</v>
      </c>
      <c r="REA68" s="30">
        <f t="shared" si="289"/>
        <v>0</v>
      </c>
      <c r="REB68" s="30">
        <f t="shared" si="289"/>
        <v>0</v>
      </c>
      <c r="REC68" s="30">
        <f t="shared" si="289"/>
        <v>0</v>
      </c>
      <c r="RED68" s="30">
        <f t="shared" si="289"/>
        <v>0</v>
      </c>
      <c r="REE68" s="30">
        <f t="shared" si="289"/>
        <v>0</v>
      </c>
      <c r="REF68" s="30">
        <f t="shared" si="289"/>
        <v>0</v>
      </c>
      <c r="REG68" s="30">
        <f t="shared" si="289"/>
        <v>0</v>
      </c>
      <c r="REH68" s="30">
        <f t="shared" si="289"/>
        <v>0</v>
      </c>
      <c r="REI68" s="30">
        <f t="shared" si="289"/>
        <v>0</v>
      </c>
      <c r="REJ68" s="30">
        <f t="shared" si="289"/>
        <v>0</v>
      </c>
      <c r="REK68" s="30">
        <f t="shared" si="289"/>
        <v>0</v>
      </c>
      <c r="REL68" s="30">
        <f t="shared" si="289"/>
        <v>0</v>
      </c>
      <c r="REM68" s="30">
        <f t="shared" si="289"/>
        <v>0</v>
      </c>
      <c r="REN68" s="30">
        <f t="shared" si="289"/>
        <v>0</v>
      </c>
      <c r="REO68" s="30">
        <f t="shared" si="289"/>
        <v>0</v>
      </c>
      <c r="REP68" s="30">
        <f t="shared" si="289"/>
        <v>0</v>
      </c>
      <c r="REQ68" s="30">
        <f t="shared" si="289"/>
        <v>0</v>
      </c>
      <c r="RER68" s="30">
        <f t="shared" si="289"/>
        <v>0</v>
      </c>
      <c r="RES68" s="30">
        <f t="shared" si="289"/>
        <v>0</v>
      </c>
      <c r="RET68" s="30">
        <f t="shared" si="289"/>
        <v>0</v>
      </c>
      <c r="REU68" s="30">
        <f t="shared" si="289"/>
        <v>0</v>
      </c>
      <c r="REV68" s="30">
        <f t="shared" si="289"/>
        <v>0</v>
      </c>
      <c r="REW68" s="30">
        <f t="shared" si="289"/>
        <v>0</v>
      </c>
      <c r="REX68" s="30">
        <f t="shared" si="289"/>
        <v>0</v>
      </c>
      <c r="REY68" s="30">
        <f t="shared" si="289"/>
        <v>0</v>
      </c>
      <c r="REZ68" s="30">
        <f t="shared" si="289"/>
        <v>0</v>
      </c>
      <c r="RFA68" s="30">
        <f t="shared" si="289"/>
        <v>0</v>
      </c>
      <c r="RFB68" s="30">
        <f t="shared" si="289"/>
        <v>0</v>
      </c>
      <c r="RFC68" s="30">
        <f t="shared" si="289"/>
        <v>0</v>
      </c>
      <c r="RFD68" s="30">
        <f t="shared" si="289"/>
        <v>0</v>
      </c>
      <c r="RFE68" s="30">
        <f t="shared" si="289"/>
        <v>0</v>
      </c>
      <c r="RFF68" s="30">
        <f t="shared" si="289"/>
        <v>0</v>
      </c>
      <c r="RFG68" s="30">
        <f t="shared" si="289"/>
        <v>0</v>
      </c>
      <c r="RFH68" s="30">
        <f t="shared" si="289"/>
        <v>0</v>
      </c>
      <c r="RFI68" s="30">
        <f t="shared" si="289"/>
        <v>0</v>
      </c>
      <c r="RFJ68" s="30">
        <f t="shared" si="289"/>
        <v>0</v>
      </c>
      <c r="RFK68" s="30">
        <f t="shared" si="289"/>
        <v>0</v>
      </c>
      <c r="RFL68" s="30">
        <f t="shared" si="289"/>
        <v>0</v>
      </c>
      <c r="RFM68" s="30">
        <f t="shared" si="289"/>
        <v>0</v>
      </c>
      <c r="RFN68" s="30">
        <f t="shared" si="289"/>
        <v>0</v>
      </c>
      <c r="RFO68" s="30">
        <f t="shared" si="289"/>
        <v>0</v>
      </c>
      <c r="RFP68" s="30">
        <f t="shared" si="289"/>
        <v>0</v>
      </c>
      <c r="RFQ68" s="30">
        <f t="shared" si="289"/>
        <v>0</v>
      </c>
      <c r="RFR68" s="30">
        <f t="shared" si="289"/>
        <v>0</v>
      </c>
      <c r="RFS68" s="30">
        <f t="shared" si="289"/>
        <v>0</v>
      </c>
      <c r="RFT68" s="30">
        <f t="shared" si="289"/>
        <v>0</v>
      </c>
      <c r="RFU68" s="30">
        <f t="shared" si="289"/>
        <v>0</v>
      </c>
      <c r="RFV68" s="30">
        <f t="shared" si="289"/>
        <v>0</v>
      </c>
      <c r="RFW68" s="30">
        <f t="shared" si="289"/>
        <v>0</v>
      </c>
      <c r="RFX68" s="30">
        <f t="shared" si="289"/>
        <v>0</v>
      </c>
      <c r="RFY68" s="30">
        <f t="shared" si="289"/>
        <v>0</v>
      </c>
      <c r="RFZ68" s="30">
        <f t="shared" ref="RFZ68:RIK68" si="290">IF(RFY2&gt;year_stop,0,RFY70)</f>
        <v>0</v>
      </c>
      <c r="RGA68" s="30">
        <f t="shared" si="290"/>
        <v>0</v>
      </c>
      <c r="RGB68" s="30">
        <f t="shared" si="290"/>
        <v>0</v>
      </c>
      <c r="RGC68" s="30">
        <f t="shared" si="290"/>
        <v>0</v>
      </c>
      <c r="RGD68" s="30">
        <f t="shared" si="290"/>
        <v>0</v>
      </c>
      <c r="RGE68" s="30">
        <f t="shared" si="290"/>
        <v>0</v>
      </c>
      <c r="RGF68" s="30">
        <f t="shared" si="290"/>
        <v>0</v>
      </c>
      <c r="RGG68" s="30">
        <f t="shared" si="290"/>
        <v>0</v>
      </c>
      <c r="RGH68" s="30">
        <f t="shared" si="290"/>
        <v>0</v>
      </c>
      <c r="RGI68" s="30">
        <f t="shared" si="290"/>
        <v>0</v>
      </c>
      <c r="RGJ68" s="30">
        <f t="shared" si="290"/>
        <v>0</v>
      </c>
      <c r="RGK68" s="30">
        <f t="shared" si="290"/>
        <v>0</v>
      </c>
      <c r="RGL68" s="30">
        <f t="shared" si="290"/>
        <v>0</v>
      </c>
      <c r="RGM68" s="30">
        <f t="shared" si="290"/>
        <v>0</v>
      </c>
      <c r="RGN68" s="30">
        <f t="shared" si="290"/>
        <v>0</v>
      </c>
      <c r="RGO68" s="30">
        <f t="shared" si="290"/>
        <v>0</v>
      </c>
      <c r="RGP68" s="30">
        <f t="shared" si="290"/>
        <v>0</v>
      </c>
      <c r="RGQ68" s="30">
        <f t="shared" si="290"/>
        <v>0</v>
      </c>
      <c r="RGR68" s="30">
        <f t="shared" si="290"/>
        <v>0</v>
      </c>
      <c r="RGS68" s="30">
        <f t="shared" si="290"/>
        <v>0</v>
      </c>
      <c r="RGT68" s="30">
        <f t="shared" si="290"/>
        <v>0</v>
      </c>
      <c r="RGU68" s="30">
        <f t="shared" si="290"/>
        <v>0</v>
      </c>
      <c r="RGV68" s="30">
        <f t="shared" si="290"/>
        <v>0</v>
      </c>
      <c r="RGW68" s="30">
        <f t="shared" si="290"/>
        <v>0</v>
      </c>
      <c r="RGX68" s="30">
        <f t="shared" si="290"/>
        <v>0</v>
      </c>
      <c r="RGY68" s="30">
        <f t="shared" si="290"/>
        <v>0</v>
      </c>
      <c r="RGZ68" s="30">
        <f t="shared" si="290"/>
        <v>0</v>
      </c>
      <c r="RHA68" s="30">
        <f t="shared" si="290"/>
        <v>0</v>
      </c>
      <c r="RHB68" s="30">
        <f t="shared" si="290"/>
        <v>0</v>
      </c>
      <c r="RHC68" s="30">
        <f t="shared" si="290"/>
        <v>0</v>
      </c>
      <c r="RHD68" s="30">
        <f t="shared" si="290"/>
        <v>0</v>
      </c>
      <c r="RHE68" s="30">
        <f t="shared" si="290"/>
        <v>0</v>
      </c>
      <c r="RHF68" s="30">
        <f t="shared" si="290"/>
        <v>0</v>
      </c>
      <c r="RHG68" s="30">
        <f t="shared" si="290"/>
        <v>0</v>
      </c>
      <c r="RHH68" s="30">
        <f t="shared" si="290"/>
        <v>0</v>
      </c>
      <c r="RHI68" s="30">
        <f t="shared" si="290"/>
        <v>0</v>
      </c>
      <c r="RHJ68" s="30">
        <f t="shared" si="290"/>
        <v>0</v>
      </c>
      <c r="RHK68" s="30">
        <f t="shared" si="290"/>
        <v>0</v>
      </c>
      <c r="RHL68" s="30">
        <f t="shared" si="290"/>
        <v>0</v>
      </c>
      <c r="RHM68" s="30">
        <f t="shared" si="290"/>
        <v>0</v>
      </c>
      <c r="RHN68" s="30">
        <f t="shared" si="290"/>
        <v>0</v>
      </c>
      <c r="RHO68" s="30">
        <f t="shared" si="290"/>
        <v>0</v>
      </c>
      <c r="RHP68" s="30">
        <f t="shared" si="290"/>
        <v>0</v>
      </c>
      <c r="RHQ68" s="30">
        <f t="shared" si="290"/>
        <v>0</v>
      </c>
      <c r="RHR68" s="30">
        <f t="shared" si="290"/>
        <v>0</v>
      </c>
      <c r="RHS68" s="30">
        <f t="shared" si="290"/>
        <v>0</v>
      </c>
      <c r="RHT68" s="30">
        <f t="shared" si="290"/>
        <v>0</v>
      </c>
      <c r="RHU68" s="30">
        <f t="shared" si="290"/>
        <v>0</v>
      </c>
      <c r="RHV68" s="30">
        <f t="shared" si="290"/>
        <v>0</v>
      </c>
      <c r="RHW68" s="30">
        <f t="shared" si="290"/>
        <v>0</v>
      </c>
      <c r="RHX68" s="30">
        <f t="shared" si="290"/>
        <v>0</v>
      </c>
      <c r="RHY68" s="30">
        <f t="shared" si="290"/>
        <v>0</v>
      </c>
      <c r="RHZ68" s="30">
        <f t="shared" si="290"/>
        <v>0</v>
      </c>
      <c r="RIA68" s="30">
        <f t="shared" si="290"/>
        <v>0</v>
      </c>
      <c r="RIB68" s="30">
        <f t="shared" si="290"/>
        <v>0</v>
      </c>
      <c r="RIC68" s="30">
        <f t="shared" si="290"/>
        <v>0</v>
      </c>
      <c r="RID68" s="30">
        <f t="shared" si="290"/>
        <v>0</v>
      </c>
      <c r="RIE68" s="30">
        <f t="shared" si="290"/>
        <v>0</v>
      </c>
      <c r="RIF68" s="30">
        <f t="shared" si="290"/>
        <v>0</v>
      </c>
      <c r="RIG68" s="30">
        <f t="shared" si="290"/>
        <v>0</v>
      </c>
      <c r="RIH68" s="30">
        <f t="shared" si="290"/>
        <v>0</v>
      </c>
      <c r="RII68" s="30">
        <f t="shared" si="290"/>
        <v>0</v>
      </c>
      <c r="RIJ68" s="30">
        <f t="shared" si="290"/>
        <v>0</v>
      </c>
      <c r="RIK68" s="30">
        <f t="shared" si="290"/>
        <v>0</v>
      </c>
      <c r="RIL68" s="30">
        <f t="shared" ref="RIL68:RKW68" si="291">IF(RIK2&gt;year_stop,0,RIK70)</f>
        <v>0</v>
      </c>
      <c r="RIM68" s="30">
        <f t="shared" si="291"/>
        <v>0</v>
      </c>
      <c r="RIN68" s="30">
        <f t="shared" si="291"/>
        <v>0</v>
      </c>
      <c r="RIO68" s="30">
        <f t="shared" si="291"/>
        <v>0</v>
      </c>
      <c r="RIP68" s="30">
        <f t="shared" si="291"/>
        <v>0</v>
      </c>
      <c r="RIQ68" s="30">
        <f t="shared" si="291"/>
        <v>0</v>
      </c>
      <c r="RIR68" s="30">
        <f t="shared" si="291"/>
        <v>0</v>
      </c>
      <c r="RIS68" s="30">
        <f t="shared" si="291"/>
        <v>0</v>
      </c>
      <c r="RIT68" s="30">
        <f t="shared" si="291"/>
        <v>0</v>
      </c>
      <c r="RIU68" s="30">
        <f t="shared" si="291"/>
        <v>0</v>
      </c>
      <c r="RIV68" s="30">
        <f t="shared" si="291"/>
        <v>0</v>
      </c>
      <c r="RIW68" s="30">
        <f t="shared" si="291"/>
        <v>0</v>
      </c>
      <c r="RIX68" s="30">
        <f t="shared" si="291"/>
        <v>0</v>
      </c>
      <c r="RIY68" s="30">
        <f t="shared" si="291"/>
        <v>0</v>
      </c>
      <c r="RIZ68" s="30">
        <f t="shared" si="291"/>
        <v>0</v>
      </c>
      <c r="RJA68" s="30">
        <f t="shared" si="291"/>
        <v>0</v>
      </c>
      <c r="RJB68" s="30">
        <f t="shared" si="291"/>
        <v>0</v>
      </c>
      <c r="RJC68" s="30">
        <f t="shared" si="291"/>
        <v>0</v>
      </c>
      <c r="RJD68" s="30">
        <f t="shared" si="291"/>
        <v>0</v>
      </c>
      <c r="RJE68" s="30">
        <f t="shared" si="291"/>
        <v>0</v>
      </c>
      <c r="RJF68" s="30">
        <f t="shared" si="291"/>
        <v>0</v>
      </c>
      <c r="RJG68" s="30">
        <f t="shared" si="291"/>
        <v>0</v>
      </c>
      <c r="RJH68" s="30">
        <f t="shared" si="291"/>
        <v>0</v>
      </c>
      <c r="RJI68" s="30">
        <f t="shared" si="291"/>
        <v>0</v>
      </c>
      <c r="RJJ68" s="30">
        <f t="shared" si="291"/>
        <v>0</v>
      </c>
      <c r="RJK68" s="30">
        <f t="shared" si="291"/>
        <v>0</v>
      </c>
      <c r="RJL68" s="30">
        <f t="shared" si="291"/>
        <v>0</v>
      </c>
      <c r="RJM68" s="30">
        <f t="shared" si="291"/>
        <v>0</v>
      </c>
      <c r="RJN68" s="30">
        <f t="shared" si="291"/>
        <v>0</v>
      </c>
      <c r="RJO68" s="30">
        <f t="shared" si="291"/>
        <v>0</v>
      </c>
      <c r="RJP68" s="30">
        <f t="shared" si="291"/>
        <v>0</v>
      </c>
      <c r="RJQ68" s="30">
        <f t="shared" si="291"/>
        <v>0</v>
      </c>
      <c r="RJR68" s="30">
        <f t="shared" si="291"/>
        <v>0</v>
      </c>
      <c r="RJS68" s="30">
        <f t="shared" si="291"/>
        <v>0</v>
      </c>
      <c r="RJT68" s="30">
        <f t="shared" si="291"/>
        <v>0</v>
      </c>
      <c r="RJU68" s="30">
        <f t="shared" si="291"/>
        <v>0</v>
      </c>
      <c r="RJV68" s="30">
        <f t="shared" si="291"/>
        <v>0</v>
      </c>
      <c r="RJW68" s="30">
        <f t="shared" si="291"/>
        <v>0</v>
      </c>
      <c r="RJX68" s="30">
        <f t="shared" si="291"/>
        <v>0</v>
      </c>
      <c r="RJY68" s="30">
        <f t="shared" si="291"/>
        <v>0</v>
      </c>
      <c r="RJZ68" s="30">
        <f t="shared" si="291"/>
        <v>0</v>
      </c>
      <c r="RKA68" s="30">
        <f t="shared" si="291"/>
        <v>0</v>
      </c>
      <c r="RKB68" s="30">
        <f t="shared" si="291"/>
        <v>0</v>
      </c>
      <c r="RKC68" s="30">
        <f t="shared" si="291"/>
        <v>0</v>
      </c>
      <c r="RKD68" s="30">
        <f t="shared" si="291"/>
        <v>0</v>
      </c>
      <c r="RKE68" s="30">
        <f t="shared" si="291"/>
        <v>0</v>
      </c>
      <c r="RKF68" s="30">
        <f t="shared" si="291"/>
        <v>0</v>
      </c>
      <c r="RKG68" s="30">
        <f t="shared" si="291"/>
        <v>0</v>
      </c>
      <c r="RKH68" s="30">
        <f t="shared" si="291"/>
        <v>0</v>
      </c>
      <c r="RKI68" s="30">
        <f t="shared" si="291"/>
        <v>0</v>
      </c>
      <c r="RKJ68" s="30">
        <f t="shared" si="291"/>
        <v>0</v>
      </c>
      <c r="RKK68" s="30">
        <f t="shared" si="291"/>
        <v>0</v>
      </c>
      <c r="RKL68" s="30">
        <f t="shared" si="291"/>
        <v>0</v>
      </c>
      <c r="RKM68" s="30">
        <f t="shared" si="291"/>
        <v>0</v>
      </c>
      <c r="RKN68" s="30">
        <f t="shared" si="291"/>
        <v>0</v>
      </c>
      <c r="RKO68" s="30">
        <f t="shared" si="291"/>
        <v>0</v>
      </c>
      <c r="RKP68" s="30">
        <f t="shared" si="291"/>
        <v>0</v>
      </c>
      <c r="RKQ68" s="30">
        <f t="shared" si="291"/>
        <v>0</v>
      </c>
      <c r="RKR68" s="30">
        <f t="shared" si="291"/>
        <v>0</v>
      </c>
      <c r="RKS68" s="30">
        <f t="shared" si="291"/>
        <v>0</v>
      </c>
      <c r="RKT68" s="30">
        <f t="shared" si="291"/>
        <v>0</v>
      </c>
      <c r="RKU68" s="30">
        <f t="shared" si="291"/>
        <v>0</v>
      </c>
      <c r="RKV68" s="30">
        <f t="shared" si="291"/>
        <v>0</v>
      </c>
      <c r="RKW68" s="30">
        <f t="shared" si="291"/>
        <v>0</v>
      </c>
      <c r="RKX68" s="30">
        <f t="shared" ref="RKX68:RNI68" si="292">IF(RKW2&gt;year_stop,0,RKW70)</f>
        <v>0</v>
      </c>
      <c r="RKY68" s="30">
        <f t="shared" si="292"/>
        <v>0</v>
      </c>
      <c r="RKZ68" s="30">
        <f t="shared" si="292"/>
        <v>0</v>
      </c>
      <c r="RLA68" s="30">
        <f t="shared" si="292"/>
        <v>0</v>
      </c>
      <c r="RLB68" s="30">
        <f t="shared" si="292"/>
        <v>0</v>
      </c>
      <c r="RLC68" s="30">
        <f t="shared" si="292"/>
        <v>0</v>
      </c>
      <c r="RLD68" s="30">
        <f t="shared" si="292"/>
        <v>0</v>
      </c>
      <c r="RLE68" s="30">
        <f t="shared" si="292"/>
        <v>0</v>
      </c>
      <c r="RLF68" s="30">
        <f t="shared" si="292"/>
        <v>0</v>
      </c>
      <c r="RLG68" s="30">
        <f t="shared" si="292"/>
        <v>0</v>
      </c>
      <c r="RLH68" s="30">
        <f t="shared" si="292"/>
        <v>0</v>
      </c>
      <c r="RLI68" s="30">
        <f t="shared" si="292"/>
        <v>0</v>
      </c>
      <c r="RLJ68" s="30">
        <f t="shared" si="292"/>
        <v>0</v>
      </c>
      <c r="RLK68" s="30">
        <f t="shared" si="292"/>
        <v>0</v>
      </c>
      <c r="RLL68" s="30">
        <f t="shared" si="292"/>
        <v>0</v>
      </c>
      <c r="RLM68" s="30">
        <f t="shared" si="292"/>
        <v>0</v>
      </c>
      <c r="RLN68" s="30">
        <f t="shared" si="292"/>
        <v>0</v>
      </c>
      <c r="RLO68" s="30">
        <f t="shared" si="292"/>
        <v>0</v>
      </c>
      <c r="RLP68" s="30">
        <f t="shared" si="292"/>
        <v>0</v>
      </c>
      <c r="RLQ68" s="30">
        <f t="shared" si="292"/>
        <v>0</v>
      </c>
      <c r="RLR68" s="30">
        <f t="shared" si="292"/>
        <v>0</v>
      </c>
      <c r="RLS68" s="30">
        <f t="shared" si="292"/>
        <v>0</v>
      </c>
      <c r="RLT68" s="30">
        <f t="shared" si="292"/>
        <v>0</v>
      </c>
      <c r="RLU68" s="30">
        <f t="shared" si="292"/>
        <v>0</v>
      </c>
      <c r="RLV68" s="30">
        <f t="shared" si="292"/>
        <v>0</v>
      </c>
      <c r="RLW68" s="30">
        <f t="shared" si="292"/>
        <v>0</v>
      </c>
      <c r="RLX68" s="30">
        <f t="shared" si="292"/>
        <v>0</v>
      </c>
      <c r="RLY68" s="30">
        <f t="shared" si="292"/>
        <v>0</v>
      </c>
      <c r="RLZ68" s="30">
        <f t="shared" si="292"/>
        <v>0</v>
      </c>
      <c r="RMA68" s="30">
        <f t="shared" si="292"/>
        <v>0</v>
      </c>
      <c r="RMB68" s="30">
        <f t="shared" si="292"/>
        <v>0</v>
      </c>
      <c r="RMC68" s="30">
        <f t="shared" si="292"/>
        <v>0</v>
      </c>
      <c r="RMD68" s="30">
        <f t="shared" si="292"/>
        <v>0</v>
      </c>
      <c r="RME68" s="30">
        <f t="shared" si="292"/>
        <v>0</v>
      </c>
      <c r="RMF68" s="30">
        <f t="shared" si="292"/>
        <v>0</v>
      </c>
      <c r="RMG68" s="30">
        <f t="shared" si="292"/>
        <v>0</v>
      </c>
      <c r="RMH68" s="30">
        <f t="shared" si="292"/>
        <v>0</v>
      </c>
      <c r="RMI68" s="30">
        <f t="shared" si="292"/>
        <v>0</v>
      </c>
      <c r="RMJ68" s="30">
        <f t="shared" si="292"/>
        <v>0</v>
      </c>
      <c r="RMK68" s="30">
        <f t="shared" si="292"/>
        <v>0</v>
      </c>
      <c r="RML68" s="30">
        <f t="shared" si="292"/>
        <v>0</v>
      </c>
      <c r="RMM68" s="30">
        <f t="shared" si="292"/>
        <v>0</v>
      </c>
      <c r="RMN68" s="30">
        <f t="shared" si="292"/>
        <v>0</v>
      </c>
      <c r="RMO68" s="30">
        <f t="shared" si="292"/>
        <v>0</v>
      </c>
      <c r="RMP68" s="30">
        <f t="shared" si="292"/>
        <v>0</v>
      </c>
      <c r="RMQ68" s="30">
        <f t="shared" si="292"/>
        <v>0</v>
      </c>
      <c r="RMR68" s="30">
        <f t="shared" si="292"/>
        <v>0</v>
      </c>
      <c r="RMS68" s="30">
        <f t="shared" si="292"/>
        <v>0</v>
      </c>
      <c r="RMT68" s="30">
        <f t="shared" si="292"/>
        <v>0</v>
      </c>
      <c r="RMU68" s="30">
        <f t="shared" si="292"/>
        <v>0</v>
      </c>
      <c r="RMV68" s="30">
        <f t="shared" si="292"/>
        <v>0</v>
      </c>
      <c r="RMW68" s="30">
        <f t="shared" si="292"/>
        <v>0</v>
      </c>
      <c r="RMX68" s="30">
        <f t="shared" si="292"/>
        <v>0</v>
      </c>
      <c r="RMY68" s="30">
        <f t="shared" si="292"/>
        <v>0</v>
      </c>
      <c r="RMZ68" s="30">
        <f t="shared" si="292"/>
        <v>0</v>
      </c>
      <c r="RNA68" s="30">
        <f t="shared" si="292"/>
        <v>0</v>
      </c>
      <c r="RNB68" s="30">
        <f t="shared" si="292"/>
        <v>0</v>
      </c>
      <c r="RNC68" s="30">
        <f t="shared" si="292"/>
        <v>0</v>
      </c>
      <c r="RND68" s="30">
        <f t="shared" si="292"/>
        <v>0</v>
      </c>
      <c r="RNE68" s="30">
        <f t="shared" si="292"/>
        <v>0</v>
      </c>
      <c r="RNF68" s="30">
        <f t="shared" si="292"/>
        <v>0</v>
      </c>
      <c r="RNG68" s="30">
        <f t="shared" si="292"/>
        <v>0</v>
      </c>
      <c r="RNH68" s="30">
        <f t="shared" si="292"/>
        <v>0</v>
      </c>
      <c r="RNI68" s="30">
        <f t="shared" si="292"/>
        <v>0</v>
      </c>
      <c r="RNJ68" s="30">
        <f t="shared" ref="RNJ68:RPU68" si="293">IF(RNI2&gt;year_stop,0,RNI70)</f>
        <v>0</v>
      </c>
      <c r="RNK68" s="30">
        <f t="shared" si="293"/>
        <v>0</v>
      </c>
      <c r="RNL68" s="30">
        <f t="shared" si="293"/>
        <v>0</v>
      </c>
      <c r="RNM68" s="30">
        <f t="shared" si="293"/>
        <v>0</v>
      </c>
      <c r="RNN68" s="30">
        <f t="shared" si="293"/>
        <v>0</v>
      </c>
      <c r="RNO68" s="30">
        <f t="shared" si="293"/>
        <v>0</v>
      </c>
      <c r="RNP68" s="30">
        <f t="shared" si="293"/>
        <v>0</v>
      </c>
      <c r="RNQ68" s="30">
        <f t="shared" si="293"/>
        <v>0</v>
      </c>
      <c r="RNR68" s="30">
        <f t="shared" si="293"/>
        <v>0</v>
      </c>
      <c r="RNS68" s="30">
        <f t="shared" si="293"/>
        <v>0</v>
      </c>
      <c r="RNT68" s="30">
        <f t="shared" si="293"/>
        <v>0</v>
      </c>
      <c r="RNU68" s="30">
        <f t="shared" si="293"/>
        <v>0</v>
      </c>
      <c r="RNV68" s="30">
        <f t="shared" si="293"/>
        <v>0</v>
      </c>
      <c r="RNW68" s="30">
        <f t="shared" si="293"/>
        <v>0</v>
      </c>
      <c r="RNX68" s="30">
        <f t="shared" si="293"/>
        <v>0</v>
      </c>
      <c r="RNY68" s="30">
        <f t="shared" si="293"/>
        <v>0</v>
      </c>
      <c r="RNZ68" s="30">
        <f t="shared" si="293"/>
        <v>0</v>
      </c>
      <c r="ROA68" s="30">
        <f t="shared" si="293"/>
        <v>0</v>
      </c>
      <c r="ROB68" s="30">
        <f t="shared" si="293"/>
        <v>0</v>
      </c>
      <c r="ROC68" s="30">
        <f t="shared" si="293"/>
        <v>0</v>
      </c>
      <c r="ROD68" s="30">
        <f t="shared" si="293"/>
        <v>0</v>
      </c>
      <c r="ROE68" s="30">
        <f t="shared" si="293"/>
        <v>0</v>
      </c>
      <c r="ROF68" s="30">
        <f t="shared" si="293"/>
        <v>0</v>
      </c>
      <c r="ROG68" s="30">
        <f t="shared" si="293"/>
        <v>0</v>
      </c>
      <c r="ROH68" s="30">
        <f t="shared" si="293"/>
        <v>0</v>
      </c>
      <c r="ROI68" s="30">
        <f t="shared" si="293"/>
        <v>0</v>
      </c>
      <c r="ROJ68" s="30">
        <f t="shared" si="293"/>
        <v>0</v>
      </c>
      <c r="ROK68" s="30">
        <f t="shared" si="293"/>
        <v>0</v>
      </c>
      <c r="ROL68" s="30">
        <f t="shared" si="293"/>
        <v>0</v>
      </c>
      <c r="ROM68" s="30">
        <f t="shared" si="293"/>
        <v>0</v>
      </c>
      <c r="RON68" s="30">
        <f t="shared" si="293"/>
        <v>0</v>
      </c>
      <c r="ROO68" s="30">
        <f t="shared" si="293"/>
        <v>0</v>
      </c>
      <c r="ROP68" s="30">
        <f t="shared" si="293"/>
        <v>0</v>
      </c>
      <c r="ROQ68" s="30">
        <f t="shared" si="293"/>
        <v>0</v>
      </c>
      <c r="ROR68" s="30">
        <f t="shared" si="293"/>
        <v>0</v>
      </c>
      <c r="ROS68" s="30">
        <f t="shared" si="293"/>
        <v>0</v>
      </c>
      <c r="ROT68" s="30">
        <f t="shared" si="293"/>
        <v>0</v>
      </c>
      <c r="ROU68" s="30">
        <f t="shared" si="293"/>
        <v>0</v>
      </c>
      <c r="ROV68" s="30">
        <f t="shared" si="293"/>
        <v>0</v>
      </c>
      <c r="ROW68" s="30">
        <f t="shared" si="293"/>
        <v>0</v>
      </c>
      <c r="ROX68" s="30">
        <f t="shared" si="293"/>
        <v>0</v>
      </c>
      <c r="ROY68" s="30">
        <f t="shared" si="293"/>
        <v>0</v>
      </c>
      <c r="ROZ68" s="30">
        <f t="shared" si="293"/>
        <v>0</v>
      </c>
      <c r="RPA68" s="30">
        <f t="shared" si="293"/>
        <v>0</v>
      </c>
      <c r="RPB68" s="30">
        <f t="shared" si="293"/>
        <v>0</v>
      </c>
      <c r="RPC68" s="30">
        <f t="shared" si="293"/>
        <v>0</v>
      </c>
      <c r="RPD68" s="30">
        <f t="shared" si="293"/>
        <v>0</v>
      </c>
      <c r="RPE68" s="30">
        <f t="shared" si="293"/>
        <v>0</v>
      </c>
      <c r="RPF68" s="30">
        <f t="shared" si="293"/>
        <v>0</v>
      </c>
      <c r="RPG68" s="30">
        <f t="shared" si="293"/>
        <v>0</v>
      </c>
      <c r="RPH68" s="30">
        <f t="shared" si="293"/>
        <v>0</v>
      </c>
      <c r="RPI68" s="30">
        <f t="shared" si="293"/>
        <v>0</v>
      </c>
      <c r="RPJ68" s="30">
        <f t="shared" si="293"/>
        <v>0</v>
      </c>
      <c r="RPK68" s="30">
        <f t="shared" si="293"/>
        <v>0</v>
      </c>
      <c r="RPL68" s="30">
        <f t="shared" si="293"/>
        <v>0</v>
      </c>
      <c r="RPM68" s="30">
        <f t="shared" si="293"/>
        <v>0</v>
      </c>
      <c r="RPN68" s="30">
        <f t="shared" si="293"/>
        <v>0</v>
      </c>
      <c r="RPO68" s="30">
        <f t="shared" si="293"/>
        <v>0</v>
      </c>
      <c r="RPP68" s="30">
        <f t="shared" si="293"/>
        <v>0</v>
      </c>
      <c r="RPQ68" s="30">
        <f t="shared" si="293"/>
        <v>0</v>
      </c>
      <c r="RPR68" s="30">
        <f t="shared" si="293"/>
        <v>0</v>
      </c>
      <c r="RPS68" s="30">
        <f t="shared" si="293"/>
        <v>0</v>
      </c>
      <c r="RPT68" s="30">
        <f t="shared" si="293"/>
        <v>0</v>
      </c>
      <c r="RPU68" s="30">
        <f t="shared" si="293"/>
        <v>0</v>
      </c>
      <c r="RPV68" s="30">
        <f t="shared" ref="RPV68:RSG68" si="294">IF(RPU2&gt;year_stop,0,RPU70)</f>
        <v>0</v>
      </c>
      <c r="RPW68" s="30">
        <f t="shared" si="294"/>
        <v>0</v>
      </c>
      <c r="RPX68" s="30">
        <f t="shared" si="294"/>
        <v>0</v>
      </c>
      <c r="RPY68" s="30">
        <f t="shared" si="294"/>
        <v>0</v>
      </c>
      <c r="RPZ68" s="30">
        <f t="shared" si="294"/>
        <v>0</v>
      </c>
      <c r="RQA68" s="30">
        <f t="shared" si="294"/>
        <v>0</v>
      </c>
      <c r="RQB68" s="30">
        <f t="shared" si="294"/>
        <v>0</v>
      </c>
      <c r="RQC68" s="30">
        <f t="shared" si="294"/>
        <v>0</v>
      </c>
      <c r="RQD68" s="30">
        <f t="shared" si="294"/>
        <v>0</v>
      </c>
      <c r="RQE68" s="30">
        <f t="shared" si="294"/>
        <v>0</v>
      </c>
      <c r="RQF68" s="30">
        <f t="shared" si="294"/>
        <v>0</v>
      </c>
      <c r="RQG68" s="30">
        <f t="shared" si="294"/>
        <v>0</v>
      </c>
      <c r="RQH68" s="30">
        <f t="shared" si="294"/>
        <v>0</v>
      </c>
      <c r="RQI68" s="30">
        <f t="shared" si="294"/>
        <v>0</v>
      </c>
      <c r="RQJ68" s="30">
        <f t="shared" si="294"/>
        <v>0</v>
      </c>
      <c r="RQK68" s="30">
        <f t="shared" si="294"/>
        <v>0</v>
      </c>
      <c r="RQL68" s="30">
        <f t="shared" si="294"/>
        <v>0</v>
      </c>
      <c r="RQM68" s="30">
        <f t="shared" si="294"/>
        <v>0</v>
      </c>
      <c r="RQN68" s="30">
        <f t="shared" si="294"/>
        <v>0</v>
      </c>
      <c r="RQO68" s="30">
        <f t="shared" si="294"/>
        <v>0</v>
      </c>
      <c r="RQP68" s="30">
        <f t="shared" si="294"/>
        <v>0</v>
      </c>
      <c r="RQQ68" s="30">
        <f t="shared" si="294"/>
        <v>0</v>
      </c>
      <c r="RQR68" s="30">
        <f t="shared" si="294"/>
        <v>0</v>
      </c>
      <c r="RQS68" s="30">
        <f t="shared" si="294"/>
        <v>0</v>
      </c>
      <c r="RQT68" s="30">
        <f t="shared" si="294"/>
        <v>0</v>
      </c>
      <c r="RQU68" s="30">
        <f t="shared" si="294"/>
        <v>0</v>
      </c>
      <c r="RQV68" s="30">
        <f t="shared" si="294"/>
        <v>0</v>
      </c>
      <c r="RQW68" s="30">
        <f t="shared" si="294"/>
        <v>0</v>
      </c>
      <c r="RQX68" s="30">
        <f t="shared" si="294"/>
        <v>0</v>
      </c>
      <c r="RQY68" s="30">
        <f t="shared" si="294"/>
        <v>0</v>
      </c>
      <c r="RQZ68" s="30">
        <f t="shared" si="294"/>
        <v>0</v>
      </c>
      <c r="RRA68" s="30">
        <f t="shared" si="294"/>
        <v>0</v>
      </c>
      <c r="RRB68" s="30">
        <f t="shared" si="294"/>
        <v>0</v>
      </c>
      <c r="RRC68" s="30">
        <f t="shared" si="294"/>
        <v>0</v>
      </c>
      <c r="RRD68" s="30">
        <f t="shared" si="294"/>
        <v>0</v>
      </c>
      <c r="RRE68" s="30">
        <f t="shared" si="294"/>
        <v>0</v>
      </c>
      <c r="RRF68" s="30">
        <f t="shared" si="294"/>
        <v>0</v>
      </c>
      <c r="RRG68" s="30">
        <f t="shared" si="294"/>
        <v>0</v>
      </c>
      <c r="RRH68" s="30">
        <f t="shared" si="294"/>
        <v>0</v>
      </c>
      <c r="RRI68" s="30">
        <f t="shared" si="294"/>
        <v>0</v>
      </c>
      <c r="RRJ68" s="30">
        <f t="shared" si="294"/>
        <v>0</v>
      </c>
      <c r="RRK68" s="30">
        <f t="shared" si="294"/>
        <v>0</v>
      </c>
      <c r="RRL68" s="30">
        <f t="shared" si="294"/>
        <v>0</v>
      </c>
      <c r="RRM68" s="30">
        <f t="shared" si="294"/>
        <v>0</v>
      </c>
      <c r="RRN68" s="30">
        <f t="shared" si="294"/>
        <v>0</v>
      </c>
      <c r="RRO68" s="30">
        <f t="shared" si="294"/>
        <v>0</v>
      </c>
      <c r="RRP68" s="30">
        <f t="shared" si="294"/>
        <v>0</v>
      </c>
      <c r="RRQ68" s="30">
        <f t="shared" si="294"/>
        <v>0</v>
      </c>
      <c r="RRR68" s="30">
        <f t="shared" si="294"/>
        <v>0</v>
      </c>
      <c r="RRS68" s="30">
        <f t="shared" si="294"/>
        <v>0</v>
      </c>
      <c r="RRT68" s="30">
        <f t="shared" si="294"/>
        <v>0</v>
      </c>
      <c r="RRU68" s="30">
        <f t="shared" si="294"/>
        <v>0</v>
      </c>
      <c r="RRV68" s="30">
        <f t="shared" si="294"/>
        <v>0</v>
      </c>
      <c r="RRW68" s="30">
        <f t="shared" si="294"/>
        <v>0</v>
      </c>
      <c r="RRX68" s="30">
        <f t="shared" si="294"/>
        <v>0</v>
      </c>
      <c r="RRY68" s="30">
        <f t="shared" si="294"/>
        <v>0</v>
      </c>
      <c r="RRZ68" s="30">
        <f t="shared" si="294"/>
        <v>0</v>
      </c>
      <c r="RSA68" s="30">
        <f t="shared" si="294"/>
        <v>0</v>
      </c>
      <c r="RSB68" s="30">
        <f t="shared" si="294"/>
        <v>0</v>
      </c>
      <c r="RSC68" s="30">
        <f t="shared" si="294"/>
        <v>0</v>
      </c>
      <c r="RSD68" s="30">
        <f t="shared" si="294"/>
        <v>0</v>
      </c>
      <c r="RSE68" s="30">
        <f t="shared" si="294"/>
        <v>0</v>
      </c>
      <c r="RSF68" s="30">
        <f t="shared" si="294"/>
        <v>0</v>
      </c>
      <c r="RSG68" s="30">
        <f t="shared" si="294"/>
        <v>0</v>
      </c>
      <c r="RSH68" s="30">
        <f t="shared" ref="RSH68:RUS68" si="295">IF(RSG2&gt;year_stop,0,RSG70)</f>
        <v>0</v>
      </c>
      <c r="RSI68" s="30">
        <f t="shared" si="295"/>
        <v>0</v>
      </c>
      <c r="RSJ68" s="30">
        <f t="shared" si="295"/>
        <v>0</v>
      </c>
      <c r="RSK68" s="30">
        <f t="shared" si="295"/>
        <v>0</v>
      </c>
      <c r="RSL68" s="30">
        <f t="shared" si="295"/>
        <v>0</v>
      </c>
      <c r="RSM68" s="30">
        <f t="shared" si="295"/>
        <v>0</v>
      </c>
      <c r="RSN68" s="30">
        <f t="shared" si="295"/>
        <v>0</v>
      </c>
      <c r="RSO68" s="30">
        <f t="shared" si="295"/>
        <v>0</v>
      </c>
      <c r="RSP68" s="30">
        <f t="shared" si="295"/>
        <v>0</v>
      </c>
      <c r="RSQ68" s="30">
        <f t="shared" si="295"/>
        <v>0</v>
      </c>
      <c r="RSR68" s="30">
        <f t="shared" si="295"/>
        <v>0</v>
      </c>
      <c r="RSS68" s="30">
        <f t="shared" si="295"/>
        <v>0</v>
      </c>
      <c r="RST68" s="30">
        <f t="shared" si="295"/>
        <v>0</v>
      </c>
      <c r="RSU68" s="30">
        <f t="shared" si="295"/>
        <v>0</v>
      </c>
      <c r="RSV68" s="30">
        <f t="shared" si="295"/>
        <v>0</v>
      </c>
      <c r="RSW68" s="30">
        <f t="shared" si="295"/>
        <v>0</v>
      </c>
      <c r="RSX68" s="30">
        <f t="shared" si="295"/>
        <v>0</v>
      </c>
      <c r="RSY68" s="30">
        <f t="shared" si="295"/>
        <v>0</v>
      </c>
      <c r="RSZ68" s="30">
        <f t="shared" si="295"/>
        <v>0</v>
      </c>
      <c r="RTA68" s="30">
        <f t="shared" si="295"/>
        <v>0</v>
      </c>
      <c r="RTB68" s="30">
        <f t="shared" si="295"/>
        <v>0</v>
      </c>
      <c r="RTC68" s="30">
        <f t="shared" si="295"/>
        <v>0</v>
      </c>
      <c r="RTD68" s="30">
        <f t="shared" si="295"/>
        <v>0</v>
      </c>
      <c r="RTE68" s="30">
        <f t="shared" si="295"/>
        <v>0</v>
      </c>
      <c r="RTF68" s="30">
        <f t="shared" si="295"/>
        <v>0</v>
      </c>
      <c r="RTG68" s="30">
        <f t="shared" si="295"/>
        <v>0</v>
      </c>
      <c r="RTH68" s="30">
        <f t="shared" si="295"/>
        <v>0</v>
      </c>
      <c r="RTI68" s="30">
        <f t="shared" si="295"/>
        <v>0</v>
      </c>
      <c r="RTJ68" s="30">
        <f t="shared" si="295"/>
        <v>0</v>
      </c>
      <c r="RTK68" s="30">
        <f t="shared" si="295"/>
        <v>0</v>
      </c>
      <c r="RTL68" s="30">
        <f t="shared" si="295"/>
        <v>0</v>
      </c>
      <c r="RTM68" s="30">
        <f t="shared" si="295"/>
        <v>0</v>
      </c>
      <c r="RTN68" s="30">
        <f t="shared" si="295"/>
        <v>0</v>
      </c>
      <c r="RTO68" s="30">
        <f t="shared" si="295"/>
        <v>0</v>
      </c>
      <c r="RTP68" s="30">
        <f t="shared" si="295"/>
        <v>0</v>
      </c>
      <c r="RTQ68" s="30">
        <f t="shared" si="295"/>
        <v>0</v>
      </c>
      <c r="RTR68" s="30">
        <f t="shared" si="295"/>
        <v>0</v>
      </c>
      <c r="RTS68" s="30">
        <f t="shared" si="295"/>
        <v>0</v>
      </c>
      <c r="RTT68" s="30">
        <f t="shared" si="295"/>
        <v>0</v>
      </c>
      <c r="RTU68" s="30">
        <f t="shared" si="295"/>
        <v>0</v>
      </c>
      <c r="RTV68" s="30">
        <f t="shared" si="295"/>
        <v>0</v>
      </c>
      <c r="RTW68" s="30">
        <f t="shared" si="295"/>
        <v>0</v>
      </c>
      <c r="RTX68" s="30">
        <f t="shared" si="295"/>
        <v>0</v>
      </c>
      <c r="RTY68" s="30">
        <f t="shared" si="295"/>
        <v>0</v>
      </c>
      <c r="RTZ68" s="30">
        <f t="shared" si="295"/>
        <v>0</v>
      </c>
      <c r="RUA68" s="30">
        <f t="shared" si="295"/>
        <v>0</v>
      </c>
      <c r="RUB68" s="30">
        <f t="shared" si="295"/>
        <v>0</v>
      </c>
      <c r="RUC68" s="30">
        <f t="shared" si="295"/>
        <v>0</v>
      </c>
      <c r="RUD68" s="30">
        <f t="shared" si="295"/>
        <v>0</v>
      </c>
      <c r="RUE68" s="30">
        <f t="shared" si="295"/>
        <v>0</v>
      </c>
      <c r="RUF68" s="30">
        <f t="shared" si="295"/>
        <v>0</v>
      </c>
      <c r="RUG68" s="30">
        <f t="shared" si="295"/>
        <v>0</v>
      </c>
      <c r="RUH68" s="30">
        <f t="shared" si="295"/>
        <v>0</v>
      </c>
      <c r="RUI68" s="30">
        <f t="shared" si="295"/>
        <v>0</v>
      </c>
      <c r="RUJ68" s="30">
        <f t="shared" si="295"/>
        <v>0</v>
      </c>
      <c r="RUK68" s="30">
        <f t="shared" si="295"/>
        <v>0</v>
      </c>
      <c r="RUL68" s="30">
        <f t="shared" si="295"/>
        <v>0</v>
      </c>
      <c r="RUM68" s="30">
        <f t="shared" si="295"/>
        <v>0</v>
      </c>
      <c r="RUN68" s="30">
        <f t="shared" si="295"/>
        <v>0</v>
      </c>
      <c r="RUO68" s="30">
        <f t="shared" si="295"/>
        <v>0</v>
      </c>
      <c r="RUP68" s="30">
        <f t="shared" si="295"/>
        <v>0</v>
      </c>
      <c r="RUQ68" s="30">
        <f t="shared" si="295"/>
        <v>0</v>
      </c>
      <c r="RUR68" s="30">
        <f t="shared" si="295"/>
        <v>0</v>
      </c>
      <c r="RUS68" s="30">
        <f t="shared" si="295"/>
        <v>0</v>
      </c>
      <c r="RUT68" s="30">
        <f t="shared" ref="RUT68:RXE68" si="296">IF(RUS2&gt;year_stop,0,RUS70)</f>
        <v>0</v>
      </c>
      <c r="RUU68" s="30">
        <f t="shared" si="296"/>
        <v>0</v>
      </c>
      <c r="RUV68" s="30">
        <f t="shared" si="296"/>
        <v>0</v>
      </c>
      <c r="RUW68" s="30">
        <f t="shared" si="296"/>
        <v>0</v>
      </c>
      <c r="RUX68" s="30">
        <f t="shared" si="296"/>
        <v>0</v>
      </c>
      <c r="RUY68" s="30">
        <f t="shared" si="296"/>
        <v>0</v>
      </c>
      <c r="RUZ68" s="30">
        <f t="shared" si="296"/>
        <v>0</v>
      </c>
      <c r="RVA68" s="30">
        <f t="shared" si="296"/>
        <v>0</v>
      </c>
      <c r="RVB68" s="30">
        <f t="shared" si="296"/>
        <v>0</v>
      </c>
      <c r="RVC68" s="30">
        <f t="shared" si="296"/>
        <v>0</v>
      </c>
      <c r="RVD68" s="30">
        <f t="shared" si="296"/>
        <v>0</v>
      </c>
      <c r="RVE68" s="30">
        <f t="shared" si="296"/>
        <v>0</v>
      </c>
      <c r="RVF68" s="30">
        <f t="shared" si="296"/>
        <v>0</v>
      </c>
      <c r="RVG68" s="30">
        <f t="shared" si="296"/>
        <v>0</v>
      </c>
      <c r="RVH68" s="30">
        <f t="shared" si="296"/>
        <v>0</v>
      </c>
      <c r="RVI68" s="30">
        <f t="shared" si="296"/>
        <v>0</v>
      </c>
      <c r="RVJ68" s="30">
        <f t="shared" si="296"/>
        <v>0</v>
      </c>
      <c r="RVK68" s="30">
        <f t="shared" si="296"/>
        <v>0</v>
      </c>
      <c r="RVL68" s="30">
        <f t="shared" si="296"/>
        <v>0</v>
      </c>
      <c r="RVM68" s="30">
        <f t="shared" si="296"/>
        <v>0</v>
      </c>
      <c r="RVN68" s="30">
        <f t="shared" si="296"/>
        <v>0</v>
      </c>
      <c r="RVO68" s="30">
        <f t="shared" si="296"/>
        <v>0</v>
      </c>
      <c r="RVP68" s="30">
        <f t="shared" si="296"/>
        <v>0</v>
      </c>
      <c r="RVQ68" s="30">
        <f t="shared" si="296"/>
        <v>0</v>
      </c>
      <c r="RVR68" s="30">
        <f t="shared" si="296"/>
        <v>0</v>
      </c>
      <c r="RVS68" s="30">
        <f t="shared" si="296"/>
        <v>0</v>
      </c>
      <c r="RVT68" s="30">
        <f t="shared" si="296"/>
        <v>0</v>
      </c>
      <c r="RVU68" s="30">
        <f t="shared" si="296"/>
        <v>0</v>
      </c>
      <c r="RVV68" s="30">
        <f t="shared" si="296"/>
        <v>0</v>
      </c>
      <c r="RVW68" s="30">
        <f t="shared" si="296"/>
        <v>0</v>
      </c>
      <c r="RVX68" s="30">
        <f t="shared" si="296"/>
        <v>0</v>
      </c>
      <c r="RVY68" s="30">
        <f t="shared" si="296"/>
        <v>0</v>
      </c>
      <c r="RVZ68" s="30">
        <f t="shared" si="296"/>
        <v>0</v>
      </c>
      <c r="RWA68" s="30">
        <f t="shared" si="296"/>
        <v>0</v>
      </c>
      <c r="RWB68" s="30">
        <f t="shared" si="296"/>
        <v>0</v>
      </c>
      <c r="RWC68" s="30">
        <f t="shared" si="296"/>
        <v>0</v>
      </c>
      <c r="RWD68" s="30">
        <f t="shared" si="296"/>
        <v>0</v>
      </c>
      <c r="RWE68" s="30">
        <f t="shared" si="296"/>
        <v>0</v>
      </c>
      <c r="RWF68" s="30">
        <f t="shared" si="296"/>
        <v>0</v>
      </c>
      <c r="RWG68" s="30">
        <f t="shared" si="296"/>
        <v>0</v>
      </c>
      <c r="RWH68" s="30">
        <f t="shared" si="296"/>
        <v>0</v>
      </c>
      <c r="RWI68" s="30">
        <f t="shared" si="296"/>
        <v>0</v>
      </c>
      <c r="RWJ68" s="30">
        <f t="shared" si="296"/>
        <v>0</v>
      </c>
      <c r="RWK68" s="30">
        <f t="shared" si="296"/>
        <v>0</v>
      </c>
      <c r="RWL68" s="30">
        <f t="shared" si="296"/>
        <v>0</v>
      </c>
      <c r="RWM68" s="30">
        <f t="shared" si="296"/>
        <v>0</v>
      </c>
      <c r="RWN68" s="30">
        <f t="shared" si="296"/>
        <v>0</v>
      </c>
      <c r="RWO68" s="30">
        <f t="shared" si="296"/>
        <v>0</v>
      </c>
      <c r="RWP68" s="30">
        <f t="shared" si="296"/>
        <v>0</v>
      </c>
      <c r="RWQ68" s="30">
        <f t="shared" si="296"/>
        <v>0</v>
      </c>
      <c r="RWR68" s="30">
        <f t="shared" si="296"/>
        <v>0</v>
      </c>
      <c r="RWS68" s="30">
        <f t="shared" si="296"/>
        <v>0</v>
      </c>
      <c r="RWT68" s="30">
        <f t="shared" si="296"/>
        <v>0</v>
      </c>
      <c r="RWU68" s="30">
        <f t="shared" si="296"/>
        <v>0</v>
      </c>
      <c r="RWV68" s="30">
        <f t="shared" si="296"/>
        <v>0</v>
      </c>
      <c r="RWW68" s="30">
        <f t="shared" si="296"/>
        <v>0</v>
      </c>
      <c r="RWX68" s="30">
        <f t="shared" si="296"/>
        <v>0</v>
      </c>
      <c r="RWY68" s="30">
        <f t="shared" si="296"/>
        <v>0</v>
      </c>
      <c r="RWZ68" s="30">
        <f t="shared" si="296"/>
        <v>0</v>
      </c>
      <c r="RXA68" s="30">
        <f t="shared" si="296"/>
        <v>0</v>
      </c>
      <c r="RXB68" s="30">
        <f t="shared" si="296"/>
        <v>0</v>
      </c>
      <c r="RXC68" s="30">
        <f t="shared" si="296"/>
        <v>0</v>
      </c>
      <c r="RXD68" s="30">
        <f t="shared" si="296"/>
        <v>0</v>
      </c>
      <c r="RXE68" s="30">
        <f t="shared" si="296"/>
        <v>0</v>
      </c>
      <c r="RXF68" s="30">
        <f t="shared" ref="RXF68:RZQ68" si="297">IF(RXE2&gt;year_stop,0,RXE70)</f>
        <v>0</v>
      </c>
      <c r="RXG68" s="30">
        <f t="shared" si="297"/>
        <v>0</v>
      </c>
      <c r="RXH68" s="30">
        <f t="shared" si="297"/>
        <v>0</v>
      </c>
      <c r="RXI68" s="30">
        <f t="shared" si="297"/>
        <v>0</v>
      </c>
      <c r="RXJ68" s="30">
        <f t="shared" si="297"/>
        <v>0</v>
      </c>
      <c r="RXK68" s="30">
        <f t="shared" si="297"/>
        <v>0</v>
      </c>
      <c r="RXL68" s="30">
        <f t="shared" si="297"/>
        <v>0</v>
      </c>
      <c r="RXM68" s="30">
        <f t="shared" si="297"/>
        <v>0</v>
      </c>
      <c r="RXN68" s="30">
        <f t="shared" si="297"/>
        <v>0</v>
      </c>
      <c r="RXO68" s="30">
        <f t="shared" si="297"/>
        <v>0</v>
      </c>
      <c r="RXP68" s="30">
        <f t="shared" si="297"/>
        <v>0</v>
      </c>
      <c r="RXQ68" s="30">
        <f t="shared" si="297"/>
        <v>0</v>
      </c>
      <c r="RXR68" s="30">
        <f t="shared" si="297"/>
        <v>0</v>
      </c>
      <c r="RXS68" s="30">
        <f t="shared" si="297"/>
        <v>0</v>
      </c>
      <c r="RXT68" s="30">
        <f t="shared" si="297"/>
        <v>0</v>
      </c>
      <c r="RXU68" s="30">
        <f t="shared" si="297"/>
        <v>0</v>
      </c>
      <c r="RXV68" s="30">
        <f t="shared" si="297"/>
        <v>0</v>
      </c>
      <c r="RXW68" s="30">
        <f t="shared" si="297"/>
        <v>0</v>
      </c>
      <c r="RXX68" s="30">
        <f t="shared" si="297"/>
        <v>0</v>
      </c>
      <c r="RXY68" s="30">
        <f t="shared" si="297"/>
        <v>0</v>
      </c>
      <c r="RXZ68" s="30">
        <f t="shared" si="297"/>
        <v>0</v>
      </c>
      <c r="RYA68" s="30">
        <f t="shared" si="297"/>
        <v>0</v>
      </c>
      <c r="RYB68" s="30">
        <f t="shared" si="297"/>
        <v>0</v>
      </c>
      <c r="RYC68" s="30">
        <f t="shared" si="297"/>
        <v>0</v>
      </c>
      <c r="RYD68" s="30">
        <f t="shared" si="297"/>
        <v>0</v>
      </c>
      <c r="RYE68" s="30">
        <f t="shared" si="297"/>
        <v>0</v>
      </c>
      <c r="RYF68" s="30">
        <f t="shared" si="297"/>
        <v>0</v>
      </c>
      <c r="RYG68" s="30">
        <f t="shared" si="297"/>
        <v>0</v>
      </c>
      <c r="RYH68" s="30">
        <f t="shared" si="297"/>
        <v>0</v>
      </c>
      <c r="RYI68" s="30">
        <f t="shared" si="297"/>
        <v>0</v>
      </c>
      <c r="RYJ68" s="30">
        <f t="shared" si="297"/>
        <v>0</v>
      </c>
      <c r="RYK68" s="30">
        <f t="shared" si="297"/>
        <v>0</v>
      </c>
      <c r="RYL68" s="30">
        <f t="shared" si="297"/>
        <v>0</v>
      </c>
      <c r="RYM68" s="30">
        <f t="shared" si="297"/>
        <v>0</v>
      </c>
      <c r="RYN68" s="30">
        <f t="shared" si="297"/>
        <v>0</v>
      </c>
      <c r="RYO68" s="30">
        <f t="shared" si="297"/>
        <v>0</v>
      </c>
      <c r="RYP68" s="30">
        <f t="shared" si="297"/>
        <v>0</v>
      </c>
      <c r="RYQ68" s="30">
        <f t="shared" si="297"/>
        <v>0</v>
      </c>
      <c r="RYR68" s="30">
        <f t="shared" si="297"/>
        <v>0</v>
      </c>
      <c r="RYS68" s="30">
        <f t="shared" si="297"/>
        <v>0</v>
      </c>
      <c r="RYT68" s="30">
        <f t="shared" si="297"/>
        <v>0</v>
      </c>
      <c r="RYU68" s="30">
        <f t="shared" si="297"/>
        <v>0</v>
      </c>
      <c r="RYV68" s="30">
        <f t="shared" si="297"/>
        <v>0</v>
      </c>
      <c r="RYW68" s="30">
        <f t="shared" si="297"/>
        <v>0</v>
      </c>
      <c r="RYX68" s="30">
        <f t="shared" si="297"/>
        <v>0</v>
      </c>
      <c r="RYY68" s="30">
        <f t="shared" si="297"/>
        <v>0</v>
      </c>
      <c r="RYZ68" s="30">
        <f t="shared" si="297"/>
        <v>0</v>
      </c>
      <c r="RZA68" s="30">
        <f t="shared" si="297"/>
        <v>0</v>
      </c>
      <c r="RZB68" s="30">
        <f t="shared" si="297"/>
        <v>0</v>
      </c>
      <c r="RZC68" s="30">
        <f t="shared" si="297"/>
        <v>0</v>
      </c>
      <c r="RZD68" s="30">
        <f t="shared" si="297"/>
        <v>0</v>
      </c>
      <c r="RZE68" s="30">
        <f t="shared" si="297"/>
        <v>0</v>
      </c>
      <c r="RZF68" s="30">
        <f t="shared" si="297"/>
        <v>0</v>
      </c>
      <c r="RZG68" s="30">
        <f t="shared" si="297"/>
        <v>0</v>
      </c>
      <c r="RZH68" s="30">
        <f t="shared" si="297"/>
        <v>0</v>
      </c>
      <c r="RZI68" s="30">
        <f t="shared" si="297"/>
        <v>0</v>
      </c>
      <c r="RZJ68" s="30">
        <f t="shared" si="297"/>
        <v>0</v>
      </c>
      <c r="RZK68" s="30">
        <f t="shared" si="297"/>
        <v>0</v>
      </c>
      <c r="RZL68" s="30">
        <f t="shared" si="297"/>
        <v>0</v>
      </c>
      <c r="RZM68" s="30">
        <f t="shared" si="297"/>
        <v>0</v>
      </c>
      <c r="RZN68" s="30">
        <f t="shared" si="297"/>
        <v>0</v>
      </c>
      <c r="RZO68" s="30">
        <f t="shared" si="297"/>
        <v>0</v>
      </c>
      <c r="RZP68" s="30">
        <f t="shared" si="297"/>
        <v>0</v>
      </c>
      <c r="RZQ68" s="30">
        <f t="shared" si="297"/>
        <v>0</v>
      </c>
      <c r="RZR68" s="30">
        <f t="shared" ref="RZR68:SCC68" si="298">IF(RZQ2&gt;year_stop,0,RZQ70)</f>
        <v>0</v>
      </c>
      <c r="RZS68" s="30">
        <f t="shared" si="298"/>
        <v>0</v>
      </c>
      <c r="RZT68" s="30">
        <f t="shared" si="298"/>
        <v>0</v>
      </c>
      <c r="RZU68" s="30">
        <f t="shared" si="298"/>
        <v>0</v>
      </c>
      <c r="RZV68" s="30">
        <f t="shared" si="298"/>
        <v>0</v>
      </c>
      <c r="RZW68" s="30">
        <f t="shared" si="298"/>
        <v>0</v>
      </c>
      <c r="RZX68" s="30">
        <f t="shared" si="298"/>
        <v>0</v>
      </c>
      <c r="RZY68" s="30">
        <f t="shared" si="298"/>
        <v>0</v>
      </c>
      <c r="RZZ68" s="30">
        <f t="shared" si="298"/>
        <v>0</v>
      </c>
      <c r="SAA68" s="30">
        <f t="shared" si="298"/>
        <v>0</v>
      </c>
      <c r="SAB68" s="30">
        <f t="shared" si="298"/>
        <v>0</v>
      </c>
      <c r="SAC68" s="30">
        <f t="shared" si="298"/>
        <v>0</v>
      </c>
      <c r="SAD68" s="30">
        <f t="shared" si="298"/>
        <v>0</v>
      </c>
      <c r="SAE68" s="30">
        <f t="shared" si="298"/>
        <v>0</v>
      </c>
      <c r="SAF68" s="30">
        <f t="shared" si="298"/>
        <v>0</v>
      </c>
      <c r="SAG68" s="30">
        <f t="shared" si="298"/>
        <v>0</v>
      </c>
      <c r="SAH68" s="30">
        <f t="shared" si="298"/>
        <v>0</v>
      </c>
      <c r="SAI68" s="30">
        <f t="shared" si="298"/>
        <v>0</v>
      </c>
      <c r="SAJ68" s="30">
        <f t="shared" si="298"/>
        <v>0</v>
      </c>
      <c r="SAK68" s="30">
        <f t="shared" si="298"/>
        <v>0</v>
      </c>
      <c r="SAL68" s="30">
        <f t="shared" si="298"/>
        <v>0</v>
      </c>
      <c r="SAM68" s="30">
        <f t="shared" si="298"/>
        <v>0</v>
      </c>
      <c r="SAN68" s="30">
        <f t="shared" si="298"/>
        <v>0</v>
      </c>
      <c r="SAO68" s="30">
        <f t="shared" si="298"/>
        <v>0</v>
      </c>
      <c r="SAP68" s="30">
        <f t="shared" si="298"/>
        <v>0</v>
      </c>
      <c r="SAQ68" s="30">
        <f t="shared" si="298"/>
        <v>0</v>
      </c>
      <c r="SAR68" s="30">
        <f t="shared" si="298"/>
        <v>0</v>
      </c>
      <c r="SAS68" s="30">
        <f t="shared" si="298"/>
        <v>0</v>
      </c>
      <c r="SAT68" s="30">
        <f t="shared" si="298"/>
        <v>0</v>
      </c>
      <c r="SAU68" s="30">
        <f t="shared" si="298"/>
        <v>0</v>
      </c>
      <c r="SAV68" s="30">
        <f t="shared" si="298"/>
        <v>0</v>
      </c>
      <c r="SAW68" s="30">
        <f t="shared" si="298"/>
        <v>0</v>
      </c>
      <c r="SAX68" s="30">
        <f t="shared" si="298"/>
        <v>0</v>
      </c>
      <c r="SAY68" s="30">
        <f t="shared" si="298"/>
        <v>0</v>
      </c>
      <c r="SAZ68" s="30">
        <f t="shared" si="298"/>
        <v>0</v>
      </c>
      <c r="SBA68" s="30">
        <f t="shared" si="298"/>
        <v>0</v>
      </c>
      <c r="SBB68" s="30">
        <f t="shared" si="298"/>
        <v>0</v>
      </c>
      <c r="SBC68" s="30">
        <f t="shared" si="298"/>
        <v>0</v>
      </c>
      <c r="SBD68" s="30">
        <f t="shared" si="298"/>
        <v>0</v>
      </c>
      <c r="SBE68" s="30">
        <f t="shared" si="298"/>
        <v>0</v>
      </c>
      <c r="SBF68" s="30">
        <f t="shared" si="298"/>
        <v>0</v>
      </c>
      <c r="SBG68" s="30">
        <f t="shared" si="298"/>
        <v>0</v>
      </c>
      <c r="SBH68" s="30">
        <f t="shared" si="298"/>
        <v>0</v>
      </c>
      <c r="SBI68" s="30">
        <f t="shared" si="298"/>
        <v>0</v>
      </c>
      <c r="SBJ68" s="30">
        <f t="shared" si="298"/>
        <v>0</v>
      </c>
      <c r="SBK68" s="30">
        <f t="shared" si="298"/>
        <v>0</v>
      </c>
      <c r="SBL68" s="30">
        <f t="shared" si="298"/>
        <v>0</v>
      </c>
      <c r="SBM68" s="30">
        <f t="shared" si="298"/>
        <v>0</v>
      </c>
      <c r="SBN68" s="30">
        <f t="shared" si="298"/>
        <v>0</v>
      </c>
      <c r="SBO68" s="30">
        <f t="shared" si="298"/>
        <v>0</v>
      </c>
      <c r="SBP68" s="30">
        <f t="shared" si="298"/>
        <v>0</v>
      </c>
      <c r="SBQ68" s="30">
        <f t="shared" si="298"/>
        <v>0</v>
      </c>
      <c r="SBR68" s="30">
        <f t="shared" si="298"/>
        <v>0</v>
      </c>
      <c r="SBS68" s="30">
        <f t="shared" si="298"/>
        <v>0</v>
      </c>
      <c r="SBT68" s="30">
        <f t="shared" si="298"/>
        <v>0</v>
      </c>
      <c r="SBU68" s="30">
        <f t="shared" si="298"/>
        <v>0</v>
      </c>
      <c r="SBV68" s="30">
        <f t="shared" si="298"/>
        <v>0</v>
      </c>
      <c r="SBW68" s="30">
        <f t="shared" si="298"/>
        <v>0</v>
      </c>
      <c r="SBX68" s="30">
        <f t="shared" si="298"/>
        <v>0</v>
      </c>
      <c r="SBY68" s="30">
        <f t="shared" si="298"/>
        <v>0</v>
      </c>
      <c r="SBZ68" s="30">
        <f t="shared" si="298"/>
        <v>0</v>
      </c>
      <c r="SCA68" s="30">
        <f t="shared" si="298"/>
        <v>0</v>
      </c>
      <c r="SCB68" s="30">
        <f t="shared" si="298"/>
        <v>0</v>
      </c>
      <c r="SCC68" s="30">
        <f t="shared" si="298"/>
        <v>0</v>
      </c>
      <c r="SCD68" s="30">
        <f t="shared" ref="SCD68:SEO68" si="299">IF(SCC2&gt;year_stop,0,SCC70)</f>
        <v>0</v>
      </c>
      <c r="SCE68" s="30">
        <f t="shared" si="299"/>
        <v>0</v>
      </c>
      <c r="SCF68" s="30">
        <f t="shared" si="299"/>
        <v>0</v>
      </c>
      <c r="SCG68" s="30">
        <f t="shared" si="299"/>
        <v>0</v>
      </c>
      <c r="SCH68" s="30">
        <f t="shared" si="299"/>
        <v>0</v>
      </c>
      <c r="SCI68" s="30">
        <f t="shared" si="299"/>
        <v>0</v>
      </c>
      <c r="SCJ68" s="30">
        <f t="shared" si="299"/>
        <v>0</v>
      </c>
      <c r="SCK68" s="30">
        <f t="shared" si="299"/>
        <v>0</v>
      </c>
      <c r="SCL68" s="30">
        <f t="shared" si="299"/>
        <v>0</v>
      </c>
      <c r="SCM68" s="30">
        <f t="shared" si="299"/>
        <v>0</v>
      </c>
      <c r="SCN68" s="30">
        <f t="shared" si="299"/>
        <v>0</v>
      </c>
      <c r="SCO68" s="30">
        <f t="shared" si="299"/>
        <v>0</v>
      </c>
      <c r="SCP68" s="30">
        <f t="shared" si="299"/>
        <v>0</v>
      </c>
      <c r="SCQ68" s="30">
        <f t="shared" si="299"/>
        <v>0</v>
      </c>
      <c r="SCR68" s="30">
        <f t="shared" si="299"/>
        <v>0</v>
      </c>
      <c r="SCS68" s="30">
        <f t="shared" si="299"/>
        <v>0</v>
      </c>
      <c r="SCT68" s="30">
        <f t="shared" si="299"/>
        <v>0</v>
      </c>
      <c r="SCU68" s="30">
        <f t="shared" si="299"/>
        <v>0</v>
      </c>
      <c r="SCV68" s="30">
        <f t="shared" si="299"/>
        <v>0</v>
      </c>
      <c r="SCW68" s="30">
        <f t="shared" si="299"/>
        <v>0</v>
      </c>
      <c r="SCX68" s="30">
        <f t="shared" si="299"/>
        <v>0</v>
      </c>
      <c r="SCY68" s="30">
        <f t="shared" si="299"/>
        <v>0</v>
      </c>
      <c r="SCZ68" s="30">
        <f t="shared" si="299"/>
        <v>0</v>
      </c>
      <c r="SDA68" s="30">
        <f t="shared" si="299"/>
        <v>0</v>
      </c>
      <c r="SDB68" s="30">
        <f t="shared" si="299"/>
        <v>0</v>
      </c>
      <c r="SDC68" s="30">
        <f t="shared" si="299"/>
        <v>0</v>
      </c>
      <c r="SDD68" s="30">
        <f t="shared" si="299"/>
        <v>0</v>
      </c>
      <c r="SDE68" s="30">
        <f t="shared" si="299"/>
        <v>0</v>
      </c>
      <c r="SDF68" s="30">
        <f t="shared" si="299"/>
        <v>0</v>
      </c>
      <c r="SDG68" s="30">
        <f t="shared" si="299"/>
        <v>0</v>
      </c>
      <c r="SDH68" s="30">
        <f t="shared" si="299"/>
        <v>0</v>
      </c>
      <c r="SDI68" s="30">
        <f t="shared" si="299"/>
        <v>0</v>
      </c>
      <c r="SDJ68" s="30">
        <f t="shared" si="299"/>
        <v>0</v>
      </c>
      <c r="SDK68" s="30">
        <f t="shared" si="299"/>
        <v>0</v>
      </c>
      <c r="SDL68" s="30">
        <f t="shared" si="299"/>
        <v>0</v>
      </c>
      <c r="SDM68" s="30">
        <f t="shared" si="299"/>
        <v>0</v>
      </c>
      <c r="SDN68" s="30">
        <f t="shared" si="299"/>
        <v>0</v>
      </c>
      <c r="SDO68" s="30">
        <f t="shared" si="299"/>
        <v>0</v>
      </c>
      <c r="SDP68" s="30">
        <f t="shared" si="299"/>
        <v>0</v>
      </c>
      <c r="SDQ68" s="30">
        <f t="shared" si="299"/>
        <v>0</v>
      </c>
      <c r="SDR68" s="30">
        <f t="shared" si="299"/>
        <v>0</v>
      </c>
      <c r="SDS68" s="30">
        <f t="shared" si="299"/>
        <v>0</v>
      </c>
      <c r="SDT68" s="30">
        <f t="shared" si="299"/>
        <v>0</v>
      </c>
      <c r="SDU68" s="30">
        <f t="shared" si="299"/>
        <v>0</v>
      </c>
      <c r="SDV68" s="30">
        <f t="shared" si="299"/>
        <v>0</v>
      </c>
      <c r="SDW68" s="30">
        <f t="shared" si="299"/>
        <v>0</v>
      </c>
      <c r="SDX68" s="30">
        <f t="shared" si="299"/>
        <v>0</v>
      </c>
      <c r="SDY68" s="30">
        <f t="shared" si="299"/>
        <v>0</v>
      </c>
      <c r="SDZ68" s="30">
        <f t="shared" si="299"/>
        <v>0</v>
      </c>
      <c r="SEA68" s="30">
        <f t="shared" si="299"/>
        <v>0</v>
      </c>
      <c r="SEB68" s="30">
        <f t="shared" si="299"/>
        <v>0</v>
      </c>
      <c r="SEC68" s="30">
        <f t="shared" si="299"/>
        <v>0</v>
      </c>
      <c r="SED68" s="30">
        <f t="shared" si="299"/>
        <v>0</v>
      </c>
      <c r="SEE68" s="30">
        <f t="shared" si="299"/>
        <v>0</v>
      </c>
      <c r="SEF68" s="30">
        <f t="shared" si="299"/>
        <v>0</v>
      </c>
      <c r="SEG68" s="30">
        <f t="shared" si="299"/>
        <v>0</v>
      </c>
      <c r="SEH68" s="30">
        <f t="shared" si="299"/>
        <v>0</v>
      </c>
      <c r="SEI68" s="30">
        <f t="shared" si="299"/>
        <v>0</v>
      </c>
      <c r="SEJ68" s="30">
        <f t="shared" si="299"/>
        <v>0</v>
      </c>
      <c r="SEK68" s="30">
        <f t="shared" si="299"/>
        <v>0</v>
      </c>
      <c r="SEL68" s="30">
        <f t="shared" si="299"/>
        <v>0</v>
      </c>
      <c r="SEM68" s="30">
        <f t="shared" si="299"/>
        <v>0</v>
      </c>
      <c r="SEN68" s="30">
        <f t="shared" si="299"/>
        <v>0</v>
      </c>
      <c r="SEO68" s="30">
        <f t="shared" si="299"/>
        <v>0</v>
      </c>
      <c r="SEP68" s="30">
        <f t="shared" ref="SEP68:SHA68" si="300">IF(SEO2&gt;year_stop,0,SEO70)</f>
        <v>0</v>
      </c>
      <c r="SEQ68" s="30">
        <f t="shared" si="300"/>
        <v>0</v>
      </c>
      <c r="SER68" s="30">
        <f t="shared" si="300"/>
        <v>0</v>
      </c>
      <c r="SES68" s="30">
        <f t="shared" si="300"/>
        <v>0</v>
      </c>
      <c r="SET68" s="30">
        <f t="shared" si="300"/>
        <v>0</v>
      </c>
      <c r="SEU68" s="30">
        <f t="shared" si="300"/>
        <v>0</v>
      </c>
      <c r="SEV68" s="30">
        <f t="shared" si="300"/>
        <v>0</v>
      </c>
      <c r="SEW68" s="30">
        <f t="shared" si="300"/>
        <v>0</v>
      </c>
      <c r="SEX68" s="30">
        <f t="shared" si="300"/>
        <v>0</v>
      </c>
      <c r="SEY68" s="30">
        <f t="shared" si="300"/>
        <v>0</v>
      </c>
      <c r="SEZ68" s="30">
        <f t="shared" si="300"/>
        <v>0</v>
      </c>
      <c r="SFA68" s="30">
        <f t="shared" si="300"/>
        <v>0</v>
      </c>
      <c r="SFB68" s="30">
        <f t="shared" si="300"/>
        <v>0</v>
      </c>
      <c r="SFC68" s="30">
        <f t="shared" si="300"/>
        <v>0</v>
      </c>
      <c r="SFD68" s="30">
        <f t="shared" si="300"/>
        <v>0</v>
      </c>
      <c r="SFE68" s="30">
        <f t="shared" si="300"/>
        <v>0</v>
      </c>
      <c r="SFF68" s="30">
        <f t="shared" si="300"/>
        <v>0</v>
      </c>
      <c r="SFG68" s="30">
        <f t="shared" si="300"/>
        <v>0</v>
      </c>
      <c r="SFH68" s="30">
        <f t="shared" si="300"/>
        <v>0</v>
      </c>
      <c r="SFI68" s="30">
        <f t="shared" si="300"/>
        <v>0</v>
      </c>
      <c r="SFJ68" s="30">
        <f t="shared" si="300"/>
        <v>0</v>
      </c>
      <c r="SFK68" s="30">
        <f t="shared" si="300"/>
        <v>0</v>
      </c>
      <c r="SFL68" s="30">
        <f t="shared" si="300"/>
        <v>0</v>
      </c>
      <c r="SFM68" s="30">
        <f t="shared" si="300"/>
        <v>0</v>
      </c>
      <c r="SFN68" s="30">
        <f t="shared" si="300"/>
        <v>0</v>
      </c>
      <c r="SFO68" s="30">
        <f t="shared" si="300"/>
        <v>0</v>
      </c>
      <c r="SFP68" s="30">
        <f t="shared" si="300"/>
        <v>0</v>
      </c>
      <c r="SFQ68" s="30">
        <f t="shared" si="300"/>
        <v>0</v>
      </c>
      <c r="SFR68" s="30">
        <f t="shared" si="300"/>
        <v>0</v>
      </c>
      <c r="SFS68" s="30">
        <f t="shared" si="300"/>
        <v>0</v>
      </c>
      <c r="SFT68" s="30">
        <f t="shared" si="300"/>
        <v>0</v>
      </c>
      <c r="SFU68" s="30">
        <f t="shared" si="300"/>
        <v>0</v>
      </c>
      <c r="SFV68" s="30">
        <f t="shared" si="300"/>
        <v>0</v>
      </c>
      <c r="SFW68" s="30">
        <f t="shared" si="300"/>
        <v>0</v>
      </c>
      <c r="SFX68" s="30">
        <f t="shared" si="300"/>
        <v>0</v>
      </c>
      <c r="SFY68" s="30">
        <f t="shared" si="300"/>
        <v>0</v>
      </c>
      <c r="SFZ68" s="30">
        <f t="shared" si="300"/>
        <v>0</v>
      </c>
      <c r="SGA68" s="30">
        <f t="shared" si="300"/>
        <v>0</v>
      </c>
      <c r="SGB68" s="30">
        <f t="shared" si="300"/>
        <v>0</v>
      </c>
      <c r="SGC68" s="30">
        <f t="shared" si="300"/>
        <v>0</v>
      </c>
      <c r="SGD68" s="30">
        <f t="shared" si="300"/>
        <v>0</v>
      </c>
      <c r="SGE68" s="30">
        <f t="shared" si="300"/>
        <v>0</v>
      </c>
      <c r="SGF68" s="30">
        <f t="shared" si="300"/>
        <v>0</v>
      </c>
      <c r="SGG68" s="30">
        <f t="shared" si="300"/>
        <v>0</v>
      </c>
      <c r="SGH68" s="30">
        <f t="shared" si="300"/>
        <v>0</v>
      </c>
      <c r="SGI68" s="30">
        <f t="shared" si="300"/>
        <v>0</v>
      </c>
      <c r="SGJ68" s="30">
        <f t="shared" si="300"/>
        <v>0</v>
      </c>
      <c r="SGK68" s="30">
        <f t="shared" si="300"/>
        <v>0</v>
      </c>
      <c r="SGL68" s="30">
        <f t="shared" si="300"/>
        <v>0</v>
      </c>
      <c r="SGM68" s="30">
        <f t="shared" si="300"/>
        <v>0</v>
      </c>
      <c r="SGN68" s="30">
        <f t="shared" si="300"/>
        <v>0</v>
      </c>
      <c r="SGO68" s="30">
        <f t="shared" si="300"/>
        <v>0</v>
      </c>
      <c r="SGP68" s="30">
        <f t="shared" si="300"/>
        <v>0</v>
      </c>
      <c r="SGQ68" s="30">
        <f t="shared" si="300"/>
        <v>0</v>
      </c>
      <c r="SGR68" s="30">
        <f t="shared" si="300"/>
        <v>0</v>
      </c>
      <c r="SGS68" s="30">
        <f t="shared" si="300"/>
        <v>0</v>
      </c>
      <c r="SGT68" s="30">
        <f t="shared" si="300"/>
        <v>0</v>
      </c>
      <c r="SGU68" s="30">
        <f t="shared" si="300"/>
        <v>0</v>
      </c>
      <c r="SGV68" s="30">
        <f t="shared" si="300"/>
        <v>0</v>
      </c>
      <c r="SGW68" s="30">
        <f t="shared" si="300"/>
        <v>0</v>
      </c>
      <c r="SGX68" s="30">
        <f t="shared" si="300"/>
        <v>0</v>
      </c>
      <c r="SGY68" s="30">
        <f t="shared" si="300"/>
        <v>0</v>
      </c>
      <c r="SGZ68" s="30">
        <f t="shared" si="300"/>
        <v>0</v>
      </c>
      <c r="SHA68" s="30">
        <f t="shared" si="300"/>
        <v>0</v>
      </c>
      <c r="SHB68" s="30">
        <f t="shared" ref="SHB68:SJM68" si="301">IF(SHA2&gt;year_stop,0,SHA70)</f>
        <v>0</v>
      </c>
      <c r="SHC68" s="30">
        <f t="shared" si="301"/>
        <v>0</v>
      </c>
      <c r="SHD68" s="30">
        <f t="shared" si="301"/>
        <v>0</v>
      </c>
      <c r="SHE68" s="30">
        <f t="shared" si="301"/>
        <v>0</v>
      </c>
      <c r="SHF68" s="30">
        <f t="shared" si="301"/>
        <v>0</v>
      </c>
      <c r="SHG68" s="30">
        <f t="shared" si="301"/>
        <v>0</v>
      </c>
      <c r="SHH68" s="30">
        <f t="shared" si="301"/>
        <v>0</v>
      </c>
      <c r="SHI68" s="30">
        <f t="shared" si="301"/>
        <v>0</v>
      </c>
      <c r="SHJ68" s="30">
        <f t="shared" si="301"/>
        <v>0</v>
      </c>
      <c r="SHK68" s="30">
        <f t="shared" si="301"/>
        <v>0</v>
      </c>
      <c r="SHL68" s="30">
        <f t="shared" si="301"/>
        <v>0</v>
      </c>
      <c r="SHM68" s="30">
        <f t="shared" si="301"/>
        <v>0</v>
      </c>
      <c r="SHN68" s="30">
        <f t="shared" si="301"/>
        <v>0</v>
      </c>
      <c r="SHO68" s="30">
        <f t="shared" si="301"/>
        <v>0</v>
      </c>
      <c r="SHP68" s="30">
        <f t="shared" si="301"/>
        <v>0</v>
      </c>
      <c r="SHQ68" s="30">
        <f t="shared" si="301"/>
        <v>0</v>
      </c>
      <c r="SHR68" s="30">
        <f t="shared" si="301"/>
        <v>0</v>
      </c>
      <c r="SHS68" s="30">
        <f t="shared" si="301"/>
        <v>0</v>
      </c>
      <c r="SHT68" s="30">
        <f t="shared" si="301"/>
        <v>0</v>
      </c>
      <c r="SHU68" s="30">
        <f t="shared" si="301"/>
        <v>0</v>
      </c>
      <c r="SHV68" s="30">
        <f t="shared" si="301"/>
        <v>0</v>
      </c>
      <c r="SHW68" s="30">
        <f t="shared" si="301"/>
        <v>0</v>
      </c>
      <c r="SHX68" s="30">
        <f t="shared" si="301"/>
        <v>0</v>
      </c>
      <c r="SHY68" s="30">
        <f t="shared" si="301"/>
        <v>0</v>
      </c>
      <c r="SHZ68" s="30">
        <f t="shared" si="301"/>
        <v>0</v>
      </c>
      <c r="SIA68" s="30">
        <f t="shared" si="301"/>
        <v>0</v>
      </c>
      <c r="SIB68" s="30">
        <f t="shared" si="301"/>
        <v>0</v>
      </c>
      <c r="SIC68" s="30">
        <f t="shared" si="301"/>
        <v>0</v>
      </c>
      <c r="SID68" s="30">
        <f t="shared" si="301"/>
        <v>0</v>
      </c>
      <c r="SIE68" s="30">
        <f t="shared" si="301"/>
        <v>0</v>
      </c>
      <c r="SIF68" s="30">
        <f t="shared" si="301"/>
        <v>0</v>
      </c>
      <c r="SIG68" s="30">
        <f t="shared" si="301"/>
        <v>0</v>
      </c>
      <c r="SIH68" s="30">
        <f t="shared" si="301"/>
        <v>0</v>
      </c>
      <c r="SII68" s="30">
        <f t="shared" si="301"/>
        <v>0</v>
      </c>
      <c r="SIJ68" s="30">
        <f t="shared" si="301"/>
        <v>0</v>
      </c>
      <c r="SIK68" s="30">
        <f t="shared" si="301"/>
        <v>0</v>
      </c>
      <c r="SIL68" s="30">
        <f t="shared" si="301"/>
        <v>0</v>
      </c>
      <c r="SIM68" s="30">
        <f t="shared" si="301"/>
        <v>0</v>
      </c>
      <c r="SIN68" s="30">
        <f t="shared" si="301"/>
        <v>0</v>
      </c>
      <c r="SIO68" s="30">
        <f t="shared" si="301"/>
        <v>0</v>
      </c>
      <c r="SIP68" s="30">
        <f t="shared" si="301"/>
        <v>0</v>
      </c>
      <c r="SIQ68" s="30">
        <f t="shared" si="301"/>
        <v>0</v>
      </c>
      <c r="SIR68" s="30">
        <f t="shared" si="301"/>
        <v>0</v>
      </c>
      <c r="SIS68" s="30">
        <f t="shared" si="301"/>
        <v>0</v>
      </c>
      <c r="SIT68" s="30">
        <f t="shared" si="301"/>
        <v>0</v>
      </c>
      <c r="SIU68" s="30">
        <f t="shared" si="301"/>
        <v>0</v>
      </c>
      <c r="SIV68" s="30">
        <f t="shared" si="301"/>
        <v>0</v>
      </c>
      <c r="SIW68" s="30">
        <f t="shared" si="301"/>
        <v>0</v>
      </c>
      <c r="SIX68" s="30">
        <f t="shared" si="301"/>
        <v>0</v>
      </c>
      <c r="SIY68" s="30">
        <f t="shared" si="301"/>
        <v>0</v>
      </c>
      <c r="SIZ68" s="30">
        <f t="shared" si="301"/>
        <v>0</v>
      </c>
      <c r="SJA68" s="30">
        <f t="shared" si="301"/>
        <v>0</v>
      </c>
      <c r="SJB68" s="30">
        <f t="shared" si="301"/>
        <v>0</v>
      </c>
      <c r="SJC68" s="30">
        <f t="shared" si="301"/>
        <v>0</v>
      </c>
      <c r="SJD68" s="30">
        <f t="shared" si="301"/>
        <v>0</v>
      </c>
      <c r="SJE68" s="30">
        <f t="shared" si="301"/>
        <v>0</v>
      </c>
      <c r="SJF68" s="30">
        <f t="shared" si="301"/>
        <v>0</v>
      </c>
      <c r="SJG68" s="30">
        <f t="shared" si="301"/>
        <v>0</v>
      </c>
      <c r="SJH68" s="30">
        <f t="shared" si="301"/>
        <v>0</v>
      </c>
      <c r="SJI68" s="30">
        <f t="shared" si="301"/>
        <v>0</v>
      </c>
      <c r="SJJ68" s="30">
        <f t="shared" si="301"/>
        <v>0</v>
      </c>
      <c r="SJK68" s="30">
        <f t="shared" si="301"/>
        <v>0</v>
      </c>
      <c r="SJL68" s="30">
        <f t="shared" si="301"/>
        <v>0</v>
      </c>
      <c r="SJM68" s="30">
        <f t="shared" si="301"/>
        <v>0</v>
      </c>
      <c r="SJN68" s="30">
        <f t="shared" ref="SJN68:SLY68" si="302">IF(SJM2&gt;year_stop,0,SJM70)</f>
        <v>0</v>
      </c>
      <c r="SJO68" s="30">
        <f t="shared" si="302"/>
        <v>0</v>
      </c>
      <c r="SJP68" s="30">
        <f t="shared" si="302"/>
        <v>0</v>
      </c>
      <c r="SJQ68" s="30">
        <f t="shared" si="302"/>
        <v>0</v>
      </c>
      <c r="SJR68" s="30">
        <f t="shared" si="302"/>
        <v>0</v>
      </c>
      <c r="SJS68" s="30">
        <f t="shared" si="302"/>
        <v>0</v>
      </c>
      <c r="SJT68" s="30">
        <f t="shared" si="302"/>
        <v>0</v>
      </c>
      <c r="SJU68" s="30">
        <f t="shared" si="302"/>
        <v>0</v>
      </c>
      <c r="SJV68" s="30">
        <f t="shared" si="302"/>
        <v>0</v>
      </c>
      <c r="SJW68" s="30">
        <f t="shared" si="302"/>
        <v>0</v>
      </c>
      <c r="SJX68" s="30">
        <f t="shared" si="302"/>
        <v>0</v>
      </c>
      <c r="SJY68" s="30">
        <f t="shared" si="302"/>
        <v>0</v>
      </c>
      <c r="SJZ68" s="30">
        <f t="shared" si="302"/>
        <v>0</v>
      </c>
      <c r="SKA68" s="30">
        <f t="shared" si="302"/>
        <v>0</v>
      </c>
      <c r="SKB68" s="30">
        <f t="shared" si="302"/>
        <v>0</v>
      </c>
      <c r="SKC68" s="30">
        <f t="shared" si="302"/>
        <v>0</v>
      </c>
      <c r="SKD68" s="30">
        <f t="shared" si="302"/>
        <v>0</v>
      </c>
      <c r="SKE68" s="30">
        <f t="shared" si="302"/>
        <v>0</v>
      </c>
      <c r="SKF68" s="30">
        <f t="shared" si="302"/>
        <v>0</v>
      </c>
      <c r="SKG68" s="30">
        <f t="shared" si="302"/>
        <v>0</v>
      </c>
      <c r="SKH68" s="30">
        <f t="shared" si="302"/>
        <v>0</v>
      </c>
      <c r="SKI68" s="30">
        <f t="shared" si="302"/>
        <v>0</v>
      </c>
      <c r="SKJ68" s="30">
        <f t="shared" si="302"/>
        <v>0</v>
      </c>
      <c r="SKK68" s="30">
        <f t="shared" si="302"/>
        <v>0</v>
      </c>
      <c r="SKL68" s="30">
        <f t="shared" si="302"/>
        <v>0</v>
      </c>
      <c r="SKM68" s="30">
        <f t="shared" si="302"/>
        <v>0</v>
      </c>
      <c r="SKN68" s="30">
        <f t="shared" si="302"/>
        <v>0</v>
      </c>
      <c r="SKO68" s="30">
        <f t="shared" si="302"/>
        <v>0</v>
      </c>
      <c r="SKP68" s="30">
        <f t="shared" si="302"/>
        <v>0</v>
      </c>
      <c r="SKQ68" s="30">
        <f t="shared" si="302"/>
        <v>0</v>
      </c>
      <c r="SKR68" s="30">
        <f t="shared" si="302"/>
        <v>0</v>
      </c>
      <c r="SKS68" s="30">
        <f t="shared" si="302"/>
        <v>0</v>
      </c>
      <c r="SKT68" s="30">
        <f t="shared" si="302"/>
        <v>0</v>
      </c>
      <c r="SKU68" s="30">
        <f t="shared" si="302"/>
        <v>0</v>
      </c>
      <c r="SKV68" s="30">
        <f t="shared" si="302"/>
        <v>0</v>
      </c>
      <c r="SKW68" s="30">
        <f t="shared" si="302"/>
        <v>0</v>
      </c>
      <c r="SKX68" s="30">
        <f t="shared" si="302"/>
        <v>0</v>
      </c>
      <c r="SKY68" s="30">
        <f t="shared" si="302"/>
        <v>0</v>
      </c>
      <c r="SKZ68" s="30">
        <f t="shared" si="302"/>
        <v>0</v>
      </c>
      <c r="SLA68" s="30">
        <f t="shared" si="302"/>
        <v>0</v>
      </c>
      <c r="SLB68" s="30">
        <f t="shared" si="302"/>
        <v>0</v>
      </c>
      <c r="SLC68" s="30">
        <f t="shared" si="302"/>
        <v>0</v>
      </c>
      <c r="SLD68" s="30">
        <f t="shared" si="302"/>
        <v>0</v>
      </c>
      <c r="SLE68" s="30">
        <f t="shared" si="302"/>
        <v>0</v>
      </c>
      <c r="SLF68" s="30">
        <f t="shared" si="302"/>
        <v>0</v>
      </c>
      <c r="SLG68" s="30">
        <f t="shared" si="302"/>
        <v>0</v>
      </c>
      <c r="SLH68" s="30">
        <f t="shared" si="302"/>
        <v>0</v>
      </c>
      <c r="SLI68" s="30">
        <f t="shared" si="302"/>
        <v>0</v>
      </c>
      <c r="SLJ68" s="30">
        <f t="shared" si="302"/>
        <v>0</v>
      </c>
      <c r="SLK68" s="30">
        <f t="shared" si="302"/>
        <v>0</v>
      </c>
      <c r="SLL68" s="30">
        <f t="shared" si="302"/>
        <v>0</v>
      </c>
      <c r="SLM68" s="30">
        <f t="shared" si="302"/>
        <v>0</v>
      </c>
      <c r="SLN68" s="30">
        <f t="shared" si="302"/>
        <v>0</v>
      </c>
      <c r="SLO68" s="30">
        <f t="shared" si="302"/>
        <v>0</v>
      </c>
      <c r="SLP68" s="30">
        <f t="shared" si="302"/>
        <v>0</v>
      </c>
      <c r="SLQ68" s="30">
        <f t="shared" si="302"/>
        <v>0</v>
      </c>
      <c r="SLR68" s="30">
        <f t="shared" si="302"/>
        <v>0</v>
      </c>
      <c r="SLS68" s="30">
        <f t="shared" si="302"/>
        <v>0</v>
      </c>
      <c r="SLT68" s="30">
        <f t="shared" si="302"/>
        <v>0</v>
      </c>
      <c r="SLU68" s="30">
        <f t="shared" si="302"/>
        <v>0</v>
      </c>
      <c r="SLV68" s="30">
        <f t="shared" si="302"/>
        <v>0</v>
      </c>
      <c r="SLW68" s="30">
        <f t="shared" si="302"/>
        <v>0</v>
      </c>
      <c r="SLX68" s="30">
        <f t="shared" si="302"/>
        <v>0</v>
      </c>
      <c r="SLY68" s="30">
        <f t="shared" si="302"/>
        <v>0</v>
      </c>
      <c r="SLZ68" s="30">
        <f t="shared" ref="SLZ68:SOK68" si="303">IF(SLY2&gt;year_stop,0,SLY70)</f>
        <v>0</v>
      </c>
      <c r="SMA68" s="30">
        <f t="shared" si="303"/>
        <v>0</v>
      </c>
      <c r="SMB68" s="30">
        <f t="shared" si="303"/>
        <v>0</v>
      </c>
      <c r="SMC68" s="30">
        <f t="shared" si="303"/>
        <v>0</v>
      </c>
      <c r="SMD68" s="30">
        <f t="shared" si="303"/>
        <v>0</v>
      </c>
      <c r="SME68" s="30">
        <f t="shared" si="303"/>
        <v>0</v>
      </c>
      <c r="SMF68" s="30">
        <f t="shared" si="303"/>
        <v>0</v>
      </c>
      <c r="SMG68" s="30">
        <f t="shared" si="303"/>
        <v>0</v>
      </c>
      <c r="SMH68" s="30">
        <f t="shared" si="303"/>
        <v>0</v>
      </c>
      <c r="SMI68" s="30">
        <f t="shared" si="303"/>
        <v>0</v>
      </c>
      <c r="SMJ68" s="30">
        <f t="shared" si="303"/>
        <v>0</v>
      </c>
      <c r="SMK68" s="30">
        <f t="shared" si="303"/>
        <v>0</v>
      </c>
      <c r="SML68" s="30">
        <f t="shared" si="303"/>
        <v>0</v>
      </c>
      <c r="SMM68" s="30">
        <f t="shared" si="303"/>
        <v>0</v>
      </c>
      <c r="SMN68" s="30">
        <f t="shared" si="303"/>
        <v>0</v>
      </c>
      <c r="SMO68" s="30">
        <f t="shared" si="303"/>
        <v>0</v>
      </c>
      <c r="SMP68" s="30">
        <f t="shared" si="303"/>
        <v>0</v>
      </c>
      <c r="SMQ68" s="30">
        <f t="shared" si="303"/>
        <v>0</v>
      </c>
      <c r="SMR68" s="30">
        <f t="shared" si="303"/>
        <v>0</v>
      </c>
      <c r="SMS68" s="30">
        <f t="shared" si="303"/>
        <v>0</v>
      </c>
      <c r="SMT68" s="30">
        <f t="shared" si="303"/>
        <v>0</v>
      </c>
      <c r="SMU68" s="30">
        <f t="shared" si="303"/>
        <v>0</v>
      </c>
      <c r="SMV68" s="30">
        <f t="shared" si="303"/>
        <v>0</v>
      </c>
      <c r="SMW68" s="30">
        <f t="shared" si="303"/>
        <v>0</v>
      </c>
      <c r="SMX68" s="30">
        <f t="shared" si="303"/>
        <v>0</v>
      </c>
      <c r="SMY68" s="30">
        <f t="shared" si="303"/>
        <v>0</v>
      </c>
      <c r="SMZ68" s="30">
        <f t="shared" si="303"/>
        <v>0</v>
      </c>
      <c r="SNA68" s="30">
        <f t="shared" si="303"/>
        <v>0</v>
      </c>
      <c r="SNB68" s="30">
        <f t="shared" si="303"/>
        <v>0</v>
      </c>
      <c r="SNC68" s="30">
        <f t="shared" si="303"/>
        <v>0</v>
      </c>
      <c r="SND68" s="30">
        <f t="shared" si="303"/>
        <v>0</v>
      </c>
      <c r="SNE68" s="30">
        <f t="shared" si="303"/>
        <v>0</v>
      </c>
      <c r="SNF68" s="30">
        <f t="shared" si="303"/>
        <v>0</v>
      </c>
      <c r="SNG68" s="30">
        <f t="shared" si="303"/>
        <v>0</v>
      </c>
      <c r="SNH68" s="30">
        <f t="shared" si="303"/>
        <v>0</v>
      </c>
      <c r="SNI68" s="30">
        <f t="shared" si="303"/>
        <v>0</v>
      </c>
      <c r="SNJ68" s="30">
        <f t="shared" si="303"/>
        <v>0</v>
      </c>
      <c r="SNK68" s="30">
        <f t="shared" si="303"/>
        <v>0</v>
      </c>
      <c r="SNL68" s="30">
        <f t="shared" si="303"/>
        <v>0</v>
      </c>
      <c r="SNM68" s="30">
        <f t="shared" si="303"/>
        <v>0</v>
      </c>
      <c r="SNN68" s="30">
        <f t="shared" si="303"/>
        <v>0</v>
      </c>
      <c r="SNO68" s="30">
        <f t="shared" si="303"/>
        <v>0</v>
      </c>
      <c r="SNP68" s="30">
        <f t="shared" si="303"/>
        <v>0</v>
      </c>
      <c r="SNQ68" s="30">
        <f t="shared" si="303"/>
        <v>0</v>
      </c>
      <c r="SNR68" s="30">
        <f t="shared" si="303"/>
        <v>0</v>
      </c>
      <c r="SNS68" s="30">
        <f t="shared" si="303"/>
        <v>0</v>
      </c>
      <c r="SNT68" s="30">
        <f t="shared" si="303"/>
        <v>0</v>
      </c>
      <c r="SNU68" s="30">
        <f t="shared" si="303"/>
        <v>0</v>
      </c>
      <c r="SNV68" s="30">
        <f t="shared" si="303"/>
        <v>0</v>
      </c>
      <c r="SNW68" s="30">
        <f t="shared" si="303"/>
        <v>0</v>
      </c>
      <c r="SNX68" s="30">
        <f t="shared" si="303"/>
        <v>0</v>
      </c>
      <c r="SNY68" s="30">
        <f t="shared" si="303"/>
        <v>0</v>
      </c>
      <c r="SNZ68" s="30">
        <f t="shared" si="303"/>
        <v>0</v>
      </c>
      <c r="SOA68" s="30">
        <f t="shared" si="303"/>
        <v>0</v>
      </c>
      <c r="SOB68" s="30">
        <f t="shared" si="303"/>
        <v>0</v>
      </c>
      <c r="SOC68" s="30">
        <f t="shared" si="303"/>
        <v>0</v>
      </c>
      <c r="SOD68" s="30">
        <f t="shared" si="303"/>
        <v>0</v>
      </c>
      <c r="SOE68" s="30">
        <f t="shared" si="303"/>
        <v>0</v>
      </c>
      <c r="SOF68" s="30">
        <f t="shared" si="303"/>
        <v>0</v>
      </c>
      <c r="SOG68" s="30">
        <f t="shared" si="303"/>
        <v>0</v>
      </c>
      <c r="SOH68" s="30">
        <f t="shared" si="303"/>
        <v>0</v>
      </c>
      <c r="SOI68" s="30">
        <f t="shared" si="303"/>
        <v>0</v>
      </c>
      <c r="SOJ68" s="30">
        <f t="shared" si="303"/>
        <v>0</v>
      </c>
      <c r="SOK68" s="30">
        <f t="shared" si="303"/>
        <v>0</v>
      </c>
      <c r="SOL68" s="30">
        <f t="shared" ref="SOL68:SQW68" si="304">IF(SOK2&gt;year_stop,0,SOK70)</f>
        <v>0</v>
      </c>
      <c r="SOM68" s="30">
        <f t="shared" si="304"/>
        <v>0</v>
      </c>
      <c r="SON68" s="30">
        <f t="shared" si="304"/>
        <v>0</v>
      </c>
      <c r="SOO68" s="30">
        <f t="shared" si="304"/>
        <v>0</v>
      </c>
      <c r="SOP68" s="30">
        <f t="shared" si="304"/>
        <v>0</v>
      </c>
      <c r="SOQ68" s="30">
        <f t="shared" si="304"/>
        <v>0</v>
      </c>
      <c r="SOR68" s="30">
        <f t="shared" si="304"/>
        <v>0</v>
      </c>
      <c r="SOS68" s="30">
        <f t="shared" si="304"/>
        <v>0</v>
      </c>
      <c r="SOT68" s="30">
        <f t="shared" si="304"/>
        <v>0</v>
      </c>
      <c r="SOU68" s="30">
        <f t="shared" si="304"/>
        <v>0</v>
      </c>
      <c r="SOV68" s="30">
        <f t="shared" si="304"/>
        <v>0</v>
      </c>
      <c r="SOW68" s="30">
        <f t="shared" si="304"/>
        <v>0</v>
      </c>
      <c r="SOX68" s="30">
        <f t="shared" si="304"/>
        <v>0</v>
      </c>
      <c r="SOY68" s="30">
        <f t="shared" si="304"/>
        <v>0</v>
      </c>
      <c r="SOZ68" s="30">
        <f t="shared" si="304"/>
        <v>0</v>
      </c>
      <c r="SPA68" s="30">
        <f t="shared" si="304"/>
        <v>0</v>
      </c>
      <c r="SPB68" s="30">
        <f t="shared" si="304"/>
        <v>0</v>
      </c>
      <c r="SPC68" s="30">
        <f t="shared" si="304"/>
        <v>0</v>
      </c>
      <c r="SPD68" s="30">
        <f t="shared" si="304"/>
        <v>0</v>
      </c>
      <c r="SPE68" s="30">
        <f t="shared" si="304"/>
        <v>0</v>
      </c>
      <c r="SPF68" s="30">
        <f t="shared" si="304"/>
        <v>0</v>
      </c>
      <c r="SPG68" s="30">
        <f t="shared" si="304"/>
        <v>0</v>
      </c>
      <c r="SPH68" s="30">
        <f t="shared" si="304"/>
        <v>0</v>
      </c>
      <c r="SPI68" s="30">
        <f t="shared" si="304"/>
        <v>0</v>
      </c>
      <c r="SPJ68" s="30">
        <f t="shared" si="304"/>
        <v>0</v>
      </c>
      <c r="SPK68" s="30">
        <f t="shared" si="304"/>
        <v>0</v>
      </c>
      <c r="SPL68" s="30">
        <f t="shared" si="304"/>
        <v>0</v>
      </c>
      <c r="SPM68" s="30">
        <f t="shared" si="304"/>
        <v>0</v>
      </c>
      <c r="SPN68" s="30">
        <f t="shared" si="304"/>
        <v>0</v>
      </c>
      <c r="SPO68" s="30">
        <f t="shared" si="304"/>
        <v>0</v>
      </c>
      <c r="SPP68" s="30">
        <f t="shared" si="304"/>
        <v>0</v>
      </c>
      <c r="SPQ68" s="30">
        <f t="shared" si="304"/>
        <v>0</v>
      </c>
      <c r="SPR68" s="30">
        <f t="shared" si="304"/>
        <v>0</v>
      </c>
      <c r="SPS68" s="30">
        <f t="shared" si="304"/>
        <v>0</v>
      </c>
      <c r="SPT68" s="30">
        <f t="shared" si="304"/>
        <v>0</v>
      </c>
      <c r="SPU68" s="30">
        <f t="shared" si="304"/>
        <v>0</v>
      </c>
      <c r="SPV68" s="30">
        <f t="shared" si="304"/>
        <v>0</v>
      </c>
      <c r="SPW68" s="30">
        <f t="shared" si="304"/>
        <v>0</v>
      </c>
      <c r="SPX68" s="30">
        <f t="shared" si="304"/>
        <v>0</v>
      </c>
      <c r="SPY68" s="30">
        <f t="shared" si="304"/>
        <v>0</v>
      </c>
      <c r="SPZ68" s="30">
        <f t="shared" si="304"/>
        <v>0</v>
      </c>
      <c r="SQA68" s="30">
        <f t="shared" si="304"/>
        <v>0</v>
      </c>
      <c r="SQB68" s="30">
        <f t="shared" si="304"/>
        <v>0</v>
      </c>
      <c r="SQC68" s="30">
        <f t="shared" si="304"/>
        <v>0</v>
      </c>
      <c r="SQD68" s="30">
        <f t="shared" si="304"/>
        <v>0</v>
      </c>
      <c r="SQE68" s="30">
        <f t="shared" si="304"/>
        <v>0</v>
      </c>
      <c r="SQF68" s="30">
        <f t="shared" si="304"/>
        <v>0</v>
      </c>
      <c r="SQG68" s="30">
        <f t="shared" si="304"/>
        <v>0</v>
      </c>
      <c r="SQH68" s="30">
        <f t="shared" si="304"/>
        <v>0</v>
      </c>
      <c r="SQI68" s="30">
        <f t="shared" si="304"/>
        <v>0</v>
      </c>
      <c r="SQJ68" s="30">
        <f t="shared" si="304"/>
        <v>0</v>
      </c>
      <c r="SQK68" s="30">
        <f t="shared" si="304"/>
        <v>0</v>
      </c>
      <c r="SQL68" s="30">
        <f t="shared" si="304"/>
        <v>0</v>
      </c>
      <c r="SQM68" s="30">
        <f t="shared" si="304"/>
        <v>0</v>
      </c>
      <c r="SQN68" s="30">
        <f t="shared" si="304"/>
        <v>0</v>
      </c>
      <c r="SQO68" s="30">
        <f t="shared" si="304"/>
        <v>0</v>
      </c>
      <c r="SQP68" s="30">
        <f t="shared" si="304"/>
        <v>0</v>
      </c>
      <c r="SQQ68" s="30">
        <f t="shared" si="304"/>
        <v>0</v>
      </c>
      <c r="SQR68" s="30">
        <f t="shared" si="304"/>
        <v>0</v>
      </c>
      <c r="SQS68" s="30">
        <f t="shared" si="304"/>
        <v>0</v>
      </c>
      <c r="SQT68" s="30">
        <f t="shared" si="304"/>
        <v>0</v>
      </c>
      <c r="SQU68" s="30">
        <f t="shared" si="304"/>
        <v>0</v>
      </c>
      <c r="SQV68" s="30">
        <f t="shared" si="304"/>
        <v>0</v>
      </c>
      <c r="SQW68" s="30">
        <f t="shared" si="304"/>
        <v>0</v>
      </c>
      <c r="SQX68" s="30">
        <f t="shared" ref="SQX68:STI68" si="305">IF(SQW2&gt;year_stop,0,SQW70)</f>
        <v>0</v>
      </c>
      <c r="SQY68" s="30">
        <f t="shared" si="305"/>
        <v>0</v>
      </c>
      <c r="SQZ68" s="30">
        <f t="shared" si="305"/>
        <v>0</v>
      </c>
      <c r="SRA68" s="30">
        <f t="shared" si="305"/>
        <v>0</v>
      </c>
      <c r="SRB68" s="30">
        <f t="shared" si="305"/>
        <v>0</v>
      </c>
      <c r="SRC68" s="30">
        <f t="shared" si="305"/>
        <v>0</v>
      </c>
      <c r="SRD68" s="30">
        <f t="shared" si="305"/>
        <v>0</v>
      </c>
      <c r="SRE68" s="30">
        <f t="shared" si="305"/>
        <v>0</v>
      </c>
      <c r="SRF68" s="30">
        <f t="shared" si="305"/>
        <v>0</v>
      </c>
      <c r="SRG68" s="30">
        <f t="shared" si="305"/>
        <v>0</v>
      </c>
      <c r="SRH68" s="30">
        <f t="shared" si="305"/>
        <v>0</v>
      </c>
      <c r="SRI68" s="30">
        <f t="shared" si="305"/>
        <v>0</v>
      </c>
      <c r="SRJ68" s="30">
        <f t="shared" si="305"/>
        <v>0</v>
      </c>
      <c r="SRK68" s="30">
        <f t="shared" si="305"/>
        <v>0</v>
      </c>
      <c r="SRL68" s="30">
        <f t="shared" si="305"/>
        <v>0</v>
      </c>
      <c r="SRM68" s="30">
        <f t="shared" si="305"/>
        <v>0</v>
      </c>
      <c r="SRN68" s="30">
        <f t="shared" si="305"/>
        <v>0</v>
      </c>
      <c r="SRO68" s="30">
        <f t="shared" si="305"/>
        <v>0</v>
      </c>
      <c r="SRP68" s="30">
        <f t="shared" si="305"/>
        <v>0</v>
      </c>
      <c r="SRQ68" s="30">
        <f t="shared" si="305"/>
        <v>0</v>
      </c>
      <c r="SRR68" s="30">
        <f t="shared" si="305"/>
        <v>0</v>
      </c>
      <c r="SRS68" s="30">
        <f t="shared" si="305"/>
        <v>0</v>
      </c>
      <c r="SRT68" s="30">
        <f t="shared" si="305"/>
        <v>0</v>
      </c>
      <c r="SRU68" s="30">
        <f t="shared" si="305"/>
        <v>0</v>
      </c>
      <c r="SRV68" s="30">
        <f t="shared" si="305"/>
        <v>0</v>
      </c>
      <c r="SRW68" s="30">
        <f t="shared" si="305"/>
        <v>0</v>
      </c>
      <c r="SRX68" s="30">
        <f t="shared" si="305"/>
        <v>0</v>
      </c>
      <c r="SRY68" s="30">
        <f t="shared" si="305"/>
        <v>0</v>
      </c>
      <c r="SRZ68" s="30">
        <f t="shared" si="305"/>
        <v>0</v>
      </c>
      <c r="SSA68" s="30">
        <f t="shared" si="305"/>
        <v>0</v>
      </c>
      <c r="SSB68" s="30">
        <f t="shared" si="305"/>
        <v>0</v>
      </c>
      <c r="SSC68" s="30">
        <f t="shared" si="305"/>
        <v>0</v>
      </c>
      <c r="SSD68" s="30">
        <f t="shared" si="305"/>
        <v>0</v>
      </c>
      <c r="SSE68" s="30">
        <f t="shared" si="305"/>
        <v>0</v>
      </c>
      <c r="SSF68" s="30">
        <f t="shared" si="305"/>
        <v>0</v>
      </c>
      <c r="SSG68" s="30">
        <f t="shared" si="305"/>
        <v>0</v>
      </c>
      <c r="SSH68" s="30">
        <f t="shared" si="305"/>
        <v>0</v>
      </c>
      <c r="SSI68" s="30">
        <f t="shared" si="305"/>
        <v>0</v>
      </c>
      <c r="SSJ68" s="30">
        <f t="shared" si="305"/>
        <v>0</v>
      </c>
      <c r="SSK68" s="30">
        <f t="shared" si="305"/>
        <v>0</v>
      </c>
      <c r="SSL68" s="30">
        <f t="shared" si="305"/>
        <v>0</v>
      </c>
      <c r="SSM68" s="30">
        <f t="shared" si="305"/>
        <v>0</v>
      </c>
      <c r="SSN68" s="30">
        <f t="shared" si="305"/>
        <v>0</v>
      </c>
      <c r="SSO68" s="30">
        <f t="shared" si="305"/>
        <v>0</v>
      </c>
      <c r="SSP68" s="30">
        <f t="shared" si="305"/>
        <v>0</v>
      </c>
      <c r="SSQ68" s="30">
        <f t="shared" si="305"/>
        <v>0</v>
      </c>
      <c r="SSR68" s="30">
        <f t="shared" si="305"/>
        <v>0</v>
      </c>
      <c r="SSS68" s="30">
        <f t="shared" si="305"/>
        <v>0</v>
      </c>
      <c r="SST68" s="30">
        <f t="shared" si="305"/>
        <v>0</v>
      </c>
      <c r="SSU68" s="30">
        <f t="shared" si="305"/>
        <v>0</v>
      </c>
      <c r="SSV68" s="30">
        <f t="shared" si="305"/>
        <v>0</v>
      </c>
      <c r="SSW68" s="30">
        <f t="shared" si="305"/>
        <v>0</v>
      </c>
      <c r="SSX68" s="30">
        <f t="shared" si="305"/>
        <v>0</v>
      </c>
      <c r="SSY68" s="30">
        <f t="shared" si="305"/>
        <v>0</v>
      </c>
      <c r="SSZ68" s="30">
        <f t="shared" si="305"/>
        <v>0</v>
      </c>
      <c r="STA68" s="30">
        <f t="shared" si="305"/>
        <v>0</v>
      </c>
      <c r="STB68" s="30">
        <f t="shared" si="305"/>
        <v>0</v>
      </c>
      <c r="STC68" s="30">
        <f t="shared" si="305"/>
        <v>0</v>
      </c>
      <c r="STD68" s="30">
        <f t="shared" si="305"/>
        <v>0</v>
      </c>
      <c r="STE68" s="30">
        <f t="shared" si="305"/>
        <v>0</v>
      </c>
      <c r="STF68" s="30">
        <f t="shared" si="305"/>
        <v>0</v>
      </c>
      <c r="STG68" s="30">
        <f t="shared" si="305"/>
        <v>0</v>
      </c>
      <c r="STH68" s="30">
        <f t="shared" si="305"/>
        <v>0</v>
      </c>
      <c r="STI68" s="30">
        <f t="shared" si="305"/>
        <v>0</v>
      </c>
      <c r="STJ68" s="30">
        <f t="shared" ref="STJ68:SVU68" si="306">IF(STI2&gt;year_stop,0,STI70)</f>
        <v>0</v>
      </c>
      <c r="STK68" s="30">
        <f t="shared" si="306"/>
        <v>0</v>
      </c>
      <c r="STL68" s="30">
        <f t="shared" si="306"/>
        <v>0</v>
      </c>
      <c r="STM68" s="30">
        <f t="shared" si="306"/>
        <v>0</v>
      </c>
      <c r="STN68" s="30">
        <f t="shared" si="306"/>
        <v>0</v>
      </c>
      <c r="STO68" s="30">
        <f t="shared" si="306"/>
        <v>0</v>
      </c>
      <c r="STP68" s="30">
        <f t="shared" si="306"/>
        <v>0</v>
      </c>
      <c r="STQ68" s="30">
        <f t="shared" si="306"/>
        <v>0</v>
      </c>
      <c r="STR68" s="30">
        <f t="shared" si="306"/>
        <v>0</v>
      </c>
      <c r="STS68" s="30">
        <f t="shared" si="306"/>
        <v>0</v>
      </c>
      <c r="STT68" s="30">
        <f t="shared" si="306"/>
        <v>0</v>
      </c>
      <c r="STU68" s="30">
        <f t="shared" si="306"/>
        <v>0</v>
      </c>
      <c r="STV68" s="30">
        <f t="shared" si="306"/>
        <v>0</v>
      </c>
      <c r="STW68" s="30">
        <f t="shared" si="306"/>
        <v>0</v>
      </c>
      <c r="STX68" s="30">
        <f t="shared" si="306"/>
        <v>0</v>
      </c>
      <c r="STY68" s="30">
        <f t="shared" si="306"/>
        <v>0</v>
      </c>
      <c r="STZ68" s="30">
        <f t="shared" si="306"/>
        <v>0</v>
      </c>
      <c r="SUA68" s="30">
        <f t="shared" si="306"/>
        <v>0</v>
      </c>
      <c r="SUB68" s="30">
        <f t="shared" si="306"/>
        <v>0</v>
      </c>
      <c r="SUC68" s="30">
        <f t="shared" si="306"/>
        <v>0</v>
      </c>
      <c r="SUD68" s="30">
        <f t="shared" si="306"/>
        <v>0</v>
      </c>
      <c r="SUE68" s="30">
        <f t="shared" si="306"/>
        <v>0</v>
      </c>
      <c r="SUF68" s="30">
        <f t="shared" si="306"/>
        <v>0</v>
      </c>
      <c r="SUG68" s="30">
        <f t="shared" si="306"/>
        <v>0</v>
      </c>
      <c r="SUH68" s="30">
        <f t="shared" si="306"/>
        <v>0</v>
      </c>
      <c r="SUI68" s="30">
        <f t="shared" si="306"/>
        <v>0</v>
      </c>
      <c r="SUJ68" s="30">
        <f t="shared" si="306"/>
        <v>0</v>
      </c>
      <c r="SUK68" s="30">
        <f t="shared" si="306"/>
        <v>0</v>
      </c>
      <c r="SUL68" s="30">
        <f t="shared" si="306"/>
        <v>0</v>
      </c>
      <c r="SUM68" s="30">
        <f t="shared" si="306"/>
        <v>0</v>
      </c>
      <c r="SUN68" s="30">
        <f t="shared" si="306"/>
        <v>0</v>
      </c>
      <c r="SUO68" s="30">
        <f t="shared" si="306"/>
        <v>0</v>
      </c>
      <c r="SUP68" s="30">
        <f t="shared" si="306"/>
        <v>0</v>
      </c>
      <c r="SUQ68" s="30">
        <f t="shared" si="306"/>
        <v>0</v>
      </c>
      <c r="SUR68" s="30">
        <f t="shared" si="306"/>
        <v>0</v>
      </c>
      <c r="SUS68" s="30">
        <f t="shared" si="306"/>
        <v>0</v>
      </c>
      <c r="SUT68" s="30">
        <f t="shared" si="306"/>
        <v>0</v>
      </c>
      <c r="SUU68" s="30">
        <f t="shared" si="306"/>
        <v>0</v>
      </c>
      <c r="SUV68" s="30">
        <f t="shared" si="306"/>
        <v>0</v>
      </c>
      <c r="SUW68" s="30">
        <f t="shared" si="306"/>
        <v>0</v>
      </c>
      <c r="SUX68" s="30">
        <f t="shared" si="306"/>
        <v>0</v>
      </c>
      <c r="SUY68" s="30">
        <f t="shared" si="306"/>
        <v>0</v>
      </c>
      <c r="SUZ68" s="30">
        <f t="shared" si="306"/>
        <v>0</v>
      </c>
      <c r="SVA68" s="30">
        <f t="shared" si="306"/>
        <v>0</v>
      </c>
      <c r="SVB68" s="30">
        <f t="shared" si="306"/>
        <v>0</v>
      </c>
      <c r="SVC68" s="30">
        <f t="shared" si="306"/>
        <v>0</v>
      </c>
      <c r="SVD68" s="30">
        <f t="shared" si="306"/>
        <v>0</v>
      </c>
      <c r="SVE68" s="30">
        <f t="shared" si="306"/>
        <v>0</v>
      </c>
      <c r="SVF68" s="30">
        <f t="shared" si="306"/>
        <v>0</v>
      </c>
      <c r="SVG68" s="30">
        <f t="shared" si="306"/>
        <v>0</v>
      </c>
      <c r="SVH68" s="30">
        <f t="shared" si="306"/>
        <v>0</v>
      </c>
      <c r="SVI68" s="30">
        <f t="shared" si="306"/>
        <v>0</v>
      </c>
      <c r="SVJ68" s="30">
        <f t="shared" si="306"/>
        <v>0</v>
      </c>
      <c r="SVK68" s="30">
        <f t="shared" si="306"/>
        <v>0</v>
      </c>
      <c r="SVL68" s="30">
        <f t="shared" si="306"/>
        <v>0</v>
      </c>
      <c r="SVM68" s="30">
        <f t="shared" si="306"/>
        <v>0</v>
      </c>
      <c r="SVN68" s="30">
        <f t="shared" si="306"/>
        <v>0</v>
      </c>
      <c r="SVO68" s="30">
        <f t="shared" si="306"/>
        <v>0</v>
      </c>
      <c r="SVP68" s="30">
        <f t="shared" si="306"/>
        <v>0</v>
      </c>
      <c r="SVQ68" s="30">
        <f t="shared" si="306"/>
        <v>0</v>
      </c>
      <c r="SVR68" s="30">
        <f t="shared" si="306"/>
        <v>0</v>
      </c>
      <c r="SVS68" s="30">
        <f t="shared" si="306"/>
        <v>0</v>
      </c>
      <c r="SVT68" s="30">
        <f t="shared" si="306"/>
        <v>0</v>
      </c>
      <c r="SVU68" s="30">
        <f t="shared" si="306"/>
        <v>0</v>
      </c>
      <c r="SVV68" s="30">
        <f t="shared" ref="SVV68:SYG68" si="307">IF(SVU2&gt;year_stop,0,SVU70)</f>
        <v>0</v>
      </c>
      <c r="SVW68" s="30">
        <f t="shared" si="307"/>
        <v>0</v>
      </c>
      <c r="SVX68" s="30">
        <f t="shared" si="307"/>
        <v>0</v>
      </c>
      <c r="SVY68" s="30">
        <f t="shared" si="307"/>
        <v>0</v>
      </c>
      <c r="SVZ68" s="30">
        <f t="shared" si="307"/>
        <v>0</v>
      </c>
      <c r="SWA68" s="30">
        <f t="shared" si="307"/>
        <v>0</v>
      </c>
      <c r="SWB68" s="30">
        <f t="shared" si="307"/>
        <v>0</v>
      </c>
      <c r="SWC68" s="30">
        <f t="shared" si="307"/>
        <v>0</v>
      </c>
      <c r="SWD68" s="30">
        <f t="shared" si="307"/>
        <v>0</v>
      </c>
      <c r="SWE68" s="30">
        <f t="shared" si="307"/>
        <v>0</v>
      </c>
      <c r="SWF68" s="30">
        <f t="shared" si="307"/>
        <v>0</v>
      </c>
      <c r="SWG68" s="30">
        <f t="shared" si="307"/>
        <v>0</v>
      </c>
      <c r="SWH68" s="30">
        <f t="shared" si="307"/>
        <v>0</v>
      </c>
      <c r="SWI68" s="30">
        <f t="shared" si="307"/>
        <v>0</v>
      </c>
      <c r="SWJ68" s="30">
        <f t="shared" si="307"/>
        <v>0</v>
      </c>
      <c r="SWK68" s="30">
        <f t="shared" si="307"/>
        <v>0</v>
      </c>
      <c r="SWL68" s="30">
        <f t="shared" si="307"/>
        <v>0</v>
      </c>
      <c r="SWM68" s="30">
        <f t="shared" si="307"/>
        <v>0</v>
      </c>
      <c r="SWN68" s="30">
        <f t="shared" si="307"/>
        <v>0</v>
      </c>
      <c r="SWO68" s="30">
        <f t="shared" si="307"/>
        <v>0</v>
      </c>
      <c r="SWP68" s="30">
        <f t="shared" si="307"/>
        <v>0</v>
      </c>
      <c r="SWQ68" s="30">
        <f t="shared" si="307"/>
        <v>0</v>
      </c>
      <c r="SWR68" s="30">
        <f t="shared" si="307"/>
        <v>0</v>
      </c>
      <c r="SWS68" s="30">
        <f t="shared" si="307"/>
        <v>0</v>
      </c>
      <c r="SWT68" s="30">
        <f t="shared" si="307"/>
        <v>0</v>
      </c>
      <c r="SWU68" s="30">
        <f t="shared" si="307"/>
        <v>0</v>
      </c>
      <c r="SWV68" s="30">
        <f t="shared" si="307"/>
        <v>0</v>
      </c>
      <c r="SWW68" s="30">
        <f t="shared" si="307"/>
        <v>0</v>
      </c>
      <c r="SWX68" s="30">
        <f t="shared" si="307"/>
        <v>0</v>
      </c>
      <c r="SWY68" s="30">
        <f t="shared" si="307"/>
        <v>0</v>
      </c>
      <c r="SWZ68" s="30">
        <f t="shared" si="307"/>
        <v>0</v>
      </c>
      <c r="SXA68" s="30">
        <f t="shared" si="307"/>
        <v>0</v>
      </c>
      <c r="SXB68" s="30">
        <f t="shared" si="307"/>
        <v>0</v>
      </c>
      <c r="SXC68" s="30">
        <f t="shared" si="307"/>
        <v>0</v>
      </c>
      <c r="SXD68" s="30">
        <f t="shared" si="307"/>
        <v>0</v>
      </c>
      <c r="SXE68" s="30">
        <f t="shared" si="307"/>
        <v>0</v>
      </c>
      <c r="SXF68" s="30">
        <f t="shared" si="307"/>
        <v>0</v>
      </c>
      <c r="SXG68" s="30">
        <f t="shared" si="307"/>
        <v>0</v>
      </c>
      <c r="SXH68" s="30">
        <f t="shared" si="307"/>
        <v>0</v>
      </c>
      <c r="SXI68" s="30">
        <f t="shared" si="307"/>
        <v>0</v>
      </c>
      <c r="SXJ68" s="30">
        <f t="shared" si="307"/>
        <v>0</v>
      </c>
      <c r="SXK68" s="30">
        <f t="shared" si="307"/>
        <v>0</v>
      </c>
      <c r="SXL68" s="30">
        <f t="shared" si="307"/>
        <v>0</v>
      </c>
      <c r="SXM68" s="30">
        <f t="shared" si="307"/>
        <v>0</v>
      </c>
      <c r="SXN68" s="30">
        <f t="shared" si="307"/>
        <v>0</v>
      </c>
      <c r="SXO68" s="30">
        <f t="shared" si="307"/>
        <v>0</v>
      </c>
      <c r="SXP68" s="30">
        <f t="shared" si="307"/>
        <v>0</v>
      </c>
      <c r="SXQ68" s="30">
        <f t="shared" si="307"/>
        <v>0</v>
      </c>
      <c r="SXR68" s="30">
        <f t="shared" si="307"/>
        <v>0</v>
      </c>
      <c r="SXS68" s="30">
        <f t="shared" si="307"/>
        <v>0</v>
      </c>
      <c r="SXT68" s="30">
        <f t="shared" si="307"/>
        <v>0</v>
      </c>
      <c r="SXU68" s="30">
        <f t="shared" si="307"/>
        <v>0</v>
      </c>
      <c r="SXV68" s="30">
        <f t="shared" si="307"/>
        <v>0</v>
      </c>
      <c r="SXW68" s="30">
        <f t="shared" si="307"/>
        <v>0</v>
      </c>
      <c r="SXX68" s="30">
        <f t="shared" si="307"/>
        <v>0</v>
      </c>
      <c r="SXY68" s="30">
        <f t="shared" si="307"/>
        <v>0</v>
      </c>
      <c r="SXZ68" s="30">
        <f t="shared" si="307"/>
        <v>0</v>
      </c>
      <c r="SYA68" s="30">
        <f t="shared" si="307"/>
        <v>0</v>
      </c>
      <c r="SYB68" s="30">
        <f t="shared" si="307"/>
        <v>0</v>
      </c>
      <c r="SYC68" s="30">
        <f t="shared" si="307"/>
        <v>0</v>
      </c>
      <c r="SYD68" s="30">
        <f t="shared" si="307"/>
        <v>0</v>
      </c>
      <c r="SYE68" s="30">
        <f t="shared" si="307"/>
        <v>0</v>
      </c>
      <c r="SYF68" s="30">
        <f t="shared" si="307"/>
        <v>0</v>
      </c>
      <c r="SYG68" s="30">
        <f t="shared" si="307"/>
        <v>0</v>
      </c>
      <c r="SYH68" s="30">
        <f t="shared" ref="SYH68:TAS68" si="308">IF(SYG2&gt;year_stop,0,SYG70)</f>
        <v>0</v>
      </c>
      <c r="SYI68" s="30">
        <f t="shared" si="308"/>
        <v>0</v>
      </c>
      <c r="SYJ68" s="30">
        <f t="shared" si="308"/>
        <v>0</v>
      </c>
      <c r="SYK68" s="30">
        <f t="shared" si="308"/>
        <v>0</v>
      </c>
      <c r="SYL68" s="30">
        <f t="shared" si="308"/>
        <v>0</v>
      </c>
      <c r="SYM68" s="30">
        <f t="shared" si="308"/>
        <v>0</v>
      </c>
      <c r="SYN68" s="30">
        <f t="shared" si="308"/>
        <v>0</v>
      </c>
      <c r="SYO68" s="30">
        <f t="shared" si="308"/>
        <v>0</v>
      </c>
      <c r="SYP68" s="30">
        <f t="shared" si="308"/>
        <v>0</v>
      </c>
      <c r="SYQ68" s="30">
        <f t="shared" si="308"/>
        <v>0</v>
      </c>
      <c r="SYR68" s="30">
        <f t="shared" si="308"/>
        <v>0</v>
      </c>
      <c r="SYS68" s="30">
        <f t="shared" si="308"/>
        <v>0</v>
      </c>
      <c r="SYT68" s="30">
        <f t="shared" si="308"/>
        <v>0</v>
      </c>
      <c r="SYU68" s="30">
        <f t="shared" si="308"/>
        <v>0</v>
      </c>
      <c r="SYV68" s="30">
        <f t="shared" si="308"/>
        <v>0</v>
      </c>
      <c r="SYW68" s="30">
        <f t="shared" si="308"/>
        <v>0</v>
      </c>
      <c r="SYX68" s="30">
        <f t="shared" si="308"/>
        <v>0</v>
      </c>
      <c r="SYY68" s="30">
        <f t="shared" si="308"/>
        <v>0</v>
      </c>
      <c r="SYZ68" s="30">
        <f t="shared" si="308"/>
        <v>0</v>
      </c>
      <c r="SZA68" s="30">
        <f t="shared" si="308"/>
        <v>0</v>
      </c>
      <c r="SZB68" s="30">
        <f t="shared" si="308"/>
        <v>0</v>
      </c>
      <c r="SZC68" s="30">
        <f t="shared" si="308"/>
        <v>0</v>
      </c>
      <c r="SZD68" s="30">
        <f t="shared" si="308"/>
        <v>0</v>
      </c>
      <c r="SZE68" s="30">
        <f t="shared" si="308"/>
        <v>0</v>
      </c>
      <c r="SZF68" s="30">
        <f t="shared" si="308"/>
        <v>0</v>
      </c>
      <c r="SZG68" s="30">
        <f t="shared" si="308"/>
        <v>0</v>
      </c>
      <c r="SZH68" s="30">
        <f t="shared" si="308"/>
        <v>0</v>
      </c>
      <c r="SZI68" s="30">
        <f t="shared" si="308"/>
        <v>0</v>
      </c>
      <c r="SZJ68" s="30">
        <f t="shared" si="308"/>
        <v>0</v>
      </c>
      <c r="SZK68" s="30">
        <f t="shared" si="308"/>
        <v>0</v>
      </c>
      <c r="SZL68" s="30">
        <f t="shared" si="308"/>
        <v>0</v>
      </c>
      <c r="SZM68" s="30">
        <f t="shared" si="308"/>
        <v>0</v>
      </c>
      <c r="SZN68" s="30">
        <f t="shared" si="308"/>
        <v>0</v>
      </c>
      <c r="SZO68" s="30">
        <f t="shared" si="308"/>
        <v>0</v>
      </c>
      <c r="SZP68" s="30">
        <f t="shared" si="308"/>
        <v>0</v>
      </c>
      <c r="SZQ68" s="30">
        <f t="shared" si="308"/>
        <v>0</v>
      </c>
      <c r="SZR68" s="30">
        <f t="shared" si="308"/>
        <v>0</v>
      </c>
      <c r="SZS68" s="30">
        <f t="shared" si="308"/>
        <v>0</v>
      </c>
      <c r="SZT68" s="30">
        <f t="shared" si="308"/>
        <v>0</v>
      </c>
      <c r="SZU68" s="30">
        <f t="shared" si="308"/>
        <v>0</v>
      </c>
      <c r="SZV68" s="30">
        <f t="shared" si="308"/>
        <v>0</v>
      </c>
      <c r="SZW68" s="30">
        <f t="shared" si="308"/>
        <v>0</v>
      </c>
      <c r="SZX68" s="30">
        <f t="shared" si="308"/>
        <v>0</v>
      </c>
      <c r="SZY68" s="30">
        <f t="shared" si="308"/>
        <v>0</v>
      </c>
      <c r="SZZ68" s="30">
        <f t="shared" si="308"/>
        <v>0</v>
      </c>
      <c r="TAA68" s="30">
        <f t="shared" si="308"/>
        <v>0</v>
      </c>
      <c r="TAB68" s="30">
        <f t="shared" si="308"/>
        <v>0</v>
      </c>
      <c r="TAC68" s="30">
        <f t="shared" si="308"/>
        <v>0</v>
      </c>
      <c r="TAD68" s="30">
        <f t="shared" si="308"/>
        <v>0</v>
      </c>
      <c r="TAE68" s="30">
        <f t="shared" si="308"/>
        <v>0</v>
      </c>
      <c r="TAF68" s="30">
        <f t="shared" si="308"/>
        <v>0</v>
      </c>
      <c r="TAG68" s="30">
        <f t="shared" si="308"/>
        <v>0</v>
      </c>
      <c r="TAH68" s="30">
        <f t="shared" si="308"/>
        <v>0</v>
      </c>
      <c r="TAI68" s="30">
        <f t="shared" si="308"/>
        <v>0</v>
      </c>
      <c r="TAJ68" s="30">
        <f t="shared" si="308"/>
        <v>0</v>
      </c>
      <c r="TAK68" s="30">
        <f t="shared" si="308"/>
        <v>0</v>
      </c>
      <c r="TAL68" s="30">
        <f t="shared" si="308"/>
        <v>0</v>
      </c>
      <c r="TAM68" s="30">
        <f t="shared" si="308"/>
        <v>0</v>
      </c>
      <c r="TAN68" s="30">
        <f t="shared" si="308"/>
        <v>0</v>
      </c>
      <c r="TAO68" s="30">
        <f t="shared" si="308"/>
        <v>0</v>
      </c>
      <c r="TAP68" s="30">
        <f t="shared" si="308"/>
        <v>0</v>
      </c>
      <c r="TAQ68" s="30">
        <f t="shared" si="308"/>
        <v>0</v>
      </c>
      <c r="TAR68" s="30">
        <f t="shared" si="308"/>
        <v>0</v>
      </c>
      <c r="TAS68" s="30">
        <f t="shared" si="308"/>
        <v>0</v>
      </c>
      <c r="TAT68" s="30">
        <f t="shared" ref="TAT68:TDE68" si="309">IF(TAS2&gt;year_stop,0,TAS70)</f>
        <v>0</v>
      </c>
      <c r="TAU68" s="30">
        <f t="shared" si="309"/>
        <v>0</v>
      </c>
      <c r="TAV68" s="30">
        <f t="shared" si="309"/>
        <v>0</v>
      </c>
      <c r="TAW68" s="30">
        <f t="shared" si="309"/>
        <v>0</v>
      </c>
      <c r="TAX68" s="30">
        <f t="shared" si="309"/>
        <v>0</v>
      </c>
      <c r="TAY68" s="30">
        <f t="shared" si="309"/>
        <v>0</v>
      </c>
      <c r="TAZ68" s="30">
        <f t="shared" si="309"/>
        <v>0</v>
      </c>
      <c r="TBA68" s="30">
        <f t="shared" si="309"/>
        <v>0</v>
      </c>
      <c r="TBB68" s="30">
        <f t="shared" si="309"/>
        <v>0</v>
      </c>
      <c r="TBC68" s="30">
        <f t="shared" si="309"/>
        <v>0</v>
      </c>
      <c r="TBD68" s="30">
        <f t="shared" si="309"/>
        <v>0</v>
      </c>
      <c r="TBE68" s="30">
        <f t="shared" si="309"/>
        <v>0</v>
      </c>
      <c r="TBF68" s="30">
        <f t="shared" si="309"/>
        <v>0</v>
      </c>
      <c r="TBG68" s="30">
        <f t="shared" si="309"/>
        <v>0</v>
      </c>
      <c r="TBH68" s="30">
        <f t="shared" si="309"/>
        <v>0</v>
      </c>
      <c r="TBI68" s="30">
        <f t="shared" si="309"/>
        <v>0</v>
      </c>
      <c r="TBJ68" s="30">
        <f t="shared" si="309"/>
        <v>0</v>
      </c>
      <c r="TBK68" s="30">
        <f t="shared" si="309"/>
        <v>0</v>
      </c>
      <c r="TBL68" s="30">
        <f t="shared" si="309"/>
        <v>0</v>
      </c>
      <c r="TBM68" s="30">
        <f t="shared" si="309"/>
        <v>0</v>
      </c>
      <c r="TBN68" s="30">
        <f t="shared" si="309"/>
        <v>0</v>
      </c>
      <c r="TBO68" s="30">
        <f t="shared" si="309"/>
        <v>0</v>
      </c>
      <c r="TBP68" s="30">
        <f t="shared" si="309"/>
        <v>0</v>
      </c>
      <c r="TBQ68" s="30">
        <f t="shared" si="309"/>
        <v>0</v>
      </c>
      <c r="TBR68" s="30">
        <f t="shared" si="309"/>
        <v>0</v>
      </c>
      <c r="TBS68" s="30">
        <f t="shared" si="309"/>
        <v>0</v>
      </c>
      <c r="TBT68" s="30">
        <f t="shared" si="309"/>
        <v>0</v>
      </c>
      <c r="TBU68" s="30">
        <f t="shared" si="309"/>
        <v>0</v>
      </c>
      <c r="TBV68" s="30">
        <f t="shared" si="309"/>
        <v>0</v>
      </c>
      <c r="TBW68" s="30">
        <f t="shared" si="309"/>
        <v>0</v>
      </c>
      <c r="TBX68" s="30">
        <f t="shared" si="309"/>
        <v>0</v>
      </c>
      <c r="TBY68" s="30">
        <f t="shared" si="309"/>
        <v>0</v>
      </c>
      <c r="TBZ68" s="30">
        <f t="shared" si="309"/>
        <v>0</v>
      </c>
      <c r="TCA68" s="30">
        <f t="shared" si="309"/>
        <v>0</v>
      </c>
      <c r="TCB68" s="30">
        <f t="shared" si="309"/>
        <v>0</v>
      </c>
      <c r="TCC68" s="30">
        <f t="shared" si="309"/>
        <v>0</v>
      </c>
      <c r="TCD68" s="30">
        <f t="shared" si="309"/>
        <v>0</v>
      </c>
      <c r="TCE68" s="30">
        <f t="shared" si="309"/>
        <v>0</v>
      </c>
      <c r="TCF68" s="30">
        <f t="shared" si="309"/>
        <v>0</v>
      </c>
      <c r="TCG68" s="30">
        <f t="shared" si="309"/>
        <v>0</v>
      </c>
      <c r="TCH68" s="30">
        <f t="shared" si="309"/>
        <v>0</v>
      </c>
      <c r="TCI68" s="30">
        <f t="shared" si="309"/>
        <v>0</v>
      </c>
      <c r="TCJ68" s="30">
        <f t="shared" si="309"/>
        <v>0</v>
      </c>
      <c r="TCK68" s="30">
        <f t="shared" si="309"/>
        <v>0</v>
      </c>
      <c r="TCL68" s="30">
        <f t="shared" si="309"/>
        <v>0</v>
      </c>
      <c r="TCM68" s="30">
        <f t="shared" si="309"/>
        <v>0</v>
      </c>
      <c r="TCN68" s="30">
        <f t="shared" si="309"/>
        <v>0</v>
      </c>
      <c r="TCO68" s="30">
        <f t="shared" si="309"/>
        <v>0</v>
      </c>
      <c r="TCP68" s="30">
        <f t="shared" si="309"/>
        <v>0</v>
      </c>
      <c r="TCQ68" s="30">
        <f t="shared" si="309"/>
        <v>0</v>
      </c>
      <c r="TCR68" s="30">
        <f t="shared" si="309"/>
        <v>0</v>
      </c>
      <c r="TCS68" s="30">
        <f t="shared" si="309"/>
        <v>0</v>
      </c>
      <c r="TCT68" s="30">
        <f t="shared" si="309"/>
        <v>0</v>
      </c>
      <c r="TCU68" s="30">
        <f t="shared" si="309"/>
        <v>0</v>
      </c>
      <c r="TCV68" s="30">
        <f t="shared" si="309"/>
        <v>0</v>
      </c>
      <c r="TCW68" s="30">
        <f t="shared" si="309"/>
        <v>0</v>
      </c>
      <c r="TCX68" s="30">
        <f t="shared" si="309"/>
        <v>0</v>
      </c>
      <c r="TCY68" s="30">
        <f t="shared" si="309"/>
        <v>0</v>
      </c>
      <c r="TCZ68" s="30">
        <f t="shared" si="309"/>
        <v>0</v>
      </c>
      <c r="TDA68" s="30">
        <f t="shared" si="309"/>
        <v>0</v>
      </c>
      <c r="TDB68" s="30">
        <f t="shared" si="309"/>
        <v>0</v>
      </c>
      <c r="TDC68" s="30">
        <f t="shared" si="309"/>
        <v>0</v>
      </c>
      <c r="TDD68" s="30">
        <f t="shared" si="309"/>
        <v>0</v>
      </c>
      <c r="TDE68" s="30">
        <f t="shared" si="309"/>
        <v>0</v>
      </c>
      <c r="TDF68" s="30">
        <f t="shared" ref="TDF68:TFQ68" si="310">IF(TDE2&gt;year_stop,0,TDE70)</f>
        <v>0</v>
      </c>
      <c r="TDG68" s="30">
        <f t="shared" si="310"/>
        <v>0</v>
      </c>
      <c r="TDH68" s="30">
        <f t="shared" si="310"/>
        <v>0</v>
      </c>
      <c r="TDI68" s="30">
        <f t="shared" si="310"/>
        <v>0</v>
      </c>
      <c r="TDJ68" s="30">
        <f t="shared" si="310"/>
        <v>0</v>
      </c>
      <c r="TDK68" s="30">
        <f t="shared" si="310"/>
        <v>0</v>
      </c>
      <c r="TDL68" s="30">
        <f t="shared" si="310"/>
        <v>0</v>
      </c>
      <c r="TDM68" s="30">
        <f t="shared" si="310"/>
        <v>0</v>
      </c>
      <c r="TDN68" s="30">
        <f t="shared" si="310"/>
        <v>0</v>
      </c>
      <c r="TDO68" s="30">
        <f t="shared" si="310"/>
        <v>0</v>
      </c>
      <c r="TDP68" s="30">
        <f t="shared" si="310"/>
        <v>0</v>
      </c>
      <c r="TDQ68" s="30">
        <f t="shared" si="310"/>
        <v>0</v>
      </c>
      <c r="TDR68" s="30">
        <f t="shared" si="310"/>
        <v>0</v>
      </c>
      <c r="TDS68" s="30">
        <f t="shared" si="310"/>
        <v>0</v>
      </c>
      <c r="TDT68" s="30">
        <f t="shared" si="310"/>
        <v>0</v>
      </c>
      <c r="TDU68" s="30">
        <f t="shared" si="310"/>
        <v>0</v>
      </c>
      <c r="TDV68" s="30">
        <f t="shared" si="310"/>
        <v>0</v>
      </c>
      <c r="TDW68" s="30">
        <f t="shared" si="310"/>
        <v>0</v>
      </c>
      <c r="TDX68" s="30">
        <f t="shared" si="310"/>
        <v>0</v>
      </c>
      <c r="TDY68" s="30">
        <f t="shared" si="310"/>
        <v>0</v>
      </c>
      <c r="TDZ68" s="30">
        <f t="shared" si="310"/>
        <v>0</v>
      </c>
      <c r="TEA68" s="30">
        <f t="shared" si="310"/>
        <v>0</v>
      </c>
      <c r="TEB68" s="30">
        <f t="shared" si="310"/>
        <v>0</v>
      </c>
      <c r="TEC68" s="30">
        <f t="shared" si="310"/>
        <v>0</v>
      </c>
      <c r="TED68" s="30">
        <f t="shared" si="310"/>
        <v>0</v>
      </c>
      <c r="TEE68" s="30">
        <f t="shared" si="310"/>
        <v>0</v>
      </c>
      <c r="TEF68" s="30">
        <f t="shared" si="310"/>
        <v>0</v>
      </c>
      <c r="TEG68" s="30">
        <f t="shared" si="310"/>
        <v>0</v>
      </c>
      <c r="TEH68" s="30">
        <f t="shared" si="310"/>
        <v>0</v>
      </c>
      <c r="TEI68" s="30">
        <f t="shared" si="310"/>
        <v>0</v>
      </c>
      <c r="TEJ68" s="30">
        <f t="shared" si="310"/>
        <v>0</v>
      </c>
      <c r="TEK68" s="30">
        <f t="shared" si="310"/>
        <v>0</v>
      </c>
      <c r="TEL68" s="30">
        <f t="shared" si="310"/>
        <v>0</v>
      </c>
      <c r="TEM68" s="30">
        <f t="shared" si="310"/>
        <v>0</v>
      </c>
      <c r="TEN68" s="30">
        <f t="shared" si="310"/>
        <v>0</v>
      </c>
      <c r="TEO68" s="30">
        <f t="shared" si="310"/>
        <v>0</v>
      </c>
      <c r="TEP68" s="30">
        <f t="shared" si="310"/>
        <v>0</v>
      </c>
      <c r="TEQ68" s="30">
        <f t="shared" si="310"/>
        <v>0</v>
      </c>
      <c r="TER68" s="30">
        <f t="shared" si="310"/>
        <v>0</v>
      </c>
      <c r="TES68" s="30">
        <f t="shared" si="310"/>
        <v>0</v>
      </c>
      <c r="TET68" s="30">
        <f t="shared" si="310"/>
        <v>0</v>
      </c>
      <c r="TEU68" s="30">
        <f t="shared" si="310"/>
        <v>0</v>
      </c>
      <c r="TEV68" s="30">
        <f t="shared" si="310"/>
        <v>0</v>
      </c>
      <c r="TEW68" s="30">
        <f t="shared" si="310"/>
        <v>0</v>
      </c>
      <c r="TEX68" s="30">
        <f t="shared" si="310"/>
        <v>0</v>
      </c>
      <c r="TEY68" s="30">
        <f t="shared" si="310"/>
        <v>0</v>
      </c>
      <c r="TEZ68" s="30">
        <f t="shared" si="310"/>
        <v>0</v>
      </c>
      <c r="TFA68" s="30">
        <f t="shared" si="310"/>
        <v>0</v>
      </c>
      <c r="TFB68" s="30">
        <f t="shared" si="310"/>
        <v>0</v>
      </c>
      <c r="TFC68" s="30">
        <f t="shared" si="310"/>
        <v>0</v>
      </c>
      <c r="TFD68" s="30">
        <f t="shared" si="310"/>
        <v>0</v>
      </c>
      <c r="TFE68" s="30">
        <f t="shared" si="310"/>
        <v>0</v>
      </c>
      <c r="TFF68" s="30">
        <f t="shared" si="310"/>
        <v>0</v>
      </c>
      <c r="TFG68" s="30">
        <f t="shared" si="310"/>
        <v>0</v>
      </c>
      <c r="TFH68" s="30">
        <f t="shared" si="310"/>
        <v>0</v>
      </c>
      <c r="TFI68" s="30">
        <f t="shared" si="310"/>
        <v>0</v>
      </c>
      <c r="TFJ68" s="30">
        <f t="shared" si="310"/>
        <v>0</v>
      </c>
      <c r="TFK68" s="30">
        <f t="shared" si="310"/>
        <v>0</v>
      </c>
      <c r="TFL68" s="30">
        <f t="shared" si="310"/>
        <v>0</v>
      </c>
      <c r="TFM68" s="30">
        <f t="shared" si="310"/>
        <v>0</v>
      </c>
      <c r="TFN68" s="30">
        <f t="shared" si="310"/>
        <v>0</v>
      </c>
      <c r="TFO68" s="30">
        <f t="shared" si="310"/>
        <v>0</v>
      </c>
      <c r="TFP68" s="30">
        <f t="shared" si="310"/>
        <v>0</v>
      </c>
      <c r="TFQ68" s="30">
        <f t="shared" si="310"/>
        <v>0</v>
      </c>
      <c r="TFR68" s="30">
        <f t="shared" ref="TFR68:TIC68" si="311">IF(TFQ2&gt;year_stop,0,TFQ70)</f>
        <v>0</v>
      </c>
      <c r="TFS68" s="30">
        <f t="shared" si="311"/>
        <v>0</v>
      </c>
      <c r="TFT68" s="30">
        <f t="shared" si="311"/>
        <v>0</v>
      </c>
      <c r="TFU68" s="30">
        <f t="shared" si="311"/>
        <v>0</v>
      </c>
      <c r="TFV68" s="30">
        <f t="shared" si="311"/>
        <v>0</v>
      </c>
      <c r="TFW68" s="30">
        <f t="shared" si="311"/>
        <v>0</v>
      </c>
      <c r="TFX68" s="30">
        <f t="shared" si="311"/>
        <v>0</v>
      </c>
      <c r="TFY68" s="30">
        <f t="shared" si="311"/>
        <v>0</v>
      </c>
      <c r="TFZ68" s="30">
        <f t="shared" si="311"/>
        <v>0</v>
      </c>
      <c r="TGA68" s="30">
        <f t="shared" si="311"/>
        <v>0</v>
      </c>
      <c r="TGB68" s="30">
        <f t="shared" si="311"/>
        <v>0</v>
      </c>
      <c r="TGC68" s="30">
        <f t="shared" si="311"/>
        <v>0</v>
      </c>
      <c r="TGD68" s="30">
        <f t="shared" si="311"/>
        <v>0</v>
      </c>
      <c r="TGE68" s="30">
        <f t="shared" si="311"/>
        <v>0</v>
      </c>
      <c r="TGF68" s="30">
        <f t="shared" si="311"/>
        <v>0</v>
      </c>
      <c r="TGG68" s="30">
        <f t="shared" si="311"/>
        <v>0</v>
      </c>
      <c r="TGH68" s="30">
        <f t="shared" si="311"/>
        <v>0</v>
      </c>
      <c r="TGI68" s="30">
        <f t="shared" si="311"/>
        <v>0</v>
      </c>
      <c r="TGJ68" s="30">
        <f t="shared" si="311"/>
        <v>0</v>
      </c>
      <c r="TGK68" s="30">
        <f t="shared" si="311"/>
        <v>0</v>
      </c>
      <c r="TGL68" s="30">
        <f t="shared" si="311"/>
        <v>0</v>
      </c>
      <c r="TGM68" s="30">
        <f t="shared" si="311"/>
        <v>0</v>
      </c>
      <c r="TGN68" s="30">
        <f t="shared" si="311"/>
        <v>0</v>
      </c>
      <c r="TGO68" s="30">
        <f t="shared" si="311"/>
        <v>0</v>
      </c>
      <c r="TGP68" s="30">
        <f t="shared" si="311"/>
        <v>0</v>
      </c>
      <c r="TGQ68" s="30">
        <f t="shared" si="311"/>
        <v>0</v>
      </c>
      <c r="TGR68" s="30">
        <f t="shared" si="311"/>
        <v>0</v>
      </c>
      <c r="TGS68" s="30">
        <f t="shared" si="311"/>
        <v>0</v>
      </c>
      <c r="TGT68" s="30">
        <f t="shared" si="311"/>
        <v>0</v>
      </c>
      <c r="TGU68" s="30">
        <f t="shared" si="311"/>
        <v>0</v>
      </c>
      <c r="TGV68" s="30">
        <f t="shared" si="311"/>
        <v>0</v>
      </c>
      <c r="TGW68" s="30">
        <f t="shared" si="311"/>
        <v>0</v>
      </c>
      <c r="TGX68" s="30">
        <f t="shared" si="311"/>
        <v>0</v>
      </c>
      <c r="TGY68" s="30">
        <f t="shared" si="311"/>
        <v>0</v>
      </c>
      <c r="TGZ68" s="30">
        <f t="shared" si="311"/>
        <v>0</v>
      </c>
      <c r="THA68" s="30">
        <f t="shared" si="311"/>
        <v>0</v>
      </c>
      <c r="THB68" s="30">
        <f t="shared" si="311"/>
        <v>0</v>
      </c>
      <c r="THC68" s="30">
        <f t="shared" si="311"/>
        <v>0</v>
      </c>
      <c r="THD68" s="30">
        <f t="shared" si="311"/>
        <v>0</v>
      </c>
      <c r="THE68" s="30">
        <f t="shared" si="311"/>
        <v>0</v>
      </c>
      <c r="THF68" s="30">
        <f t="shared" si="311"/>
        <v>0</v>
      </c>
      <c r="THG68" s="30">
        <f t="shared" si="311"/>
        <v>0</v>
      </c>
      <c r="THH68" s="30">
        <f t="shared" si="311"/>
        <v>0</v>
      </c>
      <c r="THI68" s="30">
        <f t="shared" si="311"/>
        <v>0</v>
      </c>
      <c r="THJ68" s="30">
        <f t="shared" si="311"/>
        <v>0</v>
      </c>
      <c r="THK68" s="30">
        <f t="shared" si="311"/>
        <v>0</v>
      </c>
      <c r="THL68" s="30">
        <f t="shared" si="311"/>
        <v>0</v>
      </c>
      <c r="THM68" s="30">
        <f t="shared" si="311"/>
        <v>0</v>
      </c>
      <c r="THN68" s="30">
        <f t="shared" si="311"/>
        <v>0</v>
      </c>
      <c r="THO68" s="30">
        <f t="shared" si="311"/>
        <v>0</v>
      </c>
      <c r="THP68" s="30">
        <f t="shared" si="311"/>
        <v>0</v>
      </c>
      <c r="THQ68" s="30">
        <f t="shared" si="311"/>
        <v>0</v>
      </c>
      <c r="THR68" s="30">
        <f t="shared" si="311"/>
        <v>0</v>
      </c>
      <c r="THS68" s="30">
        <f t="shared" si="311"/>
        <v>0</v>
      </c>
      <c r="THT68" s="30">
        <f t="shared" si="311"/>
        <v>0</v>
      </c>
      <c r="THU68" s="30">
        <f t="shared" si="311"/>
        <v>0</v>
      </c>
      <c r="THV68" s="30">
        <f t="shared" si="311"/>
        <v>0</v>
      </c>
      <c r="THW68" s="30">
        <f t="shared" si="311"/>
        <v>0</v>
      </c>
      <c r="THX68" s="30">
        <f t="shared" si="311"/>
        <v>0</v>
      </c>
      <c r="THY68" s="30">
        <f t="shared" si="311"/>
        <v>0</v>
      </c>
      <c r="THZ68" s="30">
        <f t="shared" si="311"/>
        <v>0</v>
      </c>
      <c r="TIA68" s="30">
        <f t="shared" si="311"/>
        <v>0</v>
      </c>
      <c r="TIB68" s="30">
        <f t="shared" si="311"/>
        <v>0</v>
      </c>
      <c r="TIC68" s="30">
        <f t="shared" si="311"/>
        <v>0</v>
      </c>
      <c r="TID68" s="30">
        <f t="shared" ref="TID68:TKO68" si="312">IF(TIC2&gt;year_stop,0,TIC70)</f>
        <v>0</v>
      </c>
      <c r="TIE68" s="30">
        <f t="shared" si="312"/>
        <v>0</v>
      </c>
      <c r="TIF68" s="30">
        <f t="shared" si="312"/>
        <v>0</v>
      </c>
      <c r="TIG68" s="30">
        <f t="shared" si="312"/>
        <v>0</v>
      </c>
      <c r="TIH68" s="30">
        <f t="shared" si="312"/>
        <v>0</v>
      </c>
      <c r="TII68" s="30">
        <f t="shared" si="312"/>
        <v>0</v>
      </c>
      <c r="TIJ68" s="30">
        <f t="shared" si="312"/>
        <v>0</v>
      </c>
      <c r="TIK68" s="30">
        <f t="shared" si="312"/>
        <v>0</v>
      </c>
      <c r="TIL68" s="30">
        <f t="shared" si="312"/>
        <v>0</v>
      </c>
      <c r="TIM68" s="30">
        <f t="shared" si="312"/>
        <v>0</v>
      </c>
      <c r="TIN68" s="30">
        <f t="shared" si="312"/>
        <v>0</v>
      </c>
      <c r="TIO68" s="30">
        <f t="shared" si="312"/>
        <v>0</v>
      </c>
      <c r="TIP68" s="30">
        <f t="shared" si="312"/>
        <v>0</v>
      </c>
      <c r="TIQ68" s="30">
        <f t="shared" si="312"/>
        <v>0</v>
      </c>
      <c r="TIR68" s="30">
        <f t="shared" si="312"/>
        <v>0</v>
      </c>
      <c r="TIS68" s="30">
        <f t="shared" si="312"/>
        <v>0</v>
      </c>
      <c r="TIT68" s="30">
        <f t="shared" si="312"/>
        <v>0</v>
      </c>
      <c r="TIU68" s="30">
        <f t="shared" si="312"/>
        <v>0</v>
      </c>
      <c r="TIV68" s="30">
        <f t="shared" si="312"/>
        <v>0</v>
      </c>
      <c r="TIW68" s="30">
        <f t="shared" si="312"/>
        <v>0</v>
      </c>
      <c r="TIX68" s="30">
        <f t="shared" si="312"/>
        <v>0</v>
      </c>
      <c r="TIY68" s="30">
        <f t="shared" si="312"/>
        <v>0</v>
      </c>
      <c r="TIZ68" s="30">
        <f t="shared" si="312"/>
        <v>0</v>
      </c>
      <c r="TJA68" s="30">
        <f t="shared" si="312"/>
        <v>0</v>
      </c>
      <c r="TJB68" s="30">
        <f t="shared" si="312"/>
        <v>0</v>
      </c>
      <c r="TJC68" s="30">
        <f t="shared" si="312"/>
        <v>0</v>
      </c>
      <c r="TJD68" s="30">
        <f t="shared" si="312"/>
        <v>0</v>
      </c>
      <c r="TJE68" s="30">
        <f t="shared" si="312"/>
        <v>0</v>
      </c>
      <c r="TJF68" s="30">
        <f t="shared" si="312"/>
        <v>0</v>
      </c>
      <c r="TJG68" s="30">
        <f t="shared" si="312"/>
        <v>0</v>
      </c>
      <c r="TJH68" s="30">
        <f t="shared" si="312"/>
        <v>0</v>
      </c>
      <c r="TJI68" s="30">
        <f t="shared" si="312"/>
        <v>0</v>
      </c>
      <c r="TJJ68" s="30">
        <f t="shared" si="312"/>
        <v>0</v>
      </c>
      <c r="TJK68" s="30">
        <f t="shared" si="312"/>
        <v>0</v>
      </c>
      <c r="TJL68" s="30">
        <f t="shared" si="312"/>
        <v>0</v>
      </c>
      <c r="TJM68" s="30">
        <f t="shared" si="312"/>
        <v>0</v>
      </c>
      <c r="TJN68" s="30">
        <f t="shared" si="312"/>
        <v>0</v>
      </c>
      <c r="TJO68" s="30">
        <f t="shared" si="312"/>
        <v>0</v>
      </c>
      <c r="TJP68" s="30">
        <f t="shared" si="312"/>
        <v>0</v>
      </c>
      <c r="TJQ68" s="30">
        <f t="shared" si="312"/>
        <v>0</v>
      </c>
      <c r="TJR68" s="30">
        <f t="shared" si="312"/>
        <v>0</v>
      </c>
      <c r="TJS68" s="30">
        <f t="shared" si="312"/>
        <v>0</v>
      </c>
      <c r="TJT68" s="30">
        <f t="shared" si="312"/>
        <v>0</v>
      </c>
      <c r="TJU68" s="30">
        <f t="shared" si="312"/>
        <v>0</v>
      </c>
      <c r="TJV68" s="30">
        <f t="shared" si="312"/>
        <v>0</v>
      </c>
      <c r="TJW68" s="30">
        <f t="shared" si="312"/>
        <v>0</v>
      </c>
      <c r="TJX68" s="30">
        <f t="shared" si="312"/>
        <v>0</v>
      </c>
      <c r="TJY68" s="30">
        <f t="shared" si="312"/>
        <v>0</v>
      </c>
      <c r="TJZ68" s="30">
        <f t="shared" si="312"/>
        <v>0</v>
      </c>
      <c r="TKA68" s="30">
        <f t="shared" si="312"/>
        <v>0</v>
      </c>
      <c r="TKB68" s="30">
        <f t="shared" si="312"/>
        <v>0</v>
      </c>
      <c r="TKC68" s="30">
        <f t="shared" si="312"/>
        <v>0</v>
      </c>
      <c r="TKD68" s="30">
        <f t="shared" si="312"/>
        <v>0</v>
      </c>
      <c r="TKE68" s="30">
        <f t="shared" si="312"/>
        <v>0</v>
      </c>
      <c r="TKF68" s="30">
        <f t="shared" si="312"/>
        <v>0</v>
      </c>
      <c r="TKG68" s="30">
        <f t="shared" si="312"/>
        <v>0</v>
      </c>
      <c r="TKH68" s="30">
        <f t="shared" si="312"/>
        <v>0</v>
      </c>
      <c r="TKI68" s="30">
        <f t="shared" si="312"/>
        <v>0</v>
      </c>
      <c r="TKJ68" s="30">
        <f t="shared" si="312"/>
        <v>0</v>
      </c>
      <c r="TKK68" s="30">
        <f t="shared" si="312"/>
        <v>0</v>
      </c>
      <c r="TKL68" s="30">
        <f t="shared" si="312"/>
        <v>0</v>
      </c>
      <c r="TKM68" s="30">
        <f t="shared" si="312"/>
        <v>0</v>
      </c>
      <c r="TKN68" s="30">
        <f t="shared" si="312"/>
        <v>0</v>
      </c>
      <c r="TKO68" s="30">
        <f t="shared" si="312"/>
        <v>0</v>
      </c>
      <c r="TKP68" s="30">
        <f t="shared" ref="TKP68:TNA68" si="313">IF(TKO2&gt;year_stop,0,TKO70)</f>
        <v>0</v>
      </c>
      <c r="TKQ68" s="30">
        <f t="shared" si="313"/>
        <v>0</v>
      </c>
      <c r="TKR68" s="30">
        <f t="shared" si="313"/>
        <v>0</v>
      </c>
      <c r="TKS68" s="30">
        <f t="shared" si="313"/>
        <v>0</v>
      </c>
      <c r="TKT68" s="30">
        <f t="shared" si="313"/>
        <v>0</v>
      </c>
      <c r="TKU68" s="30">
        <f t="shared" si="313"/>
        <v>0</v>
      </c>
      <c r="TKV68" s="30">
        <f t="shared" si="313"/>
        <v>0</v>
      </c>
      <c r="TKW68" s="30">
        <f t="shared" si="313"/>
        <v>0</v>
      </c>
      <c r="TKX68" s="30">
        <f t="shared" si="313"/>
        <v>0</v>
      </c>
      <c r="TKY68" s="30">
        <f t="shared" si="313"/>
        <v>0</v>
      </c>
      <c r="TKZ68" s="30">
        <f t="shared" si="313"/>
        <v>0</v>
      </c>
      <c r="TLA68" s="30">
        <f t="shared" si="313"/>
        <v>0</v>
      </c>
      <c r="TLB68" s="30">
        <f t="shared" si="313"/>
        <v>0</v>
      </c>
      <c r="TLC68" s="30">
        <f t="shared" si="313"/>
        <v>0</v>
      </c>
      <c r="TLD68" s="30">
        <f t="shared" si="313"/>
        <v>0</v>
      </c>
      <c r="TLE68" s="30">
        <f t="shared" si="313"/>
        <v>0</v>
      </c>
      <c r="TLF68" s="30">
        <f t="shared" si="313"/>
        <v>0</v>
      </c>
      <c r="TLG68" s="30">
        <f t="shared" si="313"/>
        <v>0</v>
      </c>
      <c r="TLH68" s="30">
        <f t="shared" si="313"/>
        <v>0</v>
      </c>
      <c r="TLI68" s="30">
        <f t="shared" si="313"/>
        <v>0</v>
      </c>
      <c r="TLJ68" s="30">
        <f t="shared" si="313"/>
        <v>0</v>
      </c>
      <c r="TLK68" s="30">
        <f t="shared" si="313"/>
        <v>0</v>
      </c>
      <c r="TLL68" s="30">
        <f t="shared" si="313"/>
        <v>0</v>
      </c>
      <c r="TLM68" s="30">
        <f t="shared" si="313"/>
        <v>0</v>
      </c>
      <c r="TLN68" s="30">
        <f t="shared" si="313"/>
        <v>0</v>
      </c>
      <c r="TLO68" s="30">
        <f t="shared" si="313"/>
        <v>0</v>
      </c>
      <c r="TLP68" s="30">
        <f t="shared" si="313"/>
        <v>0</v>
      </c>
      <c r="TLQ68" s="30">
        <f t="shared" si="313"/>
        <v>0</v>
      </c>
      <c r="TLR68" s="30">
        <f t="shared" si="313"/>
        <v>0</v>
      </c>
      <c r="TLS68" s="30">
        <f t="shared" si="313"/>
        <v>0</v>
      </c>
      <c r="TLT68" s="30">
        <f t="shared" si="313"/>
        <v>0</v>
      </c>
      <c r="TLU68" s="30">
        <f t="shared" si="313"/>
        <v>0</v>
      </c>
      <c r="TLV68" s="30">
        <f t="shared" si="313"/>
        <v>0</v>
      </c>
      <c r="TLW68" s="30">
        <f t="shared" si="313"/>
        <v>0</v>
      </c>
      <c r="TLX68" s="30">
        <f t="shared" si="313"/>
        <v>0</v>
      </c>
      <c r="TLY68" s="30">
        <f t="shared" si="313"/>
        <v>0</v>
      </c>
      <c r="TLZ68" s="30">
        <f t="shared" si="313"/>
        <v>0</v>
      </c>
      <c r="TMA68" s="30">
        <f t="shared" si="313"/>
        <v>0</v>
      </c>
      <c r="TMB68" s="30">
        <f t="shared" si="313"/>
        <v>0</v>
      </c>
      <c r="TMC68" s="30">
        <f t="shared" si="313"/>
        <v>0</v>
      </c>
      <c r="TMD68" s="30">
        <f t="shared" si="313"/>
        <v>0</v>
      </c>
      <c r="TME68" s="30">
        <f t="shared" si="313"/>
        <v>0</v>
      </c>
      <c r="TMF68" s="30">
        <f t="shared" si="313"/>
        <v>0</v>
      </c>
      <c r="TMG68" s="30">
        <f t="shared" si="313"/>
        <v>0</v>
      </c>
      <c r="TMH68" s="30">
        <f t="shared" si="313"/>
        <v>0</v>
      </c>
      <c r="TMI68" s="30">
        <f t="shared" si="313"/>
        <v>0</v>
      </c>
      <c r="TMJ68" s="30">
        <f t="shared" si="313"/>
        <v>0</v>
      </c>
      <c r="TMK68" s="30">
        <f t="shared" si="313"/>
        <v>0</v>
      </c>
      <c r="TML68" s="30">
        <f t="shared" si="313"/>
        <v>0</v>
      </c>
      <c r="TMM68" s="30">
        <f t="shared" si="313"/>
        <v>0</v>
      </c>
      <c r="TMN68" s="30">
        <f t="shared" si="313"/>
        <v>0</v>
      </c>
      <c r="TMO68" s="30">
        <f t="shared" si="313"/>
        <v>0</v>
      </c>
      <c r="TMP68" s="30">
        <f t="shared" si="313"/>
        <v>0</v>
      </c>
      <c r="TMQ68" s="30">
        <f t="shared" si="313"/>
        <v>0</v>
      </c>
      <c r="TMR68" s="30">
        <f t="shared" si="313"/>
        <v>0</v>
      </c>
      <c r="TMS68" s="30">
        <f t="shared" si="313"/>
        <v>0</v>
      </c>
      <c r="TMT68" s="30">
        <f t="shared" si="313"/>
        <v>0</v>
      </c>
      <c r="TMU68" s="30">
        <f t="shared" si="313"/>
        <v>0</v>
      </c>
      <c r="TMV68" s="30">
        <f t="shared" si="313"/>
        <v>0</v>
      </c>
      <c r="TMW68" s="30">
        <f t="shared" si="313"/>
        <v>0</v>
      </c>
      <c r="TMX68" s="30">
        <f t="shared" si="313"/>
        <v>0</v>
      </c>
      <c r="TMY68" s="30">
        <f t="shared" si="313"/>
        <v>0</v>
      </c>
      <c r="TMZ68" s="30">
        <f t="shared" si="313"/>
        <v>0</v>
      </c>
      <c r="TNA68" s="30">
        <f t="shared" si="313"/>
        <v>0</v>
      </c>
      <c r="TNB68" s="30">
        <f t="shared" ref="TNB68:TPM68" si="314">IF(TNA2&gt;year_stop,0,TNA70)</f>
        <v>0</v>
      </c>
      <c r="TNC68" s="30">
        <f t="shared" si="314"/>
        <v>0</v>
      </c>
      <c r="TND68" s="30">
        <f t="shared" si="314"/>
        <v>0</v>
      </c>
      <c r="TNE68" s="30">
        <f t="shared" si="314"/>
        <v>0</v>
      </c>
      <c r="TNF68" s="30">
        <f t="shared" si="314"/>
        <v>0</v>
      </c>
      <c r="TNG68" s="30">
        <f t="shared" si="314"/>
        <v>0</v>
      </c>
      <c r="TNH68" s="30">
        <f t="shared" si="314"/>
        <v>0</v>
      </c>
      <c r="TNI68" s="30">
        <f t="shared" si="314"/>
        <v>0</v>
      </c>
      <c r="TNJ68" s="30">
        <f t="shared" si="314"/>
        <v>0</v>
      </c>
      <c r="TNK68" s="30">
        <f t="shared" si="314"/>
        <v>0</v>
      </c>
      <c r="TNL68" s="30">
        <f t="shared" si="314"/>
        <v>0</v>
      </c>
      <c r="TNM68" s="30">
        <f t="shared" si="314"/>
        <v>0</v>
      </c>
      <c r="TNN68" s="30">
        <f t="shared" si="314"/>
        <v>0</v>
      </c>
      <c r="TNO68" s="30">
        <f t="shared" si="314"/>
        <v>0</v>
      </c>
      <c r="TNP68" s="30">
        <f t="shared" si="314"/>
        <v>0</v>
      </c>
      <c r="TNQ68" s="30">
        <f t="shared" si="314"/>
        <v>0</v>
      </c>
      <c r="TNR68" s="30">
        <f t="shared" si="314"/>
        <v>0</v>
      </c>
      <c r="TNS68" s="30">
        <f t="shared" si="314"/>
        <v>0</v>
      </c>
      <c r="TNT68" s="30">
        <f t="shared" si="314"/>
        <v>0</v>
      </c>
      <c r="TNU68" s="30">
        <f t="shared" si="314"/>
        <v>0</v>
      </c>
      <c r="TNV68" s="30">
        <f t="shared" si="314"/>
        <v>0</v>
      </c>
      <c r="TNW68" s="30">
        <f t="shared" si="314"/>
        <v>0</v>
      </c>
      <c r="TNX68" s="30">
        <f t="shared" si="314"/>
        <v>0</v>
      </c>
      <c r="TNY68" s="30">
        <f t="shared" si="314"/>
        <v>0</v>
      </c>
      <c r="TNZ68" s="30">
        <f t="shared" si="314"/>
        <v>0</v>
      </c>
      <c r="TOA68" s="30">
        <f t="shared" si="314"/>
        <v>0</v>
      </c>
      <c r="TOB68" s="30">
        <f t="shared" si="314"/>
        <v>0</v>
      </c>
      <c r="TOC68" s="30">
        <f t="shared" si="314"/>
        <v>0</v>
      </c>
      <c r="TOD68" s="30">
        <f t="shared" si="314"/>
        <v>0</v>
      </c>
      <c r="TOE68" s="30">
        <f t="shared" si="314"/>
        <v>0</v>
      </c>
      <c r="TOF68" s="30">
        <f t="shared" si="314"/>
        <v>0</v>
      </c>
      <c r="TOG68" s="30">
        <f t="shared" si="314"/>
        <v>0</v>
      </c>
      <c r="TOH68" s="30">
        <f t="shared" si="314"/>
        <v>0</v>
      </c>
      <c r="TOI68" s="30">
        <f t="shared" si="314"/>
        <v>0</v>
      </c>
      <c r="TOJ68" s="30">
        <f t="shared" si="314"/>
        <v>0</v>
      </c>
      <c r="TOK68" s="30">
        <f t="shared" si="314"/>
        <v>0</v>
      </c>
      <c r="TOL68" s="30">
        <f t="shared" si="314"/>
        <v>0</v>
      </c>
      <c r="TOM68" s="30">
        <f t="shared" si="314"/>
        <v>0</v>
      </c>
      <c r="TON68" s="30">
        <f t="shared" si="314"/>
        <v>0</v>
      </c>
      <c r="TOO68" s="30">
        <f t="shared" si="314"/>
        <v>0</v>
      </c>
      <c r="TOP68" s="30">
        <f t="shared" si="314"/>
        <v>0</v>
      </c>
      <c r="TOQ68" s="30">
        <f t="shared" si="314"/>
        <v>0</v>
      </c>
      <c r="TOR68" s="30">
        <f t="shared" si="314"/>
        <v>0</v>
      </c>
      <c r="TOS68" s="30">
        <f t="shared" si="314"/>
        <v>0</v>
      </c>
      <c r="TOT68" s="30">
        <f t="shared" si="314"/>
        <v>0</v>
      </c>
      <c r="TOU68" s="30">
        <f t="shared" si="314"/>
        <v>0</v>
      </c>
      <c r="TOV68" s="30">
        <f t="shared" si="314"/>
        <v>0</v>
      </c>
      <c r="TOW68" s="30">
        <f t="shared" si="314"/>
        <v>0</v>
      </c>
      <c r="TOX68" s="30">
        <f t="shared" si="314"/>
        <v>0</v>
      </c>
      <c r="TOY68" s="30">
        <f t="shared" si="314"/>
        <v>0</v>
      </c>
      <c r="TOZ68" s="30">
        <f t="shared" si="314"/>
        <v>0</v>
      </c>
      <c r="TPA68" s="30">
        <f t="shared" si="314"/>
        <v>0</v>
      </c>
      <c r="TPB68" s="30">
        <f t="shared" si="314"/>
        <v>0</v>
      </c>
      <c r="TPC68" s="30">
        <f t="shared" si="314"/>
        <v>0</v>
      </c>
      <c r="TPD68" s="30">
        <f t="shared" si="314"/>
        <v>0</v>
      </c>
      <c r="TPE68" s="30">
        <f t="shared" si="314"/>
        <v>0</v>
      </c>
      <c r="TPF68" s="30">
        <f t="shared" si="314"/>
        <v>0</v>
      </c>
      <c r="TPG68" s="30">
        <f t="shared" si="314"/>
        <v>0</v>
      </c>
      <c r="TPH68" s="30">
        <f t="shared" si="314"/>
        <v>0</v>
      </c>
      <c r="TPI68" s="30">
        <f t="shared" si="314"/>
        <v>0</v>
      </c>
      <c r="TPJ68" s="30">
        <f t="shared" si="314"/>
        <v>0</v>
      </c>
      <c r="TPK68" s="30">
        <f t="shared" si="314"/>
        <v>0</v>
      </c>
      <c r="TPL68" s="30">
        <f t="shared" si="314"/>
        <v>0</v>
      </c>
      <c r="TPM68" s="30">
        <f t="shared" si="314"/>
        <v>0</v>
      </c>
      <c r="TPN68" s="30">
        <f t="shared" ref="TPN68:TRY68" si="315">IF(TPM2&gt;year_stop,0,TPM70)</f>
        <v>0</v>
      </c>
      <c r="TPO68" s="30">
        <f t="shared" si="315"/>
        <v>0</v>
      </c>
      <c r="TPP68" s="30">
        <f t="shared" si="315"/>
        <v>0</v>
      </c>
      <c r="TPQ68" s="30">
        <f t="shared" si="315"/>
        <v>0</v>
      </c>
      <c r="TPR68" s="30">
        <f t="shared" si="315"/>
        <v>0</v>
      </c>
      <c r="TPS68" s="30">
        <f t="shared" si="315"/>
        <v>0</v>
      </c>
      <c r="TPT68" s="30">
        <f t="shared" si="315"/>
        <v>0</v>
      </c>
      <c r="TPU68" s="30">
        <f t="shared" si="315"/>
        <v>0</v>
      </c>
      <c r="TPV68" s="30">
        <f t="shared" si="315"/>
        <v>0</v>
      </c>
      <c r="TPW68" s="30">
        <f t="shared" si="315"/>
        <v>0</v>
      </c>
      <c r="TPX68" s="30">
        <f t="shared" si="315"/>
        <v>0</v>
      </c>
      <c r="TPY68" s="30">
        <f t="shared" si="315"/>
        <v>0</v>
      </c>
      <c r="TPZ68" s="30">
        <f t="shared" si="315"/>
        <v>0</v>
      </c>
      <c r="TQA68" s="30">
        <f t="shared" si="315"/>
        <v>0</v>
      </c>
      <c r="TQB68" s="30">
        <f t="shared" si="315"/>
        <v>0</v>
      </c>
      <c r="TQC68" s="30">
        <f t="shared" si="315"/>
        <v>0</v>
      </c>
      <c r="TQD68" s="30">
        <f t="shared" si="315"/>
        <v>0</v>
      </c>
      <c r="TQE68" s="30">
        <f t="shared" si="315"/>
        <v>0</v>
      </c>
      <c r="TQF68" s="30">
        <f t="shared" si="315"/>
        <v>0</v>
      </c>
      <c r="TQG68" s="30">
        <f t="shared" si="315"/>
        <v>0</v>
      </c>
      <c r="TQH68" s="30">
        <f t="shared" si="315"/>
        <v>0</v>
      </c>
      <c r="TQI68" s="30">
        <f t="shared" si="315"/>
        <v>0</v>
      </c>
      <c r="TQJ68" s="30">
        <f t="shared" si="315"/>
        <v>0</v>
      </c>
      <c r="TQK68" s="30">
        <f t="shared" si="315"/>
        <v>0</v>
      </c>
      <c r="TQL68" s="30">
        <f t="shared" si="315"/>
        <v>0</v>
      </c>
      <c r="TQM68" s="30">
        <f t="shared" si="315"/>
        <v>0</v>
      </c>
      <c r="TQN68" s="30">
        <f t="shared" si="315"/>
        <v>0</v>
      </c>
      <c r="TQO68" s="30">
        <f t="shared" si="315"/>
        <v>0</v>
      </c>
      <c r="TQP68" s="30">
        <f t="shared" si="315"/>
        <v>0</v>
      </c>
      <c r="TQQ68" s="30">
        <f t="shared" si="315"/>
        <v>0</v>
      </c>
      <c r="TQR68" s="30">
        <f t="shared" si="315"/>
        <v>0</v>
      </c>
      <c r="TQS68" s="30">
        <f t="shared" si="315"/>
        <v>0</v>
      </c>
      <c r="TQT68" s="30">
        <f t="shared" si="315"/>
        <v>0</v>
      </c>
      <c r="TQU68" s="30">
        <f t="shared" si="315"/>
        <v>0</v>
      </c>
      <c r="TQV68" s="30">
        <f t="shared" si="315"/>
        <v>0</v>
      </c>
      <c r="TQW68" s="30">
        <f t="shared" si="315"/>
        <v>0</v>
      </c>
      <c r="TQX68" s="30">
        <f t="shared" si="315"/>
        <v>0</v>
      </c>
      <c r="TQY68" s="30">
        <f t="shared" si="315"/>
        <v>0</v>
      </c>
      <c r="TQZ68" s="30">
        <f t="shared" si="315"/>
        <v>0</v>
      </c>
      <c r="TRA68" s="30">
        <f t="shared" si="315"/>
        <v>0</v>
      </c>
      <c r="TRB68" s="30">
        <f t="shared" si="315"/>
        <v>0</v>
      </c>
      <c r="TRC68" s="30">
        <f t="shared" si="315"/>
        <v>0</v>
      </c>
      <c r="TRD68" s="30">
        <f t="shared" si="315"/>
        <v>0</v>
      </c>
      <c r="TRE68" s="30">
        <f t="shared" si="315"/>
        <v>0</v>
      </c>
      <c r="TRF68" s="30">
        <f t="shared" si="315"/>
        <v>0</v>
      </c>
      <c r="TRG68" s="30">
        <f t="shared" si="315"/>
        <v>0</v>
      </c>
      <c r="TRH68" s="30">
        <f t="shared" si="315"/>
        <v>0</v>
      </c>
      <c r="TRI68" s="30">
        <f t="shared" si="315"/>
        <v>0</v>
      </c>
      <c r="TRJ68" s="30">
        <f t="shared" si="315"/>
        <v>0</v>
      </c>
      <c r="TRK68" s="30">
        <f t="shared" si="315"/>
        <v>0</v>
      </c>
      <c r="TRL68" s="30">
        <f t="shared" si="315"/>
        <v>0</v>
      </c>
      <c r="TRM68" s="30">
        <f t="shared" si="315"/>
        <v>0</v>
      </c>
      <c r="TRN68" s="30">
        <f t="shared" si="315"/>
        <v>0</v>
      </c>
      <c r="TRO68" s="30">
        <f t="shared" si="315"/>
        <v>0</v>
      </c>
      <c r="TRP68" s="30">
        <f t="shared" si="315"/>
        <v>0</v>
      </c>
      <c r="TRQ68" s="30">
        <f t="shared" si="315"/>
        <v>0</v>
      </c>
      <c r="TRR68" s="30">
        <f t="shared" si="315"/>
        <v>0</v>
      </c>
      <c r="TRS68" s="30">
        <f t="shared" si="315"/>
        <v>0</v>
      </c>
      <c r="TRT68" s="30">
        <f t="shared" si="315"/>
        <v>0</v>
      </c>
      <c r="TRU68" s="30">
        <f t="shared" si="315"/>
        <v>0</v>
      </c>
      <c r="TRV68" s="30">
        <f t="shared" si="315"/>
        <v>0</v>
      </c>
      <c r="TRW68" s="30">
        <f t="shared" si="315"/>
        <v>0</v>
      </c>
      <c r="TRX68" s="30">
        <f t="shared" si="315"/>
        <v>0</v>
      </c>
      <c r="TRY68" s="30">
        <f t="shared" si="315"/>
        <v>0</v>
      </c>
      <c r="TRZ68" s="30">
        <f t="shared" ref="TRZ68:TUK68" si="316">IF(TRY2&gt;year_stop,0,TRY70)</f>
        <v>0</v>
      </c>
      <c r="TSA68" s="30">
        <f t="shared" si="316"/>
        <v>0</v>
      </c>
      <c r="TSB68" s="30">
        <f t="shared" si="316"/>
        <v>0</v>
      </c>
      <c r="TSC68" s="30">
        <f t="shared" si="316"/>
        <v>0</v>
      </c>
      <c r="TSD68" s="30">
        <f t="shared" si="316"/>
        <v>0</v>
      </c>
      <c r="TSE68" s="30">
        <f t="shared" si="316"/>
        <v>0</v>
      </c>
      <c r="TSF68" s="30">
        <f t="shared" si="316"/>
        <v>0</v>
      </c>
      <c r="TSG68" s="30">
        <f t="shared" si="316"/>
        <v>0</v>
      </c>
      <c r="TSH68" s="30">
        <f t="shared" si="316"/>
        <v>0</v>
      </c>
      <c r="TSI68" s="30">
        <f t="shared" si="316"/>
        <v>0</v>
      </c>
      <c r="TSJ68" s="30">
        <f t="shared" si="316"/>
        <v>0</v>
      </c>
      <c r="TSK68" s="30">
        <f t="shared" si="316"/>
        <v>0</v>
      </c>
      <c r="TSL68" s="30">
        <f t="shared" si="316"/>
        <v>0</v>
      </c>
      <c r="TSM68" s="30">
        <f t="shared" si="316"/>
        <v>0</v>
      </c>
      <c r="TSN68" s="30">
        <f t="shared" si="316"/>
        <v>0</v>
      </c>
      <c r="TSO68" s="30">
        <f t="shared" si="316"/>
        <v>0</v>
      </c>
      <c r="TSP68" s="30">
        <f t="shared" si="316"/>
        <v>0</v>
      </c>
      <c r="TSQ68" s="30">
        <f t="shared" si="316"/>
        <v>0</v>
      </c>
      <c r="TSR68" s="30">
        <f t="shared" si="316"/>
        <v>0</v>
      </c>
      <c r="TSS68" s="30">
        <f t="shared" si="316"/>
        <v>0</v>
      </c>
      <c r="TST68" s="30">
        <f t="shared" si="316"/>
        <v>0</v>
      </c>
      <c r="TSU68" s="30">
        <f t="shared" si="316"/>
        <v>0</v>
      </c>
      <c r="TSV68" s="30">
        <f t="shared" si="316"/>
        <v>0</v>
      </c>
      <c r="TSW68" s="30">
        <f t="shared" si="316"/>
        <v>0</v>
      </c>
      <c r="TSX68" s="30">
        <f t="shared" si="316"/>
        <v>0</v>
      </c>
      <c r="TSY68" s="30">
        <f t="shared" si="316"/>
        <v>0</v>
      </c>
      <c r="TSZ68" s="30">
        <f t="shared" si="316"/>
        <v>0</v>
      </c>
      <c r="TTA68" s="30">
        <f t="shared" si="316"/>
        <v>0</v>
      </c>
      <c r="TTB68" s="30">
        <f t="shared" si="316"/>
        <v>0</v>
      </c>
      <c r="TTC68" s="30">
        <f t="shared" si="316"/>
        <v>0</v>
      </c>
      <c r="TTD68" s="30">
        <f t="shared" si="316"/>
        <v>0</v>
      </c>
      <c r="TTE68" s="30">
        <f t="shared" si="316"/>
        <v>0</v>
      </c>
      <c r="TTF68" s="30">
        <f t="shared" si="316"/>
        <v>0</v>
      </c>
      <c r="TTG68" s="30">
        <f t="shared" si="316"/>
        <v>0</v>
      </c>
      <c r="TTH68" s="30">
        <f t="shared" si="316"/>
        <v>0</v>
      </c>
      <c r="TTI68" s="30">
        <f t="shared" si="316"/>
        <v>0</v>
      </c>
      <c r="TTJ68" s="30">
        <f t="shared" si="316"/>
        <v>0</v>
      </c>
      <c r="TTK68" s="30">
        <f t="shared" si="316"/>
        <v>0</v>
      </c>
      <c r="TTL68" s="30">
        <f t="shared" si="316"/>
        <v>0</v>
      </c>
      <c r="TTM68" s="30">
        <f t="shared" si="316"/>
        <v>0</v>
      </c>
      <c r="TTN68" s="30">
        <f t="shared" si="316"/>
        <v>0</v>
      </c>
      <c r="TTO68" s="30">
        <f t="shared" si="316"/>
        <v>0</v>
      </c>
      <c r="TTP68" s="30">
        <f t="shared" si="316"/>
        <v>0</v>
      </c>
      <c r="TTQ68" s="30">
        <f t="shared" si="316"/>
        <v>0</v>
      </c>
      <c r="TTR68" s="30">
        <f t="shared" si="316"/>
        <v>0</v>
      </c>
      <c r="TTS68" s="30">
        <f t="shared" si="316"/>
        <v>0</v>
      </c>
      <c r="TTT68" s="30">
        <f t="shared" si="316"/>
        <v>0</v>
      </c>
      <c r="TTU68" s="30">
        <f t="shared" si="316"/>
        <v>0</v>
      </c>
      <c r="TTV68" s="30">
        <f t="shared" si="316"/>
        <v>0</v>
      </c>
      <c r="TTW68" s="30">
        <f t="shared" si="316"/>
        <v>0</v>
      </c>
      <c r="TTX68" s="30">
        <f t="shared" si="316"/>
        <v>0</v>
      </c>
      <c r="TTY68" s="30">
        <f t="shared" si="316"/>
        <v>0</v>
      </c>
      <c r="TTZ68" s="30">
        <f t="shared" si="316"/>
        <v>0</v>
      </c>
      <c r="TUA68" s="30">
        <f t="shared" si="316"/>
        <v>0</v>
      </c>
      <c r="TUB68" s="30">
        <f t="shared" si="316"/>
        <v>0</v>
      </c>
      <c r="TUC68" s="30">
        <f t="shared" si="316"/>
        <v>0</v>
      </c>
      <c r="TUD68" s="30">
        <f t="shared" si="316"/>
        <v>0</v>
      </c>
      <c r="TUE68" s="30">
        <f t="shared" si="316"/>
        <v>0</v>
      </c>
      <c r="TUF68" s="30">
        <f t="shared" si="316"/>
        <v>0</v>
      </c>
      <c r="TUG68" s="30">
        <f t="shared" si="316"/>
        <v>0</v>
      </c>
      <c r="TUH68" s="30">
        <f t="shared" si="316"/>
        <v>0</v>
      </c>
      <c r="TUI68" s="30">
        <f t="shared" si="316"/>
        <v>0</v>
      </c>
      <c r="TUJ68" s="30">
        <f t="shared" si="316"/>
        <v>0</v>
      </c>
      <c r="TUK68" s="30">
        <f t="shared" si="316"/>
        <v>0</v>
      </c>
      <c r="TUL68" s="30">
        <f t="shared" ref="TUL68:TWW68" si="317">IF(TUK2&gt;year_stop,0,TUK70)</f>
        <v>0</v>
      </c>
      <c r="TUM68" s="30">
        <f t="shared" si="317"/>
        <v>0</v>
      </c>
      <c r="TUN68" s="30">
        <f t="shared" si="317"/>
        <v>0</v>
      </c>
      <c r="TUO68" s="30">
        <f t="shared" si="317"/>
        <v>0</v>
      </c>
      <c r="TUP68" s="30">
        <f t="shared" si="317"/>
        <v>0</v>
      </c>
      <c r="TUQ68" s="30">
        <f t="shared" si="317"/>
        <v>0</v>
      </c>
      <c r="TUR68" s="30">
        <f t="shared" si="317"/>
        <v>0</v>
      </c>
      <c r="TUS68" s="30">
        <f t="shared" si="317"/>
        <v>0</v>
      </c>
      <c r="TUT68" s="30">
        <f t="shared" si="317"/>
        <v>0</v>
      </c>
      <c r="TUU68" s="30">
        <f t="shared" si="317"/>
        <v>0</v>
      </c>
      <c r="TUV68" s="30">
        <f t="shared" si="317"/>
        <v>0</v>
      </c>
      <c r="TUW68" s="30">
        <f t="shared" si="317"/>
        <v>0</v>
      </c>
      <c r="TUX68" s="30">
        <f t="shared" si="317"/>
        <v>0</v>
      </c>
      <c r="TUY68" s="30">
        <f t="shared" si="317"/>
        <v>0</v>
      </c>
      <c r="TUZ68" s="30">
        <f t="shared" si="317"/>
        <v>0</v>
      </c>
      <c r="TVA68" s="30">
        <f t="shared" si="317"/>
        <v>0</v>
      </c>
      <c r="TVB68" s="30">
        <f t="shared" si="317"/>
        <v>0</v>
      </c>
      <c r="TVC68" s="30">
        <f t="shared" si="317"/>
        <v>0</v>
      </c>
      <c r="TVD68" s="30">
        <f t="shared" si="317"/>
        <v>0</v>
      </c>
      <c r="TVE68" s="30">
        <f t="shared" si="317"/>
        <v>0</v>
      </c>
      <c r="TVF68" s="30">
        <f t="shared" si="317"/>
        <v>0</v>
      </c>
      <c r="TVG68" s="30">
        <f t="shared" si="317"/>
        <v>0</v>
      </c>
      <c r="TVH68" s="30">
        <f t="shared" si="317"/>
        <v>0</v>
      </c>
      <c r="TVI68" s="30">
        <f t="shared" si="317"/>
        <v>0</v>
      </c>
      <c r="TVJ68" s="30">
        <f t="shared" si="317"/>
        <v>0</v>
      </c>
      <c r="TVK68" s="30">
        <f t="shared" si="317"/>
        <v>0</v>
      </c>
      <c r="TVL68" s="30">
        <f t="shared" si="317"/>
        <v>0</v>
      </c>
      <c r="TVM68" s="30">
        <f t="shared" si="317"/>
        <v>0</v>
      </c>
      <c r="TVN68" s="30">
        <f t="shared" si="317"/>
        <v>0</v>
      </c>
      <c r="TVO68" s="30">
        <f t="shared" si="317"/>
        <v>0</v>
      </c>
      <c r="TVP68" s="30">
        <f t="shared" si="317"/>
        <v>0</v>
      </c>
      <c r="TVQ68" s="30">
        <f t="shared" si="317"/>
        <v>0</v>
      </c>
      <c r="TVR68" s="30">
        <f t="shared" si="317"/>
        <v>0</v>
      </c>
      <c r="TVS68" s="30">
        <f t="shared" si="317"/>
        <v>0</v>
      </c>
      <c r="TVT68" s="30">
        <f t="shared" si="317"/>
        <v>0</v>
      </c>
      <c r="TVU68" s="30">
        <f t="shared" si="317"/>
        <v>0</v>
      </c>
      <c r="TVV68" s="30">
        <f t="shared" si="317"/>
        <v>0</v>
      </c>
      <c r="TVW68" s="30">
        <f t="shared" si="317"/>
        <v>0</v>
      </c>
      <c r="TVX68" s="30">
        <f t="shared" si="317"/>
        <v>0</v>
      </c>
      <c r="TVY68" s="30">
        <f t="shared" si="317"/>
        <v>0</v>
      </c>
      <c r="TVZ68" s="30">
        <f t="shared" si="317"/>
        <v>0</v>
      </c>
      <c r="TWA68" s="30">
        <f t="shared" si="317"/>
        <v>0</v>
      </c>
      <c r="TWB68" s="30">
        <f t="shared" si="317"/>
        <v>0</v>
      </c>
      <c r="TWC68" s="30">
        <f t="shared" si="317"/>
        <v>0</v>
      </c>
      <c r="TWD68" s="30">
        <f t="shared" si="317"/>
        <v>0</v>
      </c>
      <c r="TWE68" s="30">
        <f t="shared" si="317"/>
        <v>0</v>
      </c>
      <c r="TWF68" s="30">
        <f t="shared" si="317"/>
        <v>0</v>
      </c>
      <c r="TWG68" s="30">
        <f t="shared" si="317"/>
        <v>0</v>
      </c>
      <c r="TWH68" s="30">
        <f t="shared" si="317"/>
        <v>0</v>
      </c>
      <c r="TWI68" s="30">
        <f t="shared" si="317"/>
        <v>0</v>
      </c>
      <c r="TWJ68" s="30">
        <f t="shared" si="317"/>
        <v>0</v>
      </c>
      <c r="TWK68" s="30">
        <f t="shared" si="317"/>
        <v>0</v>
      </c>
      <c r="TWL68" s="30">
        <f t="shared" si="317"/>
        <v>0</v>
      </c>
      <c r="TWM68" s="30">
        <f t="shared" si="317"/>
        <v>0</v>
      </c>
      <c r="TWN68" s="30">
        <f t="shared" si="317"/>
        <v>0</v>
      </c>
      <c r="TWO68" s="30">
        <f t="shared" si="317"/>
        <v>0</v>
      </c>
      <c r="TWP68" s="30">
        <f t="shared" si="317"/>
        <v>0</v>
      </c>
      <c r="TWQ68" s="30">
        <f t="shared" si="317"/>
        <v>0</v>
      </c>
      <c r="TWR68" s="30">
        <f t="shared" si="317"/>
        <v>0</v>
      </c>
      <c r="TWS68" s="30">
        <f t="shared" si="317"/>
        <v>0</v>
      </c>
      <c r="TWT68" s="30">
        <f t="shared" si="317"/>
        <v>0</v>
      </c>
      <c r="TWU68" s="30">
        <f t="shared" si="317"/>
        <v>0</v>
      </c>
      <c r="TWV68" s="30">
        <f t="shared" si="317"/>
        <v>0</v>
      </c>
      <c r="TWW68" s="30">
        <f t="shared" si="317"/>
        <v>0</v>
      </c>
      <c r="TWX68" s="30">
        <f t="shared" ref="TWX68:TZI68" si="318">IF(TWW2&gt;year_stop,0,TWW70)</f>
        <v>0</v>
      </c>
      <c r="TWY68" s="30">
        <f t="shared" si="318"/>
        <v>0</v>
      </c>
      <c r="TWZ68" s="30">
        <f t="shared" si="318"/>
        <v>0</v>
      </c>
      <c r="TXA68" s="30">
        <f t="shared" si="318"/>
        <v>0</v>
      </c>
      <c r="TXB68" s="30">
        <f t="shared" si="318"/>
        <v>0</v>
      </c>
      <c r="TXC68" s="30">
        <f t="shared" si="318"/>
        <v>0</v>
      </c>
      <c r="TXD68" s="30">
        <f t="shared" si="318"/>
        <v>0</v>
      </c>
      <c r="TXE68" s="30">
        <f t="shared" si="318"/>
        <v>0</v>
      </c>
      <c r="TXF68" s="30">
        <f t="shared" si="318"/>
        <v>0</v>
      </c>
      <c r="TXG68" s="30">
        <f t="shared" si="318"/>
        <v>0</v>
      </c>
      <c r="TXH68" s="30">
        <f t="shared" si="318"/>
        <v>0</v>
      </c>
      <c r="TXI68" s="30">
        <f t="shared" si="318"/>
        <v>0</v>
      </c>
      <c r="TXJ68" s="30">
        <f t="shared" si="318"/>
        <v>0</v>
      </c>
      <c r="TXK68" s="30">
        <f t="shared" si="318"/>
        <v>0</v>
      </c>
      <c r="TXL68" s="30">
        <f t="shared" si="318"/>
        <v>0</v>
      </c>
      <c r="TXM68" s="30">
        <f t="shared" si="318"/>
        <v>0</v>
      </c>
      <c r="TXN68" s="30">
        <f t="shared" si="318"/>
        <v>0</v>
      </c>
      <c r="TXO68" s="30">
        <f t="shared" si="318"/>
        <v>0</v>
      </c>
      <c r="TXP68" s="30">
        <f t="shared" si="318"/>
        <v>0</v>
      </c>
      <c r="TXQ68" s="30">
        <f t="shared" si="318"/>
        <v>0</v>
      </c>
      <c r="TXR68" s="30">
        <f t="shared" si="318"/>
        <v>0</v>
      </c>
      <c r="TXS68" s="30">
        <f t="shared" si="318"/>
        <v>0</v>
      </c>
      <c r="TXT68" s="30">
        <f t="shared" si="318"/>
        <v>0</v>
      </c>
      <c r="TXU68" s="30">
        <f t="shared" si="318"/>
        <v>0</v>
      </c>
      <c r="TXV68" s="30">
        <f t="shared" si="318"/>
        <v>0</v>
      </c>
      <c r="TXW68" s="30">
        <f t="shared" si="318"/>
        <v>0</v>
      </c>
      <c r="TXX68" s="30">
        <f t="shared" si="318"/>
        <v>0</v>
      </c>
      <c r="TXY68" s="30">
        <f t="shared" si="318"/>
        <v>0</v>
      </c>
      <c r="TXZ68" s="30">
        <f t="shared" si="318"/>
        <v>0</v>
      </c>
      <c r="TYA68" s="30">
        <f t="shared" si="318"/>
        <v>0</v>
      </c>
      <c r="TYB68" s="30">
        <f t="shared" si="318"/>
        <v>0</v>
      </c>
      <c r="TYC68" s="30">
        <f t="shared" si="318"/>
        <v>0</v>
      </c>
      <c r="TYD68" s="30">
        <f t="shared" si="318"/>
        <v>0</v>
      </c>
      <c r="TYE68" s="30">
        <f t="shared" si="318"/>
        <v>0</v>
      </c>
      <c r="TYF68" s="30">
        <f t="shared" si="318"/>
        <v>0</v>
      </c>
      <c r="TYG68" s="30">
        <f t="shared" si="318"/>
        <v>0</v>
      </c>
      <c r="TYH68" s="30">
        <f t="shared" si="318"/>
        <v>0</v>
      </c>
      <c r="TYI68" s="30">
        <f t="shared" si="318"/>
        <v>0</v>
      </c>
      <c r="TYJ68" s="30">
        <f t="shared" si="318"/>
        <v>0</v>
      </c>
      <c r="TYK68" s="30">
        <f t="shared" si="318"/>
        <v>0</v>
      </c>
      <c r="TYL68" s="30">
        <f t="shared" si="318"/>
        <v>0</v>
      </c>
      <c r="TYM68" s="30">
        <f t="shared" si="318"/>
        <v>0</v>
      </c>
      <c r="TYN68" s="30">
        <f t="shared" si="318"/>
        <v>0</v>
      </c>
      <c r="TYO68" s="30">
        <f t="shared" si="318"/>
        <v>0</v>
      </c>
      <c r="TYP68" s="30">
        <f t="shared" si="318"/>
        <v>0</v>
      </c>
      <c r="TYQ68" s="30">
        <f t="shared" si="318"/>
        <v>0</v>
      </c>
      <c r="TYR68" s="30">
        <f t="shared" si="318"/>
        <v>0</v>
      </c>
      <c r="TYS68" s="30">
        <f t="shared" si="318"/>
        <v>0</v>
      </c>
      <c r="TYT68" s="30">
        <f t="shared" si="318"/>
        <v>0</v>
      </c>
      <c r="TYU68" s="30">
        <f t="shared" si="318"/>
        <v>0</v>
      </c>
      <c r="TYV68" s="30">
        <f t="shared" si="318"/>
        <v>0</v>
      </c>
      <c r="TYW68" s="30">
        <f t="shared" si="318"/>
        <v>0</v>
      </c>
      <c r="TYX68" s="30">
        <f t="shared" si="318"/>
        <v>0</v>
      </c>
      <c r="TYY68" s="30">
        <f t="shared" si="318"/>
        <v>0</v>
      </c>
      <c r="TYZ68" s="30">
        <f t="shared" si="318"/>
        <v>0</v>
      </c>
      <c r="TZA68" s="30">
        <f t="shared" si="318"/>
        <v>0</v>
      </c>
      <c r="TZB68" s="30">
        <f t="shared" si="318"/>
        <v>0</v>
      </c>
      <c r="TZC68" s="30">
        <f t="shared" si="318"/>
        <v>0</v>
      </c>
      <c r="TZD68" s="30">
        <f t="shared" si="318"/>
        <v>0</v>
      </c>
      <c r="TZE68" s="30">
        <f t="shared" si="318"/>
        <v>0</v>
      </c>
      <c r="TZF68" s="30">
        <f t="shared" si="318"/>
        <v>0</v>
      </c>
      <c r="TZG68" s="30">
        <f t="shared" si="318"/>
        <v>0</v>
      </c>
      <c r="TZH68" s="30">
        <f t="shared" si="318"/>
        <v>0</v>
      </c>
      <c r="TZI68" s="30">
        <f t="shared" si="318"/>
        <v>0</v>
      </c>
      <c r="TZJ68" s="30">
        <f t="shared" ref="TZJ68:UBU68" si="319">IF(TZI2&gt;year_stop,0,TZI70)</f>
        <v>0</v>
      </c>
      <c r="TZK68" s="30">
        <f t="shared" si="319"/>
        <v>0</v>
      </c>
      <c r="TZL68" s="30">
        <f t="shared" si="319"/>
        <v>0</v>
      </c>
      <c r="TZM68" s="30">
        <f t="shared" si="319"/>
        <v>0</v>
      </c>
      <c r="TZN68" s="30">
        <f t="shared" si="319"/>
        <v>0</v>
      </c>
      <c r="TZO68" s="30">
        <f t="shared" si="319"/>
        <v>0</v>
      </c>
      <c r="TZP68" s="30">
        <f t="shared" si="319"/>
        <v>0</v>
      </c>
      <c r="TZQ68" s="30">
        <f t="shared" si="319"/>
        <v>0</v>
      </c>
      <c r="TZR68" s="30">
        <f t="shared" si="319"/>
        <v>0</v>
      </c>
      <c r="TZS68" s="30">
        <f t="shared" si="319"/>
        <v>0</v>
      </c>
      <c r="TZT68" s="30">
        <f t="shared" si="319"/>
        <v>0</v>
      </c>
      <c r="TZU68" s="30">
        <f t="shared" si="319"/>
        <v>0</v>
      </c>
      <c r="TZV68" s="30">
        <f t="shared" si="319"/>
        <v>0</v>
      </c>
      <c r="TZW68" s="30">
        <f t="shared" si="319"/>
        <v>0</v>
      </c>
      <c r="TZX68" s="30">
        <f t="shared" si="319"/>
        <v>0</v>
      </c>
      <c r="TZY68" s="30">
        <f t="shared" si="319"/>
        <v>0</v>
      </c>
      <c r="TZZ68" s="30">
        <f t="shared" si="319"/>
        <v>0</v>
      </c>
      <c r="UAA68" s="30">
        <f t="shared" si="319"/>
        <v>0</v>
      </c>
      <c r="UAB68" s="30">
        <f t="shared" si="319"/>
        <v>0</v>
      </c>
      <c r="UAC68" s="30">
        <f t="shared" si="319"/>
        <v>0</v>
      </c>
      <c r="UAD68" s="30">
        <f t="shared" si="319"/>
        <v>0</v>
      </c>
      <c r="UAE68" s="30">
        <f t="shared" si="319"/>
        <v>0</v>
      </c>
      <c r="UAF68" s="30">
        <f t="shared" si="319"/>
        <v>0</v>
      </c>
      <c r="UAG68" s="30">
        <f t="shared" si="319"/>
        <v>0</v>
      </c>
      <c r="UAH68" s="30">
        <f t="shared" si="319"/>
        <v>0</v>
      </c>
      <c r="UAI68" s="30">
        <f t="shared" si="319"/>
        <v>0</v>
      </c>
      <c r="UAJ68" s="30">
        <f t="shared" si="319"/>
        <v>0</v>
      </c>
      <c r="UAK68" s="30">
        <f t="shared" si="319"/>
        <v>0</v>
      </c>
      <c r="UAL68" s="30">
        <f t="shared" si="319"/>
        <v>0</v>
      </c>
      <c r="UAM68" s="30">
        <f t="shared" si="319"/>
        <v>0</v>
      </c>
      <c r="UAN68" s="30">
        <f t="shared" si="319"/>
        <v>0</v>
      </c>
      <c r="UAO68" s="30">
        <f t="shared" si="319"/>
        <v>0</v>
      </c>
      <c r="UAP68" s="30">
        <f t="shared" si="319"/>
        <v>0</v>
      </c>
      <c r="UAQ68" s="30">
        <f t="shared" si="319"/>
        <v>0</v>
      </c>
      <c r="UAR68" s="30">
        <f t="shared" si="319"/>
        <v>0</v>
      </c>
      <c r="UAS68" s="30">
        <f t="shared" si="319"/>
        <v>0</v>
      </c>
      <c r="UAT68" s="30">
        <f t="shared" si="319"/>
        <v>0</v>
      </c>
      <c r="UAU68" s="30">
        <f t="shared" si="319"/>
        <v>0</v>
      </c>
      <c r="UAV68" s="30">
        <f t="shared" si="319"/>
        <v>0</v>
      </c>
      <c r="UAW68" s="30">
        <f t="shared" si="319"/>
        <v>0</v>
      </c>
      <c r="UAX68" s="30">
        <f t="shared" si="319"/>
        <v>0</v>
      </c>
      <c r="UAY68" s="30">
        <f t="shared" si="319"/>
        <v>0</v>
      </c>
      <c r="UAZ68" s="30">
        <f t="shared" si="319"/>
        <v>0</v>
      </c>
      <c r="UBA68" s="30">
        <f t="shared" si="319"/>
        <v>0</v>
      </c>
      <c r="UBB68" s="30">
        <f t="shared" si="319"/>
        <v>0</v>
      </c>
      <c r="UBC68" s="30">
        <f t="shared" si="319"/>
        <v>0</v>
      </c>
      <c r="UBD68" s="30">
        <f t="shared" si="319"/>
        <v>0</v>
      </c>
      <c r="UBE68" s="30">
        <f t="shared" si="319"/>
        <v>0</v>
      </c>
      <c r="UBF68" s="30">
        <f t="shared" si="319"/>
        <v>0</v>
      </c>
      <c r="UBG68" s="30">
        <f t="shared" si="319"/>
        <v>0</v>
      </c>
      <c r="UBH68" s="30">
        <f t="shared" si="319"/>
        <v>0</v>
      </c>
      <c r="UBI68" s="30">
        <f t="shared" si="319"/>
        <v>0</v>
      </c>
      <c r="UBJ68" s="30">
        <f t="shared" si="319"/>
        <v>0</v>
      </c>
      <c r="UBK68" s="30">
        <f t="shared" si="319"/>
        <v>0</v>
      </c>
      <c r="UBL68" s="30">
        <f t="shared" si="319"/>
        <v>0</v>
      </c>
      <c r="UBM68" s="30">
        <f t="shared" si="319"/>
        <v>0</v>
      </c>
      <c r="UBN68" s="30">
        <f t="shared" si="319"/>
        <v>0</v>
      </c>
      <c r="UBO68" s="30">
        <f t="shared" si="319"/>
        <v>0</v>
      </c>
      <c r="UBP68" s="30">
        <f t="shared" si="319"/>
        <v>0</v>
      </c>
      <c r="UBQ68" s="30">
        <f t="shared" si="319"/>
        <v>0</v>
      </c>
      <c r="UBR68" s="30">
        <f t="shared" si="319"/>
        <v>0</v>
      </c>
      <c r="UBS68" s="30">
        <f t="shared" si="319"/>
        <v>0</v>
      </c>
      <c r="UBT68" s="30">
        <f t="shared" si="319"/>
        <v>0</v>
      </c>
      <c r="UBU68" s="30">
        <f t="shared" si="319"/>
        <v>0</v>
      </c>
      <c r="UBV68" s="30">
        <f t="shared" ref="UBV68:UEG68" si="320">IF(UBU2&gt;year_stop,0,UBU70)</f>
        <v>0</v>
      </c>
      <c r="UBW68" s="30">
        <f t="shared" si="320"/>
        <v>0</v>
      </c>
      <c r="UBX68" s="30">
        <f t="shared" si="320"/>
        <v>0</v>
      </c>
      <c r="UBY68" s="30">
        <f t="shared" si="320"/>
        <v>0</v>
      </c>
      <c r="UBZ68" s="30">
        <f t="shared" si="320"/>
        <v>0</v>
      </c>
      <c r="UCA68" s="30">
        <f t="shared" si="320"/>
        <v>0</v>
      </c>
      <c r="UCB68" s="30">
        <f t="shared" si="320"/>
        <v>0</v>
      </c>
      <c r="UCC68" s="30">
        <f t="shared" si="320"/>
        <v>0</v>
      </c>
      <c r="UCD68" s="30">
        <f t="shared" si="320"/>
        <v>0</v>
      </c>
      <c r="UCE68" s="30">
        <f t="shared" si="320"/>
        <v>0</v>
      </c>
      <c r="UCF68" s="30">
        <f t="shared" si="320"/>
        <v>0</v>
      </c>
      <c r="UCG68" s="30">
        <f t="shared" si="320"/>
        <v>0</v>
      </c>
      <c r="UCH68" s="30">
        <f t="shared" si="320"/>
        <v>0</v>
      </c>
      <c r="UCI68" s="30">
        <f t="shared" si="320"/>
        <v>0</v>
      </c>
      <c r="UCJ68" s="30">
        <f t="shared" si="320"/>
        <v>0</v>
      </c>
      <c r="UCK68" s="30">
        <f t="shared" si="320"/>
        <v>0</v>
      </c>
      <c r="UCL68" s="30">
        <f t="shared" si="320"/>
        <v>0</v>
      </c>
      <c r="UCM68" s="30">
        <f t="shared" si="320"/>
        <v>0</v>
      </c>
      <c r="UCN68" s="30">
        <f t="shared" si="320"/>
        <v>0</v>
      </c>
      <c r="UCO68" s="30">
        <f t="shared" si="320"/>
        <v>0</v>
      </c>
      <c r="UCP68" s="30">
        <f t="shared" si="320"/>
        <v>0</v>
      </c>
      <c r="UCQ68" s="30">
        <f t="shared" si="320"/>
        <v>0</v>
      </c>
      <c r="UCR68" s="30">
        <f t="shared" si="320"/>
        <v>0</v>
      </c>
      <c r="UCS68" s="30">
        <f t="shared" si="320"/>
        <v>0</v>
      </c>
      <c r="UCT68" s="30">
        <f t="shared" si="320"/>
        <v>0</v>
      </c>
      <c r="UCU68" s="30">
        <f t="shared" si="320"/>
        <v>0</v>
      </c>
      <c r="UCV68" s="30">
        <f t="shared" si="320"/>
        <v>0</v>
      </c>
      <c r="UCW68" s="30">
        <f t="shared" si="320"/>
        <v>0</v>
      </c>
      <c r="UCX68" s="30">
        <f t="shared" si="320"/>
        <v>0</v>
      </c>
      <c r="UCY68" s="30">
        <f t="shared" si="320"/>
        <v>0</v>
      </c>
      <c r="UCZ68" s="30">
        <f t="shared" si="320"/>
        <v>0</v>
      </c>
      <c r="UDA68" s="30">
        <f t="shared" si="320"/>
        <v>0</v>
      </c>
      <c r="UDB68" s="30">
        <f t="shared" si="320"/>
        <v>0</v>
      </c>
      <c r="UDC68" s="30">
        <f t="shared" si="320"/>
        <v>0</v>
      </c>
      <c r="UDD68" s="30">
        <f t="shared" si="320"/>
        <v>0</v>
      </c>
      <c r="UDE68" s="30">
        <f t="shared" si="320"/>
        <v>0</v>
      </c>
      <c r="UDF68" s="30">
        <f t="shared" si="320"/>
        <v>0</v>
      </c>
      <c r="UDG68" s="30">
        <f t="shared" si="320"/>
        <v>0</v>
      </c>
      <c r="UDH68" s="30">
        <f t="shared" si="320"/>
        <v>0</v>
      </c>
      <c r="UDI68" s="30">
        <f t="shared" si="320"/>
        <v>0</v>
      </c>
      <c r="UDJ68" s="30">
        <f t="shared" si="320"/>
        <v>0</v>
      </c>
      <c r="UDK68" s="30">
        <f t="shared" si="320"/>
        <v>0</v>
      </c>
      <c r="UDL68" s="30">
        <f t="shared" si="320"/>
        <v>0</v>
      </c>
      <c r="UDM68" s="30">
        <f t="shared" si="320"/>
        <v>0</v>
      </c>
      <c r="UDN68" s="30">
        <f t="shared" si="320"/>
        <v>0</v>
      </c>
      <c r="UDO68" s="30">
        <f t="shared" si="320"/>
        <v>0</v>
      </c>
      <c r="UDP68" s="30">
        <f t="shared" si="320"/>
        <v>0</v>
      </c>
      <c r="UDQ68" s="30">
        <f t="shared" si="320"/>
        <v>0</v>
      </c>
      <c r="UDR68" s="30">
        <f t="shared" si="320"/>
        <v>0</v>
      </c>
      <c r="UDS68" s="30">
        <f t="shared" si="320"/>
        <v>0</v>
      </c>
      <c r="UDT68" s="30">
        <f t="shared" si="320"/>
        <v>0</v>
      </c>
      <c r="UDU68" s="30">
        <f t="shared" si="320"/>
        <v>0</v>
      </c>
      <c r="UDV68" s="30">
        <f t="shared" si="320"/>
        <v>0</v>
      </c>
      <c r="UDW68" s="30">
        <f t="shared" si="320"/>
        <v>0</v>
      </c>
      <c r="UDX68" s="30">
        <f t="shared" si="320"/>
        <v>0</v>
      </c>
      <c r="UDY68" s="30">
        <f t="shared" si="320"/>
        <v>0</v>
      </c>
      <c r="UDZ68" s="30">
        <f t="shared" si="320"/>
        <v>0</v>
      </c>
      <c r="UEA68" s="30">
        <f t="shared" si="320"/>
        <v>0</v>
      </c>
      <c r="UEB68" s="30">
        <f t="shared" si="320"/>
        <v>0</v>
      </c>
      <c r="UEC68" s="30">
        <f t="shared" si="320"/>
        <v>0</v>
      </c>
      <c r="UED68" s="30">
        <f t="shared" si="320"/>
        <v>0</v>
      </c>
      <c r="UEE68" s="30">
        <f t="shared" si="320"/>
        <v>0</v>
      </c>
      <c r="UEF68" s="30">
        <f t="shared" si="320"/>
        <v>0</v>
      </c>
      <c r="UEG68" s="30">
        <f t="shared" si="320"/>
        <v>0</v>
      </c>
      <c r="UEH68" s="30">
        <f t="shared" ref="UEH68:UGS68" si="321">IF(UEG2&gt;year_stop,0,UEG70)</f>
        <v>0</v>
      </c>
      <c r="UEI68" s="30">
        <f t="shared" si="321"/>
        <v>0</v>
      </c>
      <c r="UEJ68" s="30">
        <f t="shared" si="321"/>
        <v>0</v>
      </c>
      <c r="UEK68" s="30">
        <f t="shared" si="321"/>
        <v>0</v>
      </c>
      <c r="UEL68" s="30">
        <f t="shared" si="321"/>
        <v>0</v>
      </c>
      <c r="UEM68" s="30">
        <f t="shared" si="321"/>
        <v>0</v>
      </c>
      <c r="UEN68" s="30">
        <f t="shared" si="321"/>
        <v>0</v>
      </c>
      <c r="UEO68" s="30">
        <f t="shared" si="321"/>
        <v>0</v>
      </c>
      <c r="UEP68" s="30">
        <f t="shared" si="321"/>
        <v>0</v>
      </c>
      <c r="UEQ68" s="30">
        <f t="shared" si="321"/>
        <v>0</v>
      </c>
      <c r="UER68" s="30">
        <f t="shared" si="321"/>
        <v>0</v>
      </c>
      <c r="UES68" s="30">
        <f t="shared" si="321"/>
        <v>0</v>
      </c>
      <c r="UET68" s="30">
        <f t="shared" si="321"/>
        <v>0</v>
      </c>
      <c r="UEU68" s="30">
        <f t="shared" si="321"/>
        <v>0</v>
      </c>
      <c r="UEV68" s="30">
        <f t="shared" si="321"/>
        <v>0</v>
      </c>
      <c r="UEW68" s="30">
        <f t="shared" si="321"/>
        <v>0</v>
      </c>
      <c r="UEX68" s="30">
        <f t="shared" si="321"/>
        <v>0</v>
      </c>
      <c r="UEY68" s="30">
        <f t="shared" si="321"/>
        <v>0</v>
      </c>
      <c r="UEZ68" s="30">
        <f t="shared" si="321"/>
        <v>0</v>
      </c>
      <c r="UFA68" s="30">
        <f t="shared" si="321"/>
        <v>0</v>
      </c>
      <c r="UFB68" s="30">
        <f t="shared" si="321"/>
        <v>0</v>
      </c>
      <c r="UFC68" s="30">
        <f t="shared" si="321"/>
        <v>0</v>
      </c>
      <c r="UFD68" s="30">
        <f t="shared" si="321"/>
        <v>0</v>
      </c>
      <c r="UFE68" s="30">
        <f t="shared" si="321"/>
        <v>0</v>
      </c>
      <c r="UFF68" s="30">
        <f t="shared" si="321"/>
        <v>0</v>
      </c>
      <c r="UFG68" s="30">
        <f t="shared" si="321"/>
        <v>0</v>
      </c>
      <c r="UFH68" s="30">
        <f t="shared" si="321"/>
        <v>0</v>
      </c>
      <c r="UFI68" s="30">
        <f t="shared" si="321"/>
        <v>0</v>
      </c>
      <c r="UFJ68" s="30">
        <f t="shared" si="321"/>
        <v>0</v>
      </c>
      <c r="UFK68" s="30">
        <f t="shared" si="321"/>
        <v>0</v>
      </c>
      <c r="UFL68" s="30">
        <f t="shared" si="321"/>
        <v>0</v>
      </c>
      <c r="UFM68" s="30">
        <f t="shared" si="321"/>
        <v>0</v>
      </c>
      <c r="UFN68" s="30">
        <f t="shared" si="321"/>
        <v>0</v>
      </c>
      <c r="UFO68" s="30">
        <f t="shared" si="321"/>
        <v>0</v>
      </c>
      <c r="UFP68" s="30">
        <f t="shared" si="321"/>
        <v>0</v>
      </c>
      <c r="UFQ68" s="30">
        <f t="shared" si="321"/>
        <v>0</v>
      </c>
      <c r="UFR68" s="30">
        <f t="shared" si="321"/>
        <v>0</v>
      </c>
      <c r="UFS68" s="30">
        <f t="shared" si="321"/>
        <v>0</v>
      </c>
      <c r="UFT68" s="30">
        <f t="shared" si="321"/>
        <v>0</v>
      </c>
      <c r="UFU68" s="30">
        <f t="shared" si="321"/>
        <v>0</v>
      </c>
      <c r="UFV68" s="30">
        <f t="shared" si="321"/>
        <v>0</v>
      </c>
      <c r="UFW68" s="30">
        <f t="shared" si="321"/>
        <v>0</v>
      </c>
      <c r="UFX68" s="30">
        <f t="shared" si="321"/>
        <v>0</v>
      </c>
      <c r="UFY68" s="30">
        <f t="shared" si="321"/>
        <v>0</v>
      </c>
      <c r="UFZ68" s="30">
        <f t="shared" si="321"/>
        <v>0</v>
      </c>
      <c r="UGA68" s="30">
        <f t="shared" si="321"/>
        <v>0</v>
      </c>
      <c r="UGB68" s="30">
        <f t="shared" si="321"/>
        <v>0</v>
      </c>
      <c r="UGC68" s="30">
        <f t="shared" si="321"/>
        <v>0</v>
      </c>
      <c r="UGD68" s="30">
        <f t="shared" si="321"/>
        <v>0</v>
      </c>
      <c r="UGE68" s="30">
        <f t="shared" si="321"/>
        <v>0</v>
      </c>
      <c r="UGF68" s="30">
        <f t="shared" si="321"/>
        <v>0</v>
      </c>
      <c r="UGG68" s="30">
        <f t="shared" si="321"/>
        <v>0</v>
      </c>
      <c r="UGH68" s="30">
        <f t="shared" si="321"/>
        <v>0</v>
      </c>
      <c r="UGI68" s="30">
        <f t="shared" si="321"/>
        <v>0</v>
      </c>
      <c r="UGJ68" s="30">
        <f t="shared" si="321"/>
        <v>0</v>
      </c>
      <c r="UGK68" s="30">
        <f t="shared" si="321"/>
        <v>0</v>
      </c>
      <c r="UGL68" s="30">
        <f t="shared" si="321"/>
        <v>0</v>
      </c>
      <c r="UGM68" s="30">
        <f t="shared" si="321"/>
        <v>0</v>
      </c>
      <c r="UGN68" s="30">
        <f t="shared" si="321"/>
        <v>0</v>
      </c>
      <c r="UGO68" s="30">
        <f t="shared" si="321"/>
        <v>0</v>
      </c>
      <c r="UGP68" s="30">
        <f t="shared" si="321"/>
        <v>0</v>
      </c>
      <c r="UGQ68" s="30">
        <f t="shared" si="321"/>
        <v>0</v>
      </c>
      <c r="UGR68" s="30">
        <f t="shared" si="321"/>
        <v>0</v>
      </c>
      <c r="UGS68" s="30">
        <f t="shared" si="321"/>
        <v>0</v>
      </c>
      <c r="UGT68" s="30">
        <f t="shared" ref="UGT68:UJE68" si="322">IF(UGS2&gt;year_stop,0,UGS70)</f>
        <v>0</v>
      </c>
      <c r="UGU68" s="30">
        <f t="shared" si="322"/>
        <v>0</v>
      </c>
      <c r="UGV68" s="30">
        <f t="shared" si="322"/>
        <v>0</v>
      </c>
      <c r="UGW68" s="30">
        <f t="shared" si="322"/>
        <v>0</v>
      </c>
      <c r="UGX68" s="30">
        <f t="shared" si="322"/>
        <v>0</v>
      </c>
      <c r="UGY68" s="30">
        <f t="shared" si="322"/>
        <v>0</v>
      </c>
      <c r="UGZ68" s="30">
        <f t="shared" si="322"/>
        <v>0</v>
      </c>
      <c r="UHA68" s="30">
        <f t="shared" si="322"/>
        <v>0</v>
      </c>
      <c r="UHB68" s="30">
        <f t="shared" si="322"/>
        <v>0</v>
      </c>
      <c r="UHC68" s="30">
        <f t="shared" si="322"/>
        <v>0</v>
      </c>
      <c r="UHD68" s="30">
        <f t="shared" si="322"/>
        <v>0</v>
      </c>
      <c r="UHE68" s="30">
        <f t="shared" si="322"/>
        <v>0</v>
      </c>
      <c r="UHF68" s="30">
        <f t="shared" si="322"/>
        <v>0</v>
      </c>
      <c r="UHG68" s="30">
        <f t="shared" si="322"/>
        <v>0</v>
      </c>
      <c r="UHH68" s="30">
        <f t="shared" si="322"/>
        <v>0</v>
      </c>
      <c r="UHI68" s="30">
        <f t="shared" si="322"/>
        <v>0</v>
      </c>
      <c r="UHJ68" s="30">
        <f t="shared" si="322"/>
        <v>0</v>
      </c>
      <c r="UHK68" s="30">
        <f t="shared" si="322"/>
        <v>0</v>
      </c>
      <c r="UHL68" s="30">
        <f t="shared" si="322"/>
        <v>0</v>
      </c>
      <c r="UHM68" s="30">
        <f t="shared" si="322"/>
        <v>0</v>
      </c>
      <c r="UHN68" s="30">
        <f t="shared" si="322"/>
        <v>0</v>
      </c>
      <c r="UHO68" s="30">
        <f t="shared" si="322"/>
        <v>0</v>
      </c>
      <c r="UHP68" s="30">
        <f t="shared" si="322"/>
        <v>0</v>
      </c>
      <c r="UHQ68" s="30">
        <f t="shared" si="322"/>
        <v>0</v>
      </c>
      <c r="UHR68" s="30">
        <f t="shared" si="322"/>
        <v>0</v>
      </c>
      <c r="UHS68" s="30">
        <f t="shared" si="322"/>
        <v>0</v>
      </c>
      <c r="UHT68" s="30">
        <f t="shared" si="322"/>
        <v>0</v>
      </c>
      <c r="UHU68" s="30">
        <f t="shared" si="322"/>
        <v>0</v>
      </c>
      <c r="UHV68" s="30">
        <f t="shared" si="322"/>
        <v>0</v>
      </c>
      <c r="UHW68" s="30">
        <f t="shared" si="322"/>
        <v>0</v>
      </c>
      <c r="UHX68" s="30">
        <f t="shared" si="322"/>
        <v>0</v>
      </c>
      <c r="UHY68" s="30">
        <f t="shared" si="322"/>
        <v>0</v>
      </c>
      <c r="UHZ68" s="30">
        <f t="shared" si="322"/>
        <v>0</v>
      </c>
      <c r="UIA68" s="30">
        <f t="shared" si="322"/>
        <v>0</v>
      </c>
      <c r="UIB68" s="30">
        <f t="shared" si="322"/>
        <v>0</v>
      </c>
      <c r="UIC68" s="30">
        <f t="shared" si="322"/>
        <v>0</v>
      </c>
      <c r="UID68" s="30">
        <f t="shared" si="322"/>
        <v>0</v>
      </c>
      <c r="UIE68" s="30">
        <f t="shared" si="322"/>
        <v>0</v>
      </c>
      <c r="UIF68" s="30">
        <f t="shared" si="322"/>
        <v>0</v>
      </c>
      <c r="UIG68" s="30">
        <f t="shared" si="322"/>
        <v>0</v>
      </c>
      <c r="UIH68" s="30">
        <f t="shared" si="322"/>
        <v>0</v>
      </c>
      <c r="UII68" s="30">
        <f t="shared" si="322"/>
        <v>0</v>
      </c>
      <c r="UIJ68" s="30">
        <f t="shared" si="322"/>
        <v>0</v>
      </c>
      <c r="UIK68" s="30">
        <f t="shared" si="322"/>
        <v>0</v>
      </c>
      <c r="UIL68" s="30">
        <f t="shared" si="322"/>
        <v>0</v>
      </c>
      <c r="UIM68" s="30">
        <f t="shared" si="322"/>
        <v>0</v>
      </c>
      <c r="UIN68" s="30">
        <f t="shared" si="322"/>
        <v>0</v>
      </c>
      <c r="UIO68" s="30">
        <f t="shared" si="322"/>
        <v>0</v>
      </c>
      <c r="UIP68" s="30">
        <f t="shared" si="322"/>
        <v>0</v>
      </c>
      <c r="UIQ68" s="30">
        <f t="shared" si="322"/>
        <v>0</v>
      </c>
      <c r="UIR68" s="30">
        <f t="shared" si="322"/>
        <v>0</v>
      </c>
      <c r="UIS68" s="30">
        <f t="shared" si="322"/>
        <v>0</v>
      </c>
      <c r="UIT68" s="30">
        <f t="shared" si="322"/>
        <v>0</v>
      </c>
      <c r="UIU68" s="30">
        <f t="shared" si="322"/>
        <v>0</v>
      </c>
      <c r="UIV68" s="30">
        <f t="shared" si="322"/>
        <v>0</v>
      </c>
      <c r="UIW68" s="30">
        <f t="shared" si="322"/>
        <v>0</v>
      </c>
      <c r="UIX68" s="30">
        <f t="shared" si="322"/>
        <v>0</v>
      </c>
      <c r="UIY68" s="30">
        <f t="shared" si="322"/>
        <v>0</v>
      </c>
      <c r="UIZ68" s="30">
        <f t="shared" si="322"/>
        <v>0</v>
      </c>
      <c r="UJA68" s="30">
        <f t="shared" si="322"/>
        <v>0</v>
      </c>
      <c r="UJB68" s="30">
        <f t="shared" si="322"/>
        <v>0</v>
      </c>
      <c r="UJC68" s="30">
        <f t="shared" si="322"/>
        <v>0</v>
      </c>
      <c r="UJD68" s="30">
        <f t="shared" si="322"/>
        <v>0</v>
      </c>
      <c r="UJE68" s="30">
        <f t="shared" si="322"/>
        <v>0</v>
      </c>
      <c r="UJF68" s="30">
        <f t="shared" ref="UJF68:ULQ68" si="323">IF(UJE2&gt;year_stop,0,UJE70)</f>
        <v>0</v>
      </c>
      <c r="UJG68" s="30">
        <f t="shared" si="323"/>
        <v>0</v>
      </c>
      <c r="UJH68" s="30">
        <f t="shared" si="323"/>
        <v>0</v>
      </c>
      <c r="UJI68" s="30">
        <f t="shared" si="323"/>
        <v>0</v>
      </c>
      <c r="UJJ68" s="30">
        <f t="shared" si="323"/>
        <v>0</v>
      </c>
      <c r="UJK68" s="30">
        <f t="shared" si="323"/>
        <v>0</v>
      </c>
      <c r="UJL68" s="30">
        <f t="shared" si="323"/>
        <v>0</v>
      </c>
      <c r="UJM68" s="30">
        <f t="shared" si="323"/>
        <v>0</v>
      </c>
      <c r="UJN68" s="30">
        <f t="shared" si="323"/>
        <v>0</v>
      </c>
      <c r="UJO68" s="30">
        <f t="shared" si="323"/>
        <v>0</v>
      </c>
      <c r="UJP68" s="30">
        <f t="shared" si="323"/>
        <v>0</v>
      </c>
      <c r="UJQ68" s="30">
        <f t="shared" si="323"/>
        <v>0</v>
      </c>
      <c r="UJR68" s="30">
        <f t="shared" si="323"/>
        <v>0</v>
      </c>
      <c r="UJS68" s="30">
        <f t="shared" si="323"/>
        <v>0</v>
      </c>
      <c r="UJT68" s="30">
        <f t="shared" si="323"/>
        <v>0</v>
      </c>
      <c r="UJU68" s="30">
        <f t="shared" si="323"/>
        <v>0</v>
      </c>
      <c r="UJV68" s="30">
        <f t="shared" si="323"/>
        <v>0</v>
      </c>
      <c r="UJW68" s="30">
        <f t="shared" si="323"/>
        <v>0</v>
      </c>
      <c r="UJX68" s="30">
        <f t="shared" si="323"/>
        <v>0</v>
      </c>
      <c r="UJY68" s="30">
        <f t="shared" si="323"/>
        <v>0</v>
      </c>
      <c r="UJZ68" s="30">
        <f t="shared" si="323"/>
        <v>0</v>
      </c>
      <c r="UKA68" s="30">
        <f t="shared" si="323"/>
        <v>0</v>
      </c>
      <c r="UKB68" s="30">
        <f t="shared" si="323"/>
        <v>0</v>
      </c>
      <c r="UKC68" s="30">
        <f t="shared" si="323"/>
        <v>0</v>
      </c>
      <c r="UKD68" s="30">
        <f t="shared" si="323"/>
        <v>0</v>
      </c>
      <c r="UKE68" s="30">
        <f t="shared" si="323"/>
        <v>0</v>
      </c>
      <c r="UKF68" s="30">
        <f t="shared" si="323"/>
        <v>0</v>
      </c>
      <c r="UKG68" s="30">
        <f t="shared" si="323"/>
        <v>0</v>
      </c>
      <c r="UKH68" s="30">
        <f t="shared" si="323"/>
        <v>0</v>
      </c>
      <c r="UKI68" s="30">
        <f t="shared" si="323"/>
        <v>0</v>
      </c>
      <c r="UKJ68" s="30">
        <f t="shared" si="323"/>
        <v>0</v>
      </c>
      <c r="UKK68" s="30">
        <f t="shared" si="323"/>
        <v>0</v>
      </c>
      <c r="UKL68" s="30">
        <f t="shared" si="323"/>
        <v>0</v>
      </c>
      <c r="UKM68" s="30">
        <f t="shared" si="323"/>
        <v>0</v>
      </c>
      <c r="UKN68" s="30">
        <f t="shared" si="323"/>
        <v>0</v>
      </c>
      <c r="UKO68" s="30">
        <f t="shared" si="323"/>
        <v>0</v>
      </c>
      <c r="UKP68" s="30">
        <f t="shared" si="323"/>
        <v>0</v>
      </c>
      <c r="UKQ68" s="30">
        <f t="shared" si="323"/>
        <v>0</v>
      </c>
      <c r="UKR68" s="30">
        <f t="shared" si="323"/>
        <v>0</v>
      </c>
      <c r="UKS68" s="30">
        <f t="shared" si="323"/>
        <v>0</v>
      </c>
      <c r="UKT68" s="30">
        <f t="shared" si="323"/>
        <v>0</v>
      </c>
      <c r="UKU68" s="30">
        <f t="shared" si="323"/>
        <v>0</v>
      </c>
      <c r="UKV68" s="30">
        <f t="shared" si="323"/>
        <v>0</v>
      </c>
      <c r="UKW68" s="30">
        <f t="shared" si="323"/>
        <v>0</v>
      </c>
      <c r="UKX68" s="30">
        <f t="shared" si="323"/>
        <v>0</v>
      </c>
      <c r="UKY68" s="30">
        <f t="shared" si="323"/>
        <v>0</v>
      </c>
      <c r="UKZ68" s="30">
        <f t="shared" si="323"/>
        <v>0</v>
      </c>
      <c r="ULA68" s="30">
        <f t="shared" si="323"/>
        <v>0</v>
      </c>
      <c r="ULB68" s="30">
        <f t="shared" si="323"/>
        <v>0</v>
      </c>
      <c r="ULC68" s="30">
        <f t="shared" si="323"/>
        <v>0</v>
      </c>
      <c r="ULD68" s="30">
        <f t="shared" si="323"/>
        <v>0</v>
      </c>
      <c r="ULE68" s="30">
        <f t="shared" si="323"/>
        <v>0</v>
      </c>
      <c r="ULF68" s="30">
        <f t="shared" si="323"/>
        <v>0</v>
      </c>
      <c r="ULG68" s="30">
        <f t="shared" si="323"/>
        <v>0</v>
      </c>
      <c r="ULH68" s="30">
        <f t="shared" si="323"/>
        <v>0</v>
      </c>
      <c r="ULI68" s="30">
        <f t="shared" si="323"/>
        <v>0</v>
      </c>
      <c r="ULJ68" s="30">
        <f t="shared" si="323"/>
        <v>0</v>
      </c>
      <c r="ULK68" s="30">
        <f t="shared" si="323"/>
        <v>0</v>
      </c>
      <c r="ULL68" s="30">
        <f t="shared" si="323"/>
        <v>0</v>
      </c>
      <c r="ULM68" s="30">
        <f t="shared" si="323"/>
        <v>0</v>
      </c>
      <c r="ULN68" s="30">
        <f t="shared" si="323"/>
        <v>0</v>
      </c>
      <c r="ULO68" s="30">
        <f t="shared" si="323"/>
        <v>0</v>
      </c>
      <c r="ULP68" s="30">
        <f t="shared" si="323"/>
        <v>0</v>
      </c>
      <c r="ULQ68" s="30">
        <f t="shared" si="323"/>
        <v>0</v>
      </c>
      <c r="ULR68" s="30">
        <f t="shared" ref="ULR68:UOC68" si="324">IF(ULQ2&gt;year_stop,0,ULQ70)</f>
        <v>0</v>
      </c>
      <c r="ULS68" s="30">
        <f t="shared" si="324"/>
        <v>0</v>
      </c>
      <c r="ULT68" s="30">
        <f t="shared" si="324"/>
        <v>0</v>
      </c>
      <c r="ULU68" s="30">
        <f t="shared" si="324"/>
        <v>0</v>
      </c>
      <c r="ULV68" s="30">
        <f t="shared" si="324"/>
        <v>0</v>
      </c>
      <c r="ULW68" s="30">
        <f t="shared" si="324"/>
        <v>0</v>
      </c>
      <c r="ULX68" s="30">
        <f t="shared" si="324"/>
        <v>0</v>
      </c>
      <c r="ULY68" s="30">
        <f t="shared" si="324"/>
        <v>0</v>
      </c>
      <c r="ULZ68" s="30">
        <f t="shared" si="324"/>
        <v>0</v>
      </c>
      <c r="UMA68" s="30">
        <f t="shared" si="324"/>
        <v>0</v>
      </c>
      <c r="UMB68" s="30">
        <f t="shared" si="324"/>
        <v>0</v>
      </c>
      <c r="UMC68" s="30">
        <f t="shared" si="324"/>
        <v>0</v>
      </c>
      <c r="UMD68" s="30">
        <f t="shared" si="324"/>
        <v>0</v>
      </c>
      <c r="UME68" s="30">
        <f t="shared" si="324"/>
        <v>0</v>
      </c>
      <c r="UMF68" s="30">
        <f t="shared" si="324"/>
        <v>0</v>
      </c>
      <c r="UMG68" s="30">
        <f t="shared" si="324"/>
        <v>0</v>
      </c>
      <c r="UMH68" s="30">
        <f t="shared" si="324"/>
        <v>0</v>
      </c>
      <c r="UMI68" s="30">
        <f t="shared" si="324"/>
        <v>0</v>
      </c>
      <c r="UMJ68" s="30">
        <f t="shared" si="324"/>
        <v>0</v>
      </c>
      <c r="UMK68" s="30">
        <f t="shared" si="324"/>
        <v>0</v>
      </c>
      <c r="UML68" s="30">
        <f t="shared" si="324"/>
        <v>0</v>
      </c>
      <c r="UMM68" s="30">
        <f t="shared" si="324"/>
        <v>0</v>
      </c>
      <c r="UMN68" s="30">
        <f t="shared" si="324"/>
        <v>0</v>
      </c>
      <c r="UMO68" s="30">
        <f t="shared" si="324"/>
        <v>0</v>
      </c>
      <c r="UMP68" s="30">
        <f t="shared" si="324"/>
        <v>0</v>
      </c>
      <c r="UMQ68" s="30">
        <f t="shared" si="324"/>
        <v>0</v>
      </c>
      <c r="UMR68" s="30">
        <f t="shared" si="324"/>
        <v>0</v>
      </c>
      <c r="UMS68" s="30">
        <f t="shared" si="324"/>
        <v>0</v>
      </c>
      <c r="UMT68" s="30">
        <f t="shared" si="324"/>
        <v>0</v>
      </c>
      <c r="UMU68" s="30">
        <f t="shared" si="324"/>
        <v>0</v>
      </c>
      <c r="UMV68" s="30">
        <f t="shared" si="324"/>
        <v>0</v>
      </c>
      <c r="UMW68" s="30">
        <f t="shared" si="324"/>
        <v>0</v>
      </c>
      <c r="UMX68" s="30">
        <f t="shared" si="324"/>
        <v>0</v>
      </c>
      <c r="UMY68" s="30">
        <f t="shared" si="324"/>
        <v>0</v>
      </c>
      <c r="UMZ68" s="30">
        <f t="shared" si="324"/>
        <v>0</v>
      </c>
      <c r="UNA68" s="30">
        <f t="shared" si="324"/>
        <v>0</v>
      </c>
      <c r="UNB68" s="30">
        <f t="shared" si="324"/>
        <v>0</v>
      </c>
      <c r="UNC68" s="30">
        <f t="shared" si="324"/>
        <v>0</v>
      </c>
      <c r="UND68" s="30">
        <f t="shared" si="324"/>
        <v>0</v>
      </c>
      <c r="UNE68" s="30">
        <f t="shared" si="324"/>
        <v>0</v>
      </c>
      <c r="UNF68" s="30">
        <f t="shared" si="324"/>
        <v>0</v>
      </c>
      <c r="UNG68" s="30">
        <f t="shared" si="324"/>
        <v>0</v>
      </c>
      <c r="UNH68" s="30">
        <f t="shared" si="324"/>
        <v>0</v>
      </c>
      <c r="UNI68" s="30">
        <f t="shared" si="324"/>
        <v>0</v>
      </c>
      <c r="UNJ68" s="30">
        <f t="shared" si="324"/>
        <v>0</v>
      </c>
      <c r="UNK68" s="30">
        <f t="shared" si="324"/>
        <v>0</v>
      </c>
      <c r="UNL68" s="30">
        <f t="shared" si="324"/>
        <v>0</v>
      </c>
      <c r="UNM68" s="30">
        <f t="shared" si="324"/>
        <v>0</v>
      </c>
      <c r="UNN68" s="30">
        <f t="shared" si="324"/>
        <v>0</v>
      </c>
      <c r="UNO68" s="30">
        <f t="shared" si="324"/>
        <v>0</v>
      </c>
      <c r="UNP68" s="30">
        <f t="shared" si="324"/>
        <v>0</v>
      </c>
      <c r="UNQ68" s="30">
        <f t="shared" si="324"/>
        <v>0</v>
      </c>
      <c r="UNR68" s="30">
        <f t="shared" si="324"/>
        <v>0</v>
      </c>
      <c r="UNS68" s="30">
        <f t="shared" si="324"/>
        <v>0</v>
      </c>
      <c r="UNT68" s="30">
        <f t="shared" si="324"/>
        <v>0</v>
      </c>
      <c r="UNU68" s="30">
        <f t="shared" si="324"/>
        <v>0</v>
      </c>
      <c r="UNV68" s="30">
        <f t="shared" si="324"/>
        <v>0</v>
      </c>
      <c r="UNW68" s="30">
        <f t="shared" si="324"/>
        <v>0</v>
      </c>
      <c r="UNX68" s="30">
        <f t="shared" si="324"/>
        <v>0</v>
      </c>
      <c r="UNY68" s="30">
        <f t="shared" si="324"/>
        <v>0</v>
      </c>
      <c r="UNZ68" s="30">
        <f t="shared" si="324"/>
        <v>0</v>
      </c>
      <c r="UOA68" s="30">
        <f t="shared" si="324"/>
        <v>0</v>
      </c>
      <c r="UOB68" s="30">
        <f t="shared" si="324"/>
        <v>0</v>
      </c>
      <c r="UOC68" s="30">
        <f t="shared" si="324"/>
        <v>0</v>
      </c>
      <c r="UOD68" s="30">
        <f t="shared" ref="UOD68:UQO68" si="325">IF(UOC2&gt;year_stop,0,UOC70)</f>
        <v>0</v>
      </c>
      <c r="UOE68" s="30">
        <f t="shared" si="325"/>
        <v>0</v>
      </c>
      <c r="UOF68" s="30">
        <f t="shared" si="325"/>
        <v>0</v>
      </c>
      <c r="UOG68" s="30">
        <f t="shared" si="325"/>
        <v>0</v>
      </c>
      <c r="UOH68" s="30">
        <f t="shared" si="325"/>
        <v>0</v>
      </c>
      <c r="UOI68" s="30">
        <f t="shared" si="325"/>
        <v>0</v>
      </c>
      <c r="UOJ68" s="30">
        <f t="shared" si="325"/>
        <v>0</v>
      </c>
      <c r="UOK68" s="30">
        <f t="shared" si="325"/>
        <v>0</v>
      </c>
      <c r="UOL68" s="30">
        <f t="shared" si="325"/>
        <v>0</v>
      </c>
      <c r="UOM68" s="30">
        <f t="shared" si="325"/>
        <v>0</v>
      </c>
      <c r="UON68" s="30">
        <f t="shared" si="325"/>
        <v>0</v>
      </c>
      <c r="UOO68" s="30">
        <f t="shared" si="325"/>
        <v>0</v>
      </c>
      <c r="UOP68" s="30">
        <f t="shared" si="325"/>
        <v>0</v>
      </c>
      <c r="UOQ68" s="30">
        <f t="shared" si="325"/>
        <v>0</v>
      </c>
      <c r="UOR68" s="30">
        <f t="shared" si="325"/>
        <v>0</v>
      </c>
      <c r="UOS68" s="30">
        <f t="shared" si="325"/>
        <v>0</v>
      </c>
      <c r="UOT68" s="30">
        <f t="shared" si="325"/>
        <v>0</v>
      </c>
      <c r="UOU68" s="30">
        <f t="shared" si="325"/>
        <v>0</v>
      </c>
      <c r="UOV68" s="30">
        <f t="shared" si="325"/>
        <v>0</v>
      </c>
      <c r="UOW68" s="30">
        <f t="shared" si="325"/>
        <v>0</v>
      </c>
      <c r="UOX68" s="30">
        <f t="shared" si="325"/>
        <v>0</v>
      </c>
      <c r="UOY68" s="30">
        <f t="shared" si="325"/>
        <v>0</v>
      </c>
      <c r="UOZ68" s="30">
        <f t="shared" si="325"/>
        <v>0</v>
      </c>
      <c r="UPA68" s="30">
        <f t="shared" si="325"/>
        <v>0</v>
      </c>
      <c r="UPB68" s="30">
        <f t="shared" si="325"/>
        <v>0</v>
      </c>
      <c r="UPC68" s="30">
        <f t="shared" si="325"/>
        <v>0</v>
      </c>
      <c r="UPD68" s="30">
        <f t="shared" si="325"/>
        <v>0</v>
      </c>
      <c r="UPE68" s="30">
        <f t="shared" si="325"/>
        <v>0</v>
      </c>
      <c r="UPF68" s="30">
        <f t="shared" si="325"/>
        <v>0</v>
      </c>
      <c r="UPG68" s="30">
        <f t="shared" si="325"/>
        <v>0</v>
      </c>
      <c r="UPH68" s="30">
        <f t="shared" si="325"/>
        <v>0</v>
      </c>
      <c r="UPI68" s="30">
        <f t="shared" si="325"/>
        <v>0</v>
      </c>
      <c r="UPJ68" s="30">
        <f t="shared" si="325"/>
        <v>0</v>
      </c>
      <c r="UPK68" s="30">
        <f t="shared" si="325"/>
        <v>0</v>
      </c>
      <c r="UPL68" s="30">
        <f t="shared" si="325"/>
        <v>0</v>
      </c>
      <c r="UPM68" s="30">
        <f t="shared" si="325"/>
        <v>0</v>
      </c>
      <c r="UPN68" s="30">
        <f t="shared" si="325"/>
        <v>0</v>
      </c>
      <c r="UPO68" s="30">
        <f t="shared" si="325"/>
        <v>0</v>
      </c>
      <c r="UPP68" s="30">
        <f t="shared" si="325"/>
        <v>0</v>
      </c>
      <c r="UPQ68" s="30">
        <f t="shared" si="325"/>
        <v>0</v>
      </c>
      <c r="UPR68" s="30">
        <f t="shared" si="325"/>
        <v>0</v>
      </c>
      <c r="UPS68" s="30">
        <f t="shared" si="325"/>
        <v>0</v>
      </c>
      <c r="UPT68" s="30">
        <f t="shared" si="325"/>
        <v>0</v>
      </c>
      <c r="UPU68" s="30">
        <f t="shared" si="325"/>
        <v>0</v>
      </c>
      <c r="UPV68" s="30">
        <f t="shared" si="325"/>
        <v>0</v>
      </c>
      <c r="UPW68" s="30">
        <f t="shared" si="325"/>
        <v>0</v>
      </c>
      <c r="UPX68" s="30">
        <f t="shared" si="325"/>
        <v>0</v>
      </c>
      <c r="UPY68" s="30">
        <f t="shared" si="325"/>
        <v>0</v>
      </c>
      <c r="UPZ68" s="30">
        <f t="shared" si="325"/>
        <v>0</v>
      </c>
      <c r="UQA68" s="30">
        <f t="shared" si="325"/>
        <v>0</v>
      </c>
      <c r="UQB68" s="30">
        <f t="shared" si="325"/>
        <v>0</v>
      </c>
      <c r="UQC68" s="30">
        <f t="shared" si="325"/>
        <v>0</v>
      </c>
      <c r="UQD68" s="30">
        <f t="shared" si="325"/>
        <v>0</v>
      </c>
      <c r="UQE68" s="30">
        <f t="shared" si="325"/>
        <v>0</v>
      </c>
      <c r="UQF68" s="30">
        <f t="shared" si="325"/>
        <v>0</v>
      </c>
      <c r="UQG68" s="30">
        <f t="shared" si="325"/>
        <v>0</v>
      </c>
      <c r="UQH68" s="30">
        <f t="shared" si="325"/>
        <v>0</v>
      </c>
      <c r="UQI68" s="30">
        <f t="shared" si="325"/>
        <v>0</v>
      </c>
      <c r="UQJ68" s="30">
        <f t="shared" si="325"/>
        <v>0</v>
      </c>
      <c r="UQK68" s="30">
        <f t="shared" si="325"/>
        <v>0</v>
      </c>
      <c r="UQL68" s="30">
        <f t="shared" si="325"/>
        <v>0</v>
      </c>
      <c r="UQM68" s="30">
        <f t="shared" si="325"/>
        <v>0</v>
      </c>
      <c r="UQN68" s="30">
        <f t="shared" si="325"/>
        <v>0</v>
      </c>
      <c r="UQO68" s="30">
        <f t="shared" si="325"/>
        <v>0</v>
      </c>
      <c r="UQP68" s="30">
        <f t="shared" ref="UQP68:UTA68" si="326">IF(UQO2&gt;year_stop,0,UQO70)</f>
        <v>0</v>
      </c>
      <c r="UQQ68" s="30">
        <f t="shared" si="326"/>
        <v>0</v>
      </c>
      <c r="UQR68" s="30">
        <f t="shared" si="326"/>
        <v>0</v>
      </c>
      <c r="UQS68" s="30">
        <f t="shared" si="326"/>
        <v>0</v>
      </c>
      <c r="UQT68" s="30">
        <f t="shared" si="326"/>
        <v>0</v>
      </c>
      <c r="UQU68" s="30">
        <f t="shared" si="326"/>
        <v>0</v>
      </c>
      <c r="UQV68" s="30">
        <f t="shared" si="326"/>
        <v>0</v>
      </c>
      <c r="UQW68" s="30">
        <f t="shared" si="326"/>
        <v>0</v>
      </c>
      <c r="UQX68" s="30">
        <f t="shared" si="326"/>
        <v>0</v>
      </c>
      <c r="UQY68" s="30">
        <f t="shared" si="326"/>
        <v>0</v>
      </c>
      <c r="UQZ68" s="30">
        <f t="shared" si="326"/>
        <v>0</v>
      </c>
      <c r="URA68" s="30">
        <f t="shared" si="326"/>
        <v>0</v>
      </c>
      <c r="URB68" s="30">
        <f t="shared" si="326"/>
        <v>0</v>
      </c>
      <c r="URC68" s="30">
        <f t="shared" si="326"/>
        <v>0</v>
      </c>
      <c r="URD68" s="30">
        <f t="shared" si="326"/>
        <v>0</v>
      </c>
      <c r="URE68" s="30">
        <f t="shared" si="326"/>
        <v>0</v>
      </c>
      <c r="URF68" s="30">
        <f t="shared" si="326"/>
        <v>0</v>
      </c>
      <c r="URG68" s="30">
        <f t="shared" si="326"/>
        <v>0</v>
      </c>
      <c r="URH68" s="30">
        <f t="shared" si="326"/>
        <v>0</v>
      </c>
      <c r="URI68" s="30">
        <f t="shared" si="326"/>
        <v>0</v>
      </c>
      <c r="URJ68" s="30">
        <f t="shared" si="326"/>
        <v>0</v>
      </c>
      <c r="URK68" s="30">
        <f t="shared" si="326"/>
        <v>0</v>
      </c>
      <c r="URL68" s="30">
        <f t="shared" si="326"/>
        <v>0</v>
      </c>
      <c r="URM68" s="30">
        <f t="shared" si="326"/>
        <v>0</v>
      </c>
      <c r="URN68" s="30">
        <f t="shared" si="326"/>
        <v>0</v>
      </c>
      <c r="URO68" s="30">
        <f t="shared" si="326"/>
        <v>0</v>
      </c>
      <c r="URP68" s="30">
        <f t="shared" si="326"/>
        <v>0</v>
      </c>
      <c r="URQ68" s="30">
        <f t="shared" si="326"/>
        <v>0</v>
      </c>
      <c r="URR68" s="30">
        <f t="shared" si="326"/>
        <v>0</v>
      </c>
      <c r="URS68" s="30">
        <f t="shared" si="326"/>
        <v>0</v>
      </c>
      <c r="URT68" s="30">
        <f t="shared" si="326"/>
        <v>0</v>
      </c>
      <c r="URU68" s="30">
        <f t="shared" si="326"/>
        <v>0</v>
      </c>
      <c r="URV68" s="30">
        <f t="shared" si="326"/>
        <v>0</v>
      </c>
      <c r="URW68" s="30">
        <f t="shared" si="326"/>
        <v>0</v>
      </c>
      <c r="URX68" s="30">
        <f t="shared" si="326"/>
        <v>0</v>
      </c>
      <c r="URY68" s="30">
        <f t="shared" si="326"/>
        <v>0</v>
      </c>
      <c r="URZ68" s="30">
        <f t="shared" si="326"/>
        <v>0</v>
      </c>
      <c r="USA68" s="30">
        <f t="shared" si="326"/>
        <v>0</v>
      </c>
      <c r="USB68" s="30">
        <f t="shared" si="326"/>
        <v>0</v>
      </c>
      <c r="USC68" s="30">
        <f t="shared" si="326"/>
        <v>0</v>
      </c>
      <c r="USD68" s="30">
        <f t="shared" si="326"/>
        <v>0</v>
      </c>
      <c r="USE68" s="30">
        <f t="shared" si="326"/>
        <v>0</v>
      </c>
      <c r="USF68" s="30">
        <f t="shared" si="326"/>
        <v>0</v>
      </c>
      <c r="USG68" s="30">
        <f t="shared" si="326"/>
        <v>0</v>
      </c>
      <c r="USH68" s="30">
        <f t="shared" si="326"/>
        <v>0</v>
      </c>
      <c r="USI68" s="30">
        <f t="shared" si="326"/>
        <v>0</v>
      </c>
      <c r="USJ68" s="30">
        <f t="shared" si="326"/>
        <v>0</v>
      </c>
      <c r="USK68" s="30">
        <f t="shared" si="326"/>
        <v>0</v>
      </c>
      <c r="USL68" s="30">
        <f t="shared" si="326"/>
        <v>0</v>
      </c>
      <c r="USM68" s="30">
        <f t="shared" si="326"/>
        <v>0</v>
      </c>
      <c r="USN68" s="30">
        <f t="shared" si="326"/>
        <v>0</v>
      </c>
      <c r="USO68" s="30">
        <f t="shared" si="326"/>
        <v>0</v>
      </c>
      <c r="USP68" s="30">
        <f t="shared" si="326"/>
        <v>0</v>
      </c>
      <c r="USQ68" s="30">
        <f t="shared" si="326"/>
        <v>0</v>
      </c>
      <c r="USR68" s="30">
        <f t="shared" si="326"/>
        <v>0</v>
      </c>
      <c r="USS68" s="30">
        <f t="shared" si="326"/>
        <v>0</v>
      </c>
      <c r="UST68" s="30">
        <f t="shared" si="326"/>
        <v>0</v>
      </c>
      <c r="USU68" s="30">
        <f t="shared" si="326"/>
        <v>0</v>
      </c>
      <c r="USV68" s="30">
        <f t="shared" si="326"/>
        <v>0</v>
      </c>
      <c r="USW68" s="30">
        <f t="shared" si="326"/>
        <v>0</v>
      </c>
      <c r="USX68" s="30">
        <f t="shared" si="326"/>
        <v>0</v>
      </c>
      <c r="USY68" s="30">
        <f t="shared" si="326"/>
        <v>0</v>
      </c>
      <c r="USZ68" s="30">
        <f t="shared" si="326"/>
        <v>0</v>
      </c>
      <c r="UTA68" s="30">
        <f t="shared" si="326"/>
        <v>0</v>
      </c>
      <c r="UTB68" s="30">
        <f t="shared" ref="UTB68:UVM68" si="327">IF(UTA2&gt;year_stop,0,UTA70)</f>
        <v>0</v>
      </c>
      <c r="UTC68" s="30">
        <f t="shared" si="327"/>
        <v>0</v>
      </c>
      <c r="UTD68" s="30">
        <f t="shared" si="327"/>
        <v>0</v>
      </c>
      <c r="UTE68" s="30">
        <f t="shared" si="327"/>
        <v>0</v>
      </c>
      <c r="UTF68" s="30">
        <f t="shared" si="327"/>
        <v>0</v>
      </c>
      <c r="UTG68" s="30">
        <f t="shared" si="327"/>
        <v>0</v>
      </c>
      <c r="UTH68" s="30">
        <f t="shared" si="327"/>
        <v>0</v>
      </c>
      <c r="UTI68" s="30">
        <f t="shared" si="327"/>
        <v>0</v>
      </c>
      <c r="UTJ68" s="30">
        <f t="shared" si="327"/>
        <v>0</v>
      </c>
      <c r="UTK68" s="30">
        <f t="shared" si="327"/>
        <v>0</v>
      </c>
      <c r="UTL68" s="30">
        <f t="shared" si="327"/>
        <v>0</v>
      </c>
      <c r="UTM68" s="30">
        <f t="shared" si="327"/>
        <v>0</v>
      </c>
      <c r="UTN68" s="30">
        <f t="shared" si="327"/>
        <v>0</v>
      </c>
      <c r="UTO68" s="30">
        <f t="shared" si="327"/>
        <v>0</v>
      </c>
      <c r="UTP68" s="30">
        <f t="shared" si="327"/>
        <v>0</v>
      </c>
      <c r="UTQ68" s="30">
        <f t="shared" si="327"/>
        <v>0</v>
      </c>
      <c r="UTR68" s="30">
        <f t="shared" si="327"/>
        <v>0</v>
      </c>
      <c r="UTS68" s="30">
        <f t="shared" si="327"/>
        <v>0</v>
      </c>
      <c r="UTT68" s="30">
        <f t="shared" si="327"/>
        <v>0</v>
      </c>
      <c r="UTU68" s="30">
        <f t="shared" si="327"/>
        <v>0</v>
      </c>
      <c r="UTV68" s="30">
        <f t="shared" si="327"/>
        <v>0</v>
      </c>
      <c r="UTW68" s="30">
        <f t="shared" si="327"/>
        <v>0</v>
      </c>
      <c r="UTX68" s="30">
        <f t="shared" si="327"/>
        <v>0</v>
      </c>
      <c r="UTY68" s="30">
        <f t="shared" si="327"/>
        <v>0</v>
      </c>
      <c r="UTZ68" s="30">
        <f t="shared" si="327"/>
        <v>0</v>
      </c>
      <c r="UUA68" s="30">
        <f t="shared" si="327"/>
        <v>0</v>
      </c>
      <c r="UUB68" s="30">
        <f t="shared" si="327"/>
        <v>0</v>
      </c>
      <c r="UUC68" s="30">
        <f t="shared" si="327"/>
        <v>0</v>
      </c>
      <c r="UUD68" s="30">
        <f t="shared" si="327"/>
        <v>0</v>
      </c>
      <c r="UUE68" s="30">
        <f t="shared" si="327"/>
        <v>0</v>
      </c>
      <c r="UUF68" s="30">
        <f t="shared" si="327"/>
        <v>0</v>
      </c>
      <c r="UUG68" s="30">
        <f t="shared" si="327"/>
        <v>0</v>
      </c>
      <c r="UUH68" s="30">
        <f t="shared" si="327"/>
        <v>0</v>
      </c>
      <c r="UUI68" s="30">
        <f t="shared" si="327"/>
        <v>0</v>
      </c>
      <c r="UUJ68" s="30">
        <f t="shared" si="327"/>
        <v>0</v>
      </c>
      <c r="UUK68" s="30">
        <f t="shared" si="327"/>
        <v>0</v>
      </c>
      <c r="UUL68" s="30">
        <f t="shared" si="327"/>
        <v>0</v>
      </c>
      <c r="UUM68" s="30">
        <f t="shared" si="327"/>
        <v>0</v>
      </c>
      <c r="UUN68" s="30">
        <f t="shared" si="327"/>
        <v>0</v>
      </c>
      <c r="UUO68" s="30">
        <f t="shared" si="327"/>
        <v>0</v>
      </c>
      <c r="UUP68" s="30">
        <f t="shared" si="327"/>
        <v>0</v>
      </c>
      <c r="UUQ68" s="30">
        <f t="shared" si="327"/>
        <v>0</v>
      </c>
      <c r="UUR68" s="30">
        <f t="shared" si="327"/>
        <v>0</v>
      </c>
      <c r="UUS68" s="30">
        <f t="shared" si="327"/>
        <v>0</v>
      </c>
      <c r="UUT68" s="30">
        <f t="shared" si="327"/>
        <v>0</v>
      </c>
      <c r="UUU68" s="30">
        <f t="shared" si="327"/>
        <v>0</v>
      </c>
      <c r="UUV68" s="30">
        <f t="shared" si="327"/>
        <v>0</v>
      </c>
      <c r="UUW68" s="30">
        <f t="shared" si="327"/>
        <v>0</v>
      </c>
      <c r="UUX68" s="30">
        <f t="shared" si="327"/>
        <v>0</v>
      </c>
      <c r="UUY68" s="30">
        <f t="shared" si="327"/>
        <v>0</v>
      </c>
      <c r="UUZ68" s="30">
        <f t="shared" si="327"/>
        <v>0</v>
      </c>
      <c r="UVA68" s="30">
        <f t="shared" si="327"/>
        <v>0</v>
      </c>
      <c r="UVB68" s="30">
        <f t="shared" si="327"/>
        <v>0</v>
      </c>
      <c r="UVC68" s="30">
        <f t="shared" si="327"/>
        <v>0</v>
      </c>
      <c r="UVD68" s="30">
        <f t="shared" si="327"/>
        <v>0</v>
      </c>
      <c r="UVE68" s="30">
        <f t="shared" si="327"/>
        <v>0</v>
      </c>
      <c r="UVF68" s="30">
        <f t="shared" si="327"/>
        <v>0</v>
      </c>
      <c r="UVG68" s="30">
        <f t="shared" si="327"/>
        <v>0</v>
      </c>
      <c r="UVH68" s="30">
        <f t="shared" si="327"/>
        <v>0</v>
      </c>
      <c r="UVI68" s="30">
        <f t="shared" si="327"/>
        <v>0</v>
      </c>
      <c r="UVJ68" s="30">
        <f t="shared" si="327"/>
        <v>0</v>
      </c>
      <c r="UVK68" s="30">
        <f t="shared" si="327"/>
        <v>0</v>
      </c>
      <c r="UVL68" s="30">
        <f t="shared" si="327"/>
        <v>0</v>
      </c>
      <c r="UVM68" s="30">
        <f t="shared" si="327"/>
        <v>0</v>
      </c>
      <c r="UVN68" s="30">
        <f t="shared" ref="UVN68:UXY68" si="328">IF(UVM2&gt;year_stop,0,UVM70)</f>
        <v>0</v>
      </c>
      <c r="UVO68" s="30">
        <f t="shared" si="328"/>
        <v>0</v>
      </c>
      <c r="UVP68" s="30">
        <f t="shared" si="328"/>
        <v>0</v>
      </c>
      <c r="UVQ68" s="30">
        <f t="shared" si="328"/>
        <v>0</v>
      </c>
      <c r="UVR68" s="30">
        <f t="shared" si="328"/>
        <v>0</v>
      </c>
      <c r="UVS68" s="30">
        <f t="shared" si="328"/>
        <v>0</v>
      </c>
      <c r="UVT68" s="30">
        <f t="shared" si="328"/>
        <v>0</v>
      </c>
      <c r="UVU68" s="30">
        <f t="shared" si="328"/>
        <v>0</v>
      </c>
      <c r="UVV68" s="30">
        <f t="shared" si="328"/>
        <v>0</v>
      </c>
      <c r="UVW68" s="30">
        <f t="shared" si="328"/>
        <v>0</v>
      </c>
      <c r="UVX68" s="30">
        <f t="shared" si="328"/>
        <v>0</v>
      </c>
      <c r="UVY68" s="30">
        <f t="shared" si="328"/>
        <v>0</v>
      </c>
      <c r="UVZ68" s="30">
        <f t="shared" si="328"/>
        <v>0</v>
      </c>
      <c r="UWA68" s="30">
        <f t="shared" si="328"/>
        <v>0</v>
      </c>
      <c r="UWB68" s="30">
        <f t="shared" si="328"/>
        <v>0</v>
      </c>
      <c r="UWC68" s="30">
        <f t="shared" si="328"/>
        <v>0</v>
      </c>
      <c r="UWD68" s="30">
        <f t="shared" si="328"/>
        <v>0</v>
      </c>
      <c r="UWE68" s="30">
        <f t="shared" si="328"/>
        <v>0</v>
      </c>
      <c r="UWF68" s="30">
        <f t="shared" si="328"/>
        <v>0</v>
      </c>
      <c r="UWG68" s="30">
        <f t="shared" si="328"/>
        <v>0</v>
      </c>
      <c r="UWH68" s="30">
        <f t="shared" si="328"/>
        <v>0</v>
      </c>
      <c r="UWI68" s="30">
        <f t="shared" si="328"/>
        <v>0</v>
      </c>
      <c r="UWJ68" s="30">
        <f t="shared" si="328"/>
        <v>0</v>
      </c>
      <c r="UWK68" s="30">
        <f t="shared" si="328"/>
        <v>0</v>
      </c>
      <c r="UWL68" s="30">
        <f t="shared" si="328"/>
        <v>0</v>
      </c>
      <c r="UWM68" s="30">
        <f t="shared" si="328"/>
        <v>0</v>
      </c>
      <c r="UWN68" s="30">
        <f t="shared" si="328"/>
        <v>0</v>
      </c>
      <c r="UWO68" s="30">
        <f t="shared" si="328"/>
        <v>0</v>
      </c>
      <c r="UWP68" s="30">
        <f t="shared" si="328"/>
        <v>0</v>
      </c>
      <c r="UWQ68" s="30">
        <f t="shared" si="328"/>
        <v>0</v>
      </c>
      <c r="UWR68" s="30">
        <f t="shared" si="328"/>
        <v>0</v>
      </c>
      <c r="UWS68" s="30">
        <f t="shared" si="328"/>
        <v>0</v>
      </c>
      <c r="UWT68" s="30">
        <f t="shared" si="328"/>
        <v>0</v>
      </c>
      <c r="UWU68" s="30">
        <f t="shared" si="328"/>
        <v>0</v>
      </c>
      <c r="UWV68" s="30">
        <f t="shared" si="328"/>
        <v>0</v>
      </c>
      <c r="UWW68" s="30">
        <f t="shared" si="328"/>
        <v>0</v>
      </c>
      <c r="UWX68" s="30">
        <f t="shared" si="328"/>
        <v>0</v>
      </c>
      <c r="UWY68" s="30">
        <f t="shared" si="328"/>
        <v>0</v>
      </c>
      <c r="UWZ68" s="30">
        <f t="shared" si="328"/>
        <v>0</v>
      </c>
      <c r="UXA68" s="30">
        <f t="shared" si="328"/>
        <v>0</v>
      </c>
      <c r="UXB68" s="30">
        <f t="shared" si="328"/>
        <v>0</v>
      </c>
      <c r="UXC68" s="30">
        <f t="shared" si="328"/>
        <v>0</v>
      </c>
      <c r="UXD68" s="30">
        <f t="shared" si="328"/>
        <v>0</v>
      </c>
      <c r="UXE68" s="30">
        <f t="shared" si="328"/>
        <v>0</v>
      </c>
      <c r="UXF68" s="30">
        <f t="shared" si="328"/>
        <v>0</v>
      </c>
      <c r="UXG68" s="30">
        <f t="shared" si="328"/>
        <v>0</v>
      </c>
      <c r="UXH68" s="30">
        <f t="shared" si="328"/>
        <v>0</v>
      </c>
      <c r="UXI68" s="30">
        <f t="shared" si="328"/>
        <v>0</v>
      </c>
      <c r="UXJ68" s="30">
        <f t="shared" si="328"/>
        <v>0</v>
      </c>
      <c r="UXK68" s="30">
        <f t="shared" si="328"/>
        <v>0</v>
      </c>
      <c r="UXL68" s="30">
        <f t="shared" si="328"/>
        <v>0</v>
      </c>
      <c r="UXM68" s="30">
        <f t="shared" si="328"/>
        <v>0</v>
      </c>
      <c r="UXN68" s="30">
        <f t="shared" si="328"/>
        <v>0</v>
      </c>
      <c r="UXO68" s="30">
        <f t="shared" si="328"/>
        <v>0</v>
      </c>
      <c r="UXP68" s="30">
        <f t="shared" si="328"/>
        <v>0</v>
      </c>
      <c r="UXQ68" s="30">
        <f t="shared" si="328"/>
        <v>0</v>
      </c>
      <c r="UXR68" s="30">
        <f t="shared" si="328"/>
        <v>0</v>
      </c>
      <c r="UXS68" s="30">
        <f t="shared" si="328"/>
        <v>0</v>
      </c>
      <c r="UXT68" s="30">
        <f t="shared" si="328"/>
        <v>0</v>
      </c>
      <c r="UXU68" s="30">
        <f t="shared" si="328"/>
        <v>0</v>
      </c>
      <c r="UXV68" s="30">
        <f t="shared" si="328"/>
        <v>0</v>
      </c>
      <c r="UXW68" s="30">
        <f t="shared" si="328"/>
        <v>0</v>
      </c>
      <c r="UXX68" s="30">
        <f t="shared" si="328"/>
        <v>0</v>
      </c>
      <c r="UXY68" s="30">
        <f t="shared" si="328"/>
        <v>0</v>
      </c>
      <c r="UXZ68" s="30">
        <f t="shared" ref="UXZ68:VAK68" si="329">IF(UXY2&gt;year_stop,0,UXY70)</f>
        <v>0</v>
      </c>
      <c r="UYA68" s="30">
        <f t="shared" si="329"/>
        <v>0</v>
      </c>
      <c r="UYB68" s="30">
        <f t="shared" si="329"/>
        <v>0</v>
      </c>
      <c r="UYC68" s="30">
        <f t="shared" si="329"/>
        <v>0</v>
      </c>
      <c r="UYD68" s="30">
        <f t="shared" si="329"/>
        <v>0</v>
      </c>
      <c r="UYE68" s="30">
        <f t="shared" si="329"/>
        <v>0</v>
      </c>
      <c r="UYF68" s="30">
        <f t="shared" si="329"/>
        <v>0</v>
      </c>
      <c r="UYG68" s="30">
        <f t="shared" si="329"/>
        <v>0</v>
      </c>
      <c r="UYH68" s="30">
        <f t="shared" si="329"/>
        <v>0</v>
      </c>
      <c r="UYI68" s="30">
        <f t="shared" si="329"/>
        <v>0</v>
      </c>
      <c r="UYJ68" s="30">
        <f t="shared" si="329"/>
        <v>0</v>
      </c>
      <c r="UYK68" s="30">
        <f t="shared" si="329"/>
        <v>0</v>
      </c>
      <c r="UYL68" s="30">
        <f t="shared" si="329"/>
        <v>0</v>
      </c>
      <c r="UYM68" s="30">
        <f t="shared" si="329"/>
        <v>0</v>
      </c>
      <c r="UYN68" s="30">
        <f t="shared" si="329"/>
        <v>0</v>
      </c>
      <c r="UYO68" s="30">
        <f t="shared" si="329"/>
        <v>0</v>
      </c>
      <c r="UYP68" s="30">
        <f t="shared" si="329"/>
        <v>0</v>
      </c>
      <c r="UYQ68" s="30">
        <f t="shared" si="329"/>
        <v>0</v>
      </c>
      <c r="UYR68" s="30">
        <f t="shared" si="329"/>
        <v>0</v>
      </c>
      <c r="UYS68" s="30">
        <f t="shared" si="329"/>
        <v>0</v>
      </c>
      <c r="UYT68" s="30">
        <f t="shared" si="329"/>
        <v>0</v>
      </c>
      <c r="UYU68" s="30">
        <f t="shared" si="329"/>
        <v>0</v>
      </c>
      <c r="UYV68" s="30">
        <f t="shared" si="329"/>
        <v>0</v>
      </c>
      <c r="UYW68" s="30">
        <f t="shared" si="329"/>
        <v>0</v>
      </c>
      <c r="UYX68" s="30">
        <f t="shared" si="329"/>
        <v>0</v>
      </c>
      <c r="UYY68" s="30">
        <f t="shared" si="329"/>
        <v>0</v>
      </c>
      <c r="UYZ68" s="30">
        <f t="shared" si="329"/>
        <v>0</v>
      </c>
      <c r="UZA68" s="30">
        <f t="shared" si="329"/>
        <v>0</v>
      </c>
      <c r="UZB68" s="30">
        <f t="shared" si="329"/>
        <v>0</v>
      </c>
      <c r="UZC68" s="30">
        <f t="shared" si="329"/>
        <v>0</v>
      </c>
      <c r="UZD68" s="30">
        <f t="shared" si="329"/>
        <v>0</v>
      </c>
      <c r="UZE68" s="30">
        <f t="shared" si="329"/>
        <v>0</v>
      </c>
      <c r="UZF68" s="30">
        <f t="shared" si="329"/>
        <v>0</v>
      </c>
      <c r="UZG68" s="30">
        <f t="shared" si="329"/>
        <v>0</v>
      </c>
      <c r="UZH68" s="30">
        <f t="shared" si="329"/>
        <v>0</v>
      </c>
      <c r="UZI68" s="30">
        <f t="shared" si="329"/>
        <v>0</v>
      </c>
      <c r="UZJ68" s="30">
        <f t="shared" si="329"/>
        <v>0</v>
      </c>
      <c r="UZK68" s="30">
        <f t="shared" si="329"/>
        <v>0</v>
      </c>
      <c r="UZL68" s="30">
        <f t="shared" si="329"/>
        <v>0</v>
      </c>
      <c r="UZM68" s="30">
        <f t="shared" si="329"/>
        <v>0</v>
      </c>
      <c r="UZN68" s="30">
        <f t="shared" si="329"/>
        <v>0</v>
      </c>
      <c r="UZO68" s="30">
        <f t="shared" si="329"/>
        <v>0</v>
      </c>
      <c r="UZP68" s="30">
        <f t="shared" si="329"/>
        <v>0</v>
      </c>
      <c r="UZQ68" s="30">
        <f t="shared" si="329"/>
        <v>0</v>
      </c>
      <c r="UZR68" s="30">
        <f t="shared" si="329"/>
        <v>0</v>
      </c>
      <c r="UZS68" s="30">
        <f t="shared" si="329"/>
        <v>0</v>
      </c>
      <c r="UZT68" s="30">
        <f t="shared" si="329"/>
        <v>0</v>
      </c>
      <c r="UZU68" s="30">
        <f t="shared" si="329"/>
        <v>0</v>
      </c>
      <c r="UZV68" s="30">
        <f t="shared" si="329"/>
        <v>0</v>
      </c>
      <c r="UZW68" s="30">
        <f t="shared" si="329"/>
        <v>0</v>
      </c>
      <c r="UZX68" s="30">
        <f t="shared" si="329"/>
        <v>0</v>
      </c>
      <c r="UZY68" s="30">
        <f t="shared" si="329"/>
        <v>0</v>
      </c>
      <c r="UZZ68" s="30">
        <f t="shared" si="329"/>
        <v>0</v>
      </c>
      <c r="VAA68" s="30">
        <f t="shared" si="329"/>
        <v>0</v>
      </c>
      <c r="VAB68" s="30">
        <f t="shared" si="329"/>
        <v>0</v>
      </c>
      <c r="VAC68" s="30">
        <f t="shared" si="329"/>
        <v>0</v>
      </c>
      <c r="VAD68" s="30">
        <f t="shared" si="329"/>
        <v>0</v>
      </c>
      <c r="VAE68" s="30">
        <f t="shared" si="329"/>
        <v>0</v>
      </c>
      <c r="VAF68" s="30">
        <f t="shared" si="329"/>
        <v>0</v>
      </c>
      <c r="VAG68" s="30">
        <f t="shared" si="329"/>
        <v>0</v>
      </c>
      <c r="VAH68" s="30">
        <f t="shared" si="329"/>
        <v>0</v>
      </c>
      <c r="VAI68" s="30">
        <f t="shared" si="329"/>
        <v>0</v>
      </c>
      <c r="VAJ68" s="30">
        <f t="shared" si="329"/>
        <v>0</v>
      </c>
      <c r="VAK68" s="30">
        <f t="shared" si="329"/>
        <v>0</v>
      </c>
      <c r="VAL68" s="30">
        <f t="shared" ref="VAL68:VCW68" si="330">IF(VAK2&gt;year_stop,0,VAK70)</f>
        <v>0</v>
      </c>
      <c r="VAM68" s="30">
        <f t="shared" si="330"/>
        <v>0</v>
      </c>
      <c r="VAN68" s="30">
        <f t="shared" si="330"/>
        <v>0</v>
      </c>
      <c r="VAO68" s="30">
        <f t="shared" si="330"/>
        <v>0</v>
      </c>
      <c r="VAP68" s="30">
        <f t="shared" si="330"/>
        <v>0</v>
      </c>
      <c r="VAQ68" s="30">
        <f t="shared" si="330"/>
        <v>0</v>
      </c>
      <c r="VAR68" s="30">
        <f t="shared" si="330"/>
        <v>0</v>
      </c>
      <c r="VAS68" s="30">
        <f t="shared" si="330"/>
        <v>0</v>
      </c>
      <c r="VAT68" s="30">
        <f t="shared" si="330"/>
        <v>0</v>
      </c>
      <c r="VAU68" s="30">
        <f t="shared" si="330"/>
        <v>0</v>
      </c>
      <c r="VAV68" s="30">
        <f t="shared" si="330"/>
        <v>0</v>
      </c>
      <c r="VAW68" s="30">
        <f t="shared" si="330"/>
        <v>0</v>
      </c>
      <c r="VAX68" s="30">
        <f t="shared" si="330"/>
        <v>0</v>
      </c>
      <c r="VAY68" s="30">
        <f t="shared" si="330"/>
        <v>0</v>
      </c>
      <c r="VAZ68" s="30">
        <f t="shared" si="330"/>
        <v>0</v>
      </c>
      <c r="VBA68" s="30">
        <f t="shared" si="330"/>
        <v>0</v>
      </c>
      <c r="VBB68" s="30">
        <f t="shared" si="330"/>
        <v>0</v>
      </c>
      <c r="VBC68" s="30">
        <f t="shared" si="330"/>
        <v>0</v>
      </c>
      <c r="VBD68" s="30">
        <f t="shared" si="330"/>
        <v>0</v>
      </c>
      <c r="VBE68" s="30">
        <f t="shared" si="330"/>
        <v>0</v>
      </c>
      <c r="VBF68" s="30">
        <f t="shared" si="330"/>
        <v>0</v>
      </c>
      <c r="VBG68" s="30">
        <f t="shared" si="330"/>
        <v>0</v>
      </c>
      <c r="VBH68" s="30">
        <f t="shared" si="330"/>
        <v>0</v>
      </c>
      <c r="VBI68" s="30">
        <f t="shared" si="330"/>
        <v>0</v>
      </c>
      <c r="VBJ68" s="30">
        <f t="shared" si="330"/>
        <v>0</v>
      </c>
      <c r="VBK68" s="30">
        <f t="shared" si="330"/>
        <v>0</v>
      </c>
      <c r="VBL68" s="30">
        <f t="shared" si="330"/>
        <v>0</v>
      </c>
      <c r="VBM68" s="30">
        <f t="shared" si="330"/>
        <v>0</v>
      </c>
      <c r="VBN68" s="30">
        <f t="shared" si="330"/>
        <v>0</v>
      </c>
      <c r="VBO68" s="30">
        <f t="shared" si="330"/>
        <v>0</v>
      </c>
      <c r="VBP68" s="30">
        <f t="shared" si="330"/>
        <v>0</v>
      </c>
      <c r="VBQ68" s="30">
        <f t="shared" si="330"/>
        <v>0</v>
      </c>
      <c r="VBR68" s="30">
        <f t="shared" si="330"/>
        <v>0</v>
      </c>
      <c r="VBS68" s="30">
        <f t="shared" si="330"/>
        <v>0</v>
      </c>
      <c r="VBT68" s="30">
        <f t="shared" si="330"/>
        <v>0</v>
      </c>
      <c r="VBU68" s="30">
        <f t="shared" si="330"/>
        <v>0</v>
      </c>
      <c r="VBV68" s="30">
        <f t="shared" si="330"/>
        <v>0</v>
      </c>
      <c r="VBW68" s="30">
        <f t="shared" si="330"/>
        <v>0</v>
      </c>
      <c r="VBX68" s="30">
        <f t="shared" si="330"/>
        <v>0</v>
      </c>
      <c r="VBY68" s="30">
        <f t="shared" si="330"/>
        <v>0</v>
      </c>
      <c r="VBZ68" s="30">
        <f t="shared" si="330"/>
        <v>0</v>
      </c>
      <c r="VCA68" s="30">
        <f t="shared" si="330"/>
        <v>0</v>
      </c>
      <c r="VCB68" s="30">
        <f t="shared" si="330"/>
        <v>0</v>
      </c>
      <c r="VCC68" s="30">
        <f t="shared" si="330"/>
        <v>0</v>
      </c>
      <c r="VCD68" s="30">
        <f t="shared" si="330"/>
        <v>0</v>
      </c>
      <c r="VCE68" s="30">
        <f t="shared" si="330"/>
        <v>0</v>
      </c>
      <c r="VCF68" s="30">
        <f t="shared" si="330"/>
        <v>0</v>
      </c>
      <c r="VCG68" s="30">
        <f t="shared" si="330"/>
        <v>0</v>
      </c>
      <c r="VCH68" s="30">
        <f t="shared" si="330"/>
        <v>0</v>
      </c>
      <c r="VCI68" s="30">
        <f t="shared" si="330"/>
        <v>0</v>
      </c>
      <c r="VCJ68" s="30">
        <f t="shared" si="330"/>
        <v>0</v>
      </c>
      <c r="VCK68" s="30">
        <f t="shared" si="330"/>
        <v>0</v>
      </c>
      <c r="VCL68" s="30">
        <f t="shared" si="330"/>
        <v>0</v>
      </c>
      <c r="VCM68" s="30">
        <f t="shared" si="330"/>
        <v>0</v>
      </c>
      <c r="VCN68" s="30">
        <f t="shared" si="330"/>
        <v>0</v>
      </c>
      <c r="VCO68" s="30">
        <f t="shared" si="330"/>
        <v>0</v>
      </c>
      <c r="VCP68" s="30">
        <f t="shared" si="330"/>
        <v>0</v>
      </c>
      <c r="VCQ68" s="30">
        <f t="shared" si="330"/>
        <v>0</v>
      </c>
      <c r="VCR68" s="30">
        <f t="shared" si="330"/>
        <v>0</v>
      </c>
      <c r="VCS68" s="30">
        <f t="shared" si="330"/>
        <v>0</v>
      </c>
      <c r="VCT68" s="30">
        <f t="shared" si="330"/>
        <v>0</v>
      </c>
      <c r="VCU68" s="30">
        <f t="shared" si="330"/>
        <v>0</v>
      </c>
      <c r="VCV68" s="30">
        <f t="shared" si="330"/>
        <v>0</v>
      </c>
      <c r="VCW68" s="30">
        <f t="shared" si="330"/>
        <v>0</v>
      </c>
      <c r="VCX68" s="30">
        <f t="shared" ref="VCX68:VFI68" si="331">IF(VCW2&gt;year_stop,0,VCW70)</f>
        <v>0</v>
      </c>
      <c r="VCY68" s="30">
        <f t="shared" si="331"/>
        <v>0</v>
      </c>
      <c r="VCZ68" s="30">
        <f t="shared" si="331"/>
        <v>0</v>
      </c>
      <c r="VDA68" s="30">
        <f t="shared" si="331"/>
        <v>0</v>
      </c>
      <c r="VDB68" s="30">
        <f t="shared" si="331"/>
        <v>0</v>
      </c>
      <c r="VDC68" s="30">
        <f t="shared" si="331"/>
        <v>0</v>
      </c>
      <c r="VDD68" s="30">
        <f t="shared" si="331"/>
        <v>0</v>
      </c>
      <c r="VDE68" s="30">
        <f t="shared" si="331"/>
        <v>0</v>
      </c>
      <c r="VDF68" s="30">
        <f t="shared" si="331"/>
        <v>0</v>
      </c>
      <c r="VDG68" s="30">
        <f t="shared" si="331"/>
        <v>0</v>
      </c>
      <c r="VDH68" s="30">
        <f t="shared" si="331"/>
        <v>0</v>
      </c>
      <c r="VDI68" s="30">
        <f t="shared" si="331"/>
        <v>0</v>
      </c>
      <c r="VDJ68" s="30">
        <f t="shared" si="331"/>
        <v>0</v>
      </c>
      <c r="VDK68" s="30">
        <f t="shared" si="331"/>
        <v>0</v>
      </c>
      <c r="VDL68" s="30">
        <f t="shared" si="331"/>
        <v>0</v>
      </c>
      <c r="VDM68" s="30">
        <f t="shared" si="331"/>
        <v>0</v>
      </c>
      <c r="VDN68" s="30">
        <f t="shared" si="331"/>
        <v>0</v>
      </c>
      <c r="VDO68" s="30">
        <f t="shared" si="331"/>
        <v>0</v>
      </c>
      <c r="VDP68" s="30">
        <f t="shared" si="331"/>
        <v>0</v>
      </c>
      <c r="VDQ68" s="30">
        <f t="shared" si="331"/>
        <v>0</v>
      </c>
      <c r="VDR68" s="30">
        <f t="shared" si="331"/>
        <v>0</v>
      </c>
      <c r="VDS68" s="30">
        <f t="shared" si="331"/>
        <v>0</v>
      </c>
      <c r="VDT68" s="30">
        <f t="shared" si="331"/>
        <v>0</v>
      </c>
      <c r="VDU68" s="30">
        <f t="shared" si="331"/>
        <v>0</v>
      </c>
      <c r="VDV68" s="30">
        <f t="shared" si="331"/>
        <v>0</v>
      </c>
      <c r="VDW68" s="30">
        <f t="shared" si="331"/>
        <v>0</v>
      </c>
      <c r="VDX68" s="30">
        <f t="shared" si="331"/>
        <v>0</v>
      </c>
      <c r="VDY68" s="30">
        <f t="shared" si="331"/>
        <v>0</v>
      </c>
      <c r="VDZ68" s="30">
        <f t="shared" si="331"/>
        <v>0</v>
      </c>
      <c r="VEA68" s="30">
        <f t="shared" si="331"/>
        <v>0</v>
      </c>
      <c r="VEB68" s="30">
        <f t="shared" si="331"/>
        <v>0</v>
      </c>
      <c r="VEC68" s="30">
        <f t="shared" si="331"/>
        <v>0</v>
      </c>
      <c r="VED68" s="30">
        <f t="shared" si="331"/>
        <v>0</v>
      </c>
      <c r="VEE68" s="30">
        <f t="shared" si="331"/>
        <v>0</v>
      </c>
      <c r="VEF68" s="30">
        <f t="shared" si="331"/>
        <v>0</v>
      </c>
      <c r="VEG68" s="30">
        <f t="shared" si="331"/>
        <v>0</v>
      </c>
      <c r="VEH68" s="30">
        <f t="shared" si="331"/>
        <v>0</v>
      </c>
      <c r="VEI68" s="30">
        <f t="shared" si="331"/>
        <v>0</v>
      </c>
      <c r="VEJ68" s="30">
        <f t="shared" si="331"/>
        <v>0</v>
      </c>
      <c r="VEK68" s="30">
        <f t="shared" si="331"/>
        <v>0</v>
      </c>
      <c r="VEL68" s="30">
        <f t="shared" si="331"/>
        <v>0</v>
      </c>
      <c r="VEM68" s="30">
        <f t="shared" si="331"/>
        <v>0</v>
      </c>
      <c r="VEN68" s="30">
        <f t="shared" si="331"/>
        <v>0</v>
      </c>
      <c r="VEO68" s="30">
        <f t="shared" si="331"/>
        <v>0</v>
      </c>
      <c r="VEP68" s="30">
        <f t="shared" si="331"/>
        <v>0</v>
      </c>
      <c r="VEQ68" s="30">
        <f t="shared" si="331"/>
        <v>0</v>
      </c>
      <c r="VER68" s="30">
        <f t="shared" si="331"/>
        <v>0</v>
      </c>
      <c r="VES68" s="30">
        <f t="shared" si="331"/>
        <v>0</v>
      </c>
      <c r="VET68" s="30">
        <f t="shared" si="331"/>
        <v>0</v>
      </c>
      <c r="VEU68" s="30">
        <f t="shared" si="331"/>
        <v>0</v>
      </c>
      <c r="VEV68" s="30">
        <f t="shared" si="331"/>
        <v>0</v>
      </c>
      <c r="VEW68" s="30">
        <f t="shared" si="331"/>
        <v>0</v>
      </c>
      <c r="VEX68" s="30">
        <f t="shared" si="331"/>
        <v>0</v>
      </c>
      <c r="VEY68" s="30">
        <f t="shared" si="331"/>
        <v>0</v>
      </c>
      <c r="VEZ68" s="30">
        <f t="shared" si="331"/>
        <v>0</v>
      </c>
      <c r="VFA68" s="30">
        <f t="shared" si="331"/>
        <v>0</v>
      </c>
      <c r="VFB68" s="30">
        <f t="shared" si="331"/>
        <v>0</v>
      </c>
      <c r="VFC68" s="30">
        <f t="shared" si="331"/>
        <v>0</v>
      </c>
      <c r="VFD68" s="30">
        <f t="shared" si="331"/>
        <v>0</v>
      </c>
      <c r="VFE68" s="30">
        <f t="shared" si="331"/>
        <v>0</v>
      </c>
      <c r="VFF68" s="30">
        <f t="shared" si="331"/>
        <v>0</v>
      </c>
      <c r="VFG68" s="30">
        <f t="shared" si="331"/>
        <v>0</v>
      </c>
      <c r="VFH68" s="30">
        <f t="shared" si="331"/>
        <v>0</v>
      </c>
      <c r="VFI68" s="30">
        <f t="shared" si="331"/>
        <v>0</v>
      </c>
      <c r="VFJ68" s="30">
        <f t="shared" ref="VFJ68:VHU68" si="332">IF(VFI2&gt;year_stop,0,VFI70)</f>
        <v>0</v>
      </c>
      <c r="VFK68" s="30">
        <f t="shared" si="332"/>
        <v>0</v>
      </c>
      <c r="VFL68" s="30">
        <f t="shared" si="332"/>
        <v>0</v>
      </c>
      <c r="VFM68" s="30">
        <f t="shared" si="332"/>
        <v>0</v>
      </c>
      <c r="VFN68" s="30">
        <f t="shared" si="332"/>
        <v>0</v>
      </c>
      <c r="VFO68" s="30">
        <f t="shared" si="332"/>
        <v>0</v>
      </c>
      <c r="VFP68" s="30">
        <f t="shared" si="332"/>
        <v>0</v>
      </c>
      <c r="VFQ68" s="30">
        <f t="shared" si="332"/>
        <v>0</v>
      </c>
      <c r="VFR68" s="30">
        <f t="shared" si="332"/>
        <v>0</v>
      </c>
      <c r="VFS68" s="30">
        <f t="shared" si="332"/>
        <v>0</v>
      </c>
      <c r="VFT68" s="30">
        <f t="shared" si="332"/>
        <v>0</v>
      </c>
      <c r="VFU68" s="30">
        <f t="shared" si="332"/>
        <v>0</v>
      </c>
      <c r="VFV68" s="30">
        <f t="shared" si="332"/>
        <v>0</v>
      </c>
      <c r="VFW68" s="30">
        <f t="shared" si="332"/>
        <v>0</v>
      </c>
      <c r="VFX68" s="30">
        <f t="shared" si="332"/>
        <v>0</v>
      </c>
      <c r="VFY68" s="30">
        <f t="shared" si="332"/>
        <v>0</v>
      </c>
      <c r="VFZ68" s="30">
        <f t="shared" si="332"/>
        <v>0</v>
      </c>
      <c r="VGA68" s="30">
        <f t="shared" si="332"/>
        <v>0</v>
      </c>
      <c r="VGB68" s="30">
        <f t="shared" si="332"/>
        <v>0</v>
      </c>
      <c r="VGC68" s="30">
        <f t="shared" si="332"/>
        <v>0</v>
      </c>
      <c r="VGD68" s="30">
        <f t="shared" si="332"/>
        <v>0</v>
      </c>
      <c r="VGE68" s="30">
        <f t="shared" si="332"/>
        <v>0</v>
      </c>
      <c r="VGF68" s="30">
        <f t="shared" si="332"/>
        <v>0</v>
      </c>
      <c r="VGG68" s="30">
        <f t="shared" si="332"/>
        <v>0</v>
      </c>
      <c r="VGH68" s="30">
        <f t="shared" si="332"/>
        <v>0</v>
      </c>
      <c r="VGI68" s="30">
        <f t="shared" si="332"/>
        <v>0</v>
      </c>
      <c r="VGJ68" s="30">
        <f t="shared" si="332"/>
        <v>0</v>
      </c>
      <c r="VGK68" s="30">
        <f t="shared" si="332"/>
        <v>0</v>
      </c>
      <c r="VGL68" s="30">
        <f t="shared" si="332"/>
        <v>0</v>
      </c>
      <c r="VGM68" s="30">
        <f t="shared" si="332"/>
        <v>0</v>
      </c>
      <c r="VGN68" s="30">
        <f t="shared" si="332"/>
        <v>0</v>
      </c>
      <c r="VGO68" s="30">
        <f t="shared" si="332"/>
        <v>0</v>
      </c>
      <c r="VGP68" s="30">
        <f t="shared" si="332"/>
        <v>0</v>
      </c>
      <c r="VGQ68" s="30">
        <f t="shared" si="332"/>
        <v>0</v>
      </c>
      <c r="VGR68" s="30">
        <f t="shared" si="332"/>
        <v>0</v>
      </c>
      <c r="VGS68" s="30">
        <f t="shared" si="332"/>
        <v>0</v>
      </c>
      <c r="VGT68" s="30">
        <f t="shared" si="332"/>
        <v>0</v>
      </c>
      <c r="VGU68" s="30">
        <f t="shared" si="332"/>
        <v>0</v>
      </c>
      <c r="VGV68" s="30">
        <f t="shared" si="332"/>
        <v>0</v>
      </c>
      <c r="VGW68" s="30">
        <f t="shared" si="332"/>
        <v>0</v>
      </c>
      <c r="VGX68" s="30">
        <f t="shared" si="332"/>
        <v>0</v>
      </c>
      <c r="VGY68" s="30">
        <f t="shared" si="332"/>
        <v>0</v>
      </c>
      <c r="VGZ68" s="30">
        <f t="shared" si="332"/>
        <v>0</v>
      </c>
      <c r="VHA68" s="30">
        <f t="shared" si="332"/>
        <v>0</v>
      </c>
      <c r="VHB68" s="30">
        <f t="shared" si="332"/>
        <v>0</v>
      </c>
      <c r="VHC68" s="30">
        <f t="shared" si="332"/>
        <v>0</v>
      </c>
      <c r="VHD68" s="30">
        <f t="shared" si="332"/>
        <v>0</v>
      </c>
      <c r="VHE68" s="30">
        <f t="shared" si="332"/>
        <v>0</v>
      </c>
      <c r="VHF68" s="30">
        <f t="shared" si="332"/>
        <v>0</v>
      </c>
      <c r="VHG68" s="30">
        <f t="shared" si="332"/>
        <v>0</v>
      </c>
      <c r="VHH68" s="30">
        <f t="shared" si="332"/>
        <v>0</v>
      </c>
      <c r="VHI68" s="30">
        <f t="shared" si="332"/>
        <v>0</v>
      </c>
      <c r="VHJ68" s="30">
        <f t="shared" si="332"/>
        <v>0</v>
      </c>
      <c r="VHK68" s="30">
        <f t="shared" si="332"/>
        <v>0</v>
      </c>
      <c r="VHL68" s="30">
        <f t="shared" si="332"/>
        <v>0</v>
      </c>
      <c r="VHM68" s="30">
        <f t="shared" si="332"/>
        <v>0</v>
      </c>
      <c r="VHN68" s="30">
        <f t="shared" si="332"/>
        <v>0</v>
      </c>
      <c r="VHO68" s="30">
        <f t="shared" si="332"/>
        <v>0</v>
      </c>
      <c r="VHP68" s="30">
        <f t="shared" si="332"/>
        <v>0</v>
      </c>
      <c r="VHQ68" s="30">
        <f t="shared" si="332"/>
        <v>0</v>
      </c>
      <c r="VHR68" s="30">
        <f t="shared" si="332"/>
        <v>0</v>
      </c>
      <c r="VHS68" s="30">
        <f t="shared" si="332"/>
        <v>0</v>
      </c>
      <c r="VHT68" s="30">
        <f t="shared" si="332"/>
        <v>0</v>
      </c>
      <c r="VHU68" s="30">
        <f t="shared" si="332"/>
        <v>0</v>
      </c>
      <c r="VHV68" s="30">
        <f t="shared" ref="VHV68:VKG68" si="333">IF(VHU2&gt;year_stop,0,VHU70)</f>
        <v>0</v>
      </c>
      <c r="VHW68" s="30">
        <f t="shared" si="333"/>
        <v>0</v>
      </c>
      <c r="VHX68" s="30">
        <f t="shared" si="333"/>
        <v>0</v>
      </c>
      <c r="VHY68" s="30">
        <f t="shared" si="333"/>
        <v>0</v>
      </c>
      <c r="VHZ68" s="30">
        <f t="shared" si="333"/>
        <v>0</v>
      </c>
      <c r="VIA68" s="30">
        <f t="shared" si="333"/>
        <v>0</v>
      </c>
      <c r="VIB68" s="30">
        <f t="shared" si="333"/>
        <v>0</v>
      </c>
      <c r="VIC68" s="30">
        <f t="shared" si="333"/>
        <v>0</v>
      </c>
      <c r="VID68" s="30">
        <f t="shared" si="333"/>
        <v>0</v>
      </c>
      <c r="VIE68" s="30">
        <f t="shared" si="333"/>
        <v>0</v>
      </c>
      <c r="VIF68" s="30">
        <f t="shared" si="333"/>
        <v>0</v>
      </c>
      <c r="VIG68" s="30">
        <f t="shared" si="333"/>
        <v>0</v>
      </c>
      <c r="VIH68" s="30">
        <f t="shared" si="333"/>
        <v>0</v>
      </c>
      <c r="VII68" s="30">
        <f t="shared" si="333"/>
        <v>0</v>
      </c>
      <c r="VIJ68" s="30">
        <f t="shared" si="333"/>
        <v>0</v>
      </c>
      <c r="VIK68" s="30">
        <f t="shared" si="333"/>
        <v>0</v>
      </c>
      <c r="VIL68" s="30">
        <f t="shared" si="333"/>
        <v>0</v>
      </c>
      <c r="VIM68" s="30">
        <f t="shared" si="333"/>
        <v>0</v>
      </c>
      <c r="VIN68" s="30">
        <f t="shared" si="333"/>
        <v>0</v>
      </c>
      <c r="VIO68" s="30">
        <f t="shared" si="333"/>
        <v>0</v>
      </c>
      <c r="VIP68" s="30">
        <f t="shared" si="333"/>
        <v>0</v>
      </c>
      <c r="VIQ68" s="30">
        <f t="shared" si="333"/>
        <v>0</v>
      </c>
      <c r="VIR68" s="30">
        <f t="shared" si="333"/>
        <v>0</v>
      </c>
      <c r="VIS68" s="30">
        <f t="shared" si="333"/>
        <v>0</v>
      </c>
      <c r="VIT68" s="30">
        <f t="shared" si="333"/>
        <v>0</v>
      </c>
      <c r="VIU68" s="30">
        <f t="shared" si="333"/>
        <v>0</v>
      </c>
      <c r="VIV68" s="30">
        <f t="shared" si="333"/>
        <v>0</v>
      </c>
      <c r="VIW68" s="30">
        <f t="shared" si="333"/>
        <v>0</v>
      </c>
      <c r="VIX68" s="30">
        <f t="shared" si="333"/>
        <v>0</v>
      </c>
      <c r="VIY68" s="30">
        <f t="shared" si="333"/>
        <v>0</v>
      </c>
      <c r="VIZ68" s="30">
        <f t="shared" si="333"/>
        <v>0</v>
      </c>
      <c r="VJA68" s="30">
        <f t="shared" si="333"/>
        <v>0</v>
      </c>
      <c r="VJB68" s="30">
        <f t="shared" si="333"/>
        <v>0</v>
      </c>
      <c r="VJC68" s="30">
        <f t="shared" si="333"/>
        <v>0</v>
      </c>
      <c r="VJD68" s="30">
        <f t="shared" si="333"/>
        <v>0</v>
      </c>
      <c r="VJE68" s="30">
        <f t="shared" si="333"/>
        <v>0</v>
      </c>
      <c r="VJF68" s="30">
        <f t="shared" si="333"/>
        <v>0</v>
      </c>
      <c r="VJG68" s="30">
        <f t="shared" si="333"/>
        <v>0</v>
      </c>
      <c r="VJH68" s="30">
        <f t="shared" si="333"/>
        <v>0</v>
      </c>
      <c r="VJI68" s="30">
        <f t="shared" si="333"/>
        <v>0</v>
      </c>
      <c r="VJJ68" s="30">
        <f t="shared" si="333"/>
        <v>0</v>
      </c>
      <c r="VJK68" s="30">
        <f t="shared" si="333"/>
        <v>0</v>
      </c>
      <c r="VJL68" s="30">
        <f t="shared" si="333"/>
        <v>0</v>
      </c>
      <c r="VJM68" s="30">
        <f t="shared" si="333"/>
        <v>0</v>
      </c>
      <c r="VJN68" s="30">
        <f t="shared" si="333"/>
        <v>0</v>
      </c>
      <c r="VJO68" s="30">
        <f t="shared" si="333"/>
        <v>0</v>
      </c>
      <c r="VJP68" s="30">
        <f t="shared" si="333"/>
        <v>0</v>
      </c>
      <c r="VJQ68" s="30">
        <f t="shared" si="333"/>
        <v>0</v>
      </c>
      <c r="VJR68" s="30">
        <f t="shared" si="333"/>
        <v>0</v>
      </c>
      <c r="VJS68" s="30">
        <f t="shared" si="333"/>
        <v>0</v>
      </c>
      <c r="VJT68" s="30">
        <f t="shared" si="333"/>
        <v>0</v>
      </c>
      <c r="VJU68" s="30">
        <f t="shared" si="333"/>
        <v>0</v>
      </c>
      <c r="VJV68" s="30">
        <f t="shared" si="333"/>
        <v>0</v>
      </c>
      <c r="VJW68" s="30">
        <f t="shared" si="333"/>
        <v>0</v>
      </c>
      <c r="VJX68" s="30">
        <f t="shared" si="333"/>
        <v>0</v>
      </c>
      <c r="VJY68" s="30">
        <f t="shared" si="333"/>
        <v>0</v>
      </c>
      <c r="VJZ68" s="30">
        <f t="shared" si="333"/>
        <v>0</v>
      </c>
      <c r="VKA68" s="30">
        <f t="shared" si="333"/>
        <v>0</v>
      </c>
      <c r="VKB68" s="30">
        <f t="shared" si="333"/>
        <v>0</v>
      </c>
      <c r="VKC68" s="30">
        <f t="shared" si="333"/>
        <v>0</v>
      </c>
      <c r="VKD68" s="30">
        <f t="shared" si="333"/>
        <v>0</v>
      </c>
      <c r="VKE68" s="30">
        <f t="shared" si="333"/>
        <v>0</v>
      </c>
      <c r="VKF68" s="30">
        <f t="shared" si="333"/>
        <v>0</v>
      </c>
      <c r="VKG68" s="30">
        <f t="shared" si="333"/>
        <v>0</v>
      </c>
      <c r="VKH68" s="30">
        <f t="shared" ref="VKH68:VMS68" si="334">IF(VKG2&gt;year_stop,0,VKG70)</f>
        <v>0</v>
      </c>
      <c r="VKI68" s="30">
        <f t="shared" si="334"/>
        <v>0</v>
      </c>
      <c r="VKJ68" s="30">
        <f t="shared" si="334"/>
        <v>0</v>
      </c>
      <c r="VKK68" s="30">
        <f t="shared" si="334"/>
        <v>0</v>
      </c>
      <c r="VKL68" s="30">
        <f t="shared" si="334"/>
        <v>0</v>
      </c>
      <c r="VKM68" s="30">
        <f t="shared" si="334"/>
        <v>0</v>
      </c>
      <c r="VKN68" s="30">
        <f t="shared" si="334"/>
        <v>0</v>
      </c>
      <c r="VKO68" s="30">
        <f t="shared" si="334"/>
        <v>0</v>
      </c>
      <c r="VKP68" s="30">
        <f t="shared" si="334"/>
        <v>0</v>
      </c>
      <c r="VKQ68" s="30">
        <f t="shared" si="334"/>
        <v>0</v>
      </c>
      <c r="VKR68" s="30">
        <f t="shared" si="334"/>
        <v>0</v>
      </c>
      <c r="VKS68" s="30">
        <f t="shared" si="334"/>
        <v>0</v>
      </c>
      <c r="VKT68" s="30">
        <f t="shared" si="334"/>
        <v>0</v>
      </c>
      <c r="VKU68" s="30">
        <f t="shared" si="334"/>
        <v>0</v>
      </c>
      <c r="VKV68" s="30">
        <f t="shared" si="334"/>
        <v>0</v>
      </c>
      <c r="VKW68" s="30">
        <f t="shared" si="334"/>
        <v>0</v>
      </c>
      <c r="VKX68" s="30">
        <f t="shared" si="334"/>
        <v>0</v>
      </c>
      <c r="VKY68" s="30">
        <f t="shared" si="334"/>
        <v>0</v>
      </c>
      <c r="VKZ68" s="30">
        <f t="shared" si="334"/>
        <v>0</v>
      </c>
      <c r="VLA68" s="30">
        <f t="shared" si="334"/>
        <v>0</v>
      </c>
      <c r="VLB68" s="30">
        <f t="shared" si="334"/>
        <v>0</v>
      </c>
      <c r="VLC68" s="30">
        <f t="shared" si="334"/>
        <v>0</v>
      </c>
      <c r="VLD68" s="30">
        <f t="shared" si="334"/>
        <v>0</v>
      </c>
      <c r="VLE68" s="30">
        <f t="shared" si="334"/>
        <v>0</v>
      </c>
      <c r="VLF68" s="30">
        <f t="shared" si="334"/>
        <v>0</v>
      </c>
      <c r="VLG68" s="30">
        <f t="shared" si="334"/>
        <v>0</v>
      </c>
      <c r="VLH68" s="30">
        <f t="shared" si="334"/>
        <v>0</v>
      </c>
      <c r="VLI68" s="30">
        <f t="shared" si="334"/>
        <v>0</v>
      </c>
      <c r="VLJ68" s="30">
        <f t="shared" si="334"/>
        <v>0</v>
      </c>
      <c r="VLK68" s="30">
        <f t="shared" si="334"/>
        <v>0</v>
      </c>
      <c r="VLL68" s="30">
        <f t="shared" si="334"/>
        <v>0</v>
      </c>
      <c r="VLM68" s="30">
        <f t="shared" si="334"/>
        <v>0</v>
      </c>
      <c r="VLN68" s="30">
        <f t="shared" si="334"/>
        <v>0</v>
      </c>
      <c r="VLO68" s="30">
        <f t="shared" si="334"/>
        <v>0</v>
      </c>
      <c r="VLP68" s="30">
        <f t="shared" si="334"/>
        <v>0</v>
      </c>
      <c r="VLQ68" s="30">
        <f t="shared" si="334"/>
        <v>0</v>
      </c>
      <c r="VLR68" s="30">
        <f t="shared" si="334"/>
        <v>0</v>
      </c>
      <c r="VLS68" s="30">
        <f t="shared" si="334"/>
        <v>0</v>
      </c>
      <c r="VLT68" s="30">
        <f t="shared" si="334"/>
        <v>0</v>
      </c>
      <c r="VLU68" s="30">
        <f t="shared" si="334"/>
        <v>0</v>
      </c>
      <c r="VLV68" s="30">
        <f t="shared" si="334"/>
        <v>0</v>
      </c>
      <c r="VLW68" s="30">
        <f t="shared" si="334"/>
        <v>0</v>
      </c>
      <c r="VLX68" s="30">
        <f t="shared" si="334"/>
        <v>0</v>
      </c>
      <c r="VLY68" s="30">
        <f t="shared" si="334"/>
        <v>0</v>
      </c>
      <c r="VLZ68" s="30">
        <f t="shared" si="334"/>
        <v>0</v>
      </c>
      <c r="VMA68" s="30">
        <f t="shared" si="334"/>
        <v>0</v>
      </c>
      <c r="VMB68" s="30">
        <f t="shared" si="334"/>
        <v>0</v>
      </c>
      <c r="VMC68" s="30">
        <f t="shared" si="334"/>
        <v>0</v>
      </c>
      <c r="VMD68" s="30">
        <f t="shared" si="334"/>
        <v>0</v>
      </c>
      <c r="VME68" s="30">
        <f t="shared" si="334"/>
        <v>0</v>
      </c>
      <c r="VMF68" s="30">
        <f t="shared" si="334"/>
        <v>0</v>
      </c>
      <c r="VMG68" s="30">
        <f t="shared" si="334"/>
        <v>0</v>
      </c>
      <c r="VMH68" s="30">
        <f t="shared" si="334"/>
        <v>0</v>
      </c>
      <c r="VMI68" s="30">
        <f t="shared" si="334"/>
        <v>0</v>
      </c>
      <c r="VMJ68" s="30">
        <f t="shared" si="334"/>
        <v>0</v>
      </c>
      <c r="VMK68" s="30">
        <f t="shared" si="334"/>
        <v>0</v>
      </c>
      <c r="VML68" s="30">
        <f t="shared" si="334"/>
        <v>0</v>
      </c>
      <c r="VMM68" s="30">
        <f t="shared" si="334"/>
        <v>0</v>
      </c>
      <c r="VMN68" s="30">
        <f t="shared" si="334"/>
        <v>0</v>
      </c>
      <c r="VMO68" s="30">
        <f t="shared" si="334"/>
        <v>0</v>
      </c>
      <c r="VMP68" s="30">
        <f t="shared" si="334"/>
        <v>0</v>
      </c>
      <c r="VMQ68" s="30">
        <f t="shared" si="334"/>
        <v>0</v>
      </c>
      <c r="VMR68" s="30">
        <f t="shared" si="334"/>
        <v>0</v>
      </c>
      <c r="VMS68" s="30">
        <f t="shared" si="334"/>
        <v>0</v>
      </c>
      <c r="VMT68" s="30">
        <f t="shared" ref="VMT68:VPE68" si="335">IF(VMS2&gt;year_stop,0,VMS70)</f>
        <v>0</v>
      </c>
      <c r="VMU68" s="30">
        <f t="shared" si="335"/>
        <v>0</v>
      </c>
      <c r="VMV68" s="30">
        <f t="shared" si="335"/>
        <v>0</v>
      </c>
      <c r="VMW68" s="30">
        <f t="shared" si="335"/>
        <v>0</v>
      </c>
      <c r="VMX68" s="30">
        <f t="shared" si="335"/>
        <v>0</v>
      </c>
      <c r="VMY68" s="30">
        <f t="shared" si="335"/>
        <v>0</v>
      </c>
      <c r="VMZ68" s="30">
        <f t="shared" si="335"/>
        <v>0</v>
      </c>
      <c r="VNA68" s="30">
        <f t="shared" si="335"/>
        <v>0</v>
      </c>
      <c r="VNB68" s="30">
        <f t="shared" si="335"/>
        <v>0</v>
      </c>
      <c r="VNC68" s="30">
        <f t="shared" si="335"/>
        <v>0</v>
      </c>
      <c r="VND68" s="30">
        <f t="shared" si="335"/>
        <v>0</v>
      </c>
      <c r="VNE68" s="30">
        <f t="shared" si="335"/>
        <v>0</v>
      </c>
      <c r="VNF68" s="30">
        <f t="shared" si="335"/>
        <v>0</v>
      </c>
      <c r="VNG68" s="30">
        <f t="shared" si="335"/>
        <v>0</v>
      </c>
      <c r="VNH68" s="30">
        <f t="shared" si="335"/>
        <v>0</v>
      </c>
      <c r="VNI68" s="30">
        <f t="shared" si="335"/>
        <v>0</v>
      </c>
      <c r="VNJ68" s="30">
        <f t="shared" si="335"/>
        <v>0</v>
      </c>
      <c r="VNK68" s="30">
        <f t="shared" si="335"/>
        <v>0</v>
      </c>
      <c r="VNL68" s="30">
        <f t="shared" si="335"/>
        <v>0</v>
      </c>
      <c r="VNM68" s="30">
        <f t="shared" si="335"/>
        <v>0</v>
      </c>
      <c r="VNN68" s="30">
        <f t="shared" si="335"/>
        <v>0</v>
      </c>
      <c r="VNO68" s="30">
        <f t="shared" si="335"/>
        <v>0</v>
      </c>
      <c r="VNP68" s="30">
        <f t="shared" si="335"/>
        <v>0</v>
      </c>
      <c r="VNQ68" s="30">
        <f t="shared" si="335"/>
        <v>0</v>
      </c>
      <c r="VNR68" s="30">
        <f t="shared" si="335"/>
        <v>0</v>
      </c>
      <c r="VNS68" s="30">
        <f t="shared" si="335"/>
        <v>0</v>
      </c>
      <c r="VNT68" s="30">
        <f t="shared" si="335"/>
        <v>0</v>
      </c>
      <c r="VNU68" s="30">
        <f t="shared" si="335"/>
        <v>0</v>
      </c>
      <c r="VNV68" s="30">
        <f t="shared" si="335"/>
        <v>0</v>
      </c>
      <c r="VNW68" s="30">
        <f t="shared" si="335"/>
        <v>0</v>
      </c>
      <c r="VNX68" s="30">
        <f t="shared" si="335"/>
        <v>0</v>
      </c>
      <c r="VNY68" s="30">
        <f t="shared" si="335"/>
        <v>0</v>
      </c>
      <c r="VNZ68" s="30">
        <f t="shared" si="335"/>
        <v>0</v>
      </c>
      <c r="VOA68" s="30">
        <f t="shared" si="335"/>
        <v>0</v>
      </c>
      <c r="VOB68" s="30">
        <f t="shared" si="335"/>
        <v>0</v>
      </c>
      <c r="VOC68" s="30">
        <f t="shared" si="335"/>
        <v>0</v>
      </c>
      <c r="VOD68" s="30">
        <f t="shared" si="335"/>
        <v>0</v>
      </c>
      <c r="VOE68" s="30">
        <f t="shared" si="335"/>
        <v>0</v>
      </c>
      <c r="VOF68" s="30">
        <f t="shared" si="335"/>
        <v>0</v>
      </c>
      <c r="VOG68" s="30">
        <f t="shared" si="335"/>
        <v>0</v>
      </c>
      <c r="VOH68" s="30">
        <f t="shared" si="335"/>
        <v>0</v>
      </c>
      <c r="VOI68" s="30">
        <f t="shared" si="335"/>
        <v>0</v>
      </c>
      <c r="VOJ68" s="30">
        <f t="shared" si="335"/>
        <v>0</v>
      </c>
      <c r="VOK68" s="30">
        <f t="shared" si="335"/>
        <v>0</v>
      </c>
      <c r="VOL68" s="30">
        <f t="shared" si="335"/>
        <v>0</v>
      </c>
      <c r="VOM68" s="30">
        <f t="shared" si="335"/>
        <v>0</v>
      </c>
      <c r="VON68" s="30">
        <f t="shared" si="335"/>
        <v>0</v>
      </c>
      <c r="VOO68" s="30">
        <f t="shared" si="335"/>
        <v>0</v>
      </c>
      <c r="VOP68" s="30">
        <f t="shared" si="335"/>
        <v>0</v>
      </c>
      <c r="VOQ68" s="30">
        <f t="shared" si="335"/>
        <v>0</v>
      </c>
      <c r="VOR68" s="30">
        <f t="shared" si="335"/>
        <v>0</v>
      </c>
      <c r="VOS68" s="30">
        <f t="shared" si="335"/>
        <v>0</v>
      </c>
      <c r="VOT68" s="30">
        <f t="shared" si="335"/>
        <v>0</v>
      </c>
      <c r="VOU68" s="30">
        <f t="shared" si="335"/>
        <v>0</v>
      </c>
      <c r="VOV68" s="30">
        <f t="shared" si="335"/>
        <v>0</v>
      </c>
      <c r="VOW68" s="30">
        <f t="shared" si="335"/>
        <v>0</v>
      </c>
      <c r="VOX68" s="30">
        <f t="shared" si="335"/>
        <v>0</v>
      </c>
      <c r="VOY68" s="30">
        <f t="shared" si="335"/>
        <v>0</v>
      </c>
      <c r="VOZ68" s="30">
        <f t="shared" si="335"/>
        <v>0</v>
      </c>
      <c r="VPA68" s="30">
        <f t="shared" si="335"/>
        <v>0</v>
      </c>
      <c r="VPB68" s="30">
        <f t="shared" si="335"/>
        <v>0</v>
      </c>
      <c r="VPC68" s="30">
        <f t="shared" si="335"/>
        <v>0</v>
      </c>
      <c r="VPD68" s="30">
        <f t="shared" si="335"/>
        <v>0</v>
      </c>
      <c r="VPE68" s="30">
        <f t="shared" si="335"/>
        <v>0</v>
      </c>
      <c r="VPF68" s="30">
        <f t="shared" ref="VPF68:VRQ68" si="336">IF(VPE2&gt;year_stop,0,VPE70)</f>
        <v>0</v>
      </c>
      <c r="VPG68" s="30">
        <f t="shared" si="336"/>
        <v>0</v>
      </c>
      <c r="VPH68" s="30">
        <f t="shared" si="336"/>
        <v>0</v>
      </c>
      <c r="VPI68" s="30">
        <f t="shared" si="336"/>
        <v>0</v>
      </c>
      <c r="VPJ68" s="30">
        <f t="shared" si="336"/>
        <v>0</v>
      </c>
      <c r="VPK68" s="30">
        <f t="shared" si="336"/>
        <v>0</v>
      </c>
      <c r="VPL68" s="30">
        <f t="shared" si="336"/>
        <v>0</v>
      </c>
      <c r="VPM68" s="30">
        <f t="shared" si="336"/>
        <v>0</v>
      </c>
      <c r="VPN68" s="30">
        <f t="shared" si="336"/>
        <v>0</v>
      </c>
      <c r="VPO68" s="30">
        <f t="shared" si="336"/>
        <v>0</v>
      </c>
      <c r="VPP68" s="30">
        <f t="shared" si="336"/>
        <v>0</v>
      </c>
      <c r="VPQ68" s="30">
        <f t="shared" si="336"/>
        <v>0</v>
      </c>
      <c r="VPR68" s="30">
        <f t="shared" si="336"/>
        <v>0</v>
      </c>
      <c r="VPS68" s="30">
        <f t="shared" si="336"/>
        <v>0</v>
      </c>
      <c r="VPT68" s="30">
        <f t="shared" si="336"/>
        <v>0</v>
      </c>
      <c r="VPU68" s="30">
        <f t="shared" si="336"/>
        <v>0</v>
      </c>
      <c r="VPV68" s="30">
        <f t="shared" si="336"/>
        <v>0</v>
      </c>
      <c r="VPW68" s="30">
        <f t="shared" si="336"/>
        <v>0</v>
      </c>
      <c r="VPX68" s="30">
        <f t="shared" si="336"/>
        <v>0</v>
      </c>
      <c r="VPY68" s="30">
        <f t="shared" si="336"/>
        <v>0</v>
      </c>
      <c r="VPZ68" s="30">
        <f t="shared" si="336"/>
        <v>0</v>
      </c>
      <c r="VQA68" s="30">
        <f t="shared" si="336"/>
        <v>0</v>
      </c>
      <c r="VQB68" s="30">
        <f t="shared" si="336"/>
        <v>0</v>
      </c>
      <c r="VQC68" s="30">
        <f t="shared" si="336"/>
        <v>0</v>
      </c>
      <c r="VQD68" s="30">
        <f t="shared" si="336"/>
        <v>0</v>
      </c>
      <c r="VQE68" s="30">
        <f t="shared" si="336"/>
        <v>0</v>
      </c>
      <c r="VQF68" s="30">
        <f t="shared" si="336"/>
        <v>0</v>
      </c>
      <c r="VQG68" s="30">
        <f t="shared" si="336"/>
        <v>0</v>
      </c>
      <c r="VQH68" s="30">
        <f t="shared" si="336"/>
        <v>0</v>
      </c>
      <c r="VQI68" s="30">
        <f t="shared" si="336"/>
        <v>0</v>
      </c>
      <c r="VQJ68" s="30">
        <f t="shared" si="336"/>
        <v>0</v>
      </c>
      <c r="VQK68" s="30">
        <f t="shared" si="336"/>
        <v>0</v>
      </c>
      <c r="VQL68" s="30">
        <f t="shared" si="336"/>
        <v>0</v>
      </c>
      <c r="VQM68" s="30">
        <f t="shared" si="336"/>
        <v>0</v>
      </c>
      <c r="VQN68" s="30">
        <f t="shared" si="336"/>
        <v>0</v>
      </c>
      <c r="VQO68" s="30">
        <f t="shared" si="336"/>
        <v>0</v>
      </c>
      <c r="VQP68" s="30">
        <f t="shared" si="336"/>
        <v>0</v>
      </c>
      <c r="VQQ68" s="30">
        <f t="shared" si="336"/>
        <v>0</v>
      </c>
      <c r="VQR68" s="30">
        <f t="shared" si="336"/>
        <v>0</v>
      </c>
      <c r="VQS68" s="30">
        <f t="shared" si="336"/>
        <v>0</v>
      </c>
      <c r="VQT68" s="30">
        <f t="shared" si="336"/>
        <v>0</v>
      </c>
      <c r="VQU68" s="30">
        <f t="shared" si="336"/>
        <v>0</v>
      </c>
      <c r="VQV68" s="30">
        <f t="shared" si="336"/>
        <v>0</v>
      </c>
      <c r="VQW68" s="30">
        <f t="shared" si="336"/>
        <v>0</v>
      </c>
      <c r="VQX68" s="30">
        <f t="shared" si="336"/>
        <v>0</v>
      </c>
      <c r="VQY68" s="30">
        <f t="shared" si="336"/>
        <v>0</v>
      </c>
      <c r="VQZ68" s="30">
        <f t="shared" si="336"/>
        <v>0</v>
      </c>
      <c r="VRA68" s="30">
        <f t="shared" si="336"/>
        <v>0</v>
      </c>
      <c r="VRB68" s="30">
        <f t="shared" si="336"/>
        <v>0</v>
      </c>
      <c r="VRC68" s="30">
        <f t="shared" si="336"/>
        <v>0</v>
      </c>
      <c r="VRD68" s="30">
        <f t="shared" si="336"/>
        <v>0</v>
      </c>
      <c r="VRE68" s="30">
        <f t="shared" si="336"/>
        <v>0</v>
      </c>
      <c r="VRF68" s="30">
        <f t="shared" si="336"/>
        <v>0</v>
      </c>
      <c r="VRG68" s="30">
        <f t="shared" si="336"/>
        <v>0</v>
      </c>
      <c r="VRH68" s="30">
        <f t="shared" si="336"/>
        <v>0</v>
      </c>
      <c r="VRI68" s="30">
        <f t="shared" si="336"/>
        <v>0</v>
      </c>
      <c r="VRJ68" s="30">
        <f t="shared" si="336"/>
        <v>0</v>
      </c>
      <c r="VRK68" s="30">
        <f t="shared" si="336"/>
        <v>0</v>
      </c>
      <c r="VRL68" s="30">
        <f t="shared" si="336"/>
        <v>0</v>
      </c>
      <c r="VRM68" s="30">
        <f t="shared" si="336"/>
        <v>0</v>
      </c>
      <c r="VRN68" s="30">
        <f t="shared" si="336"/>
        <v>0</v>
      </c>
      <c r="VRO68" s="30">
        <f t="shared" si="336"/>
        <v>0</v>
      </c>
      <c r="VRP68" s="30">
        <f t="shared" si="336"/>
        <v>0</v>
      </c>
      <c r="VRQ68" s="30">
        <f t="shared" si="336"/>
        <v>0</v>
      </c>
      <c r="VRR68" s="30">
        <f t="shared" ref="VRR68:VUC68" si="337">IF(VRQ2&gt;year_stop,0,VRQ70)</f>
        <v>0</v>
      </c>
      <c r="VRS68" s="30">
        <f t="shared" si="337"/>
        <v>0</v>
      </c>
      <c r="VRT68" s="30">
        <f t="shared" si="337"/>
        <v>0</v>
      </c>
      <c r="VRU68" s="30">
        <f t="shared" si="337"/>
        <v>0</v>
      </c>
      <c r="VRV68" s="30">
        <f t="shared" si="337"/>
        <v>0</v>
      </c>
      <c r="VRW68" s="30">
        <f t="shared" si="337"/>
        <v>0</v>
      </c>
      <c r="VRX68" s="30">
        <f t="shared" si="337"/>
        <v>0</v>
      </c>
      <c r="VRY68" s="30">
        <f t="shared" si="337"/>
        <v>0</v>
      </c>
      <c r="VRZ68" s="30">
        <f t="shared" si="337"/>
        <v>0</v>
      </c>
      <c r="VSA68" s="30">
        <f t="shared" si="337"/>
        <v>0</v>
      </c>
      <c r="VSB68" s="30">
        <f t="shared" si="337"/>
        <v>0</v>
      </c>
      <c r="VSC68" s="30">
        <f t="shared" si="337"/>
        <v>0</v>
      </c>
      <c r="VSD68" s="30">
        <f t="shared" si="337"/>
        <v>0</v>
      </c>
      <c r="VSE68" s="30">
        <f t="shared" si="337"/>
        <v>0</v>
      </c>
      <c r="VSF68" s="30">
        <f t="shared" si="337"/>
        <v>0</v>
      </c>
      <c r="VSG68" s="30">
        <f t="shared" si="337"/>
        <v>0</v>
      </c>
      <c r="VSH68" s="30">
        <f t="shared" si="337"/>
        <v>0</v>
      </c>
      <c r="VSI68" s="30">
        <f t="shared" si="337"/>
        <v>0</v>
      </c>
      <c r="VSJ68" s="30">
        <f t="shared" si="337"/>
        <v>0</v>
      </c>
      <c r="VSK68" s="30">
        <f t="shared" si="337"/>
        <v>0</v>
      </c>
      <c r="VSL68" s="30">
        <f t="shared" si="337"/>
        <v>0</v>
      </c>
      <c r="VSM68" s="30">
        <f t="shared" si="337"/>
        <v>0</v>
      </c>
      <c r="VSN68" s="30">
        <f t="shared" si="337"/>
        <v>0</v>
      </c>
      <c r="VSO68" s="30">
        <f t="shared" si="337"/>
        <v>0</v>
      </c>
      <c r="VSP68" s="30">
        <f t="shared" si="337"/>
        <v>0</v>
      </c>
      <c r="VSQ68" s="30">
        <f t="shared" si="337"/>
        <v>0</v>
      </c>
      <c r="VSR68" s="30">
        <f t="shared" si="337"/>
        <v>0</v>
      </c>
      <c r="VSS68" s="30">
        <f t="shared" si="337"/>
        <v>0</v>
      </c>
      <c r="VST68" s="30">
        <f t="shared" si="337"/>
        <v>0</v>
      </c>
      <c r="VSU68" s="30">
        <f t="shared" si="337"/>
        <v>0</v>
      </c>
      <c r="VSV68" s="30">
        <f t="shared" si="337"/>
        <v>0</v>
      </c>
      <c r="VSW68" s="30">
        <f t="shared" si="337"/>
        <v>0</v>
      </c>
      <c r="VSX68" s="30">
        <f t="shared" si="337"/>
        <v>0</v>
      </c>
      <c r="VSY68" s="30">
        <f t="shared" si="337"/>
        <v>0</v>
      </c>
      <c r="VSZ68" s="30">
        <f t="shared" si="337"/>
        <v>0</v>
      </c>
      <c r="VTA68" s="30">
        <f t="shared" si="337"/>
        <v>0</v>
      </c>
      <c r="VTB68" s="30">
        <f t="shared" si="337"/>
        <v>0</v>
      </c>
      <c r="VTC68" s="30">
        <f t="shared" si="337"/>
        <v>0</v>
      </c>
      <c r="VTD68" s="30">
        <f t="shared" si="337"/>
        <v>0</v>
      </c>
      <c r="VTE68" s="30">
        <f t="shared" si="337"/>
        <v>0</v>
      </c>
      <c r="VTF68" s="30">
        <f t="shared" si="337"/>
        <v>0</v>
      </c>
      <c r="VTG68" s="30">
        <f t="shared" si="337"/>
        <v>0</v>
      </c>
      <c r="VTH68" s="30">
        <f t="shared" si="337"/>
        <v>0</v>
      </c>
      <c r="VTI68" s="30">
        <f t="shared" si="337"/>
        <v>0</v>
      </c>
      <c r="VTJ68" s="30">
        <f t="shared" si="337"/>
        <v>0</v>
      </c>
      <c r="VTK68" s="30">
        <f t="shared" si="337"/>
        <v>0</v>
      </c>
      <c r="VTL68" s="30">
        <f t="shared" si="337"/>
        <v>0</v>
      </c>
      <c r="VTM68" s="30">
        <f t="shared" si="337"/>
        <v>0</v>
      </c>
      <c r="VTN68" s="30">
        <f t="shared" si="337"/>
        <v>0</v>
      </c>
      <c r="VTO68" s="30">
        <f t="shared" si="337"/>
        <v>0</v>
      </c>
      <c r="VTP68" s="30">
        <f t="shared" si="337"/>
        <v>0</v>
      </c>
      <c r="VTQ68" s="30">
        <f t="shared" si="337"/>
        <v>0</v>
      </c>
      <c r="VTR68" s="30">
        <f t="shared" si="337"/>
        <v>0</v>
      </c>
      <c r="VTS68" s="30">
        <f t="shared" si="337"/>
        <v>0</v>
      </c>
      <c r="VTT68" s="30">
        <f t="shared" si="337"/>
        <v>0</v>
      </c>
      <c r="VTU68" s="30">
        <f t="shared" si="337"/>
        <v>0</v>
      </c>
      <c r="VTV68" s="30">
        <f t="shared" si="337"/>
        <v>0</v>
      </c>
      <c r="VTW68" s="30">
        <f t="shared" si="337"/>
        <v>0</v>
      </c>
      <c r="VTX68" s="30">
        <f t="shared" si="337"/>
        <v>0</v>
      </c>
      <c r="VTY68" s="30">
        <f t="shared" si="337"/>
        <v>0</v>
      </c>
      <c r="VTZ68" s="30">
        <f t="shared" si="337"/>
        <v>0</v>
      </c>
      <c r="VUA68" s="30">
        <f t="shared" si="337"/>
        <v>0</v>
      </c>
      <c r="VUB68" s="30">
        <f t="shared" si="337"/>
        <v>0</v>
      </c>
      <c r="VUC68" s="30">
        <f t="shared" si="337"/>
        <v>0</v>
      </c>
      <c r="VUD68" s="30">
        <f t="shared" ref="VUD68:VWO68" si="338">IF(VUC2&gt;year_stop,0,VUC70)</f>
        <v>0</v>
      </c>
      <c r="VUE68" s="30">
        <f t="shared" si="338"/>
        <v>0</v>
      </c>
      <c r="VUF68" s="30">
        <f t="shared" si="338"/>
        <v>0</v>
      </c>
      <c r="VUG68" s="30">
        <f t="shared" si="338"/>
        <v>0</v>
      </c>
      <c r="VUH68" s="30">
        <f t="shared" si="338"/>
        <v>0</v>
      </c>
      <c r="VUI68" s="30">
        <f t="shared" si="338"/>
        <v>0</v>
      </c>
      <c r="VUJ68" s="30">
        <f t="shared" si="338"/>
        <v>0</v>
      </c>
      <c r="VUK68" s="30">
        <f t="shared" si="338"/>
        <v>0</v>
      </c>
      <c r="VUL68" s="30">
        <f t="shared" si="338"/>
        <v>0</v>
      </c>
      <c r="VUM68" s="30">
        <f t="shared" si="338"/>
        <v>0</v>
      </c>
      <c r="VUN68" s="30">
        <f t="shared" si="338"/>
        <v>0</v>
      </c>
      <c r="VUO68" s="30">
        <f t="shared" si="338"/>
        <v>0</v>
      </c>
      <c r="VUP68" s="30">
        <f t="shared" si="338"/>
        <v>0</v>
      </c>
      <c r="VUQ68" s="30">
        <f t="shared" si="338"/>
        <v>0</v>
      </c>
      <c r="VUR68" s="30">
        <f t="shared" si="338"/>
        <v>0</v>
      </c>
      <c r="VUS68" s="30">
        <f t="shared" si="338"/>
        <v>0</v>
      </c>
      <c r="VUT68" s="30">
        <f t="shared" si="338"/>
        <v>0</v>
      </c>
      <c r="VUU68" s="30">
        <f t="shared" si="338"/>
        <v>0</v>
      </c>
      <c r="VUV68" s="30">
        <f t="shared" si="338"/>
        <v>0</v>
      </c>
      <c r="VUW68" s="30">
        <f t="shared" si="338"/>
        <v>0</v>
      </c>
      <c r="VUX68" s="30">
        <f t="shared" si="338"/>
        <v>0</v>
      </c>
      <c r="VUY68" s="30">
        <f t="shared" si="338"/>
        <v>0</v>
      </c>
      <c r="VUZ68" s="30">
        <f t="shared" si="338"/>
        <v>0</v>
      </c>
      <c r="VVA68" s="30">
        <f t="shared" si="338"/>
        <v>0</v>
      </c>
      <c r="VVB68" s="30">
        <f t="shared" si="338"/>
        <v>0</v>
      </c>
      <c r="VVC68" s="30">
        <f t="shared" si="338"/>
        <v>0</v>
      </c>
      <c r="VVD68" s="30">
        <f t="shared" si="338"/>
        <v>0</v>
      </c>
      <c r="VVE68" s="30">
        <f t="shared" si="338"/>
        <v>0</v>
      </c>
      <c r="VVF68" s="30">
        <f t="shared" si="338"/>
        <v>0</v>
      </c>
      <c r="VVG68" s="30">
        <f t="shared" si="338"/>
        <v>0</v>
      </c>
      <c r="VVH68" s="30">
        <f t="shared" si="338"/>
        <v>0</v>
      </c>
      <c r="VVI68" s="30">
        <f t="shared" si="338"/>
        <v>0</v>
      </c>
      <c r="VVJ68" s="30">
        <f t="shared" si="338"/>
        <v>0</v>
      </c>
      <c r="VVK68" s="30">
        <f t="shared" si="338"/>
        <v>0</v>
      </c>
      <c r="VVL68" s="30">
        <f t="shared" si="338"/>
        <v>0</v>
      </c>
      <c r="VVM68" s="30">
        <f t="shared" si="338"/>
        <v>0</v>
      </c>
      <c r="VVN68" s="30">
        <f t="shared" si="338"/>
        <v>0</v>
      </c>
      <c r="VVO68" s="30">
        <f t="shared" si="338"/>
        <v>0</v>
      </c>
      <c r="VVP68" s="30">
        <f t="shared" si="338"/>
        <v>0</v>
      </c>
      <c r="VVQ68" s="30">
        <f t="shared" si="338"/>
        <v>0</v>
      </c>
      <c r="VVR68" s="30">
        <f t="shared" si="338"/>
        <v>0</v>
      </c>
      <c r="VVS68" s="30">
        <f t="shared" si="338"/>
        <v>0</v>
      </c>
      <c r="VVT68" s="30">
        <f t="shared" si="338"/>
        <v>0</v>
      </c>
      <c r="VVU68" s="30">
        <f t="shared" si="338"/>
        <v>0</v>
      </c>
      <c r="VVV68" s="30">
        <f t="shared" si="338"/>
        <v>0</v>
      </c>
      <c r="VVW68" s="30">
        <f t="shared" si="338"/>
        <v>0</v>
      </c>
      <c r="VVX68" s="30">
        <f t="shared" si="338"/>
        <v>0</v>
      </c>
      <c r="VVY68" s="30">
        <f t="shared" si="338"/>
        <v>0</v>
      </c>
      <c r="VVZ68" s="30">
        <f t="shared" si="338"/>
        <v>0</v>
      </c>
      <c r="VWA68" s="30">
        <f t="shared" si="338"/>
        <v>0</v>
      </c>
      <c r="VWB68" s="30">
        <f t="shared" si="338"/>
        <v>0</v>
      </c>
      <c r="VWC68" s="30">
        <f t="shared" si="338"/>
        <v>0</v>
      </c>
      <c r="VWD68" s="30">
        <f t="shared" si="338"/>
        <v>0</v>
      </c>
      <c r="VWE68" s="30">
        <f t="shared" si="338"/>
        <v>0</v>
      </c>
      <c r="VWF68" s="30">
        <f t="shared" si="338"/>
        <v>0</v>
      </c>
      <c r="VWG68" s="30">
        <f t="shared" si="338"/>
        <v>0</v>
      </c>
      <c r="VWH68" s="30">
        <f t="shared" si="338"/>
        <v>0</v>
      </c>
      <c r="VWI68" s="30">
        <f t="shared" si="338"/>
        <v>0</v>
      </c>
      <c r="VWJ68" s="30">
        <f t="shared" si="338"/>
        <v>0</v>
      </c>
      <c r="VWK68" s="30">
        <f t="shared" si="338"/>
        <v>0</v>
      </c>
      <c r="VWL68" s="30">
        <f t="shared" si="338"/>
        <v>0</v>
      </c>
      <c r="VWM68" s="30">
        <f t="shared" si="338"/>
        <v>0</v>
      </c>
      <c r="VWN68" s="30">
        <f t="shared" si="338"/>
        <v>0</v>
      </c>
      <c r="VWO68" s="30">
        <f t="shared" si="338"/>
        <v>0</v>
      </c>
      <c r="VWP68" s="30">
        <f t="shared" ref="VWP68:VZA68" si="339">IF(VWO2&gt;year_stop,0,VWO70)</f>
        <v>0</v>
      </c>
      <c r="VWQ68" s="30">
        <f t="shared" si="339"/>
        <v>0</v>
      </c>
      <c r="VWR68" s="30">
        <f t="shared" si="339"/>
        <v>0</v>
      </c>
      <c r="VWS68" s="30">
        <f t="shared" si="339"/>
        <v>0</v>
      </c>
      <c r="VWT68" s="30">
        <f t="shared" si="339"/>
        <v>0</v>
      </c>
      <c r="VWU68" s="30">
        <f t="shared" si="339"/>
        <v>0</v>
      </c>
      <c r="VWV68" s="30">
        <f t="shared" si="339"/>
        <v>0</v>
      </c>
      <c r="VWW68" s="30">
        <f t="shared" si="339"/>
        <v>0</v>
      </c>
      <c r="VWX68" s="30">
        <f t="shared" si="339"/>
        <v>0</v>
      </c>
      <c r="VWY68" s="30">
        <f t="shared" si="339"/>
        <v>0</v>
      </c>
      <c r="VWZ68" s="30">
        <f t="shared" si="339"/>
        <v>0</v>
      </c>
      <c r="VXA68" s="30">
        <f t="shared" si="339"/>
        <v>0</v>
      </c>
      <c r="VXB68" s="30">
        <f t="shared" si="339"/>
        <v>0</v>
      </c>
      <c r="VXC68" s="30">
        <f t="shared" si="339"/>
        <v>0</v>
      </c>
      <c r="VXD68" s="30">
        <f t="shared" si="339"/>
        <v>0</v>
      </c>
      <c r="VXE68" s="30">
        <f t="shared" si="339"/>
        <v>0</v>
      </c>
      <c r="VXF68" s="30">
        <f t="shared" si="339"/>
        <v>0</v>
      </c>
      <c r="VXG68" s="30">
        <f t="shared" si="339"/>
        <v>0</v>
      </c>
      <c r="VXH68" s="30">
        <f t="shared" si="339"/>
        <v>0</v>
      </c>
      <c r="VXI68" s="30">
        <f t="shared" si="339"/>
        <v>0</v>
      </c>
      <c r="VXJ68" s="30">
        <f t="shared" si="339"/>
        <v>0</v>
      </c>
      <c r="VXK68" s="30">
        <f t="shared" si="339"/>
        <v>0</v>
      </c>
      <c r="VXL68" s="30">
        <f t="shared" si="339"/>
        <v>0</v>
      </c>
      <c r="VXM68" s="30">
        <f t="shared" si="339"/>
        <v>0</v>
      </c>
      <c r="VXN68" s="30">
        <f t="shared" si="339"/>
        <v>0</v>
      </c>
      <c r="VXO68" s="30">
        <f t="shared" si="339"/>
        <v>0</v>
      </c>
      <c r="VXP68" s="30">
        <f t="shared" si="339"/>
        <v>0</v>
      </c>
      <c r="VXQ68" s="30">
        <f t="shared" si="339"/>
        <v>0</v>
      </c>
      <c r="VXR68" s="30">
        <f t="shared" si="339"/>
        <v>0</v>
      </c>
      <c r="VXS68" s="30">
        <f t="shared" si="339"/>
        <v>0</v>
      </c>
      <c r="VXT68" s="30">
        <f t="shared" si="339"/>
        <v>0</v>
      </c>
      <c r="VXU68" s="30">
        <f t="shared" si="339"/>
        <v>0</v>
      </c>
      <c r="VXV68" s="30">
        <f t="shared" si="339"/>
        <v>0</v>
      </c>
      <c r="VXW68" s="30">
        <f t="shared" si="339"/>
        <v>0</v>
      </c>
      <c r="VXX68" s="30">
        <f t="shared" si="339"/>
        <v>0</v>
      </c>
      <c r="VXY68" s="30">
        <f t="shared" si="339"/>
        <v>0</v>
      </c>
      <c r="VXZ68" s="30">
        <f t="shared" si="339"/>
        <v>0</v>
      </c>
      <c r="VYA68" s="30">
        <f t="shared" si="339"/>
        <v>0</v>
      </c>
      <c r="VYB68" s="30">
        <f t="shared" si="339"/>
        <v>0</v>
      </c>
      <c r="VYC68" s="30">
        <f t="shared" si="339"/>
        <v>0</v>
      </c>
      <c r="VYD68" s="30">
        <f t="shared" si="339"/>
        <v>0</v>
      </c>
      <c r="VYE68" s="30">
        <f t="shared" si="339"/>
        <v>0</v>
      </c>
      <c r="VYF68" s="30">
        <f t="shared" si="339"/>
        <v>0</v>
      </c>
      <c r="VYG68" s="30">
        <f t="shared" si="339"/>
        <v>0</v>
      </c>
      <c r="VYH68" s="30">
        <f t="shared" si="339"/>
        <v>0</v>
      </c>
      <c r="VYI68" s="30">
        <f t="shared" si="339"/>
        <v>0</v>
      </c>
      <c r="VYJ68" s="30">
        <f t="shared" si="339"/>
        <v>0</v>
      </c>
      <c r="VYK68" s="30">
        <f t="shared" si="339"/>
        <v>0</v>
      </c>
      <c r="VYL68" s="30">
        <f t="shared" si="339"/>
        <v>0</v>
      </c>
      <c r="VYM68" s="30">
        <f t="shared" si="339"/>
        <v>0</v>
      </c>
      <c r="VYN68" s="30">
        <f t="shared" si="339"/>
        <v>0</v>
      </c>
      <c r="VYO68" s="30">
        <f t="shared" si="339"/>
        <v>0</v>
      </c>
      <c r="VYP68" s="30">
        <f t="shared" si="339"/>
        <v>0</v>
      </c>
      <c r="VYQ68" s="30">
        <f t="shared" si="339"/>
        <v>0</v>
      </c>
      <c r="VYR68" s="30">
        <f t="shared" si="339"/>
        <v>0</v>
      </c>
      <c r="VYS68" s="30">
        <f t="shared" si="339"/>
        <v>0</v>
      </c>
      <c r="VYT68" s="30">
        <f t="shared" si="339"/>
        <v>0</v>
      </c>
      <c r="VYU68" s="30">
        <f t="shared" si="339"/>
        <v>0</v>
      </c>
      <c r="VYV68" s="30">
        <f t="shared" si="339"/>
        <v>0</v>
      </c>
      <c r="VYW68" s="30">
        <f t="shared" si="339"/>
        <v>0</v>
      </c>
      <c r="VYX68" s="30">
        <f t="shared" si="339"/>
        <v>0</v>
      </c>
      <c r="VYY68" s="30">
        <f t="shared" si="339"/>
        <v>0</v>
      </c>
      <c r="VYZ68" s="30">
        <f t="shared" si="339"/>
        <v>0</v>
      </c>
      <c r="VZA68" s="30">
        <f t="shared" si="339"/>
        <v>0</v>
      </c>
      <c r="VZB68" s="30">
        <f t="shared" ref="VZB68:WBM68" si="340">IF(VZA2&gt;year_stop,0,VZA70)</f>
        <v>0</v>
      </c>
      <c r="VZC68" s="30">
        <f t="shared" si="340"/>
        <v>0</v>
      </c>
      <c r="VZD68" s="30">
        <f t="shared" si="340"/>
        <v>0</v>
      </c>
      <c r="VZE68" s="30">
        <f t="shared" si="340"/>
        <v>0</v>
      </c>
      <c r="VZF68" s="30">
        <f t="shared" si="340"/>
        <v>0</v>
      </c>
      <c r="VZG68" s="30">
        <f t="shared" si="340"/>
        <v>0</v>
      </c>
      <c r="VZH68" s="30">
        <f t="shared" si="340"/>
        <v>0</v>
      </c>
      <c r="VZI68" s="30">
        <f t="shared" si="340"/>
        <v>0</v>
      </c>
      <c r="VZJ68" s="30">
        <f t="shared" si="340"/>
        <v>0</v>
      </c>
      <c r="VZK68" s="30">
        <f t="shared" si="340"/>
        <v>0</v>
      </c>
      <c r="VZL68" s="30">
        <f t="shared" si="340"/>
        <v>0</v>
      </c>
      <c r="VZM68" s="30">
        <f t="shared" si="340"/>
        <v>0</v>
      </c>
      <c r="VZN68" s="30">
        <f t="shared" si="340"/>
        <v>0</v>
      </c>
      <c r="VZO68" s="30">
        <f t="shared" si="340"/>
        <v>0</v>
      </c>
      <c r="VZP68" s="30">
        <f t="shared" si="340"/>
        <v>0</v>
      </c>
      <c r="VZQ68" s="30">
        <f t="shared" si="340"/>
        <v>0</v>
      </c>
      <c r="VZR68" s="30">
        <f t="shared" si="340"/>
        <v>0</v>
      </c>
      <c r="VZS68" s="30">
        <f t="shared" si="340"/>
        <v>0</v>
      </c>
      <c r="VZT68" s="30">
        <f t="shared" si="340"/>
        <v>0</v>
      </c>
      <c r="VZU68" s="30">
        <f t="shared" si="340"/>
        <v>0</v>
      </c>
      <c r="VZV68" s="30">
        <f t="shared" si="340"/>
        <v>0</v>
      </c>
      <c r="VZW68" s="30">
        <f t="shared" si="340"/>
        <v>0</v>
      </c>
      <c r="VZX68" s="30">
        <f t="shared" si="340"/>
        <v>0</v>
      </c>
      <c r="VZY68" s="30">
        <f t="shared" si="340"/>
        <v>0</v>
      </c>
      <c r="VZZ68" s="30">
        <f t="shared" si="340"/>
        <v>0</v>
      </c>
      <c r="WAA68" s="30">
        <f t="shared" si="340"/>
        <v>0</v>
      </c>
      <c r="WAB68" s="30">
        <f t="shared" si="340"/>
        <v>0</v>
      </c>
      <c r="WAC68" s="30">
        <f t="shared" si="340"/>
        <v>0</v>
      </c>
      <c r="WAD68" s="30">
        <f t="shared" si="340"/>
        <v>0</v>
      </c>
      <c r="WAE68" s="30">
        <f t="shared" si="340"/>
        <v>0</v>
      </c>
      <c r="WAF68" s="30">
        <f t="shared" si="340"/>
        <v>0</v>
      </c>
      <c r="WAG68" s="30">
        <f t="shared" si="340"/>
        <v>0</v>
      </c>
      <c r="WAH68" s="30">
        <f t="shared" si="340"/>
        <v>0</v>
      </c>
      <c r="WAI68" s="30">
        <f t="shared" si="340"/>
        <v>0</v>
      </c>
      <c r="WAJ68" s="30">
        <f t="shared" si="340"/>
        <v>0</v>
      </c>
      <c r="WAK68" s="30">
        <f t="shared" si="340"/>
        <v>0</v>
      </c>
      <c r="WAL68" s="30">
        <f t="shared" si="340"/>
        <v>0</v>
      </c>
      <c r="WAM68" s="30">
        <f t="shared" si="340"/>
        <v>0</v>
      </c>
      <c r="WAN68" s="30">
        <f t="shared" si="340"/>
        <v>0</v>
      </c>
      <c r="WAO68" s="30">
        <f t="shared" si="340"/>
        <v>0</v>
      </c>
      <c r="WAP68" s="30">
        <f t="shared" si="340"/>
        <v>0</v>
      </c>
      <c r="WAQ68" s="30">
        <f t="shared" si="340"/>
        <v>0</v>
      </c>
      <c r="WAR68" s="30">
        <f t="shared" si="340"/>
        <v>0</v>
      </c>
      <c r="WAS68" s="30">
        <f t="shared" si="340"/>
        <v>0</v>
      </c>
      <c r="WAT68" s="30">
        <f t="shared" si="340"/>
        <v>0</v>
      </c>
      <c r="WAU68" s="30">
        <f t="shared" si="340"/>
        <v>0</v>
      </c>
      <c r="WAV68" s="30">
        <f t="shared" si="340"/>
        <v>0</v>
      </c>
      <c r="WAW68" s="30">
        <f t="shared" si="340"/>
        <v>0</v>
      </c>
      <c r="WAX68" s="30">
        <f t="shared" si="340"/>
        <v>0</v>
      </c>
      <c r="WAY68" s="30">
        <f t="shared" si="340"/>
        <v>0</v>
      </c>
      <c r="WAZ68" s="30">
        <f t="shared" si="340"/>
        <v>0</v>
      </c>
      <c r="WBA68" s="30">
        <f t="shared" si="340"/>
        <v>0</v>
      </c>
      <c r="WBB68" s="30">
        <f t="shared" si="340"/>
        <v>0</v>
      </c>
      <c r="WBC68" s="30">
        <f t="shared" si="340"/>
        <v>0</v>
      </c>
      <c r="WBD68" s="30">
        <f t="shared" si="340"/>
        <v>0</v>
      </c>
      <c r="WBE68" s="30">
        <f t="shared" si="340"/>
        <v>0</v>
      </c>
      <c r="WBF68" s="30">
        <f t="shared" si="340"/>
        <v>0</v>
      </c>
      <c r="WBG68" s="30">
        <f t="shared" si="340"/>
        <v>0</v>
      </c>
      <c r="WBH68" s="30">
        <f t="shared" si="340"/>
        <v>0</v>
      </c>
      <c r="WBI68" s="30">
        <f t="shared" si="340"/>
        <v>0</v>
      </c>
      <c r="WBJ68" s="30">
        <f t="shared" si="340"/>
        <v>0</v>
      </c>
      <c r="WBK68" s="30">
        <f t="shared" si="340"/>
        <v>0</v>
      </c>
      <c r="WBL68" s="30">
        <f t="shared" si="340"/>
        <v>0</v>
      </c>
      <c r="WBM68" s="30">
        <f t="shared" si="340"/>
        <v>0</v>
      </c>
      <c r="WBN68" s="30">
        <f t="shared" ref="WBN68:WDY68" si="341">IF(WBM2&gt;year_stop,0,WBM70)</f>
        <v>0</v>
      </c>
      <c r="WBO68" s="30">
        <f t="shared" si="341"/>
        <v>0</v>
      </c>
      <c r="WBP68" s="30">
        <f t="shared" si="341"/>
        <v>0</v>
      </c>
      <c r="WBQ68" s="30">
        <f t="shared" si="341"/>
        <v>0</v>
      </c>
      <c r="WBR68" s="30">
        <f t="shared" si="341"/>
        <v>0</v>
      </c>
      <c r="WBS68" s="30">
        <f t="shared" si="341"/>
        <v>0</v>
      </c>
      <c r="WBT68" s="30">
        <f t="shared" si="341"/>
        <v>0</v>
      </c>
      <c r="WBU68" s="30">
        <f t="shared" si="341"/>
        <v>0</v>
      </c>
      <c r="WBV68" s="30">
        <f t="shared" si="341"/>
        <v>0</v>
      </c>
      <c r="WBW68" s="30">
        <f t="shared" si="341"/>
        <v>0</v>
      </c>
      <c r="WBX68" s="30">
        <f t="shared" si="341"/>
        <v>0</v>
      </c>
      <c r="WBY68" s="30">
        <f t="shared" si="341"/>
        <v>0</v>
      </c>
      <c r="WBZ68" s="30">
        <f t="shared" si="341"/>
        <v>0</v>
      </c>
      <c r="WCA68" s="30">
        <f t="shared" si="341"/>
        <v>0</v>
      </c>
      <c r="WCB68" s="30">
        <f t="shared" si="341"/>
        <v>0</v>
      </c>
      <c r="WCC68" s="30">
        <f t="shared" si="341"/>
        <v>0</v>
      </c>
      <c r="WCD68" s="30">
        <f t="shared" si="341"/>
        <v>0</v>
      </c>
      <c r="WCE68" s="30">
        <f t="shared" si="341"/>
        <v>0</v>
      </c>
      <c r="WCF68" s="30">
        <f t="shared" si="341"/>
        <v>0</v>
      </c>
      <c r="WCG68" s="30">
        <f t="shared" si="341"/>
        <v>0</v>
      </c>
      <c r="WCH68" s="30">
        <f t="shared" si="341"/>
        <v>0</v>
      </c>
      <c r="WCI68" s="30">
        <f t="shared" si="341"/>
        <v>0</v>
      </c>
      <c r="WCJ68" s="30">
        <f t="shared" si="341"/>
        <v>0</v>
      </c>
      <c r="WCK68" s="30">
        <f t="shared" si="341"/>
        <v>0</v>
      </c>
      <c r="WCL68" s="30">
        <f t="shared" si="341"/>
        <v>0</v>
      </c>
      <c r="WCM68" s="30">
        <f t="shared" si="341"/>
        <v>0</v>
      </c>
      <c r="WCN68" s="30">
        <f t="shared" si="341"/>
        <v>0</v>
      </c>
      <c r="WCO68" s="30">
        <f t="shared" si="341"/>
        <v>0</v>
      </c>
      <c r="WCP68" s="30">
        <f t="shared" si="341"/>
        <v>0</v>
      </c>
      <c r="WCQ68" s="30">
        <f t="shared" si="341"/>
        <v>0</v>
      </c>
      <c r="WCR68" s="30">
        <f t="shared" si="341"/>
        <v>0</v>
      </c>
      <c r="WCS68" s="30">
        <f t="shared" si="341"/>
        <v>0</v>
      </c>
      <c r="WCT68" s="30">
        <f t="shared" si="341"/>
        <v>0</v>
      </c>
      <c r="WCU68" s="30">
        <f t="shared" si="341"/>
        <v>0</v>
      </c>
      <c r="WCV68" s="30">
        <f t="shared" si="341"/>
        <v>0</v>
      </c>
      <c r="WCW68" s="30">
        <f t="shared" si="341"/>
        <v>0</v>
      </c>
      <c r="WCX68" s="30">
        <f t="shared" si="341"/>
        <v>0</v>
      </c>
      <c r="WCY68" s="30">
        <f t="shared" si="341"/>
        <v>0</v>
      </c>
      <c r="WCZ68" s="30">
        <f t="shared" si="341"/>
        <v>0</v>
      </c>
      <c r="WDA68" s="30">
        <f t="shared" si="341"/>
        <v>0</v>
      </c>
      <c r="WDB68" s="30">
        <f t="shared" si="341"/>
        <v>0</v>
      </c>
      <c r="WDC68" s="30">
        <f t="shared" si="341"/>
        <v>0</v>
      </c>
      <c r="WDD68" s="30">
        <f t="shared" si="341"/>
        <v>0</v>
      </c>
      <c r="WDE68" s="30">
        <f t="shared" si="341"/>
        <v>0</v>
      </c>
      <c r="WDF68" s="30">
        <f t="shared" si="341"/>
        <v>0</v>
      </c>
      <c r="WDG68" s="30">
        <f t="shared" si="341"/>
        <v>0</v>
      </c>
      <c r="WDH68" s="30">
        <f t="shared" si="341"/>
        <v>0</v>
      </c>
      <c r="WDI68" s="30">
        <f t="shared" si="341"/>
        <v>0</v>
      </c>
      <c r="WDJ68" s="30">
        <f t="shared" si="341"/>
        <v>0</v>
      </c>
      <c r="WDK68" s="30">
        <f t="shared" si="341"/>
        <v>0</v>
      </c>
      <c r="WDL68" s="30">
        <f t="shared" si="341"/>
        <v>0</v>
      </c>
      <c r="WDM68" s="30">
        <f t="shared" si="341"/>
        <v>0</v>
      </c>
      <c r="WDN68" s="30">
        <f t="shared" si="341"/>
        <v>0</v>
      </c>
      <c r="WDO68" s="30">
        <f t="shared" si="341"/>
        <v>0</v>
      </c>
      <c r="WDP68" s="30">
        <f t="shared" si="341"/>
        <v>0</v>
      </c>
      <c r="WDQ68" s="30">
        <f t="shared" si="341"/>
        <v>0</v>
      </c>
      <c r="WDR68" s="30">
        <f t="shared" si="341"/>
        <v>0</v>
      </c>
      <c r="WDS68" s="30">
        <f t="shared" si="341"/>
        <v>0</v>
      </c>
      <c r="WDT68" s="30">
        <f t="shared" si="341"/>
        <v>0</v>
      </c>
      <c r="WDU68" s="30">
        <f t="shared" si="341"/>
        <v>0</v>
      </c>
      <c r="WDV68" s="30">
        <f t="shared" si="341"/>
        <v>0</v>
      </c>
      <c r="WDW68" s="30">
        <f t="shared" si="341"/>
        <v>0</v>
      </c>
      <c r="WDX68" s="30">
        <f t="shared" si="341"/>
        <v>0</v>
      </c>
      <c r="WDY68" s="30">
        <f t="shared" si="341"/>
        <v>0</v>
      </c>
      <c r="WDZ68" s="30">
        <f t="shared" ref="WDZ68:WGK68" si="342">IF(WDY2&gt;year_stop,0,WDY70)</f>
        <v>0</v>
      </c>
      <c r="WEA68" s="30">
        <f t="shared" si="342"/>
        <v>0</v>
      </c>
      <c r="WEB68" s="30">
        <f t="shared" si="342"/>
        <v>0</v>
      </c>
      <c r="WEC68" s="30">
        <f t="shared" si="342"/>
        <v>0</v>
      </c>
      <c r="WED68" s="30">
        <f t="shared" si="342"/>
        <v>0</v>
      </c>
      <c r="WEE68" s="30">
        <f t="shared" si="342"/>
        <v>0</v>
      </c>
      <c r="WEF68" s="30">
        <f t="shared" si="342"/>
        <v>0</v>
      </c>
      <c r="WEG68" s="30">
        <f t="shared" si="342"/>
        <v>0</v>
      </c>
      <c r="WEH68" s="30">
        <f t="shared" si="342"/>
        <v>0</v>
      </c>
      <c r="WEI68" s="30">
        <f t="shared" si="342"/>
        <v>0</v>
      </c>
      <c r="WEJ68" s="30">
        <f t="shared" si="342"/>
        <v>0</v>
      </c>
      <c r="WEK68" s="30">
        <f t="shared" si="342"/>
        <v>0</v>
      </c>
      <c r="WEL68" s="30">
        <f t="shared" si="342"/>
        <v>0</v>
      </c>
      <c r="WEM68" s="30">
        <f t="shared" si="342"/>
        <v>0</v>
      </c>
      <c r="WEN68" s="30">
        <f t="shared" si="342"/>
        <v>0</v>
      </c>
      <c r="WEO68" s="30">
        <f t="shared" si="342"/>
        <v>0</v>
      </c>
      <c r="WEP68" s="30">
        <f t="shared" si="342"/>
        <v>0</v>
      </c>
      <c r="WEQ68" s="30">
        <f t="shared" si="342"/>
        <v>0</v>
      </c>
      <c r="WER68" s="30">
        <f t="shared" si="342"/>
        <v>0</v>
      </c>
      <c r="WES68" s="30">
        <f t="shared" si="342"/>
        <v>0</v>
      </c>
      <c r="WET68" s="30">
        <f t="shared" si="342"/>
        <v>0</v>
      </c>
      <c r="WEU68" s="30">
        <f t="shared" si="342"/>
        <v>0</v>
      </c>
      <c r="WEV68" s="30">
        <f t="shared" si="342"/>
        <v>0</v>
      </c>
      <c r="WEW68" s="30">
        <f t="shared" si="342"/>
        <v>0</v>
      </c>
      <c r="WEX68" s="30">
        <f t="shared" si="342"/>
        <v>0</v>
      </c>
      <c r="WEY68" s="30">
        <f t="shared" si="342"/>
        <v>0</v>
      </c>
      <c r="WEZ68" s="30">
        <f t="shared" si="342"/>
        <v>0</v>
      </c>
      <c r="WFA68" s="30">
        <f t="shared" si="342"/>
        <v>0</v>
      </c>
      <c r="WFB68" s="30">
        <f t="shared" si="342"/>
        <v>0</v>
      </c>
      <c r="WFC68" s="30">
        <f t="shared" si="342"/>
        <v>0</v>
      </c>
      <c r="WFD68" s="30">
        <f t="shared" si="342"/>
        <v>0</v>
      </c>
      <c r="WFE68" s="30">
        <f t="shared" si="342"/>
        <v>0</v>
      </c>
      <c r="WFF68" s="30">
        <f t="shared" si="342"/>
        <v>0</v>
      </c>
      <c r="WFG68" s="30">
        <f t="shared" si="342"/>
        <v>0</v>
      </c>
      <c r="WFH68" s="30">
        <f t="shared" si="342"/>
        <v>0</v>
      </c>
      <c r="WFI68" s="30">
        <f t="shared" si="342"/>
        <v>0</v>
      </c>
      <c r="WFJ68" s="30">
        <f t="shared" si="342"/>
        <v>0</v>
      </c>
      <c r="WFK68" s="30">
        <f t="shared" si="342"/>
        <v>0</v>
      </c>
      <c r="WFL68" s="30">
        <f t="shared" si="342"/>
        <v>0</v>
      </c>
      <c r="WFM68" s="30">
        <f t="shared" si="342"/>
        <v>0</v>
      </c>
      <c r="WFN68" s="30">
        <f t="shared" si="342"/>
        <v>0</v>
      </c>
      <c r="WFO68" s="30">
        <f t="shared" si="342"/>
        <v>0</v>
      </c>
      <c r="WFP68" s="30">
        <f t="shared" si="342"/>
        <v>0</v>
      </c>
      <c r="WFQ68" s="30">
        <f t="shared" si="342"/>
        <v>0</v>
      </c>
      <c r="WFR68" s="30">
        <f t="shared" si="342"/>
        <v>0</v>
      </c>
      <c r="WFS68" s="30">
        <f t="shared" si="342"/>
        <v>0</v>
      </c>
      <c r="WFT68" s="30">
        <f t="shared" si="342"/>
        <v>0</v>
      </c>
      <c r="WFU68" s="30">
        <f t="shared" si="342"/>
        <v>0</v>
      </c>
      <c r="WFV68" s="30">
        <f t="shared" si="342"/>
        <v>0</v>
      </c>
      <c r="WFW68" s="30">
        <f t="shared" si="342"/>
        <v>0</v>
      </c>
      <c r="WFX68" s="30">
        <f t="shared" si="342"/>
        <v>0</v>
      </c>
      <c r="WFY68" s="30">
        <f t="shared" si="342"/>
        <v>0</v>
      </c>
      <c r="WFZ68" s="30">
        <f t="shared" si="342"/>
        <v>0</v>
      </c>
      <c r="WGA68" s="30">
        <f t="shared" si="342"/>
        <v>0</v>
      </c>
      <c r="WGB68" s="30">
        <f t="shared" si="342"/>
        <v>0</v>
      </c>
      <c r="WGC68" s="30">
        <f t="shared" si="342"/>
        <v>0</v>
      </c>
      <c r="WGD68" s="30">
        <f t="shared" si="342"/>
        <v>0</v>
      </c>
      <c r="WGE68" s="30">
        <f t="shared" si="342"/>
        <v>0</v>
      </c>
      <c r="WGF68" s="30">
        <f t="shared" si="342"/>
        <v>0</v>
      </c>
      <c r="WGG68" s="30">
        <f t="shared" si="342"/>
        <v>0</v>
      </c>
      <c r="WGH68" s="30">
        <f t="shared" si="342"/>
        <v>0</v>
      </c>
      <c r="WGI68" s="30">
        <f t="shared" si="342"/>
        <v>0</v>
      </c>
      <c r="WGJ68" s="30">
        <f t="shared" si="342"/>
        <v>0</v>
      </c>
      <c r="WGK68" s="30">
        <f t="shared" si="342"/>
        <v>0</v>
      </c>
      <c r="WGL68" s="30">
        <f t="shared" ref="WGL68:WIW68" si="343">IF(WGK2&gt;year_stop,0,WGK70)</f>
        <v>0</v>
      </c>
      <c r="WGM68" s="30">
        <f t="shared" si="343"/>
        <v>0</v>
      </c>
      <c r="WGN68" s="30">
        <f t="shared" si="343"/>
        <v>0</v>
      </c>
      <c r="WGO68" s="30">
        <f t="shared" si="343"/>
        <v>0</v>
      </c>
      <c r="WGP68" s="30">
        <f t="shared" si="343"/>
        <v>0</v>
      </c>
      <c r="WGQ68" s="30">
        <f t="shared" si="343"/>
        <v>0</v>
      </c>
      <c r="WGR68" s="30">
        <f t="shared" si="343"/>
        <v>0</v>
      </c>
      <c r="WGS68" s="30">
        <f t="shared" si="343"/>
        <v>0</v>
      </c>
      <c r="WGT68" s="30">
        <f t="shared" si="343"/>
        <v>0</v>
      </c>
      <c r="WGU68" s="30">
        <f t="shared" si="343"/>
        <v>0</v>
      </c>
      <c r="WGV68" s="30">
        <f t="shared" si="343"/>
        <v>0</v>
      </c>
      <c r="WGW68" s="30">
        <f t="shared" si="343"/>
        <v>0</v>
      </c>
      <c r="WGX68" s="30">
        <f t="shared" si="343"/>
        <v>0</v>
      </c>
      <c r="WGY68" s="30">
        <f t="shared" si="343"/>
        <v>0</v>
      </c>
      <c r="WGZ68" s="30">
        <f t="shared" si="343"/>
        <v>0</v>
      </c>
      <c r="WHA68" s="30">
        <f t="shared" si="343"/>
        <v>0</v>
      </c>
      <c r="WHB68" s="30">
        <f t="shared" si="343"/>
        <v>0</v>
      </c>
      <c r="WHC68" s="30">
        <f t="shared" si="343"/>
        <v>0</v>
      </c>
      <c r="WHD68" s="30">
        <f t="shared" si="343"/>
        <v>0</v>
      </c>
      <c r="WHE68" s="30">
        <f t="shared" si="343"/>
        <v>0</v>
      </c>
      <c r="WHF68" s="30">
        <f t="shared" si="343"/>
        <v>0</v>
      </c>
      <c r="WHG68" s="30">
        <f t="shared" si="343"/>
        <v>0</v>
      </c>
      <c r="WHH68" s="30">
        <f t="shared" si="343"/>
        <v>0</v>
      </c>
      <c r="WHI68" s="30">
        <f t="shared" si="343"/>
        <v>0</v>
      </c>
      <c r="WHJ68" s="30">
        <f t="shared" si="343"/>
        <v>0</v>
      </c>
      <c r="WHK68" s="30">
        <f t="shared" si="343"/>
        <v>0</v>
      </c>
      <c r="WHL68" s="30">
        <f t="shared" si="343"/>
        <v>0</v>
      </c>
      <c r="WHM68" s="30">
        <f t="shared" si="343"/>
        <v>0</v>
      </c>
      <c r="WHN68" s="30">
        <f t="shared" si="343"/>
        <v>0</v>
      </c>
      <c r="WHO68" s="30">
        <f t="shared" si="343"/>
        <v>0</v>
      </c>
      <c r="WHP68" s="30">
        <f t="shared" si="343"/>
        <v>0</v>
      </c>
      <c r="WHQ68" s="30">
        <f t="shared" si="343"/>
        <v>0</v>
      </c>
      <c r="WHR68" s="30">
        <f t="shared" si="343"/>
        <v>0</v>
      </c>
      <c r="WHS68" s="30">
        <f t="shared" si="343"/>
        <v>0</v>
      </c>
      <c r="WHT68" s="30">
        <f t="shared" si="343"/>
        <v>0</v>
      </c>
      <c r="WHU68" s="30">
        <f t="shared" si="343"/>
        <v>0</v>
      </c>
      <c r="WHV68" s="30">
        <f t="shared" si="343"/>
        <v>0</v>
      </c>
      <c r="WHW68" s="30">
        <f t="shared" si="343"/>
        <v>0</v>
      </c>
      <c r="WHX68" s="30">
        <f t="shared" si="343"/>
        <v>0</v>
      </c>
      <c r="WHY68" s="30">
        <f t="shared" si="343"/>
        <v>0</v>
      </c>
      <c r="WHZ68" s="30">
        <f t="shared" si="343"/>
        <v>0</v>
      </c>
      <c r="WIA68" s="30">
        <f t="shared" si="343"/>
        <v>0</v>
      </c>
      <c r="WIB68" s="30">
        <f t="shared" si="343"/>
        <v>0</v>
      </c>
      <c r="WIC68" s="30">
        <f t="shared" si="343"/>
        <v>0</v>
      </c>
      <c r="WID68" s="30">
        <f t="shared" si="343"/>
        <v>0</v>
      </c>
      <c r="WIE68" s="30">
        <f t="shared" si="343"/>
        <v>0</v>
      </c>
      <c r="WIF68" s="30">
        <f t="shared" si="343"/>
        <v>0</v>
      </c>
      <c r="WIG68" s="30">
        <f t="shared" si="343"/>
        <v>0</v>
      </c>
      <c r="WIH68" s="30">
        <f t="shared" si="343"/>
        <v>0</v>
      </c>
      <c r="WII68" s="30">
        <f t="shared" si="343"/>
        <v>0</v>
      </c>
      <c r="WIJ68" s="30">
        <f t="shared" si="343"/>
        <v>0</v>
      </c>
      <c r="WIK68" s="30">
        <f t="shared" si="343"/>
        <v>0</v>
      </c>
      <c r="WIL68" s="30">
        <f t="shared" si="343"/>
        <v>0</v>
      </c>
      <c r="WIM68" s="30">
        <f t="shared" si="343"/>
        <v>0</v>
      </c>
      <c r="WIN68" s="30">
        <f t="shared" si="343"/>
        <v>0</v>
      </c>
      <c r="WIO68" s="30">
        <f t="shared" si="343"/>
        <v>0</v>
      </c>
      <c r="WIP68" s="30">
        <f t="shared" si="343"/>
        <v>0</v>
      </c>
      <c r="WIQ68" s="30">
        <f t="shared" si="343"/>
        <v>0</v>
      </c>
      <c r="WIR68" s="30">
        <f t="shared" si="343"/>
        <v>0</v>
      </c>
      <c r="WIS68" s="30">
        <f t="shared" si="343"/>
        <v>0</v>
      </c>
      <c r="WIT68" s="30">
        <f t="shared" si="343"/>
        <v>0</v>
      </c>
      <c r="WIU68" s="30">
        <f t="shared" si="343"/>
        <v>0</v>
      </c>
      <c r="WIV68" s="30">
        <f t="shared" si="343"/>
        <v>0</v>
      </c>
      <c r="WIW68" s="30">
        <f t="shared" si="343"/>
        <v>0</v>
      </c>
      <c r="WIX68" s="30">
        <f t="shared" ref="WIX68:WLI68" si="344">IF(WIW2&gt;year_stop,0,WIW70)</f>
        <v>0</v>
      </c>
      <c r="WIY68" s="30">
        <f t="shared" si="344"/>
        <v>0</v>
      </c>
      <c r="WIZ68" s="30">
        <f t="shared" si="344"/>
        <v>0</v>
      </c>
      <c r="WJA68" s="30">
        <f t="shared" si="344"/>
        <v>0</v>
      </c>
      <c r="WJB68" s="30">
        <f t="shared" si="344"/>
        <v>0</v>
      </c>
      <c r="WJC68" s="30">
        <f t="shared" si="344"/>
        <v>0</v>
      </c>
      <c r="WJD68" s="30">
        <f t="shared" si="344"/>
        <v>0</v>
      </c>
      <c r="WJE68" s="30">
        <f t="shared" si="344"/>
        <v>0</v>
      </c>
      <c r="WJF68" s="30">
        <f t="shared" si="344"/>
        <v>0</v>
      </c>
      <c r="WJG68" s="30">
        <f t="shared" si="344"/>
        <v>0</v>
      </c>
      <c r="WJH68" s="30">
        <f t="shared" si="344"/>
        <v>0</v>
      </c>
      <c r="WJI68" s="30">
        <f t="shared" si="344"/>
        <v>0</v>
      </c>
      <c r="WJJ68" s="30">
        <f t="shared" si="344"/>
        <v>0</v>
      </c>
      <c r="WJK68" s="30">
        <f t="shared" si="344"/>
        <v>0</v>
      </c>
      <c r="WJL68" s="30">
        <f t="shared" si="344"/>
        <v>0</v>
      </c>
      <c r="WJM68" s="30">
        <f t="shared" si="344"/>
        <v>0</v>
      </c>
      <c r="WJN68" s="30">
        <f t="shared" si="344"/>
        <v>0</v>
      </c>
      <c r="WJO68" s="30">
        <f t="shared" si="344"/>
        <v>0</v>
      </c>
      <c r="WJP68" s="30">
        <f t="shared" si="344"/>
        <v>0</v>
      </c>
      <c r="WJQ68" s="30">
        <f t="shared" si="344"/>
        <v>0</v>
      </c>
      <c r="WJR68" s="30">
        <f t="shared" si="344"/>
        <v>0</v>
      </c>
      <c r="WJS68" s="30">
        <f t="shared" si="344"/>
        <v>0</v>
      </c>
      <c r="WJT68" s="30">
        <f t="shared" si="344"/>
        <v>0</v>
      </c>
      <c r="WJU68" s="30">
        <f t="shared" si="344"/>
        <v>0</v>
      </c>
      <c r="WJV68" s="30">
        <f t="shared" si="344"/>
        <v>0</v>
      </c>
      <c r="WJW68" s="30">
        <f t="shared" si="344"/>
        <v>0</v>
      </c>
      <c r="WJX68" s="30">
        <f t="shared" si="344"/>
        <v>0</v>
      </c>
      <c r="WJY68" s="30">
        <f t="shared" si="344"/>
        <v>0</v>
      </c>
      <c r="WJZ68" s="30">
        <f t="shared" si="344"/>
        <v>0</v>
      </c>
      <c r="WKA68" s="30">
        <f t="shared" si="344"/>
        <v>0</v>
      </c>
      <c r="WKB68" s="30">
        <f t="shared" si="344"/>
        <v>0</v>
      </c>
      <c r="WKC68" s="30">
        <f t="shared" si="344"/>
        <v>0</v>
      </c>
      <c r="WKD68" s="30">
        <f t="shared" si="344"/>
        <v>0</v>
      </c>
      <c r="WKE68" s="30">
        <f t="shared" si="344"/>
        <v>0</v>
      </c>
      <c r="WKF68" s="30">
        <f t="shared" si="344"/>
        <v>0</v>
      </c>
      <c r="WKG68" s="30">
        <f t="shared" si="344"/>
        <v>0</v>
      </c>
      <c r="WKH68" s="30">
        <f t="shared" si="344"/>
        <v>0</v>
      </c>
      <c r="WKI68" s="30">
        <f t="shared" si="344"/>
        <v>0</v>
      </c>
      <c r="WKJ68" s="30">
        <f t="shared" si="344"/>
        <v>0</v>
      </c>
      <c r="WKK68" s="30">
        <f t="shared" si="344"/>
        <v>0</v>
      </c>
      <c r="WKL68" s="30">
        <f t="shared" si="344"/>
        <v>0</v>
      </c>
      <c r="WKM68" s="30">
        <f t="shared" si="344"/>
        <v>0</v>
      </c>
      <c r="WKN68" s="30">
        <f t="shared" si="344"/>
        <v>0</v>
      </c>
      <c r="WKO68" s="30">
        <f t="shared" si="344"/>
        <v>0</v>
      </c>
      <c r="WKP68" s="30">
        <f t="shared" si="344"/>
        <v>0</v>
      </c>
      <c r="WKQ68" s="30">
        <f t="shared" si="344"/>
        <v>0</v>
      </c>
      <c r="WKR68" s="30">
        <f t="shared" si="344"/>
        <v>0</v>
      </c>
      <c r="WKS68" s="30">
        <f t="shared" si="344"/>
        <v>0</v>
      </c>
      <c r="WKT68" s="30">
        <f t="shared" si="344"/>
        <v>0</v>
      </c>
      <c r="WKU68" s="30">
        <f t="shared" si="344"/>
        <v>0</v>
      </c>
      <c r="WKV68" s="30">
        <f t="shared" si="344"/>
        <v>0</v>
      </c>
      <c r="WKW68" s="30">
        <f t="shared" si="344"/>
        <v>0</v>
      </c>
      <c r="WKX68" s="30">
        <f t="shared" si="344"/>
        <v>0</v>
      </c>
      <c r="WKY68" s="30">
        <f t="shared" si="344"/>
        <v>0</v>
      </c>
      <c r="WKZ68" s="30">
        <f t="shared" si="344"/>
        <v>0</v>
      </c>
      <c r="WLA68" s="30">
        <f t="shared" si="344"/>
        <v>0</v>
      </c>
      <c r="WLB68" s="30">
        <f t="shared" si="344"/>
        <v>0</v>
      </c>
      <c r="WLC68" s="30">
        <f t="shared" si="344"/>
        <v>0</v>
      </c>
      <c r="WLD68" s="30">
        <f t="shared" si="344"/>
        <v>0</v>
      </c>
      <c r="WLE68" s="30">
        <f t="shared" si="344"/>
        <v>0</v>
      </c>
      <c r="WLF68" s="30">
        <f t="shared" si="344"/>
        <v>0</v>
      </c>
      <c r="WLG68" s="30">
        <f t="shared" si="344"/>
        <v>0</v>
      </c>
      <c r="WLH68" s="30">
        <f t="shared" si="344"/>
        <v>0</v>
      </c>
      <c r="WLI68" s="30">
        <f t="shared" si="344"/>
        <v>0</v>
      </c>
      <c r="WLJ68" s="30">
        <f t="shared" ref="WLJ68:WNU68" si="345">IF(WLI2&gt;year_stop,0,WLI70)</f>
        <v>0</v>
      </c>
      <c r="WLK68" s="30">
        <f t="shared" si="345"/>
        <v>0</v>
      </c>
      <c r="WLL68" s="30">
        <f t="shared" si="345"/>
        <v>0</v>
      </c>
      <c r="WLM68" s="30">
        <f t="shared" si="345"/>
        <v>0</v>
      </c>
      <c r="WLN68" s="30">
        <f t="shared" si="345"/>
        <v>0</v>
      </c>
      <c r="WLO68" s="30">
        <f t="shared" si="345"/>
        <v>0</v>
      </c>
      <c r="WLP68" s="30">
        <f t="shared" si="345"/>
        <v>0</v>
      </c>
      <c r="WLQ68" s="30">
        <f t="shared" si="345"/>
        <v>0</v>
      </c>
      <c r="WLR68" s="30">
        <f t="shared" si="345"/>
        <v>0</v>
      </c>
      <c r="WLS68" s="30">
        <f t="shared" si="345"/>
        <v>0</v>
      </c>
      <c r="WLT68" s="30">
        <f t="shared" si="345"/>
        <v>0</v>
      </c>
      <c r="WLU68" s="30">
        <f t="shared" si="345"/>
        <v>0</v>
      </c>
      <c r="WLV68" s="30">
        <f t="shared" si="345"/>
        <v>0</v>
      </c>
      <c r="WLW68" s="30">
        <f t="shared" si="345"/>
        <v>0</v>
      </c>
      <c r="WLX68" s="30">
        <f t="shared" si="345"/>
        <v>0</v>
      </c>
      <c r="WLY68" s="30">
        <f t="shared" si="345"/>
        <v>0</v>
      </c>
      <c r="WLZ68" s="30">
        <f t="shared" si="345"/>
        <v>0</v>
      </c>
      <c r="WMA68" s="30">
        <f t="shared" si="345"/>
        <v>0</v>
      </c>
      <c r="WMB68" s="30">
        <f t="shared" si="345"/>
        <v>0</v>
      </c>
      <c r="WMC68" s="30">
        <f t="shared" si="345"/>
        <v>0</v>
      </c>
      <c r="WMD68" s="30">
        <f t="shared" si="345"/>
        <v>0</v>
      </c>
      <c r="WME68" s="30">
        <f t="shared" si="345"/>
        <v>0</v>
      </c>
      <c r="WMF68" s="30">
        <f t="shared" si="345"/>
        <v>0</v>
      </c>
      <c r="WMG68" s="30">
        <f t="shared" si="345"/>
        <v>0</v>
      </c>
      <c r="WMH68" s="30">
        <f t="shared" si="345"/>
        <v>0</v>
      </c>
      <c r="WMI68" s="30">
        <f t="shared" si="345"/>
        <v>0</v>
      </c>
      <c r="WMJ68" s="30">
        <f t="shared" si="345"/>
        <v>0</v>
      </c>
      <c r="WMK68" s="30">
        <f t="shared" si="345"/>
        <v>0</v>
      </c>
      <c r="WML68" s="30">
        <f t="shared" si="345"/>
        <v>0</v>
      </c>
      <c r="WMM68" s="30">
        <f t="shared" si="345"/>
        <v>0</v>
      </c>
      <c r="WMN68" s="30">
        <f t="shared" si="345"/>
        <v>0</v>
      </c>
      <c r="WMO68" s="30">
        <f t="shared" si="345"/>
        <v>0</v>
      </c>
      <c r="WMP68" s="30">
        <f t="shared" si="345"/>
        <v>0</v>
      </c>
      <c r="WMQ68" s="30">
        <f t="shared" si="345"/>
        <v>0</v>
      </c>
      <c r="WMR68" s="30">
        <f t="shared" si="345"/>
        <v>0</v>
      </c>
      <c r="WMS68" s="30">
        <f t="shared" si="345"/>
        <v>0</v>
      </c>
      <c r="WMT68" s="30">
        <f t="shared" si="345"/>
        <v>0</v>
      </c>
      <c r="WMU68" s="30">
        <f t="shared" si="345"/>
        <v>0</v>
      </c>
      <c r="WMV68" s="30">
        <f t="shared" si="345"/>
        <v>0</v>
      </c>
      <c r="WMW68" s="30">
        <f t="shared" si="345"/>
        <v>0</v>
      </c>
      <c r="WMX68" s="30">
        <f t="shared" si="345"/>
        <v>0</v>
      </c>
      <c r="WMY68" s="30">
        <f t="shared" si="345"/>
        <v>0</v>
      </c>
      <c r="WMZ68" s="30">
        <f t="shared" si="345"/>
        <v>0</v>
      </c>
      <c r="WNA68" s="30">
        <f t="shared" si="345"/>
        <v>0</v>
      </c>
      <c r="WNB68" s="30">
        <f t="shared" si="345"/>
        <v>0</v>
      </c>
      <c r="WNC68" s="30">
        <f t="shared" si="345"/>
        <v>0</v>
      </c>
      <c r="WND68" s="30">
        <f t="shared" si="345"/>
        <v>0</v>
      </c>
      <c r="WNE68" s="30">
        <f t="shared" si="345"/>
        <v>0</v>
      </c>
      <c r="WNF68" s="30">
        <f t="shared" si="345"/>
        <v>0</v>
      </c>
      <c r="WNG68" s="30">
        <f t="shared" si="345"/>
        <v>0</v>
      </c>
      <c r="WNH68" s="30">
        <f t="shared" si="345"/>
        <v>0</v>
      </c>
      <c r="WNI68" s="30">
        <f t="shared" si="345"/>
        <v>0</v>
      </c>
      <c r="WNJ68" s="30">
        <f t="shared" si="345"/>
        <v>0</v>
      </c>
      <c r="WNK68" s="30">
        <f t="shared" si="345"/>
        <v>0</v>
      </c>
      <c r="WNL68" s="30">
        <f t="shared" si="345"/>
        <v>0</v>
      </c>
      <c r="WNM68" s="30">
        <f t="shared" si="345"/>
        <v>0</v>
      </c>
      <c r="WNN68" s="30">
        <f t="shared" si="345"/>
        <v>0</v>
      </c>
      <c r="WNO68" s="30">
        <f t="shared" si="345"/>
        <v>0</v>
      </c>
      <c r="WNP68" s="30">
        <f t="shared" si="345"/>
        <v>0</v>
      </c>
      <c r="WNQ68" s="30">
        <f t="shared" si="345"/>
        <v>0</v>
      </c>
      <c r="WNR68" s="30">
        <f t="shared" si="345"/>
        <v>0</v>
      </c>
      <c r="WNS68" s="30">
        <f t="shared" si="345"/>
        <v>0</v>
      </c>
      <c r="WNT68" s="30">
        <f t="shared" si="345"/>
        <v>0</v>
      </c>
      <c r="WNU68" s="30">
        <f t="shared" si="345"/>
        <v>0</v>
      </c>
      <c r="WNV68" s="30">
        <f t="shared" ref="WNV68:WQG68" si="346">IF(WNU2&gt;year_stop,0,WNU70)</f>
        <v>0</v>
      </c>
      <c r="WNW68" s="30">
        <f t="shared" si="346"/>
        <v>0</v>
      </c>
      <c r="WNX68" s="30">
        <f t="shared" si="346"/>
        <v>0</v>
      </c>
      <c r="WNY68" s="30">
        <f t="shared" si="346"/>
        <v>0</v>
      </c>
      <c r="WNZ68" s="30">
        <f t="shared" si="346"/>
        <v>0</v>
      </c>
      <c r="WOA68" s="30">
        <f t="shared" si="346"/>
        <v>0</v>
      </c>
      <c r="WOB68" s="30">
        <f t="shared" si="346"/>
        <v>0</v>
      </c>
      <c r="WOC68" s="30">
        <f t="shared" si="346"/>
        <v>0</v>
      </c>
      <c r="WOD68" s="30">
        <f t="shared" si="346"/>
        <v>0</v>
      </c>
      <c r="WOE68" s="30">
        <f t="shared" si="346"/>
        <v>0</v>
      </c>
      <c r="WOF68" s="30">
        <f t="shared" si="346"/>
        <v>0</v>
      </c>
      <c r="WOG68" s="30">
        <f t="shared" si="346"/>
        <v>0</v>
      </c>
      <c r="WOH68" s="30">
        <f t="shared" si="346"/>
        <v>0</v>
      </c>
      <c r="WOI68" s="30">
        <f t="shared" si="346"/>
        <v>0</v>
      </c>
      <c r="WOJ68" s="30">
        <f t="shared" si="346"/>
        <v>0</v>
      </c>
      <c r="WOK68" s="30">
        <f t="shared" si="346"/>
        <v>0</v>
      </c>
      <c r="WOL68" s="30">
        <f t="shared" si="346"/>
        <v>0</v>
      </c>
      <c r="WOM68" s="30">
        <f t="shared" si="346"/>
        <v>0</v>
      </c>
      <c r="WON68" s="30">
        <f t="shared" si="346"/>
        <v>0</v>
      </c>
      <c r="WOO68" s="30">
        <f t="shared" si="346"/>
        <v>0</v>
      </c>
      <c r="WOP68" s="30">
        <f t="shared" si="346"/>
        <v>0</v>
      </c>
      <c r="WOQ68" s="30">
        <f t="shared" si="346"/>
        <v>0</v>
      </c>
      <c r="WOR68" s="30">
        <f t="shared" si="346"/>
        <v>0</v>
      </c>
      <c r="WOS68" s="30">
        <f t="shared" si="346"/>
        <v>0</v>
      </c>
      <c r="WOT68" s="30">
        <f t="shared" si="346"/>
        <v>0</v>
      </c>
      <c r="WOU68" s="30">
        <f t="shared" si="346"/>
        <v>0</v>
      </c>
      <c r="WOV68" s="30">
        <f t="shared" si="346"/>
        <v>0</v>
      </c>
      <c r="WOW68" s="30">
        <f t="shared" si="346"/>
        <v>0</v>
      </c>
      <c r="WOX68" s="30">
        <f t="shared" si="346"/>
        <v>0</v>
      </c>
      <c r="WOY68" s="30">
        <f t="shared" si="346"/>
        <v>0</v>
      </c>
      <c r="WOZ68" s="30">
        <f t="shared" si="346"/>
        <v>0</v>
      </c>
      <c r="WPA68" s="30">
        <f t="shared" si="346"/>
        <v>0</v>
      </c>
      <c r="WPB68" s="30">
        <f t="shared" si="346"/>
        <v>0</v>
      </c>
      <c r="WPC68" s="30">
        <f t="shared" si="346"/>
        <v>0</v>
      </c>
      <c r="WPD68" s="30">
        <f t="shared" si="346"/>
        <v>0</v>
      </c>
      <c r="WPE68" s="30">
        <f t="shared" si="346"/>
        <v>0</v>
      </c>
      <c r="WPF68" s="30">
        <f t="shared" si="346"/>
        <v>0</v>
      </c>
      <c r="WPG68" s="30">
        <f t="shared" si="346"/>
        <v>0</v>
      </c>
      <c r="WPH68" s="30">
        <f t="shared" si="346"/>
        <v>0</v>
      </c>
      <c r="WPI68" s="30">
        <f t="shared" si="346"/>
        <v>0</v>
      </c>
      <c r="WPJ68" s="30">
        <f t="shared" si="346"/>
        <v>0</v>
      </c>
      <c r="WPK68" s="30">
        <f t="shared" si="346"/>
        <v>0</v>
      </c>
      <c r="WPL68" s="30">
        <f t="shared" si="346"/>
        <v>0</v>
      </c>
      <c r="WPM68" s="30">
        <f t="shared" si="346"/>
        <v>0</v>
      </c>
      <c r="WPN68" s="30">
        <f t="shared" si="346"/>
        <v>0</v>
      </c>
      <c r="WPO68" s="30">
        <f t="shared" si="346"/>
        <v>0</v>
      </c>
      <c r="WPP68" s="30">
        <f t="shared" si="346"/>
        <v>0</v>
      </c>
      <c r="WPQ68" s="30">
        <f t="shared" si="346"/>
        <v>0</v>
      </c>
      <c r="WPR68" s="30">
        <f t="shared" si="346"/>
        <v>0</v>
      </c>
      <c r="WPS68" s="30">
        <f t="shared" si="346"/>
        <v>0</v>
      </c>
      <c r="WPT68" s="30">
        <f t="shared" si="346"/>
        <v>0</v>
      </c>
      <c r="WPU68" s="30">
        <f t="shared" si="346"/>
        <v>0</v>
      </c>
      <c r="WPV68" s="30">
        <f t="shared" si="346"/>
        <v>0</v>
      </c>
      <c r="WPW68" s="30">
        <f t="shared" si="346"/>
        <v>0</v>
      </c>
      <c r="WPX68" s="30">
        <f t="shared" si="346"/>
        <v>0</v>
      </c>
      <c r="WPY68" s="30">
        <f t="shared" si="346"/>
        <v>0</v>
      </c>
      <c r="WPZ68" s="30">
        <f t="shared" si="346"/>
        <v>0</v>
      </c>
      <c r="WQA68" s="30">
        <f t="shared" si="346"/>
        <v>0</v>
      </c>
      <c r="WQB68" s="30">
        <f t="shared" si="346"/>
        <v>0</v>
      </c>
      <c r="WQC68" s="30">
        <f t="shared" si="346"/>
        <v>0</v>
      </c>
      <c r="WQD68" s="30">
        <f t="shared" si="346"/>
        <v>0</v>
      </c>
      <c r="WQE68" s="30">
        <f t="shared" si="346"/>
        <v>0</v>
      </c>
      <c r="WQF68" s="30">
        <f t="shared" si="346"/>
        <v>0</v>
      </c>
      <c r="WQG68" s="30">
        <f t="shared" si="346"/>
        <v>0</v>
      </c>
      <c r="WQH68" s="30">
        <f t="shared" ref="WQH68:WSS68" si="347">IF(WQG2&gt;year_stop,0,WQG70)</f>
        <v>0</v>
      </c>
      <c r="WQI68" s="30">
        <f t="shared" si="347"/>
        <v>0</v>
      </c>
      <c r="WQJ68" s="30">
        <f t="shared" si="347"/>
        <v>0</v>
      </c>
      <c r="WQK68" s="30">
        <f t="shared" si="347"/>
        <v>0</v>
      </c>
      <c r="WQL68" s="30">
        <f t="shared" si="347"/>
        <v>0</v>
      </c>
      <c r="WQM68" s="30">
        <f t="shared" si="347"/>
        <v>0</v>
      </c>
      <c r="WQN68" s="30">
        <f t="shared" si="347"/>
        <v>0</v>
      </c>
      <c r="WQO68" s="30">
        <f t="shared" si="347"/>
        <v>0</v>
      </c>
      <c r="WQP68" s="30">
        <f t="shared" si="347"/>
        <v>0</v>
      </c>
      <c r="WQQ68" s="30">
        <f t="shared" si="347"/>
        <v>0</v>
      </c>
      <c r="WQR68" s="30">
        <f t="shared" si="347"/>
        <v>0</v>
      </c>
      <c r="WQS68" s="30">
        <f t="shared" si="347"/>
        <v>0</v>
      </c>
      <c r="WQT68" s="30">
        <f t="shared" si="347"/>
        <v>0</v>
      </c>
      <c r="WQU68" s="30">
        <f t="shared" si="347"/>
        <v>0</v>
      </c>
      <c r="WQV68" s="30">
        <f t="shared" si="347"/>
        <v>0</v>
      </c>
      <c r="WQW68" s="30">
        <f t="shared" si="347"/>
        <v>0</v>
      </c>
      <c r="WQX68" s="30">
        <f t="shared" si="347"/>
        <v>0</v>
      </c>
      <c r="WQY68" s="30">
        <f t="shared" si="347"/>
        <v>0</v>
      </c>
      <c r="WQZ68" s="30">
        <f t="shared" si="347"/>
        <v>0</v>
      </c>
      <c r="WRA68" s="30">
        <f t="shared" si="347"/>
        <v>0</v>
      </c>
      <c r="WRB68" s="30">
        <f t="shared" si="347"/>
        <v>0</v>
      </c>
      <c r="WRC68" s="30">
        <f t="shared" si="347"/>
        <v>0</v>
      </c>
      <c r="WRD68" s="30">
        <f t="shared" si="347"/>
        <v>0</v>
      </c>
      <c r="WRE68" s="30">
        <f t="shared" si="347"/>
        <v>0</v>
      </c>
      <c r="WRF68" s="30">
        <f t="shared" si="347"/>
        <v>0</v>
      </c>
      <c r="WRG68" s="30">
        <f t="shared" si="347"/>
        <v>0</v>
      </c>
      <c r="WRH68" s="30">
        <f t="shared" si="347"/>
        <v>0</v>
      </c>
      <c r="WRI68" s="30">
        <f t="shared" si="347"/>
        <v>0</v>
      </c>
      <c r="WRJ68" s="30">
        <f t="shared" si="347"/>
        <v>0</v>
      </c>
      <c r="WRK68" s="30">
        <f t="shared" si="347"/>
        <v>0</v>
      </c>
      <c r="WRL68" s="30">
        <f t="shared" si="347"/>
        <v>0</v>
      </c>
      <c r="WRM68" s="30">
        <f t="shared" si="347"/>
        <v>0</v>
      </c>
      <c r="WRN68" s="30">
        <f t="shared" si="347"/>
        <v>0</v>
      </c>
      <c r="WRO68" s="30">
        <f t="shared" si="347"/>
        <v>0</v>
      </c>
      <c r="WRP68" s="30">
        <f t="shared" si="347"/>
        <v>0</v>
      </c>
      <c r="WRQ68" s="30">
        <f t="shared" si="347"/>
        <v>0</v>
      </c>
      <c r="WRR68" s="30">
        <f t="shared" si="347"/>
        <v>0</v>
      </c>
      <c r="WRS68" s="30">
        <f t="shared" si="347"/>
        <v>0</v>
      </c>
      <c r="WRT68" s="30">
        <f t="shared" si="347"/>
        <v>0</v>
      </c>
      <c r="WRU68" s="30">
        <f t="shared" si="347"/>
        <v>0</v>
      </c>
      <c r="WRV68" s="30">
        <f t="shared" si="347"/>
        <v>0</v>
      </c>
      <c r="WRW68" s="30">
        <f t="shared" si="347"/>
        <v>0</v>
      </c>
      <c r="WRX68" s="30">
        <f t="shared" si="347"/>
        <v>0</v>
      </c>
      <c r="WRY68" s="30">
        <f t="shared" si="347"/>
        <v>0</v>
      </c>
      <c r="WRZ68" s="30">
        <f t="shared" si="347"/>
        <v>0</v>
      </c>
      <c r="WSA68" s="30">
        <f t="shared" si="347"/>
        <v>0</v>
      </c>
      <c r="WSB68" s="30">
        <f t="shared" si="347"/>
        <v>0</v>
      </c>
      <c r="WSC68" s="30">
        <f t="shared" si="347"/>
        <v>0</v>
      </c>
      <c r="WSD68" s="30">
        <f t="shared" si="347"/>
        <v>0</v>
      </c>
      <c r="WSE68" s="30">
        <f t="shared" si="347"/>
        <v>0</v>
      </c>
      <c r="WSF68" s="30">
        <f t="shared" si="347"/>
        <v>0</v>
      </c>
      <c r="WSG68" s="30">
        <f t="shared" si="347"/>
        <v>0</v>
      </c>
      <c r="WSH68" s="30">
        <f t="shared" si="347"/>
        <v>0</v>
      </c>
      <c r="WSI68" s="30">
        <f t="shared" si="347"/>
        <v>0</v>
      </c>
      <c r="WSJ68" s="30">
        <f t="shared" si="347"/>
        <v>0</v>
      </c>
      <c r="WSK68" s="30">
        <f t="shared" si="347"/>
        <v>0</v>
      </c>
      <c r="WSL68" s="30">
        <f t="shared" si="347"/>
        <v>0</v>
      </c>
      <c r="WSM68" s="30">
        <f t="shared" si="347"/>
        <v>0</v>
      </c>
      <c r="WSN68" s="30">
        <f t="shared" si="347"/>
        <v>0</v>
      </c>
      <c r="WSO68" s="30">
        <f t="shared" si="347"/>
        <v>0</v>
      </c>
      <c r="WSP68" s="30">
        <f t="shared" si="347"/>
        <v>0</v>
      </c>
      <c r="WSQ68" s="30">
        <f t="shared" si="347"/>
        <v>0</v>
      </c>
      <c r="WSR68" s="30">
        <f t="shared" si="347"/>
        <v>0</v>
      </c>
      <c r="WSS68" s="30">
        <f t="shared" si="347"/>
        <v>0</v>
      </c>
      <c r="WST68" s="30">
        <f t="shared" ref="WST68:WVE68" si="348">IF(WSS2&gt;year_stop,0,WSS70)</f>
        <v>0</v>
      </c>
      <c r="WSU68" s="30">
        <f t="shared" si="348"/>
        <v>0</v>
      </c>
      <c r="WSV68" s="30">
        <f t="shared" si="348"/>
        <v>0</v>
      </c>
      <c r="WSW68" s="30">
        <f t="shared" si="348"/>
        <v>0</v>
      </c>
      <c r="WSX68" s="30">
        <f t="shared" si="348"/>
        <v>0</v>
      </c>
      <c r="WSY68" s="30">
        <f t="shared" si="348"/>
        <v>0</v>
      </c>
      <c r="WSZ68" s="30">
        <f t="shared" si="348"/>
        <v>0</v>
      </c>
      <c r="WTA68" s="30">
        <f t="shared" si="348"/>
        <v>0</v>
      </c>
      <c r="WTB68" s="30">
        <f t="shared" si="348"/>
        <v>0</v>
      </c>
      <c r="WTC68" s="30">
        <f t="shared" si="348"/>
        <v>0</v>
      </c>
      <c r="WTD68" s="30">
        <f t="shared" si="348"/>
        <v>0</v>
      </c>
      <c r="WTE68" s="30">
        <f t="shared" si="348"/>
        <v>0</v>
      </c>
      <c r="WTF68" s="30">
        <f t="shared" si="348"/>
        <v>0</v>
      </c>
      <c r="WTG68" s="30">
        <f t="shared" si="348"/>
        <v>0</v>
      </c>
      <c r="WTH68" s="30">
        <f t="shared" si="348"/>
        <v>0</v>
      </c>
      <c r="WTI68" s="30">
        <f t="shared" si="348"/>
        <v>0</v>
      </c>
      <c r="WTJ68" s="30">
        <f t="shared" si="348"/>
        <v>0</v>
      </c>
      <c r="WTK68" s="30">
        <f t="shared" si="348"/>
        <v>0</v>
      </c>
      <c r="WTL68" s="30">
        <f t="shared" si="348"/>
        <v>0</v>
      </c>
      <c r="WTM68" s="30">
        <f t="shared" si="348"/>
        <v>0</v>
      </c>
      <c r="WTN68" s="30">
        <f t="shared" si="348"/>
        <v>0</v>
      </c>
      <c r="WTO68" s="30">
        <f t="shared" si="348"/>
        <v>0</v>
      </c>
      <c r="WTP68" s="30">
        <f t="shared" si="348"/>
        <v>0</v>
      </c>
      <c r="WTQ68" s="30">
        <f t="shared" si="348"/>
        <v>0</v>
      </c>
      <c r="WTR68" s="30">
        <f t="shared" si="348"/>
        <v>0</v>
      </c>
      <c r="WTS68" s="30">
        <f t="shared" si="348"/>
        <v>0</v>
      </c>
      <c r="WTT68" s="30">
        <f t="shared" si="348"/>
        <v>0</v>
      </c>
      <c r="WTU68" s="30">
        <f t="shared" si="348"/>
        <v>0</v>
      </c>
      <c r="WTV68" s="30">
        <f t="shared" si="348"/>
        <v>0</v>
      </c>
      <c r="WTW68" s="30">
        <f t="shared" si="348"/>
        <v>0</v>
      </c>
      <c r="WTX68" s="30">
        <f t="shared" si="348"/>
        <v>0</v>
      </c>
      <c r="WTY68" s="30">
        <f t="shared" si="348"/>
        <v>0</v>
      </c>
      <c r="WTZ68" s="30">
        <f t="shared" si="348"/>
        <v>0</v>
      </c>
      <c r="WUA68" s="30">
        <f t="shared" si="348"/>
        <v>0</v>
      </c>
      <c r="WUB68" s="30">
        <f t="shared" si="348"/>
        <v>0</v>
      </c>
      <c r="WUC68" s="30">
        <f t="shared" si="348"/>
        <v>0</v>
      </c>
      <c r="WUD68" s="30">
        <f t="shared" si="348"/>
        <v>0</v>
      </c>
      <c r="WUE68" s="30">
        <f t="shared" si="348"/>
        <v>0</v>
      </c>
      <c r="WUF68" s="30">
        <f t="shared" si="348"/>
        <v>0</v>
      </c>
      <c r="WUG68" s="30">
        <f t="shared" si="348"/>
        <v>0</v>
      </c>
      <c r="WUH68" s="30">
        <f t="shared" si="348"/>
        <v>0</v>
      </c>
      <c r="WUI68" s="30">
        <f t="shared" si="348"/>
        <v>0</v>
      </c>
      <c r="WUJ68" s="30">
        <f t="shared" si="348"/>
        <v>0</v>
      </c>
      <c r="WUK68" s="30">
        <f t="shared" si="348"/>
        <v>0</v>
      </c>
      <c r="WUL68" s="30">
        <f t="shared" si="348"/>
        <v>0</v>
      </c>
      <c r="WUM68" s="30">
        <f t="shared" si="348"/>
        <v>0</v>
      </c>
      <c r="WUN68" s="30">
        <f t="shared" si="348"/>
        <v>0</v>
      </c>
      <c r="WUO68" s="30">
        <f t="shared" si="348"/>
        <v>0</v>
      </c>
      <c r="WUP68" s="30">
        <f t="shared" si="348"/>
        <v>0</v>
      </c>
      <c r="WUQ68" s="30">
        <f t="shared" si="348"/>
        <v>0</v>
      </c>
      <c r="WUR68" s="30">
        <f t="shared" si="348"/>
        <v>0</v>
      </c>
      <c r="WUS68" s="30">
        <f t="shared" si="348"/>
        <v>0</v>
      </c>
      <c r="WUT68" s="30">
        <f t="shared" si="348"/>
        <v>0</v>
      </c>
      <c r="WUU68" s="30">
        <f t="shared" si="348"/>
        <v>0</v>
      </c>
      <c r="WUV68" s="30">
        <f t="shared" si="348"/>
        <v>0</v>
      </c>
      <c r="WUW68" s="30">
        <f t="shared" si="348"/>
        <v>0</v>
      </c>
      <c r="WUX68" s="30">
        <f t="shared" si="348"/>
        <v>0</v>
      </c>
      <c r="WUY68" s="30">
        <f t="shared" si="348"/>
        <v>0</v>
      </c>
      <c r="WUZ68" s="30">
        <f t="shared" si="348"/>
        <v>0</v>
      </c>
      <c r="WVA68" s="30">
        <f t="shared" si="348"/>
        <v>0</v>
      </c>
      <c r="WVB68" s="30">
        <f t="shared" si="348"/>
        <v>0</v>
      </c>
      <c r="WVC68" s="30">
        <f t="shared" si="348"/>
        <v>0</v>
      </c>
      <c r="WVD68" s="30">
        <f t="shared" si="348"/>
        <v>0</v>
      </c>
      <c r="WVE68" s="30">
        <f t="shared" si="348"/>
        <v>0</v>
      </c>
      <c r="WVF68" s="30">
        <f t="shared" ref="WVF68:WXQ68" si="349">IF(WVE2&gt;year_stop,0,WVE70)</f>
        <v>0</v>
      </c>
      <c r="WVG68" s="30">
        <f t="shared" si="349"/>
        <v>0</v>
      </c>
      <c r="WVH68" s="30">
        <f t="shared" si="349"/>
        <v>0</v>
      </c>
      <c r="WVI68" s="30">
        <f t="shared" si="349"/>
        <v>0</v>
      </c>
      <c r="WVJ68" s="30">
        <f t="shared" si="349"/>
        <v>0</v>
      </c>
      <c r="WVK68" s="30">
        <f t="shared" si="349"/>
        <v>0</v>
      </c>
      <c r="WVL68" s="30">
        <f t="shared" si="349"/>
        <v>0</v>
      </c>
      <c r="WVM68" s="30">
        <f t="shared" si="349"/>
        <v>0</v>
      </c>
      <c r="WVN68" s="30">
        <f t="shared" si="349"/>
        <v>0</v>
      </c>
      <c r="WVO68" s="30">
        <f t="shared" si="349"/>
        <v>0</v>
      </c>
      <c r="WVP68" s="30">
        <f t="shared" si="349"/>
        <v>0</v>
      </c>
      <c r="WVQ68" s="30">
        <f t="shared" si="349"/>
        <v>0</v>
      </c>
      <c r="WVR68" s="30">
        <f t="shared" si="349"/>
        <v>0</v>
      </c>
      <c r="WVS68" s="30">
        <f t="shared" si="349"/>
        <v>0</v>
      </c>
      <c r="WVT68" s="30">
        <f t="shared" si="349"/>
        <v>0</v>
      </c>
      <c r="WVU68" s="30">
        <f t="shared" si="349"/>
        <v>0</v>
      </c>
      <c r="WVV68" s="30">
        <f t="shared" si="349"/>
        <v>0</v>
      </c>
      <c r="WVW68" s="30">
        <f t="shared" si="349"/>
        <v>0</v>
      </c>
      <c r="WVX68" s="30">
        <f t="shared" si="349"/>
        <v>0</v>
      </c>
      <c r="WVY68" s="30">
        <f t="shared" si="349"/>
        <v>0</v>
      </c>
      <c r="WVZ68" s="30">
        <f t="shared" si="349"/>
        <v>0</v>
      </c>
      <c r="WWA68" s="30">
        <f t="shared" si="349"/>
        <v>0</v>
      </c>
      <c r="WWB68" s="30">
        <f t="shared" si="349"/>
        <v>0</v>
      </c>
      <c r="WWC68" s="30">
        <f t="shared" si="349"/>
        <v>0</v>
      </c>
      <c r="WWD68" s="30">
        <f t="shared" si="349"/>
        <v>0</v>
      </c>
      <c r="WWE68" s="30">
        <f t="shared" si="349"/>
        <v>0</v>
      </c>
      <c r="WWF68" s="30">
        <f t="shared" si="349"/>
        <v>0</v>
      </c>
      <c r="WWG68" s="30">
        <f t="shared" si="349"/>
        <v>0</v>
      </c>
      <c r="WWH68" s="30">
        <f t="shared" si="349"/>
        <v>0</v>
      </c>
      <c r="WWI68" s="30">
        <f t="shared" si="349"/>
        <v>0</v>
      </c>
      <c r="WWJ68" s="30">
        <f t="shared" si="349"/>
        <v>0</v>
      </c>
      <c r="WWK68" s="30">
        <f t="shared" si="349"/>
        <v>0</v>
      </c>
      <c r="WWL68" s="30">
        <f t="shared" si="349"/>
        <v>0</v>
      </c>
      <c r="WWM68" s="30">
        <f t="shared" si="349"/>
        <v>0</v>
      </c>
      <c r="WWN68" s="30">
        <f t="shared" si="349"/>
        <v>0</v>
      </c>
      <c r="WWO68" s="30">
        <f t="shared" si="349"/>
        <v>0</v>
      </c>
      <c r="WWP68" s="30">
        <f t="shared" si="349"/>
        <v>0</v>
      </c>
      <c r="WWQ68" s="30">
        <f t="shared" si="349"/>
        <v>0</v>
      </c>
      <c r="WWR68" s="30">
        <f t="shared" si="349"/>
        <v>0</v>
      </c>
      <c r="WWS68" s="30">
        <f t="shared" si="349"/>
        <v>0</v>
      </c>
      <c r="WWT68" s="30">
        <f t="shared" si="349"/>
        <v>0</v>
      </c>
      <c r="WWU68" s="30">
        <f t="shared" si="349"/>
        <v>0</v>
      </c>
      <c r="WWV68" s="30">
        <f t="shared" si="349"/>
        <v>0</v>
      </c>
      <c r="WWW68" s="30">
        <f t="shared" si="349"/>
        <v>0</v>
      </c>
      <c r="WWX68" s="30">
        <f t="shared" si="349"/>
        <v>0</v>
      </c>
      <c r="WWY68" s="30">
        <f t="shared" si="349"/>
        <v>0</v>
      </c>
      <c r="WWZ68" s="30">
        <f t="shared" si="349"/>
        <v>0</v>
      </c>
      <c r="WXA68" s="30">
        <f t="shared" si="349"/>
        <v>0</v>
      </c>
      <c r="WXB68" s="30">
        <f t="shared" si="349"/>
        <v>0</v>
      </c>
      <c r="WXC68" s="30">
        <f t="shared" si="349"/>
        <v>0</v>
      </c>
      <c r="WXD68" s="30">
        <f t="shared" si="349"/>
        <v>0</v>
      </c>
      <c r="WXE68" s="30">
        <f t="shared" si="349"/>
        <v>0</v>
      </c>
      <c r="WXF68" s="30">
        <f t="shared" si="349"/>
        <v>0</v>
      </c>
      <c r="WXG68" s="30">
        <f t="shared" si="349"/>
        <v>0</v>
      </c>
      <c r="WXH68" s="30">
        <f t="shared" si="349"/>
        <v>0</v>
      </c>
      <c r="WXI68" s="30">
        <f t="shared" si="349"/>
        <v>0</v>
      </c>
      <c r="WXJ68" s="30">
        <f t="shared" si="349"/>
        <v>0</v>
      </c>
      <c r="WXK68" s="30">
        <f t="shared" si="349"/>
        <v>0</v>
      </c>
      <c r="WXL68" s="30">
        <f t="shared" si="349"/>
        <v>0</v>
      </c>
      <c r="WXM68" s="30">
        <f t="shared" si="349"/>
        <v>0</v>
      </c>
      <c r="WXN68" s="30">
        <f t="shared" si="349"/>
        <v>0</v>
      </c>
      <c r="WXO68" s="30">
        <f t="shared" si="349"/>
        <v>0</v>
      </c>
      <c r="WXP68" s="30">
        <f t="shared" si="349"/>
        <v>0</v>
      </c>
      <c r="WXQ68" s="30">
        <f t="shared" si="349"/>
        <v>0</v>
      </c>
      <c r="WXR68" s="30">
        <f t="shared" ref="WXR68:XAC68" si="350">IF(WXQ2&gt;year_stop,0,WXQ70)</f>
        <v>0</v>
      </c>
      <c r="WXS68" s="30">
        <f t="shared" si="350"/>
        <v>0</v>
      </c>
      <c r="WXT68" s="30">
        <f t="shared" si="350"/>
        <v>0</v>
      </c>
      <c r="WXU68" s="30">
        <f t="shared" si="350"/>
        <v>0</v>
      </c>
      <c r="WXV68" s="30">
        <f t="shared" si="350"/>
        <v>0</v>
      </c>
      <c r="WXW68" s="30">
        <f t="shared" si="350"/>
        <v>0</v>
      </c>
      <c r="WXX68" s="30">
        <f t="shared" si="350"/>
        <v>0</v>
      </c>
      <c r="WXY68" s="30">
        <f t="shared" si="350"/>
        <v>0</v>
      </c>
      <c r="WXZ68" s="30">
        <f t="shared" si="350"/>
        <v>0</v>
      </c>
      <c r="WYA68" s="30">
        <f t="shared" si="350"/>
        <v>0</v>
      </c>
      <c r="WYB68" s="30">
        <f t="shared" si="350"/>
        <v>0</v>
      </c>
      <c r="WYC68" s="30">
        <f t="shared" si="350"/>
        <v>0</v>
      </c>
      <c r="WYD68" s="30">
        <f t="shared" si="350"/>
        <v>0</v>
      </c>
      <c r="WYE68" s="30">
        <f t="shared" si="350"/>
        <v>0</v>
      </c>
      <c r="WYF68" s="30">
        <f t="shared" si="350"/>
        <v>0</v>
      </c>
      <c r="WYG68" s="30">
        <f t="shared" si="350"/>
        <v>0</v>
      </c>
      <c r="WYH68" s="30">
        <f t="shared" si="350"/>
        <v>0</v>
      </c>
      <c r="WYI68" s="30">
        <f t="shared" si="350"/>
        <v>0</v>
      </c>
      <c r="WYJ68" s="30">
        <f t="shared" si="350"/>
        <v>0</v>
      </c>
      <c r="WYK68" s="30">
        <f t="shared" si="350"/>
        <v>0</v>
      </c>
      <c r="WYL68" s="30">
        <f t="shared" si="350"/>
        <v>0</v>
      </c>
      <c r="WYM68" s="30">
        <f t="shared" si="350"/>
        <v>0</v>
      </c>
      <c r="WYN68" s="30">
        <f t="shared" si="350"/>
        <v>0</v>
      </c>
      <c r="WYO68" s="30">
        <f t="shared" si="350"/>
        <v>0</v>
      </c>
      <c r="WYP68" s="30">
        <f t="shared" si="350"/>
        <v>0</v>
      </c>
      <c r="WYQ68" s="30">
        <f t="shared" si="350"/>
        <v>0</v>
      </c>
      <c r="WYR68" s="30">
        <f t="shared" si="350"/>
        <v>0</v>
      </c>
      <c r="WYS68" s="30">
        <f t="shared" si="350"/>
        <v>0</v>
      </c>
      <c r="WYT68" s="30">
        <f t="shared" si="350"/>
        <v>0</v>
      </c>
      <c r="WYU68" s="30">
        <f t="shared" si="350"/>
        <v>0</v>
      </c>
      <c r="WYV68" s="30">
        <f t="shared" si="350"/>
        <v>0</v>
      </c>
      <c r="WYW68" s="30">
        <f t="shared" si="350"/>
        <v>0</v>
      </c>
      <c r="WYX68" s="30">
        <f t="shared" si="350"/>
        <v>0</v>
      </c>
      <c r="WYY68" s="30">
        <f t="shared" si="350"/>
        <v>0</v>
      </c>
      <c r="WYZ68" s="30">
        <f t="shared" si="350"/>
        <v>0</v>
      </c>
      <c r="WZA68" s="30">
        <f t="shared" si="350"/>
        <v>0</v>
      </c>
      <c r="WZB68" s="30">
        <f t="shared" si="350"/>
        <v>0</v>
      </c>
      <c r="WZC68" s="30">
        <f t="shared" si="350"/>
        <v>0</v>
      </c>
      <c r="WZD68" s="30">
        <f t="shared" si="350"/>
        <v>0</v>
      </c>
      <c r="WZE68" s="30">
        <f t="shared" si="350"/>
        <v>0</v>
      </c>
      <c r="WZF68" s="30">
        <f t="shared" si="350"/>
        <v>0</v>
      </c>
      <c r="WZG68" s="30">
        <f t="shared" si="350"/>
        <v>0</v>
      </c>
      <c r="WZH68" s="30">
        <f t="shared" si="350"/>
        <v>0</v>
      </c>
      <c r="WZI68" s="30">
        <f t="shared" si="350"/>
        <v>0</v>
      </c>
      <c r="WZJ68" s="30">
        <f t="shared" si="350"/>
        <v>0</v>
      </c>
      <c r="WZK68" s="30">
        <f t="shared" si="350"/>
        <v>0</v>
      </c>
      <c r="WZL68" s="30">
        <f t="shared" si="350"/>
        <v>0</v>
      </c>
      <c r="WZM68" s="30">
        <f t="shared" si="350"/>
        <v>0</v>
      </c>
      <c r="WZN68" s="30">
        <f t="shared" si="350"/>
        <v>0</v>
      </c>
      <c r="WZO68" s="30">
        <f t="shared" si="350"/>
        <v>0</v>
      </c>
      <c r="WZP68" s="30">
        <f t="shared" si="350"/>
        <v>0</v>
      </c>
      <c r="WZQ68" s="30">
        <f t="shared" si="350"/>
        <v>0</v>
      </c>
      <c r="WZR68" s="30">
        <f t="shared" si="350"/>
        <v>0</v>
      </c>
      <c r="WZS68" s="30">
        <f t="shared" si="350"/>
        <v>0</v>
      </c>
      <c r="WZT68" s="30">
        <f t="shared" si="350"/>
        <v>0</v>
      </c>
      <c r="WZU68" s="30">
        <f t="shared" si="350"/>
        <v>0</v>
      </c>
      <c r="WZV68" s="30">
        <f t="shared" si="350"/>
        <v>0</v>
      </c>
      <c r="WZW68" s="30">
        <f t="shared" si="350"/>
        <v>0</v>
      </c>
      <c r="WZX68" s="30">
        <f t="shared" si="350"/>
        <v>0</v>
      </c>
      <c r="WZY68" s="30">
        <f t="shared" si="350"/>
        <v>0</v>
      </c>
      <c r="WZZ68" s="30">
        <f t="shared" si="350"/>
        <v>0</v>
      </c>
      <c r="XAA68" s="30">
        <f t="shared" si="350"/>
        <v>0</v>
      </c>
      <c r="XAB68" s="30">
        <f t="shared" si="350"/>
        <v>0</v>
      </c>
      <c r="XAC68" s="30">
        <f t="shared" si="350"/>
        <v>0</v>
      </c>
      <c r="XAD68" s="30">
        <f t="shared" ref="XAD68:XCO68" si="351">IF(XAC2&gt;year_stop,0,XAC70)</f>
        <v>0</v>
      </c>
      <c r="XAE68" s="30">
        <f t="shared" si="351"/>
        <v>0</v>
      </c>
      <c r="XAF68" s="30">
        <f t="shared" si="351"/>
        <v>0</v>
      </c>
      <c r="XAG68" s="30">
        <f t="shared" si="351"/>
        <v>0</v>
      </c>
      <c r="XAH68" s="30">
        <f t="shared" si="351"/>
        <v>0</v>
      </c>
      <c r="XAI68" s="30">
        <f t="shared" si="351"/>
        <v>0</v>
      </c>
      <c r="XAJ68" s="30">
        <f t="shared" si="351"/>
        <v>0</v>
      </c>
      <c r="XAK68" s="30">
        <f t="shared" si="351"/>
        <v>0</v>
      </c>
      <c r="XAL68" s="30">
        <f t="shared" si="351"/>
        <v>0</v>
      </c>
      <c r="XAM68" s="30">
        <f t="shared" si="351"/>
        <v>0</v>
      </c>
      <c r="XAN68" s="30">
        <f t="shared" si="351"/>
        <v>0</v>
      </c>
      <c r="XAO68" s="30">
        <f t="shared" si="351"/>
        <v>0</v>
      </c>
      <c r="XAP68" s="30">
        <f t="shared" si="351"/>
        <v>0</v>
      </c>
      <c r="XAQ68" s="30">
        <f t="shared" si="351"/>
        <v>0</v>
      </c>
      <c r="XAR68" s="30">
        <f t="shared" si="351"/>
        <v>0</v>
      </c>
      <c r="XAS68" s="30">
        <f t="shared" si="351"/>
        <v>0</v>
      </c>
      <c r="XAT68" s="30">
        <f t="shared" si="351"/>
        <v>0</v>
      </c>
      <c r="XAU68" s="30">
        <f t="shared" si="351"/>
        <v>0</v>
      </c>
      <c r="XAV68" s="30">
        <f t="shared" si="351"/>
        <v>0</v>
      </c>
      <c r="XAW68" s="30">
        <f t="shared" si="351"/>
        <v>0</v>
      </c>
      <c r="XAX68" s="30">
        <f t="shared" si="351"/>
        <v>0</v>
      </c>
      <c r="XAY68" s="30">
        <f t="shared" si="351"/>
        <v>0</v>
      </c>
      <c r="XAZ68" s="30">
        <f t="shared" si="351"/>
        <v>0</v>
      </c>
      <c r="XBA68" s="30">
        <f t="shared" si="351"/>
        <v>0</v>
      </c>
      <c r="XBB68" s="30">
        <f t="shared" si="351"/>
        <v>0</v>
      </c>
      <c r="XBC68" s="30">
        <f t="shared" si="351"/>
        <v>0</v>
      </c>
      <c r="XBD68" s="30">
        <f t="shared" si="351"/>
        <v>0</v>
      </c>
      <c r="XBE68" s="30">
        <f t="shared" si="351"/>
        <v>0</v>
      </c>
      <c r="XBF68" s="30">
        <f t="shared" si="351"/>
        <v>0</v>
      </c>
      <c r="XBG68" s="30">
        <f t="shared" si="351"/>
        <v>0</v>
      </c>
      <c r="XBH68" s="30">
        <f t="shared" si="351"/>
        <v>0</v>
      </c>
      <c r="XBI68" s="30">
        <f t="shared" si="351"/>
        <v>0</v>
      </c>
      <c r="XBJ68" s="30">
        <f t="shared" si="351"/>
        <v>0</v>
      </c>
      <c r="XBK68" s="30">
        <f t="shared" si="351"/>
        <v>0</v>
      </c>
      <c r="XBL68" s="30">
        <f t="shared" si="351"/>
        <v>0</v>
      </c>
      <c r="XBM68" s="30">
        <f t="shared" si="351"/>
        <v>0</v>
      </c>
      <c r="XBN68" s="30">
        <f t="shared" si="351"/>
        <v>0</v>
      </c>
      <c r="XBO68" s="30">
        <f t="shared" si="351"/>
        <v>0</v>
      </c>
      <c r="XBP68" s="30">
        <f t="shared" si="351"/>
        <v>0</v>
      </c>
      <c r="XBQ68" s="30">
        <f t="shared" si="351"/>
        <v>0</v>
      </c>
      <c r="XBR68" s="30">
        <f t="shared" si="351"/>
        <v>0</v>
      </c>
      <c r="XBS68" s="30">
        <f t="shared" si="351"/>
        <v>0</v>
      </c>
      <c r="XBT68" s="30">
        <f t="shared" si="351"/>
        <v>0</v>
      </c>
      <c r="XBU68" s="30">
        <f t="shared" si="351"/>
        <v>0</v>
      </c>
      <c r="XBV68" s="30">
        <f t="shared" si="351"/>
        <v>0</v>
      </c>
      <c r="XBW68" s="30">
        <f t="shared" si="351"/>
        <v>0</v>
      </c>
      <c r="XBX68" s="30">
        <f t="shared" si="351"/>
        <v>0</v>
      </c>
      <c r="XBY68" s="30">
        <f t="shared" si="351"/>
        <v>0</v>
      </c>
      <c r="XBZ68" s="30">
        <f t="shared" si="351"/>
        <v>0</v>
      </c>
      <c r="XCA68" s="30">
        <f t="shared" si="351"/>
        <v>0</v>
      </c>
      <c r="XCB68" s="30">
        <f t="shared" si="351"/>
        <v>0</v>
      </c>
      <c r="XCC68" s="30">
        <f t="shared" si="351"/>
        <v>0</v>
      </c>
      <c r="XCD68" s="30">
        <f t="shared" si="351"/>
        <v>0</v>
      </c>
      <c r="XCE68" s="30">
        <f t="shared" si="351"/>
        <v>0</v>
      </c>
      <c r="XCF68" s="30">
        <f t="shared" si="351"/>
        <v>0</v>
      </c>
      <c r="XCG68" s="30">
        <f t="shared" si="351"/>
        <v>0</v>
      </c>
      <c r="XCH68" s="30">
        <f t="shared" si="351"/>
        <v>0</v>
      </c>
      <c r="XCI68" s="30">
        <f t="shared" si="351"/>
        <v>0</v>
      </c>
      <c r="XCJ68" s="30">
        <f t="shared" si="351"/>
        <v>0</v>
      </c>
      <c r="XCK68" s="30">
        <f t="shared" si="351"/>
        <v>0</v>
      </c>
      <c r="XCL68" s="30">
        <f t="shared" si="351"/>
        <v>0</v>
      </c>
      <c r="XCM68" s="30">
        <f t="shared" si="351"/>
        <v>0</v>
      </c>
      <c r="XCN68" s="30">
        <f t="shared" si="351"/>
        <v>0</v>
      </c>
      <c r="XCO68" s="30">
        <f t="shared" si="351"/>
        <v>0</v>
      </c>
      <c r="XCP68" s="30">
        <f t="shared" ref="XCP68:XFD68" si="352">IF(XCO2&gt;year_stop,0,XCO70)</f>
        <v>0</v>
      </c>
      <c r="XCQ68" s="30">
        <f t="shared" si="352"/>
        <v>0</v>
      </c>
      <c r="XCR68" s="30">
        <f t="shared" si="352"/>
        <v>0</v>
      </c>
      <c r="XCS68" s="30">
        <f t="shared" si="352"/>
        <v>0</v>
      </c>
      <c r="XCT68" s="30">
        <f t="shared" si="352"/>
        <v>0</v>
      </c>
      <c r="XCU68" s="30">
        <f t="shared" si="352"/>
        <v>0</v>
      </c>
      <c r="XCV68" s="30">
        <f t="shared" si="352"/>
        <v>0</v>
      </c>
      <c r="XCW68" s="30">
        <f t="shared" si="352"/>
        <v>0</v>
      </c>
      <c r="XCX68" s="30">
        <f t="shared" si="352"/>
        <v>0</v>
      </c>
      <c r="XCY68" s="30">
        <f t="shared" si="352"/>
        <v>0</v>
      </c>
      <c r="XCZ68" s="30">
        <f t="shared" si="352"/>
        <v>0</v>
      </c>
      <c r="XDA68" s="30">
        <f t="shared" si="352"/>
        <v>0</v>
      </c>
      <c r="XDB68" s="30">
        <f t="shared" si="352"/>
        <v>0</v>
      </c>
      <c r="XDC68" s="30">
        <f t="shared" si="352"/>
        <v>0</v>
      </c>
      <c r="XDD68" s="30">
        <f t="shared" si="352"/>
        <v>0</v>
      </c>
      <c r="XDE68" s="30">
        <f t="shared" si="352"/>
        <v>0</v>
      </c>
      <c r="XDF68" s="30">
        <f t="shared" si="352"/>
        <v>0</v>
      </c>
      <c r="XDG68" s="30">
        <f t="shared" si="352"/>
        <v>0</v>
      </c>
      <c r="XDH68" s="30">
        <f t="shared" si="352"/>
        <v>0</v>
      </c>
      <c r="XDI68" s="30">
        <f t="shared" si="352"/>
        <v>0</v>
      </c>
      <c r="XDJ68" s="30">
        <f t="shared" si="352"/>
        <v>0</v>
      </c>
      <c r="XDK68" s="30">
        <f t="shared" si="352"/>
        <v>0</v>
      </c>
      <c r="XDL68" s="30">
        <f t="shared" si="352"/>
        <v>0</v>
      </c>
      <c r="XDM68" s="30">
        <f t="shared" si="352"/>
        <v>0</v>
      </c>
      <c r="XDN68" s="30">
        <f t="shared" si="352"/>
        <v>0</v>
      </c>
      <c r="XDO68" s="30">
        <f t="shared" si="352"/>
        <v>0</v>
      </c>
      <c r="XDP68" s="30">
        <f t="shared" si="352"/>
        <v>0</v>
      </c>
      <c r="XDQ68" s="30">
        <f t="shared" si="352"/>
        <v>0</v>
      </c>
      <c r="XDR68" s="30">
        <f t="shared" si="352"/>
        <v>0</v>
      </c>
      <c r="XDS68" s="30">
        <f t="shared" si="352"/>
        <v>0</v>
      </c>
      <c r="XDT68" s="30">
        <f t="shared" si="352"/>
        <v>0</v>
      </c>
      <c r="XDU68" s="30">
        <f t="shared" si="352"/>
        <v>0</v>
      </c>
      <c r="XDV68" s="30">
        <f t="shared" si="352"/>
        <v>0</v>
      </c>
      <c r="XDW68" s="30">
        <f t="shared" si="352"/>
        <v>0</v>
      </c>
      <c r="XDX68" s="30">
        <f t="shared" si="352"/>
        <v>0</v>
      </c>
      <c r="XDY68" s="30">
        <f t="shared" si="352"/>
        <v>0</v>
      </c>
      <c r="XDZ68" s="30">
        <f t="shared" si="352"/>
        <v>0</v>
      </c>
      <c r="XEA68" s="30">
        <f t="shared" si="352"/>
        <v>0</v>
      </c>
      <c r="XEB68" s="30">
        <f t="shared" si="352"/>
        <v>0</v>
      </c>
      <c r="XEC68" s="30">
        <f t="shared" si="352"/>
        <v>0</v>
      </c>
      <c r="XED68" s="30">
        <f t="shared" si="352"/>
        <v>0</v>
      </c>
      <c r="XEE68" s="30">
        <f t="shared" si="352"/>
        <v>0</v>
      </c>
      <c r="XEF68" s="30">
        <f t="shared" si="352"/>
        <v>0</v>
      </c>
      <c r="XEG68" s="30">
        <f t="shared" si="352"/>
        <v>0</v>
      </c>
      <c r="XEH68" s="30">
        <f t="shared" si="352"/>
        <v>0</v>
      </c>
      <c r="XEI68" s="30">
        <f t="shared" si="352"/>
        <v>0</v>
      </c>
      <c r="XEJ68" s="30">
        <f t="shared" si="352"/>
        <v>0</v>
      </c>
      <c r="XEK68" s="30">
        <f t="shared" si="352"/>
        <v>0</v>
      </c>
      <c r="XEL68" s="30">
        <f t="shared" si="352"/>
        <v>0</v>
      </c>
      <c r="XEM68" s="30">
        <f t="shared" si="352"/>
        <v>0</v>
      </c>
      <c r="XEN68" s="30">
        <f t="shared" si="352"/>
        <v>0</v>
      </c>
      <c r="XEO68" s="30">
        <f t="shared" si="352"/>
        <v>0</v>
      </c>
      <c r="XEP68" s="30">
        <f t="shared" si="352"/>
        <v>0</v>
      </c>
      <c r="XEQ68" s="30">
        <f t="shared" si="352"/>
        <v>0</v>
      </c>
      <c r="XER68" s="30">
        <f t="shared" si="352"/>
        <v>0</v>
      </c>
      <c r="XES68" s="30">
        <f t="shared" si="352"/>
        <v>0</v>
      </c>
      <c r="XET68" s="30">
        <f t="shared" si="352"/>
        <v>0</v>
      </c>
      <c r="XEU68" s="30">
        <f t="shared" si="352"/>
        <v>0</v>
      </c>
      <c r="XEV68" s="30">
        <f t="shared" si="352"/>
        <v>0</v>
      </c>
      <c r="XEW68" s="30">
        <f t="shared" si="352"/>
        <v>0</v>
      </c>
      <c r="XEX68" s="30">
        <f t="shared" si="352"/>
        <v>0</v>
      </c>
      <c r="XEY68" s="30">
        <f t="shared" si="352"/>
        <v>0</v>
      </c>
      <c r="XEZ68" s="30">
        <f t="shared" si="352"/>
        <v>0</v>
      </c>
      <c r="XFA68" s="30">
        <f t="shared" si="352"/>
        <v>0</v>
      </c>
      <c r="XFB68" s="30">
        <f t="shared" si="352"/>
        <v>0</v>
      </c>
      <c r="XFC68" s="30">
        <f t="shared" si="352"/>
        <v>0</v>
      </c>
      <c r="XFD68" s="30">
        <f t="shared" si="352"/>
        <v>0</v>
      </c>
    </row>
    <row r="69" spans="1:16384" outlineLevel="1" x14ac:dyDescent="0.35">
      <c r="C69" t="s">
        <v>378</v>
      </c>
      <c r="D69" s="59" t="s">
        <v>233</v>
      </c>
      <c r="E69" s="43">
        <f t="shared" ca="1" si="95"/>
        <v>-10.855253896850456</v>
      </c>
      <c r="F69" s="30">
        <f t="shared" ref="F69:AP69" ca="1" si="353">F64</f>
        <v>125.94003921014144</v>
      </c>
      <c r="G69" s="30">
        <f t="shared" ca="1" si="353"/>
        <v>60.344643796073569</v>
      </c>
      <c r="H69" s="30">
        <f t="shared" ca="1" si="353"/>
        <v>15.675850709170902</v>
      </c>
      <c r="I69" s="30">
        <f t="shared" ca="1" si="353"/>
        <v>2.083922802979373</v>
      </c>
      <c r="J69" s="30">
        <f t="shared" ca="1" si="353"/>
        <v>-2.1839167396230437</v>
      </c>
      <c r="K69" s="30">
        <f t="shared" ca="1" si="353"/>
        <v>-60.860483200723309</v>
      </c>
      <c r="L69" s="30">
        <f t="shared" ca="1" si="353"/>
        <v>52.603226454224455</v>
      </c>
      <c r="M69" s="30">
        <f t="shared" ca="1" si="353"/>
        <v>11.989118706607655</v>
      </c>
      <c r="N69" s="30">
        <f t="shared" ca="1" si="353"/>
        <v>-0.41221028111584701</v>
      </c>
      <c r="O69" s="30">
        <f t="shared" ca="1" si="353"/>
        <v>-4.3570608501712513</v>
      </c>
      <c r="P69" s="30">
        <f t="shared" ca="1" si="353"/>
        <v>-5.7725841653523844</v>
      </c>
      <c r="Q69" s="30">
        <f t="shared" ca="1" si="353"/>
        <v>-74.733092830108262</v>
      </c>
      <c r="R69" s="30">
        <f t="shared" ca="1" si="353"/>
        <v>54.910196097653909</v>
      </c>
      <c r="S69" s="30">
        <f t="shared" ca="1" si="353"/>
        <v>10.760483785494102</v>
      </c>
      <c r="T69" s="30">
        <f t="shared" ca="1" si="353"/>
        <v>-2.7852417334884763</v>
      </c>
      <c r="U69" s="30">
        <f t="shared" ca="1" si="353"/>
        <v>-7.1591450770607707</v>
      </c>
      <c r="V69" s="30">
        <f t="shared" ca="1" si="353"/>
        <v>-8.7912715413946785</v>
      </c>
      <c r="W69" s="30">
        <f t="shared" ca="1" si="353"/>
        <v>-91.254964626576708</v>
      </c>
      <c r="X69" s="30">
        <f t="shared" ca="1" si="353"/>
        <v>56.905428771225274</v>
      </c>
      <c r="Y69" s="30">
        <f t="shared" ca="1" si="353"/>
        <v>8.7287333429473506</v>
      </c>
      <c r="Z69" s="30">
        <f t="shared" ca="1" si="353"/>
        <v>-6.1309703871134502</v>
      </c>
      <c r="AA69" s="30">
        <f t="shared" ca="1" si="353"/>
        <v>-11.007798717691117</v>
      </c>
      <c r="AB69" s="30">
        <f t="shared" ca="1" si="353"/>
        <v>-12.902528421070969</v>
      </c>
      <c r="AC69" s="30">
        <f t="shared" ca="1" si="353"/>
        <v>-112.44562900187822</v>
      </c>
      <c r="AD69" s="30">
        <f t="shared" ca="1" si="353"/>
        <v>58.238022067579124</v>
      </c>
      <c r="AE69" s="30">
        <f t="shared" ca="1" si="353"/>
        <v>6.2965657501551391</v>
      </c>
      <c r="AF69" s="30">
        <f t="shared" ca="1" si="353"/>
        <v>-10.520303958216459</v>
      </c>
      <c r="AG69" s="30">
        <f t="shared" ca="1" si="353"/>
        <v>-16.122965722435254</v>
      </c>
      <c r="AH69" s="30">
        <f t="shared" ca="1" si="353"/>
        <v>-18.378076687512625</v>
      </c>
      <c r="AI69" s="30">
        <f t="shared" ca="1" si="353"/>
        <v>-19.513241449569925</v>
      </c>
      <c r="AJ69" s="30">
        <f t="shared" ca="1" si="353"/>
        <v>0</v>
      </c>
      <c r="AK69" s="30">
        <f t="shared" ca="1" si="353"/>
        <v>0</v>
      </c>
      <c r="AL69" s="30">
        <f t="shared" ca="1" si="353"/>
        <v>0</v>
      </c>
      <c r="AM69" s="30">
        <f t="shared" ca="1" si="353"/>
        <v>0</v>
      </c>
      <c r="AN69" s="30">
        <f t="shared" ca="1" si="353"/>
        <v>0</v>
      </c>
      <c r="AO69" s="30">
        <f t="shared" ca="1" si="353"/>
        <v>0</v>
      </c>
      <c r="AP69" s="30">
        <f t="shared" ca="1" si="353"/>
        <v>0</v>
      </c>
      <c r="AQ69" s="30">
        <f t="shared" ref="AQ69:BI69" ca="1" si="354">AQ64</f>
        <v>0</v>
      </c>
      <c r="AR69" s="30">
        <f t="shared" ca="1" si="354"/>
        <v>0</v>
      </c>
      <c r="AS69" s="30">
        <f t="shared" ca="1" si="354"/>
        <v>0</v>
      </c>
      <c r="AT69" s="30">
        <f t="shared" ca="1" si="354"/>
        <v>-10</v>
      </c>
      <c r="AU69" s="30">
        <f t="shared" ca="1" si="354"/>
        <v>0</v>
      </c>
      <c r="AV69" s="30">
        <f t="shared" ca="1" si="354"/>
        <v>0</v>
      </c>
      <c r="AW69" s="30">
        <f t="shared" ca="1" si="354"/>
        <v>0</v>
      </c>
      <c r="AX69" s="30">
        <f t="shared" ca="1" si="354"/>
        <v>0</v>
      </c>
      <c r="AY69" s="30">
        <f t="shared" ca="1" si="354"/>
        <v>0</v>
      </c>
      <c r="AZ69" s="30">
        <f t="shared" ca="1" si="354"/>
        <v>0</v>
      </c>
      <c r="BA69" s="30">
        <f t="shared" ca="1" si="354"/>
        <v>0</v>
      </c>
      <c r="BB69" s="30">
        <f t="shared" ca="1" si="354"/>
        <v>0</v>
      </c>
      <c r="BC69" s="30">
        <f t="shared" ca="1" si="354"/>
        <v>0</v>
      </c>
      <c r="BD69" s="30">
        <f t="shared" ca="1" si="354"/>
        <v>0</v>
      </c>
      <c r="BE69" s="30">
        <f t="shared" ca="1" si="354"/>
        <v>0</v>
      </c>
      <c r="BF69" s="30">
        <f t="shared" ca="1" si="354"/>
        <v>0</v>
      </c>
      <c r="BG69" s="30">
        <f t="shared" ca="1" si="354"/>
        <v>0</v>
      </c>
      <c r="BH69" s="30">
        <f t="shared" ca="1" si="354"/>
        <v>0</v>
      </c>
      <c r="BI69" s="30">
        <f t="shared" ca="1" si="354"/>
        <v>0</v>
      </c>
    </row>
    <row r="70" spans="1:16384" outlineLevel="1" x14ac:dyDescent="0.35">
      <c r="C70" t="s">
        <v>267</v>
      </c>
      <c r="D70" s="59" t="s">
        <v>233</v>
      </c>
      <c r="E70" s="43">
        <f t="shared" ca="1" si="95"/>
        <v>4445.350608761908</v>
      </c>
      <c r="F70" s="30">
        <f ca="1">F68+F69</f>
        <v>136.79529310699189</v>
      </c>
      <c r="G70" s="30">
        <f ca="1">G68+G69</f>
        <v>197.13993690306546</v>
      </c>
      <c r="H70" s="30">
        <f t="shared" ref="H70:AP70" ca="1" si="355">H68+H69</f>
        <v>212.81578761223636</v>
      </c>
      <c r="I70" s="30">
        <f t="shared" ca="1" si="355"/>
        <v>214.89971041521574</v>
      </c>
      <c r="J70" s="30">
        <f t="shared" ca="1" si="355"/>
        <v>212.71579367559269</v>
      </c>
      <c r="K70" s="30">
        <f t="shared" ca="1" si="355"/>
        <v>151.85531047486938</v>
      </c>
      <c r="L70" s="30">
        <f t="shared" ca="1" si="355"/>
        <v>204.45853692909384</v>
      </c>
      <c r="M70" s="30">
        <f t="shared" ca="1" si="355"/>
        <v>216.44765563570149</v>
      </c>
      <c r="N70" s="30">
        <f t="shared" ca="1" si="355"/>
        <v>216.03544535458565</v>
      </c>
      <c r="O70" s="30">
        <f t="shared" ca="1" si="355"/>
        <v>211.6783845044144</v>
      </c>
      <c r="P70" s="30">
        <f t="shared" ca="1" si="355"/>
        <v>205.90580033906201</v>
      </c>
      <c r="Q70" s="30">
        <f t="shared" ca="1" si="355"/>
        <v>131.17270750895375</v>
      </c>
      <c r="R70" s="30">
        <f t="shared" ca="1" si="355"/>
        <v>186.08290360660766</v>
      </c>
      <c r="S70" s="30">
        <f t="shared" ca="1" si="355"/>
        <v>196.84338739210176</v>
      </c>
      <c r="T70" s="30">
        <f t="shared" ca="1" si="355"/>
        <v>194.05814565861328</v>
      </c>
      <c r="U70" s="30">
        <f t="shared" ca="1" si="355"/>
        <v>186.89900058155251</v>
      </c>
      <c r="V70" s="30">
        <f t="shared" ca="1" si="355"/>
        <v>178.10772904015784</v>
      </c>
      <c r="W70" s="30">
        <f t="shared" ca="1" si="355"/>
        <v>86.852764413581127</v>
      </c>
      <c r="X70" s="30">
        <f t="shared" ca="1" si="355"/>
        <v>143.7581931848064</v>
      </c>
      <c r="Y70" s="30">
        <f t="shared" ca="1" si="355"/>
        <v>152.48692652775375</v>
      </c>
      <c r="Z70" s="30">
        <f t="shared" ca="1" si="355"/>
        <v>146.3559561406403</v>
      </c>
      <c r="AA70" s="30">
        <f t="shared" ca="1" si="355"/>
        <v>135.34815742294919</v>
      </c>
      <c r="AB70" s="30">
        <f t="shared" ca="1" si="355"/>
        <v>122.44562900187822</v>
      </c>
      <c r="AC70" s="30">
        <f t="shared" ca="1" si="355"/>
        <v>10</v>
      </c>
      <c r="AD70" s="30">
        <f t="shared" ca="1" si="355"/>
        <v>68.238022067579124</v>
      </c>
      <c r="AE70" s="30">
        <f t="shared" ca="1" si="355"/>
        <v>74.534587817734263</v>
      </c>
      <c r="AF70" s="30">
        <f t="shared" ca="1" si="355"/>
        <v>64.014283859517803</v>
      </c>
      <c r="AG70" s="30">
        <f t="shared" ca="1" si="355"/>
        <v>47.89131813708255</v>
      </c>
      <c r="AH70" s="30">
        <f t="shared" ca="1" si="355"/>
        <v>29.513241449569925</v>
      </c>
      <c r="AI70" s="30">
        <f t="shared" ca="1" si="355"/>
        <v>10</v>
      </c>
      <c r="AJ70" s="30">
        <f t="shared" ca="1" si="355"/>
        <v>10</v>
      </c>
      <c r="AK70" s="30">
        <f t="shared" ca="1" si="355"/>
        <v>10</v>
      </c>
      <c r="AL70" s="30">
        <f t="shared" ca="1" si="355"/>
        <v>10</v>
      </c>
      <c r="AM70" s="30">
        <f t="shared" ca="1" si="355"/>
        <v>10</v>
      </c>
      <c r="AN70" s="30">
        <f t="shared" ca="1" si="355"/>
        <v>10</v>
      </c>
      <c r="AO70" s="30">
        <f t="shared" ca="1" si="355"/>
        <v>10</v>
      </c>
      <c r="AP70" s="30">
        <f t="shared" ca="1" si="355"/>
        <v>10</v>
      </c>
      <c r="AQ70" s="30">
        <f t="shared" ref="AQ70:BI70" ca="1" si="356">AQ68+AQ69</f>
        <v>10</v>
      </c>
      <c r="AR70" s="30">
        <f t="shared" ca="1" si="356"/>
        <v>10</v>
      </c>
      <c r="AS70" s="30">
        <f t="shared" ca="1" si="356"/>
        <v>10</v>
      </c>
      <c r="AT70" s="30">
        <f t="shared" ca="1" si="356"/>
        <v>0</v>
      </c>
      <c r="AU70" s="30">
        <f t="shared" ca="1" si="356"/>
        <v>0</v>
      </c>
      <c r="AV70" s="30">
        <f t="shared" ca="1" si="356"/>
        <v>0</v>
      </c>
      <c r="AW70" s="30">
        <f t="shared" ca="1" si="356"/>
        <v>0</v>
      </c>
      <c r="AX70" s="30">
        <f t="shared" ca="1" si="356"/>
        <v>0</v>
      </c>
      <c r="AY70" s="30">
        <f t="shared" ca="1" si="356"/>
        <v>0</v>
      </c>
      <c r="AZ70" s="30">
        <f t="shared" ca="1" si="356"/>
        <v>0</v>
      </c>
      <c r="BA70" s="30">
        <f t="shared" ca="1" si="356"/>
        <v>0</v>
      </c>
      <c r="BB70" s="30">
        <f t="shared" ca="1" si="356"/>
        <v>0</v>
      </c>
      <c r="BC70" s="30">
        <f t="shared" ca="1" si="356"/>
        <v>0</v>
      </c>
      <c r="BD70" s="30">
        <f t="shared" ca="1" si="356"/>
        <v>0</v>
      </c>
      <c r="BE70" s="30">
        <f t="shared" ca="1" si="356"/>
        <v>0</v>
      </c>
      <c r="BF70" s="30">
        <f t="shared" ca="1" si="356"/>
        <v>0</v>
      </c>
      <c r="BG70" s="30">
        <f t="shared" ca="1" si="356"/>
        <v>0</v>
      </c>
      <c r="BH70" s="30">
        <f t="shared" ca="1" si="356"/>
        <v>0</v>
      </c>
      <c r="BI70" s="30">
        <f t="shared" ca="1" si="356"/>
        <v>0</v>
      </c>
    </row>
    <row r="71" spans="1:16384" outlineLevel="1" x14ac:dyDescent="0.35">
      <c r="C71" s="56" t="s">
        <v>259</v>
      </c>
      <c r="E71" s="107">
        <f ca="1">COUNTIF(F70:BI70,"&lt;0")</f>
        <v>0</v>
      </c>
      <c r="AP71" s="5"/>
    </row>
    <row r="72" spans="1:16384" ht="15" outlineLevel="1" thickBot="1" x14ac:dyDescent="0.4">
      <c r="A72" s="22" t="s">
        <v>622</v>
      </c>
      <c r="B72" s="22"/>
      <c r="C72" s="23"/>
      <c r="D72" s="23"/>
      <c r="E72" s="21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</row>
    <row r="73" spans="1:16384" outlineLevel="1" x14ac:dyDescent="0.35"/>
    <row r="74" spans="1:16384" ht="15" outlineLevel="1" thickBot="1" x14ac:dyDescent="0.4">
      <c r="A74" s="22" t="s">
        <v>258</v>
      </c>
      <c r="B74" s="22"/>
      <c r="C74" s="23"/>
      <c r="D74" s="23"/>
      <c r="E74" s="21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</row>
    <row r="75" spans="1:16384" outlineLevel="1" x14ac:dyDescent="0.35">
      <c r="C75" t="s">
        <v>240</v>
      </c>
      <c r="D75" s="59" t="s">
        <v>233</v>
      </c>
      <c r="E75" s="15">
        <f ca="1">AVERAGE(F75:BI75)</f>
        <v>891.55772397122598</v>
      </c>
      <c r="F75" s="9">
        <f>assumptions!E295</f>
        <v>726.52215729049703</v>
      </c>
      <c r="G75" s="5">
        <f t="shared" ref="G75:BR75" ca="1" si="357">IF(G2&gt;year_stop,0,F78)</f>
        <v>931.00166768800887</v>
      </c>
      <c r="H75" s="5">
        <f t="shared" ca="1" si="357"/>
        <v>997.17600439925695</v>
      </c>
      <c r="I75" s="5">
        <f t="shared" ca="1" si="357"/>
        <v>1020.8443610997633</v>
      </c>
      <c r="J75" s="5">
        <f t="shared" ca="1" si="357"/>
        <v>1032.6748396713363</v>
      </c>
      <c r="K75" s="5">
        <f t="shared" ca="1" si="357"/>
        <v>1041.673582106848</v>
      </c>
      <c r="L75" s="5">
        <f t="shared" ca="1" si="357"/>
        <v>1160.7543810563625</v>
      </c>
      <c r="M75" s="5">
        <f t="shared" ca="1" si="357"/>
        <v>1219.3583896198193</v>
      </c>
      <c r="N75" s="5">
        <f t="shared" ca="1" si="357"/>
        <v>1238.4074302621254</v>
      </c>
      <c r="O75" s="5">
        <f t="shared" ca="1" si="357"/>
        <v>1246.0879189106474</v>
      </c>
      <c r="P75" s="5">
        <f t="shared" ca="1" si="357"/>
        <v>1250.8332761547097</v>
      </c>
      <c r="Q75" s="5">
        <f t="shared" ca="1" si="357"/>
        <v>1255.1528111227071</v>
      </c>
      <c r="R75" s="5">
        <f t="shared" ca="1" si="357"/>
        <v>1393.002269680389</v>
      </c>
      <c r="S75" s="5">
        <f t="shared" ca="1" si="357"/>
        <v>1452.8743583144437</v>
      </c>
      <c r="T75" s="5">
        <f t="shared" ca="1" si="357"/>
        <v>1470.493588325483</v>
      </c>
      <c r="U75" s="5">
        <f t="shared" ca="1" si="357"/>
        <v>1476.3682902780865</v>
      </c>
      <c r="V75" s="5">
        <f t="shared" ca="1" si="357"/>
        <v>1479.5853589798826</v>
      </c>
      <c r="W75" s="5">
        <f t="shared" ca="1" si="357"/>
        <v>1482.8113729486463</v>
      </c>
      <c r="X75" s="5">
        <f t="shared" ca="1" si="357"/>
        <v>1646.0518393857246</v>
      </c>
      <c r="Y75" s="5">
        <f t="shared" ca="1" si="357"/>
        <v>1709.2109039782579</v>
      </c>
      <c r="Z75" s="5">
        <f t="shared" ca="1" si="357"/>
        <v>1726.826748881218</v>
      </c>
      <c r="AA75" s="5">
        <f t="shared" ca="1" si="357"/>
        <v>1732.0662111065826</v>
      </c>
      <c r="AB75" s="5">
        <f t="shared" ca="1" si="357"/>
        <v>1734.778751011303</v>
      </c>
      <c r="AC75" s="5">
        <f t="shared" ca="1" si="357"/>
        <v>1737.8282023429722</v>
      </c>
      <c r="AD75" s="5">
        <f t="shared" ca="1" si="357"/>
        <v>1929.2767067689038</v>
      </c>
      <c r="AE75" s="5">
        <f t="shared" ca="1" si="357"/>
        <v>1998.7344026140315</v>
      </c>
      <c r="AF75" s="5">
        <f t="shared" ca="1" si="357"/>
        <v>2017.4657437462281</v>
      </c>
      <c r="AG75" s="5">
        <f t="shared" ca="1" si="357"/>
        <v>2022.5659600411186</v>
      </c>
      <c r="AH75" s="5">
        <f t="shared" ca="1" si="357"/>
        <v>2025.0708254239644</v>
      </c>
      <c r="AI75" s="5">
        <f t="shared" ca="1" si="357"/>
        <v>2028.1697752432849</v>
      </c>
      <c r="AJ75" s="5">
        <f t="shared" ca="1" si="357"/>
        <v>1975.0261366691716</v>
      </c>
      <c r="AK75" s="5">
        <f t="shared" ca="1" si="357"/>
        <v>1876.4819545148885</v>
      </c>
      <c r="AL75" s="5">
        <f t="shared" ca="1" si="357"/>
        <v>1722.889651045143</v>
      </c>
      <c r="AM75" s="5">
        <f t="shared" ca="1" si="357"/>
        <v>1505.4583790315351</v>
      </c>
      <c r="AN75" s="5">
        <f t="shared" ca="1" si="357"/>
        <v>1214.4096302715584</v>
      </c>
      <c r="AO75" s="5">
        <f t="shared" ca="1" si="357"/>
        <v>874.09707767513089</v>
      </c>
      <c r="AP75" s="5">
        <f t="shared" ca="1" si="357"/>
        <v>414.78643259356187</v>
      </c>
      <c r="AQ75" s="5">
        <f t="shared" ca="1" si="357"/>
        <v>-74.933961663753109</v>
      </c>
      <c r="AR75" s="5">
        <f t="shared" ca="1" si="357"/>
        <v>-623.3847488924655</v>
      </c>
      <c r="AS75" s="5">
        <f t="shared" ca="1" si="357"/>
        <v>-1233.4009536219492</v>
      </c>
      <c r="AT75" s="5">
        <f t="shared" ca="1" si="357"/>
        <v>-1907.8651836867728</v>
      </c>
      <c r="AU75" s="5">
        <f t="shared" si="357"/>
        <v>0</v>
      </c>
      <c r="AV75" s="5">
        <f t="shared" si="357"/>
        <v>0</v>
      </c>
      <c r="AW75" s="5">
        <f t="shared" si="357"/>
        <v>0</v>
      </c>
      <c r="AX75" s="5">
        <f t="shared" si="357"/>
        <v>0</v>
      </c>
      <c r="AY75" s="5">
        <f t="shared" si="357"/>
        <v>0</v>
      </c>
      <c r="AZ75" s="5">
        <f t="shared" si="357"/>
        <v>0</v>
      </c>
      <c r="BA75" s="5">
        <f t="shared" si="357"/>
        <v>0</v>
      </c>
      <c r="BB75" s="5">
        <f t="shared" si="357"/>
        <v>0</v>
      </c>
      <c r="BC75" s="5">
        <f t="shared" si="357"/>
        <v>0</v>
      </c>
      <c r="BD75" s="5">
        <f t="shared" si="357"/>
        <v>0</v>
      </c>
      <c r="BE75" s="5">
        <f t="shared" si="357"/>
        <v>0</v>
      </c>
      <c r="BF75" s="5">
        <f t="shared" si="357"/>
        <v>0</v>
      </c>
      <c r="BG75" s="5">
        <f t="shared" si="357"/>
        <v>0</v>
      </c>
      <c r="BH75" s="5">
        <f t="shared" si="357"/>
        <v>0</v>
      </c>
      <c r="BI75" s="5">
        <f t="shared" si="357"/>
        <v>0</v>
      </c>
      <c r="BJ75" s="5">
        <f t="shared" si="357"/>
        <v>0</v>
      </c>
      <c r="BK75" s="5">
        <f t="shared" si="357"/>
        <v>0</v>
      </c>
      <c r="BL75" s="5">
        <f t="shared" si="357"/>
        <v>0</v>
      </c>
      <c r="BM75" s="5">
        <f t="shared" si="357"/>
        <v>0</v>
      </c>
      <c r="BN75" s="5">
        <f t="shared" si="357"/>
        <v>0</v>
      </c>
      <c r="BO75" s="5">
        <f t="shared" si="357"/>
        <v>0</v>
      </c>
      <c r="BP75" s="5">
        <f t="shared" si="357"/>
        <v>0</v>
      </c>
      <c r="BQ75" s="5">
        <f t="shared" si="357"/>
        <v>0</v>
      </c>
      <c r="BR75" s="5">
        <f t="shared" si="357"/>
        <v>0</v>
      </c>
      <c r="BS75" s="5">
        <f t="shared" ref="BS75:ED75" si="358">IF(BS2&gt;year_stop,0,BR78)</f>
        <v>0</v>
      </c>
      <c r="BT75" s="5">
        <f t="shared" si="358"/>
        <v>0</v>
      </c>
      <c r="BU75" s="5">
        <f t="shared" si="358"/>
        <v>0</v>
      </c>
      <c r="BV75" s="5">
        <f t="shared" si="358"/>
        <v>0</v>
      </c>
      <c r="BW75" s="5">
        <f t="shared" si="358"/>
        <v>0</v>
      </c>
      <c r="BX75" s="5">
        <f t="shared" si="358"/>
        <v>0</v>
      </c>
      <c r="BY75" s="5">
        <f t="shared" si="358"/>
        <v>0</v>
      </c>
      <c r="BZ75" s="5">
        <f t="shared" si="358"/>
        <v>0</v>
      </c>
      <c r="CA75" s="5">
        <f t="shared" si="358"/>
        <v>0</v>
      </c>
      <c r="CB75" s="5">
        <f t="shared" si="358"/>
        <v>0</v>
      </c>
      <c r="CC75" s="5">
        <f t="shared" si="358"/>
        <v>0</v>
      </c>
      <c r="CD75" s="5">
        <f t="shared" si="358"/>
        <v>0</v>
      </c>
      <c r="CE75" s="5">
        <f t="shared" si="358"/>
        <v>0</v>
      </c>
      <c r="CF75" s="5">
        <f t="shared" si="358"/>
        <v>0</v>
      </c>
      <c r="CG75" s="5">
        <f t="shared" si="358"/>
        <v>0</v>
      </c>
      <c r="CH75" s="5">
        <f t="shared" si="358"/>
        <v>0</v>
      </c>
      <c r="CI75" s="5">
        <f t="shared" si="358"/>
        <v>0</v>
      </c>
      <c r="CJ75" s="5">
        <f t="shared" si="358"/>
        <v>0</v>
      </c>
      <c r="CK75" s="5">
        <f t="shared" si="358"/>
        <v>0</v>
      </c>
      <c r="CL75" s="5">
        <f t="shared" si="358"/>
        <v>0</v>
      </c>
      <c r="CM75" s="5">
        <f t="shared" si="358"/>
        <v>0</v>
      </c>
      <c r="CN75" s="5">
        <f t="shared" si="358"/>
        <v>0</v>
      </c>
      <c r="CO75" s="5">
        <f t="shared" si="358"/>
        <v>0</v>
      </c>
      <c r="CP75" s="5">
        <f t="shared" si="358"/>
        <v>0</v>
      </c>
      <c r="CQ75" s="5">
        <f t="shared" si="358"/>
        <v>0</v>
      </c>
      <c r="CR75" s="5">
        <f t="shared" si="358"/>
        <v>0</v>
      </c>
      <c r="CS75" s="5">
        <f t="shared" si="358"/>
        <v>0</v>
      </c>
      <c r="CT75" s="5">
        <f t="shared" si="358"/>
        <v>0</v>
      </c>
      <c r="CU75" s="5">
        <f t="shared" si="358"/>
        <v>0</v>
      </c>
      <c r="CV75" s="5">
        <f t="shared" si="358"/>
        <v>0</v>
      </c>
      <c r="CW75" s="5">
        <f t="shared" si="358"/>
        <v>0</v>
      </c>
      <c r="CX75" s="5">
        <f t="shared" si="358"/>
        <v>0</v>
      </c>
      <c r="CY75" s="5">
        <f t="shared" si="358"/>
        <v>0</v>
      </c>
      <c r="CZ75" s="5">
        <f t="shared" si="358"/>
        <v>0</v>
      </c>
      <c r="DA75" s="5">
        <f t="shared" si="358"/>
        <v>0</v>
      </c>
      <c r="DB75" s="5">
        <f t="shared" si="358"/>
        <v>0</v>
      </c>
      <c r="DC75" s="5">
        <f t="shared" si="358"/>
        <v>0</v>
      </c>
      <c r="DD75" s="5">
        <f t="shared" si="358"/>
        <v>0</v>
      </c>
      <c r="DE75" s="5">
        <f t="shared" si="358"/>
        <v>0</v>
      </c>
      <c r="DF75" s="5">
        <f t="shared" si="358"/>
        <v>0</v>
      </c>
      <c r="DG75" s="5">
        <f t="shared" si="358"/>
        <v>0</v>
      </c>
      <c r="DH75" s="5">
        <f t="shared" si="358"/>
        <v>0</v>
      </c>
      <c r="DI75" s="5">
        <f t="shared" si="358"/>
        <v>0</v>
      </c>
      <c r="DJ75" s="5">
        <f t="shared" si="358"/>
        <v>0</v>
      </c>
      <c r="DK75" s="5">
        <f t="shared" si="358"/>
        <v>0</v>
      </c>
      <c r="DL75" s="5">
        <f t="shared" si="358"/>
        <v>0</v>
      </c>
      <c r="DM75" s="5">
        <f t="shared" si="358"/>
        <v>0</v>
      </c>
      <c r="DN75" s="5">
        <f t="shared" si="358"/>
        <v>0</v>
      </c>
      <c r="DO75" s="5">
        <f t="shared" si="358"/>
        <v>0</v>
      </c>
      <c r="DP75" s="5">
        <f t="shared" si="358"/>
        <v>0</v>
      </c>
      <c r="DQ75" s="5">
        <f t="shared" si="358"/>
        <v>0</v>
      </c>
      <c r="DR75" s="5">
        <f t="shared" si="358"/>
        <v>0</v>
      </c>
      <c r="DS75" s="5">
        <f t="shared" si="358"/>
        <v>0</v>
      </c>
      <c r="DT75" s="5">
        <f t="shared" si="358"/>
        <v>0</v>
      </c>
      <c r="DU75" s="5">
        <f t="shared" si="358"/>
        <v>0</v>
      </c>
      <c r="DV75" s="5">
        <f t="shared" si="358"/>
        <v>0</v>
      </c>
      <c r="DW75" s="5">
        <f t="shared" si="358"/>
        <v>0</v>
      </c>
      <c r="DX75" s="5">
        <f t="shared" si="358"/>
        <v>0</v>
      </c>
      <c r="DY75" s="5">
        <f t="shared" si="358"/>
        <v>0</v>
      </c>
      <c r="DZ75" s="5">
        <f t="shared" si="358"/>
        <v>0</v>
      </c>
      <c r="EA75" s="5">
        <f t="shared" si="358"/>
        <v>0</v>
      </c>
      <c r="EB75" s="5">
        <f t="shared" si="358"/>
        <v>0</v>
      </c>
      <c r="EC75" s="5">
        <f t="shared" si="358"/>
        <v>0</v>
      </c>
      <c r="ED75" s="5">
        <f t="shared" si="358"/>
        <v>0</v>
      </c>
      <c r="EE75" s="5">
        <f t="shared" ref="EE75:GP75" si="359">IF(EE2&gt;year_stop,0,ED78)</f>
        <v>0</v>
      </c>
      <c r="EF75" s="5">
        <f t="shared" si="359"/>
        <v>0</v>
      </c>
      <c r="EG75" s="5">
        <f t="shared" si="359"/>
        <v>0</v>
      </c>
      <c r="EH75" s="5">
        <f t="shared" si="359"/>
        <v>0</v>
      </c>
      <c r="EI75" s="5">
        <f t="shared" si="359"/>
        <v>0</v>
      </c>
      <c r="EJ75" s="5">
        <f t="shared" si="359"/>
        <v>0</v>
      </c>
      <c r="EK75" s="5">
        <f t="shared" si="359"/>
        <v>0</v>
      </c>
      <c r="EL75" s="5">
        <f t="shared" si="359"/>
        <v>0</v>
      </c>
      <c r="EM75" s="5">
        <f t="shared" si="359"/>
        <v>0</v>
      </c>
      <c r="EN75" s="5">
        <f t="shared" si="359"/>
        <v>0</v>
      </c>
      <c r="EO75" s="5">
        <f t="shared" si="359"/>
        <v>0</v>
      </c>
      <c r="EP75" s="5">
        <f t="shared" si="359"/>
        <v>0</v>
      </c>
      <c r="EQ75" s="5">
        <f t="shared" si="359"/>
        <v>0</v>
      </c>
      <c r="ER75" s="5">
        <f t="shared" si="359"/>
        <v>0</v>
      </c>
      <c r="ES75" s="5">
        <f t="shared" si="359"/>
        <v>0</v>
      </c>
      <c r="ET75" s="5">
        <f t="shared" si="359"/>
        <v>0</v>
      </c>
      <c r="EU75" s="5">
        <f t="shared" si="359"/>
        <v>0</v>
      </c>
      <c r="EV75" s="5">
        <f t="shared" si="359"/>
        <v>0</v>
      </c>
      <c r="EW75" s="5">
        <f t="shared" si="359"/>
        <v>0</v>
      </c>
      <c r="EX75" s="5">
        <f t="shared" si="359"/>
        <v>0</v>
      </c>
      <c r="EY75" s="5">
        <f t="shared" si="359"/>
        <v>0</v>
      </c>
      <c r="EZ75" s="5">
        <f t="shared" si="359"/>
        <v>0</v>
      </c>
      <c r="FA75" s="5">
        <f t="shared" si="359"/>
        <v>0</v>
      </c>
      <c r="FB75" s="5">
        <f t="shared" si="359"/>
        <v>0</v>
      </c>
      <c r="FC75" s="5">
        <f t="shared" si="359"/>
        <v>0</v>
      </c>
      <c r="FD75" s="5">
        <f t="shared" si="359"/>
        <v>0</v>
      </c>
      <c r="FE75" s="5">
        <f t="shared" si="359"/>
        <v>0</v>
      </c>
      <c r="FF75" s="5">
        <f t="shared" si="359"/>
        <v>0</v>
      </c>
      <c r="FG75" s="5">
        <f t="shared" si="359"/>
        <v>0</v>
      </c>
      <c r="FH75" s="5">
        <f t="shared" si="359"/>
        <v>0</v>
      </c>
      <c r="FI75" s="5">
        <f t="shared" si="359"/>
        <v>0</v>
      </c>
      <c r="FJ75" s="5">
        <f t="shared" si="359"/>
        <v>0</v>
      </c>
      <c r="FK75" s="5">
        <f t="shared" si="359"/>
        <v>0</v>
      </c>
      <c r="FL75" s="5">
        <f t="shared" si="359"/>
        <v>0</v>
      </c>
      <c r="FM75" s="5">
        <f t="shared" si="359"/>
        <v>0</v>
      </c>
      <c r="FN75" s="5">
        <f t="shared" si="359"/>
        <v>0</v>
      </c>
      <c r="FO75" s="5">
        <f t="shared" si="359"/>
        <v>0</v>
      </c>
      <c r="FP75" s="5">
        <f t="shared" si="359"/>
        <v>0</v>
      </c>
      <c r="FQ75" s="5">
        <f t="shared" si="359"/>
        <v>0</v>
      </c>
      <c r="FR75" s="5">
        <f t="shared" si="359"/>
        <v>0</v>
      </c>
      <c r="FS75" s="5">
        <f t="shared" si="359"/>
        <v>0</v>
      </c>
      <c r="FT75" s="5">
        <f t="shared" si="359"/>
        <v>0</v>
      </c>
      <c r="FU75" s="5">
        <f t="shared" si="359"/>
        <v>0</v>
      </c>
      <c r="FV75" s="5">
        <f t="shared" si="359"/>
        <v>0</v>
      </c>
      <c r="FW75" s="5">
        <f t="shared" si="359"/>
        <v>0</v>
      </c>
      <c r="FX75" s="5">
        <f t="shared" si="359"/>
        <v>0</v>
      </c>
      <c r="FY75" s="5">
        <f t="shared" si="359"/>
        <v>0</v>
      </c>
      <c r="FZ75" s="5">
        <f t="shared" si="359"/>
        <v>0</v>
      </c>
      <c r="GA75" s="5">
        <f t="shared" si="359"/>
        <v>0</v>
      </c>
      <c r="GB75" s="5">
        <f t="shared" si="359"/>
        <v>0</v>
      </c>
      <c r="GC75" s="5">
        <f t="shared" si="359"/>
        <v>0</v>
      </c>
      <c r="GD75" s="5">
        <f t="shared" si="359"/>
        <v>0</v>
      </c>
      <c r="GE75" s="5">
        <f t="shared" si="359"/>
        <v>0</v>
      </c>
      <c r="GF75" s="5">
        <f t="shared" si="359"/>
        <v>0</v>
      </c>
      <c r="GG75" s="5">
        <f t="shared" si="359"/>
        <v>0</v>
      </c>
      <c r="GH75" s="5">
        <f t="shared" si="359"/>
        <v>0</v>
      </c>
      <c r="GI75" s="5">
        <f t="shared" si="359"/>
        <v>0</v>
      </c>
      <c r="GJ75" s="5">
        <f t="shared" si="359"/>
        <v>0</v>
      </c>
      <c r="GK75" s="5">
        <f t="shared" si="359"/>
        <v>0</v>
      </c>
      <c r="GL75" s="5">
        <f t="shared" si="359"/>
        <v>0</v>
      </c>
      <c r="GM75" s="5">
        <f t="shared" si="359"/>
        <v>0</v>
      </c>
      <c r="GN75" s="5">
        <f t="shared" si="359"/>
        <v>0</v>
      </c>
      <c r="GO75" s="5">
        <f t="shared" si="359"/>
        <v>0</v>
      </c>
      <c r="GP75" s="5">
        <f t="shared" si="359"/>
        <v>0</v>
      </c>
      <c r="GQ75" s="5">
        <f t="shared" ref="GQ75:JB75" si="360">IF(GQ2&gt;year_stop,0,GP78)</f>
        <v>0</v>
      </c>
      <c r="GR75" s="5">
        <f t="shared" si="360"/>
        <v>0</v>
      </c>
      <c r="GS75" s="5">
        <f t="shared" si="360"/>
        <v>0</v>
      </c>
      <c r="GT75" s="5">
        <f t="shared" si="360"/>
        <v>0</v>
      </c>
      <c r="GU75" s="5">
        <f t="shared" si="360"/>
        <v>0</v>
      </c>
      <c r="GV75" s="5">
        <f t="shared" si="360"/>
        <v>0</v>
      </c>
      <c r="GW75" s="5">
        <f t="shared" si="360"/>
        <v>0</v>
      </c>
      <c r="GX75" s="5">
        <f t="shared" si="360"/>
        <v>0</v>
      </c>
      <c r="GY75" s="5">
        <f t="shared" si="360"/>
        <v>0</v>
      </c>
      <c r="GZ75" s="5">
        <f t="shared" si="360"/>
        <v>0</v>
      </c>
      <c r="HA75" s="5">
        <f t="shared" si="360"/>
        <v>0</v>
      </c>
      <c r="HB75" s="5">
        <f t="shared" si="360"/>
        <v>0</v>
      </c>
      <c r="HC75" s="5">
        <f t="shared" si="360"/>
        <v>0</v>
      </c>
      <c r="HD75" s="5">
        <f t="shared" si="360"/>
        <v>0</v>
      </c>
      <c r="HE75" s="5">
        <f t="shared" si="360"/>
        <v>0</v>
      </c>
      <c r="HF75" s="5">
        <f t="shared" si="360"/>
        <v>0</v>
      </c>
      <c r="HG75" s="5">
        <f t="shared" si="360"/>
        <v>0</v>
      </c>
      <c r="HH75" s="5">
        <f t="shared" si="360"/>
        <v>0</v>
      </c>
      <c r="HI75" s="5">
        <f t="shared" si="360"/>
        <v>0</v>
      </c>
      <c r="HJ75" s="5">
        <f t="shared" si="360"/>
        <v>0</v>
      </c>
      <c r="HK75" s="5">
        <f t="shared" si="360"/>
        <v>0</v>
      </c>
      <c r="HL75" s="5">
        <f t="shared" si="360"/>
        <v>0</v>
      </c>
      <c r="HM75" s="5">
        <f t="shared" si="360"/>
        <v>0</v>
      </c>
      <c r="HN75" s="5">
        <f t="shared" si="360"/>
        <v>0</v>
      </c>
      <c r="HO75" s="5">
        <f t="shared" si="360"/>
        <v>0</v>
      </c>
      <c r="HP75" s="5">
        <f t="shared" si="360"/>
        <v>0</v>
      </c>
      <c r="HQ75" s="5">
        <f t="shared" si="360"/>
        <v>0</v>
      </c>
      <c r="HR75" s="5">
        <f t="shared" si="360"/>
        <v>0</v>
      </c>
      <c r="HS75" s="5">
        <f t="shared" si="360"/>
        <v>0</v>
      </c>
      <c r="HT75" s="5">
        <f t="shared" si="360"/>
        <v>0</v>
      </c>
      <c r="HU75" s="5">
        <f t="shared" si="360"/>
        <v>0</v>
      </c>
      <c r="HV75" s="5">
        <f t="shared" si="360"/>
        <v>0</v>
      </c>
      <c r="HW75" s="5">
        <f t="shared" si="360"/>
        <v>0</v>
      </c>
      <c r="HX75" s="5">
        <f t="shared" si="360"/>
        <v>0</v>
      </c>
      <c r="HY75" s="5">
        <f t="shared" si="360"/>
        <v>0</v>
      </c>
      <c r="HZ75" s="5">
        <f t="shared" si="360"/>
        <v>0</v>
      </c>
      <c r="IA75" s="5">
        <f t="shared" si="360"/>
        <v>0</v>
      </c>
      <c r="IB75" s="5">
        <f t="shared" si="360"/>
        <v>0</v>
      </c>
      <c r="IC75" s="5">
        <f t="shared" si="360"/>
        <v>0</v>
      </c>
      <c r="ID75" s="5">
        <f t="shared" si="360"/>
        <v>0</v>
      </c>
      <c r="IE75" s="5">
        <f t="shared" si="360"/>
        <v>0</v>
      </c>
      <c r="IF75" s="5">
        <f t="shared" si="360"/>
        <v>0</v>
      </c>
      <c r="IG75" s="5">
        <f t="shared" si="360"/>
        <v>0</v>
      </c>
      <c r="IH75" s="5">
        <f t="shared" si="360"/>
        <v>0</v>
      </c>
      <c r="II75" s="5">
        <f t="shared" si="360"/>
        <v>0</v>
      </c>
      <c r="IJ75" s="5">
        <f t="shared" si="360"/>
        <v>0</v>
      </c>
      <c r="IK75" s="5">
        <f t="shared" si="360"/>
        <v>0</v>
      </c>
      <c r="IL75" s="5">
        <f t="shared" si="360"/>
        <v>0</v>
      </c>
      <c r="IM75" s="5">
        <f t="shared" si="360"/>
        <v>0</v>
      </c>
      <c r="IN75" s="5">
        <f t="shared" si="360"/>
        <v>0</v>
      </c>
      <c r="IO75" s="5">
        <f t="shared" si="360"/>
        <v>0</v>
      </c>
      <c r="IP75" s="5">
        <f t="shared" si="360"/>
        <v>0</v>
      </c>
      <c r="IQ75" s="5">
        <f t="shared" si="360"/>
        <v>0</v>
      </c>
      <c r="IR75" s="5">
        <f t="shared" si="360"/>
        <v>0</v>
      </c>
      <c r="IS75" s="5">
        <f t="shared" si="360"/>
        <v>0</v>
      </c>
      <c r="IT75" s="5">
        <f t="shared" si="360"/>
        <v>0</v>
      </c>
      <c r="IU75" s="5">
        <f t="shared" si="360"/>
        <v>0</v>
      </c>
      <c r="IV75" s="5">
        <f t="shared" si="360"/>
        <v>0</v>
      </c>
      <c r="IW75" s="5">
        <f t="shared" si="360"/>
        <v>0</v>
      </c>
      <c r="IX75" s="5">
        <f t="shared" si="360"/>
        <v>0</v>
      </c>
      <c r="IY75" s="5">
        <f t="shared" si="360"/>
        <v>0</v>
      </c>
      <c r="IZ75" s="5">
        <f t="shared" si="360"/>
        <v>0</v>
      </c>
      <c r="JA75" s="5">
        <f t="shared" si="360"/>
        <v>0</v>
      </c>
      <c r="JB75" s="5">
        <f t="shared" si="360"/>
        <v>0</v>
      </c>
      <c r="JC75" s="5">
        <f t="shared" ref="JC75:LN75" si="361">IF(JC2&gt;year_stop,0,JB78)</f>
        <v>0</v>
      </c>
      <c r="JD75" s="5">
        <f t="shared" si="361"/>
        <v>0</v>
      </c>
      <c r="JE75" s="5">
        <f t="shared" si="361"/>
        <v>0</v>
      </c>
      <c r="JF75" s="5">
        <f t="shared" si="361"/>
        <v>0</v>
      </c>
      <c r="JG75" s="5">
        <f t="shared" si="361"/>
        <v>0</v>
      </c>
      <c r="JH75" s="5">
        <f t="shared" si="361"/>
        <v>0</v>
      </c>
      <c r="JI75" s="5">
        <f t="shared" si="361"/>
        <v>0</v>
      </c>
      <c r="JJ75" s="5">
        <f t="shared" si="361"/>
        <v>0</v>
      </c>
      <c r="JK75" s="5">
        <f t="shared" si="361"/>
        <v>0</v>
      </c>
      <c r="JL75" s="5">
        <f t="shared" si="361"/>
        <v>0</v>
      </c>
      <c r="JM75" s="5">
        <f t="shared" si="361"/>
        <v>0</v>
      </c>
      <c r="JN75" s="5">
        <f t="shared" si="361"/>
        <v>0</v>
      </c>
      <c r="JO75" s="5">
        <f t="shared" si="361"/>
        <v>0</v>
      </c>
      <c r="JP75" s="5">
        <f t="shared" si="361"/>
        <v>0</v>
      </c>
      <c r="JQ75" s="5">
        <f t="shared" si="361"/>
        <v>0</v>
      </c>
      <c r="JR75" s="5">
        <f t="shared" si="361"/>
        <v>0</v>
      </c>
      <c r="JS75" s="5">
        <f t="shared" si="361"/>
        <v>0</v>
      </c>
      <c r="JT75" s="5">
        <f t="shared" si="361"/>
        <v>0</v>
      </c>
      <c r="JU75" s="5">
        <f t="shared" si="361"/>
        <v>0</v>
      </c>
      <c r="JV75" s="5">
        <f t="shared" si="361"/>
        <v>0</v>
      </c>
      <c r="JW75" s="5">
        <f t="shared" si="361"/>
        <v>0</v>
      </c>
      <c r="JX75" s="5">
        <f t="shared" si="361"/>
        <v>0</v>
      </c>
      <c r="JY75" s="5">
        <f t="shared" si="361"/>
        <v>0</v>
      </c>
      <c r="JZ75" s="5">
        <f t="shared" si="361"/>
        <v>0</v>
      </c>
      <c r="KA75" s="5">
        <f t="shared" si="361"/>
        <v>0</v>
      </c>
      <c r="KB75" s="5">
        <f t="shared" si="361"/>
        <v>0</v>
      </c>
      <c r="KC75" s="5">
        <f t="shared" si="361"/>
        <v>0</v>
      </c>
      <c r="KD75" s="5">
        <f t="shared" si="361"/>
        <v>0</v>
      </c>
      <c r="KE75" s="5">
        <f t="shared" si="361"/>
        <v>0</v>
      </c>
      <c r="KF75" s="5">
        <f t="shared" si="361"/>
        <v>0</v>
      </c>
      <c r="KG75" s="5">
        <f t="shared" si="361"/>
        <v>0</v>
      </c>
      <c r="KH75" s="5">
        <f t="shared" si="361"/>
        <v>0</v>
      </c>
      <c r="KI75" s="5">
        <f t="shared" si="361"/>
        <v>0</v>
      </c>
      <c r="KJ75" s="5">
        <f t="shared" si="361"/>
        <v>0</v>
      </c>
      <c r="KK75" s="5">
        <f t="shared" si="361"/>
        <v>0</v>
      </c>
      <c r="KL75" s="5">
        <f t="shared" si="361"/>
        <v>0</v>
      </c>
      <c r="KM75" s="5">
        <f t="shared" si="361"/>
        <v>0</v>
      </c>
      <c r="KN75" s="5">
        <f t="shared" si="361"/>
        <v>0</v>
      </c>
      <c r="KO75" s="5">
        <f t="shared" si="361"/>
        <v>0</v>
      </c>
      <c r="KP75" s="5">
        <f t="shared" si="361"/>
        <v>0</v>
      </c>
      <c r="KQ75" s="5">
        <f t="shared" si="361"/>
        <v>0</v>
      </c>
      <c r="KR75" s="5">
        <f t="shared" si="361"/>
        <v>0</v>
      </c>
      <c r="KS75" s="5">
        <f t="shared" si="361"/>
        <v>0</v>
      </c>
      <c r="KT75" s="5">
        <f t="shared" si="361"/>
        <v>0</v>
      </c>
      <c r="KU75" s="5">
        <f t="shared" si="361"/>
        <v>0</v>
      </c>
      <c r="KV75" s="5">
        <f t="shared" si="361"/>
        <v>0</v>
      </c>
      <c r="KW75" s="5">
        <f t="shared" si="361"/>
        <v>0</v>
      </c>
      <c r="KX75" s="5">
        <f t="shared" si="361"/>
        <v>0</v>
      </c>
      <c r="KY75" s="5">
        <f t="shared" si="361"/>
        <v>0</v>
      </c>
      <c r="KZ75" s="5">
        <f t="shared" si="361"/>
        <v>0</v>
      </c>
      <c r="LA75" s="5">
        <f t="shared" si="361"/>
        <v>0</v>
      </c>
      <c r="LB75" s="5">
        <f t="shared" si="361"/>
        <v>0</v>
      </c>
      <c r="LC75" s="5">
        <f t="shared" si="361"/>
        <v>0</v>
      </c>
      <c r="LD75" s="5">
        <f t="shared" si="361"/>
        <v>0</v>
      </c>
      <c r="LE75" s="5">
        <f t="shared" si="361"/>
        <v>0</v>
      </c>
      <c r="LF75" s="5">
        <f t="shared" si="361"/>
        <v>0</v>
      </c>
      <c r="LG75" s="5">
        <f t="shared" si="361"/>
        <v>0</v>
      </c>
      <c r="LH75" s="5">
        <f t="shared" si="361"/>
        <v>0</v>
      </c>
      <c r="LI75" s="5">
        <f t="shared" si="361"/>
        <v>0</v>
      </c>
      <c r="LJ75" s="5">
        <f t="shared" si="361"/>
        <v>0</v>
      </c>
      <c r="LK75" s="5">
        <f t="shared" si="361"/>
        <v>0</v>
      </c>
      <c r="LL75" s="5">
        <f t="shared" si="361"/>
        <v>0</v>
      </c>
      <c r="LM75" s="5">
        <f t="shared" si="361"/>
        <v>0</v>
      </c>
      <c r="LN75" s="5">
        <f t="shared" si="361"/>
        <v>0</v>
      </c>
      <c r="LO75" s="5">
        <f t="shared" ref="LO75:NZ75" si="362">IF(LO2&gt;year_stop,0,LN78)</f>
        <v>0</v>
      </c>
      <c r="LP75" s="5">
        <f t="shared" si="362"/>
        <v>0</v>
      </c>
      <c r="LQ75" s="5">
        <f t="shared" si="362"/>
        <v>0</v>
      </c>
      <c r="LR75" s="5">
        <f t="shared" si="362"/>
        <v>0</v>
      </c>
      <c r="LS75" s="5">
        <f t="shared" si="362"/>
        <v>0</v>
      </c>
      <c r="LT75" s="5">
        <f t="shared" si="362"/>
        <v>0</v>
      </c>
      <c r="LU75" s="5">
        <f t="shared" si="362"/>
        <v>0</v>
      </c>
      <c r="LV75" s="5">
        <f t="shared" si="362"/>
        <v>0</v>
      </c>
      <c r="LW75" s="5">
        <f t="shared" si="362"/>
        <v>0</v>
      </c>
      <c r="LX75" s="5">
        <f t="shared" si="362"/>
        <v>0</v>
      </c>
      <c r="LY75" s="5">
        <f t="shared" si="362"/>
        <v>0</v>
      </c>
      <c r="LZ75" s="5">
        <f t="shared" si="362"/>
        <v>0</v>
      </c>
      <c r="MA75" s="5">
        <f t="shared" si="362"/>
        <v>0</v>
      </c>
      <c r="MB75" s="5">
        <f t="shared" si="362"/>
        <v>0</v>
      </c>
      <c r="MC75" s="5">
        <f t="shared" si="362"/>
        <v>0</v>
      </c>
      <c r="MD75" s="5">
        <f t="shared" si="362"/>
        <v>0</v>
      </c>
      <c r="ME75" s="5">
        <f t="shared" si="362"/>
        <v>0</v>
      </c>
      <c r="MF75" s="5">
        <f t="shared" si="362"/>
        <v>0</v>
      </c>
      <c r="MG75" s="5">
        <f t="shared" si="362"/>
        <v>0</v>
      </c>
      <c r="MH75" s="5">
        <f t="shared" si="362"/>
        <v>0</v>
      </c>
      <c r="MI75" s="5">
        <f t="shared" si="362"/>
        <v>0</v>
      </c>
      <c r="MJ75" s="5">
        <f t="shared" si="362"/>
        <v>0</v>
      </c>
      <c r="MK75" s="5">
        <f t="shared" si="362"/>
        <v>0</v>
      </c>
      <c r="ML75" s="5">
        <f t="shared" si="362"/>
        <v>0</v>
      </c>
      <c r="MM75" s="5">
        <f t="shared" si="362"/>
        <v>0</v>
      </c>
      <c r="MN75" s="5">
        <f t="shared" si="362"/>
        <v>0</v>
      </c>
      <c r="MO75" s="5">
        <f t="shared" si="362"/>
        <v>0</v>
      </c>
      <c r="MP75" s="5">
        <f t="shared" si="362"/>
        <v>0</v>
      </c>
      <c r="MQ75" s="5">
        <f t="shared" si="362"/>
        <v>0</v>
      </c>
      <c r="MR75" s="5">
        <f t="shared" si="362"/>
        <v>0</v>
      </c>
      <c r="MS75" s="5">
        <f t="shared" si="362"/>
        <v>0</v>
      </c>
      <c r="MT75" s="5">
        <f t="shared" si="362"/>
        <v>0</v>
      </c>
      <c r="MU75" s="5">
        <f t="shared" si="362"/>
        <v>0</v>
      </c>
      <c r="MV75" s="5">
        <f t="shared" si="362"/>
        <v>0</v>
      </c>
      <c r="MW75" s="5">
        <f t="shared" si="362"/>
        <v>0</v>
      </c>
      <c r="MX75" s="5">
        <f t="shared" si="362"/>
        <v>0</v>
      </c>
      <c r="MY75" s="5">
        <f t="shared" si="362"/>
        <v>0</v>
      </c>
      <c r="MZ75" s="5">
        <f t="shared" si="362"/>
        <v>0</v>
      </c>
      <c r="NA75" s="5">
        <f t="shared" si="362"/>
        <v>0</v>
      </c>
      <c r="NB75" s="5">
        <f t="shared" si="362"/>
        <v>0</v>
      </c>
      <c r="NC75" s="5">
        <f t="shared" si="362"/>
        <v>0</v>
      </c>
      <c r="ND75" s="5">
        <f t="shared" si="362"/>
        <v>0</v>
      </c>
      <c r="NE75" s="5">
        <f t="shared" si="362"/>
        <v>0</v>
      </c>
      <c r="NF75" s="5">
        <f t="shared" si="362"/>
        <v>0</v>
      </c>
      <c r="NG75" s="5">
        <f t="shared" si="362"/>
        <v>0</v>
      </c>
      <c r="NH75" s="5">
        <f t="shared" si="362"/>
        <v>0</v>
      </c>
      <c r="NI75" s="5">
        <f t="shared" si="362"/>
        <v>0</v>
      </c>
      <c r="NJ75" s="5">
        <f t="shared" si="362"/>
        <v>0</v>
      </c>
      <c r="NK75" s="5">
        <f t="shared" si="362"/>
        <v>0</v>
      </c>
      <c r="NL75" s="5">
        <f t="shared" si="362"/>
        <v>0</v>
      </c>
      <c r="NM75" s="5">
        <f t="shared" si="362"/>
        <v>0</v>
      </c>
      <c r="NN75" s="5">
        <f t="shared" si="362"/>
        <v>0</v>
      </c>
      <c r="NO75" s="5">
        <f t="shared" si="362"/>
        <v>0</v>
      </c>
      <c r="NP75" s="5">
        <f t="shared" si="362"/>
        <v>0</v>
      </c>
      <c r="NQ75" s="5">
        <f t="shared" si="362"/>
        <v>0</v>
      </c>
      <c r="NR75" s="5">
        <f t="shared" si="362"/>
        <v>0</v>
      </c>
      <c r="NS75" s="5">
        <f t="shared" si="362"/>
        <v>0</v>
      </c>
      <c r="NT75" s="5">
        <f t="shared" si="362"/>
        <v>0</v>
      </c>
      <c r="NU75" s="5">
        <f t="shared" si="362"/>
        <v>0</v>
      </c>
      <c r="NV75" s="5">
        <f t="shared" si="362"/>
        <v>0</v>
      </c>
      <c r="NW75" s="5">
        <f t="shared" si="362"/>
        <v>0</v>
      </c>
      <c r="NX75" s="5">
        <f t="shared" si="362"/>
        <v>0</v>
      </c>
      <c r="NY75" s="5">
        <f t="shared" si="362"/>
        <v>0</v>
      </c>
      <c r="NZ75" s="5">
        <f t="shared" si="362"/>
        <v>0</v>
      </c>
      <c r="OA75" s="5">
        <f t="shared" ref="OA75:QL75" si="363">IF(OA2&gt;year_stop,0,NZ78)</f>
        <v>0</v>
      </c>
      <c r="OB75" s="5">
        <f t="shared" si="363"/>
        <v>0</v>
      </c>
      <c r="OC75" s="5">
        <f t="shared" si="363"/>
        <v>0</v>
      </c>
      <c r="OD75" s="5">
        <f t="shared" si="363"/>
        <v>0</v>
      </c>
      <c r="OE75" s="5">
        <f t="shared" si="363"/>
        <v>0</v>
      </c>
      <c r="OF75" s="5">
        <f t="shared" si="363"/>
        <v>0</v>
      </c>
      <c r="OG75" s="5">
        <f t="shared" si="363"/>
        <v>0</v>
      </c>
      <c r="OH75" s="5">
        <f t="shared" si="363"/>
        <v>0</v>
      </c>
      <c r="OI75" s="5">
        <f t="shared" si="363"/>
        <v>0</v>
      </c>
      <c r="OJ75" s="5">
        <f t="shared" si="363"/>
        <v>0</v>
      </c>
      <c r="OK75" s="5">
        <f t="shared" si="363"/>
        <v>0</v>
      </c>
      <c r="OL75" s="5">
        <f t="shared" si="363"/>
        <v>0</v>
      </c>
      <c r="OM75" s="5">
        <f t="shared" si="363"/>
        <v>0</v>
      </c>
      <c r="ON75" s="5">
        <f t="shared" si="363"/>
        <v>0</v>
      </c>
      <c r="OO75" s="5">
        <f t="shared" si="363"/>
        <v>0</v>
      </c>
      <c r="OP75" s="5">
        <f t="shared" si="363"/>
        <v>0</v>
      </c>
      <c r="OQ75" s="5">
        <f t="shared" si="363"/>
        <v>0</v>
      </c>
      <c r="OR75" s="5">
        <f t="shared" si="363"/>
        <v>0</v>
      </c>
      <c r="OS75" s="5">
        <f t="shared" si="363"/>
        <v>0</v>
      </c>
      <c r="OT75" s="5">
        <f t="shared" si="363"/>
        <v>0</v>
      </c>
      <c r="OU75" s="5">
        <f t="shared" si="363"/>
        <v>0</v>
      </c>
      <c r="OV75" s="5">
        <f t="shared" si="363"/>
        <v>0</v>
      </c>
      <c r="OW75" s="5">
        <f t="shared" si="363"/>
        <v>0</v>
      </c>
      <c r="OX75" s="5">
        <f t="shared" si="363"/>
        <v>0</v>
      </c>
      <c r="OY75" s="5">
        <f t="shared" si="363"/>
        <v>0</v>
      </c>
      <c r="OZ75" s="5">
        <f t="shared" si="363"/>
        <v>0</v>
      </c>
      <c r="PA75" s="5">
        <f t="shared" si="363"/>
        <v>0</v>
      </c>
      <c r="PB75" s="5">
        <f t="shared" si="363"/>
        <v>0</v>
      </c>
      <c r="PC75" s="5">
        <f t="shared" si="363"/>
        <v>0</v>
      </c>
      <c r="PD75" s="5">
        <f t="shared" si="363"/>
        <v>0</v>
      </c>
      <c r="PE75" s="5">
        <f t="shared" si="363"/>
        <v>0</v>
      </c>
      <c r="PF75" s="5">
        <f t="shared" si="363"/>
        <v>0</v>
      </c>
      <c r="PG75" s="5">
        <f t="shared" si="363"/>
        <v>0</v>
      </c>
      <c r="PH75" s="5">
        <f t="shared" si="363"/>
        <v>0</v>
      </c>
      <c r="PI75" s="5">
        <f t="shared" si="363"/>
        <v>0</v>
      </c>
      <c r="PJ75" s="5">
        <f t="shared" si="363"/>
        <v>0</v>
      </c>
      <c r="PK75" s="5">
        <f t="shared" si="363"/>
        <v>0</v>
      </c>
      <c r="PL75" s="5">
        <f t="shared" si="363"/>
        <v>0</v>
      </c>
      <c r="PM75" s="5">
        <f t="shared" si="363"/>
        <v>0</v>
      </c>
      <c r="PN75" s="5">
        <f t="shared" si="363"/>
        <v>0</v>
      </c>
      <c r="PO75" s="5">
        <f t="shared" si="363"/>
        <v>0</v>
      </c>
      <c r="PP75" s="5">
        <f t="shared" si="363"/>
        <v>0</v>
      </c>
      <c r="PQ75" s="5">
        <f t="shared" si="363"/>
        <v>0</v>
      </c>
      <c r="PR75" s="5">
        <f t="shared" si="363"/>
        <v>0</v>
      </c>
      <c r="PS75" s="5">
        <f t="shared" si="363"/>
        <v>0</v>
      </c>
      <c r="PT75" s="5">
        <f t="shared" si="363"/>
        <v>0</v>
      </c>
      <c r="PU75" s="5">
        <f t="shared" si="363"/>
        <v>0</v>
      </c>
      <c r="PV75" s="5">
        <f t="shared" si="363"/>
        <v>0</v>
      </c>
      <c r="PW75" s="5">
        <f t="shared" si="363"/>
        <v>0</v>
      </c>
      <c r="PX75" s="5">
        <f t="shared" si="363"/>
        <v>0</v>
      </c>
      <c r="PY75" s="5">
        <f t="shared" si="363"/>
        <v>0</v>
      </c>
      <c r="PZ75" s="5">
        <f t="shared" si="363"/>
        <v>0</v>
      </c>
      <c r="QA75" s="5">
        <f t="shared" si="363"/>
        <v>0</v>
      </c>
      <c r="QB75" s="5">
        <f t="shared" si="363"/>
        <v>0</v>
      </c>
      <c r="QC75" s="5">
        <f t="shared" si="363"/>
        <v>0</v>
      </c>
      <c r="QD75" s="5">
        <f t="shared" si="363"/>
        <v>0</v>
      </c>
      <c r="QE75" s="5">
        <f t="shared" si="363"/>
        <v>0</v>
      </c>
      <c r="QF75" s="5">
        <f t="shared" si="363"/>
        <v>0</v>
      </c>
      <c r="QG75" s="5">
        <f t="shared" si="363"/>
        <v>0</v>
      </c>
      <c r="QH75" s="5">
        <f t="shared" si="363"/>
        <v>0</v>
      </c>
      <c r="QI75" s="5">
        <f t="shared" si="363"/>
        <v>0</v>
      </c>
      <c r="QJ75" s="5">
        <f t="shared" si="363"/>
        <v>0</v>
      </c>
      <c r="QK75" s="5">
        <f t="shared" si="363"/>
        <v>0</v>
      </c>
      <c r="QL75" s="5">
        <f t="shared" si="363"/>
        <v>0</v>
      </c>
      <c r="QM75" s="5">
        <f t="shared" ref="QM75:SX75" si="364">IF(QM2&gt;year_stop,0,QL78)</f>
        <v>0</v>
      </c>
      <c r="QN75" s="5">
        <f t="shared" si="364"/>
        <v>0</v>
      </c>
      <c r="QO75" s="5">
        <f t="shared" si="364"/>
        <v>0</v>
      </c>
      <c r="QP75" s="5">
        <f t="shared" si="364"/>
        <v>0</v>
      </c>
      <c r="QQ75" s="5">
        <f t="shared" si="364"/>
        <v>0</v>
      </c>
      <c r="QR75" s="5">
        <f t="shared" si="364"/>
        <v>0</v>
      </c>
      <c r="QS75" s="5">
        <f t="shared" si="364"/>
        <v>0</v>
      </c>
      <c r="QT75" s="5">
        <f t="shared" si="364"/>
        <v>0</v>
      </c>
      <c r="QU75" s="5">
        <f t="shared" si="364"/>
        <v>0</v>
      </c>
      <c r="QV75" s="5">
        <f t="shared" si="364"/>
        <v>0</v>
      </c>
      <c r="QW75" s="5">
        <f t="shared" si="364"/>
        <v>0</v>
      </c>
      <c r="QX75" s="5">
        <f t="shared" si="364"/>
        <v>0</v>
      </c>
      <c r="QY75" s="5">
        <f t="shared" si="364"/>
        <v>0</v>
      </c>
      <c r="QZ75" s="5">
        <f t="shared" si="364"/>
        <v>0</v>
      </c>
      <c r="RA75" s="5">
        <f t="shared" si="364"/>
        <v>0</v>
      </c>
      <c r="RB75" s="5">
        <f t="shared" si="364"/>
        <v>0</v>
      </c>
      <c r="RC75" s="5">
        <f t="shared" si="364"/>
        <v>0</v>
      </c>
      <c r="RD75" s="5">
        <f t="shared" si="364"/>
        <v>0</v>
      </c>
      <c r="RE75" s="5">
        <f t="shared" si="364"/>
        <v>0</v>
      </c>
      <c r="RF75" s="5">
        <f t="shared" si="364"/>
        <v>0</v>
      </c>
      <c r="RG75" s="5">
        <f t="shared" si="364"/>
        <v>0</v>
      </c>
      <c r="RH75" s="5">
        <f t="shared" si="364"/>
        <v>0</v>
      </c>
      <c r="RI75" s="5">
        <f t="shared" si="364"/>
        <v>0</v>
      </c>
      <c r="RJ75" s="5">
        <f t="shared" si="364"/>
        <v>0</v>
      </c>
      <c r="RK75" s="5">
        <f t="shared" si="364"/>
        <v>0</v>
      </c>
      <c r="RL75" s="5">
        <f t="shared" si="364"/>
        <v>0</v>
      </c>
      <c r="RM75" s="5">
        <f t="shared" si="364"/>
        <v>0</v>
      </c>
      <c r="RN75" s="5">
        <f t="shared" si="364"/>
        <v>0</v>
      </c>
      <c r="RO75" s="5">
        <f t="shared" si="364"/>
        <v>0</v>
      </c>
      <c r="RP75" s="5">
        <f t="shared" si="364"/>
        <v>0</v>
      </c>
      <c r="RQ75" s="5">
        <f t="shared" si="364"/>
        <v>0</v>
      </c>
      <c r="RR75" s="5">
        <f t="shared" si="364"/>
        <v>0</v>
      </c>
      <c r="RS75" s="5">
        <f t="shared" si="364"/>
        <v>0</v>
      </c>
      <c r="RT75" s="5">
        <f t="shared" si="364"/>
        <v>0</v>
      </c>
      <c r="RU75" s="5">
        <f t="shared" si="364"/>
        <v>0</v>
      </c>
      <c r="RV75" s="5">
        <f t="shared" si="364"/>
        <v>0</v>
      </c>
      <c r="RW75" s="5">
        <f t="shared" si="364"/>
        <v>0</v>
      </c>
      <c r="RX75" s="5">
        <f t="shared" si="364"/>
        <v>0</v>
      </c>
      <c r="RY75" s="5">
        <f t="shared" si="364"/>
        <v>0</v>
      </c>
      <c r="RZ75" s="5">
        <f t="shared" si="364"/>
        <v>0</v>
      </c>
      <c r="SA75" s="5">
        <f t="shared" si="364"/>
        <v>0</v>
      </c>
      <c r="SB75" s="5">
        <f t="shared" si="364"/>
        <v>0</v>
      </c>
      <c r="SC75" s="5">
        <f t="shared" si="364"/>
        <v>0</v>
      </c>
      <c r="SD75" s="5">
        <f t="shared" si="364"/>
        <v>0</v>
      </c>
      <c r="SE75" s="5">
        <f t="shared" si="364"/>
        <v>0</v>
      </c>
      <c r="SF75" s="5">
        <f t="shared" si="364"/>
        <v>0</v>
      </c>
      <c r="SG75" s="5">
        <f t="shared" si="364"/>
        <v>0</v>
      </c>
      <c r="SH75" s="5">
        <f t="shared" si="364"/>
        <v>0</v>
      </c>
      <c r="SI75" s="5">
        <f t="shared" si="364"/>
        <v>0</v>
      </c>
      <c r="SJ75" s="5">
        <f t="shared" si="364"/>
        <v>0</v>
      </c>
      <c r="SK75" s="5">
        <f t="shared" si="364"/>
        <v>0</v>
      </c>
      <c r="SL75" s="5">
        <f t="shared" si="364"/>
        <v>0</v>
      </c>
      <c r="SM75" s="5">
        <f t="shared" si="364"/>
        <v>0</v>
      </c>
      <c r="SN75" s="5">
        <f t="shared" si="364"/>
        <v>0</v>
      </c>
      <c r="SO75" s="5">
        <f t="shared" si="364"/>
        <v>0</v>
      </c>
      <c r="SP75" s="5">
        <f t="shared" si="364"/>
        <v>0</v>
      </c>
      <c r="SQ75" s="5">
        <f t="shared" si="364"/>
        <v>0</v>
      </c>
      <c r="SR75" s="5">
        <f t="shared" si="364"/>
        <v>0</v>
      </c>
      <c r="SS75" s="5">
        <f t="shared" si="364"/>
        <v>0</v>
      </c>
      <c r="ST75" s="5">
        <f t="shared" si="364"/>
        <v>0</v>
      </c>
      <c r="SU75" s="5">
        <f t="shared" si="364"/>
        <v>0</v>
      </c>
      <c r="SV75" s="5">
        <f t="shared" si="364"/>
        <v>0</v>
      </c>
      <c r="SW75" s="5">
        <f t="shared" si="364"/>
        <v>0</v>
      </c>
      <c r="SX75" s="5">
        <f t="shared" si="364"/>
        <v>0</v>
      </c>
      <c r="SY75" s="5">
        <f t="shared" ref="SY75:VJ75" si="365">IF(SY2&gt;year_stop,0,SX78)</f>
        <v>0</v>
      </c>
      <c r="SZ75" s="5">
        <f t="shared" si="365"/>
        <v>0</v>
      </c>
      <c r="TA75" s="5">
        <f t="shared" si="365"/>
        <v>0</v>
      </c>
      <c r="TB75" s="5">
        <f t="shared" si="365"/>
        <v>0</v>
      </c>
      <c r="TC75" s="5">
        <f t="shared" si="365"/>
        <v>0</v>
      </c>
      <c r="TD75" s="5">
        <f t="shared" si="365"/>
        <v>0</v>
      </c>
      <c r="TE75" s="5">
        <f t="shared" si="365"/>
        <v>0</v>
      </c>
      <c r="TF75" s="5">
        <f t="shared" si="365"/>
        <v>0</v>
      </c>
      <c r="TG75" s="5">
        <f t="shared" si="365"/>
        <v>0</v>
      </c>
      <c r="TH75" s="5">
        <f t="shared" si="365"/>
        <v>0</v>
      </c>
      <c r="TI75" s="5">
        <f t="shared" si="365"/>
        <v>0</v>
      </c>
      <c r="TJ75" s="5">
        <f t="shared" si="365"/>
        <v>0</v>
      </c>
      <c r="TK75" s="5">
        <f t="shared" si="365"/>
        <v>0</v>
      </c>
      <c r="TL75" s="5">
        <f t="shared" si="365"/>
        <v>0</v>
      </c>
      <c r="TM75" s="5">
        <f t="shared" si="365"/>
        <v>0</v>
      </c>
      <c r="TN75" s="5">
        <f t="shared" si="365"/>
        <v>0</v>
      </c>
      <c r="TO75" s="5">
        <f t="shared" si="365"/>
        <v>0</v>
      </c>
      <c r="TP75" s="5">
        <f t="shared" si="365"/>
        <v>0</v>
      </c>
      <c r="TQ75" s="5">
        <f t="shared" si="365"/>
        <v>0</v>
      </c>
      <c r="TR75" s="5">
        <f t="shared" si="365"/>
        <v>0</v>
      </c>
      <c r="TS75" s="5">
        <f t="shared" si="365"/>
        <v>0</v>
      </c>
      <c r="TT75" s="5">
        <f t="shared" si="365"/>
        <v>0</v>
      </c>
      <c r="TU75" s="5">
        <f t="shared" si="365"/>
        <v>0</v>
      </c>
      <c r="TV75" s="5">
        <f t="shared" si="365"/>
        <v>0</v>
      </c>
      <c r="TW75" s="5">
        <f t="shared" si="365"/>
        <v>0</v>
      </c>
      <c r="TX75" s="5">
        <f t="shared" si="365"/>
        <v>0</v>
      </c>
      <c r="TY75" s="5">
        <f t="shared" si="365"/>
        <v>0</v>
      </c>
      <c r="TZ75" s="5">
        <f t="shared" si="365"/>
        <v>0</v>
      </c>
      <c r="UA75" s="5">
        <f t="shared" si="365"/>
        <v>0</v>
      </c>
      <c r="UB75" s="5">
        <f t="shared" si="365"/>
        <v>0</v>
      </c>
      <c r="UC75" s="5">
        <f t="shared" si="365"/>
        <v>0</v>
      </c>
      <c r="UD75" s="5">
        <f t="shared" si="365"/>
        <v>0</v>
      </c>
      <c r="UE75" s="5">
        <f t="shared" si="365"/>
        <v>0</v>
      </c>
      <c r="UF75" s="5">
        <f t="shared" si="365"/>
        <v>0</v>
      </c>
      <c r="UG75" s="5">
        <f t="shared" si="365"/>
        <v>0</v>
      </c>
      <c r="UH75" s="5">
        <f t="shared" si="365"/>
        <v>0</v>
      </c>
      <c r="UI75" s="5">
        <f t="shared" si="365"/>
        <v>0</v>
      </c>
      <c r="UJ75" s="5">
        <f t="shared" si="365"/>
        <v>0</v>
      </c>
      <c r="UK75" s="5">
        <f t="shared" si="365"/>
        <v>0</v>
      </c>
      <c r="UL75" s="5">
        <f t="shared" si="365"/>
        <v>0</v>
      </c>
      <c r="UM75" s="5">
        <f t="shared" si="365"/>
        <v>0</v>
      </c>
      <c r="UN75" s="5">
        <f t="shared" si="365"/>
        <v>0</v>
      </c>
      <c r="UO75" s="5">
        <f t="shared" si="365"/>
        <v>0</v>
      </c>
      <c r="UP75" s="5">
        <f t="shared" si="365"/>
        <v>0</v>
      </c>
      <c r="UQ75" s="5">
        <f t="shared" si="365"/>
        <v>0</v>
      </c>
      <c r="UR75" s="5">
        <f t="shared" si="365"/>
        <v>0</v>
      </c>
      <c r="US75" s="5">
        <f t="shared" si="365"/>
        <v>0</v>
      </c>
      <c r="UT75" s="5">
        <f t="shared" si="365"/>
        <v>0</v>
      </c>
      <c r="UU75" s="5">
        <f t="shared" si="365"/>
        <v>0</v>
      </c>
      <c r="UV75" s="5">
        <f t="shared" si="365"/>
        <v>0</v>
      </c>
      <c r="UW75" s="5">
        <f t="shared" si="365"/>
        <v>0</v>
      </c>
      <c r="UX75" s="5">
        <f t="shared" si="365"/>
        <v>0</v>
      </c>
      <c r="UY75" s="5">
        <f t="shared" si="365"/>
        <v>0</v>
      </c>
      <c r="UZ75" s="5">
        <f t="shared" si="365"/>
        <v>0</v>
      </c>
      <c r="VA75" s="5">
        <f t="shared" si="365"/>
        <v>0</v>
      </c>
      <c r="VB75" s="5">
        <f t="shared" si="365"/>
        <v>0</v>
      </c>
      <c r="VC75" s="5">
        <f t="shared" si="365"/>
        <v>0</v>
      </c>
      <c r="VD75" s="5">
        <f t="shared" si="365"/>
        <v>0</v>
      </c>
      <c r="VE75" s="5">
        <f t="shared" si="365"/>
        <v>0</v>
      </c>
      <c r="VF75" s="5">
        <f t="shared" si="365"/>
        <v>0</v>
      </c>
      <c r="VG75" s="5">
        <f t="shared" si="365"/>
        <v>0</v>
      </c>
      <c r="VH75" s="5">
        <f t="shared" si="365"/>
        <v>0</v>
      </c>
      <c r="VI75" s="5">
        <f t="shared" si="365"/>
        <v>0</v>
      </c>
      <c r="VJ75" s="5">
        <f t="shared" si="365"/>
        <v>0</v>
      </c>
      <c r="VK75" s="5">
        <f t="shared" ref="VK75:XV75" si="366">IF(VK2&gt;year_stop,0,VJ78)</f>
        <v>0</v>
      </c>
      <c r="VL75" s="5">
        <f t="shared" si="366"/>
        <v>0</v>
      </c>
      <c r="VM75" s="5">
        <f t="shared" si="366"/>
        <v>0</v>
      </c>
      <c r="VN75" s="5">
        <f t="shared" si="366"/>
        <v>0</v>
      </c>
      <c r="VO75" s="5">
        <f t="shared" si="366"/>
        <v>0</v>
      </c>
      <c r="VP75" s="5">
        <f t="shared" si="366"/>
        <v>0</v>
      </c>
      <c r="VQ75" s="5">
        <f t="shared" si="366"/>
        <v>0</v>
      </c>
      <c r="VR75" s="5">
        <f t="shared" si="366"/>
        <v>0</v>
      </c>
      <c r="VS75" s="5">
        <f t="shared" si="366"/>
        <v>0</v>
      </c>
      <c r="VT75" s="5">
        <f t="shared" si="366"/>
        <v>0</v>
      </c>
      <c r="VU75" s="5">
        <f t="shared" si="366"/>
        <v>0</v>
      </c>
      <c r="VV75" s="5">
        <f t="shared" si="366"/>
        <v>0</v>
      </c>
      <c r="VW75" s="5">
        <f t="shared" si="366"/>
        <v>0</v>
      </c>
      <c r="VX75" s="5">
        <f t="shared" si="366"/>
        <v>0</v>
      </c>
      <c r="VY75" s="5">
        <f t="shared" si="366"/>
        <v>0</v>
      </c>
      <c r="VZ75" s="5">
        <f t="shared" si="366"/>
        <v>0</v>
      </c>
      <c r="WA75" s="5">
        <f t="shared" si="366"/>
        <v>0</v>
      </c>
      <c r="WB75" s="5">
        <f t="shared" si="366"/>
        <v>0</v>
      </c>
      <c r="WC75" s="5">
        <f t="shared" si="366"/>
        <v>0</v>
      </c>
      <c r="WD75" s="5">
        <f t="shared" si="366"/>
        <v>0</v>
      </c>
      <c r="WE75" s="5">
        <f t="shared" si="366"/>
        <v>0</v>
      </c>
      <c r="WF75" s="5">
        <f t="shared" si="366"/>
        <v>0</v>
      </c>
      <c r="WG75" s="5">
        <f t="shared" si="366"/>
        <v>0</v>
      </c>
      <c r="WH75" s="5">
        <f t="shared" si="366"/>
        <v>0</v>
      </c>
      <c r="WI75" s="5">
        <f t="shared" si="366"/>
        <v>0</v>
      </c>
      <c r="WJ75" s="5">
        <f t="shared" si="366"/>
        <v>0</v>
      </c>
      <c r="WK75" s="5">
        <f t="shared" si="366"/>
        <v>0</v>
      </c>
      <c r="WL75" s="5">
        <f t="shared" si="366"/>
        <v>0</v>
      </c>
      <c r="WM75" s="5">
        <f t="shared" si="366"/>
        <v>0</v>
      </c>
      <c r="WN75" s="5">
        <f t="shared" si="366"/>
        <v>0</v>
      </c>
      <c r="WO75" s="5">
        <f t="shared" si="366"/>
        <v>0</v>
      </c>
      <c r="WP75" s="5">
        <f t="shared" si="366"/>
        <v>0</v>
      </c>
      <c r="WQ75" s="5">
        <f t="shared" si="366"/>
        <v>0</v>
      </c>
      <c r="WR75" s="5">
        <f t="shared" si="366"/>
        <v>0</v>
      </c>
      <c r="WS75" s="5">
        <f t="shared" si="366"/>
        <v>0</v>
      </c>
      <c r="WT75" s="5">
        <f t="shared" si="366"/>
        <v>0</v>
      </c>
      <c r="WU75" s="5">
        <f t="shared" si="366"/>
        <v>0</v>
      </c>
      <c r="WV75" s="5">
        <f t="shared" si="366"/>
        <v>0</v>
      </c>
      <c r="WW75" s="5">
        <f t="shared" si="366"/>
        <v>0</v>
      </c>
      <c r="WX75" s="5">
        <f t="shared" si="366"/>
        <v>0</v>
      </c>
      <c r="WY75" s="5">
        <f t="shared" si="366"/>
        <v>0</v>
      </c>
      <c r="WZ75" s="5">
        <f t="shared" si="366"/>
        <v>0</v>
      </c>
      <c r="XA75" s="5">
        <f t="shared" si="366"/>
        <v>0</v>
      </c>
      <c r="XB75" s="5">
        <f t="shared" si="366"/>
        <v>0</v>
      </c>
      <c r="XC75" s="5">
        <f t="shared" si="366"/>
        <v>0</v>
      </c>
      <c r="XD75" s="5">
        <f t="shared" si="366"/>
        <v>0</v>
      </c>
      <c r="XE75" s="5">
        <f t="shared" si="366"/>
        <v>0</v>
      </c>
      <c r="XF75" s="5">
        <f t="shared" si="366"/>
        <v>0</v>
      </c>
      <c r="XG75" s="5">
        <f t="shared" si="366"/>
        <v>0</v>
      </c>
      <c r="XH75" s="5">
        <f t="shared" si="366"/>
        <v>0</v>
      </c>
      <c r="XI75" s="5">
        <f t="shared" si="366"/>
        <v>0</v>
      </c>
      <c r="XJ75" s="5">
        <f t="shared" si="366"/>
        <v>0</v>
      </c>
      <c r="XK75" s="5">
        <f t="shared" si="366"/>
        <v>0</v>
      </c>
      <c r="XL75" s="5">
        <f t="shared" si="366"/>
        <v>0</v>
      </c>
      <c r="XM75" s="5">
        <f t="shared" si="366"/>
        <v>0</v>
      </c>
      <c r="XN75" s="5">
        <f t="shared" si="366"/>
        <v>0</v>
      </c>
      <c r="XO75" s="5">
        <f t="shared" si="366"/>
        <v>0</v>
      </c>
      <c r="XP75" s="5">
        <f t="shared" si="366"/>
        <v>0</v>
      </c>
      <c r="XQ75" s="5">
        <f t="shared" si="366"/>
        <v>0</v>
      </c>
      <c r="XR75" s="5">
        <f t="shared" si="366"/>
        <v>0</v>
      </c>
      <c r="XS75" s="5">
        <f t="shared" si="366"/>
        <v>0</v>
      </c>
      <c r="XT75" s="5">
        <f t="shared" si="366"/>
        <v>0</v>
      </c>
      <c r="XU75" s="5">
        <f t="shared" si="366"/>
        <v>0</v>
      </c>
      <c r="XV75" s="5">
        <f t="shared" si="366"/>
        <v>0</v>
      </c>
      <c r="XW75" s="5">
        <f t="shared" ref="XW75:AAH75" si="367">IF(XW2&gt;year_stop,0,XV78)</f>
        <v>0</v>
      </c>
      <c r="XX75" s="5">
        <f t="shared" si="367"/>
        <v>0</v>
      </c>
      <c r="XY75" s="5">
        <f t="shared" si="367"/>
        <v>0</v>
      </c>
      <c r="XZ75" s="5">
        <f t="shared" si="367"/>
        <v>0</v>
      </c>
      <c r="YA75" s="5">
        <f t="shared" si="367"/>
        <v>0</v>
      </c>
      <c r="YB75" s="5">
        <f t="shared" si="367"/>
        <v>0</v>
      </c>
      <c r="YC75" s="5">
        <f t="shared" si="367"/>
        <v>0</v>
      </c>
      <c r="YD75" s="5">
        <f t="shared" si="367"/>
        <v>0</v>
      </c>
      <c r="YE75" s="5">
        <f t="shared" si="367"/>
        <v>0</v>
      </c>
      <c r="YF75" s="5">
        <f t="shared" si="367"/>
        <v>0</v>
      </c>
      <c r="YG75" s="5">
        <f t="shared" si="367"/>
        <v>0</v>
      </c>
      <c r="YH75" s="5">
        <f t="shared" si="367"/>
        <v>0</v>
      </c>
      <c r="YI75" s="5">
        <f t="shared" si="367"/>
        <v>0</v>
      </c>
      <c r="YJ75" s="5">
        <f t="shared" si="367"/>
        <v>0</v>
      </c>
      <c r="YK75" s="5">
        <f t="shared" si="367"/>
        <v>0</v>
      </c>
      <c r="YL75" s="5">
        <f t="shared" si="367"/>
        <v>0</v>
      </c>
      <c r="YM75" s="5">
        <f t="shared" si="367"/>
        <v>0</v>
      </c>
      <c r="YN75" s="5">
        <f t="shared" si="367"/>
        <v>0</v>
      </c>
      <c r="YO75" s="5">
        <f t="shared" si="367"/>
        <v>0</v>
      </c>
      <c r="YP75" s="5">
        <f t="shared" si="367"/>
        <v>0</v>
      </c>
      <c r="YQ75" s="5">
        <f t="shared" si="367"/>
        <v>0</v>
      </c>
      <c r="YR75" s="5">
        <f t="shared" si="367"/>
        <v>0</v>
      </c>
      <c r="YS75" s="5">
        <f t="shared" si="367"/>
        <v>0</v>
      </c>
      <c r="YT75" s="5">
        <f t="shared" si="367"/>
        <v>0</v>
      </c>
      <c r="YU75" s="5">
        <f t="shared" si="367"/>
        <v>0</v>
      </c>
      <c r="YV75" s="5">
        <f t="shared" si="367"/>
        <v>0</v>
      </c>
      <c r="YW75" s="5">
        <f t="shared" si="367"/>
        <v>0</v>
      </c>
      <c r="YX75" s="5">
        <f t="shared" si="367"/>
        <v>0</v>
      </c>
      <c r="YY75" s="5">
        <f t="shared" si="367"/>
        <v>0</v>
      </c>
      <c r="YZ75" s="5">
        <f t="shared" si="367"/>
        <v>0</v>
      </c>
      <c r="ZA75" s="5">
        <f t="shared" si="367"/>
        <v>0</v>
      </c>
      <c r="ZB75" s="5">
        <f t="shared" si="367"/>
        <v>0</v>
      </c>
      <c r="ZC75" s="5">
        <f t="shared" si="367"/>
        <v>0</v>
      </c>
      <c r="ZD75" s="5">
        <f t="shared" si="367"/>
        <v>0</v>
      </c>
      <c r="ZE75" s="5">
        <f t="shared" si="367"/>
        <v>0</v>
      </c>
      <c r="ZF75" s="5">
        <f t="shared" si="367"/>
        <v>0</v>
      </c>
      <c r="ZG75" s="5">
        <f t="shared" si="367"/>
        <v>0</v>
      </c>
      <c r="ZH75" s="5">
        <f t="shared" si="367"/>
        <v>0</v>
      </c>
      <c r="ZI75" s="5">
        <f t="shared" si="367"/>
        <v>0</v>
      </c>
      <c r="ZJ75" s="5">
        <f t="shared" si="367"/>
        <v>0</v>
      </c>
      <c r="ZK75" s="5">
        <f t="shared" si="367"/>
        <v>0</v>
      </c>
      <c r="ZL75" s="5">
        <f t="shared" si="367"/>
        <v>0</v>
      </c>
      <c r="ZM75" s="5">
        <f t="shared" si="367"/>
        <v>0</v>
      </c>
      <c r="ZN75" s="5">
        <f t="shared" si="367"/>
        <v>0</v>
      </c>
      <c r="ZO75" s="5">
        <f t="shared" si="367"/>
        <v>0</v>
      </c>
      <c r="ZP75" s="5">
        <f t="shared" si="367"/>
        <v>0</v>
      </c>
      <c r="ZQ75" s="5">
        <f t="shared" si="367"/>
        <v>0</v>
      </c>
      <c r="ZR75" s="5">
        <f t="shared" si="367"/>
        <v>0</v>
      </c>
      <c r="ZS75" s="5">
        <f t="shared" si="367"/>
        <v>0</v>
      </c>
      <c r="ZT75" s="5">
        <f t="shared" si="367"/>
        <v>0</v>
      </c>
      <c r="ZU75" s="5">
        <f t="shared" si="367"/>
        <v>0</v>
      </c>
      <c r="ZV75" s="5">
        <f t="shared" si="367"/>
        <v>0</v>
      </c>
      <c r="ZW75" s="5">
        <f t="shared" si="367"/>
        <v>0</v>
      </c>
      <c r="ZX75" s="5">
        <f t="shared" si="367"/>
        <v>0</v>
      </c>
      <c r="ZY75" s="5">
        <f t="shared" si="367"/>
        <v>0</v>
      </c>
      <c r="ZZ75" s="5">
        <f t="shared" si="367"/>
        <v>0</v>
      </c>
      <c r="AAA75" s="5">
        <f t="shared" si="367"/>
        <v>0</v>
      </c>
      <c r="AAB75" s="5">
        <f t="shared" si="367"/>
        <v>0</v>
      </c>
      <c r="AAC75" s="5">
        <f t="shared" si="367"/>
        <v>0</v>
      </c>
      <c r="AAD75" s="5">
        <f t="shared" si="367"/>
        <v>0</v>
      </c>
      <c r="AAE75" s="5">
        <f t="shared" si="367"/>
        <v>0</v>
      </c>
      <c r="AAF75" s="5">
        <f t="shared" si="367"/>
        <v>0</v>
      </c>
      <c r="AAG75" s="5">
        <f t="shared" si="367"/>
        <v>0</v>
      </c>
      <c r="AAH75" s="5">
        <f t="shared" si="367"/>
        <v>0</v>
      </c>
      <c r="AAI75" s="5">
        <f t="shared" ref="AAI75:ACT75" si="368">IF(AAI2&gt;year_stop,0,AAH78)</f>
        <v>0</v>
      </c>
      <c r="AAJ75" s="5">
        <f t="shared" si="368"/>
        <v>0</v>
      </c>
      <c r="AAK75" s="5">
        <f t="shared" si="368"/>
        <v>0</v>
      </c>
      <c r="AAL75" s="5">
        <f t="shared" si="368"/>
        <v>0</v>
      </c>
      <c r="AAM75" s="5">
        <f t="shared" si="368"/>
        <v>0</v>
      </c>
      <c r="AAN75" s="5">
        <f t="shared" si="368"/>
        <v>0</v>
      </c>
      <c r="AAO75" s="5">
        <f t="shared" si="368"/>
        <v>0</v>
      </c>
      <c r="AAP75" s="5">
        <f t="shared" si="368"/>
        <v>0</v>
      </c>
      <c r="AAQ75" s="5">
        <f t="shared" si="368"/>
        <v>0</v>
      </c>
      <c r="AAR75" s="5">
        <f t="shared" si="368"/>
        <v>0</v>
      </c>
      <c r="AAS75" s="5">
        <f t="shared" si="368"/>
        <v>0</v>
      </c>
      <c r="AAT75" s="5">
        <f t="shared" si="368"/>
        <v>0</v>
      </c>
      <c r="AAU75" s="5">
        <f t="shared" si="368"/>
        <v>0</v>
      </c>
      <c r="AAV75" s="5">
        <f t="shared" si="368"/>
        <v>0</v>
      </c>
      <c r="AAW75" s="5">
        <f t="shared" si="368"/>
        <v>0</v>
      </c>
      <c r="AAX75" s="5">
        <f t="shared" si="368"/>
        <v>0</v>
      </c>
      <c r="AAY75" s="5">
        <f t="shared" si="368"/>
        <v>0</v>
      </c>
      <c r="AAZ75" s="5">
        <f t="shared" si="368"/>
        <v>0</v>
      </c>
      <c r="ABA75" s="5">
        <f t="shared" si="368"/>
        <v>0</v>
      </c>
      <c r="ABB75" s="5">
        <f t="shared" si="368"/>
        <v>0</v>
      </c>
      <c r="ABC75" s="5">
        <f t="shared" si="368"/>
        <v>0</v>
      </c>
      <c r="ABD75" s="5">
        <f t="shared" si="368"/>
        <v>0</v>
      </c>
      <c r="ABE75" s="5">
        <f t="shared" si="368"/>
        <v>0</v>
      </c>
      <c r="ABF75" s="5">
        <f t="shared" si="368"/>
        <v>0</v>
      </c>
      <c r="ABG75" s="5">
        <f t="shared" si="368"/>
        <v>0</v>
      </c>
      <c r="ABH75" s="5">
        <f t="shared" si="368"/>
        <v>0</v>
      </c>
      <c r="ABI75" s="5">
        <f t="shared" si="368"/>
        <v>0</v>
      </c>
      <c r="ABJ75" s="5">
        <f t="shared" si="368"/>
        <v>0</v>
      </c>
      <c r="ABK75" s="5">
        <f t="shared" si="368"/>
        <v>0</v>
      </c>
      <c r="ABL75" s="5">
        <f t="shared" si="368"/>
        <v>0</v>
      </c>
      <c r="ABM75" s="5">
        <f t="shared" si="368"/>
        <v>0</v>
      </c>
      <c r="ABN75" s="5">
        <f t="shared" si="368"/>
        <v>0</v>
      </c>
      <c r="ABO75" s="5">
        <f t="shared" si="368"/>
        <v>0</v>
      </c>
      <c r="ABP75" s="5">
        <f t="shared" si="368"/>
        <v>0</v>
      </c>
      <c r="ABQ75" s="5">
        <f t="shared" si="368"/>
        <v>0</v>
      </c>
      <c r="ABR75" s="5">
        <f t="shared" si="368"/>
        <v>0</v>
      </c>
      <c r="ABS75" s="5">
        <f t="shared" si="368"/>
        <v>0</v>
      </c>
      <c r="ABT75" s="5">
        <f t="shared" si="368"/>
        <v>0</v>
      </c>
      <c r="ABU75" s="5">
        <f t="shared" si="368"/>
        <v>0</v>
      </c>
      <c r="ABV75" s="5">
        <f t="shared" si="368"/>
        <v>0</v>
      </c>
      <c r="ABW75" s="5">
        <f t="shared" si="368"/>
        <v>0</v>
      </c>
      <c r="ABX75" s="5">
        <f t="shared" si="368"/>
        <v>0</v>
      </c>
      <c r="ABY75" s="5">
        <f t="shared" si="368"/>
        <v>0</v>
      </c>
      <c r="ABZ75" s="5">
        <f t="shared" si="368"/>
        <v>0</v>
      </c>
      <c r="ACA75" s="5">
        <f t="shared" si="368"/>
        <v>0</v>
      </c>
      <c r="ACB75" s="5">
        <f t="shared" si="368"/>
        <v>0</v>
      </c>
      <c r="ACC75" s="5">
        <f t="shared" si="368"/>
        <v>0</v>
      </c>
      <c r="ACD75" s="5">
        <f t="shared" si="368"/>
        <v>0</v>
      </c>
      <c r="ACE75" s="5">
        <f t="shared" si="368"/>
        <v>0</v>
      </c>
      <c r="ACF75" s="5">
        <f t="shared" si="368"/>
        <v>0</v>
      </c>
      <c r="ACG75" s="5">
        <f t="shared" si="368"/>
        <v>0</v>
      </c>
      <c r="ACH75" s="5">
        <f t="shared" si="368"/>
        <v>0</v>
      </c>
      <c r="ACI75" s="5">
        <f t="shared" si="368"/>
        <v>0</v>
      </c>
      <c r="ACJ75" s="5">
        <f t="shared" si="368"/>
        <v>0</v>
      </c>
      <c r="ACK75" s="5">
        <f t="shared" si="368"/>
        <v>0</v>
      </c>
      <c r="ACL75" s="5">
        <f t="shared" si="368"/>
        <v>0</v>
      </c>
      <c r="ACM75" s="5">
        <f t="shared" si="368"/>
        <v>0</v>
      </c>
      <c r="ACN75" s="5">
        <f t="shared" si="368"/>
        <v>0</v>
      </c>
      <c r="ACO75" s="5">
        <f t="shared" si="368"/>
        <v>0</v>
      </c>
      <c r="ACP75" s="5">
        <f t="shared" si="368"/>
        <v>0</v>
      </c>
      <c r="ACQ75" s="5">
        <f t="shared" si="368"/>
        <v>0</v>
      </c>
      <c r="ACR75" s="5">
        <f t="shared" si="368"/>
        <v>0</v>
      </c>
      <c r="ACS75" s="5">
        <f t="shared" si="368"/>
        <v>0</v>
      </c>
      <c r="ACT75" s="5">
        <f t="shared" si="368"/>
        <v>0</v>
      </c>
      <c r="ACU75" s="5">
        <f t="shared" ref="ACU75:AFF75" si="369">IF(ACU2&gt;year_stop,0,ACT78)</f>
        <v>0</v>
      </c>
      <c r="ACV75" s="5">
        <f t="shared" si="369"/>
        <v>0</v>
      </c>
      <c r="ACW75" s="5">
        <f t="shared" si="369"/>
        <v>0</v>
      </c>
      <c r="ACX75" s="5">
        <f t="shared" si="369"/>
        <v>0</v>
      </c>
      <c r="ACY75" s="5">
        <f t="shared" si="369"/>
        <v>0</v>
      </c>
      <c r="ACZ75" s="5">
        <f t="shared" si="369"/>
        <v>0</v>
      </c>
      <c r="ADA75" s="5">
        <f t="shared" si="369"/>
        <v>0</v>
      </c>
      <c r="ADB75" s="5">
        <f t="shared" si="369"/>
        <v>0</v>
      </c>
      <c r="ADC75" s="5">
        <f t="shared" si="369"/>
        <v>0</v>
      </c>
      <c r="ADD75" s="5">
        <f t="shared" si="369"/>
        <v>0</v>
      </c>
      <c r="ADE75" s="5">
        <f t="shared" si="369"/>
        <v>0</v>
      </c>
      <c r="ADF75" s="5">
        <f t="shared" si="369"/>
        <v>0</v>
      </c>
      <c r="ADG75" s="5">
        <f t="shared" si="369"/>
        <v>0</v>
      </c>
      <c r="ADH75" s="5">
        <f t="shared" si="369"/>
        <v>0</v>
      </c>
      <c r="ADI75" s="5">
        <f t="shared" si="369"/>
        <v>0</v>
      </c>
      <c r="ADJ75" s="5">
        <f t="shared" si="369"/>
        <v>0</v>
      </c>
      <c r="ADK75" s="5">
        <f t="shared" si="369"/>
        <v>0</v>
      </c>
      <c r="ADL75" s="5">
        <f t="shared" si="369"/>
        <v>0</v>
      </c>
      <c r="ADM75" s="5">
        <f t="shared" si="369"/>
        <v>0</v>
      </c>
      <c r="ADN75" s="5">
        <f t="shared" si="369"/>
        <v>0</v>
      </c>
      <c r="ADO75" s="5">
        <f t="shared" si="369"/>
        <v>0</v>
      </c>
      <c r="ADP75" s="5">
        <f t="shared" si="369"/>
        <v>0</v>
      </c>
      <c r="ADQ75" s="5">
        <f t="shared" si="369"/>
        <v>0</v>
      </c>
      <c r="ADR75" s="5">
        <f t="shared" si="369"/>
        <v>0</v>
      </c>
      <c r="ADS75" s="5">
        <f t="shared" si="369"/>
        <v>0</v>
      </c>
      <c r="ADT75" s="5">
        <f t="shared" si="369"/>
        <v>0</v>
      </c>
      <c r="ADU75" s="5">
        <f t="shared" si="369"/>
        <v>0</v>
      </c>
      <c r="ADV75" s="5">
        <f t="shared" si="369"/>
        <v>0</v>
      </c>
      <c r="ADW75" s="5">
        <f t="shared" si="369"/>
        <v>0</v>
      </c>
      <c r="ADX75" s="5">
        <f t="shared" si="369"/>
        <v>0</v>
      </c>
      <c r="ADY75" s="5">
        <f t="shared" si="369"/>
        <v>0</v>
      </c>
      <c r="ADZ75" s="5">
        <f t="shared" si="369"/>
        <v>0</v>
      </c>
      <c r="AEA75" s="5">
        <f t="shared" si="369"/>
        <v>0</v>
      </c>
      <c r="AEB75" s="5">
        <f t="shared" si="369"/>
        <v>0</v>
      </c>
      <c r="AEC75" s="5">
        <f t="shared" si="369"/>
        <v>0</v>
      </c>
      <c r="AED75" s="5">
        <f t="shared" si="369"/>
        <v>0</v>
      </c>
      <c r="AEE75" s="5">
        <f t="shared" si="369"/>
        <v>0</v>
      </c>
      <c r="AEF75" s="5">
        <f t="shared" si="369"/>
        <v>0</v>
      </c>
      <c r="AEG75" s="5">
        <f t="shared" si="369"/>
        <v>0</v>
      </c>
      <c r="AEH75" s="5">
        <f t="shared" si="369"/>
        <v>0</v>
      </c>
      <c r="AEI75" s="5">
        <f t="shared" si="369"/>
        <v>0</v>
      </c>
      <c r="AEJ75" s="5">
        <f t="shared" si="369"/>
        <v>0</v>
      </c>
      <c r="AEK75" s="5">
        <f t="shared" si="369"/>
        <v>0</v>
      </c>
      <c r="AEL75" s="5">
        <f t="shared" si="369"/>
        <v>0</v>
      </c>
      <c r="AEM75" s="5">
        <f t="shared" si="369"/>
        <v>0</v>
      </c>
      <c r="AEN75" s="5">
        <f t="shared" si="369"/>
        <v>0</v>
      </c>
      <c r="AEO75" s="5">
        <f t="shared" si="369"/>
        <v>0</v>
      </c>
      <c r="AEP75" s="5">
        <f t="shared" si="369"/>
        <v>0</v>
      </c>
      <c r="AEQ75" s="5">
        <f t="shared" si="369"/>
        <v>0</v>
      </c>
      <c r="AER75" s="5">
        <f t="shared" si="369"/>
        <v>0</v>
      </c>
      <c r="AES75" s="5">
        <f t="shared" si="369"/>
        <v>0</v>
      </c>
      <c r="AET75" s="5">
        <f t="shared" si="369"/>
        <v>0</v>
      </c>
      <c r="AEU75" s="5">
        <f t="shared" si="369"/>
        <v>0</v>
      </c>
      <c r="AEV75" s="5">
        <f t="shared" si="369"/>
        <v>0</v>
      </c>
      <c r="AEW75" s="5">
        <f t="shared" si="369"/>
        <v>0</v>
      </c>
      <c r="AEX75" s="5">
        <f t="shared" si="369"/>
        <v>0</v>
      </c>
      <c r="AEY75" s="5">
        <f t="shared" si="369"/>
        <v>0</v>
      </c>
      <c r="AEZ75" s="5">
        <f t="shared" si="369"/>
        <v>0</v>
      </c>
      <c r="AFA75" s="5">
        <f t="shared" si="369"/>
        <v>0</v>
      </c>
      <c r="AFB75" s="5">
        <f t="shared" si="369"/>
        <v>0</v>
      </c>
      <c r="AFC75" s="5">
        <f t="shared" si="369"/>
        <v>0</v>
      </c>
      <c r="AFD75" s="5">
        <f t="shared" si="369"/>
        <v>0</v>
      </c>
      <c r="AFE75" s="5">
        <f t="shared" si="369"/>
        <v>0</v>
      </c>
      <c r="AFF75" s="5">
        <f t="shared" si="369"/>
        <v>0</v>
      </c>
      <c r="AFG75" s="5">
        <f t="shared" ref="AFG75:AHR75" si="370">IF(AFG2&gt;year_stop,0,AFF78)</f>
        <v>0</v>
      </c>
      <c r="AFH75" s="5">
        <f t="shared" si="370"/>
        <v>0</v>
      </c>
      <c r="AFI75" s="5">
        <f t="shared" si="370"/>
        <v>0</v>
      </c>
      <c r="AFJ75" s="5">
        <f t="shared" si="370"/>
        <v>0</v>
      </c>
      <c r="AFK75" s="5">
        <f t="shared" si="370"/>
        <v>0</v>
      </c>
      <c r="AFL75" s="5">
        <f t="shared" si="370"/>
        <v>0</v>
      </c>
      <c r="AFM75" s="5">
        <f t="shared" si="370"/>
        <v>0</v>
      </c>
      <c r="AFN75" s="5">
        <f t="shared" si="370"/>
        <v>0</v>
      </c>
      <c r="AFO75" s="5">
        <f t="shared" si="370"/>
        <v>0</v>
      </c>
      <c r="AFP75" s="5">
        <f t="shared" si="370"/>
        <v>0</v>
      </c>
      <c r="AFQ75" s="5">
        <f t="shared" si="370"/>
        <v>0</v>
      </c>
      <c r="AFR75" s="5">
        <f t="shared" si="370"/>
        <v>0</v>
      </c>
      <c r="AFS75" s="5">
        <f t="shared" si="370"/>
        <v>0</v>
      </c>
      <c r="AFT75" s="5">
        <f t="shared" si="370"/>
        <v>0</v>
      </c>
      <c r="AFU75" s="5">
        <f t="shared" si="370"/>
        <v>0</v>
      </c>
      <c r="AFV75" s="5">
        <f t="shared" si="370"/>
        <v>0</v>
      </c>
      <c r="AFW75" s="5">
        <f t="shared" si="370"/>
        <v>0</v>
      </c>
      <c r="AFX75" s="5">
        <f t="shared" si="370"/>
        <v>0</v>
      </c>
      <c r="AFY75" s="5">
        <f t="shared" si="370"/>
        <v>0</v>
      </c>
      <c r="AFZ75" s="5">
        <f t="shared" si="370"/>
        <v>0</v>
      </c>
      <c r="AGA75" s="5">
        <f t="shared" si="370"/>
        <v>0</v>
      </c>
      <c r="AGB75" s="5">
        <f t="shared" si="370"/>
        <v>0</v>
      </c>
      <c r="AGC75" s="5">
        <f t="shared" si="370"/>
        <v>0</v>
      </c>
      <c r="AGD75" s="5">
        <f t="shared" si="370"/>
        <v>0</v>
      </c>
      <c r="AGE75" s="5">
        <f t="shared" si="370"/>
        <v>0</v>
      </c>
      <c r="AGF75" s="5">
        <f t="shared" si="370"/>
        <v>0</v>
      </c>
      <c r="AGG75" s="5">
        <f t="shared" si="370"/>
        <v>0</v>
      </c>
      <c r="AGH75" s="5">
        <f t="shared" si="370"/>
        <v>0</v>
      </c>
      <c r="AGI75" s="5">
        <f t="shared" si="370"/>
        <v>0</v>
      </c>
      <c r="AGJ75" s="5">
        <f t="shared" si="370"/>
        <v>0</v>
      </c>
      <c r="AGK75" s="5">
        <f t="shared" si="370"/>
        <v>0</v>
      </c>
      <c r="AGL75" s="5">
        <f t="shared" si="370"/>
        <v>0</v>
      </c>
      <c r="AGM75" s="5">
        <f t="shared" si="370"/>
        <v>0</v>
      </c>
      <c r="AGN75" s="5">
        <f t="shared" si="370"/>
        <v>0</v>
      </c>
      <c r="AGO75" s="5">
        <f t="shared" si="370"/>
        <v>0</v>
      </c>
      <c r="AGP75" s="5">
        <f t="shared" si="370"/>
        <v>0</v>
      </c>
      <c r="AGQ75" s="5">
        <f t="shared" si="370"/>
        <v>0</v>
      </c>
      <c r="AGR75" s="5">
        <f t="shared" si="370"/>
        <v>0</v>
      </c>
      <c r="AGS75" s="5">
        <f t="shared" si="370"/>
        <v>0</v>
      </c>
      <c r="AGT75" s="5">
        <f t="shared" si="370"/>
        <v>0</v>
      </c>
      <c r="AGU75" s="5">
        <f t="shared" si="370"/>
        <v>0</v>
      </c>
      <c r="AGV75" s="5">
        <f t="shared" si="370"/>
        <v>0</v>
      </c>
      <c r="AGW75" s="5">
        <f t="shared" si="370"/>
        <v>0</v>
      </c>
      <c r="AGX75" s="5">
        <f t="shared" si="370"/>
        <v>0</v>
      </c>
      <c r="AGY75" s="5">
        <f t="shared" si="370"/>
        <v>0</v>
      </c>
      <c r="AGZ75" s="5">
        <f t="shared" si="370"/>
        <v>0</v>
      </c>
      <c r="AHA75" s="5">
        <f t="shared" si="370"/>
        <v>0</v>
      </c>
      <c r="AHB75" s="5">
        <f t="shared" si="370"/>
        <v>0</v>
      </c>
      <c r="AHC75" s="5">
        <f t="shared" si="370"/>
        <v>0</v>
      </c>
      <c r="AHD75" s="5">
        <f t="shared" si="370"/>
        <v>0</v>
      </c>
      <c r="AHE75" s="5">
        <f t="shared" si="370"/>
        <v>0</v>
      </c>
      <c r="AHF75" s="5">
        <f t="shared" si="370"/>
        <v>0</v>
      </c>
      <c r="AHG75" s="5">
        <f t="shared" si="370"/>
        <v>0</v>
      </c>
      <c r="AHH75" s="5">
        <f t="shared" si="370"/>
        <v>0</v>
      </c>
      <c r="AHI75" s="5">
        <f t="shared" si="370"/>
        <v>0</v>
      </c>
      <c r="AHJ75" s="5">
        <f t="shared" si="370"/>
        <v>0</v>
      </c>
      <c r="AHK75" s="5">
        <f t="shared" si="370"/>
        <v>0</v>
      </c>
      <c r="AHL75" s="5">
        <f t="shared" si="370"/>
        <v>0</v>
      </c>
      <c r="AHM75" s="5">
        <f t="shared" si="370"/>
        <v>0</v>
      </c>
      <c r="AHN75" s="5">
        <f t="shared" si="370"/>
        <v>0</v>
      </c>
      <c r="AHO75" s="5">
        <f t="shared" si="370"/>
        <v>0</v>
      </c>
      <c r="AHP75" s="5">
        <f t="shared" si="370"/>
        <v>0</v>
      </c>
      <c r="AHQ75" s="5">
        <f t="shared" si="370"/>
        <v>0</v>
      </c>
      <c r="AHR75" s="5">
        <f t="shared" si="370"/>
        <v>0</v>
      </c>
      <c r="AHS75" s="5">
        <f t="shared" ref="AHS75:AKD75" si="371">IF(AHS2&gt;year_stop,0,AHR78)</f>
        <v>0</v>
      </c>
      <c r="AHT75" s="5">
        <f t="shared" si="371"/>
        <v>0</v>
      </c>
      <c r="AHU75" s="5">
        <f t="shared" si="371"/>
        <v>0</v>
      </c>
      <c r="AHV75" s="5">
        <f t="shared" si="371"/>
        <v>0</v>
      </c>
      <c r="AHW75" s="5">
        <f t="shared" si="371"/>
        <v>0</v>
      </c>
      <c r="AHX75" s="5">
        <f t="shared" si="371"/>
        <v>0</v>
      </c>
      <c r="AHY75" s="5">
        <f t="shared" si="371"/>
        <v>0</v>
      </c>
      <c r="AHZ75" s="5">
        <f t="shared" si="371"/>
        <v>0</v>
      </c>
      <c r="AIA75" s="5">
        <f t="shared" si="371"/>
        <v>0</v>
      </c>
      <c r="AIB75" s="5">
        <f t="shared" si="371"/>
        <v>0</v>
      </c>
      <c r="AIC75" s="5">
        <f t="shared" si="371"/>
        <v>0</v>
      </c>
      <c r="AID75" s="5">
        <f t="shared" si="371"/>
        <v>0</v>
      </c>
      <c r="AIE75" s="5">
        <f t="shared" si="371"/>
        <v>0</v>
      </c>
      <c r="AIF75" s="5">
        <f t="shared" si="371"/>
        <v>0</v>
      </c>
      <c r="AIG75" s="5">
        <f t="shared" si="371"/>
        <v>0</v>
      </c>
      <c r="AIH75" s="5">
        <f t="shared" si="371"/>
        <v>0</v>
      </c>
      <c r="AII75" s="5">
        <f t="shared" si="371"/>
        <v>0</v>
      </c>
      <c r="AIJ75" s="5">
        <f t="shared" si="371"/>
        <v>0</v>
      </c>
      <c r="AIK75" s="5">
        <f t="shared" si="371"/>
        <v>0</v>
      </c>
      <c r="AIL75" s="5">
        <f t="shared" si="371"/>
        <v>0</v>
      </c>
      <c r="AIM75" s="5">
        <f t="shared" si="371"/>
        <v>0</v>
      </c>
      <c r="AIN75" s="5">
        <f t="shared" si="371"/>
        <v>0</v>
      </c>
      <c r="AIO75" s="5">
        <f t="shared" si="371"/>
        <v>0</v>
      </c>
      <c r="AIP75" s="5">
        <f t="shared" si="371"/>
        <v>0</v>
      </c>
      <c r="AIQ75" s="5">
        <f t="shared" si="371"/>
        <v>0</v>
      </c>
      <c r="AIR75" s="5">
        <f t="shared" si="371"/>
        <v>0</v>
      </c>
      <c r="AIS75" s="5">
        <f t="shared" si="371"/>
        <v>0</v>
      </c>
      <c r="AIT75" s="5">
        <f t="shared" si="371"/>
        <v>0</v>
      </c>
      <c r="AIU75" s="5">
        <f t="shared" si="371"/>
        <v>0</v>
      </c>
      <c r="AIV75" s="5">
        <f t="shared" si="371"/>
        <v>0</v>
      </c>
      <c r="AIW75" s="5">
        <f t="shared" si="371"/>
        <v>0</v>
      </c>
      <c r="AIX75" s="5">
        <f t="shared" si="371"/>
        <v>0</v>
      </c>
      <c r="AIY75" s="5">
        <f t="shared" si="371"/>
        <v>0</v>
      </c>
      <c r="AIZ75" s="5">
        <f t="shared" si="371"/>
        <v>0</v>
      </c>
      <c r="AJA75" s="5">
        <f t="shared" si="371"/>
        <v>0</v>
      </c>
      <c r="AJB75" s="5">
        <f t="shared" si="371"/>
        <v>0</v>
      </c>
      <c r="AJC75" s="5">
        <f t="shared" si="371"/>
        <v>0</v>
      </c>
      <c r="AJD75" s="5">
        <f t="shared" si="371"/>
        <v>0</v>
      </c>
      <c r="AJE75" s="5">
        <f t="shared" si="371"/>
        <v>0</v>
      </c>
      <c r="AJF75" s="5">
        <f t="shared" si="371"/>
        <v>0</v>
      </c>
      <c r="AJG75" s="5">
        <f t="shared" si="371"/>
        <v>0</v>
      </c>
      <c r="AJH75" s="5">
        <f t="shared" si="371"/>
        <v>0</v>
      </c>
      <c r="AJI75" s="5">
        <f t="shared" si="371"/>
        <v>0</v>
      </c>
      <c r="AJJ75" s="5">
        <f t="shared" si="371"/>
        <v>0</v>
      </c>
      <c r="AJK75" s="5">
        <f t="shared" si="371"/>
        <v>0</v>
      </c>
      <c r="AJL75" s="5">
        <f t="shared" si="371"/>
        <v>0</v>
      </c>
      <c r="AJM75" s="5">
        <f t="shared" si="371"/>
        <v>0</v>
      </c>
      <c r="AJN75" s="5">
        <f t="shared" si="371"/>
        <v>0</v>
      </c>
      <c r="AJO75" s="5">
        <f t="shared" si="371"/>
        <v>0</v>
      </c>
      <c r="AJP75" s="5">
        <f t="shared" si="371"/>
        <v>0</v>
      </c>
      <c r="AJQ75" s="5">
        <f t="shared" si="371"/>
        <v>0</v>
      </c>
      <c r="AJR75" s="5">
        <f t="shared" si="371"/>
        <v>0</v>
      </c>
      <c r="AJS75" s="5">
        <f t="shared" si="371"/>
        <v>0</v>
      </c>
      <c r="AJT75" s="5">
        <f t="shared" si="371"/>
        <v>0</v>
      </c>
      <c r="AJU75" s="5">
        <f t="shared" si="371"/>
        <v>0</v>
      </c>
      <c r="AJV75" s="5">
        <f t="shared" si="371"/>
        <v>0</v>
      </c>
      <c r="AJW75" s="5">
        <f t="shared" si="371"/>
        <v>0</v>
      </c>
      <c r="AJX75" s="5">
        <f t="shared" si="371"/>
        <v>0</v>
      </c>
      <c r="AJY75" s="5">
        <f t="shared" si="371"/>
        <v>0</v>
      </c>
      <c r="AJZ75" s="5">
        <f t="shared" si="371"/>
        <v>0</v>
      </c>
      <c r="AKA75" s="5">
        <f t="shared" si="371"/>
        <v>0</v>
      </c>
      <c r="AKB75" s="5">
        <f t="shared" si="371"/>
        <v>0</v>
      </c>
      <c r="AKC75" s="5">
        <f t="shared" si="371"/>
        <v>0</v>
      </c>
      <c r="AKD75" s="5">
        <f t="shared" si="371"/>
        <v>0</v>
      </c>
      <c r="AKE75" s="5">
        <f t="shared" ref="AKE75:AMP75" si="372">IF(AKE2&gt;year_stop,0,AKD78)</f>
        <v>0</v>
      </c>
      <c r="AKF75" s="5">
        <f t="shared" si="372"/>
        <v>0</v>
      </c>
      <c r="AKG75" s="5">
        <f t="shared" si="372"/>
        <v>0</v>
      </c>
      <c r="AKH75" s="5">
        <f t="shared" si="372"/>
        <v>0</v>
      </c>
      <c r="AKI75" s="5">
        <f t="shared" si="372"/>
        <v>0</v>
      </c>
      <c r="AKJ75" s="5">
        <f t="shared" si="372"/>
        <v>0</v>
      </c>
      <c r="AKK75" s="5">
        <f t="shared" si="372"/>
        <v>0</v>
      </c>
      <c r="AKL75" s="5">
        <f t="shared" si="372"/>
        <v>0</v>
      </c>
      <c r="AKM75" s="5">
        <f t="shared" si="372"/>
        <v>0</v>
      </c>
      <c r="AKN75" s="5">
        <f t="shared" si="372"/>
        <v>0</v>
      </c>
      <c r="AKO75" s="5">
        <f t="shared" si="372"/>
        <v>0</v>
      </c>
      <c r="AKP75" s="5">
        <f t="shared" si="372"/>
        <v>0</v>
      </c>
      <c r="AKQ75" s="5">
        <f t="shared" si="372"/>
        <v>0</v>
      </c>
      <c r="AKR75" s="5">
        <f t="shared" si="372"/>
        <v>0</v>
      </c>
      <c r="AKS75" s="5">
        <f t="shared" si="372"/>
        <v>0</v>
      </c>
      <c r="AKT75" s="5">
        <f t="shared" si="372"/>
        <v>0</v>
      </c>
      <c r="AKU75" s="5">
        <f t="shared" si="372"/>
        <v>0</v>
      </c>
      <c r="AKV75" s="5">
        <f t="shared" si="372"/>
        <v>0</v>
      </c>
      <c r="AKW75" s="5">
        <f t="shared" si="372"/>
        <v>0</v>
      </c>
      <c r="AKX75" s="5">
        <f t="shared" si="372"/>
        <v>0</v>
      </c>
      <c r="AKY75" s="5">
        <f t="shared" si="372"/>
        <v>0</v>
      </c>
      <c r="AKZ75" s="5">
        <f t="shared" si="372"/>
        <v>0</v>
      </c>
      <c r="ALA75" s="5">
        <f t="shared" si="372"/>
        <v>0</v>
      </c>
      <c r="ALB75" s="5">
        <f t="shared" si="372"/>
        <v>0</v>
      </c>
      <c r="ALC75" s="5">
        <f t="shared" si="372"/>
        <v>0</v>
      </c>
      <c r="ALD75" s="5">
        <f t="shared" si="372"/>
        <v>0</v>
      </c>
      <c r="ALE75" s="5">
        <f t="shared" si="372"/>
        <v>0</v>
      </c>
      <c r="ALF75" s="5">
        <f t="shared" si="372"/>
        <v>0</v>
      </c>
      <c r="ALG75" s="5">
        <f t="shared" si="372"/>
        <v>0</v>
      </c>
      <c r="ALH75" s="5">
        <f t="shared" si="372"/>
        <v>0</v>
      </c>
      <c r="ALI75" s="5">
        <f t="shared" si="372"/>
        <v>0</v>
      </c>
      <c r="ALJ75" s="5">
        <f t="shared" si="372"/>
        <v>0</v>
      </c>
      <c r="ALK75" s="5">
        <f t="shared" si="372"/>
        <v>0</v>
      </c>
      <c r="ALL75" s="5">
        <f t="shared" si="372"/>
        <v>0</v>
      </c>
      <c r="ALM75" s="5">
        <f t="shared" si="372"/>
        <v>0</v>
      </c>
      <c r="ALN75" s="5">
        <f t="shared" si="372"/>
        <v>0</v>
      </c>
      <c r="ALO75" s="5">
        <f t="shared" si="372"/>
        <v>0</v>
      </c>
      <c r="ALP75" s="5">
        <f t="shared" si="372"/>
        <v>0</v>
      </c>
      <c r="ALQ75" s="5">
        <f t="shared" si="372"/>
        <v>0</v>
      </c>
      <c r="ALR75" s="5">
        <f t="shared" si="372"/>
        <v>0</v>
      </c>
      <c r="ALS75" s="5">
        <f t="shared" si="372"/>
        <v>0</v>
      </c>
      <c r="ALT75" s="5">
        <f t="shared" si="372"/>
        <v>0</v>
      </c>
      <c r="ALU75" s="5">
        <f t="shared" si="372"/>
        <v>0</v>
      </c>
      <c r="ALV75" s="5">
        <f t="shared" si="372"/>
        <v>0</v>
      </c>
      <c r="ALW75" s="5">
        <f t="shared" si="372"/>
        <v>0</v>
      </c>
      <c r="ALX75" s="5">
        <f t="shared" si="372"/>
        <v>0</v>
      </c>
      <c r="ALY75" s="5">
        <f t="shared" si="372"/>
        <v>0</v>
      </c>
      <c r="ALZ75" s="5">
        <f t="shared" si="372"/>
        <v>0</v>
      </c>
      <c r="AMA75" s="5">
        <f t="shared" si="372"/>
        <v>0</v>
      </c>
      <c r="AMB75" s="5">
        <f t="shared" si="372"/>
        <v>0</v>
      </c>
      <c r="AMC75" s="5">
        <f t="shared" si="372"/>
        <v>0</v>
      </c>
      <c r="AMD75" s="5">
        <f t="shared" si="372"/>
        <v>0</v>
      </c>
      <c r="AME75" s="5">
        <f t="shared" si="372"/>
        <v>0</v>
      </c>
      <c r="AMF75" s="5">
        <f t="shared" si="372"/>
        <v>0</v>
      </c>
      <c r="AMG75" s="5">
        <f t="shared" si="372"/>
        <v>0</v>
      </c>
      <c r="AMH75" s="5">
        <f t="shared" si="372"/>
        <v>0</v>
      </c>
      <c r="AMI75" s="5">
        <f t="shared" si="372"/>
        <v>0</v>
      </c>
      <c r="AMJ75" s="5">
        <f t="shared" si="372"/>
        <v>0</v>
      </c>
      <c r="AMK75" s="5">
        <f t="shared" si="372"/>
        <v>0</v>
      </c>
      <c r="AML75" s="5">
        <f t="shared" si="372"/>
        <v>0</v>
      </c>
      <c r="AMM75" s="5">
        <f t="shared" si="372"/>
        <v>0</v>
      </c>
      <c r="AMN75" s="5">
        <f t="shared" si="372"/>
        <v>0</v>
      </c>
      <c r="AMO75" s="5">
        <f t="shared" si="372"/>
        <v>0</v>
      </c>
      <c r="AMP75" s="5">
        <f t="shared" si="372"/>
        <v>0</v>
      </c>
      <c r="AMQ75" s="5">
        <f t="shared" ref="AMQ75:APB75" si="373">IF(AMQ2&gt;year_stop,0,AMP78)</f>
        <v>0</v>
      </c>
      <c r="AMR75" s="5">
        <f t="shared" si="373"/>
        <v>0</v>
      </c>
      <c r="AMS75" s="5">
        <f t="shared" si="373"/>
        <v>0</v>
      </c>
      <c r="AMT75" s="5">
        <f t="shared" si="373"/>
        <v>0</v>
      </c>
      <c r="AMU75" s="5">
        <f t="shared" si="373"/>
        <v>0</v>
      </c>
      <c r="AMV75" s="5">
        <f t="shared" si="373"/>
        <v>0</v>
      </c>
      <c r="AMW75" s="5">
        <f t="shared" si="373"/>
        <v>0</v>
      </c>
      <c r="AMX75" s="5">
        <f t="shared" si="373"/>
        <v>0</v>
      </c>
      <c r="AMY75" s="5">
        <f t="shared" si="373"/>
        <v>0</v>
      </c>
      <c r="AMZ75" s="5">
        <f t="shared" si="373"/>
        <v>0</v>
      </c>
      <c r="ANA75" s="5">
        <f t="shared" si="373"/>
        <v>0</v>
      </c>
      <c r="ANB75" s="5">
        <f t="shared" si="373"/>
        <v>0</v>
      </c>
      <c r="ANC75" s="5">
        <f t="shared" si="373"/>
        <v>0</v>
      </c>
      <c r="AND75" s="5">
        <f t="shared" si="373"/>
        <v>0</v>
      </c>
      <c r="ANE75" s="5">
        <f t="shared" si="373"/>
        <v>0</v>
      </c>
      <c r="ANF75" s="5">
        <f t="shared" si="373"/>
        <v>0</v>
      </c>
      <c r="ANG75" s="5">
        <f t="shared" si="373"/>
        <v>0</v>
      </c>
      <c r="ANH75" s="5">
        <f t="shared" si="373"/>
        <v>0</v>
      </c>
      <c r="ANI75" s="5">
        <f t="shared" si="373"/>
        <v>0</v>
      </c>
      <c r="ANJ75" s="5">
        <f t="shared" si="373"/>
        <v>0</v>
      </c>
      <c r="ANK75" s="5">
        <f t="shared" si="373"/>
        <v>0</v>
      </c>
      <c r="ANL75" s="5">
        <f t="shared" si="373"/>
        <v>0</v>
      </c>
      <c r="ANM75" s="5">
        <f t="shared" si="373"/>
        <v>0</v>
      </c>
      <c r="ANN75" s="5">
        <f t="shared" si="373"/>
        <v>0</v>
      </c>
      <c r="ANO75" s="5">
        <f t="shared" si="373"/>
        <v>0</v>
      </c>
      <c r="ANP75" s="5">
        <f t="shared" si="373"/>
        <v>0</v>
      </c>
      <c r="ANQ75" s="5">
        <f t="shared" si="373"/>
        <v>0</v>
      </c>
      <c r="ANR75" s="5">
        <f t="shared" si="373"/>
        <v>0</v>
      </c>
      <c r="ANS75" s="5">
        <f t="shared" si="373"/>
        <v>0</v>
      </c>
      <c r="ANT75" s="5">
        <f t="shared" si="373"/>
        <v>0</v>
      </c>
      <c r="ANU75" s="5">
        <f t="shared" si="373"/>
        <v>0</v>
      </c>
      <c r="ANV75" s="5">
        <f t="shared" si="373"/>
        <v>0</v>
      </c>
      <c r="ANW75" s="5">
        <f t="shared" si="373"/>
        <v>0</v>
      </c>
      <c r="ANX75" s="5">
        <f t="shared" si="373"/>
        <v>0</v>
      </c>
      <c r="ANY75" s="5">
        <f t="shared" si="373"/>
        <v>0</v>
      </c>
      <c r="ANZ75" s="5">
        <f t="shared" si="373"/>
        <v>0</v>
      </c>
      <c r="AOA75" s="5">
        <f t="shared" si="373"/>
        <v>0</v>
      </c>
      <c r="AOB75" s="5">
        <f t="shared" si="373"/>
        <v>0</v>
      </c>
      <c r="AOC75" s="5">
        <f t="shared" si="373"/>
        <v>0</v>
      </c>
      <c r="AOD75" s="5">
        <f t="shared" si="373"/>
        <v>0</v>
      </c>
      <c r="AOE75" s="5">
        <f t="shared" si="373"/>
        <v>0</v>
      </c>
      <c r="AOF75" s="5">
        <f t="shared" si="373"/>
        <v>0</v>
      </c>
      <c r="AOG75" s="5">
        <f t="shared" si="373"/>
        <v>0</v>
      </c>
      <c r="AOH75" s="5">
        <f t="shared" si="373"/>
        <v>0</v>
      </c>
      <c r="AOI75" s="5">
        <f t="shared" si="373"/>
        <v>0</v>
      </c>
      <c r="AOJ75" s="5">
        <f t="shared" si="373"/>
        <v>0</v>
      </c>
      <c r="AOK75" s="5">
        <f t="shared" si="373"/>
        <v>0</v>
      </c>
      <c r="AOL75" s="5">
        <f t="shared" si="373"/>
        <v>0</v>
      </c>
      <c r="AOM75" s="5">
        <f t="shared" si="373"/>
        <v>0</v>
      </c>
      <c r="AON75" s="5">
        <f t="shared" si="373"/>
        <v>0</v>
      </c>
      <c r="AOO75" s="5">
        <f t="shared" si="373"/>
        <v>0</v>
      </c>
      <c r="AOP75" s="5">
        <f t="shared" si="373"/>
        <v>0</v>
      </c>
      <c r="AOQ75" s="5">
        <f t="shared" si="373"/>
        <v>0</v>
      </c>
      <c r="AOR75" s="5">
        <f t="shared" si="373"/>
        <v>0</v>
      </c>
      <c r="AOS75" s="5">
        <f t="shared" si="373"/>
        <v>0</v>
      </c>
      <c r="AOT75" s="5">
        <f t="shared" si="373"/>
        <v>0</v>
      </c>
      <c r="AOU75" s="5">
        <f t="shared" si="373"/>
        <v>0</v>
      </c>
      <c r="AOV75" s="5">
        <f t="shared" si="373"/>
        <v>0</v>
      </c>
      <c r="AOW75" s="5">
        <f t="shared" si="373"/>
        <v>0</v>
      </c>
      <c r="AOX75" s="5">
        <f t="shared" si="373"/>
        <v>0</v>
      </c>
      <c r="AOY75" s="5">
        <f t="shared" si="373"/>
        <v>0</v>
      </c>
      <c r="AOZ75" s="5">
        <f t="shared" si="373"/>
        <v>0</v>
      </c>
      <c r="APA75" s="5">
        <f t="shared" si="373"/>
        <v>0</v>
      </c>
      <c r="APB75" s="5">
        <f t="shared" si="373"/>
        <v>0</v>
      </c>
      <c r="APC75" s="5">
        <f t="shared" ref="APC75:ARN75" si="374">IF(APC2&gt;year_stop,0,APB78)</f>
        <v>0</v>
      </c>
      <c r="APD75" s="5">
        <f t="shared" si="374"/>
        <v>0</v>
      </c>
      <c r="APE75" s="5">
        <f t="shared" si="374"/>
        <v>0</v>
      </c>
      <c r="APF75" s="5">
        <f t="shared" si="374"/>
        <v>0</v>
      </c>
      <c r="APG75" s="5">
        <f t="shared" si="374"/>
        <v>0</v>
      </c>
      <c r="APH75" s="5">
        <f t="shared" si="374"/>
        <v>0</v>
      </c>
      <c r="API75" s="5">
        <f t="shared" si="374"/>
        <v>0</v>
      </c>
      <c r="APJ75" s="5">
        <f t="shared" si="374"/>
        <v>0</v>
      </c>
      <c r="APK75" s="5">
        <f t="shared" si="374"/>
        <v>0</v>
      </c>
      <c r="APL75" s="5">
        <f t="shared" si="374"/>
        <v>0</v>
      </c>
      <c r="APM75" s="5">
        <f t="shared" si="374"/>
        <v>0</v>
      </c>
      <c r="APN75" s="5">
        <f t="shared" si="374"/>
        <v>0</v>
      </c>
      <c r="APO75" s="5">
        <f t="shared" si="374"/>
        <v>0</v>
      </c>
      <c r="APP75" s="5">
        <f t="shared" si="374"/>
        <v>0</v>
      </c>
      <c r="APQ75" s="5">
        <f t="shared" si="374"/>
        <v>0</v>
      </c>
      <c r="APR75" s="5">
        <f t="shared" si="374"/>
        <v>0</v>
      </c>
      <c r="APS75" s="5">
        <f t="shared" si="374"/>
        <v>0</v>
      </c>
      <c r="APT75" s="5">
        <f t="shared" si="374"/>
        <v>0</v>
      </c>
      <c r="APU75" s="5">
        <f t="shared" si="374"/>
        <v>0</v>
      </c>
      <c r="APV75" s="5">
        <f t="shared" si="374"/>
        <v>0</v>
      </c>
      <c r="APW75" s="5">
        <f t="shared" si="374"/>
        <v>0</v>
      </c>
      <c r="APX75" s="5">
        <f t="shared" si="374"/>
        <v>0</v>
      </c>
      <c r="APY75" s="5">
        <f t="shared" si="374"/>
        <v>0</v>
      </c>
      <c r="APZ75" s="5">
        <f t="shared" si="374"/>
        <v>0</v>
      </c>
      <c r="AQA75" s="5">
        <f t="shared" si="374"/>
        <v>0</v>
      </c>
      <c r="AQB75" s="5">
        <f t="shared" si="374"/>
        <v>0</v>
      </c>
      <c r="AQC75" s="5">
        <f t="shared" si="374"/>
        <v>0</v>
      </c>
      <c r="AQD75" s="5">
        <f t="shared" si="374"/>
        <v>0</v>
      </c>
      <c r="AQE75" s="5">
        <f t="shared" si="374"/>
        <v>0</v>
      </c>
      <c r="AQF75" s="5">
        <f t="shared" si="374"/>
        <v>0</v>
      </c>
      <c r="AQG75" s="5">
        <f t="shared" si="374"/>
        <v>0</v>
      </c>
      <c r="AQH75" s="5">
        <f t="shared" si="374"/>
        <v>0</v>
      </c>
      <c r="AQI75" s="5">
        <f t="shared" si="374"/>
        <v>0</v>
      </c>
      <c r="AQJ75" s="5">
        <f t="shared" si="374"/>
        <v>0</v>
      </c>
      <c r="AQK75" s="5">
        <f t="shared" si="374"/>
        <v>0</v>
      </c>
      <c r="AQL75" s="5">
        <f t="shared" si="374"/>
        <v>0</v>
      </c>
      <c r="AQM75" s="5">
        <f t="shared" si="374"/>
        <v>0</v>
      </c>
      <c r="AQN75" s="5">
        <f t="shared" si="374"/>
        <v>0</v>
      </c>
      <c r="AQO75" s="5">
        <f t="shared" si="374"/>
        <v>0</v>
      </c>
      <c r="AQP75" s="5">
        <f t="shared" si="374"/>
        <v>0</v>
      </c>
      <c r="AQQ75" s="5">
        <f t="shared" si="374"/>
        <v>0</v>
      </c>
      <c r="AQR75" s="5">
        <f t="shared" si="374"/>
        <v>0</v>
      </c>
      <c r="AQS75" s="5">
        <f t="shared" si="374"/>
        <v>0</v>
      </c>
      <c r="AQT75" s="5">
        <f t="shared" si="374"/>
        <v>0</v>
      </c>
      <c r="AQU75" s="5">
        <f t="shared" si="374"/>
        <v>0</v>
      </c>
      <c r="AQV75" s="5">
        <f t="shared" si="374"/>
        <v>0</v>
      </c>
      <c r="AQW75" s="5">
        <f t="shared" si="374"/>
        <v>0</v>
      </c>
      <c r="AQX75" s="5">
        <f t="shared" si="374"/>
        <v>0</v>
      </c>
      <c r="AQY75" s="5">
        <f t="shared" si="374"/>
        <v>0</v>
      </c>
      <c r="AQZ75" s="5">
        <f t="shared" si="374"/>
        <v>0</v>
      </c>
      <c r="ARA75" s="5">
        <f t="shared" si="374"/>
        <v>0</v>
      </c>
      <c r="ARB75" s="5">
        <f t="shared" si="374"/>
        <v>0</v>
      </c>
      <c r="ARC75" s="5">
        <f t="shared" si="374"/>
        <v>0</v>
      </c>
      <c r="ARD75" s="5">
        <f t="shared" si="374"/>
        <v>0</v>
      </c>
      <c r="ARE75" s="5">
        <f t="shared" si="374"/>
        <v>0</v>
      </c>
      <c r="ARF75" s="5">
        <f t="shared" si="374"/>
        <v>0</v>
      </c>
      <c r="ARG75" s="5">
        <f t="shared" si="374"/>
        <v>0</v>
      </c>
      <c r="ARH75" s="5">
        <f t="shared" si="374"/>
        <v>0</v>
      </c>
      <c r="ARI75" s="5">
        <f t="shared" si="374"/>
        <v>0</v>
      </c>
      <c r="ARJ75" s="5">
        <f t="shared" si="374"/>
        <v>0</v>
      </c>
      <c r="ARK75" s="5">
        <f t="shared" si="374"/>
        <v>0</v>
      </c>
      <c r="ARL75" s="5">
        <f t="shared" si="374"/>
        <v>0</v>
      </c>
      <c r="ARM75" s="5">
        <f t="shared" si="374"/>
        <v>0</v>
      </c>
      <c r="ARN75" s="5">
        <f t="shared" si="374"/>
        <v>0</v>
      </c>
      <c r="ARO75" s="5">
        <f t="shared" ref="ARO75:ATZ75" si="375">IF(ARO2&gt;year_stop,0,ARN78)</f>
        <v>0</v>
      </c>
      <c r="ARP75" s="5">
        <f t="shared" si="375"/>
        <v>0</v>
      </c>
      <c r="ARQ75" s="5">
        <f t="shared" si="375"/>
        <v>0</v>
      </c>
      <c r="ARR75" s="5">
        <f t="shared" si="375"/>
        <v>0</v>
      </c>
      <c r="ARS75" s="5">
        <f t="shared" si="375"/>
        <v>0</v>
      </c>
      <c r="ART75" s="5">
        <f t="shared" si="375"/>
        <v>0</v>
      </c>
      <c r="ARU75" s="5">
        <f t="shared" si="375"/>
        <v>0</v>
      </c>
      <c r="ARV75" s="5">
        <f t="shared" si="375"/>
        <v>0</v>
      </c>
      <c r="ARW75" s="5">
        <f t="shared" si="375"/>
        <v>0</v>
      </c>
      <c r="ARX75" s="5">
        <f t="shared" si="375"/>
        <v>0</v>
      </c>
      <c r="ARY75" s="5">
        <f t="shared" si="375"/>
        <v>0</v>
      </c>
      <c r="ARZ75" s="5">
        <f t="shared" si="375"/>
        <v>0</v>
      </c>
      <c r="ASA75" s="5">
        <f t="shared" si="375"/>
        <v>0</v>
      </c>
      <c r="ASB75" s="5">
        <f t="shared" si="375"/>
        <v>0</v>
      </c>
      <c r="ASC75" s="5">
        <f t="shared" si="375"/>
        <v>0</v>
      </c>
      <c r="ASD75" s="5">
        <f t="shared" si="375"/>
        <v>0</v>
      </c>
      <c r="ASE75" s="5">
        <f t="shared" si="375"/>
        <v>0</v>
      </c>
      <c r="ASF75" s="5">
        <f t="shared" si="375"/>
        <v>0</v>
      </c>
      <c r="ASG75" s="5">
        <f t="shared" si="375"/>
        <v>0</v>
      </c>
      <c r="ASH75" s="5">
        <f t="shared" si="375"/>
        <v>0</v>
      </c>
      <c r="ASI75" s="5">
        <f t="shared" si="375"/>
        <v>0</v>
      </c>
      <c r="ASJ75" s="5">
        <f t="shared" si="375"/>
        <v>0</v>
      </c>
      <c r="ASK75" s="5">
        <f t="shared" si="375"/>
        <v>0</v>
      </c>
      <c r="ASL75" s="5">
        <f t="shared" si="375"/>
        <v>0</v>
      </c>
      <c r="ASM75" s="5">
        <f t="shared" si="375"/>
        <v>0</v>
      </c>
      <c r="ASN75" s="5">
        <f t="shared" si="375"/>
        <v>0</v>
      </c>
      <c r="ASO75" s="5">
        <f t="shared" si="375"/>
        <v>0</v>
      </c>
      <c r="ASP75" s="5">
        <f t="shared" si="375"/>
        <v>0</v>
      </c>
      <c r="ASQ75" s="5">
        <f t="shared" si="375"/>
        <v>0</v>
      </c>
      <c r="ASR75" s="5">
        <f t="shared" si="375"/>
        <v>0</v>
      </c>
      <c r="ASS75" s="5">
        <f t="shared" si="375"/>
        <v>0</v>
      </c>
      <c r="AST75" s="5">
        <f t="shared" si="375"/>
        <v>0</v>
      </c>
      <c r="ASU75" s="5">
        <f t="shared" si="375"/>
        <v>0</v>
      </c>
      <c r="ASV75" s="5">
        <f t="shared" si="375"/>
        <v>0</v>
      </c>
      <c r="ASW75" s="5">
        <f t="shared" si="375"/>
        <v>0</v>
      </c>
      <c r="ASX75" s="5">
        <f t="shared" si="375"/>
        <v>0</v>
      </c>
      <c r="ASY75" s="5">
        <f t="shared" si="375"/>
        <v>0</v>
      </c>
      <c r="ASZ75" s="5">
        <f t="shared" si="375"/>
        <v>0</v>
      </c>
      <c r="ATA75" s="5">
        <f t="shared" si="375"/>
        <v>0</v>
      </c>
      <c r="ATB75" s="5">
        <f t="shared" si="375"/>
        <v>0</v>
      </c>
      <c r="ATC75" s="5">
        <f t="shared" si="375"/>
        <v>0</v>
      </c>
      <c r="ATD75" s="5">
        <f t="shared" si="375"/>
        <v>0</v>
      </c>
      <c r="ATE75" s="5">
        <f t="shared" si="375"/>
        <v>0</v>
      </c>
      <c r="ATF75" s="5">
        <f t="shared" si="375"/>
        <v>0</v>
      </c>
      <c r="ATG75" s="5">
        <f t="shared" si="375"/>
        <v>0</v>
      </c>
      <c r="ATH75" s="5">
        <f t="shared" si="375"/>
        <v>0</v>
      </c>
      <c r="ATI75" s="5">
        <f t="shared" si="375"/>
        <v>0</v>
      </c>
      <c r="ATJ75" s="5">
        <f t="shared" si="375"/>
        <v>0</v>
      </c>
      <c r="ATK75" s="5">
        <f t="shared" si="375"/>
        <v>0</v>
      </c>
      <c r="ATL75" s="5">
        <f t="shared" si="375"/>
        <v>0</v>
      </c>
      <c r="ATM75" s="5">
        <f t="shared" si="375"/>
        <v>0</v>
      </c>
      <c r="ATN75" s="5">
        <f t="shared" si="375"/>
        <v>0</v>
      </c>
      <c r="ATO75" s="5">
        <f t="shared" si="375"/>
        <v>0</v>
      </c>
      <c r="ATP75" s="5">
        <f t="shared" si="375"/>
        <v>0</v>
      </c>
      <c r="ATQ75" s="5">
        <f t="shared" si="375"/>
        <v>0</v>
      </c>
      <c r="ATR75" s="5">
        <f t="shared" si="375"/>
        <v>0</v>
      </c>
      <c r="ATS75" s="5">
        <f t="shared" si="375"/>
        <v>0</v>
      </c>
      <c r="ATT75" s="5">
        <f t="shared" si="375"/>
        <v>0</v>
      </c>
      <c r="ATU75" s="5">
        <f t="shared" si="375"/>
        <v>0</v>
      </c>
      <c r="ATV75" s="5">
        <f t="shared" si="375"/>
        <v>0</v>
      </c>
      <c r="ATW75" s="5">
        <f t="shared" si="375"/>
        <v>0</v>
      </c>
      <c r="ATX75" s="5">
        <f t="shared" si="375"/>
        <v>0</v>
      </c>
      <c r="ATY75" s="5">
        <f t="shared" si="375"/>
        <v>0</v>
      </c>
      <c r="ATZ75" s="5">
        <f t="shared" si="375"/>
        <v>0</v>
      </c>
      <c r="AUA75" s="5">
        <f t="shared" ref="AUA75:AWL75" si="376">IF(AUA2&gt;year_stop,0,ATZ78)</f>
        <v>0</v>
      </c>
      <c r="AUB75" s="5">
        <f t="shared" si="376"/>
        <v>0</v>
      </c>
      <c r="AUC75" s="5">
        <f t="shared" si="376"/>
        <v>0</v>
      </c>
      <c r="AUD75" s="5">
        <f t="shared" si="376"/>
        <v>0</v>
      </c>
      <c r="AUE75" s="5">
        <f t="shared" si="376"/>
        <v>0</v>
      </c>
      <c r="AUF75" s="5">
        <f t="shared" si="376"/>
        <v>0</v>
      </c>
      <c r="AUG75" s="5">
        <f t="shared" si="376"/>
        <v>0</v>
      </c>
      <c r="AUH75" s="5">
        <f t="shared" si="376"/>
        <v>0</v>
      </c>
      <c r="AUI75" s="5">
        <f t="shared" si="376"/>
        <v>0</v>
      </c>
      <c r="AUJ75" s="5">
        <f t="shared" si="376"/>
        <v>0</v>
      </c>
      <c r="AUK75" s="5">
        <f t="shared" si="376"/>
        <v>0</v>
      </c>
      <c r="AUL75" s="5">
        <f t="shared" si="376"/>
        <v>0</v>
      </c>
      <c r="AUM75" s="5">
        <f t="shared" si="376"/>
        <v>0</v>
      </c>
      <c r="AUN75" s="5">
        <f t="shared" si="376"/>
        <v>0</v>
      </c>
      <c r="AUO75" s="5">
        <f t="shared" si="376"/>
        <v>0</v>
      </c>
      <c r="AUP75" s="5">
        <f t="shared" si="376"/>
        <v>0</v>
      </c>
      <c r="AUQ75" s="5">
        <f t="shared" si="376"/>
        <v>0</v>
      </c>
      <c r="AUR75" s="5">
        <f t="shared" si="376"/>
        <v>0</v>
      </c>
      <c r="AUS75" s="5">
        <f t="shared" si="376"/>
        <v>0</v>
      </c>
      <c r="AUT75" s="5">
        <f t="shared" si="376"/>
        <v>0</v>
      </c>
      <c r="AUU75" s="5">
        <f t="shared" si="376"/>
        <v>0</v>
      </c>
      <c r="AUV75" s="5">
        <f t="shared" si="376"/>
        <v>0</v>
      </c>
      <c r="AUW75" s="5">
        <f t="shared" si="376"/>
        <v>0</v>
      </c>
      <c r="AUX75" s="5">
        <f t="shared" si="376"/>
        <v>0</v>
      </c>
      <c r="AUY75" s="5">
        <f t="shared" si="376"/>
        <v>0</v>
      </c>
      <c r="AUZ75" s="5">
        <f t="shared" si="376"/>
        <v>0</v>
      </c>
      <c r="AVA75" s="5">
        <f t="shared" si="376"/>
        <v>0</v>
      </c>
      <c r="AVB75" s="5">
        <f t="shared" si="376"/>
        <v>0</v>
      </c>
      <c r="AVC75" s="5">
        <f t="shared" si="376"/>
        <v>0</v>
      </c>
      <c r="AVD75" s="5">
        <f t="shared" si="376"/>
        <v>0</v>
      </c>
      <c r="AVE75" s="5">
        <f t="shared" si="376"/>
        <v>0</v>
      </c>
      <c r="AVF75" s="5">
        <f t="shared" si="376"/>
        <v>0</v>
      </c>
      <c r="AVG75" s="5">
        <f t="shared" si="376"/>
        <v>0</v>
      </c>
      <c r="AVH75" s="5">
        <f t="shared" si="376"/>
        <v>0</v>
      </c>
      <c r="AVI75" s="5">
        <f t="shared" si="376"/>
        <v>0</v>
      </c>
      <c r="AVJ75" s="5">
        <f t="shared" si="376"/>
        <v>0</v>
      </c>
      <c r="AVK75" s="5">
        <f t="shared" si="376"/>
        <v>0</v>
      </c>
      <c r="AVL75" s="5">
        <f t="shared" si="376"/>
        <v>0</v>
      </c>
      <c r="AVM75" s="5">
        <f t="shared" si="376"/>
        <v>0</v>
      </c>
      <c r="AVN75" s="5">
        <f t="shared" si="376"/>
        <v>0</v>
      </c>
      <c r="AVO75" s="5">
        <f t="shared" si="376"/>
        <v>0</v>
      </c>
      <c r="AVP75" s="5">
        <f t="shared" si="376"/>
        <v>0</v>
      </c>
      <c r="AVQ75" s="5">
        <f t="shared" si="376"/>
        <v>0</v>
      </c>
      <c r="AVR75" s="5">
        <f t="shared" si="376"/>
        <v>0</v>
      </c>
      <c r="AVS75" s="5">
        <f t="shared" si="376"/>
        <v>0</v>
      </c>
      <c r="AVT75" s="5">
        <f t="shared" si="376"/>
        <v>0</v>
      </c>
      <c r="AVU75" s="5">
        <f t="shared" si="376"/>
        <v>0</v>
      </c>
      <c r="AVV75" s="5">
        <f t="shared" si="376"/>
        <v>0</v>
      </c>
      <c r="AVW75" s="5">
        <f t="shared" si="376"/>
        <v>0</v>
      </c>
      <c r="AVX75" s="5">
        <f t="shared" si="376"/>
        <v>0</v>
      </c>
      <c r="AVY75" s="5">
        <f t="shared" si="376"/>
        <v>0</v>
      </c>
      <c r="AVZ75" s="5">
        <f t="shared" si="376"/>
        <v>0</v>
      </c>
      <c r="AWA75" s="5">
        <f t="shared" si="376"/>
        <v>0</v>
      </c>
      <c r="AWB75" s="5">
        <f t="shared" si="376"/>
        <v>0</v>
      </c>
      <c r="AWC75" s="5">
        <f t="shared" si="376"/>
        <v>0</v>
      </c>
      <c r="AWD75" s="5">
        <f t="shared" si="376"/>
        <v>0</v>
      </c>
      <c r="AWE75" s="5">
        <f t="shared" si="376"/>
        <v>0</v>
      </c>
      <c r="AWF75" s="5">
        <f t="shared" si="376"/>
        <v>0</v>
      </c>
      <c r="AWG75" s="5">
        <f t="shared" si="376"/>
        <v>0</v>
      </c>
      <c r="AWH75" s="5">
        <f t="shared" si="376"/>
        <v>0</v>
      </c>
      <c r="AWI75" s="5">
        <f t="shared" si="376"/>
        <v>0</v>
      </c>
      <c r="AWJ75" s="5">
        <f t="shared" si="376"/>
        <v>0</v>
      </c>
      <c r="AWK75" s="5">
        <f t="shared" si="376"/>
        <v>0</v>
      </c>
      <c r="AWL75" s="5">
        <f t="shared" si="376"/>
        <v>0</v>
      </c>
      <c r="AWM75" s="5">
        <f t="shared" ref="AWM75:AYX75" si="377">IF(AWM2&gt;year_stop,0,AWL78)</f>
        <v>0</v>
      </c>
      <c r="AWN75" s="5">
        <f t="shared" si="377"/>
        <v>0</v>
      </c>
      <c r="AWO75" s="5">
        <f t="shared" si="377"/>
        <v>0</v>
      </c>
      <c r="AWP75" s="5">
        <f t="shared" si="377"/>
        <v>0</v>
      </c>
      <c r="AWQ75" s="5">
        <f t="shared" si="377"/>
        <v>0</v>
      </c>
      <c r="AWR75" s="5">
        <f t="shared" si="377"/>
        <v>0</v>
      </c>
      <c r="AWS75" s="5">
        <f t="shared" si="377"/>
        <v>0</v>
      </c>
      <c r="AWT75" s="5">
        <f t="shared" si="377"/>
        <v>0</v>
      </c>
      <c r="AWU75" s="5">
        <f t="shared" si="377"/>
        <v>0</v>
      </c>
      <c r="AWV75" s="5">
        <f t="shared" si="377"/>
        <v>0</v>
      </c>
      <c r="AWW75" s="5">
        <f t="shared" si="377"/>
        <v>0</v>
      </c>
      <c r="AWX75" s="5">
        <f t="shared" si="377"/>
        <v>0</v>
      </c>
      <c r="AWY75" s="5">
        <f t="shared" si="377"/>
        <v>0</v>
      </c>
      <c r="AWZ75" s="5">
        <f t="shared" si="377"/>
        <v>0</v>
      </c>
      <c r="AXA75" s="5">
        <f t="shared" si="377"/>
        <v>0</v>
      </c>
      <c r="AXB75" s="5">
        <f t="shared" si="377"/>
        <v>0</v>
      </c>
      <c r="AXC75" s="5">
        <f t="shared" si="377"/>
        <v>0</v>
      </c>
      <c r="AXD75" s="5">
        <f t="shared" si="377"/>
        <v>0</v>
      </c>
      <c r="AXE75" s="5">
        <f t="shared" si="377"/>
        <v>0</v>
      </c>
      <c r="AXF75" s="5">
        <f t="shared" si="377"/>
        <v>0</v>
      </c>
      <c r="AXG75" s="5">
        <f t="shared" si="377"/>
        <v>0</v>
      </c>
      <c r="AXH75" s="5">
        <f t="shared" si="377"/>
        <v>0</v>
      </c>
      <c r="AXI75" s="5">
        <f t="shared" si="377"/>
        <v>0</v>
      </c>
      <c r="AXJ75" s="5">
        <f t="shared" si="377"/>
        <v>0</v>
      </c>
      <c r="AXK75" s="5">
        <f t="shared" si="377"/>
        <v>0</v>
      </c>
      <c r="AXL75" s="5">
        <f t="shared" si="377"/>
        <v>0</v>
      </c>
      <c r="AXM75" s="5">
        <f t="shared" si="377"/>
        <v>0</v>
      </c>
      <c r="AXN75" s="5">
        <f t="shared" si="377"/>
        <v>0</v>
      </c>
      <c r="AXO75" s="5">
        <f t="shared" si="377"/>
        <v>0</v>
      </c>
      <c r="AXP75" s="5">
        <f t="shared" si="377"/>
        <v>0</v>
      </c>
      <c r="AXQ75" s="5">
        <f t="shared" si="377"/>
        <v>0</v>
      </c>
      <c r="AXR75" s="5">
        <f t="shared" si="377"/>
        <v>0</v>
      </c>
      <c r="AXS75" s="5">
        <f t="shared" si="377"/>
        <v>0</v>
      </c>
      <c r="AXT75" s="5">
        <f t="shared" si="377"/>
        <v>0</v>
      </c>
      <c r="AXU75" s="5">
        <f t="shared" si="377"/>
        <v>0</v>
      </c>
      <c r="AXV75" s="5">
        <f t="shared" si="377"/>
        <v>0</v>
      </c>
      <c r="AXW75" s="5">
        <f t="shared" si="377"/>
        <v>0</v>
      </c>
      <c r="AXX75" s="5">
        <f t="shared" si="377"/>
        <v>0</v>
      </c>
      <c r="AXY75" s="5">
        <f t="shared" si="377"/>
        <v>0</v>
      </c>
      <c r="AXZ75" s="5">
        <f t="shared" si="377"/>
        <v>0</v>
      </c>
      <c r="AYA75" s="5">
        <f t="shared" si="377"/>
        <v>0</v>
      </c>
      <c r="AYB75" s="5">
        <f t="shared" si="377"/>
        <v>0</v>
      </c>
      <c r="AYC75" s="5">
        <f t="shared" si="377"/>
        <v>0</v>
      </c>
      <c r="AYD75" s="5">
        <f t="shared" si="377"/>
        <v>0</v>
      </c>
      <c r="AYE75" s="5">
        <f t="shared" si="377"/>
        <v>0</v>
      </c>
      <c r="AYF75" s="5">
        <f t="shared" si="377"/>
        <v>0</v>
      </c>
      <c r="AYG75" s="5">
        <f t="shared" si="377"/>
        <v>0</v>
      </c>
      <c r="AYH75" s="5">
        <f t="shared" si="377"/>
        <v>0</v>
      </c>
      <c r="AYI75" s="5">
        <f t="shared" si="377"/>
        <v>0</v>
      </c>
      <c r="AYJ75" s="5">
        <f t="shared" si="377"/>
        <v>0</v>
      </c>
      <c r="AYK75" s="5">
        <f t="shared" si="377"/>
        <v>0</v>
      </c>
      <c r="AYL75" s="5">
        <f t="shared" si="377"/>
        <v>0</v>
      </c>
      <c r="AYM75" s="5">
        <f t="shared" si="377"/>
        <v>0</v>
      </c>
      <c r="AYN75" s="5">
        <f t="shared" si="377"/>
        <v>0</v>
      </c>
      <c r="AYO75" s="5">
        <f t="shared" si="377"/>
        <v>0</v>
      </c>
      <c r="AYP75" s="5">
        <f t="shared" si="377"/>
        <v>0</v>
      </c>
      <c r="AYQ75" s="5">
        <f t="shared" si="377"/>
        <v>0</v>
      </c>
      <c r="AYR75" s="5">
        <f t="shared" si="377"/>
        <v>0</v>
      </c>
      <c r="AYS75" s="5">
        <f t="shared" si="377"/>
        <v>0</v>
      </c>
      <c r="AYT75" s="5">
        <f t="shared" si="377"/>
        <v>0</v>
      </c>
      <c r="AYU75" s="5">
        <f t="shared" si="377"/>
        <v>0</v>
      </c>
      <c r="AYV75" s="5">
        <f t="shared" si="377"/>
        <v>0</v>
      </c>
      <c r="AYW75" s="5">
        <f t="shared" si="377"/>
        <v>0</v>
      </c>
      <c r="AYX75" s="5">
        <f t="shared" si="377"/>
        <v>0</v>
      </c>
      <c r="AYY75" s="5">
        <f t="shared" ref="AYY75:BBJ75" si="378">IF(AYY2&gt;year_stop,0,AYX78)</f>
        <v>0</v>
      </c>
      <c r="AYZ75" s="5">
        <f t="shared" si="378"/>
        <v>0</v>
      </c>
      <c r="AZA75" s="5">
        <f t="shared" si="378"/>
        <v>0</v>
      </c>
      <c r="AZB75" s="5">
        <f t="shared" si="378"/>
        <v>0</v>
      </c>
      <c r="AZC75" s="5">
        <f t="shared" si="378"/>
        <v>0</v>
      </c>
      <c r="AZD75" s="5">
        <f t="shared" si="378"/>
        <v>0</v>
      </c>
      <c r="AZE75" s="5">
        <f t="shared" si="378"/>
        <v>0</v>
      </c>
      <c r="AZF75" s="5">
        <f t="shared" si="378"/>
        <v>0</v>
      </c>
      <c r="AZG75" s="5">
        <f t="shared" si="378"/>
        <v>0</v>
      </c>
      <c r="AZH75" s="5">
        <f t="shared" si="378"/>
        <v>0</v>
      </c>
      <c r="AZI75" s="5">
        <f t="shared" si="378"/>
        <v>0</v>
      </c>
      <c r="AZJ75" s="5">
        <f t="shared" si="378"/>
        <v>0</v>
      </c>
      <c r="AZK75" s="5">
        <f t="shared" si="378"/>
        <v>0</v>
      </c>
      <c r="AZL75" s="5">
        <f t="shared" si="378"/>
        <v>0</v>
      </c>
      <c r="AZM75" s="5">
        <f t="shared" si="378"/>
        <v>0</v>
      </c>
      <c r="AZN75" s="5">
        <f t="shared" si="378"/>
        <v>0</v>
      </c>
      <c r="AZO75" s="5">
        <f t="shared" si="378"/>
        <v>0</v>
      </c>
      <c r="AZP75" s="5">
        <f t="shared" si="378"/>
        <v>0</v>
      </c>
      <c r="AZQ75" s="5">
        <f t="shared" si="378"/>
        <v>0</v>
      </c>
      <c r="AZR75" s="5">
        <f t="shared" si="378"/>
        <v>0</v>
      </c>
      <c r="AZS75" s="5">
        <f t="shared" si="378"/>
        <v>0</v>
      </c>
      <c r="AZT75" s="5">
        <f t="shared" si="378"/>
        <v>0</v>
      </c>
      <c r="AZU75" s="5">
        <f t="shared" si="378"/>
        <v>0</v>
      </c>
      <c r="AZV75" s="5">
        <f t="shared" si="378"/>
        <v>0</v>
      </c>
      <c r="AZW75" s="5">
        <f t="shared" si="378"/>
        <v>0</v>
      </c>
      <c r="AZX75" s="5">
        <f t="shared" si="378"/>
        <v>0</v>
      </c>
      <c r="AZY75" s="5">
        <f t="shared" si="378"/>
        <v>0</v>
      </c>
      <c r="AZZ75" s="5">
        <f t="shared" si="378"/>
        <v>0</v>
      </c>
      <c r="BAA75" s="5">
        <f t="shared" si="378"/>
        <v>0</v>
      </c>
      <c r="BAB75" s="5">
        <f t="shared" si="378"/>
        <v>0</v>
      </c>
      <c r="BAC75" s="5">
        <f t="shared" si="378"/>
        <v>0</v>
      </c>
      <c r="BAD75" s="5">
        <f t="shared" si="378"/>
        <v>0</v>
      </c>
      <c r="BAE75" s="5">
        <f t="shared" si="378"/>
        <v>0</v>
      </c>
      <c r="BAF75" s="5">
        <f t="shared" si="378"/>
        <v>0</v>
      </c>
      <c r="BAG75" s="5">
        <f t="shared" si="378"/>
        <v>0</v>
      </c>
      <c r="BAH75" s="5">
        <f t="shared" si="378"/>
        <v>0</v>
      </c>
      <c r="BAI75" s="5">
        <f t="shared" si="378"/>
        <v>0</v>
      </c>
      <c r="BAJ75" s="5">
        <f t="shared" si="378"/>
        <v>0</v>
      </c>
      <c r="BAK75" s="5">
        <f t="shared" si="378"/>
        <v>0</v>
      </c>
      <c r="BAL75" s="5">
        <f t="shared" si="378"/>
        <v>0</v>
      </c>
      <c r="BAM75" s="5">
        <f t="shared" si="378"/>
        <v>0</v>
      </c>
      <c r="BAN75" s="5">
        <f t="shared" si="378"/>
        <v>0</v>
      </c>
      <c r="BAO75" s="5">
        <f t="shared" si="378"/>
        <v>0</v>
      </c>
      <c r="BAP75" s="5">
        <f t="shared" si="378"/>
        <v>0</v>
      </c>
      <c r="BAQ75" s="5">
        <f t="shared" si="378"/>
        <v>0</v>
      </c>
      <c r="BAR75" s="5">
        <f t="shared" si="378"/>
        <v>0</v>
      </c>
      <c r="BAS75" s="5">
        <f t="shared" si="378"/>
        <v>0</v>
      </c>
      <c r="BAT75" s="5">
        <f t="shared" si="378"/>
        <v>0</v>
      </c>
      <c r="BAU75" s="5">
        <f t="shared" si="378"/>
        <v>0</v>
      </c>
      <c r="BAV75" s="5">
        <f t="shared" si="378"/>
        <v>0</v>
      </c>
      <c r="BAW75" s="5">
        <f t="shared" si="378"/>
        <v>0</v>
      </c>
      <c r="BAX75" s="5">
        <f t="shared" si="378"/>
        <v>0</v>
      </c>
      <c r="BAY75" s="5">
        <f t="shared" si="378"/>
        <v>0</v>
      </c>
      <c r="BAZ75" s="5">
        <f t="shared" si="378"/>
        <v>0</v>
      </c>
      <c r="BBA75" s="5">
        <f t="shared" si="378"/>
        <v>0</v>
      </c>
      <c r="BBB75" s="5">
        <f t="shared" si="378"/>
        <v>0</v>
      </c>
      <c r="BBC75" s="5">
        <f t="shared" si="378"/>
        <v>0</v>
      </c>
      <c r="BBD75" s="5">
        <f t="shared" si="378"/>
        <v>0</v>
      </c>
      <c r="BBE75" s="5">
        <f t="shared" si="378"/>
        <v>0</v>
      </c>
      <c r="BBF75" s="5">
        <f t="shared" si="378"/>
        <v>0</v>
      </c>
      <c r="BBG75" s="5">
        <f t="shared" si="378"/>
        <v>0</v>
      </c>
      <c r="BBH75" s="5">
        <f t="shared" si="378"/>
        <v>0</v>
      </c>
      <c r="BBI75" s="5">
        <f t="shared" si="378"/>
        <v>0</v>
      </c>
      <c r="BBJ75" s="5">
        <f t="shared" si="378"/>
        <v>0</v>
      </c>
      <c r="BBK75" s="5">
        <f t="shared" ref="BBK75:BDV75" si="379">IF(BBK2&gt;year_stop,0,BBJ78)</f>
        <v>0</v>
      </c>
      <c r="BBL75" s="5">
        <f t="shared" si="379"/>
        <v>0</v>
      </c>
      <c r="BBM75" s="5">
        <f t="shared" si="379"/>
        <v>0</v>
      </c>
      <c r="BBN75" s="5">
        <f t="shared" si="379"/>
        <v>0</v>
      </c>
      <c r="BBO75" s="5">
        <f t="shared" si="379"/>
        <v>0</v>
      </c>
      <c r="BBP75" s="5">
        <f t="shared" si="379"/>
        <v>0</v>
      </c>
      <c r="BBQ75" s="5">
        <f t="shared" si="379"/>
        <v>0</v>
      </c>
      <c r="BBR75" s="5">
        <f t="shared" si="379"/>
        <v>0</v>
      </c>
      <c r="BBS75" s="5">
        <f t="shared" si="379"/>
        <v>0</v>
      </c>
      <c r="BBT75" s="5">
        <f t="shared" si="379"/>
        <v>0</v>
      </c>
      <c r="BBU75" s="5">
        <f t="shared" si="379"/>
        <v>0</v>
      </c>
      <c r="BBV75" s="5">
        <f t="shared" si="379"/>
        <v>0</v>
      </c>
      <c r="BBW75" s="5">
        <f t="shared" si="379"/>
        <v>0</v>
      </c>
      <c r="BBX75" s="5">
        <f t="shared" si="379"/>
        <v>0</v>
      </c>
      <c r="BBY75" s="5">
        <f t="shared" si="379"/>
        <v>0</v>
      </c>
      <c r="BBZ75" s="5">
        <f t="shared" si="379"/>
        <v>0</v>
      </c>
      <c r="BCA75" s="5">
        <f t="shared" si="379"/>
        <v>0</v>
      </c>
      <c r="BCB75" s="5">
        <f t="shared" si="379"/>
        <v>0</v>
      </c>
      <c r="BCC75" s="5">
        <f t="shared" si="379"/>
        <v>0</v>
      </c>
      <c r="BCD75" s="5">
        <f t="shared" si="379"/>
        <v>0</v>
      </c>
      <c r="BCE75" s="5">
        <f t="shared" si="379"/>
        <v>0</v>
      </c>
      <c r="BCF75" s="5">
        <f t="shared" si="379"/>
        <v>0</v>
      </c>
      <c r="BCG75" s="5">
        <f t="shared" si="379"/>
        <v>0</v>
      </c>
      <c r="BCH75" s="5">
        <f t="shared" si="379"/>
        <v>0</v>
      </c>
      <c r="BCI75" s="5">
        <f t="shared" si="379"/>
        <v>0</v>
      </c>
      <c r="BCJ75" s="5">
        <f t="shared" si="379"/>
        <v>0</v>
      </c>
      <c r="BCK75" s="5">
        <f t="shared" si="379"/>
        <v>0</v>
      </c>
      <c r="BCL75" s="5">
        <f t="shared" si="379"/>
        <v>0</v>
      </c>
      <c r="BCM75" s="5">
        <f t="shared" si="379"/>
        <v>0</v>
      </c>
      <c r="BCN75" s="5">
        <f t="shared" si="379"/>
        <v>0</v>
      </c>
      <c r="BCO75" s="5">
        <f t="shared" si="379"/>
        <v>0</v>
      </c>
      <c r="BCP75" s="5">
        <f t="shared" si="379"/>
        <v>0</v>
      </c>
      <c r="BCQ75" s="5">
        <f t="shared" si="379"/>
        <v>0</v>
      </c>
      <c r="BCR75" s="5">
        <f t="shared" si="379"/>
        <v>0</v>
      </c>
      <c r="BCS75" s="5">
        <f t="shared" si="379"/>
        <v>0</v>
      </c>
      <c r="BCT75" s="5">
        <f t="shared" si="379"/>
        <v>0</v>
      </c>
      <c r="BCU75" s="5">
        <f t="shared" si="379"/>
        <v>0</v>
      </c>
      <c r="BCV75" s="5">
        <f t="shared" si="379"/>
        <v>0</v>
      </c>
      <c r="BCW75" s="5">
        <f t="shared" si="379"/>
        <v>0</v>
      </c>
      <c r="BCX75" s="5">
        <f t="shared" si="379"/>
        <v>0</v>
      </c>
      <c r="BCY75" s="5">
        <f t="shared" si="379"/>
        <v>0</v>
      </c>
      <c r="BCZ75" s="5">
        <f t="shared" si="379"/>
        <v>0</v>
      </c>
      <c r="BDA75" s="5">
        <f t="shared" si="379"/>
        <v>0</v>
      </c>
      <c r="BDB75" s="5">
        <f t="shared" si="379"/>
        <v>0</v>
      </c>
      <c r="BDC75" s="5">
        <f t="shared" si="379"/>
        <v>0</v>
      </c>
      <c r="BDD75" s="5">
        <f t="shared" si="379"/>
        <v>0</v>
      </c>
      <c r="BDE75" s="5">
        <f t="shared" si="379"/>
        <v>0</v>
      </c>
      <c r="BDF75" s="5">
        <f t="shared" si="379"/>
        <v>0</v>
      </c>
      <c r="BDG75" s="5">
        <f t="shared" si="379"/>
        <v>0</v>
      </c>
      <c r="BDH75" s="5">
        <f t="shared" si="379"/>
        <v>0</v>
      </c>
      <c r="BDI75" s="5">
        <f t="shared" si="379"/>
        <v>0</v>
      </c>
      <c r="BDJ75" s="5">
        <f t="shared" si="379"/>
        <v>0</v>
      </c>
      <c r="BDK75" s="5">
        <f t="shared" si="379"/>
        <v>0</v>
      </c>
      <c r="BDL75" s="5">
        <f t="shared" si="379"/>
        <v>0</v>
      </c>
      <c r="BDM75" s="5">
        <f t="shared" si="379"/>
        <v>0</v>
      </c>
      <c r="BDN75" s="5">
        <f t="shared" si="379"/>
        <v>0</v>
      </c>
      <c r="BDO75" s="5">
        <f t="shared" si="379"/>
        <v>0</v>
      </c>
      <c r="BDP75" s="5">
        <f t="shared" si="379"/>
        <v>0</v>
      </c>
      <c r="BDQ75" s="5">
        <f t="shared" si="379"/>
        <v>0</v>
      </c>
      <c r="BDR75" s="5">
        <f t="shared" si="379"/>
        <v>0</v>
      </c>
      <c r="BDS75" s="5">
        <f t="shared" si="379"/>
        <v>0</v>
      </c>
      <c r="BDT75" s="5">
        <f t="shared" si="379"/>
        <v>0</v>
      </c>
      <c r="BDU75" s="5">
        <f t="shared" si="379"/>
        <v>0</v>
      </c>
      <c r="BDV75" s="5">
        <f t="shared" si="379"/>
        <v>0</v>
      </c>
      <c r="BDW75" s="5">
        <f t="shared" ref="BDW75:BGH75" si="380">IF(BDW2&gt;year_stop,0,BDV78)</f>
        <v>0</v>
      </c>
      <c r="BDX75" s="5">
        <f t="shared" si="380"/>
        <v>0</v>
      </c>
      <c r="BDY75" s="5">
        <f t="shared" si="380"/>
        <v>0</v>
      </c>
      <c r="BDZ75" s="5">
        <f t="shared" si="380"/>
        <v>0</v>
      </c>
      <c r="BEA75" s="5">
        <f t="shared" si="380"/>
        <v>0</v>
      </c>
      <c r="BEB75" s="5">
        <f t="shared" si="380"/>
        <v>0</v>
      </c>
      <c r="BEC75" s="5">
        <f t="shared" si="380"/>
        <v>0</v>
      </c>
      <c r="BED75" s="5">
        <f t="shared" si="380"/>
        <v>0</v>
      </c>
      <c r="BEE75" s="5">
        <f t="shared" si="380"/>
        <v>0</v>
      </c>
      <c r="BEF75" s="5">
        <f t="shared" si="380"/>
        <v>0</v>
      </c>
      <c r="BEG75" s="5">
        <f t="shared" si="380"/>
        <v>0</v>
      </c>
      <c r="BEH75" s="5">
        <f t="shared" si="380"/>
        <v>0</v>
      </c>
      <c r="BEI75" s="5">
        <f t="shared" si="380"/>
        <v>0</v>
      </c>
      <c r="BEJ75" s="5">
        <f t="shared" si="380"/>
        <v>0</v>
      </c>
      <c r="BEK75" s="5">
        <f t="shared" si="380"/>
        <v>0</v>
      </c>
      <c r="BEL75" s="5">
        <f t="shared" si="380"/>
        <v>0</v>
      </c>
      <c r="BEM75" s="5">
        <f t="shared" si="380"/>
        <v>0</v>
      </c>
      <c r="BEN75" s="5">
        <f t="shared" si="380"/>
        <v>0</v>
      </c>
      <c r="BEO75" s="5">
        <f t="shared" si="380"/>
        <v>0</v>
      </c>
      <c r="BEP75" s="5">
        <f t="shared" si="380"/>
        <v>0</v>
      </c>
      <c r="BEQ75" s="5">
        <f t="shared" si="380"/>
        <v>0</v>
      </c>
      <c r="BER75" s="5">
        <f t="shared" si="380"/>
        <v>0</v>
      </c>
      <c r="BES75" s="5">
        <f t="shared" si="380"/>
        <v>0</v>
      </c>
      <c r="BET75" s="5">
        <f t="shared" si="380"/>
        <v>0</v>
      </c>
      <c r="BEU75" s="5">
        <f t="shared" si="380"/>
        <v>0</v>
      </c>
      <c r="BEV75" s="5">
        <f t="shared" si="380"/>
        <v>0</v>
      </c>
      <c r="BEW75" s="5">
        <f t="shared" si="380"/>
        <v>0</v>
      </c>
      <c r="BEX75" s="5">
        <f t="shared" si="380"/>
        <v>0</v>
      </c>
      <c r="BEY75" s="5">
        <f t="shared" si="380"/>
        <v>0</v>
      </c>
      <c r="BEZ75" s="5">
        <f t="shared" si="380"/>
        <v>0</v>
      </c>
      <c r="BFA75" s="5">
        <f t="shared" si="380"/>
        <v>0</v>
      </c>
      <c r="BFB75" s="5">
        <f t="shared" si="380"/>
        <v>0</v>
      </c>
      <c r="BFC75" s="5">
        <f t="shared" si="380"/>
        <v>0</v>
      </c>
      <c r="BFD75" s="5">
        <f t="shared" si="380"/>
        <v>0</v>
      </c>
      <c r="BFE75" s="5">
        <f t="shared" si="380"/>
        <v>0</v>
      </c>
      <c r="BFF75" s="5">
        <f t="shared" si="380"/>
        <v>0</v>
      </c>
      <c r="BFG75" s="5">
        <f t="shared" si="380"/>
        <v>0</v>
      </c>
      <c r="BFH75" s="5">
        <f t="shared" si="380"/>
        <v>0</v>
      </c>
      <c r="BFI75" s="5">
        <f t="shared" si="380"/>
        <v>0</v>
      </c>
      <c r="BFJ75" s="5">
        <f t="shared" si="380"/>
        <v>0</v>
      </c>
      <c r="BFK75" s="5">
        <f t="shared" si="380"/>
        <v>0</v>
      </c>
      <c r="BFL75" s="5">
        <f t="shared" si="380"/>
        <v>0</v>
      </c>
      <c r="BFM75" s="5">
        <f t="shared" si="380"/>
        <v>0</v>
      </c>
      <c r="BFN75" s="5">
        <f t="shared" si="380"/>
        <v>0</v>
      </c>
      <c r="BFO75" s="5">
        <f t="shared" si="380"/>
        <v>0</v>
      </c>
      <c r="BFP75" s="5">
        <f t="shared" si="380"/>
        <v>0</v>
      </c>
      <c r="BFQ75" s="5">
        <f t="shared" si="380"/>
        <v>0</v>
      </c>
      <c r="BFR75" s="5">
        <f t="shared" si="380"/>
        <v>0</v>
      </c>
      <c r="BFS75" s="5">
        <f t="shared" si="380"/>
        <v>0</v>
      </c>
      <c r="BFT75" s="5">
        <f t="shared" si="380"/>
        <v>0</v>
      </c>
      <c r="BFU75" s="5">
        <f t="shared" si="380"/>
        <v>0</v>
      </c>
      <c r="BFV75" s="5">
        <f t="shared" si="380"/>
        <v>0</v>
      </c>
      <c r="BFW75" s="5">
        <f t="shared" si="380"/>
        <v>0</v>
      </c>
      <c r="BFX75" s="5">
        <f t="shared" si="380"/>
        <v>0</v>
      </c>
      <c r="BFY75" s="5">
        <f t="shared" si="380"/>
        <v>0</v>
      </c>
      <c r="BFZ75" s="5">
        <f t="shared" si="380"/>
        <v>0</v>
      </c>
      <c r="BGA75" s="5">
        <f t="shared" si="380"/>
        <v>0</v>
      </c>
      <c r="BGB75" s="5">
        <f t="shared" si="380"/>
        <v>0</v>
      </c>
      <c r="BGC75" s="5">
        <f t="shared" si="380"/>
        <v>0</v>
      </c>
      <c r="BGD75" s="5">
        <f t="shared" si="380"/>
        <v>0</v>
      </c>
      <c r="BGE75" s="5">
        <f t="shared" si="380"/>
        <v>0</v>
      </c>
      <c r="BGF75" s="5">
        <f t="shared" si="380"/>
        <v>0</v>
      </c>
      <c r="BGG75" s="5">
        <f t="shared" si="380"/>
        <v>0</v>
      </c>
      <c r="BGH75" s="5">
        <f t="shared" si="380"/>
        <v>0</v>
      </c>
      <c r="BGI75" s="5">
        <f t="shared" ref="BGI75:BIT75" si="381">IF(BGI2&gt;year_stop,0,BGH78)</f>
        <v>0</v>
      </c>
      <c r="BGJ75" s="5">
        <f t="shared" si="381"/>
        <v>0</v>
      </c>
      <c r="BGK75" s="5">
        <f t="shared" si="381"/>
        <v>0</v>
      </c>
      <c r="BGL75" s="5">
        <f t="shared" si="381"/>
        <v>0</v>
      </c>
      <c r="BGM75" s="5">
        <f t="shared" si="381"/>
        <v>0</v>
      </c>
      <c r="BGN75" s="5">
        <f t="shared" si="381"/>
        <v>0</v>
      </c>
      <c r="BGO75" s="5">
        <f t="shared" si="381"/>
        <v>0</v>
      </c>
      <c r="BGP75" s="5">
        <f t="shared" si="381"/>
        <v>0</v>
      </c>
      <c r="BGQ75" s="5">
        <f t="shared" si="381"/>
        <v>0</v>
      </c>
      <c r="BGR75" s="5">
        <f t="shared" si="381"/>
        <v>0</v>
      </c>
      <c r="BGS75" s="5">
        <f t="shared" si="381"/>
        <v>0</v>
      </c>
      <c r="BGT75" s="5">
        <f t="shared" si="381"/>
        <v>0</v>
      </c>
      <c r="BGU75" s="5">
        <f t="shared" si="381"/>
        <v>0</v>
      </c>
      <c r="BGV75" s="5">
        <f t="shared" si="381"/>
        <v>0</v>
      </c>
      <c r="BGW75" s="5">
        <f t="shared" si="381"/>
        <v>0</v>
      </c>
      <c r="BGX75" s="5">
        <f t="shared" si="381"/>
        <v>0</v>
      </c>
      <c r="BGY75" s="5">
        <f t="shared" si="381"/>
        <v>0</v>
      </c>
      <c r="BGZ75" s="5">
        <f t="shared" si="381"/>
        <v>0</v>
      </c>
      <c r="BHA75" s="5">
        <f t="shared" si="381"/>
        <v>0</v>
      </c>
      <c r="BHB75" s="5">
        <f t="shared" si="381"/>
        <v>0</v>
      </c>
      <c r="BHC75" s="5">
        <f t="shared" si="381"/>
        <v>0</v>
      </c>
      <c r="BHD75" s="5">
        <f t="shared" si="381"/>
        <v>0</v>
      </c>
      <c r="BHE75" s="5">
        <f t="shared" si="381"/>
        <v>0</v>
      </c>
      <c r="BHF75" s="5">
        <f t="shared" si="381"/>
        <v>0</v>
      </c>
      <c r="BHG75" s="5">
        <f t="shared" si="381"/>
        <v>0</v>
      </c>
      <c r="BHH75" s="5">
        <f t="shared" si="381"/>
        <v>0</v>
      </c>
      <c r="BHI75" s="5">
        <f t="shared" si="381"/>
        <v>0</v>
      </c>
      <c r="BHJ75" s="5">
        <f t="shared" si="381"/>
        <v>0</v>
      </c>
      <c r="BHK75" s="5">
        <f t="shared" si="381"/>
        <v>0</v>
      </c>
      <c r="BHL75" s="5">
        <f t="shared" si="381"/>
        <v>0</v>
      </c>
      <c r="BHM75" s="5">
        <f t="shared" si="381"/>
        <v>0</v>
      </c>
      <c r="BHN75" s="5">
        <f t="shared" si="381"/>
        <v>0</v>
      </c>
      <c r="BHO75" s="5">
        <f t="shared" si="381"/>
        <v>0</v>
      </c>
      <c r="BHP75" s="5">
        <f t="shared" si="381"/>
        <v>0</v>
      </c>
      <c r="BHQ75" s="5">
        <f t="shared" si="381"/>
        <v>0</v>
      </c>
      <c r="BHR75" s="5">
        <f t="shared" si="381"/>
        <v>0</v>
      </c>
      <c r="BHS75" s="5">
        <f t="shared" si="381"/>
        <v>0</v>
      </c>
      <c r="BHT75" s="5">
        <f t="shared" si="381"/>
        <v>0</v>
      </c>
      <c r="BHU75" s="5">
        <f t="shared" si="381"/>
        <v>0</v>
      </c>
      <c r="BHV75" s="5">
        <f t="shared" si="381"/>
        <v>0</v>
      </c>
      <c r="BHW75" s="5">
        <f t="shared" si="381"/>
        <v>0</v>
      </c>
      <c r="BHX75" s="5">
        <f t="shared" si="381"/>
        <v>0</v>
      </c>
      <c r="BHY75" s="5">
        <f t="shared" si="381"/>
        <v>0</v>
      </c>
      <c r="BHZ75" s="5">
        <f t="shared" si="381"/>
        <v>0</v>
      </c>
      <c r="BIA75" s="5">
        <f t="shared" si="381"/>
        <v>0</v>
      </c>
      <c r="BIB75" s="5">
        <f t="shared" si="381"/>
        <v>0</v>
      </c>
      <c r="BIC75" s="5">
        <f t="shared" si="381"/>
        <v>0</v>
      </c>
      <c r="BID75" s="5">
        <f t="shared" si="381"/>
        <v>0</v>
      </c>
      <c r="BIE75" s="5">
        <f t="shared" si="381"/>
        <v>0</v>
      </c>
      <c r="BIF75" s="5">
        <f t="shared" si="381"/>
        <v>0</v>
      </c>
      <c r="BIG75" s="5">
        <f t="shared" si="381"/>
        <v>0</v>
      </c>
      <c r="BIH75" s="5">
        <f t="shared" si="381"/>
        <v>0</v>
      </c>
      <c r="BII75" s="5">
        <f t="shared" si="381"/>
        <v>0</v>
      </c>
      <c r="BIJ75" s="5">
        <f t="shared" si="381"/>
        <v>0</v>
      </c>
      <c r="BIK75" s="5">
        <f t="shared" si="381"/>
        <v>0</v>
      </c>
      <c r="BIL75" s="5">
        <f t="shared" si="381"/>
        <v>0</v>
      </c>
      <c r="BIM75" s="5">
        <f t="shared" si="381"/>
        <v>0</v>
      </c>
      <c r="BIN75" s="5">
        <f t="shared" si="381"/>
        <v>0</v>
      </c>
      <c r="BIO75" s="5">
        <f t="shared" si="381"/>
        <v>0</v>
      </c>
      <c r="BIP75" s="5">
        <f t="shared" si="381"/>
        <v>0</v>
      </c>
      <c r="BIQ75" s="5">
        <f t="shared" si="381"/>
        <v>0</v>
      </c>
      <c r="BIR75" s="5">
        <f t="shared" si="381"/>
        <v>0</v>
      </c>
      <c r="BIS75" s="5">
        <f t="shared" si="381"/>
        <v>0</v>
      </c>
      <c r="BIT75" s="5">
        <f t="shared" si="381"/>
        <v>0</v>
      </c>
      <c r="BIU75" s="5">
        <f t="shared" ref="BIU75:BLF75" si="382">IF(BIU2&gt;year_stop,0,BIT78)</f>
        <v>0</v>
      </c>
      <c r="BIV75" s="5">
        <f t="shared" si="382"/>
        <v>0</v>
      </c>
      <c r="BIW75" s="5">
        <f t="shared" si="382"/>
        <v>0</v>
      </c>
      <c r="BIX75" s="5">
        <f t="shared" si="382"/>
        <v>0</v>
      </c>
      <c r="BIY75" s="5">
        <f t="shared" si="382"/>
        <v>0</v>
      </c>
      <c r="BIZ75" s="5">
        <f t="shared" si="382"/>
        <v>0</v>
      </c>
      <c r="BJA75" s="5">
        <f t="shared" si="382"/>
        <v>0</v>
      </c>
      <c r="BJB75" s="5">
        <f t="shared" si="382"/>
        <v>0</v>
      </c>
      <c r="BJC75" s="5">
        <f t="shared" si="382"/>
        <v>0</v>
      </c>
      <c r="BJD75" s="5">
        <f t="shared" si="382"/>
        <v>0</v>
      </c>
      <c r="BJE75" s="5">
        <f t="shared" si="382"/>
        <v>0</v>
      </c>
      <c r="BJF75" s="5">
        <f t="shared" si="382"/>
        <v>0</v>
      </c>
      <c r="BJG75" s="5">
        <f t="shared" si="382"/>
        <v>0</v>
      </c>
      <c r="BJH75" s="5">
        <f t="shared" si="382"/>
        <v>0</v>
      </c>
      <c r="BJI75" s="5">
        <f t="shared" si="382"/>
        <v>0</v>
      </c>
      <c r="BJJ75" s="5">
        <f t="shared" si="382"/>
        <v>0</v>
      </c>
      <c r="BJK75" s="5">
        <f t="shared" si="382"/>
        <v>0</v>
      </c>
      <c r="BJL75" s="5">
        <f t="shared" si="382"/>
        <v>0</v>
      </c>
      <c r="BJM75" s="5">
        <f t="shared" si="382"/>
        <v>0</v>
      </c>
      <c r="BJN75" s="5">
        <f t="shared" si="382"/>
        <v>0</v>
      </c>
      <c r="BJO75" s="5">
        <f t="shared" si="382"/>
        <v>0</v>
      </c>
      <c r="BJP75" s="5">
        <f t="shared" si="382"/>
        <v>0</v>
      </c>
      <c r="BJQ75" s="5">
        <f t="shared" si="382"/>
        <v>0</v>
      </c>
      <c r="BJR75" s="5">
        <f t="shared" si="382"/>
        <v>0</v>
      </c>
      <c r="BJS75" s="5">
        <f t="shared" si="382"/>
        <v>0</v>
      </c>
      <c r="BJT75" s="5">
        <f t="shared" si="382"/>
        <v>0</v>
      </c>
      <c r="BJU75" s="5">
        <f t="shared" si="382"/>
        <v>0</v>
      </c>
      <c r="BJV75" s="5">
        <f t="shared" si="382"/>
        <v>0</v>
      </c>
      <c r="BJW75" s="5">
        <f t="shared" si="382"/>
        <v>0</v>
      </c>
      <c r="BJX75" s="5">
        <f t="shared" si="382"/>
        <v>0</v>
      </c>
      <c r="BJY75" s="5">
        <f t="shared" si="382"/>
        <v>0</v>
      </c>
      <c r="BJZ75" s="5">
        <f t="shared" si="382"/>
        <v>0</v>
      </c>
      <c r="BKA75" s="5">
        <f t="shared" si="382"/>
        <v>0</v>
      </c>
      <c r="BKB75" s="5">
        <f t="shared" si="382"/>
        <v>0</v>
      </c>
      <c r="BKC75" s="5">
        <f t="shared" si="382"/>
        <v>0</v>
      </c>
      <c r="BKD75" s="5">
        <f t="shared" si="382"/>
        <v>0</v>
      </c>
      <c r="BKE75" s="5">
        <f t="shared" si="382"/>
        <v>0</v>
      </c>
      <c r="BKF75" s="5">
        <f t="shared" si="382"/>
        <v>0</v>
      </c>
      <c r="BKG75" s="5">
        <f t="shared" si="382"/>
        <v>0</v>
      </c>
      <c r="BKH75" s="5">
        <f t="shared" si="382"/>
        <v>0</v>
      </c>
      <c r="BKI75" s="5">
        <f t="shared" si="382"/>
        <v>0</v>
      </c>
      <c r="BKJ75" s="5">
        <f t="shared" si="382"/>
        <v>0</v>
      </c>
      <c r="BKK75" s="5">
        <f t="shared" si="382"/>
        <v>0</v>
      </c>
      <c r="BKL75" s="5">
        <f t="shared" si="382"/>
        <v>0</v>
      </c>
      <c r="BKM75" s="5">
        <f t="shared" si="382"/>
        <v>0</v>
      </c>
      <c r="BKN75" s="5">
        <f t="shared" si="382"/>
        <v>0</v>
      </c>
      <c r="BKO75" s="5">
        <f t="shared" si="382"/>
        <v>0</v>
      </c>
      <c r="BKP75" s="5">
        <f t="shared" si="382"/>
        <v>0</v>
      </c>
      <c r="BKQ75" s="5">
        <f t="shared" si="382"/>
        <v>0</v>
      </c>
      <c r="BKR75" s="5">
        <f t="shared" si="382"/>
        <v>0</v>
      </c>
      <c r="BKS75" s="5">
        <f t="shared" si="382"/>
        <v>0</v>
      </c>
      <c r="BKT75" s="5">
        <f t="shared" si="382"/>
        <v>0</v>
      </c>
      <c r="BKU75" s="5">
        <f t="shared" si="382"/>
        <v>0</v>
      </c>
      <c r="BKV75" s="5">
        <f t="shared" si="382"/>
        <v>0</v>
      </c>
      <c r="BKW75" s="5">
        <f t="shared" si="382"/>
        <v>0</v>
      </c>
      <c r="BKX75" s="5">
        <f t="shared" si="382"/>
        <v>0</v>
      </c>
      <c r="BKY75" s="5">
        <f t="shared" si="382"/>
        <v>0</v>
      </c>
      <c r="BKZ75" s="5">
        <f t="shared" si="382"/>
        <v>0</v>
      </c>
      <c r="BLA75" s="5">
        <f t="shared" si="382"/>
        <v>0</v>
      </c>
      <c r="BLB75" s="5">
        <f t="shared" si="382"/>
        <v>0</v>
      </c>
      <c r="BLC75" s="5">
        <f t="shared" si="382"/>
        <v>0</v>
      </c>
      <c r="BLD75" s="5">
        <f t="shared" si="382"/>
        <v>0</v>
      </c>
      <c r="BLE75" s="5">
        <f t="shared" si="382"/>
        <v>0</v>
      </c>
      <c r="BLF75" s="5">
        <f t="shared" si="382"/>
        <v>0</v>
      </c>
      <c r="BLG75" s="5">
        <f t="shared" ref="BLG75:BNR75" si="383">IF(BLG2&gt;year_stop,0,BLF78)</f>
        <v>0</v>
      </c>
      <c r="BLH75" s="5">
        <f t="shared" si="383"/>
        <v>0</v>
      </c>
      <c r="BLI75" s="5">
        <f t="shared" si="383"/>
        <v>0</v>
      </c>
      <c r="BLJ75" s="5">
        <f t="shared" si="383"/>
        <v>0</v>
      </c>
      <c r="BLK75" s="5">
        <f t="shared" si="383"/>
        <v>0</v>
      </c>
      <c r="BLL75" s="5">
        <f t="shared" si="383"/>
        <v>0</v>
      </c>
      <c r="BLM75" s="5">
        <f t="shared" si="383"/>
        <v>0</v>
      </c>
      <c r="BLN75" s="5">
        <f t="shared" si="383"/>
        <v>0</v>
      </c>
      <c r="BLO75" s="5">
        <f t="shared" si="383"/>
        <v>0</v>
      </c>
      <c r="BLP75" s="5">
        <f t="shared" si="383"/>
        <v>0</v>
      </c>
      <c r="BLQ75" s="5">
        <f t="shared" si="383"/>
        <v>0</v>
      </c>
      <c r="BLR75" s="5">
        <f t="shared" si="383"/>
        <v>0</v>
      </c>
      <c r="BLS75" s="5">
        <f t="shared" si="383"/>
        <v>0</v>
      </c>
      <c r="BLT75" s="5">
        <f t="shared" si="383"/>
        <v>0</v>
      </c>
      <c r="BLU75" s="5">
        <f t="shared" si="383"/>
        <v>0</v>
      </c>
      <c r="BLV75" s="5">
        <f t="shared" si="383"/>
        <v>0</v>
      </c>
      <c r="BLW75" s="5">
        <f t="shared" si="383"/>
        <v>0</v>
      </c>
      <c r="BLX75" s="5">
        <f t="shared" si="383"/>
        <v>0</v>
      </c>
      <c r="BLY75" s="5">
        <f t="shared" si="383"/>
        <v>0</v>
      </c>
      <c r="BLZ75" s="5">
        <f t="shared" si="383"/>
        <v>0</v>
      </c>
      <c r="BMA75" s="5">
        <f t="shared" si="383"/>
        <v>0</v>
      </c>
      <c r="BMB75" s="5">
        <f t="shared" si="383"/>
        <v>0</v>
      </c>
      <c r="BMC75" s="5">
        <f t="shared" si="383"/>
        <v>0</v>
      </c>
      <c r="BMD75" s="5">
        <f t="shared" si="383"/>
        <v>0</v>
      </c>
      <c r="BME75" s="5">
        <f t="shared" si="383"/>
        <v>0</v>
      </c>
      <c r="BMF75" s="5">
        <f t="shared" si="383"/>
        <v>0</v>
      </c>
      <c r="BMG75" s="5">
        <f t="shared" si="383"/>
        <v>0</v>
      </c>
      <c r="BMH75" s="5">
        <f t="shared" si="383"/>
        <v>0</v>
      </c>
      <c r="BMI75" s="5">
        <f t="shared" si="383"/>
        <v>0</v>
      </c>
      <c r="BMJ75" s="5">
        <f t="shared" si="383"/>
        <v>0</v>
      </c>
      <c r="BMK75" s="5">
        <f t="shared" si="383"/>
        <v>0</v>
      </c>
      <c r="BML75" s="5">
        <f t="shared" si="383"/>
        <v>0</v>
      </c>
      <c r="BMM75" s="5">
        <f t="shared" si="383"/>
        <v>0</v>
      </c>
      <c r="BMN75" s="5">
        <f t="shared" si="383"/>
        <v>0</v>
      </c>
      <c r="BMO75" s="5">
        <f t="shared" si="383"/>
        <v>0</v>
      </c>
      <c r="BMP75" s="5">
        <f t="shared" si="383"/>
        <v>0</v>
      </c>
      <c r="BMQ75" s="5">
        <f t="shared" si="383"/>
        <v>0</v>
      </c>
      <c r="BMR75" s="5">
        <f t="shared" si="383"/>
        <v>0</v>
      </c>
      <c r="BMS75" s="5">
        <f t="shared" si="383"/>
        <v>0</v>
      </c>
      <c r="BMT75" s="5">
        <f t="shared" si="383"/>
        <v>0</v>
      </c>
      <c r="BMU75" s="5">
        <f t="shared" si="383"/>
        <v>0</v>
      </c>
      <c r="BMV75" s="5">
        <f t="shared" si="383"/>
        <v>0</v>
      </c>
      <c r="BMW75" s="5">
        <f t="shared" si="383"/>
        <v>0</v>
      </c>
      <c r="BMX75" s="5">
        <f t="shared" si="383"/>
        <v>0</v>
      </c>
      <c r="BMY75" s="5">
        <f t="shared" si="383"/>
        <v>0</v>
      </c>
      <c r="BMZ75" s="5">
        <f t="shared" si="383"/>
        <v>0</v>
      </c>
      <c r="BNA75" s="5">
        <f t="shared" si="383"/>
        <v>0</v>
      </c>
      <c r="BNB75" s="5">
        <f t="shared" si="383"/>
        <v>0</v>
      </c>
      <c r="BNC75" s="5">
        <f t="shared" si="383"/>
        <v>0</v>
      </c>
      <c r="BND75" s="5">
        <f t="shared" si="383"/>
        <v>0</v>
      </c>
      <c r="BNE75" s="5">
        <f t="shared" si="383"/>
        <v>0</v>
      </c>
      <c r="BNF75" s="5">
        <f t="shared" si="383"/>
        <v>0</v>
      </c>
      <c r="BNG75" s="5">
        <f t="shared" si="383"/>
        <v>0</v>
      </c>
      <c r="BNH75" s="5">
        <f t="shared" si="383"/>
        <v>0</v>
      </c>
      <c r="BNI75" s="5">
        <f t="shared" si="383"/>
        <v>0</v>
      </c>
      <c r="BNJ75" s="5">
        <f t="shared" si="383"/>
        <v>0</v>
      </c>
      <c r="BNK75" s="5">
        <f t="shared" si="383"/>
        <v>0</v>
      </c>
      <c r="BNL75" s="5">
        <f t="shared" si="383"/>
        <v>0</v>
      </c>
      <c r="BNM75" s="5">
        <f t="shared" si="383"/>
        <v>0</v>
      </c>
      <c r="BNN75" s="5">
        <f t="shared" si="383"/>
        <v>0</v>
      </c>
      <c r="BNO75" s="5">
        <f t="shared" si="383"/>
        <v>0</v>
      </c>
      <c r="BNP75" s="5">
        <f t="shared" si="383"/>
        <v>0</v>
      </c>
      <c r="BNQ75" s="5">
        <f t="shared" si="383"/>
        <v>0</v>
      </c>
      <c r="BNR75" s="5">
        <f t="shared" si="383"/>
        <v>0</v>
      </c>
      <c r="BNS75" s="5">
        <f t="shared" ref="BNS75:BQD75" si="384">IF(BNS2&gt;year_stop,0,BNR78)</f>
        <v>0</v>
      </c>
      <c r="BNT75" s="5">
        <f t="shared" si="384"/>
        <v>0</v>
      </c>
      <c r="BNU75" s="5">
        <f t="shared" si="384"/>
        <v>0</v>
      </c>
      <c r="BNV75" s="5">
        <f t="shared" si="384"/>
        <v>0</v>
      </c>
      <c r="BNW75" s="5">
        <f t="shared" si="384"/>
        <v>0</v>
      </c>
      <c r="BNX75" s="5">
        <f t="shared" si="384"/>
        <v>0</v>
      </c>
      <c r="BNY75" s="5">
        <f t="shared" si="384"/>
        <v>0</v>
      </c>
      <c r="BNZ75" s="5">
        <f t="shared" si="384"/>
        <v>0</v>
      </c>
      <c r="BOA75" s="5">
        <f t="shared" si="384"/>
        <v>0</v>
      </c>
      <c r="BOB75" s="5">
        <f t="shared" si="384"/>
        <v>0</v>
      </c>
      <c r="BOC75" s="5">
        <f t="shared" si="384"/>
        <v>0</v>
      </c>
      <c r="BOD75" s="5">
        <f t="shared" si="384"/>
        <v>0</v>
      </c>
      <c r="BOE75" s="5">
        <f t="shared" si="384"/>
        <v>0</v>
      </c>
      <c r="BOF75" s="5">
        <f t="shared" si="384"/>
        <v>0</v>
      </c>
      <c r="BOG75" s="5">
        <f t="shared" si="384"/>
        <v>0</v>
      </c>
      <c r="BOH75" s="5">
        <f t="shared" si="384"/>
        <v>0</v>
      </c>
      <c r="BOI75" s="5">
        <f t="shared" si="384"/>
        <v>0</v>
      </c>
      <c r="BOJ75" s="5">
        <f t="shared" si="384"/>
        <v>0</v>
      </c>
      <c r="BOK75" s="5">
        <f t="shared" si="384"/>
        <v>0</v>
      </c>
      <c r="BOL75" s="5">
        <f t="shared" si="384"/>
        <v>0</v>
      </c>
      <c r="BOM75" s="5">
        <f t="shared" si="384"/>
        <v>0</v>
      </c>
      <c r="BON75" s="5">
        <f t="shared" si="384"/>
        <v>0</v>
      </c>
      <c r="BOO75" s="5">
        <f t="shared" si="384"/>
        <v>0</v>
      </c>
      <c r="BOP75" s="5">
        <f t="shared" si="384"/>
        <v>0</v>
      </c>
      <c r="BOQ75" s="5">
        <f t="shared" si="384"/>
        <v>0</v>
      </c>
      <c r="BOR75" s="5">
        <f t="shared" si="384"/>
        <v>0</v>
      </c>
      <c r="BOS75" s="5">
        <f t="shared" si="384"/>
        <v>0</v>
      </c>
      <c r="BOT75" s="5">
        <f t="shared" si="384"/>
        <v>0</v>
      </c>
      <c r="BOU75" s="5">
        <f t="shared" si="384"/>
        <v>0</v>
      </c>
      <c r="BOV75" s="5">
        <f t="shared" si="384"/>
        <v>0</v>
      </c>
      <c r="BOW75" s="5">
        <f t="shared" si="384"/>
        <v>0</v>
      </c>
      <c r="BOX75" s="5">
        <f t="shared" si="384"/>
        <v>0</v>
      </c>
      <c r="BOY75" s="5">
        <f t="shared" si="384"/>
        <v>0</v>
      </c>
      <c r="BOZ75" s="5">
        <f t="shared" si="384"/>
        <v>0</v>
      </c>
      <c r="BPA75" s="5">
        <f t="shared" si="384"/>
        <v>0</v>
      </c>
      <c r="BPB75" s="5">
        <f t="shared" si="384"/>
        <v>0</v>
      </c>
      <c r="BPC75" s="5">
        <f t="shared" si="384"/>
        <v>0</v>
      </c>
      <c r="BPD75" s="5">
        <f t="shared" si="384"/>
        <v>0</v>
      </c>
      <c r="BPE75" s="5">
        <f t="shared" si="384"/>
        <v>0</v>
      </c>
      <c r="BPF75" s="5">
        <f t="shared" si="384"/>
        <v>0</v>
      </c>
      <c r="BPG75" s="5">
        <f t="shared" si="384"/>
        <v>0</v>
      </c>
      <c r="BPH75" s="5">
        <f t="shared" si="384"/>
        <v>0</v>
      </c>
      <c r="BPI75" s="5">
        <f t="shared" si="384"/>
        <v>0</v>
      </c>
      <c r="BPJ75" s="5">
        <f t="shared" si="384"/>
        <v>0</v>
      </c>
      <c r="BPK75" s="5">
        <f t="shared" si="384"/>
        <v>0</v>
      </c>
      <c r="BPL75" s="5">
        <f t="shared" si="384"/>
        <v>0</v>
      </c>
      <c r="BPM75" s="5">
        <f t="shared" si="384"/>
        <v>0</v>
      </c>
      <c r="BPN75" s="5">
        <f t="shared" si="384"/>
        <v>0</v>
      </c>
      <c r="BPO75" s="5">
        <f t="shared" si="384"/>
        <v>0</v>
      </c>
      <c r="BPP75" s="5">
        <f t="shared" si="384"/>
        <v>0</v>
      </c>
      <c r="BPQ75" s="5">
        <f t="shared" si="384"/>
        <v>0</v>
      </c>
      <c r="BPR75" s="5">
        <f t="shared" si="384"/>
        <v>0</v>
      </c>
      <c r="BPS75" s="5">
        <f t="shared" si="384"/>
        <v>0</v>
      </c>
      <c r="BPT75" s="5">
        <f t="shared" si="384"/>
        <v>0</v>
      </c>
      <c r="BPU75" s="5">
        <f t="shared" si="384"/>
        <v>0</v>
      </c>
      <c r="BPV75" s="5">
        <f t="shared" si="384"/>
        <v>0</v>
      </c>
      <c r="BPW75" s="5">
        <f t="shared" si="384"/>
        <v>0</v>
      </c>
      <c r="BPX75" s="5">
        <f t="shared" si="384"/>
        <v>0</v>
      </c>
      <c r="BPY75" s="5">
        <f t="shared" si="384"/>
        <v>0</v>
      </c>
      <c r="BPZ75" s="5">
        <f t="shared" si="384"/>
        <v>0</v>
      </c>
      <c r="BQA75" s="5">
        <f t="shared" si="384"/>
        <v>0</v>
      </c>
      <c r="BQB75" s="5">
        <f t="shared" si="384"/>
        <v>0</v>
      </c>
      <c r="BQC75" s="5">
        <f t="shared" si="384"/>
        <v>0</v>
      </c>
      <c r="BQD75" s="5">
        <f t="shared" si="384"/>
        <v>0</v>
      </c>
      <c r="BQE75" s="5">
        <f t="shared" ref="BQE75:BSP75" si="385">IF(BQE2&gt;year_stop,0,BQD78)</f>
        <v>0</v>
      </c>
      <c r="BQF75" s="5">
        <f t="shared" si="385"/>
        <v>0</v>
      </c>
      <c r="BQG75" s="5">
        <f t="shared" si="385"/>
        <v>0</v>
      </c>
      <c r="BQH75" s="5">
        <f t="shared" si="385"/>
        <v>0</v>
      </c>
      <c r="BQI75" s="5">
        <f t="shared" si="385"/>
        <v>0</v>
      </c>
      <c r="BQJ75" s="5">
        <f t="shared" si="385"/>
        <v>0</v>
      </c>
      <c r="BQK75" s="5">
        <f t="shared" si="385"/>
        <v>0</v>
      </c>
      <c r="BQL75" s="5">
        <f t="shared" si="385"/>
        <v>0</v>
      </c>
      <c r="BQM75" s="5">
        <f t="shared" si="385"/>
        <v>0</v>
      </c>
      <c r="BQN75" s="5">
        <f t="shared" si="385"/>
        <v>0</v>
      </c>
      <c r="BQO75" s="5">
        <f t="shared" si="385"/>
        <v>0</v>
      </c>
      <c r="BQP75" s="5">
        <f t="shared" si="385"/>
        <v>0</v>
      </c>
      <c r="BQQ75" s="5">
        <f t="shared" si="385"/>
        <v>0</v>
      </c>
      <c r="BQR75" s="5">
        <f t="shared" si="385"/>
        <v>0</v>
      </c>
      <c r="BQS75" s="5">
        <f t="shared" si="385"/>
        <v>0</v>
      </c>
      <c r="BQT75" s="5">
        <f t="shared" si="385"/>
        <v>0</v>
      </c>
      <c r="BQU75" s="5">
        <f t="shared" si="385"/>
        <v>0</v>
      </c>
      <c r="BQV75" s="5">
        <f t="shared" si="385"/>
        <v>0</v>
      </c>
      <c r="BQW75" s="5">
        <f t="shared" si="385"/>
        <v>0</v>
      </c>
      <c r="BQX75" s="5">
        <f t="shared" si="385"/>
        <v>0</v>
      </c>
      <c r="BQY75" s="5">
        <f t="shared" si="385"/>
        <v>0</v>
      </c>
      <c r="BQZ75" s="5">
        <f t="shared" si="385"/>
        <v>0</v>
      </c>
      <c r="BRA75" s="5">
        <f t="shared" si="385"/>
        <v>0</v>
      </c>
      <c r="BRB75" s="5">
        <f t="shared" si="385"/>
        <v>0</v>
      </c>
      <c r="BRC75" s="5">
        <f t="shared" si="385"/>
        <v>0</v>
      </c>
      <c r="BRD75" s="5">
        <f t="shared" si="385"/>
        <v>0</v>
      </c>
      <c r="BRE75" s="5">
        <f t="shared" si="385"/>
        <v>0</v>
      </c>
      <c r="BRF75" s="5">
        <f t="shared" si="385"/>
        <v>0</v>
      </c>
      <c r="BRG75" s="5">
        <f t="shared" si="385"/>
        <v>0</v>
      </c>
      <c r="BRH75" s="5">
        <f t="shared" si="385"/>
        <v>0</v>
      </c>
      <c r="BRI75" s="5">
        <f t="shared" si="385"/>
        <v>0</v>
      </c>
      <c r="BRJ75" s="5">
        <f t="shared" si="385"/>
        <v>0</v>
      </c>
      <c r="BRK75" s="5">
        <f t="shared" si="385"/>
        <v>0</v>
      </c>
      <c r="BRL75" s="5">
        <f t="shared" si="385"/>
        <v>0</v>
      </c>
      <c r="BRM75" s="5">
        <f t="shared" si="385"/>
        <v>0</v>
      </c>
      <c r="BRN75" s="5">
        <f t="shared" si="385"/>
        <v>0</v>
      </c>
      <c r="BRO75" s="5">
        <f t="shared" si="385"/>
        <v>0</v>
      </c>
      <c r="BRP75" s="5">
        <f t="shared" si="385"/>
        <v>0</v>
      </c>
      <c r="BRQ75" s="5">
        <f t="shared" si="385"/>
        <v>0</v>
      </c>
      <c r="BRR75" s="5">
        <f t="shared" si="385"/>
        <v>0</v>
      </c>
      <c r="BRS75" s="5">
        <f t="shared" si="385"/>
        <v>0</v>
      </c>
      <c r="BRT75" s="5">
        <f t="shared" si="385"/>
        <v>0</v>
      </c>
      <c r="BRU75" s="5">
        <f t="shared" si="385"/>
        <v>0</v>
      </c>
      <c r="BRV75" s="5">
        <f t="shared" si="385"/>
        <v>0</v>
      </c>
      <c r="BRW75" s="5">
        <f t="shared" si="385"/>
        <v>0</v>
      </c>
      <c r="BRX75" s="5">
        <f t="shared" si="385"/>
        <v>0</v>
      </c>
      <c r="BRY75" s="5">
        <f t="shared" si="385"/>
        <v>0</v>
      </c>
      <c r="BRZ75" s="5">
        <f t="shared" si="385"/>
        <v>0</v>
      </c>
      <c r="BSA75" s="5">
        <f t="shared" si="385"/>
        <v>0</v>
      </c>
      <c r="BSB75" s="5">
        <f t="shared" si="385"/>
        <v>0</v>
      </c>
      <c r="BSC75" s="5">
        <f t="shared" si="385"/>
        <v>0</v>
      </c>
      <c r="BSD75" s="5">
        <f t="shared" si="385"/>
        <v>0</v>
      </c>
      <c r="BSE75" s="5">
        <f t="shared" si="385"/>
        <v>0</v>
      </c>
      <c r="BSF75" s="5">
        <f t="shared" si="385"/>
        <v>0</v>
      </c>
      <c r="BSG75" s="5">
        <f t="shared" si="385"/>
        <v>0</v>
      </c>
      <c r="BSH75" s="5">
        <f t="shared" si="385"/>
        <v>0</v>
      </c>
      <c r="BSI75" s="5">
        <f t="shared" si="385"/>
        <v>0</v>
      </c>
      <c r="BSJ75" s="5">
        <f t="shared" si="385"/>
        <v>0</v>
      </c>
      <c r="BSK75" s="5">
        <f t="shared" si="385"/>
        <v>0</v>
      </c>
      <c r="BSL75" s="5">
        <f t="shared" si="385"/>
        <v>0</v>
      </c>
      <c r="BSM75" s="5">
        <f t="shared" si="385"/>
        <v>0</v>
      </c>
      <c r="BSN75" s="5">
        <f t="shared" si="385"/>
        <v>0</v>
      </c>
      <c r="BSO75" s="5">
        <f t="shared" si="385"/>
        <v>0</v>
      </c>
      <c r="BSP75" s="5">
        <f t="shared" si="385"/>
        <v>0</v>
      </c>
      <c r="BSQ75" s="5">
        <f t="shared" ref="BSQ75:BVB75" si="386">IF(BSQ2&gt;year_stop,0,BSP78)</f>
        <v>0</v>
      </c>
      <c r="BSR75" s="5">
        <f t="shared" si="386"/>
        <v>0</v>
      </c>
      <c r="BSS75" s="5">
        <f t="shared" si="386"/>
        <v>0</v>
      </c>
      <c r="BST75" s="5">
        <f t="shared" si="386"/>
        <v>0</v>
      </c>
      <c r="BSU75" s="5">
        <f t="shared" si="386"/>
        <v>0</v>
      </c>
      <c r="BSV75" s="5">
        <f t="shared" si="386"/>
        <v>0</v>
      </c>
      <c r="BSW75" s="5">
        <f t="shared" si="386"/>
        <v>0</v>
      </c>
      <c r="BSX75" s="5">
        <f t="shared" si="386"/>
        <v>0</v>
      </c>
      <c r="BSY75" s="5">
        <f t="shared" si="386"/>
        <v>0</v>
      </c>
      <c r="BSZ75" s="5">
        <f t="shared" si="386"/>
        <v>0</v>
      </c>
      <c r="BTA75" s="5">
        <f t="shared" si="386"/>
        <v>0</v>
      </c>
      <c r="BTB75" s="5">
        <f t="shared" si="386"/>
        <v>0</v>
      </c>
      <c r="BTC75" s="5">
        <f t="shared" si="386"/>
        <v>0</v>
      </c>
      <c r="BTD75" s="5">
        <f t="shared" si="386"/>
        <v>0</v>
      </c>
      <c r="BTE75" s="5">
        <f t="shared" si="386"/>
        <v>0</v>
      </c>
      <c r="BTF75" s="5">
        <f t="shared" si="386"/>
        <v>0</v>
      </c>
      <c r="BTG75" s="5">
        <f t="shared" si="386"/>
        <v>0</v>
      </c>
      <c r="BTH75" s="5">
        <f t="shared" si="386"/>
        <v>0</v>
      </c>
      <c r="BTI75" s="5">
        <f t="shared" si="386"/>
        <v>0</v>
      </c>
      <c r="BTJ75" s="5">
        <f t="shared" si="386"/>
        <v>0</v>
      </c>
      <c r="BTK75" s="5">
        <f t="shared" si="386"/>
        <v>0</v>
      </c>
      <c r="BTL75" s="5">
        <f t="shared" si="386"/>
        <v>0</v>
      </c>
      <c r="BTM75" s="5">
        <f t="shared" si="386"/>
        <v>0</v>
      </c>
      <c r="BTN75" s="5">
        <f t="shared" si="386"/>
        <v>0</v>
      </c>
      <c r="BTO75" s="5">
        <f t="shared" si="386"/>
        <v>0</v>
      </c>
      <c r="BTP75" s="5">
        <f t="shared" si="386"/>
        <v>0</v>
      </c>
      <c r="BTQ75" s="5">
        <f t="shared" si="386"/>
        <v>0</v>
      </c>
      <c r="BTR75" s="5">
        <f t="shared" si="386"/>
        <v>0</v>
      </c>
      <c r="BTS75" s="5">
        <f t="shared" si="386"/>
        <v>0</v>
      </c>
      <c r="BTT75" s="5">
        <f t="shared" si="386"/>
        <v>0</v>
      </c>
      <c r="BTU75" s="5">
        <f t="shared" si="386"/>
        <v>0</v>
      </c>
      <c r="BTV75" s="5">
        <f t="shared" si="386"/>
        <v>0</v>
      </c>
      <c r="BTW75" s="5">
        <f t="shared" si="386"/>
        <v>0</v>
      </c>
      <c r="BTX75" s="5">
        <f t="shared" si="386"/>
        <v>0</v>
      </c>
      <c r="BTY75" s="5">
        <f t="shared" si="386"/>
        <v>0</v>
      </c>
      <c r="BTZ75" s="5">
        <f t="shared" si="386"/>
        <v>0</v>
      </c>
      <c r="BUA75" s="5">
        <f t="shared" si="386"/>
        <v>0</v>
      </c>
      <c r="BUB75" s="5">
        <f t="shared" si="386"/>
        <v>0</v>
      </c>
      <c r="BUC75" s="5">
        <f t="shared" si="386"/>
        <v>0</v>
      </c>
      <c r="BUD75" s="5">
        <f t="shared" si="386"/>
        <v>0</v>
      </c>
      <c r="BUE75" s="5">
        <f t="shared" si="386"/>
        <v>0</v>
      </c>
      <c r="BUF75" s="5">
        <f t="shared" si="386"/>
        <v>0</v>
      </c>
      <c r="BUG75" s="5">
        <f t="shared" si="386"/>
        <v>0</v>
      </c>
      <c r="BUH75" s="5">
        <f t="shared" si="386"/>
        <v>0</v>
      </c>
      <c r="BUI75" s="5">
        <f t="shared" si="386"/>
        <v>0</v>
      </c>
      <c r="BUJ75" s="5">
        <f t="shared" si="386"/>
        <v>0</v>
      </c>
      <c r="BUK75" s="5">
        <f t="shared" si="386"/>
        <v>0</v>
      </c>
      <c r="BUL75" s="5">
        <f t="shared" si="386"/>
        <v>0</v>
      </c>
      <c r="BUM75" s="5">
        <f t="shared" si="386"/>
        <v>0</v>
      </c>
      <c r="BUN75" s="5">
        <f t="shared" si="386"/>
        <v>0</v>
      </c>
      <c r="BUO75" s="5">
        <f t="shared" si="386"/>
        <v>0</v>
      </c>
      <c r="BUP75" s="5">
        <f t="shared" si="386"/>
        <v>0</v>
      </c>
      <c r="BUQ75" s="5">
        <f t="shared" si="386"/>
        <v>0</v>
      </c>
      <c r="BUR75" s="5">
        <f t="shared" si="386"/>
        <v>0</v>
      </c>
      <c r="BUS75" s="5">
        <f t="shared" si="386"/>
        <v>0</v>
      </c>
      <c r="BUT75" s="5">
        <f t="shared" si="386"/>
        <v>0</v>
      </c>
      <c r="BUU75" s="5">
        <f t="shared" si="386"/>
        <v>0</v>
      </c>
      <c r="BUV75" s="5">
        <f t="shared" si="386"/>
        <v>0</v>
      </c>
      <c r="BUW75" s="5">
        <f t="shared" si="386"/>
        <v>0</v>
      </c>
      <c r="BUX75" s="5">
        <f t="shared" si="386"/>
        <v>0</v>
      </c>
      <c r="BUY75" s="5">
        <f t="shared" si="386"/>
        <v>0</v>
      </c>
      <c r="BUZ75" s="5">
        <f t="shared" si="386"/>
        <v>0</v>
      </c>
      <c r="BVA75" s="5">
        <f t="shared" si="386"/>
        <v>0</v>
      </c>
      <c r="BVB75" s="5">
        <f t="shared" si="386"/>
        <v>0</v>
      </c>
      <c r="BVC75" s="5">
        <f t="shared" ref="BVC75:BXN75" si="387">IF(BVC2&gt;year_stop,0,BVB78)</f>
        <v>0</v>
      </c>
      <c r="BVD75" s="5">
        <f t="shared" si="387"/>
        <v>0</v>
      </c>
      <c r="BVE75" s="5">
        <f t="shared" si="387"/>
        <v>0</v>
      </c>
      <c r="BVF75" s="5">
        <f t="shared" si="387"/>
        <v>0</v>
      </c>
      <c r="BVG75" s="5">
        <f t="shared" si="387"/>
        <v>0</v>
      </c>
      <c r="BVH75" s="5">
        <f t="shared" si="387"/>
        <v>0</v>
      </c>
      <c r="BVI75" s="5">
        <f t="shared" si="387"/>
        <v>0</v>
      </c>
      <c r="BVJ75" s="5">
        <f t="shared" si="387"/>
        <v>0</v>
      </c>
      <c r="BVK75" s="5">
        <f t="shared" si="387"/>
        <v>0</v>
      </c>
      <c r="BVL75" s="5">
        <f t="shared" si="387"/>
        <v>0</v>
      </c>
      <c r="BVM75" s="5">
        <f t="shared" si="387"/>
        <v>0</v>
      </c>
      <c r="BVN75" s="5">
        <f t="shared" si="387"/>
        <v>0</v>
      </c>
      <c r="BVO75" s="5">
        <f t="shared" si="387"/>
        <v>0</v>
      </c>
      <c r="BVP75" s="5">
        <f t="shared" si="387"/>
        <v>0</v>
      </c>
      <c r="BVQ75" s="5">
        <f t="shared" si="387"/>
        <v>0</v>
      </c>
      <c r="BVR75" s="5">
        <f t="shared" si="387"/>
        <v>0</v>
      </c>
      <c r="BVS75" s="5">
        <f t="shared" si="387"/>
        <v>0</v>
      </c>
      <c r="BVT75" s="5">
        <f t="shared" si="387"/>
        <v>0</v>
      </c>
      <c r="BVU75" s="5">
        <f t="shared" si="387"/>
        <v>0</v>
      </c>
      <c r="BVV75" s="5">
        <f t="shared" si="387"/>
        <v>0</v>
      </c>
      <c r="BVW75" s="5">
        <f t="shared" si="387"/>
        <v>0</v>
      </c>
      <c r="BVX75" s="5">
        <f t="shared" si="387"/>
        <v>0</v>
      </c>
      <c r="BVY75" s="5">
        <f t="shared" si="387"/>
        <v>0</v>
      </c>
      <c r="BVZ75" s="5">
        <f t="shared" si="387"/>
        <v>0</v>
      </c>
      <c r="BWA75" s="5">
        <f t="shared" si="387"/>
        <v>0</v>
      </c>
      <c r="BWB75" s="5">
        <f t="shared" si="387"/>
        <v>0</v>
      </c>
      <c r="BWC75" s="5">
        <f t="shared" si="387"/>
        <v>0</v>
      </c>
      <c r="BWD75" s="5">
        <f t="shared" si="387"/>
        <v>0</v>
      </c>
      <c r="BWE75" s="5">
        <f t="shared" si="387"/>
        <v>0</v>
      </c>
      <c r="BWF75" s="5">
        <f t="shared" si="387"/>
        <v>0</v>
      </c>
      <c r="BWG75" s="5">
        <f t="shared" si="387"/>
        <v>0</v>
      </c>
      <c r="BWH75" s="5">
        <f t="shared" si="387"/>
        <v>0</v>
      </c>
      <c r="BWI75" s="5">
        <f t="shared" si="387"/>
        <v>0</v>
      </c>
      <c r="BWJ75" s="5">
        <f t="shared" si="387"/>
        <v>0</v>
      </c>
      <c r="BWK75" s="5">
        <f t="shared" si="387"/>
        <v>0</v>
      </c>
      <c r="BWL75" s="5">
        <f t="shared" si="387"/>
        <v>0</v>
      </c>
      <c r="BWM75" s="5">
        <f t="shared" si="387"/>
        <v>0</v>
      </c>
      <c r="BWN75" s="5">
        <f t="shared" si="387"/>
        <v>0</v>
      </c>
      <c r="BWO75" s="5">
        <f t="shared" si="387"/>
        <v>0</v>
      </c>
      <c r="BWP75" s="5">
        <f t="shared" si="387"/>
        <v>0</v>
      </c>
      <c r="BWQ75" s="5">
        <f t="shared" si="387"/>
        <v>0</v>
      </c>
      <c r="BWR75" s="5">
        <f t="shared" si="387"/>
        <v>0</v>
      </c>
      <c r="BWS75" s="5">
        <f t="shared" si="387"/>
        <v>0</v>
      </c>
      <c r="BWT75" s="5">
        <f t="shared" si="387"/>
        <v>0</v>
      </c>
      <c r="BWU75" s="5">
        <f t="shared" si="387"/>
        <v>0</v>
      </c>
      <c r="BWV75" s="5">
        <f t="shared" si="387"/>
        <v>0</v>
      </c>
      <c r="BWW75" s="5">
        <f t="shared" si="387"/>
        <v>0</v>
      </c>
      <c r="BWX75" s="5">
        <f t="shared" si="387"/>
        <v>0</v>
      </c>
      <c r="BWY75" s="5">
        <f t="shared" si="387"/>
        <v>0</v>
      </c>
      <c r="BWZ75" s="5">
        <f t="shared" si="387"/>
        <v>0</v>
      </c>
      <c r="BXA75" s="5">
        <f t="shared" si="387"/>
        <v>0</v>
      </c>
      <c r="BXB75" s="5">
        <f t="shared" si="387"/>
        <v>0</v>
      </c>
      <c r="BXC75" s="5">
        <f t="shared" si="387"/>
        <v>0</v>
      </c>
      <c r="BXD75" s="5">
        <f t="shared" si="387"/>
        <v>0</v>
      </c>
      <c r="BXE75" s="5">
        <f t="shared" si="387"/>
        <v>0</v>
      </c>
      <c r="BXF75" s="5">
        <f t="shared" si="387"/>
        <v>0</v>
      </c>
      <c r="BXG75" s="5">
        <f t="shared" si="387"/>
        <v>0</v>
      </c>
      <c r="BXH75" s="5">
        <f t="shared" si="387"/>
        <v>0</v>
      </c>
      <c r="BXI75" s="5">
        <f t="shared" si="387"/>
        <v>0</v>
      </c>
      <c r="BXJ75" s="5">
        <f t="shared" si="387"/>
        <v>0</v>
      </c>
      <c r="BXK75" s="5">
        <f t="shared" si="387"/>
        <v>0</v>
      </c>
      <c r="BXL75" s="5">
        <f t="shared" si="387"/>
        <v>0</v>
      </c>
      <c r="BXM75" s="5">
        <f t="shared" si="387"/>
        <v>0</v>
      </c>
      <c r="BXN75" s="5">
        <f t="shared" si="387"/>
        <v>0</v>
      </c>
      <c r="BXO75" s="5">
        <f t="shared" ref="BXO75:BZZ75" si="388">IF(BXO2&gt;year_stop,0,BXN78)</f>
        <v>0</v>
      </c>
      <c r="BXP75" s="5">
        <f t="shared" si="388"/>
        <v>0</v>
      </c>
      <c r="BXQ75" s="5">
        <f t="shared" si="388"/>
        <v>0</v>
      </c>
      <c r="BXR75" s="5">
        <f t="shared" si="388"/>
        <v>0</v>
      </c>
      <c r="BXS75" s="5">
        <f t="shared" si="388"/>
        <v>0</v>
      </c>
      <c r="BXT75" s="5">
        <f t="shared" si="388"/>
        <v>0</v>
      </c>
      <c r="BXU75" s="5">
        <f t="shared" si="388"/>
        <v>0</v>
      </c>
      <c r="BXV75" s="5">
        <f t="shared" si="388"/>
        <v>0</v>
      </c>
      <c r="BXW75" s="5">
        <f t="shared" si="388"/>
        <v>0</v>
      </c>
      <c r="BXX75" s="5">
        <f t="shared" si="388"/>
        <v>0</v>
      </c>
      <c r="BXY75" s="5">
        <f t="shared" si="388"/>
        <v>0</v>
      </c>
      <c r="BXZ75" s="5">
        <f t="shared" si="388"/>
        <v>0</v>
      </c>
      <c r="BYA75" s="5">
        <f t="shared" si="388"/>
        <v>0</v>
      </c>
      <c r="BYB75" s="5">
        <f t="shared" si="388"/>
        <v>0</v>
      </c>
      <c r="BYC75" s="5">
        <f t="shared" si="388"/>
        <v>0</v>
      </c>
      <c r="BYD75" s="5">
        <f t="shared" si="388"/>
        <v>0</v>
      </c>
      <c r="BYE75" s="5">
        <f t="shared" si="388"/>
        <v>0</v>
      </c>
      <c r="BYF75" s="5">
        <f t="shared" si="388"/>
        <v>0</v>
      </c>
      <c r="BYG75" s="5">
        <f t="shared" si="388"/>
        <v>0</v>
      </c>
      <c r="BYH75" s="5">
        <f t="shared" si="388"/>
        <v>0</v>
      </c>
      <c r="BYI75" s="5">
        <f t="shared" si="388"/>
        <v>0</v>
      </c>
      <c r="BYJ75" s="5">
        <f t="shared" si="388"/>
        <v>0</v>
      </c>
      <c r="BYK75" s="5">
        <f t="shared" si="388"/>
        <v>0</v>
      </c>
      <c r="BYL75" s="5">
        <f t="shared" si="388"/>
        <v>0</v>
      </c>
      <c r="BYM75" s="5">
        <f t="shared" si="388"/>
        <v>0</v>
      </c>
      <c r="BYN75" s="5">
        <f t="shared" si="388"/>
        <v>0</v>
      </c>
      <c r="BYO75" s="5">
        <f t="shared" si="388"/>
        <v>0</v>
      </c>
      <c r="BYP75" s="5">
        <f t="shared" si="388"/>
        <v>0</v>
      </c>
      <c r="BYQ75" s="5">
        <f t="shared" si="388"/>
        <v>0</v>
      </c>
      <c r="BYR75" s="5">
        <f t="shared" si="388"/>
        <v>0</v>
      </c>
      <c r="BYS75" s="5">
        <f t="shared" si="388"/>
        <v>0</v>
      </c>
      <c r="BYT75" s="5">
        <f t="shared" si="388"/>
        <v>0</v>
      </c>
      <c r="BYU75" s="5">
        <f t="shared" si="388"/>
        <v>0</v>
      </c>
      <c r="BYV75" s="5">
        <f t="shared" si="388"/>
        <v>0</v>
      </c>
      <c r="BYW75" s="5">
        <f t="shared" si="388"/>
        <v>0</v>
      </c>
      <c r="BYX75" s="5">
        <f t="shared" si="388"/>
        <v>0</v>
      </c>
      <c r="BYY75" s="5">
        <f t="shared" si="388"/>
        <v>0</v>
      </c>
      <c r="BYZ75" s="5">
        <f t="shared" si="388"/>
        <v>0</v>
      </c>
      <c r="BZA75" s="5">
        <f t="shared" si="388"/>
        <v>0</v>
      </c>
      <c r="BZB75" s="5">
        <f t="shared" si="388"/>
        <v>0</v>
      </c>
      <c r="BZC75" s="5">
        <f t="shared" si="388"/>
        <v>0</v>
      </c>
      <c r="BZD75" s="5">
        <f t="shared" si="388"/>
        <v>0</v>
      </c>
      <c r="BZE75" s="5">
        <f t="shared" si="388"/>
        <v>0</v>
      </c>
      <c r="BZF75" s="5">
        <f t="shared" si="388"/>
        <v>0</v>
      </c>
      <c r="BZG75" s="5">
        <f t="shared" si="388"/>
        <v>0</v>
      </c>
      <c r="BZH75" s="5">
        <f t="shared" si="388"/>
        <v>0</v>
      </c>
      <c r="BZI75" s="5">
        <f t="shared" si="388"/>
        <v>0</v>
      </c>
      <c r="BZJ75" s="5">
        <f t="shared" si="388"/>
        <v>0</v>
      </c>
      <c r="BZK75" s="5">
        <f t="shared" si="388"/>
        <v>0</v>
      </c>
      <c r="BZL75" s="5">
        <f t="shared" si="388"/>
        <v>0</v>
      </c>
      <c r="BZM75" s="5">
        <f t="shared" si="388"/>
        <v>0</v>
      </c>
      <c r="BZN75" s="5">
        <f t="shared" si="388"/>
        <v>0</v>
      </c>
      <c r="BZO75" s="5">
        <f t="shared" si="388"/>
        <v>0</v>
      </c>
      <c r="BZP75" s="5">
        <f t="shared" si="388"/>
        <v>0</v>
      </c>
      <c r="BZQ75" s="5">
        <f t="shared" si="388"/>
        <v>0</v>
      </c>
      <c r="BZR75" s="5">
        <f t="shared" si="388"/>
        <v>0</v>
      </c>
      <c r="BZS75" s="5">
        <f t="shared" si="388"/>
        <v>0</v>
      </c>
      <c r="BZT75" s="5">
        <f t="shared" si="388"/>
        <v>0</v>
      </c>
      <c r="BZU75" s="5">
        <f t="shared" si="388"/>
        <v>0</v>
      </c>
      <c r="BZV75" s="5">
        <f t="shared" si="388"/>
        <v>0</v>
      </c>
      <c r="BZW75" s="5">
        <f t="shared" si="388"/>
        <v>0</v>
      </c>
      <c r="BZX75" s="5">
        <f t="shared" si="388"/>
        <v>0</v>
      </c>
      <c r="BZY75" s="5">
        <f t="shared" si="388"/>
        <v>0</v>
      </c>
      <c r="BZZ75" s="5">
        <f t="shared" si="388"/>
        <v>0</v>
      </c>
      <c r="CAA75" s="5">
        <f t="shared" ref="CAA75:CCL75" si="389">IF(CAA2&gt;year_stop,0,BZZ78)</f>
        <v>0</v>
      </c>
      <c r="CAB75" s="5">
        <f t="shared" si="389"/>
        <v>0</v>
      </c>
      <c r="CAC75" s="5">
        <f t="shared" si="389"/>
        <v>0</v>
      </c>
      <c r="CAD75" s="5">
        <f t="shared" si="389"/>
        <v>0</v>
      </c>
      <c r="CAE75" s="5">
        <f t="shared" si="389"/>
        <v>0</v>
      </c>
      <c r="CAF75" s="5">
        <f t="shared" si="389"/>
        <v>0</v>
      </c>
      <c r="CAG75" s="5">
        <f t="shared" si="389"/>
        <v>0</v>
      </c>
      <c r="CAH75" s="5">
        <f t="shared" si="389"/>
        <v>0</v>
      </c>
      <c r="CAI75" s="5">
        <f t="shared" si="389"/>
        <v>0</v>
      </c>
      <c r="CAJ75" s="5">
        <f t="shared" si="389"/>
        <v>0</v>
      </c>
      <c r="CAK75" s="5">
        <f t="shared" si="389"/>
        <v>0</v>
      </c>
      <c r="CAL75" s="5">
        <f t="shared" si="389"/>
        <v>0</v>
      </c>
      <c r="CAM75" s="5">
        <f t="shared" si="389"/>
        <v>0</v>
      </c>
      <c r="CAN75" s="5">
        <f t="shared" si="389"/>
        <v>0</v>
      </c>
      <c r="CAO75" s="5">
        <f t="shared" si="389"/>
        <v>0</v>
      </c>
      <c r="CAP75" s="5">
        <f t="shared" si="389"/>
        <v>0</v>
      </c>
      <c r="CAQ75" s="5">
        <f t="shared" si="389"/>
        <v>0</v>
      </c>
      <c r="CAR75" s="5">
        <f t="shared" si="389"/>
        <v>0</v>
      </c>
      <c r="CAS75" s="5">
        <f t="shared" si="389"/>
        <v>0</v>
      </c>
      <c r="CAT75" s="5">
        <f t="shared" si="389"/>
        <v>0</v>
      </c>
      <c r="CAU75" s="5">
        <f t="shared" si="389"/>
        <v>0</v>
      </c>
      <c r="CAV75" s="5">
        <f t="shared" si="389"/>
        <v>0</v>
      </c>
      <c r="CAW75" s="5">
        <f t="shared" si="389"/>
        <v>0</v>
      </c>
      <c r="CAX75" s="5">
        <f t="shared" si="389"/>
        <v>0</v>
      </c>
      <c r="CAY75" s="5">
        <f t="shared" si="389"/>
        <v>0</v>
      </c>
      <c r="CAZ75" s="5">
        <f t="shared" si="389"/>
        <v>0</v>
      </c>
      <c r="CBA75" s="5">
        <f t="shared" si="389"/>
        <v>0</v>
      </c>
      <c r="CBB75" s="5">
        <f t="shared" si="389"/>
        <v>0</v>
      </c>
      <c r="CBC75" s="5">
        <f t="shared" si="389"/>
        <v>0</v>
      </c>
      <c r="CBD75" s="5">
        <f t="shared" si="389"/>
        <v>0</v>
      </c>
      <c r="CBE75" s="5">
        <f t="shared" si="389"/>
        <v>0</v>
      </c>
      <c r="CBF75" s="5">
        <f t="shared" si="389"/>
        <v>0</v>
      </c>
      <c r="CBG75" s="5">
        <f t="shared" si="389"/>
        <v>0</v>
      </c>
      <c r="CBH75" s="5">
        <f t="shared" si="389"/>
        <v>0</v>
      </c>
      <c r="CBI75" s="5">
        <f t="shared" si="389"/>
        <v>0</v>
      </c>
      <c r="CBJ75" s="5">
        <f t="shared" si="389"/>
        <v>0</v>
      </c>
      <c r="CBK75" s="5">
        <f t="shared" si="389"/>
        <v>0</v>
      </c>
      <c r="CBL75" s="5">
        <f t="shared" si="389"/>
        <v>0</v>
      </c>
      <c r="CBM75" s="5">
        <f t="shared" si="389"/>
        <v>0</v>
      </c>
      <c r="CBN75" s="5">
        <f t="shared" si="389"/>
        <v>0</v>
      </c>
      <c r="CBO75" s="5">
        <f t="shared" si="389"/>
        <v>0</v>
      </c>
      <c r="CBP75" s="5">
        <f t="shared" si="389"/>
        <v>0</v>
      </c>
      <c r="CBQ75" s="5">
        <f t="shared" si="389"/>
        <v>0</v>
      </c>
      <c r="CBR75" s="5">
        <f t="shared" si="389"/>
        <v>0</v>
      </c>
      <c r="CBS75" s="5">
        <f t="shared" si="389"/>
        <v>0</v>
      </c>
      <c r="CBT75" s="5">
        <f t="shared" si="389"/>
        <v>0</v>
      </c>
      <c r="CBU75" s="5">
        <f t="shared" si="389"/>
        <v>0</v>
      </c>
      <c r="CBV75" s="5">
        <f t="shared" si="389"/>
        <v>0</v>
      </c>
      <c r="CBW75" s="5">
        <f t="shared" si="389"/>
        <v>0</v>
      </c>
      <c r="CBX75" s="5">
        <f t="shared" si="389"/>
        <v>0</v>
      </c>
      <c r="CBY75" s="5">
        <f t="shared" si="389"/>
        <v>0</v>
      </c>
      <c r="CBZ75" s="5">
        <f t="shared" si="389"/>
        <v>0</v>
      </c>
      <c r="CCA75" s="5">
        <f t="shared" si="389"/>
        <v>0</v>
      </c>
      <c r="CCB75" s="5">
        <f t="shared" si="389"/>
        <v>0</v>
      </c>
      <c r="CCC75" s="5">
        <f t="shared" si="389"/>
        <v>0</v>
      </c>
      <c r="CCD75" s="5">
        <f t="shared" si="389"/>
        <v>0</v>
      </c>
      <c r="CCE75" s="5">
        <f t="shared" si="389"/>
        <v>0</v>
      </c>
      <c r="CCF75" s="5">
        <f t="shared" si="389"/>
        <v>0</v>
      </c>
      <c r="CCG75" s="5">
        <f t="shared" si="389"/>
        <v>0</v>
      </c>
      <c r="CCH75" s="5">
        <f t="shared" si="389"/>
        <v>0</v>
      </c>
      <c r="CCI75" s="5">
        <f t="shared" si="389"/>
        <v>0</v>
      </c>
      <c r="CCJ75" s="5">
        <f t="shared" si="389"/>
        <v>0</v>
      </c>
      <c r="CCK75" s="5">
        <f t="shared" si="389"/>
        <v>0</v>
      </c>
      <c r="CCL75" s="5">
        <f t="shared" si="389"/>
        <v>0</v>
      </c>
      <c r="CCM75" s="5">
        <f t="shared" ref="CCM75:CEX75" si="390">IF(CCM2&gt;year_stop,0,CCL78)</f>
        <v>0</v>
      </c>
      <c r="CCN75" s="5">
        <f t="shared" si="390"/>
        <v>0</v>
      </c>
      <c r="CCO75" s="5">
        <f t="shared" si="390"/>
        <v>0</v>
      </c>
      <c r="CCP75" s="5">
        <f t="shared" si="390"/>
        <v>0</v>
      </c>
      <c r="CCQ75" s="5">
        <f t="shared" si="390"/>
        <v>0</v>
      </c>
      <c r="CCR75" s="5">
        <f t="shared" si="390"/>
        <v>0</v>
      </c>
      <c r="CCS75" s="5">
        <f t="shared" si="390"/>
        <v>0</v>
      </c>
      <c r="CCT75" s="5">
        <f t="shared" si="390"/>
        <v>0</v>
      </c>
      <c r="CCU75" s="5">
        <f t="shared" si="390"/>
        <v>0</v>
      </c>
      <c r="CCV75" s="5">
        <f t="shared" si="390"/>
        <v>0</v>
      </c>
      <c r="CCW75" s="5">
        <f t="shared" si="390"/>
        <v>0</v>
      </c>
      <c r="CCX75" s="5">
        <f t="shared" si="390"/>
        <v>0</v>
      </c>
      <c r="CCY75" s="5">
        <f t="shared" si="390"/>
        <v>0</v>
      </c>
      <c r="CCZ75" s="5">
        <f t="shared" si="390"/>
        <v>0</v>
      </c>
      <c r="CDA75" s="5">
        <f t="shared" si="390"/>
        <v>0</v>
      </c>
      <c r="CDB75" s="5">
        <f t="shared" si="390"/>
        <v>0</v>
      </c>
      <c r="CDC75" s="5">
        <f t="shared" si="390"/>
        <v>0</v>
      </c>
      <c r="CDD75" s="5">
        <f t="shared" si="390"/>
        <v>0</v>
      </c>
      <c r="CDE75" s="5">
        <f t="shared" si="390"/>
        <v>0</v>
      </c>
      <c r="CDF75" s="5">
        <f t="shared" si="390"/>
        <v>0</v>
      </c>
      <c r="CDG75" s="5">
        <f t="shared" si="390"/>
        <v>0</v>
      </c>
      <c r="CDH75" s="5">
        <f t="shared" si="390"/>
        <v>0</v>
      </c>
      <c r="CDI75" s="5">
        <f t="shared" si="390"/>
        <v>0</v>
      </c>
      <c r="CDJ75" s="5">
        <f t="shared" si="390"/>
        <v>0</v>
      </c>
      <c r="CDK75" s="5">
        <f t="shared" si="390"/>
        <v>0</v>
      </c>
      <c r="CDL75" s="5">
        <f t="shared" si="390"/>
        <v>0</v>
      </c>
      <c r="CDM75" s="5">
        <f t="shared" si="390"/>
        <v>0</v>
      </c>
      <c r="CDN75" s="5">
        <f t="shared" si="390"/>
        <v>0</v>
      </c>
      <c r="CDO75" s="5">
        <f t="shared" si="390"/>
        <v>0</v>
      </c>
      <c r="CDP75" s="5">
        <f t="shared" si="390"/>
        <v>0</v>
      </c>
      <c r="CDQ75" s="5">
        <f t="shared" si="390"/>
        <v>0</v>
      </c>
      <c r="CDR75" s="5">
        <f t="shared" si="390"/>
        <v>0</v>
      </c>
      <c r="CDS75" s="5">
        <f t="shared" si="390"/>
        <v>0</v>
      </c>
      <c r="CDT75" s="5">
        <f t="shared" si="390"/>
        <v>0</v>
      </c>
      <c r="CDU75" s="5">
        <f t="shared" si="390"/>
        <v>0</v>
      </c>
      <c r="CDV75" s="5">
        <f t="shared" si="390"/>
        <v>0</v>
      </c>
      <c r="CDW75" s="5">
        <f t="shared" si="390"/>
        <v>0</v>
      </c>
      <c r="CDX75" s="5">
        <f t="shared" si="390"/>
        <v>0</v>
      </c>
      <c r="CDY75" s="5">
        <f t="shared" si="390"/>
        <v>0</v>
      </c>
      <c r="CDZ75" s="5">
        <f t="shared" si="390"/>
        <v>0</v>
      </c>
      <c r="CEA75" s="5">
        <f t="shared" si="390"/>
        <v>0</v>
      </c>
      <c r="CEB75" s="5">
        <f t="shared" si="390"/>
        <v>0</v>
      </c>
      <c r="CEC75" s="5">
        <f t="shared" si="390"/>
        <v>0</v>
      </c>
      <c r="CED75" s="5">
        <f t="shared" si="390"/>
        <v>0</v>
      </c>
      <c r="CEE75" s="5">
        <f t="shared" si="390"/>
        <v>0</v>
      </c>
      <c r="CEF75" s="5">
        <f t="shared" si="390"/>
        <v>0</v>
      </c>
      <c r="CEG75" s="5">
        <f t="shared" si="390"/>
        <v>0</v>
      </c>
      <c r="CEH75" s="5">
        <f t="shared" si="390"/>
        <v>0</v>
      </c>
      <c r="CEI75" s="5">
        <f t="shared" si="390"/>
        <v>0</v>
      </c>
      <c r="CEJ75" s="5">
        <f t="shared" si="390"/>
        <v>0</v>
      </c>
      <c r="CEK75" s="5">
        <f t="shared" si="390"/>
        <v>0</v>
      </c>
      <c r="CEL75" s="5">
        <f t="shared" si="390"/>
        <v>0</v>
      </c>
      <c r="CEM75" s="5">
        <f t="shared" si="390"/>
        <v>0</v>
      </c>
      <c r="CEN75" s="5">
        <f t="shared" si="390"/>
        <v>0</v>
      </c>
      <c r="CEO75" s="5">
        <f t="shared" si="390"/>
        <v>0</v>
      </c>
      <c r="CEP75" s="5">
        <f t="shared" si="390"/>
        <v>0</v>
      </c>
      <c r="CEQ75" s="5">
        <f t="shared" si="390"/>
        <v>0</v>
      </c>
      <c r="CER75" s="5">
        <f t="shared" si="390"/>
        <v>0</v>
      </c>
      <c r="CES75" s="5">
        <f t="shared" si="390"/>
        <v>0</v>
      </c>
      <c r="CET75" s="5">
        <f t="shared" si="390"/>
        <v>0</v>
      </c>
      <c r="CEU75" s="5">
        <f t="shared" si="390"/>
        <v>0</v>
      </c>
      <c r="CEV75" s="5">
        <f t="shared" si="390"/>
        <v>0</v>
      </c>
      <c r="CEW75" s="5">
        <f t="shared" si="390"/>
        <v>0</v>
      </c>
      <c r="CEX75" s="5">
        <f t="shared" si="390"/>
        <v>0</v>
      </c>
      <c r="CEY75" s="5">
        <f t="shared" ref="CEY75:CHJ75" si="391">IF(CEY2&gt;year_stop,0,CEX78)</f>
        <v>0</v>
      </c>
      <c r="CEZ75" s="5">
        <f t="shared" si="391"/>
        <v>0</v>
      </c>
      <c r="CFA75" s="5">
        <f t="shared" si="391"/>
        <v>0</v>
      </c>
      <c r="CFB75" s="5">
        <f t="shared" si="391"/>
        <v>0</v>
      </c>
      <c r="CFC75" s="5">
        <f t="shared" si="391"/>
        <v>0</v>
      </c>
      <c r="CFD75" s="5">
        <f t="shared" si="391"/>
        <v>0</v>
      </c>
      <c r="CFE75" s="5">
        <f t="shared" si="391"/>
        <v>0</v>
      </c>
      <c r="CFF75" s="5">
        <f t="shared" si="391"/>
        <v>0</v>
      </c>
      <c r="CFG75" s="5">
        <f t="shared" si="391"/>
        <v>0</v>
      </c>
      <c r="CFH75" s="5">
        <f t="shared" si="391"/>
        <v>0</v>
      </c>
      <c r="CFI75" s="5">
        <f t="shared" si="391"/>
        <v>0</v>
      </c>
      <c r="CFJ75" s="5">
        <f t="shared" si="391"/>
        <v>0</v>
      </c>
      <c r="CFK75" s="5">
        <f t="shared" si="391"/>
        <v>0</v>
      </c>
      <c r="CFL75" s="5">
        <f t="shared" si="391"/>
        <v>0</v>
      </c>
      <c r="CFM75" s="5">
        <f t="shared" si="391"/>
        <v>0</v>
      </c>
      <c r="CFN75" s="5">
        <f t="shared" si="391"/>
        <v>0</v>
      </c>
      <c r="CFO75" s="5">
        <f t="shared" si="391"/>
        <v>0</v>
      </c>
      <c r="CFP75" s="5">
        <f t="shared" si="391"/>
        <v>0</v>
      </c>
      <c r="CFQ75" s="5">
        <f t="shared" si="391"/>
        <v>0</v>
      </c>
      <c r="CFR75" s="5">
        <f t="shared" si="391"/>
        <v>0</v>
      </c>
      <c r="CFS75" s="5">
        <f t="shared" si="391"/>
        <v>0</v>
      </c>
      <c r="CFT75" s="5">
        <f t="shared" si="391"/>
        <v>0</v>
      </c>
      <c r="CFU75" s="5">
        <f t="shared" si="391"/>
        <v>0</v>
      </c>
      <c r="CFV75" s="5">
        <f t="shared" si="391"/>
        <v>0</v>
      </c>
      <c r="CFW75" s="5">
        <f t="shared" si="391"/>
        <v>0</v>
      </c>
      <c r="CFX75" s="5">
        <f t="shared" si="391"/>
        <v>0</v>
      </c>
      <c r="CFY75" s="5">
        <f t="shared" si="391"/>
        <v>0</v>
      </c>
      <c r="CFZ75" s="5">
        <f t="shared" si="391"/>
        <v>0</v>
      </c>
      <c r="CGA75" s="5">
        <f t="shared" si="391"/>
        <v>0</v>
      </c>
      <c r="CGB75" s="5">
        <f t="shared" si="391"/>
        <v>0</v>
      </c>
      <c r="CGC75" s="5">
        <f t="shared" si="391"/>
        <v>0</v>
      </c>
      <c r="CGD75" s="5">
        <f t="shared" si="391"/>
        <v>0</v>
      </c>
      <c r="CGE75" s="5">
        <f t="shared" si="391"/>
        <v>0</v>
      </c>
      <c r="CGF75" s="5">
        <f t="shared" si="391"/>
        <v>0</v>
      </c>
      <c r="CGG75" s="5">
        <f t="shared" si="391"/>
        <v>0</v>
      </c>
      <c r="CGH75" s="5">
        <f t="shared" si="391"/>
        <v>0</v>
      </c>
      <c r="CGI75" s="5">
        <f t="shared" si="391"/>
        <v>0</v>
      </c>
      <c r="CGJ75" s="5">
        <f t="shared" si="391"/>
        <v>0</v>
      </c>
      <c r="CGK75" s="5">
        <f t="shared" si="391"/>
        <v>0</v>
      </c>
      <c r="CGL75" s="5">
        <f t="shared" si="391"/>
        <v>0</v>
      </c>
      <c r="CGM75" s="5">
        <f t="shared" si="391"/>
        <v>0</v>
      </c>
      <c r="CGN75" s="5">
        <f t="shared" si="391"/>
        <v>0</v>
      </c>
      <c r="CGO75" s="5">
        <f t="shared" si="391"/>
        <v>0</v>
      </c>
      <c r="CGP75" s="5">
        <f t="shared" si="391"/>
        <v>0</v>
      </c>
      <c r="CGQ75" s="5">
        <f t="shared" si="391"/>
        <v>0</v>
      </c>
      <c r="CGR75" s="5">
        <f t="shared" si="391"/>
        <v>0</v>
      </c>
      <c r="CGS75" s="5">
        <f t="shared" si="391"/>
        <v>0</v>
      </c>
      <c r="CGT75" s="5">
        <f t="shared" si="391"/>
        <v>0</v>
      </c>
      <c r="CGU75" s="5">
        <f t="shared" si="391"/>
        <v>0</v>
      </c>
      <c r="CGV75" s="5">
        <f t="shared" si="391"/>
        <v>0</v>
      </c>
      <c r="CGW75" s="5">
        <f t="shared" si="391"/>
        <v>0</v>
      </c>
      <c r="CGX75" s="5">
        <f t="shared" si="391"/>
        <v>0</v>
      </c>
      <c r="CGY75" s="5">
        <f t="shared" si="391"/>
        <v>0</v>
      </c>
      <c r="CGZ75" s="5">
        <f t="shared" si="391"/>
        <v>0</v>
      </c>
      <c r="CHA75" s="5">
        <f t="shared" si="391"/>
        <v>0</v>
      </c>
      <c r="CHB75" s="5">
        <f t="shared" si="391"/>
        <v>0</v>
      </c>
      <c r="CHC75" s="5">
        <f t="shared" si="391"/>
        <v>0</v>
      </c>
      <c r="CHD75" s="5">
        <f t="shared" si="391"/>
        <v>0</v>
      </c>
      <c r="CHE75" s="5">
        <f t="shared" si="391"/>
        <v>0</v>
      </c>
      <c r="CHF75" s="5">
        <f t="shared" si="391"/>
        <v>0</v>
      </c>
      <c r="CHG75" s="5">
        <f t="shared" si="391"/>
        <v>0</v>
      </c>
      <c r="CHH75" s="5">
        <f t="shared" si="391"/>
        <v>0</v>
      </c>
      <c r="CHI75" s="5">
        <f t="shared" si="391"/>
        <v>0</v>
      </c>
      <c r="CHJ75" s="5">
        <f t="shared" si="391"/>
        <v>0</v>
      </c>
      <c r="CHK75" s="5">
        <f t="shared" ref="CHK75:CJV75" si="392">IF(CHK2&gt;year_stop,0,CHJ78)</f>
        <v>0</v>
      </c>
      <c r="CHL75" s="5">
        <f t="shared" si="392"/>
        <v>0</v>
      </c>
      <c r="CHM75" s="5">
        <f t="shared" si="392"/>
        <v>0</v>
      </c>
      <c r="CHN75" s="5">
        <f t="shared" si="392"/>
        <v>0</v>
      </c>
      <c r="CHO75" s="5">
        <f t="shared" si="392"/>
        <v>0</v>
      </c>
      <c r="CHP75" s="5">
        <f t="shared" si="392"/>
        <v>0</v>
      </c>
      <c r="CHQ75" s="5">
        <f t="shared" si="392"/>
        <v>0</v>
      </c>
      <c r="CHR75" s="5">
        <f t="shared" si="392"/>
        <v>0</v>
      </c>
      <c r="CHS75" s="5">
        <f t="shared" si="392"/>
        <v>0</v>
      </c>
      <c r="CHT75" s="5">
        <f t="shared" si="392"/>
        <v>0</v>
      </c>
      <c r="CHU75" s="5">
        <f t="shared" si="392"/>
        <v>0</v>
      </c>
      <c r="CHV75" s="5">
        <f t="shared" si="392"/>
        <v>0</v>
      </c>
      <c r="CHW75" s="5">
        <f t="shared" si="392"/>
        <v>0</v>
      </c>
      <c r="CHX75" s="5">
        <f t="shared" si="392"/>
        <v>0</v>
      </c>
      <c r="CHY75" s="5">
        <f t="shared" si="392"/>
        <v>0</v>
      </c>
      <c r="CHZ75" s="5">
        <f t="shared" si="392"/>
        <v>0</v>
      </c>
      <c r="CIA75" s="5">
        <f t="shared" si="392"/>
        <v>0</v>
      </c>
      <c r="CIB75" s="5">
        <f t="shared" si="392"/>
        <v>0</v>
      </c>
      <c r="CIC75" s="5">
        <f t="shared" si="392"/>
        <v>0</v>
      </c>
      <c r="CID75" s="5">
        <f t="shared" si="392"/>
        <v>0</v>
      </c>
      <c r="CIE75" s="5">
        <f t="shared" si="392"/>
        <v>0</v>
      </c>
      <c r="CIF75" s="5">
        <f t="shared" si="392"/>
        <v>0</v>
      </c>
      <c r="CIG75" s="5">
        <f t="shared" si="392"/>
        <v>0</v>
      </c>
      <c r="CIH75" s="5">
        <f t="shared" si="392"/>
        <v>0</v>
      </c>
      <c r="CII75" s="5">
        <f t="shared" si="392"/>
        <v>0</v>
      </c>
      <c r="CIJ75" s="5">
        <f t="shared" si="392"/>
        <v>0</v>
      </c>
      <c r="CIK75" s="5">
        <f t="shared" si="392"/>
        <v>0</v>
      </c>
      <c r="CIL75" s="5">
        <f t="shared" si="392"/>
        <v>0</v>
      </c>
      <c r="CIM75" s="5">
        <f t="shared" si="392"/>
        <v>0</v>
      </c>
      <c r="CIN75" s="5">
        <f t="shared" si="392"/>
        <v>0</v>
      </c>
      <c r="CIO75" s="5">
        <f t="shared" si="392"/>
        <v>0</v>
      </c>
      <c r="CIP75" s="5">
        <f t="shared" si="392"/>
        <v>0</v>
      </c>
      <c r="CIQ75" s="5">
        <f t="shared" si="392"/>
        <v>0</v>
      </c>
      <c r="CIR75" s="5">
        <f t="shared" si="392"/>
        <v>0</v>
      </c>
      <c r="CIS75" s="5">
        <f t="shared" si="392"/>
        <v>0</v>
      </c>
      <c r="CIT75" s="5">
        <f t="shared" si="392"/>
        <v>0</v>
      </c>
      <c r="CIU75" s="5">
        <f t="shared" si="392"/>
        <v>0</v>
      </c>
      <c r="CIV75" s="5">
        <f t="shared" si="392"/>
        <v>0</v>
      </c>
      <c r="CIW75" s="5">
        <f t="shared" si="392"/>
        <v>0</v>
      </c>
      <c r="CIX75" s="5">
        <f t="shared" si="392"/>
        <v>0</v>
      </c>
      <c r="CIY75" s="5">
        <f t="shared" si="392"/>
        <v>0</v>
      </c>
      <c r="CIZ75" s="5">
        <f t="shared" si="392"/>
        <v>0</v>
      </c>
      <c r="CJA75" s="5">
        <f t="shared" si="392"/>
        <v>0</v>
      </c>
      <c r="CJB75" s="5">
        <f t="shared" si="392"/>
        <v>0</v>
      </c>
      <c r="CJC75" s="5">
        <f t="shared" si="392"/>
        <v>0</v>
      </c>
      <c r="CJD75" s="5">
        <f t="shared" si="392"/>
        <v>0</v>
      </c>
      <c r="CJE75" s="5">
        <f t="shared" si="392"/>
        <v>0</v>
      </c>
      <c r="CJF75" s="5">
        <f t="shared" si="392"/>
        <v>0</v>
      </c>
      <c r="CJG75" s="5">
        <f t="shared" si="392"/>
        <v>0</v>
      </c>
      <c r="CJH75" s="5">
        <f t="shared" si="392"/>
        <v>0</v>
      </c>
      <c r="CJI75" s="5">
        <f t="shared" si="392"/>
        <v>0</v>
      </c>
      <c r="CJJ75" s="5">
        <f t="shared" si="392"/>
        <v>0</v>
      </c>
      <c r="CJK75" s="5">
        <f t="shared" si="392"/>
        <v>0</v>
      </c>
      <c r="CJL75" s="5">
        <f t="shared" si="392"/>
        <v>0</v>
      </c>
      <c r="CJM75" s="5">
        <f t="shared" si="392"/>
        <v>0</v>
      </c>
      <c r="CJN75" s="5">
        <f t="shared" si="392"/>
        <v>0</v>
      </c>
      <c r="CJO75" s="5">
        <f t="shared" si="392"/>
        <v>0</v>
      </c>
      <c r="CJP75" s="5">
        <f t="shared" si="392"/>
        <v>0</v>
      </c>
      <c r="CJQ75" s="5">
        <f t="shared" si="392"/>
        <v>0</v>
      </c>
      <c r="CJR75" s="5">
        <f t="shared" si="392"/>
        <v>0</v>
      </c>
      <c r="CJS75" s="5">
        <f t="shared" si="392"/>
        <v>0</v>
      </c>
      <c r="CJT75" s="5">
        <f t="shared" si="392"/>
        <v>0</v>
      </c>
      <c r="CJU75" s="5">
        <f t="shared" si="392"/>
        <v>0</v>
      </c>
      <c r="CJV75" s="5">
        <f t="shared" si="392"/>
        <v>0</v>
      </c>
      <c r="CJW75" s="5">
        <f t="shared" ref="CJW75:CMH75" si="393">IF(CJW2&gt;year_stop,0,CJV78)</f>
        <v>0</v>
      </c>
      <c r="CJX75" s="5">
        <f t="shared" si="393"/>
        <v>0</v>
      </c>
      <c r="CJY75" s="5">
        <f t="shared" si="393"/>
        <v>0</v>
      </c>
      <c r="CJZ75" s="5">
        <f t="shared" si="393"/>
        <v>0</v>
      </c>
      <c r="CKA75" s="5">
        <f t="shared" si="393"/>
        <v>0</v>
      </c>
      <c r="CKB75" s="5">
        <f t="shared" si="393"/>
        <v>0</v>
      </c>
      <c r="CKC75" s="5">
        <f t="shared" si="393"/>
        <v>0</v>
      </c>
      <c r="CKD75" s="5">
        <f t="shared" si="393"/>
        <v>0</v>
      </c>
      <c r="CKE75" s="5">
        <f t="shared" si="393"/>
        <v>0</v>
      </c>
      <c r="CKF75" s="5">
        <f t="shared" si="393"/>
        <v>0</v>
      </c>
      <c r="CKG75" s="5">
        <f t="shared" si="393"/>
        <v>0</v>
      </c>
      <c r="CKH75" s="5">
        <f t="shared" si="393"/>
        <v>0</v>
      </c>
      <c r="CKI75" s="5">
        <f t="shared" si="393"/>
        <v>0</v>
      </c>
      <c r="CKJ75" s="5">
        <f t="shared" si="393"/>
        <v>0</v>
      </c>
      <c r="CKK75" s="5">
        <f t="shared" si="393"/>
        <v>0</v>
      </c>
      <c r="CKL75" s="5">
        <f t="shared" si="393"/>
        <v>0</v>
      </c>
      <c r="CKM75" s="5">
        <f t="shared" si="393"/>
        <v>0</v>
      </c>
      <c r="CKN75" s="5">
        <f t="shared" si="393"/>
        <v>0</v>
      </c>
      <c r="CKO75" s="5">
        <f t="shared" si="393"/>
        <v>0</v>
      </c>
      <c r="CKP75" s="5">
        <f t="shared" si="393"/>
        <v>0</v>
      </c>
      <c r="CKQ75" s="5">
        <f t="shared" si="393"/>
        <v>0</v>
      </c>
      <c r="CKR75" s="5">
        <f t="shared" si="393"/>
        <v>0</v>
      </c>
      <c r="CKS75" s="5">
        <f t="shared" si="393"/>
        <v>0</v>
      </c>
      <c r="CKT75" s="5">
        <f t="shared" si="393"/>
        <v>0</v>
      </c>
      <c r="CKU75" s="5">
        <f t="shared" si="393"/>
        <v>0</v>
      </c>
      <c r="CKV75" s="5">
        <f t="shared" si="393"/>
        <v>0</v>
      </c>
      <c r="CKW75" s="5">
        <f t="shared" si="393"/>
        <v>0</v>
      </c>
      <c r="CKX75" s="5">
        <f t="shared" si="393"/>
        <v>0</v>
      </c>
      <c r="CKY75" s="5">
        <f t="shared" si="393"/>
        <v>0</v>
      </c>
      <c r="CKZ75" s="5">
        <f t="shared" si="393"/>
        <v>0</v>
      </c>
      <c r="CLA75" s="5">
        <f t="shared" si="393"/>
        <v>0</v>
      </c>
      <c r="CLB75" s="5">
        <f t="shared" si="393"/>
        <v>0</v>
      </c>
      <c r="CLC75" s="5">
        <f t="shared" si="393"/>
        <v>0</v>
      </c>
      <c r="CLD75" s="5">
        <f t="shared" si="393"/>
        <v>0</v>
      </c>
      <c r="CLE75" s="5">
        <f t="shared" si="393"/>
        <v>0</v>
      </c>
      <c r="CLF75" s="5">
        <f t="shared" si="393"/>
        <v>0</v>
      </c>
      <c r="CLG75" s="5">
        <f t="shared" si="393"/>
        <v>0</v>
      </c>
      <c r="CLH75" s="5">
        <f t="shared" si="393"/>
        <v>0</v>
      </c>
      <c r="CLI75" s="5">
        <f t="shared" si="393"/>
        <v>0</v>
      </c>
      <c r="CLJ75" s="5">
        <f t="shared" si="393"/>
        <v>0</v>
      </c>
      <c r="CLK75" s="5">
        <f t="shared" si="393"/>
        <v>0</v>
      </c>
      <c r="CLL75" s="5">
        <f t="shared" si="393"/>
        <v>0</v>
      </c>
      <c r="CLM75" s="5">
        <f t="shared" si="393"/>
        <v>0</v>
      </c>
      <c r="CLN75" s="5">
        <f t="shared" si="393"/>
        <v>0</v>
      </c>
      <c r="CLO75" s="5">
        <f t="shared" si="393"/>
        <v>0</v>
      </c>
      <c r="CLP75" s="5">
        <f t="shared" si="393"/>
        <v>0</v>
      </c>
      <c r="CLQ75" s="5">
        <f t="shared" si="393"/>
        <v>0</v>
      </c>
      <c r="CLR75" s="5">
        <f t="shared" si="393"/>
        <v>0</v>
      </c>
      <c r="CLS75" s="5">
        <f t="shared" si="393"/>
        <v>0</v>
      </c>
      <c r="CLT75" s="5">
        <f t="shared" si="393"/>
        <v>0</v>
      </c>
      <c r="CLU75" s="5">
        <f t="shared" si="393"/>
        <v>0</v>
      </c>
      <c r="CLV75" s="5">
        <f t="shared" si="393"/>
        <v>0</v>
      </c>
      <c r="CLW75" s="5">
        <f t="shared" si="393"/>
        <v>0</v>
      </c>
      <c r="CLX75" s="5">
        <f t="shared" si="393"/>
        <v>0</v>
      </c>
      <c r="CLY75" s="5">
        <f t="shared" si="393"/>
        <v>0</v>
      </c>
      <c r="CLZ75" s="5">
        <f t="shared" si="393"/>
        <v>0</v>
      </c>
      <c r="CMA75" s="5">
        <f t="shared" si="393"/>
        <v>0</v>
      </c>
      <c r="CMB75" s="5">
        <f t="shared" si="393"/>
        <v>0</v>
      </c>
      <c r="CMC75" s="5">
        <f t="shared" si="393"/>
        <v>0</v>
      </c>
      <c r="CMD75" s="5">
        <f t="shared" si="393"/>
        <v>0</v>
      </c>
      <c r="CME75" s="5">
        <f t="shared" si="393"/>
        <v>0</v>
      </c>
      <c r="CMF75" s="5">
        <f t="shared" si="393"/>
        <v>0</v>
      </c>
      <c r="CMG75" s="5">
        <f t="shared" si="393"/>
        <v>0</v>
      </c>
      <c r="CMH75" s="5">
        <f t="shared" si="393"/>
        <v>0</v>
      </c>
      <c r="CMI75" s="5">
        <f t="shared" ref="CMI75:COT75" si="394">IF(CMI2&gt;year_stop,0,CMH78)</f>
        <v>0</v>
      </c>
      <c r="CMJ75" s="5">
        <f t="shared" si="394"/>
        <v>0</v>
      </c>
      <c r="CMK75" s="5">
        <f t="shared" si="394"/>
        <v>0</v>
      </c>
      <c r="CML75" s="5">
        <f t="shared" si="394"/>
        <v>0</v>
      </c>
      <c r="CMM75" s="5">
        <f t="shared" si="394"/>
        <v>0</v>
      </c>
      <c r="CMN75" s="5">
        <f t="shared" si="394"/>
        <v>0</v>
      </c>
      <c r="CMO75" s="5">
        <f t="shared" si="394"/>
        <v>0</v>
      </c>
      <c r="CMP75" s="5">
        <f t="shared" si="394"/>
        <v>0</v>
      </c>
      <c r="CMQ75" s="5">
        <f t="shared" si="394"/>
        <v>0</v>
      </c>
      <c r="CMR75" s="5">
        <f t="shared" si="394"/>
        <v>0</v>
      </c>
      <c r="CMS75" s="5">
        <f t="shared" si="394"/>
        <v>0</v>
      </c>
      <c r="CMT75" s="5">
        <f t="shared" si="394"/>
        <v>0</v>
      </c>
      <c r="CMU75" s="5">
        <f t="shared" si="394"/>
        <v>0</v>
      </c>
      <c r="CMV75" s="5">
        <f t="shared" si="394"/>
        <v>0</v>
      </c>
      <c r="CMW75" s="5">
        <f t="shared" si="394"/>
        <v>0</v>
      </c>
      <c r="CMX75" s="5">
        <f t="shared" si="394"/>
        <v>0</v>
      </c>
      <c r="CMY75" s="5">
        <f t="shared" si="394"/>
        <v>0</v>
      </c>
      <c r="CMZ75" s="5">
        <f t="shared" si="394"/>
        <v>0</v>
      </c>
      <c r="CNA75" s="5">
        <f t="shared" si="394"/>
        <v>0</v>
      </c>
      <c r="CNB75" s="5">
        <f t="shared" si="394"/>
        <v>0</v>
      </c>
      <c r="CNC75" s="5">
        <f t="shared" si="394"/>
        <v>0</v>
      </c>
      <c r="CND75" s="5">
        <f t="shared" si="394"/>
        <v>0</v>
      </c>
      <c r="CNE75" s="5">
        <f t="shared" si="394"/>
        <v>0</v>
      </c>
      <c r="CNF75" s="5">
        <f t="shared" si="394"/>
        <v>0</v>
      </c>
      <c r="CNG75" s="5">
        <f t="shared" si="394"/>
        <v>0</v>
      </c>
      <c r="CNH75" s="5">
        <f t="shared" si="394"/>
        <v>0</v>
      </c>
      <c r="CNI75" s="5">
        <f t="shared" si="394"/>
        <v>0</v>
      </c>
      <c r="CNJ75" s="5">
        <f t="shared" si="394"/>
        <v>0</v>
      </c>
      <c r="CNK75" s="5">
        <f t="shared" si="394"/>
        <v>0</v>
      </c>
      <c r="CNL75" s="5">
        <f t="shared" si="394"/>
        <v>0</v>
      </c>
      <c r="CNM75" s="5">
        <f t="shared" si="394"/>
        <v>0</v>
      </c>
      <c r="CNN75" s="5">
        <f t="shared" si="394"/>
        <v>0</v>
      </c>
      <c r="CNO75" s="5">
        <f t="shared" si="394"/>
        <v>0</v>
      </c>
      <c r="CNP75" s="5">
        <f t="shared" si="394"/>
        <v>0</v>
      </c>
      <c r="CNQ75" s="5">
        <f t="shared" si="394"/>
        <v>0</v>
      </c>
      <c r="CNR75" s="5">
        <f t="shared" si="394"/>
        <v>0</v>
      </c>
      <c r="CNS75" s="5">
        <f t="shared" si="394"/>
        <v>0</v>
      </c>
      <c r="CNT75" s="5">
        <f t="shared" si="394"/>
        <v>0</v>
      </c>
      <c r="CNU75" s="5">
        <f t="shared" si="394"/>
        <v>0</v>
      </c>
      <c r="CNV75" s="5">
        <f t="shared" si="394"/>
        <v>0</v>
      </c>
      <c r="CNW75" s="5">
        <f t="shared" si="394"/>
        <v>0</v>
      </c>
      <c r="CNX75" s="5">
        <f t="shared" si="394"/>
        <v>0</v>
      </c>
      <c r="CNY75" s="5">
        <f t="shared" si="394"/>
        <v>0</v>
      </c>
      <c r="CNZ75" s="5">
        <f t="shared" si="394"/>
        <v>0</v>
      </c>
      <c r="COA75" s="5">
        <f t="shared" si="394"/>
        <v>0</v>
      </c>
      <c r="COB75" s="5">
        <f t="shared" si="394"/>
        <v>0</v>
      </c>
      <c r="COC75" s="5">
        <f t="shared" si="394"/>
        <v>0</v>
      </c>
      <c r="COD75" s="5">
        <f t="shared" si="394"/>
        <v>0</v>
      </c>
      <c r="COE75" s="5">
        <f t="shared" si="394"/>
        <v>0</v>
      </c>
      <c r="COF75" s="5">
        <f t="shared" si="394"/>
        <v>0</v>
      </c>
      <c r="COG75" s="5">
        <f t="shared" si="394"/>
        <v>0</v>
      </c>
      <c r="COH75" s="5">
        <f t="shared" si="394"/>
        <v>0</v>
      </c>
      <c r="COI75" s="5">
        <f t="shared" si="394"/>
        <v>0</v>
      </c>
      <c r="COJ75" s="5">
        <f t="shared" si="394"/>
        <v>0</v>
      </c>
      <c r="COK75" s="5">
        <f t="shared" si="394"/>
        <v>0</v>
      </c>
      <c r="COL75" s="5">
        <f t="shared" si="394"/>
        <v>0</v>
      </c>
      <c r="COM75" s="5">
        <f t="shared" si="394"/>
        <v>0</v>
      </c>
      <c r="CON75" s="5">
        <f t="shared" si="394"/>
        <v>0</v>
      </c>
      <c r="COO75" s="5">
        <f t="shared" si="394"/>
        <v>0</v>
      </c>
      <c r="COP75" s="5">
        <f t="shared" si="394"/>
        <v>0</v>
      </c>
      <c r="COQ75" s="5">
        <f t="shared" si="394"/>
        <v>0</v>
      </c>
      <c r="COR75" s="5">
        <f t="shared" si="394"/>
        <v>0</v>
      </c>
      <c r="COS75" s="5">
        <f t="shared" si="394"/>
        <v>0</v>
      </c>
      <c r="COT75" s="5">
        <f t="shared" si="394"/>
        <v>0</v>
      </c>
      <c r="COU75" s="5">
        <f t="shared" ref="COU75:CRF75" si="395">IF(COU2&gt;year_stop,0,COT78)</f>
        <v>0</v>
      </c>
      <c r="COV75" s="5">
        <f t="shared" si="395"/>
        <v>0</v>
      </c>
      <c r="COW75" s="5">
        <f t="shared" si="395"/>
        <v>0</v>
      </c>
      <c r="COX75" s="5">
        <f t="shared" si="395"/>
        <v>0</v>
      </c>
      <c r="COY75" s="5">
        <f t="shared" si="395"/>
        <v>0</v>
      </c>
      <c r="COZ75" s="5">
        <f t="shared" si="395"/>
        <v>0</v>
      </c>
      <c r="CPA75" s="5">
        <f t="shared" si="395"/>
        <v>0</v>
      </c>
      <c r="CPB75" s="5">
        <f t="shared" si="395"/>
        <v>0</v>
      </c>
      <c r="CPC75" s="5">
        <f t="shared" si="395"/>
        <v>0</v>
      </c>
      <c r="CPD75" s="5">
        <f t="shared" si="395"/>
        <v>0</v>
      </c>
      <c r="CPE75" s="5">
        <f t="shared" si="395"/>
        <v>0</v>
      </c>
      <c r="CPF75" s="5">
        <f t="shared" si="395"/>
        <v>0</v>
      </c>
      <c r="CPG75" s="5">
        <f t="shared" si="395"/>
        <v>0</v>
      </c>
      <c r="CPH75" s="5">
        <f t="shared" si="395"/>
        <v>0</v>
      </c>
      <c r="CPI75" s="5">
        <f t="shared" si="395"/>
        <v>0</v>
      </c>
      <c r="CPJ75" s="5">
        <f t="shared" si="395"/>
        <v>0</v>
      </c>
      <c r="CPK75" s="5">
        <f t="shared" si="395"/>
        <v>0</v>
      </c>
      <c r="CPL75" s="5">
        <f t="shared" si="395"/>
        <v>0</v>
      </c>
      <c r="CPM75" s="5">
        <f t="shared" si="395"/>
        <v>0</v>
      </c>
      <c r="CPN75" s="5">
        <f t="shared" si="395"/>
        <v>0</v>
      </c>
      <c r="CPO75" s="5">
        <f t="shared" si="395"/>
        <v>0</v>
      </c>
      <c r="CPP75" s="5">
        <f t="shared" si="395"/>
        <v>0</v>
      </c>
      <c r="CPQ75" s="5">
        <f t="shared" si="395"/>
        <v>0</v>
      </c>
      <c r="CPR75" s="5">
        <f t="shared" si="395"/>
        <v>0</v>
      </c>
      <c r="CPS75" s="5">
        <f t="shared" si="395"/>
        <v>0</v>
      </c>
      <c r="CPT75" s="5">
        <f t="shared" si="395"/>
        <v>0</v>
      </c>
      <c r="CPU75" s="5">
        <f t="shared" si="395"/>
        <v>0</v>
      </c>
      <c r="CPV75" s="5">
        <f t="shared" si="395"/>
        <v>0</v>
      </c>
      <c r="CPW75" s="5">
        <f t="shared" si="395"/>
        <v>0</v>
      </c>
      <c r="CPX75" s="5">
        <f t="shared" si="395"/>
        <v>0</v>
      </c>
      <c r="CPY75" s="5">
        <f t="shared" si="395"/>
        <v>0</v>
      </c>
      <c r="CPZ75" s="5">
        <f t="shared" si="395"/>
        <v>0</v>
      </c>
      <c r="CQA75" s="5">
        <f t="shared" si="395"/>
        <v>0</v>
      </c>
      <c r="CQB75" s="5">
        <f t="shared" si="395"/>
        <v>0</v>
      </c>
      <c r="CQC75" s="5">
        <f t="shared" si="395"/>
        <v>0</v>
      </c>
      <c r="CQD75" s="5">
        <f t="shared" si="395"/>
        <v>0</v>
      </c>
      <c r="CQE75" s="5">
        <f t="shared" si="395"/>
        <v>0</v>
      </c>
      <c r="CQF75" s="5">
        <f t="shared" si="395"/>
        <v>0</v>
      </c>
      <c r="CQG75" s="5">
        <f t="shared" si="395"/>
        <v>0</v>
      </c>
      <c r="CQH75" s="5">
        <f t="shared" si="395"/>
        <v>0</v>
      </c>
      <c r="CQI75" s="5">
        <f t="shared" si="395"/>
        <v>0</v>
      </c>
      <c r="CQJ75" s="5">
        <f t="shared" si="395"/>
        <v>0</v>
      </c>
      <c r="CQK75" s="5">
        <f t="shared" si="395"/>
        <v>0</v>
      </c>
      <c r="CQL75" s="5">
        <f t="shared" si="395"/>
        <v>0</v>
      </c>
      <c r="CQM75" s="5">
        <f t="shared" si="395"/>
        <v>0</v>
      </c>
      <c r="CQN75" s="5">
        <f t="shared" si="395"/>
        <v>0</v>
      </c>
      <c r="CQO75" s="5">
        <f t="shared" si="395"/>
        <v>0</v>
      </c>
      <c r="CQP75" s="5">
        <f t="shared" si="395"/>
        <v>0</v>
      </c>
      <c r="CQQ75" s="5">
        <f t="shared" si="395"/>
        <v>0</v>
      </c>
      <c r="CQR75" s="5">
        <f t="shared" si="395"/>
        <v>0</v>
      </c>
      <c r="CQS75" s="5">
        <f t="shared" si="395"/>
        <v>0</v>
      </c>
      <c r="CQT75" s="5">
        <f t="shared" si="395"/>
        <v>0</v>
      </c>
      <c r="CQU75" s="5">
        <f t="shared" si="395"/>
        <v>0</v>
      </c>
      <c r="CQV75" s="5">
        <f t="shared" si="395"/>
        <v>0</v>
      </c>
      <c r="CQW75" s="5">
        <f t="shared" si="395"/>
        <v>0</v>
      </c>
      <c r="CQX75" s="5">
        <f t="shared" si="395"/>
        <v>0</v>
      </c>
      <c r="CQY75" s="5">
        <f t="shared" si="395"/>
        <v>0</v>
      </c>
      <c r="CQZ75" s="5">
        <f t="shared" si="395"/>
        <v>0</v>
      </c>
      <c r="CRA75" s="5">
        <f t="shared" si="395"/>
        <v>0</v>
      </c>
      <c r="CRB75" s="5">
        <f t="shared" si="395"/>
        <v>0</v>
      </c>
      <c r="CRC75" s="5">
        <f t="shared" si="395"/>
        <v>0</v>
      </c>
      <c r="CRD75" s="5">
        <f t="shared" si="395"/>
        <v>0</v>
      </c>
      <c r="CRE75" s="5">
        <f t="shared" si="395"/>
        <v>0</v>
      </c>
      <c r="CRF75" s="5">
        <f t="shared" si="395"/>
        <v>0</v>
      </c>
      <c r="CRG75" s="5">
        <f t="shared" ref="CRG75:CTR75" si="396">IF(CRG2&gt;year_stop,0,CRF78)</f>
        <v>0</v>
      </c>
      <c r="CRH75" s="5">
        <f t="shared" si="396"/>
        <v>0</v>
      </c>
      <c r="CRI75" s="5">
        <f t="shared" si="396"/>
        <v>0</v>
      </c>
      <c r="CRJ75" s="5">
        <f t="shared" si="396"/>
        <v>0</v>
      </c>
      <c r="CRK75" s="5">
        <f t="shared" si="396"/>
        <v>0</v>
      </c>
      <c r="CRL75" s="5">
        <f t="shared" si="396"/>
        <v>0</v>
      </c>
      <c r="CRM75" s="5">
        <f t="shared" si="396"/>
        <v>0</v>
      </c>
      <c r="CRN75" s="5">
        <f t="shared" si="396"/>
        <v>0</v>
      </c>
      <c r="CRO75" s="5">
        <f t="shared" si="396"/>
        <v>0</v>
      </c>
      <c r="CRP75" s="5">
        <f t="shared" si="396"/>
        <v>0</v>
      </c>
      <c r="CRQ75" s="5">
        <f t="shared" si="396"/>
        <v>0</v>
      </c>
      <c r="CRR75" s="5">
        <f t="shared" si="396"/>
        <v>0</v>
      </c>
      <c r="CRS75" s="5">
        <f t="shared" si="396"/>
        <v>0</v>
      </c>
      <c r="CRT75" s="5">
        <f t="shared" si="396"/>
        <v>0</v>
      </c>
      <c r="CRU75" s="5">
        <f t="shared" si="396"/>
        <v>0</v>
      </c>
      <c r="CRV75" s="5">
        <f t="shared" si="396"/>
        <v>0</v>
      </c>
      <c r="CRW75" s="5">
        <f t="shared" si="396"/>
        <v>0</v>
      </c>
      <c r="CRX75" s="5">
        <f t="shared" si="396"/>
        <v>0</v>
      </c>
      <c r="CRY75" s="5">
        <f t="shared" si="396"/>
        <v>0</v>
      </c>
      <c r="CRZ75" s="5">
        <f t="shared" si="396"/>
        <v>0</v>
      </c>
      <c r="CSA75" s="5">
        <f t="shared" si="396"/>
        <v>0</v>
      </c>
      <c r="CSB75" s="5">
        <f t="shared" si="396"/>
        <v>0</v>
      </c>
      <c r="CSC75" s="5">
        <f t="shared" si="396"/>
        <v>0</v>
      </c>
      <c r="CSD75" s="5">
        <f t="shared" si="396"/>
        <v>0</v>
      </c>
      <c r="CSE75" s="5">
        <f t="shared" si="396"/>
        <v>0</v>
      </c>
      <c r="CSF75" s="5">
        <f t="shared" si="396"/>
        <v>0</v>
      </c>
      <c r="CSG75" s="5">
        <f t="shared" si="396"/>
        <v>0</v>
      </c>
      <c r="CSH75" s="5">
        <f t="shared" si="396"/>
        <v>0</v>
      </c>
      <c r="CSI75" s="5">
        <f t="shared" si="396"/>
        <v>0</v>
      </c>
      <c r="CSJ75" s="5">
        <f t="shared" si="396"/>
        <v>0</v>
      </c>
      <c r="CSK75" s="5">
        <f t="shared" si="396"/>
        <v>0</v>
      </c>
      <c r="CSL75" s="5">
        <f t="shared" si="396"/>
        <v>0</v>
      </c>
      <c r="CSM75" s="5">
        <f t="shared" si="396"/>
        <v>0</v>
      </c>
      <c r="CSN75" s="5">
        <f t="shared" si="396"/>
        <v>0</v>
      </c>
      <c r="CSO75" s="5">
        <f t="shared" si="396"/>
        <v>0</v>
      </c>
      <c r="CSP75" s="5">
        <f t="shared" si="396"/>
        <v>0</v>
      </c>
      <c r="CSQ75" s="5">
        <f t="shared" si="396"/>
        <v>0</v>
      </c>
      <c r="CSR75" s="5">
        <f t="shared" si="396"/>
        <v>0</v>
      </c>
      <c r="CSS75" s="5">
        <f t="shared" si="396"/>
        <v>0</v>
      </c>
      <c r="CST75" s="5">
        <f t="shared" si="396"/>
        <v>0</v>
      </c>
      <c r="CSU75" s="5">
        <f t="shared" si="396"/>
        <v>0</v>
      </c>
      <c r="CSV75" s="5">
        <f t="shared" si="396"/>
        <v>0</v>
      </c>
      <c r="CSW75" s="5">
        <f t="shared" si="396"/>
        <v>0</v>
      </c>
      <c r="CSX75" s="5">
        <f t="shared" si="396"/>
        <v>0</v>
      </c>
      <c r="CSY75" s="5">
        <f t="shared" si="396"/>
        <v>0</v>
      </c>
      <c r="CSZ75" s="5">
        <f t="shared" si="396"/>
        <v>0</v>
      </c>
      <c r="CTA75" s="5">
        <f t="shared" si="396"/>
        <v>0</v>
      </c>
      <c r="CTB75" s="5">
        <f t="shared" si="396"/>
        <v>0</v>
      </c>
      <c r="CTC75" s="5">
        <f t="shared" si="396"/>
        <v>0</v>
      </c>
      <c r="CTD75" s="5">
        <f t="shared" si="396"/>
        <v>0</v>
      </c>
      <c r="CTE75" s="5">
        <f t="shared" si="396"/>
        <v>0</v>
      </c>
      <c r="CTF75" s="5">
        <f t="shared" si="396"/>
        <v>0</v>
      </c>
      <c r="CTG75" s="5">
        <f t="shared" si="396"/>
        <v>0</v>
      </c>
      <c r="CTH75" s="5">
        <f t="shared" si="396"/>
        <v>0</v>
      </c>
      <c r="CTI75" s="5">
        <f t="shared" si="396"/>
        <v>0</v>
      </c>
      <c r="CTJ75" s="5">
        <f t="shared" si="396"/>
        <v>0</v>
      </c>
      <c r="CTK75" s="5">
        <f t="shared" si="396"/>
        <v>0</v>
      </c>
      <c r="CTL75" s="5">
        <f t="shared" si="396"/>
        <v>0</v>
      </c>
      <c r="CTM75" s="5">
        <f t="shared" si="396"/>
        <v>0</v>
      </c>
      <c r="CTN75" s="5">
        <f t="shared" si="396"/>
        <v>0</v>
      </c>
      <c r="CTO75" s="5">
        <f t="shared" si="396"/>
        <v>0</v>
      </c>
      <c r="CTP75" s="5">
        <f t="shared" si="396"/>
        <v>0</v>
      </c>
      <c r="CTQ75" s="5">
        <f t="shared" si="396"/>
        <v>0</v>
      </c>
      <c r="CTR75" s="5">
        <f t="shared" si="396"/>
        <v>0</v>
      </c>
      <c r="CTS75" s="5">
        <f t="shared" ref="CTS75:CWD75" si="397">IF(CTS2&gt;year_stop,0,CTR78)</f>
        <v>0</v>
      </c>
      <c r="CTT75" s="5">
        <f t="shared" si="397"/>
        <v>0</v>
      </c>
      <c r="CTU75" s="5">
        <f t="shared" si="397"/>
        <v>0</v>
      </c>
      <c r="CTV75" s="5">
        <f t="shared" si="397"/>
        <v>0</v>
      </c>
      <c r="CTW75" s="5">
        <f t="shared" si="397"/>
        <v>0</v>
      </c>
      <c r="CTX75" s="5">
        <f t="shared" si="397"/>
        <v>0</v>
      </c>
      <c r="CTY75" s="5">
        <f t="shared" si="397"/>
        <v>0</v>
      </c>
      <c r="CTZ75" s="5">
        <f t="shared" si="397"/>
        <v>0</v>
      </c>
      <c r="CUA75" s="5">
        <f t="shared" si="397"/>
        <v>0</v>
      </c>
      <c r="CUB75" s="5">
        <f t="shared" si="397"/>
        <v>0</v>
      </c>
      <c r="CUC75" s="5">
        <f t="shared" si="397"/>
        <v>0</v>
      </c>
      <c r="CUD75" s="5">
        <f t="shared" si="397"/>
        <v>0</v>
      </c>
      <c r="CUE75" s="5">
        <f t="shared" si="397"/>
        <v>0</v>
      </c>
      <c r="CUF75" s="5">
        <f t="shared" si="397"/>
        <v>0</v>
      </c>
      <c r="CUG75" s="5">
        <f t="shared" si="397"/>
        <v>0</v>
      </c>
      <c r="CUH75" s="5">
        <f t="shared" si="397"/>
        <v>0</v>
      </c>
      <c r="CUI75" s="5">
        <f t="shared" si="397"/>
        <v>0</v>
      </c>
      <c r="CUJ75" s="5">
        <f t="shared" si="397"/>
        <v>0</v>
      </c>
      <c r="CUK75" s="5">
        <f t="shared" si="397"/>
        <v>0</v>
      </c>
      <c r="CUL75" s="5">
        <f t="shared" si="397"/>
        <v>0</v>
      </c>
      <c r="CUM75" s="5">
        <f t="shared" si="397"/>
        <v>0</v>
      </c>
      <c r="CUN75" s="5">
        <f t="shared" si="397"/>
        <v>0</v>
      </c>
      <c r="CUO75" s="5">
        <f t="shared" si="397"/>
        <v>0</v>
      </c>
      <c r="CUP75" s="5">
        <f t="shared" si="397"/>
        <v>0</v>
      </c>
      <c r="CUQ75" s="5">
        <f t="shared" si="397"/>
        <v>0</v>
      </c>
      <c r="CUR75" s="5">
        <f t="shared" si="397"/>
        <v>0</v>
      </c>
      <c r="CUS75" s="5">
        <f t="shared" si="397"/>
        <v>0</v>
      </c>
      <c r="CUT75" s="5">
        <f t="shared" si="397"/>
        <v>0</v>
      </c>
      <c r="CUU75" s="5">
        <f t="shared" si="397"/>
        <v>0</v>
      </c>
      <c r="CUV75" s="5">
        <f t="shared" si="397"/>
        <v>0</v>
      </c>
      <c r="CUW75" s="5">
        <f t="shared" si="397"/>
        <v>0</v>
      </c>
      <c r="CUX75" s="5">
        <f t="shared" si="397"/>
        <v>0</v>
      </c>
      <c r="CUY75" s="5">
        <f t="shared" si="397"/>
        <v>0</v>
      </c>
      <c r="CUZ75" s="5">
        <f t="shared" si="397"/>
        <v>0</v>
      </c>
      <c r="CVA75" s="5">
        <f t="shared" si="397"/>
        <v>0</v>
      </c>
      <c r="CVB75" s="5">
        <f t="shared" si="397"/>
        <v>0</v>
      </c>
      <c r="CVC75" s="5">
        <f t="shared" si="397"/>
        <v>0</v>
      </c>
      <c r="CVD75" s="5">
        <f t="shared" si="397"/>
        <v>0</v>
      </c>
      <c r="CVE75" s="5">
        <f t="shared" si="397"/>
        <v>0</v>
      </c>
      <c r="CVF75" s="5">
        <f t="shared" si="397"/>
        <v>0</v>
      </c>
      <c r="CVG75" s="5">
        <f t="shared" si="397"/>
        <v>0</v>
      </c>
      <c r="CVH75" s="5">
        <f t="shared" si="397"/>
        <v>0</v>
      </c>
      <c r="CVI75" s="5">
        <f t="shared" si="397"/>
        <v>0</v>
      </c>
      <c r="CVJ75" s="5">
        <f t="shared" si="397"/>
        <v>0</v>
      </c>
      <c r="CVK75" s="5">
        <f t="shared" si="397"/>
        <v>0</v>
      </c>
      <c r="CVL75" s="5">
        <f t="shared" si="397"/>
        <v>0</v>
      </c>
      <c r="CVM75" s="5">
        <f t="shared" si="397"/>
        <v>0</v>
      </c>
      <c r="CVN75" s="5">
        <f t="shared" si="397"/>
        <v>0</v>
      </c>
      <c r="CVO75" s="5">
        <f t="shared" si="397"/>
        <v>0</v>
      </c>
      <c r="CVP75" s="5">
        <f t="shared" si="397"/>
        <v>0</v>
      </c>
      <c r="CVQ75" s="5">
        <f t="shared" si="397"/>
        <v>0</v>
      </c>
      <c r="CVR75" s="5">
        <f t="shared" si="397"/>
        <v>0</v>
      </c>
      <c r="CVS75" s="5">
        <f t="shared" si="397"/>
        <v>0</v>
      </c>
      <c r="CVT75" s="5">
        <f t="shared" si="397"/>
        <v>0</v>
      </c>
      <c r="CVU75" s="5">
        <f t="shared" si="397"/>
        <v>0</v>
      </c>
      <c r="CVV75" s="5">
        <f t="shared" si="397"/>
        <v>0</v>
      </c>
      <c r="CVW75" s="5">
        <f t="shared" si="397"/>
        <v>0</v>
      </c>
      <c r="CVX75" s="5">
        <f t="shared" si="397"/>
        <v>0</v>
      </c>
      <c r="CVY75" s="5">
        <f t="shared" si="397"/>
        <v>0</v>
      </c>
      <c r="CVZ75" s="5">
        <f t="shared" si="397"/>
        <v>0</v>
      </c>
      <c r="CWA75" s="5">
        <f t="shared" si="397"/>
        <v>0</v>
      </c>
      <c r="CWB75" s="5">
        <f t="shared" si="397"/>
        <v>0</v>
      </c>
      <c r="CWC75" s="5">
        <f t="shared" si="397"/>
        <v>0</v>
      </c>
      <c r="CWD75" s="5">
        <f t="shared" si="397"/>
        <v>0</v>
      </c>
      <c r="CWE75" s="5">
        <f t="shared" ref="CWE75:CYP75" si="398">IF(CWE2&gt;year_stop,0,CWD78)</f>
        <v>0</v>
      </c>
      <c r="CWF75" s="5">
        <f t="shared" si="398"/>
        <v>0</v>
      </c>
      <c r="CWG75" s="5">
        <f t="shared" si="398"/>
        <v>0</v>
      </c>
      <c r="CWH75" s="5">
        <f t="shared" si="398"/>
        <v>0</v>
      </c>
      <c r="CWI75" s="5">
        <f t="shared" si="398"/>
        <v>0</v>
      </c>
      <c r="CWJ75" s="5">
        <f t="shared" si="398"/>
        <v>0</v>
      </c>
      <c r="CWK75" s="5">
        <f t="shared" si="398"/>
        <v>0</v>
      </c>
      <c r="CWL75" s="5">
        <f t="shared" si="398"/>
        <v>0</v>
      </c>
      <c r="CWM75" s="5">
        <f t="shared" si="398"/>
        <v>0</v>
      </c>
      <c r="CWN75" s="5">
        <f t="shared" si="398"/>
        <v>0</v>
      </c>
      <c r="CWO75" s="5">
        <f t="shared" si="398"/>
        <v>0</v>
      </c>
      <c r="CWP75" s="5">
        <f t="shared" si="398"/>
        <v>0</v>
      </c>
      <c r="CWQ75" s="5">
        <f t="shared" si="398"/>
        <v>0</v>
      </c>
      <c r="CWR75" s="5">
        <f t="shared" si="398"/>
        <v>0</v>
      </c>
      <c r="CWS75" s="5">
        <f t="shared" si="398"/>
        <v>0</v>
      </c>
      <c r="CWT75" s="5">
        <f t="shared" si="398"/>
        <v>0</v>
      </c>
      <c r="CWU75" s="5">
        <f t="shared" si="398"/>
        <v>0</v>
      </c>
      <c r="CWV75" s="5">
        <f t="shared" si="398"/>
        <v>0</v>
      </c>
      <c r="CWW75" s="5">
        <f t="shared" si="398"/>
        <v>0</v>
      </c>
      <c r="CWX75" s="5">
        <f t="shared" si="398"/>
        <v>0</v>
      </c>
      <c r="CWY75" s="5">
        <f t="shared" si="398"/>
        <v>0</v>
      </c>
      <c r="CWZ75" s="5">
        <f t="shared" si="398"/>
        <v>0</v>
      </c>
      <c r="CXA75" s="5">
        <f t="shared" si="398"/>
        <v>0</v>
      </c>
      <c r="CXB75" s="5">
        <f t="shared" si="398"/>
        <v>0</v>
      </c>
      <c r="CXC75" s="5">
        <f t="shared" si="398"/>
        <v>0</v>
      </c>
      <c r="CXD75" s="5">
        <f t="shared" si="398"/>
        <v>0</v>
      </c>
      <c r="CXE75" s="5">
        <f t="shared" si="398"/>
        <v>0</v>
      </c>
      <c r="CXF75" s="5">
        <f t="shared" si="398"/>
        <v>0</v>
      </c>
      <c r="CXG75" s="5">
        <f t="shared" si="398"/>
        <v>0</v>
      </c>
      <c r="CXH75" s="5">
        <f t="shared" si="398"/>
        <v>0</v>
      </c>
      <c r="CXI75" s="5">
        <f t="shared" si="398"/>
        <v>0</v>
      </c>
      <c r="CXJ75" s="5">
        <f t="shared" si="398"/>
        <v>0</v>
      </c>
      <c r="CXK75" s="5">
        <f t="shared" si="398"/>
        <v>0</v>
      </c>
      <c r="CXL75" s="5">
        <f t="shared" si="398"/>
        <v>0</v>
      </c>
      <c r="CXM75" s="5">
        <f t="shared" si="398"/>
        <v>0</v>
      </c>
      <c r="CXN75" s="5">
        <f t="shared" si="398"/>
        <v>0</v>
      </c>
      <c r="CXO75" s="5">
        <f t="shared" si="398"/>
        <v>0</v>
      </c>
      <c r="CXP75" s="5">
        <f t="shared" si="398"/>
        <v>0</v>
      </c>
      <c r="CXQ75" s="5">
        <f t="shared" si="398"/>
        <v>0</v>
      </c>
      <c r="CXR75" s="5">
        <f t="shared" si="398"/>
        <v>0</v>
      </c>
      <c r="CXS75" s="5">
        <f t="shared" si="398"/>
        <v>0</v>
      </c>
      <c r="CXT75" s="5">
        <f t="shared" si="398"/>
        <v>0</v>
      </c>
      <c r="CXU75" s="5">
        <f t="shared" si="398"/>
        <v>0</v>
      </c>
      <c r="CXV75" s="5">
        <f t="shared" si="398"/>
        <v>0</v>
      </c>
      <c r="CXW75" s="5">
        <f t="shared" si="398"/>
        <v>0</v>
      </c>
      <c r="CXX75" s="5">
        <f t="shared" si="398"/>
        <v>0</v>
      </c>
      <c r="CXY75" s="5">
        <f t="shared" si="398"/>
        <v>0</v>
      </c>
      <c r="CXZ75" s="5">
        <f t="shared" si="398"/>
        <v>0</v>
      </c>
      <c r="CYA75" s="5">
        <f t="shared" si="398"/>
        <v>0</v>
      </c>
      <c r="CYB75" s="5">
        <f t="shared" si="398"/>
        <v>0</v>
      </c>
      <c r="CYC75" s="5">
        <f t="shared" si="398"/>
        <v>0</v>
      </c>
      <c r="CYD75" s="5">
        <f t="shared" si="398"/>
        <v>0</v>
      </c>
      <c r="CYE75" s="5">
        <f t="shared" si="398"/>
        <v>0</v>
      </c>
      <c r="CYF75" s="5">
        <f t="shared" si="398"/>
        <v>0</v>
      </c>
      <c r="CYG75" s="5">
        <f t="shared" si="398"/>
        <v>0</v>
      </c>
      <c r="CYH75" s="5">
        <f t="shared" si="398"/>
        <v>0</v>
      </c>
      <c r="CYI75" s="5">
        <f t="shared" si="398"/>
        <v>0</v>
      </c>
      <c r="CYJ75" s="5">
        <f t="shared" si="398"/>
        <v>0</v>
      </c>
      <c r="CYK75" s="5">
        <f t="shared" si="398"/>
        <v>0</v>
      </c>
      <c r="CYL75" s="5">
        <f t="shared" si="398"/>
        <v>0</v>
      </c>
      <c r="CYM75" s="5">
        <f t="shared" si="398"/>
        <v>0</v>
      </c>
      <c r="CYN75" s="5">
        <f t="shared" si="398"/>
        <v>0</v>
      </c>
      <c r="CYO75" s="5">
        <f t="shared" si="398"/>
        <v>0</v>
      </c>
      <c r="CYP75" s="5">
        <f t="shared" si="398"/>
        <v>0</v>
      </c>
      <c r="CYQ75" s="5">
        <f t="shared" ref="CYQ75:DBB75" si="399">IF(CYQ2&gt;year_stop,0,CYP78)</f>
        <v>0</v>
      </c>
      <c r="CYR75" s="5">
        <f t="shared" si="399"/>
        <v>0</v>
      </c>
      <c r="CYS75" s="5">
        <f t="shared" si="399"/>
        <v>0</v>
      </c>
      <c r="CYT75" s="5">
        <f t="shared" si="399"/>
        <v>0</v>
      </c>
      <c r="CYU75" s="5">
        <f t="shared" si="399"/>
        <v>0</v>
      </c>
      <c r="CYV75" s="5">
        <f t="shared" si="399"/>
        <v>0</v>
      </c>
      <c r="CYW75" s="5">
        <f t="shared" si="399"/>
        <v>0</v>
      </c>
      <c r="CYX75" s="5">
        <f t="shared" si="399"/>
        <v>0</v>
      </c>
      <c r="CYY75" s="5">
        <f t="shared" si="399"/>
        <v>0</v>
      </c>
      <c r="CYZ75" s="5">
        <f t="shared" si="399"/>
        <v>0</v>
      </c>
      <c r="CZA75" s="5">
        <f t="shared" si="399"/>
        <v>0</v>
      </c>
      <c r="CZB75" s="5">
        <f t="shared" si="399"/>
        <v>0</v>
      </c>
      <c r="CZC75" s="5">
        <f t="shared" si="399"/>
        <v>0</v>
      </c>
      <c r="CZD75" s="5">
        <f t="shared" si="399"/>
        <v>0</v>
      </c>
      <c r="CZE75" s="5">
        <f t="shared" si="399"/>
        <v>0</v>
      </c>
      <c r="CZF75" s="5">
        <f t="shared" si="399"/>
        <v>0</v>
      </c>
      <c r="CZG75" s="5">
        <f t="shared" si="399"/>
        <v>0</v>
      </c>
      <c r="CZH75" s="5">
        <f t="shared" si="399"/>
        <v>0</v>
      </c>
      <c r="CZI75" s="5">
        <f t="shared" si="399"/>
        <v>0</v>
      </c>
      <c r="CZJ75" s="5">
        <f t="shared" si="399"/>
        <v>0</v>
      </c>
      <c r="CZK75" s="5">
        <f t="shared" si="399"/>
        <v>0</v>
      </c>
      <c r="CZL75" s="5">
        <f t="shared" si="399"/>
        <v>0</v>
      </c>
      <c r="CZM75" s="5">
        <f t="shared" si="399"/>
        <v>0</v>
      </c>
      <c r="CZN75" s="5">
        <f t="shared" si="399"/>
        <v>0</v>
      </c>
      <c r="CZO75" s="5">
        <f t="shared" si="399"/>
        <v>0</v>
      </c>
      <c r="CZP75" s="5">
        <f t="shared" si="399"/>
        <v>0</v>
      </c>
      <c r="CZQ75" s="5">
        <f t="shared" si="399"/>
        <v>0</v>
      </c>
      <c r="CZR75" s="5">
        <f t="shared" si="399"/>
        <v>0</v>
      </c>
      <c r="CZS75" s="5">
        <f t="shared" si="399"/>
        <v>0</v>
      </c>
      <c r="CZT75" s="5">
        <f t="shared" si="399"/>
        <v>0</v>
      </c>
      <c r="CZU75" s="5">
        <f t="shared" si="399"/>
        <v>0</v>
      </c>
      <c r="CZV75" s="5">
        <f t="shared" si="399"/>
        <v>0</v>
      </c>
      <c r="CZW75" s="5">
        <f t="shared" si="399"/>
        <v>0</v>
      </c>
      <c r="CZX75" s="5">
        <f t="shared" si="399"/>
        <v>0</v>
      </c>
      <c r="CZY75" s="5">
        <f t="shared" si="399"/>
        <v>0</v>
      </c>
      <c r="CZZ75" s="5">
        <f t="shared" si="399"/>
        <v>0</v>
      </c>
      <c r="DAA75" s="5">
        <f t="shared" si="399"/>
        <v>0</v>
      </c>
      <c r="DAB75" s="5">
        <f t="shared" si="399"/>
        <v>0</v>
      </c>
      <c r="DAC75" s="5">
        <f t="shared" si="399"/>
        <v>0</v>
      </c>
      <c r="DAD75" s="5">
        <f t="shared" si="399"/>
        <v>0</v>
      </c>
      <c r="DAE75" s="5">
        <f t="shared" si="399"/>
        <v>0</v>
      </c>
      <c r="DAF75" s="5">
        <f t="shared" si="399"/>
        <v>0</v>
      </c>
      <c r="DAG75" s="5">
        <f t="shared" si="399"/>
        <v>0</v>
      </c>
      <c r="DAH75" s="5">
        <f t="shared" si="399"/>
        <v>0</v>
      </c>
      <c r="DAI75" s="5">
        <f t="shared" si="399"/>
        <v>0</v>
      </c>
      <c r="DAJ75" s="5">
        <f t="shared" si="399"/>
        <v>0</v>
      </c>
      <c r="DAK75" s="5">
        <f t="shared" si="399"/>
        <v>0</v>
      </c>
      <c r="DAL75" s="5">
        <f t="shared" si="399"/>
        <v>0</v>
      </c>
      <c r="DAM75" s="5">
        <f t="shared" si="399"/>
        <v>0</v>
      </c>
      <c r="DAN75" s="5">
        <f t="shared" si="399"/>
        <v>0</v>
      </c>
      <c r="DAO75" s="5">
        <f t="shared" si="399"/>
        <v>0</v>
      </c>
      <c r="DAP75" s="5">
        <f t="shared" si="399"/>
        <v>0</v>
      </c>
      <c r="DAQ75" s="5">
        <f t="shared" si="399"/>
        <v>0</v>
      </c>
      <c r="DAR75" s="5">
        <f t="shared" si="399"/>
        <v>0</v>
      </c>
      <c r="DAS75" s="5">
        <f t="shared" si="399"/>
        <v>0</v>
      </c>
      <c r="DAT75" s="5">
        <f t="shared" si="399"/>
        <v>0</v>
      </c>
      <c r="DAU75" s="5">
        <f t="shared" si="399"/>
        <v>0</v>
      </c>
      <c r="DAV75" s="5">
        <f t="shared" si="399"/>
        <v>0</v>
      </c>
      <c r="DAW75" s="5">
        <f t="shared" si="399"/>
        <v>0</v>
      </c>
      <c r="DAX75" s="5">
        <f t="shared" si="399"/>
        <v>0</v>
      </c>
      <c r="DAY75" s="5">
        <f t="shared" si="399"/>
        <v>0</v>
      </c>
      <c r="DAZ75" s="5">
        <f t="shared" si="399"/>
        <v>0</v>
      </c>
      <c r="DBA75" s="5">
        <f t="shared" si="399"/>
        <v>0</v>
      </c>
      <c r="DBB75" s="5">
        <f t="shared" si="399"/>
        <v>0</v>
      </c>
      <c r="DBC75" s="5">
        <f t="shared" ref="DBC75:DDN75" si="400">IF(DBC2&gt;year_stop,0,DBB78)</f>
        <v>0</v>
      </c>
      <c r="DBD75" s="5">
        <f t="shared" si="400"/>
        <v>0</v>
      </c>
      <c r="DBE75" s="5">
        <f t="shared" si="400"/>
        <v>0</v>
      </c>
      <c r="DBF75" s="5">
        <f t="shared" si="400"/>
        <v>0</v>
      </c>
      <c r="DBG75" s="5">
        <f t="shared" si="400"/>
        <v>0</v>
      </c>
      <c r="DBH75" s="5">
        <f t="shared" si="400"/>
        <v>0</v>
      </c>
      <c r="DBI75" s="5">
        <f t="shared" si="400"/>
        <v>0</v>
      </c>
      <c r="DBJ75" s="5">
        <f t="shared" si="400"/>
        <v>0</v>
      </c>
      <c r="DBK75" s="5">
        <f t="shared" si="400"/>
        <v>0</v>
      </c>
      <c r="DBL75" s="5">
        <f t="shared" si="400"/>
        <v>0</v>
      </c>
      <c r="DBM75" s="5">
        <f t="shared" si="400"/>
        <v>0</v>
      </c>
      <c r="DBN75" s="5">
        <f t="shared" si="400"/>
        <v>0</v>
      </c>
      <c r="DBO75" s="5">
        <f t="shared" si="400"/>
        <v>0</v>
      </c>
      <c r="DBP75" s="5">
        <f t="shared" si="400"/>
        <v>0</v>
      </c>
      <c r="DBQ75" s="5">
        <f t="shared" si="400"/>
        <v>0</v>
      </c>
      <c r="DBR75" s="5">
        <f t="shared" si="400"/>
        <v>0</v>
      </c>
      <c r="DBS75" s="5">
        <f t="shared" si="400"/>
        <v>0</v>
      </c>
      <c r="DBT75" s="5">
        <f t="shared" si="400"/>
        <v>0</v>
      </c>
      <c r="DBU75" s="5">
        <f t="shared" si="400"/>
        <v>0</v>
      </c>
      <c r="DBV75" s="5">
        <f t="shared" si="400"/>
        <v>0</v>
      </c>
      <c r="DBW75" s="5">
        <f t="shared" si="400"/>
        <v>0</v>
      </c>
      <c r="DBX75" s="5">
        <f t="shared" si="400"/>
        <v>0</v>
      </c>
      <c r="DBY75" s="5">
        <f t="shared" si="400"/>
        <v>0</v>
      </c>
      <c r="DBZ75" s="5">
        <f t="shared" si="400"/>
        <v>0</v>
      </c>
      <c r="DCA75" s="5">
        <f t="shared" si="400"/>
        <v>0</v>
      </c>
      <c r="DCB75" s="5">
        <f t="shared" si="400"/>
        <v>0</v>
      </c>
      <c r="DCC75" s="5">
        <f t="shared" si="400"/>
        <v>0</v>
      </c>
      <c r="DCD75" s="5">
        <f t="shared" si="400"/>
        <v>0</v>
      </c>
      <c r="DCE75" s="5">
        <f t="shared" si="400"/>
        <v>0</v>
      </c>
      <c r="DCF75" s="5">
        <f t="shared" si="400"/>
        <v>0</v>
      </c>
      <c r="DCG75" s="5">
        <f t="shared" si="400"/>
        <v>0</v>
      </c>
      <c r="DCH75" s="5">
        <f t="shared" si="400"/>
        <v>0</v>
      </c>
      <c r="DCI75" s="5">
        <f t="shared" si="400"/>
        <v>0</v>
      </c>
      <c r="DCJ75" s="5">
        <f t="shared" si="400"/>
        <v>0</v>
      </c>
      <c r="DCK75" s="5">
        <f t="shared" si="400"/>
        <v>0</v>
      </c>
      <c r="DCL75" s="5">
        <f t="shared" si="400"/>
        <v>0</v>
      </c>
      <c r="DCM75" s="5">
        <f t="shared" si="400"/>
        <v>0</v>
      </c>
      <c r="DCN75" s="5">
        <f t="shared" si="400"/>
        <v>0</v>
      </c>
      <c r="DCO75" s="5">
        <f t="shared" si="400"/>
        <v>0</v>
      </c>
      <c r="DCP75" s="5">
        <f t="shared" si="400"/>
        <v>0</v>
      </c>
      <c r="DCQ75" s="5">
        <f t="shared" si="400"/>
        <v>0</v>
      </c>
      <c r="DCR75" s="5">
        <f t="shared" si="400"/>
        <v>0</v>
      </c>
      <c r="DCS75" s="5">
        <f t="shared" si="400"/>
        <v>0</v>
      </c>
      <c r="DCT75" s="5">
        <f t="shared" si="400"/>
        <v>0</v>
      </c>
      <c r="DCU75" s="5">
        <f t="shared" si="400"/>
        <v>0</v>
      </c>
      <c r="DCV75" s="5">
        <f t="shared" si="400"/>
        <v>0</v>
      </c>
      <c r="DCW75" s="5">
        <f t="shared" si="400"/>
        <v>0</v>
      </c>
      <c r="DCX75" s="5">
        <f t="shared" si="400"/>
        <v>0</v>
      </c>
      <c r="DCY75" s="5">
        <f t="shared" si="400"/>
        <v>0</v>
      </c>
      <c r="DCZ75" s="5">
        <f t="shared" si="400"/>
        <v>0</v>
      </c>
      <c r="DDA75" s="5">
        <f t="shared" si="400"/>
        <v>0</v>
      </c>
      <c r="DDB75" s="5">
        <f t="shared" si="400"/>
        <v>0</v>
      </c>
      <c r="DDC75" s="5">
        <f t="shared" si="400"/>
        <v>0</v>
      </c>
      <c r="DDD75" s="5">
        <f t="shared" si="400"/>
        <v>0</v>
      </c>
      <c r="DDE75" s="5">
        <f t="shared" si="400"/>
        <v>0</v>
      </c>
      <c r="DDF75" s="5">
        <f t="shared" si="400"/>
        <v>0</v>
      </c>
      <c r="DDG75" s="5">
        <f t="shared" si="400"/>
        <v>0</v>
      </c>
      <c r="DDH75" s="5">
        <f t="shared" si="400"/>
        <v>0</v>
      </c>
      <c r="DDI75" s="5">
        <f t="shared" si="400"/>
        <v>0</v>
      </c>
      <c r="DDJ75" s="5">
        <f t="shared" si="400"/>
        <v>0</v>
      </c>
      <c r="DDK75" s="5">
        <f t="shared" si="400"/>
        <v>0</v>
      </c>
      <c r="DDL75" s="5">
        <f t="shared" si="400"/>
        <v>0</v>
      </c>
      <c r="DDM75" s="5">
        <f t="shared" si="400"/>
        <v>0</v>
      </c>
      <c r="DDN75" s="5">
        <f t="shared" si="400"/>
        <v>0</v>
      </c>
      <c r="DDO75" s="5">
        <f t="shared" ref="DDO75:DFZ75" si="401">IF(DDO2&gt;year_stop,0,DDN78)</f>
        <v>0</v>
      </c>
      <c r="DDP75" s="5">
        <f t="shared" si="401"/>
        <v>0</v>
      </c>
      <c r="DDQ75" s="5">
        <f t="shared" si="401"/>
        <v>0</v>
      </c>
      <c r="DDR75" s="5">
        <f t="shared" si="401"/>
        <v>0</v>
      </c>
      <c r="DDS75" s="5">
        <f t="shared" si="401"/>
        <v>0</v>
      </c>
      <c r="DDT75" s="5">
        <f t="shared" si="401"/>
        <v>0</v>
      </c>
      <c r="DDU75" s="5">
        <f t="shared" si="401"/>
        <v>0</v>
      </c>
      <c r="DDV75" s="5">
        <f t="shared" si="401"/>
        <v>0</v>
      </c>
      <c r="DDW75" s="5">
        <f t="shared" si="401"/>
        <v>0</v>
      </c>
      <c r="DDX75" s="5">
        <f t="shared" si="401"/>
        <v>0</v>
      </c>
      <c r="DDY75" s="5">
        <f t="shared" si="401"/>
        <v>0</v>
      </c>
      <c r="DDZ75" s="5">
        <f t="shared" si="401"/>
        <v>0</v>
      </c>
      <c r="DEA75" s="5">
        <f t="shared" si="401"/>
        <v>0</v>
      </c>
      <c r="DEB75" s="5">
        <f t="shared" si="401"/>
        <v>0</v>
      </c>
      <c r="DEC75" s="5">
        <f t="shared" si="401"/>
        <v>0</v>
      </c>
      <c r="DED75" s="5">
        <f t="shared" si="401"/>
        <v>0</v>
      </c>
      <c r="DEE75" s="5">
        <f t="shared" si="401"/>
        <v>0</v>
      </c>
      <c r="DEF75" s="5">
        <f t="shared" si="401"/>
        <v>0</v>
      </c>
      <c r="DEG75" s="5">
        <f t="shared" si="401"/>
        <v>0</v>
      </c>
      <c r="DEH75" s="5">
        <f t="shared" si="401"/>
        <v>0</v>
      </c>
      <c r="DEI75" s="5">
        <f t="shared" si="401"/>
        <v>0</v>
      </c>
      <c r="DEJ75" s="5">
        <f t="shared" si="401"/>
        <v>0</v>
      </c>
      <c r="DEK75" s="5">
        <f t="shared" si="401"/>
        <v>0</v>
      </c>
      <c r="DEL75" s="5">
        <f t="shared" si="401"/>
        <v>0</v>
      </c>
      <c r="DEM75" s="5">
        <f t="shared" si="401"/>
        <v>0</v>
      </c>
      <c r="DEN75" s="5">
        <f t="shared" si="401"/>
        <v>0</v>
      </c>
      <c r="DEO75" s="5">
        <f t="shared" si="401"/>
        <v>0</v>
      </c>
      <c r="DEP75" s="5">
        <f t="shared" si="401"/>
        <v>0</v>
      </c>
      <c r="DEQ75" s="5">
        <f t="shared" si="401"/>
        <v>0</v>
      </c>
      <c r="DER75" s="5">
        <f t="shared" si="401"/>
        <v>0</v>
      </c>
      <c r="DES75" s="5">
        <f t="shared" si="401"/>
        <v>0</v>
      </c>
      <c r="DET75" s="5">
        <f t="shared" si="401"/>
        <v>0</v>
      </c>
      <c r="DEU75" s="5">
        <f t="shared" si="401"/>
        <v>0</v>
      </c>
      <c r="DEV75" s="5">
        <f t="shared" si="401"/>
        <v>0</v>
      </c>
      <c r="DEW75" s="5">
        <f t="shared" si="401"/>
        <v>0</v>
      </c>
      <c r="DEX75" s="5">
        <f t="shared" si="401"/>
        <v>0</v>
      </c>
      <c r="DEY75" s="5">
        <f t="shared" si="401"/>
        <v>0</v>
      </c>
      <c r="DEZ75" s="5">
        <f t="shared" si="401"/>
        <v>0</v>
      </c>
      <c r="DFA75" s="5">
        <f t="shared" si="401"/>
        <v>0</v>
      </c>
      <c r="DFB75" s="5">
        <f t="shared" si="401"/>
        <v>0</v>
      </c>
      <c r="DFC75" s="5">
        <f t="shared" si="401"/>
        <v>0</v>
      </c>
      <c r="DFD75" s="5">
        <f t="shared" si="401"/>
        <v>0</v>
      </c>
      <c r="DFE75" s="5">
        <f t="shared" si="401"/>
        <v>0</v>
      </c>
      <c r="DFF75" s="5">
        <f t="shared" si="401"/>
        <v>0</v>
      </c>
      <c r="DFG75" s="5">
        <f t="shared" si="401"/>
        <v>0</v>
      </c>
      <c r="DFH75" s="5">
        <f t="shared" si="401"/>
        <v>0</v>
      </c>
      <c r="DFI75" s="5">
        <f t="shared" si="401"/>
        <v>0</v>
      </c>
      <c r="DFJ75" s="5">
        <f t="shared" si="401"/>
        <v>0</v>
      </c>
      <c r="DFK75" s="5">
        <f t="shared" si="401"/>
        <v>0</v>
      </c>
      <c r="DFL75" s="5">
        <f t="shared" si="401"/>
        <v>0</v>
      </c>
      <c r="DFM75" s="5">
        <f t="shared" si="401"/>
        <v>0</v>
      </c>
      <c r="DFN75" s="5">
        <f t="shared" si="401"/>
        <v>0</v>
      </c>
      <c r="DFO75" s="5">
        <f t="shared" si="401"/>
        <v>0</v>
      </c>
      <c r="DFP75" s="5">
        <f t="shared" si="401"/>
        <v>0</v>
      </c>
      <c r="DFQ75" s="5">
        <f t="shared" si="401"/>
        <v>0</v>
      </c>
      <c r="DFR75" s="5">
        <f t="shared" si="401"/>
        <v>0</v>
      </c>
      <c r="DFS75" s="5">
        <f t="shared" si="401"/>
        <v>0</v>
      </c>
      <c r="DFT75" s="5">
        <f t="shared" si="401"/>
        <v>0</v>
      </c>
      <c r="DFU75" s="5">
        <f t="shared" si="401"/>
        <v>0</v>
      </c>
      <c r="DFV75" s="5">
        <f t="shared" si="401"/>
        <v>0</v>
      </c>
      <c r="DFW75" s="5">
        <f t="shared" si="401"/>
        <v>0</v>
      </c>
      <c r="DFX75" s="5">
        <f t="shared" si="401"/>
        <v>0</v>
      </c>
      <c r="DFY75" s="5">
        <f t="shared" si="401"/>
        <v>0</v>
      </c>
      <c r="DFZ75" s="5">
        <f t="shared" si="401"/>
        <v>0</v>
      </c>
      <c r="DGA75" s="5">
        <f t="shared" ref="DGA75:DIL75" si="402">IF(DGA2&gt;year_stop,0,DFZ78)</f>
        <v>0</v>
      </c>
      <c r="DGB75" s="5">
        <f t="shared" si="402"/>
        <v>0</v>
      </c>
      <c r="DGC75" s="5">
        <f t="shared" si="402"/>
        <v>0</v>
      </c>
      <c r="DGD75" s="5">
        <f t="shared" si="402"/>
        <v>0</v>
      </c>
      <c r="DGE75" s="5">
        <f t="shared" si="402"/>
        <v>0</v>
      </c>
      <c r="DGF75" s="5">
        <f t="shared" si="402"/>
        <v>0</v>
      </c>
      <c r="DGG75" s="5">
        <f t="shared" si="402"/>
        <v>0</v>
      </c>
      <c r="DGH75" s="5">
        <f t="shared" si="402"/>
        <v>0</v>
      </c>
      <c r="DGI75" s="5">
        <f t="shared" si="402"/>
        <v>0</v>
      </c>
      <c r="DGJ75" s="5">
        <f t="shared" si="402"/>
        <v>0</v>
      </c>
      <c r="DGK75" s="5">
        <f t="shared" si="402"/>
        <v>0</v>
      </c>
      <c r="DGL75" s="5">
        <f t="shared" si="402"/>
        <v>0</v>
      </c>
      <c r="DGM75" s="5">
        <f t="shared" si="402"/>
        <v>0</v>
      </c>
      <c r="DGN75" s="5">
        <f t="shared" si="402"/>
        <v>0</v>
      </c>
      <c r="DGO75" s="5">
        <f t="shared" si="402"/>
        <v>0</v>
      </c>
      <c r="DGP75" s="5">
        <f t="shared" si="402"/>
        <v>0</v>
      </c>
      <c r="DGQ75" s="5">
        <f t="shared" si="402"/>
        <v>0</v>
      </c>
      <c r="DGR75" s="5">
        <f t="shared" si="402"/>
        <v>0</v>
      </c>
      <c r="DGS75" s="5">
        <f t="shared" si="402"/>
        <v>0</v>
      </c>
      <c r="DGT75" s="5">
        <f t="shared" si="402"/>
        <v>0</v>
      </c>
      <c r="DGU75" s="5">
        <f t="shared" si="402"/>
        <v>0</v>
      </c>
      <c r="DGV75" s="5">
        <f t="shared" si="402"/>
        <v>0</v>
      </c>
      <c r="DGW75" s="5">
        <f t="shared" si="402"/>
        <v>0</v>
      </c>
      <c r="DGX75" s="5">
        <f t="shared" si="402"/>
        <v>0</v>
      </c>
      <c r="DGY75" s="5">
        <f t="shared" si="402"/>
        <v>0</v>
      </c>
      <c r="DGZ75" s="5">
        <f t="shared" si="402"/>
        <v>0</v>
      </c>
      <c r="DHA75" s="5">
        <f t="shared" si="402"/>
        <v>0</v>
      </c>
      <c r="DHB75" s="5">
        <f t="shared" si="402"/>
        <v>0</v>
      </c>
      <c r="DHC75" s="5">
        <f t="shared" si="402"/>
        <v>0</v>
      </c>
      <c r="DHD75" s="5">
        <f t="shared" si="402"/>
        <v>0</v>
      </c>
      <c r="DHE75" s="5">
        <f t="shared" si="402"/>
        <v>0</v>
      </c>
      <c r="DHF75" s="5">
        <f t="shared" si="402"/>
        <v>0</v>
      </c>
      <c r="DHG75" s="5">
        <f t="shared" si="402"/>
        <v>0</v>
      </c>
      <c r="DHH75" s="5">
        <f t="shared" si="402"/>
        <v>0</v>
      </c>
      <c r="DHI75" s="5">
        <f t="shared" si="402"/>
        <v>0</v>
      </c>
      <c r="DHJ75" s="5">
        <f t="shared" si="402"/>
        <v>0</v>
      </c>
      <c r="DHK75" s="5">
        <f t="shared" si="402"/>
        <v>0</v>
      </c>
      <c r="DHL75" s="5">
        <f t="shared" si="402"/>
        <v>0</v>
      </c>
      <c r="DHM75" s="5">
        <f t="shared" si="402"/>
        <v>0</v>
      </c>
      <c r="DHN75" s="5">
        <f t="shared" si="402"/>
        <v>0</v>
      </c>
      <c r="DHO75" s="5">
        <f t="shared" si="402"/>
        <v>0</v>
      </c>
      <c r="DHP75" s="5">
        <f t="shared" si="402"/>
        <v>0</v>
      </c>
      <c r="DHQ75" s="5">
        <f t="shared" si="402"/>
        <v>0</v>
      </c>
      <c r="DHR75" s="5">
        <f t="shared" si="402"/>
        <v>0</v>
      </c>
      <c r="DHS75" s="5">
        <f t="shared" si="402"/>
        <v>0</v>
      </c>
      <c r="DHT75" s="5">
        <f t="shared" si="402"/>
        <v>0</v>
      </c>
      <c r="DHU75" s="5">
        <f t="shared" si="402"/>
        <v>0</v>
      </c>
      <c r="DHV75" s="5">
        <f t="shared" si="402"/>
        <v>0</v>
      </c>
      <c r="DHW75" s="5">
        <f t="shared" si="402"/>
        <v>0</v>
      </c>
      <c r="DHX75" s="5">
        <f t="shared" si="402"/>
        <v>0</v>
      </c>
      <c r="DHY75" s="5">
        <f t="shared" si="402"/>
        <v>0</v>
      </c>
      <c r="DHZ75" s="5">
        <f t="shared" si="402"/>
        <v>0</v>
      </c>
      <c r="DIA75" s="5">
        <f t="shared" si="402"/>
        <v>0</v>
      </c>
      <c r="DIB75" s="5">
        <f t="shared" si="402"/>
        <v>0</v>
      </c>
      <c r="DIC75" s="5">
        <f t="shared" si="402"/>
        <v>0</v>
      </c>
      <c r="DID75" s="5">
        <f t="shared" si="402"/>
        <v>0</v>
      </c>
      <c r="DIE75" s="5">
        <f t="shared" si="402"/>
        <v>0</v>
      </c>
      <c r="DIF75" s="5">
        <f t="shared" si="402"/>
        <v>0</v>
      </c>
      <c r="DIG75" s="5">
        <f t="shared" si="402"/>
        <v>0</v>
      </c>
      <c r="DIH75" s="5">
        <f t="shared" si="402"/>
        <v>0</v>
      </c>
      <c r="DII75" s="5">
        <f t="shared" si="402"/>
        <v>0</v>
      </c>
      <c r="DIJ75" s="5">
        <f t="shared" si="402"/>
        <v>0</v>
      </c>
      <c r="DIK75" s="5">
        <f t="shared" si="402"/>
        <v>0</v>
      </c>
      <c r="DIL75" s="5">
        <f t="shared" si="402"/>
        <v>0</v>
      </c>
      <c r="DIM75" s="5">
        <f t="shared" ref="DIM75:DKX75" si="403">IF(DIM2&gt;year_stop,0,DIL78)</f>
        <v>0</v>
      </c>
      <c r="DIN75" s="5">
        <f t="shared" si="403"/>
        <v>0</v>
      </c>
      <c r="DIO75" s="5">
        <f t="shared" si="403"/>
        <v>0</v>
      </c>
      <c r="DIP75" s="5">
        <f t="shared" si="403"/>
        <v>0</v>
      </c>
      <c r="DIQ75" s="5">
        <f t="shared" si="403"/>
        <v>0</v>
      </c>
      <c r="DIR75" s="5">
        <f t="shared" si="403"/>
        <v>0</v>
      </c>
      <c r="DIS75" s="5">
        <f t="shared" si="403"/>
        <v>0</v>
      </c>
      <c r="DIT75" s="5">
        <f t="shared" si="403"/>
        <v>0</v>
      </c>
      <c r="DIU75" s="5">
        <f t="shared" si="403"/>
        <v>0</v>
      </c>
      <c r="DIV75" s="5">
        <f t="shared" si="403"/>
        <v>0</v>
      </c>
      <c r="DIW75" s="5">
        <f t="shared" si="403"/>
        <v>0</v>
      </c>
      <c r="DIX75" s="5">
        <f t="shared" si="403"/>
        <v>0</v>
      </c>
      <c r="DIY75" s="5">
        <f t="shared" si="403"/>
        <v>0</v>
      </c>
      <c r="DIZ75" s="5">
        <f t="shared" si="403"/>
        <v>0</v>
      </c>
      <c r="DJA75" s="5">
        <f t="shared" si="403"/>
        <v>0</v>
      </c>
      <c r="DJB75" s="5">
        <f t="shared" si="403"/>
        <v>0</v>
      </c>
      <c r="DJC75" s="5">
        <f t="shared" si="403"/>
        <v>0</v>
      </c>
      <c r="DJD75" s="5">
        <f t="shared" si="403"/>
        <v>0</v>
      </c>
      <c r="DJE75" s="5">
        <f t="shared" si="403"/>
        <v>0</v>
      </c>
      <c r="DJF75" s="5">
        <f t="shared" si="403"/>
        <v>0</v>
      </c>
      <c r="DJG75" s="5">
        <f t="shared" si="403"/>
        <v>0</v>
      </c>
      <c r="DJH75" s="5">
        <f t="shared" si="403"/>
        <v>0</v>
      </c>
      <c r="DJI75" s="5">
        <f t="shared" si="403"/>
        <v>0</v>
      </c>
      <c r="DJJ75" s="5">
        <f t="shared" si="403"/>
        <v>0</v>
      </c>
      <c r="DJK75" s="5">
        <f t="shared" si="403"/>
        <v>0</v>
      </c>
      <c r="DJL75" s="5">
        <f t="shared" si="403"/>
        <v>0</v>
      </c>
      <c r="DJM75" s="5">
        <f t="shared" si="403"/>
        <v>0</v>
      </c>
      <c r="DJN75" s="5">
        <f t="shared" si="403"/>
        <v>0</v>
      </c>
      <c r="DJO75" s="5">
        <f t="shared" si="403"/>
        <v>0</v>
      </c>
      <c r="DJP75" s="5">
        <f t="shared" si="403"/>
        <v>0</v>
      </c>
      <c r="DJQ75" s="5">
        <f t="shared" si="403"/>
        <v>0</v>
      </c>
      <c r="DJR75" s="5">
        <f t="shared" si="403"/>
        <v>0</v>
      </c>
      <c r="DJS75" s="5">
        <f t="shared" si="403"/>
        <v>0</v>
      </c>
      <c r="DJT75" s="5">
        <f t="shared" si="403"/>
        <v>0</v>
      </c>
      <c r="DJU75" s="5">
        <f t="shared" si="403"/>
        <v>0</v>
      </c>
      <c r="DJV75" s="5">
        <f t="shared" si="403"/>
        <v>0</v>
      </c>
      <c r="DJW75" s="5">
        <f t="shared" si="403"/>
        <v>0</v>
      </c>
      <c r="DJX75" s="5">
        <f t="shared" si="403"/>
        <v>0</v>
      </c>
      <c r="DJY75" s="5">
        <f t="shared" si="403"/>
        <v>0</v>
      </c>
      <c r="DJZ75" s="5">
        <f t="shared" si="403"/>
        <v>0</v>
      </c>
      <c r="DKA75" s="5">
        <f t="shared" si="403"/>
        <v>0</v>
      </c>
      <c r="DKB75" s="5">
        <f t="shared" si="403"/>
        <v>0</v>
      </c>
      <c r="DKC75" s="5">
        <f t="shared" si="403"/>
        <v>0</v>
      </c>
      <c r="DKD75" s="5">
        <f t="shared" si="403"/>
        <v>0</v>
      </c>
      <c r="DKE75" s="5">
        <f t="shared" si="403"/>
        <v>0</v>
      </c>
      <c r="DKF75" s="5">
        <f t="shared" si="403"/>
        <v>0</v>
      </c>
      <c r="DKG75" s="5">
        <f t="shared" si="403"/>
        <v>0</v>
      </c>
      <c r="DKH75" s="5">
        <f t="shared" si="403"/>
        <v>0</v>
      </c>
      <c r="DKI75" s="5">
        <f t="shared" si="403"/>
        <v>0</v>
      </c>
      <c r="DKJ75" s="5">
        <f t="shared" si="403"/>
        <v>0</v>
      </c>
      <c r="DKK75" s="5">
        <f t="shared" si="403"/>
        <v>0</v>
      </c>
      <c r="DKL75" s="5">
        <f t="shared" si="403"/>
        <v>0</v>
      </c>
      <c r="DKM75" s="5">
        <f t="shared" si="403"/>
        <v>0</v>
      </c>
      <c r="DKN75" s="5">
        <f t="shared" si="403"/>
        <v>0</v>
      </c>
      <c r="DKO75" s="5">
        <f t="shared" si="403"/>
        <v>0</v>
      </c>
      <c r="DKP75" s="5">
        <f t="shared" si="403"/>
        <v>0</v>
      </c>
      <c r="DKQ75" s="5">
        <f t="shared" si="403"/>
        <v>0</v>
      </c>
      <c r="DKR75" s="5">
        <f t="shared" si="403"/>
        <v>0</v>
      </c>
      <c r="DKS75" s="5">
        <f t="shared" si="403"/>
        <v>0</v>
      </c>
      <c r="DKT75" s="5">
        <f t="shared" si="403"/>
        <v>0</v>
      </c>
      <c r="DKU75" s="5">
        <f t="shared" si="403"/>
        <v>0</v>
      </c>
      <c r="DKV75" s="5">
        <f t="shared" si="403"/>
        <v>0</v>
      </c>
      <c r="DKW75" s="5">
        <f t="shared" si="403"/>
        <v>0</v>
      </c>
      <c r="DKX75" s="5">
        <f t="shared" si="403"/>
        <v>0</v>
      </c>
      <c r="DKY75" s="5">
        <f t="shared" ref="DKY75:DNJ75" si="404">IF(DKY2&gt;year_stop,0,DKX78)</f>
        <v>0</v>
      </c>
      <c r="DKZ75" s="5">
        <f t="shared" si="404"/>
        <v>0</v>
      </c>
      <c r="DLA75" s="5">
        <f t="shared" si="404"/>
        <v>0</v>
      </c>
      <c r="DLB75" s="5">
        <f t="shared" si="404"/>
        <v>0</v>
      </c>
      <c r="DLC75" s="5">
        <f t="shared" si="404"/>
        <v>0</v>
      </c>
      <c r="DLD75" s="5">
        <f t="shared" si="404"/>
        <v>0</v>
      </c>
      <c r="DLE75" s="5">
        <f t="shared" si="404"/>
        <v>0</v>
      </c>
      <c r="DLF75" s="5">
        <f t="shared" si="404"/>
        <v>0</v>
      </c>
      <c r="DLG75" s="5">
        <f t="shared" si="404"/>
        <v>0</v>
      </c>
      <c r="DLH75" s="5">
        <f t="shared" si="404"/>
        <v>0</v>
      </c>
      <c r="DLI75" s="5">
        <f t="shared" si="404"/>
        <v>0</v>
      </c>
      <c r="DLJ75" s="5">
        <f t="shared" si="404"/>
        <v>0</v>
      </c>
      <c r="DLK75" s="5">
        <f t="shared" si="404"/>
        <v>0</v>
      </c>
      <c r="DLL75" s="5">
        <f t="shared" si="404"/>
        <v>0</v>
      </c>
      <c r="DLM75" s="5">
        <f t="shared" si="404"/>
        <v>0</v>
      </c>
      <c r="DLN75" s="5">
        <f t="shared" si="404"/>
        <v>0</v>
      </c>
      <c r="DLO75" s="5">
        <f t="shared" si="404"/>
        <v>0</v>
      </c>
      <c r="DLP75" s="5">
        <f t="shared" si="404"/>
        <v>0</v>
      </c>
      <c r="DLQ75" s="5">
        <f t="shared" si="404"/>
        <v>0</v>
      </c>
      <c r="DLR75" s="5">
        <f t="shared" si="404"/>
        <v>0</v>
      </c>
      <c r="DLS75" s="5">
        <f t="shared" si="404"/>
        <v>0</v>
      </c>
      <c r="DLT75" s="5">
        <f t="shared" si="404"/>
        <v>0</v>
      </c>
      <c r="DLU75" s="5">
        <f t="shared" si="404"/>
        <v>0</v>
      </c>
      <c r="DLV75" s="5">
        <f t="shared" si="404"/>
        <v>0</v>
      </c>
      <c r="DLW75" s="5">
        <f t="shared" si="404"/>
        <v>0</v>
      </c>
      <c r="DLX75" s="5">
        <f t="shared" si="404"/>
        <v>0</v>
      </c>
      <c r="DLY75" s="5">
        <f t="shared" si="404"/>
        <v>0</v>
      </c>
      <c r="DLZ75" s="5">
        <f t="shared" si="404"/>
        <v>0</v>
      </c>
      <c r="DMA75" s="5">
        <f t="shared" si="404"/>
        <v>0</v>
      </c>
      <c r="DMB75" s="5">
        <f t="shared" si="404"/>
        <v>0</v>
      </c>
      <c r="DMC75" s="5">
        <f t="shared" si="404"/>
        <v>0</v>
      </c>
      <c r="DMD75" s="5">
        <f t="shared" si="404"/>
        <v>0</v>
      </c>
      <c r="DME75" s="5">
        <f t="shared" si="404"/>
        <v>0</v>
      </c>
      <c r="DMF75" s="5">
        <f t="shared" si="404"/>
        <v>0</v>
      </c>
      <c r="DMG75" s="5">
        <f t="shared" si="404"/>
        <v>0</v>
      </c>
      <c r="DMH75" s="5">
        <f t="shared" si="404"/>
        <v>0</v>
      </c>
      <c r="DMI75" s="5">
        <f t="shared" si="404"/>
        <v>0</v>
      </c>
      <c r="DMJ75" s="5">
        <f t="shared" si="404"/>
        <v>0</v>
      </c>
      <c r="DMK75" s="5">
        <f t="shared" si="404"/>
        <v>0</v>
      </c>
      <c r="DML75" s="5">
        <f t="shared" si="404"/>
        <v>0</v>
      </c>
      <c r="DMM75" s="5">
        <f t="shared" si="404"/>
        <v>0</v>
      </c>
      <c r="DMN75" s="5">
        <f t="shared" si="404"/>
        <v>0</v>
      </c>
      <c r="DMO75" s="5">
        <f t="shared" si="404"/>
        <v>0</v>
      </c>
      <c r="DMP75" s="5">
        <f t="shared" si="404"/>
        <v>0</v>
      </c>
      <c r="DMQ75" s="5">
        <f t="shared" si="404"/>
        <v>0</v>
      </c>
      <c r="DMR75" s="5">
        <f t="shared" si="404"/>
        <v>0</v>
      </c>
      <c r="DMS75" s="5">
        <f t="shared" si="404"/>
        <v>0</v>
      </c>
      <c r="DMT75" s="5">
        <f t="shared" si="404"/>
        <v>0</v>
      </c>
      <c r="DMU75" s="5">
        <f t="shared" si="404"/>
        <v>0</v>
      </c>
      <c r="DMV75" s="5">
        <f t="shared" si="404"/>
        <v>0</v>
      </c>
      <c r="DMW75" s="5">
        <f t="shared" si="404"/>
        <v>0</v>
      </c>
      <c r="DMX75" s="5">
        <f t="shared" si="404"/>
        <v>0</v>
      </c>
      <c r="DMY75" s="5">
        <f t="shared" si="404"/>
        <v>0</v>
      </c>
      <c r="DMZ75" s="5">
        <f t="shared" si="404"/>
        <v>0</v>
      </c>
      <c r="DNA75" s="5">
        <f t="shared" si="404"/>
        <v>0</v>
      </c>
      <c r="DNB75" s="5">
        <f t="shared" si="404"/>
        <v>0</v>
      </c>
      <c r="DNC75" s="5">
        <f t="shared" si="404"/>
        <v>0</v>
      </c>
      <c r="DND75" s="5">
        <f t="shared" si="404"/>
        <v>0</v>
      </c>
      <c r="DNE75" s="5">
        <f t="shared" si="404"/>
        <v>0</v>
      </c>
      <c r="DNF75" s="5">
        <f t="shared" si="404"/>
        <v>0</v>
      </c>
      <c r="DNG75" s="5">
        <f t="shared" si="404"/>
        <v>0</v>
      </c>
      <c r="DNH75" s="5">
        <f t="shared" si="404"/>
        <v>0</v>
      </c>
      <c r="DNI75" s="5">
        <f t="shared" si="404"/>
        <v>0</v>
      </c>
      <c r="DNJ75" s="5">
        <f t="shared" si="404"/>
        <v>0</v>
      </c>
      <c r="DNK75" s="5">
        <f t="shared" ref="DNK75:DPV75" si="405">IF(DNK2&gt;year_stop,0,DNJ78)</f>
        <v>0</v>
      </c>
      <c r="DNL75" s="5">
        <f t="shared" si="405"/>
        <v>0</v>
      </c>
      <c r="DNM75" s="5">
        <f t="shared" si="405"/>
        <v>0</v>
      </c>
      <c r="DNN75" s="5">
        <f t="shared" si="405"/>
        <v>0</v>
      </c>
      <c r="DNO75" s="5">
        <f t="shared" si="405"/>
        <v>0</v>
      </c>
      <c r="DNP75" s="5">
        <f t="shared" si="405"/>
        <v>0</v>
      </c>
      <c r="DNQ75" s="5">
        <f t="shared" si="405"/>
        <v>0</v>
      </c>
      <c r="DNR75" s="5">
        <f t="shared" si="405"/>
        <v>0</v>
      </c>
      <c r="DNS75" s="5">
        <f t="shared" si="405"/>
        <v>0</v>
      </c>
      <c r="DNT75" s="5">
        <f t="shared" si="405"/>
        <v>0</v>
      </c>
      <c r="DNU75" s="5">
        <f t="shared" si="405"/>
        <v>0</v>
      </c>
      <c r="DNV75" s="5">
        <f t="shared" si="405"/>
        <v>0</v>
      </c>
      <c r="DNW75" s="5">
        <f t="shared" si="405"/>
        <v>0</v>
      </c>
      <c r="DNX75" s="5">
        <f t="shared" si="405"/>
        <v>0</v>
      </c>
      <c r="DNY75" s="5">
        <f t="shared" si="405"/>
        <v>0</v>
      </c>
      <c r="DNZ75" s="5">
        <f t="shared" si="405"/>
        <v>0</v>
      </c>
      <c r="DOA75" s="5">
        <f t="shared" si="405"/>
        <v>0</v>
      </c>
      <c r="DOB75" s="5">
        <f t="shared" si="405"/>
        <v>0</v>
      </c>
      <c r="DOC75" s="5">
        <f t="shared" si="405"/>
        <v>0</v>
      </c>
      <c r="DOD75" s="5">
        <f t="shared" si="405"/>
        <v>0</v>
      </c>
      <c r="DOE75" s="5">
        <f t="shared" si="405"/>
        <v>0</v>
      </c>
      <c r="DOF75" s="5">
        <f t="shared" si="405"/>
        <v>0</v>
      </c>
      <c r="DOG75" s="5">
        <f t="shared" si="405"/>
        <v>0</v>
      </c>
      <c r="DOH75" s="5">
        <f t="shared" si="405"/>
        <v>0</v>
      </c>
      <c r="DOI75" s="5">
        <f t="shared" si="405"/>
        <v>0</v>
      </c>
      <c r="DOJ75" s="5">
        <f t="shared" si="405"/>
        <v>0</v>
      </c>
      <c r="DOK75" s="5">
        <f t="shared" si="405"/>
        <v>0</v>
      </c>
      <c r="DOL75" s="5">
        <f t="shared" si="405"/>
        <v>0</v>
      </c>
      <c r="DOM75" s="5">
        <f t="shared" si="405"/>
        <v>0</v>
      </c>
      <c r="DON75" s="5">
        <f t="shared" si="405"/>
        <v>0</v>
      </c>
      <c r="DOO75" s="5">
        <f t="shared" si="405"/>
        <v>0</v>
      </c>
      <c r="DOP75" s="5">
        <f t="shared" si="405"/>
        <v>0</v>
      </c>
      <c r="DOQ75" s="5">
        <f t="shared" si="405"/>
        <v>0</v>
      </c>
      <c r="DOR75" s="5">
        <f t="shared" si="405"/>
        <v>0</v>
      </c>
      <c r="DOS75" s="5">
        <f t="shared" si="405"/>
        <v>0</v>
      </c>
      <c r="DOT75" s="5">
        <f t="shared" si="405"/>
        <v>0</v>
      </c>
      <c r="DOU75" s="5">
        <f t="shared" si="405"/>
        <v>0</v>
      </c>
      <c r="DOV75" s="5">
        <f t="shared" si="405"/>
        <v>0</v>
      </c>
      <c r="DOW75" s="5">
        <f t="shared" si="405"/>
        <v>0</v>
      </c>
      <c r="DOX75" s="5">
        <f t="shared" si="405"/>
        <v>0</v>
      </c>
      <c r="DOY75" s="5">
        <f t="shared" si="405"/>
        <v>0</v>
      </c>
      <c r="DOZ75" s="5">
        <f t="shared" si="405"/>
        <v>0</v>
      </c>
      <c r="DPA75" s="5">
        <f t="shared" si="405"/>
        <v>0</v>
      </c>
      <c r="DPB75" s="5">
        <f t="shared" si="405"/>
        <v>0</v>
      </c>
      <c r="DPC75" s="5">
        <f t="shared" si="405"/>
        <v>0</v>
      </c>
      <c r="DPD75" s="5">
        <f t="shared" si="405"/>
        <v>0</v>
      </c>
      <c r="DPE75" s="5">
        <f t="shared" si="405"/>
        <v>0</v>
      </c>
      <c r="DPF75" s="5">
        <f t="shared" si="405"/>
        <v>0</v>
      </c>
      <c r="DPG75" s="5">
        <f t="shared" si="405"/>
        <v>0</v>
      </c>
      <c r="DPH75" s="5">
        <f t="shared" si="405"/>
        <v>0</v>
      </c>
      <c r="DPI75" s="5">
        <f t="shared" si="405"/>
        <v>0</v>
      </c>
      <c r="DPJ75" s="5">
        <f t="shared" si="405"/>
        <v>0</v>
      </c>
      <c r="DPK75" s="5">
        <f t="shared" si="405"/>
        <v>0</v>
      </c>
      <c r="DPL75" s="5">
        <f t="shared" si="405"/>
        <v>0</v>
      </c>
      <c r="DPM75" s="5">
        <f t="shared" si="405"/>
        <v>0</v>
      </c>
      <c r="DPN75" s="5">
        <f t="shared" si="405"/>
        <v>0</v>
      </c>
      <c r="DPO75" s="5">
        <f t="shared" si="405"/>
        <v>0</v>
      </c>
      <c r="DPP75" s="5">
        <f t="shared" si="405"/>
        <v>0</v>
      </c>
      <c r="DPQ75" s="5">
        <f t="shared" si="405"/>
        <v>0</v>
      </c>
      <c r="DPR75" s="5">
        <f t="shared" si="405"/>
        <v>0</v>
      </c>
      <c r="DPS75" s="5">
        <f t="shared" si="405"/>
        <v>0</v>
      </c>
      <c r="DPT75" s="5">
        <f t="shared" si="405"/>
        <v>0</v>
      </c>
      <c r="DPU75" s="5">
        <f t="shared" si="405"/>
        <v>0</v>
      </c>
      <c r="DPV75" s="5">
        <f t="shared" si="405"/>
        <v>0</v>
      </c>
      <c r="DPW75" s="5">
        <f t="shared" ref="DPW75:DSH75" si="406">IF(DPW2&gt;year_stop,0,DPV78)</f>
        <v>0</v>
      </c>
      <c r="DPX75" s="5">
        <f t="shared" si="406"/>
        <v>0</v>
      </c>
      <c r="DPY75" s="5">
        <f t="shared" si="406"/>
        <v>0</v>
      </c>
      <c r="DPZ75" s="5">
        <f t="shared" si="406"/>
        <v>0</v>
      </c>
      <c r="DQA75" s="5">
        <f t="shared" si="406"/>
        <v>0</v>
      </c>
      <c r="DQB75" s="5">
        <f t="shared" si="406"/>
        <v>0</v>
      </c>
      <c r="DQC75" s="5">
        <f t="shared" si="406"/>
        <v>0</v>
      </c>
      <c r="DQD75" s="5">
        <f t="shared" si="406"/>
        <v>0</v>
      </c>
      <c r="DQE75" s="5">
        <f t="shared" si="406"/>
        <v>0</v>
      </c>
      <c r="DQF75" s="5">
        <f t="shared" si="406"/>
        <v>0</v>
      </c>
      <c r="DQG75" s="5">
        <f t="shared" si="406"/>
        <v>0</v>
      </c>
      <c r="DQH75" s="5">
        <f t="shared" si="406"/>
        <v>0</v>
      </c>
      <c r="DQI75" s="5">
        <f t="shared" si="406"/>
        <v>0</v>
      </c>
      <c r="DQJ75" s="5">
        <f t="shared" si="406"/>
        <v>0</v>
      </c>
      <c r="DQK75" s="5">
        <f t="shared" si="406"/>
        <v>0</v>
      </c>
      <c r="DQL75" s="5">
        <f t="shared" si="406"/>
        <v>0</v>
      </c>
      <c r="DQM75" s="5">
        <f t="shared" si="406"/>
        <v>0</v>
      </c>
      <c r="DQN75" s="5">
        <f t="shared" si="406"/>
        <v>0</v>
      </c>
      <c r="DQO75" s="5">
        <f t="shared" si="406"/>
        <v>0</v>
      </c>
      <c r="DQP75" s="5">
        <f t="shared" si="406"/>
        <v>0</v>
      </c>
      <c r="DQQ75" s="5">
        <f t="shared" si="406"/>
        <v>0</v>
      </c>
      <c r="DQR75" s="5">
        <f t="shared" si="406"/>
        <v>0</v>
      </c>
      <c r="DQS75" s="5">
        <f t="shared" si="406"/>
        <v>0</v>
      </c>
      <c r="DQT75" s="5">
        <f t="shared" si="406"/>
        <v>0</v>
      </c>
      <c r="DQU75" s="5">
        <f t="shared" si="406"/>
        <v>0</v>
      </c>
      <c r="DQV75" s="5">
        <f t="shared" si="406"/>
        <v>0</v>
      </c>
      <c r="DQW75" s="5">
        <f t="shared" si="406"/>
        <v>0</v>
      </c>
      <c r="DQX75" s="5">
        <f t="shared" si="406"/>
        <v>0</v>
      </c>
      <c r="DQY75" s="5">
        <f t="shared" si="406"/>
        <v>0</v>
      </c>
      <c r="DQZ75" s="5">
        <f t="shared" si="406"/>
        <v>0</v>
      </c>
      <c r="DRA75" s="5">
        <f t="shared" si="406"/>
        <v>0</v>
      </c>
      <c r="DRB75" s="5">
        <f t="shared" si="406"/>
        <v>0</v>
      </c>
      <c r="DRC75" s="5">
        <f t="shared" si="406"/>
        <v>0</v>
      </c>
      <c r="DRD75" s="5">
        <f t="shared" si="406"/>
        <v>0</v>
      </c>
      <c r="DRE75" s="5">
        <f t="shared" si="406"/>
        <v>0</v>
      </c>
      <c r="DRF75" s="5">
        <f t="shared" si="406"/>
        <v>0</v>
      </c>
      <c r="DRG75" s="5">
        <f t="shared" si="406"/>
        <v>0</v>
      </c>
      <c r="DRH75" s="5">
        <f t="shared" si="406"/>
        <v>0</v>
      </c>
      <c r="DRI75" s="5">
        <f t="shared" si="406"/>
        <v>0</v>
      </c>
      <c r="DRJ75" s="5">
        <f t="shared" si="406"/>
        <v>0</v>
      </c>
      <c r="DRK75" s="5">
        <f t="shared" si="406"/>
        <v>0</v>
      </c>
      <c r="DRL75" s="5">
        <f t="shared" si="406"/>
        <v>0</v>
      </c>
      <c r="DRM75" s="5">
        <f t="shared" si="406"/>
        <v>0</v>
      </c>
      <c r="DRN75" s="5">
        <f t="shared" si="406"/>
        <v>0</v>
      </c>
      <c r="DRO75" s="5">
        <f t="shared" si="406"/>
        <v>0</v>
      </c>
      <c r="DRP75" s="5">
        <f t="shared" si="406"/>
        <v>0</v>
      </c>
      <c r="DRQ75" s="5">
        <f t="shared" si="406"/>
        <v>0</v>
      </c>
      <c r="DRR75" s="5">
        <f t="shared" si="406"/>
        <v>0</v>
      </c>
      <c r="DRS75" s="5">
        <f t="shared" si="406"/>
        <v>0</v>
      </c>
      <c r="DRT75" s="5">
        <f t="shared" si="406"/>
        <v>0</v>
      </c>
      <c r="DRU75" s="5">
        <f t="shared" si="406"/>
        <v>0</v>
      </c>
      <c r="DRV75" s="5">
        <f t="shared" si="406"/>
        <v>0</v>
      </c>
      <c r="DRW75" s="5">
        <f t="shared" si="406"/>
        <v>0</v>
      </c>
      <c r="DRX75" s="5">
        <f t="shared" si="406"/>
        <v>0</v>
      </c>
      <c r="DRY75" s="5">
        <f t="shared" si="406"/>
        <v>0</v>
      </c>
      <c r="DRZ75" s="5">
        <f t="shared" si="406"/>
        <v>0</v>
      </c>
      <c r="DSA75" s="5">
        <f t="shared" si="406"/>
        <v>0</v>
      </c>
      <c r="DSB75" s="5">
        <f t="shared" si="406"/>
        <v>0</v>
      </c>
      <c r="DSC75" s="5">
        <f t="shared" si="406"/>
        <v>0</v>
      </c>
      <c r="DSD75" s="5">
        <f t="shared" si="406"/>
        <v>0</v>
      </c>
      <c r="DSE75" s="5">
        <f t="shared" si="406"/>
        <v>0</v>
      </c>
      <c r="DSF75" s="5">
        <f t="shared" si="406"/>
        <v>0</v>
      </c>
      <c r="DSG75" s="5">
        <f t="shared" si="406"/>
        <v>0</v>
      </c>
      <c r="DSH75" s="5">
        <f t="shared" si="406"/>
        <v>0</v>
      </c>
      <c r="DSI75" s="5">
        <f t="shared" ref="DSI75:DUT75" si="407">IF(DSI2&gt;year_stop,0,DSH78)</f>
        <v>0</v>
      </c>
      <c r="DSJ75" s="5">
        <f t="shared" si="407"/>
        <v>0</v>
      </c>
      <c r="DSK75" s="5">
        <f t="shared" si="407"/>
        <v>0</v>
      </c>
      <c r="DSL75" s="5">
        <f t="shared" si="407"/>
        <v>0</v>
      </c>
      <c r="DSM75" s="5">
        <f t="shared" si="407"/>
        <v>0</v>
      </c>
      <c r="DSN75" s="5">
        <f t="shared" si="407"/>
        <v>0</v>
      </c>
      <c r="DSO75" s="5">
        <f t="shared" si="407"/>
        <v>0</v>
      </c>
      <c r="DSP75" s="5">
        <f t="shared" si="407"/>
        <v>0</v>
      </c>
      <c r="DSQ75" s="5">
        <f t="shared" si="407"/>
        <v>0</v>
      </c>
      <c r="DSR75" s="5">
        <f t="shared" si="407"/>
        <v>0</v>
      </c>
      <c r="DSS75" s="5">
        <f t="shared" si="407"/>
        <v>0</v>
      </c>
      <c r="DST75" s="5">
        <f t="shared" si="407"/>
        <v>0</v>
      </c>
      <c r="DSU75" s="5">
        <f t="shared" si="407"/>
        <v>0</v>
      </c>
      <c r="DSV75" s="5">
        <f t="shared" si="407"/>
        <v>0</v>
      </c>
      <c r="DSW75" s="5">
        <f t="shared" si="407"/>
        <v>0</v>
      </c>
      <c r="DSX75" s="5">
        <f t="shared" si="407"/>
        <v>0</v>
      </c>
      <c r="DSY75" s="5">
        <f t="shared" si="407"/>
        <v>0</v>
      </c>
      <c r="DSZ75" s="5">
        <f t="shared" si="407"/>
        <v>0</v>
      </c>
      <c r="DTA75" s="5">
        <f t="shared" si="407"/>
        <v>0</v>
      </c>
      <c r="DTB75" s="5">
        <f t="shared" si="407"/>
        <v>0</v>
      </c>
      <c r="DTC75" s="5">
        <f t="shared" si="407"/>
        <v>0</v>
      </c>
      <c r="DTD75" s="5">
        <f t="shared" si="407"/>
        <v>0</v>
      </c>
      <c r="DTE75" s="5">
        <f t="shared" si="407"/>
        <v>0</v>
      </c>
      <c r="DTF75" s="5">
        <f t="shared" si="407"/>
        <v>0</v>
      </c>
      <c r="DTG75" s="5">
        <f t="shared" si="407"/>
        <v>0</v>
      </c>
      <c r="DTH75" s="5">
        <f t="shared" si="407"/>
        <v>0</v>
      </c>
      <c r="DTI75" s="5">
        <f t="shared" si="407"/>
        <v>0</v>
      </c>
      <c r="DTJ75" s="5">
        <f t="shared" si="407"/>
        <v>0</v>
      </c>
      <c r="DTK75" s="5">
        <f t="shared" si="407"/>
        <v>0</v>
      </c>
      <c r="DTL75" s="5">
        <f t="shared" si="407"/>
        <v>0</v>
      </c>
      <c r="DTM75" s="5">
        <f t="shared" si="407"/>
        <v>0</v>
      </c>
      <c r="DTN75" s="5">
        <f t="shared" si="407"/>
        <v>0</v>
      </c>
      <c r="DTO75" s="5">
        <f t="shared" si="407"/>
        <v>0</v>
      </c>
      <c r="DTP75" s="5">
        <f t="shared" si="407"/>
        <v>0</v>
      </c>
      <c r="DTQ75" s="5">
        <f t="shared" si="407"/>
        <v>0</v>
      </c>
      <c r="DTR75" s="5">
        <f t="shared" si="407"/>
        <v>0</v>
      </c>
      <c r="DTS75" s="5">
        <f t="shared" si="407"/>
        <v>0</v>
      </c>
      <c r="DTT75" s="5">
        <f t="shared" si="407"/>
        <v>0</v>
      </c>
      <c r="DTU75" s="5">
        <f t="shared" si="407"/>
        <v>0</v>
      </c>
      <c r="DTV75" s="5">
        <f t="shared" si="407"/>
        <v>0</v>
      </c>
      <c r="DTW75" s="5">
        <f t="shared" si="407"/>
        <v>0</v>
      </c>
      <c r="DTX75" s="5">
        <f t="shared" si="407"/>
        <v>0</v>
      </c>
      <c r="DTY75" s="5">
        <f t="shared" si="407"/>
        <v>0</v>
      </c>
      <c r="DTZ75" s="5">
        <f t="shared" si="407"/>
        <v>0</v>
      </c>
      <c r="DUA75" s="5">
        <f t="shared" si="407"/>
        <v>0</v>
      </c>
      <c r="DUB75" s="5">
        <f t="shared" si="407"/>
        <v>0</v>
      </c>
      <c r="DUC75" s="5">
        <f t="shared" si="407"/>
        <v>0</v>
      </c>
      <c r="DUD75" s="5">
        <f t="shared" si="407"/>
        <v>0</v>
      </c>
      <c r="DUE75" s="5">
        <f t="shared" si="407"/>
        <v>0</v>
      </c>
      <c r="DUF75" s="5">
        <f t="shared" si="407"/>
        <v>0</v>
      </c>
      <c r="DUG75" s="5">
        <f t="shared" si="407"/>
        <v>0</v>
      </c>
      <c r="DUH75" s="5">
        <f t="shared" si="407"/>
        <v>0</v>
      </c>
      <c r="DUI75" s="5">
        <f t="shared" si="407"/>
        <v>0</v>
      </c>
      <c r="DUJ75" s="5">
        <f t="shared" si="407"/>
        <v>0</v>
      </c>
      <c r="DUK75" s="5">
        <f t="shared" si="407"/>
        <v>0</v>
      </c>
      <c r="DUL75" s="5">
        <f t="shared" si="407"/>
        <v>0</v>
      </c>
      <c r="DUM75" s="5">
        <f t="shared" si="407"/>
        <v>0</v>
      </c>
      <c r="DUN75" s="5">
        <f t="shared" si="407"/>
        <v>0</v>
      </c>
      <c r="DUO75" s="5">
        <f t="shared" si="407"/>
        <v>0</v>
      </c>
      <c r="DUP75" s="5">
        <f t="shared" si="407"/>
        <v>0</v>
      </c>
      <c r="DUQ75" s="5">
        <f t="shared" si="407"/>
        <v>0</v>
      </c>
      <c r="DUR75" s="5">
        <f t="shared" si="407"/>
        <v>0</v>
      </c>
      <c r="DUS75" s="5">
        <f t="shared" si="407"/>
        <v>0</v>
      </c>
      <c r="DUT75" s="5">
        <f t="shared" si="407"/>
        <v>0</v>
      </c>
      <c r="DUU75" s="5">
        <f t="shared" ref="DUU75:DXF75" si="408">IF(DUU2&gt;year_stop,0,DUT78)</f>
        <v>0</v>
      </c>
      <c r="DUV75" s="5">
        <f t="shared" si="408"/>
        <v>0</v>
      </c>
      <c r="DUW75" s="5">
        <f t="shared" si="408"/>
        <v>0</v>
      </c>
      <c r="DUX75" s="5">
        <f t="shared" si="408"/>
        <v>0</v>
      </c>
      <c r="DUY75" s="5">
        <f t="shared" si="408"/>
        <v>0</v>
      </c>
      <c r="DUZ75" s="5">
        <f t="shared" si="408"/>
        <v>0</v>
      </c>
      <c r="DVA75" s="5">
        <f t="shared" si="408"/>
        <v>0</v>
      </c>
      <c r="DVB75" s="5">
        <f t="shared" si="408"/>
        <v>0</v>
      </c>
      <c r="DVC75" s="5">
        <f t="shared" si="408"/>
        <v>0</v>
      </c>
      <c r="DVD75" s="5">
        <f t="shared" si="408"/>
        <v>0</v>
      </c>
      <c r="DVE75" s="5">
        <f t="shared" si="408"/>
        <v>0</v>
      </c>
      <c r="DVF75" s="5">
        <f t="shared" si="408"/>
        <v>0</v>
      </c>
      <c r="DVG75" s="5">
        <f t="shared" si="408"/>
        <v>0</v>
      </c>
      <c r="DVH75" s="5">
        <f t="shared" si="408"/>
        <v>0</v>
      </c>
      <c r="DVI75" s="5">
        <f t="shared" si="408"/>
        <v>0</v>
      </c>
      <c r="DVJ75" s="5">
        <f t="shared" si="408"/>
        <v>0</v>
      </c>
      <c r="DVK75" s="5">
        <f t="shared" si="408"/>
        <v>0</v>
      </c>
      <c r="DVL75" s="5">
        <f t="shared" si="408"/>
        <v>0</v>
      </c>
      <c r="DVM75" s="5">
        <f t="shared" si="408"/>
        <v>0</v>
      </c>
      <c r="DVN75" s="5">
        <f t="shared" si="408"/>
        <v>0</v>
      </c>
      <c r="DVO75" s="5">
        <f t="shared" si="408"/>
        <v>0</v>
      </c>
      <c r="DVP75" s="5">
        <f t="shared" si="408"/>
        <v>0</v>
      </c>
      <c r="DVQ75" s="5">
        <f t="shared" si="408"/>
        <v>0</v>
      </c>
      <c r="DVR75" s="5">
        <f t="shared" si="408"/>
        <v>0</v>
      </c>
      <c r="DVS75" s="5">
        <f t="shared" si="408"/>
        <v>0</v>
      </c>
      <c r="DVT75" s="5">
        <f t="shared" si="408"/>
        <v>0</v>
      </c>
      <c r="DVU75" s="5">
        <f t="shared" si="408"/>
        <v>0</v>
      </c>
      <c r="DVV75" s="5">
        <f t="shared" si="408"/>
        <v>0</v>
      </c>
      <c r="DVW75" s="5">
        <f t="shared" si="408"/>
        <v>0</v>
      </c>
      <c r="DVX75" s="5">
        <f t="shared" si="408"/>
        <v>0</v>
      </c>
      <c r="DVY75" s="5">
        <f t="shared" si="408"/>
        <v>0</v>
      </c>
      <c r="DVZ75" s="5">
        <f t="shared" si="408"/>
        <v>0</v>
      </c>
      <c r="DWA75" s="5">
        <f t="shared" si="408"/>
        <v>0</v>
      </c>
      <c r="DWB75" s="5">
        <f t="shared" si="408"/>
        <v>0</v>
      </c>
      <c r="DWC75" s="5">
        <f t="shared" si="408"/>
        <v>0</v>
      </c>
      <c r="DWD75" s="5">
        <f t="shared" si="408"/>
        <v>0</v>
      </c>
      <c r="DWE75" s="5">
        <f t="shared" si="408"/>
        <v>0</v>
      </c>
      <c r="DWF75" s="5">
        <f t="shared" si="408"/>
        <v>0</v>
      </c>
      <c r="DWG75" s="5">
        <f t="shared" si="408"/>
        <v>0</v>
      </c>
      <c r="DWH75" s="5">
        <f t="shared" si="408"/>
        <v>0</v>
      </c>
      <c r="DWI75" s="5">
        <f t="shared" si="408"/>
        <v>0</v>
      </c>
      <c r="DWJ75" s="5">
        <f t="shared" si="408"/>
        <v>0</v>
      </c>
      <c r="DWK75" s="5">
        <f t="shared" si="408"/>
        <v>0</v>
      </c>
      <c r="DWL75" s="5">
        <f t="shared" si="408"/>
        <v>0</v>
      </c>
      <c r="DWM75" s="5">
        <f t="shared" si="408"/>
        <v>0</v>
      </c>
      <c r="DWN75" s="5">
        <f t="shared" si="408"/>
        <v>0</v>
      </c>
      <c r="DWO75" s="5">
        <f t="shared" si="408"/>
        <v>0</v>
      </c>
      <c r="DWP75" s="5">
        <f t="shared" si="408"/>
        <v>0</v>
      </c>
      <c r="DWQ75" s="5">
        <f t="shared" si="408"/>
        <v>0</v>
      </c>
      <c r="DWR75" s="5">
        <f t="shared" si="408"/>
        <v>0</v>
      </c>
      <c r="DWS75" s="5">
        <f t="shared" si="408"/>
        <v>0</v>
      </c>
      <c r="DWT75" s="5">
        <f t="shared" si="408"/>
        <v>0</v>
      </c>
      <c r="DWU75" s="5">
        <f t="shared" si="408"/>
        <v>0</v>
      </c>
      <c r="DWV75" s="5">
        <f t="shared" si="408"/>
        <v>0</v>
      </c>
      <c r="DWW75" s="5">
        <f t="shared" si="408"/>
        <v>0</v>
      </c>
      <c r="DWX75" s="5">
        <f t="shared" si="408"/>
        <v>0</v>
      </c>
      <c r="DWY75" s="5">
        <f t="shared" si="408"/>
        <v>0</v>
      </c>
      <c r="DWZ75" s="5">
        <f t="shared" si="408"/>
        <v>0</v>
      </c>
      <c r="DXA75" s="5">
        <f t="shared" si="408"/>
        <v>0</v>
      </c>
      <c r="DXB75" s="5">
        <f t="shared" si="408"/>
        <v>0</v>
      </c>
      <c r="DXC75" s="5">
        <f t="shared" si="408"/>
        <v>0</v>
      </c>
      <c r="DXD75" s="5">
        <f t="shared" si="408"/>
        <v>0</v>
      </c>
      <c r="DXE75" s="5">
        <f t="shared" si="408"/>
        <v>0</v>
      </c>
      <c r="DXF75" s="5">
        <f t="shared" si="408"/>
        <v>0</v>
      </c>
      <c r="DXG75" s="5">
        <f t="shared" ref="DXG75:DZR75" si="409">IF(DXG2&gt;year_stop,0,DXF78)</f>
        <v>0</v>
      </c>
      <c r="DXH75" s="5">
        <f t="shared" si="409"/>
        <v>0</v>
      </c>
      <c r="DXI75" s="5">
        <f t="shared" si="409"/>
        <v>0</v>
      </c>
      <c r="DXJ75" s="5">
        <f t="shared" si="409"/>
        <v>0</v>
      </c>
      <c r="DXK75" s="5">
        <f t="shared" si="409"/>
        <v>0</v>
      </c>
      <c r="DXL75" s="5">
        <f t="shared" si="409"/>
        <v>0</v>
      </c>
      <c r="DXM75" s="5">
        <f t="shared" si="409"/>
        <v>0</v>
      </c>
      <c r="DXN75" s="5">
        <f t="shared" si="409"/>
        <v>0</v>
      </c>
      <c r="DXO75" s="5">
        <f t="shared" si="409"/>
        <v>0</v>
      </c>
      <c r="DXP75" s="5">
        <f t="shared" si="409"/>
        <v>0</v>
      </c>
      <c r="DXQ75" s="5">
        <f t="shared" si="409"/>
        <v>0</v>
      </c>
      <c r="DXR75" s="5">
        <f t="shared" si="409"/>
        <v>0</v>
      </c>
      <c r="DXS75" s="5">
        <f t="shared" si="409"/>
        <v>0</v>
      </c>
      <c r="DXT75" s="5">
        <f t="shared" si="409"/>
        <v>0</v>
      </c>
      <c r="DXU75" s="5">
        <f t="shared" si="409"/>
        <v>0</v>
      </c>
      <c r="DXV75" s="5">
        <f t="shared" si="409"/>
        <v>0</v>
      </c>
      <c r="DXW75" s="5">
        <f t="shared" si="409"/>
        <v>0</v>
      </c>
      <c r="DXX75" s="5">
        <f t="shared" si="409"/>
        <v>0</v>
      </c>
      <c r="DXY75" s="5">
        <f t="shared" si="409"/>
        <v>0</v>
      </c>
      <c r="DXZ75" s="5">
        <f t="shared" si="409"/>
        <v>0</v>
      </c>
      <c r="DYA75" s="5">
        <f t="shared" si="409"/>
        <v>0</v>
      </c>
      <c r="DYB75" s="5">
        <f t="shared" si="409"/>
        <v>0</v>
      </c>
      <c r="DYC75" s="5">
        <f t="shared" si="409"/>
        <v>0</v>
      </c>
      <c r="DYD75" s="5">
        <f t="shared" si="409"/>
        <v>0</v>
      </c>
      <c r="DYE75" s="5">
        <f t="shared" si="409"/>
        <v>0</v>
      </c>
      <c r="DYF75" s="5">
        <f t="shared" si="409"/>
        <v>0</v>
      </c>
      <c r="DYG75" s="5">
        <f t="shared" si="409"/>
        <v>0</v>
      </c>
      <c r="DYH75" s="5">
        <f t="shared" si="409"/>
        <v>0</v>
      </c>
      <c r="DYI75" s="5">
        <f t="shared" si="409"/>
        <v>0</v>
      </c>
      <c r="DYJ75" s="5">
        <f t="shared" si="409"/>
        <v>0</v>
      </c>
      <c r="DYK75" s="5">
        <f t="shared" si="409"/>
        <v>0</v>
      </c>
      <c r="DYL75" s="5">
        <f t="shared" si="409"/>
        <v>0</v>
      </c>
      <c r="DYM75" s="5">
        <f t="shared" si="409"/>
        <v>0</v>
      </c>
      <c r="DYN75" s="5">
        <f t="shared" si="409"/>
        <v>0</v>
      </c>
      <c r="DYO75" s="5">
        <f t="shared" si="409"/>
        <v>0</v>
      </c>
      <c r="DYP75" s="5">
        <f t="shared" si="409"/>
        <v>0</v>
      </c>
      <c r="DYQ75" s="5">
        <f t="shared" si="409"/>
        <v>0</v>
      </c>
      <c r="DYR75" s="5">
        <f t="shared" si="409"/>
        <v>0</v>
      </c>
      <c r="DYS75" s="5">
        <f t="shared" si="409"/>
        <v>0</v>
      </c>
      <c r="DYT75" s="5">
        <f t="shared" si="409"/>
        <v>0</v>
      </c>
      <c r="DYU75" s="5">
        <f t="shared" si="409"/>
        <v>0</v>
      </c>
      <c r="DYV75" s="5">
        <f t="shared" si="409"/>
        <v>0</v>
      </c>
      <c r="DYW75" s="5">
        <f t="shared" si="409"/>
        <v>0</v>
      </c>
      <c r="DYX75" s="5">
        <f t="shared" si="409"/>
        <v>0</v>
      </c>
      <c r="DYY75" s="5">
        <f t="shared" si="409"/>
        <v>0</v>
      </c>
      <c r="DYZ75" s="5">
        <f t="shared" si="409"/>
        <v>0</v>
      </c>
      <c r="DZA75" s="5">
        <f t="shared" si="409"/>
        <v>0</v>
      </c>
      <c r="DZB75" s="5">
        <f t="shared" si="409"/>
        <v>0</v>
      </c>
      <c r="DZC75" s="5">
        <f t="shared" si="409"/>
        <v>0</v>
      </c>
      <c r="DZD75" s="5">
        <f t="shared" si="409"/>
        <v>0</v>
      </c>
      <c r="DZE75" s="5">
        <f t="shared" si="409"/>
        <v>0</v>
      </c>
      <c r="DZF75" s="5">
        <f t="shared" si="409"/>
        <v>0</v>
      </c>
      <c r="DZG75" s="5">
        <f t="shared" si="409"/>
        <v>0</v>
      </c>
      <c r="DZH75" s="5">
        <f t="shared" si="409"/>
        <v>0</v>
      </c>
      <c r="DZI75" s="5">
        <f t="shared" si="409"/>
        <v>0</v>
      </c>
      <c r="DZJ75" s="5">
        <f t="shared" si="409"/>
        <v>0</v>
      </c>
      <c r="DZK75" s="5">
        <f t="shared" si="409"/>
        <v>0</v>
      </c>
      <c r="DZL75" s="5">
        <f t="shared" si="409"/>
        <v>0</v>
      </c>
      <c r="DZM75" s="5">
        <f t="shared" si="409"/>
        <v>0</v>
      </c>
      <c r="DZN75" s="5">
        <f t="shared" si="409"/>
        <v>0</v>
      </c>
      <c r="DZO75" s="5">
        <f t="shared" si="409"/>
        <v>0</v>
      </c>
      <c r="DZP75" s="5">
        <f t="shared" si="409"/>
        <v>0</v>
      </c>
      <c r="DZQ75" s="5">
        <f t="shared" si="409"/>
        <v>0</v>
      </c>
      <c r="DZR75" s="5">
        <f t="shared" si="409"/>
        <v>0</v>
      </c>
      <c r="DZS75" s="5">
        <f t="shared" ref="DZS75:ECD75" si="410">IF(DZS2&gt;year_stop,0,DZR78)</f>
        <v>0</v>
      </c>
      <c r="DZT75" s="5">
        <f t="shared" si="410"/>
        <v>0</v>
      </c>
      <c r="DZU75" s="5">
        <f t="shared" si="410"/>
        <v>0</v>
      </c>
      <c r="DZV75" s="5">
        <f t="shared" si="410"/>
        <v>0</v>
      </c>
      <c r="DZW75" s="5">
        <f t="shared" si="410"/>
        <v>0</v>
      </c>
      <c r="DZX75" s="5">
        <f t="shared" si="410"/>
        <v>0</v>
      </c>
      <c r="DZY75" s="5">
        <f t="shared" si="410"/>
        <v>0</v>
      </c>
      <c r="DZZ75" s="5">
        <f t="shared" si="410"/>
        <v>0</v>
      </c>
      <c r="EAA75" s="5">
        <f t="shared" si="410"/>
        <v>0</v>
      </c>
      <c r="EAB75" s="5">
        <f t="shared" si="410"/>
        <v>0</v>
      </c>
      <c r="EAC75" s="5">
        <f t="shared" si="410"/>
        <v>0</v>
      </c>
      <c r="EAD75" s="5">
        <f t="shared" si="410"/>
        <v>0</v>
      </c>
      <c r="EAE75" s="5">
        <f t="shared" si="410"/>
        <v>0</v>
      </c>
      <c r="EAF75" s="5">
        <f t="shared" si="410"/>
        <v>0</v>
      </c>
      <c r="EAG75" s="5">
        <f t="shared" si="410"/>
        <v>0</v>
      </c>
      <c r="EAH75" s="5">
        <f t="shared" si="410"/>
        <v>0</v>
      </c>
      <c r="EAI75" s="5">
        <f t="shared" si="410"/>
        <v>0</v>
      </c>
      <c r="EAJ75" s="5">
        <f t="shared" si="410"/>
        <v>0</v>
      </c>
      <c r="EAK75" s="5">
        <f t="shared" si="410"/>
        <v>0</v>
      </c>
      <c r="EAL75" s="5">
        <f t="shared" si="410"/>
        <v>0</v>
      </c>
      <c r="EAM75" s="5">
        <f t="shared" si="410"/>
        <v>0</v>
      </c>
      <c r="EAN75" s="5">
        <f t="shared" si="410"/>
        <v>0</v>
      </c>
      <c r="EAO75" s="5">
        <f t="shared" si="410"/>
        <v>0</v>
      </c>
      <c r="EAP75" s="5">
        <f t="shared" si="410"/>
        <v>0</v>
      </c>
      <c r="EAQ75" s="5">
        <f t="shared" si="410"/>
        <v>0</v>
      </c>
      <c r="EAR75" s="5">
        <f t="shared" si="410"/>
        <v>0</v>
      </c>
      <c r="EAS75" s="5">
        <f t="shared" si="410"/>
        <v>0</v>
      </c>
      <c r="EAT75" s="5">
        <f t="shared" si="410"/>
        <v>0</v>
      </c>
      <c r="EAU75" s="5">
        <f t="shared" si="410"/>
        <v>0</v>
      </c>
      <c r="EAV75" s="5">
        <f t="shared" si="410"/>
        <v>0</v>
      </c>
      <c r="EAW75" s="5">
        <f t="shared" si="410"/>
        <v>0</v>
      </c>
      <c r="EAX75" s="5">
        <f t="shared" si="410"/>
        <v>0</v>
      </c>
      <c r="EAY75" s="5">
        <f t="shared" si="410"/>
        <v>0</v>
      </c>
      <c r="EAZ75" s="5">
        <f t="shared" si="410"/>
        <v>0</v>
      </c>
      <c r="EBA75" s="5">
        <f t="shared" si="410"/>
        <v>0</v>
      </c>
      <c r="EBB75" s="5">
        <f t="shared" si="410"/>
        <v>0</v>
      </c>
      <c r="EBC75" s="5">
        <f t="shared" si="410"/>
        <v>0</v>
      </c>
      <c r="EBD75" s="5">
        <f t="shared" si="410"/>
        <v>0</v>
      </c>
      <c r="EBE75" s="5">
        <f t="shared" si="410"/>
        <v>0</v>
      </c>
      <c r="EBF75" s="5">
        <f t="shared" si="410"/>
        <v>0</v>
      </c>
      <c r="EBG75" s="5">
        <f t="shared" si="410"/>
        <v>0</v>
      </c>
      <c r="EBH75" s="5">
        <f t="shared" si="410"/>
        <v>0</v>
      </c>
      <c r="EBI75" s="5">
        <f t="shared" si="410"/>
        <v>0</v>
      </c>
      <c r="EBJ75" s="5">
        <f t="shared" si="410"/>
        <v>0</v>
      </c>
      <c r="EBK75" s="5">
        <f t="shared" si="410"/>
        <v>0</v>
      </c>
      <c r="EBL75" s="5">
        <f t="shared" si="410"/>
        <v>0</v>
      </c>
      <c r="EBM75" s="5">
        <f t="shared" si="410"/>
        <v>0</v>
      </c>
      <c r="EBN75" s="5">
        <f t="shared" si="410"/>
        <v>0</v>
      </c>
      <c r="EBO75" s="5">
        <f t="shared" si="410"/>
        <v>0</v>
      </c>
      <c r="EBP75" s="5">
        <f t="shared" si="410"/>
        <v>0</v>
      </c>
      <c r="EBQ75" s="5">
        <f t="shared" si="410"/>
        <v>0</v>
      </c>
      <c r="EBR75" s="5">
        <f t="shared" si="410"/>
        <v>0</v>
      </c>
      <c r="EBS75" s="5">
        <f t="shared" si="410"/>
        <v>0</v>
      </c>
      <c r="EBT75" s="5">
        <f t="shared" si="410"/>
        <v>0</v>
      </c>
      <c r="EBU75" s="5">
        <f t="shared" si="410"/>
        <v>0</v>
      </c>
      <c r="EBV75" s="5">
        <f t="shared" si="410"/>
        <v>0</v>
      </c>
      <c r="EBW75" s="5">
        <f t="shared" si="410"/>
        <v>0</v>
      </c>
      <c r="EBX75" s="5">
        <f t="shared" si="410"/>
        <v>0</v>
      </c>
      <c r="EBY75" s="5">
        <f t="shared" si="410"/>
        <v>0</v>
      </c>
      <c r="EBZ75" s="5">
        <f t="shared" si="410"/>
        <v>0</v>
      </c>
      <c r="ECA75" s="5">
        <f t="shared" si="410"/>
        <v>0</v>
      </c>
      <c r="ECB75" s="5">
        <f t="shared" si="410"/>
        <v>0</v>
      </c>
      <c r="ECC75" s="5">
        <f t="shared" si="410"/>
        <v>0</v>
      </c>
      <c r="ECD75" s="5">
        <f t="shared" si="410"/>
        <v>0</v>
      </c>
      <c r="ECE75" s="5">
        <f t="shared" ref="ECE75:EEP75" si="411">IF(ECE2&gt;year_stop,0,ECD78)</f>
        <v>0</v>
      </c>
      <c r="ECF75" s="5">
        <f t="shared" si="411"/>
        <v>0</v>
      </c>
      <c r="ECG75" s="5">
        <f t="shared" si="411"/>
        <v>0</v>
      </c>
      <c r="ECH75" s="5">
        <f t="shared" si="411"/>
        <v>0</v>
      </c>
      <c r="ECI75" s="5">
        <f t="shared" si="411"/>
        <v>0</v>
      </c>
      <c r="ECJ75" s="5">
        <f t="shared" si="411"/>
        <v>0</v>
      </c>
      <c r="ECK75" s="5">
        <f t="shared" si="411"/>
        <v>0</v>
      </c>
      <c r="ECL75" s="5">
        <f t="shared" si="411"/>
        <v>0</v>
      </c>
      <c r="ECM75" s="5">
        <f t="shared" si="411"/>
        <v>0</v>
      </c>
      <c r="ECN75" s="5">
        <f t="shared" si="411"/>
        <v>0</v>
      </c>
      <c r="ECO75" s="5">
        <f t="shared" si="411"/>
        <v>0</v>
      </c>
      <c r="ECP75" s="5">
        <f t="shared" si="411"/>
        <v>0</v>
      </c>
      <c r="ECQ75" s="5">
        <f t="shared" si="411"/>
        <v>0</v>
      </c>
      <c r="ECR75" s="5">
        <f t="shared" si="411"/>
        <v>0</v>
      </c>
      <c r="ECS75" s="5">
        <f t="shared" si="411"/>
        <v>0</v>
      </c>
      <c r="ECT75" s="5">
        <f t="shared" si="411"/>
        <v>0</v>
      </c>
      <c r="ECU75" s="5">
        <f t="shared" si="411"/>
        <v>0</v>
      </c>
      <c r="ECV75" s="5">
        <f t="shared" si="411"/>
        <v>0</v>
      </c>
      <c r="ECW75" s="5">
        <f t="shared" si="411"/>
        <v>0</v>
      </c>
      <c r="ECX75" s="5">
        <f t="shared" si="411"/>
        <v>0</v>
      </c>
      <c r="ECY75" s="5">
        <f t="shared" si="411"/>
        <v>0</v>
      </c>
      <c r="ECZ75" s="5">
        <f t="shared" si="411"/>
        <v>0</v>
      </c>
      <c r="EDA75" s="5">
        <f t="shared" si="411"/>
        <v>0</v>
      </c>
      <c r="EDB75" s="5">
        <f t="shared" si="411"/>
        <v>0</v>
      </c>
      <c r="EDC75" s="5">
        <f t="shared" si="411"/>
        <v>0</v>
      </c>
      <c r="EDD75" s="5">
        <f t="shared" si="411"/>
        <v>0</v>
      </c>
      <c r="EDE75" s="5">
        <f t="shared" si="411"/>
        <v>0</v>
      </c>
      <c r="EDF75" s="5">
        <f t="shared" si="411"/>
        <v>0</v>
      </c>
      <c r="EDG75" s="5">
        <f t="shared" si="411"/>
        <v>0</v>
      </c>
      <c r="EDH75" s="5">
        <f t="shared" si="411"/>
        <v>0</v>
      </c>
      <c r="EDI75" s="5">
        <f t="shared" si="411"/>
        <v>0</v>
      </c>
      <c r="EDJ75" s="5">
        <f t="shared" si="411"/>
        <v>0</v>
      </c>
      <c r="EDK75" s="5">
        <f t="shared" si="411"/>
        <v>0</v>
      </c>
      <c r="EDL75" s="5">
        <f t="shared" si="411"/>
        <v>0</v>
      </c>
      <c r="EDM75" s="5">
        <f t="shared" si="411"/>
        <v>0</v>
      </c>
      <c r="EDN75" s="5">
        <f t="shared" si="411"/>
        <v>0</v>
      </c>
      <c r="EDO75" s="5">
        <f t="shared" si="411"/>
        <v>0</v>
      </c>
      <c r="EDP75" s="5">
        <f t="shared" si="411"/>
        <v>0</v>
      </c>
      <c r="EDQ75" s="5">
        <f t="shared" si="411"/>
        <v>0</v>
      </c>
      <c r="EDR75" s="5">
        <f t="shared" si="411"/>
        <v>0</v>
      </c>
      <c r="EDS75" s="5">
        <f t="shared" si="411"/>
        <v>0</v>
      </c>
      <c r="EDT75" s="5">
        <f t="shared" si="411"/>
        <v>0</v>
      </c>
      <c r="EDU75" s="5">
        <f t="shared" si="411"/>
        <v>0</v>
      </c>
      <c r="EDV75" s="5">
        <f t="shared" si="411"/>
        <v>0</v>
      </c>
      <c r="EDW75" s="5">
        <f t="shared" si="411"/>
        <v>0</v>
      </c>
      <c r="EDX75" s="5">
        <f t="shared" si="411"/>
        <v>0</v>
      </c>
      <c r="EDY75" s="5">
        <f t="shared" si="411"/>
        <v>0</v>
      </c>
      <c r="EDZ75" s="5">
        <f t="shared" si="411"/>
        <v>0</v>
      </c>
      <c r="EEA75" s="5">
        <f t="shared" si="411"/>
        <v>0</v>
      </c>
      <c r="EEB75" s="5">
        <f t="shared" si="411"/>
        <v>0</v>
      </c>
      <c r="EEC75" s="5">
        <f t="shared" si="411"/>
        <v>0</v>
      </c>
      <c r="EED75" s="5">
        <f t="shared" si="411"/>
        <v>0</v>
      </c>
      <c r="EEE75" s="5">
        <f t="shared" si="411"/>
        <v>0</v>
      </c>
      <c r="EEF75" s="5">
        <f t="shared" si="411"/>
        <v>0</v>
      </c>
      <c r="EEG75" s="5">
        <f t="shared" si="411"/>
        <v>0</v>
      </c>
      <c r="EEH75" s="5">
        <f t="shared" si="411"/>
        <v>0</v>
      </c>
      <c r="EEI75" s="5">
        <f t="shared" si="411"/>
        <v>0</v>
      </c>
      <c r="EEJ75" s="5">
        <f t="shared" si="411"/>
        <v>0</v>
      </c>
      <c r="EEK75" s="5">
        <f t="shared" si="411"/>
        <v>0</v>
      </c>
      <c r="EEL75" s="5">
        <f t="shared" si="411"/>
        <v>0</v>
      </c>
      <c r="EEM75" s="5">
        <f t="shared" si="411"/>
        <v>0</v>
      </c>
      <c r="EEN75" s="5">
        <f t="shared" si="411"/>
        <v>0</v>
      </c>
      <c r="EEO75" s="5">
        <f t="shared" si="411"/>
        <v>0</v>
      </c>
      <c r="EEP75" s="5">
        <f t="shared" si="411"/>
        <v>0</v>
      </c>
      <c r="EEQ75" s="5">
        <f t="shared" ref="EEQ75:EHB75" si="412">IF(EEQ2&gt;year_stop,0,EEP78)</f>
        <v>0</v>
      </c>
      <c r="EER75" s="5">
        <f t="shared" si="412"/>
        <v>0</v>
      </c>
      <c r="EES75" s="5">
        <f t="shared" si="412"/>
        <v>0</v>
      </c>
      <c r="EET75" s="5">
        <f t="shared" si="412"/>
        <v>0</v>
      </c>
      <c r="EEU75" s="5">
        <f t="shared" si="412"/>
        <v>0</v>
      </c>
      <c r="EEV75" s="5">
        <f t="shared" si="412"/>
        <v>0</v>
      </c>
      <c r="EEW75" s="5">
        <f t="shared" si="412"/>
        <v>0</v>
      </c>
      <c r="EEX75" s="5">
        <f t="shared" si="412"/>
        <v>0</v>
      </c>
      <c r="EEY75" s="5">
        <f t="shared" si="412"/>
        <v>0</v>
      </c>
      <c r="EEZ75" s="5">
        <f t="shared" si="412"/>
        <v>0</v>
      </c>
      <c r="EFA75" s="5">
        <f t="shared" si="412"/>
        <v>0</v>
      </c>
      <c r="EFB75" s="5">
        <f t="shared" si="412"/>
        <v>0</v>
      </c>
      <c r="EFC75" s="5">
        <f t="shared" si="412"/>
        <v>0</v>
      </c>
      <c r="EFD75" s="5">
        <f t="shared" si="412"/>
        <v>0</v>
      </c>
      <c r="EFE75" s="5">
        <f t="shared" si="412"/>
        <v>0</v>
      </c>
      <c r="EFF75" s="5">
        <f t="shared" si="412"/>
        <v>0</v>
      </c>
      <c r="EFG75" s="5">
        <f t="shared" si="412"/>
        <v>0</v>
      </c>
      <c r="EFH75" s="5">
        <f t="shared" si="412"/>
        <v>0</v>
      </c>
      <c r="EFI75" s="5">
        <f t="shared" si="412"/>
        <v>0</v>
      </c>
      <c r="EFJ75" s="5">
        <f t="shared" si="412"/>
        <v>0</v>
      </c>
      <c r="EFK75" s="5">
        <f t="shared" si="412"/>
        <v>0</v>
      </c>
      <c r="EFL75" s="5">
        <f t="shared" si="412"/>
        <v>0</v>
      </c>
      <c r="EFM75" s="5">
        <f t="shared" si="412"/>
        <v>0</v>
      </c>
      <c r="EFN75" s="5">
        <f t="shared" si="412"/>
        <v>0</v>
      </c>
      <c r="EFO75" s="5">
        <f t="shared" si="412"/>
        <v>0</v>
      </c>
      <c r="EFP75" s="5">
        <f t="shared" si="412"/>
        <v>0</v>
      </c>
      <c r="EFQ75" s="5">
        <f t="shared" si="412"/>
        <v>0</v>
      </c>
      <c r="EFR75" s="5">
        <f t="shared" si="412"/>
        <v>0</v>
      </c>
      <c r="EFS75" s="5">
        <f t="shared" si="412"/>
        <v>0</v>
      </c>
      <c r="EFT75" s="5">
        <f t="shared" si="412"/>
        <v>0</v>
      </c>
      <c r="EFU75" s="5">
        <f t="shared" si="412"/>
        <v>0</v>
      </c>
      <c r="EFV75" s="5">
        <f t="shared" si="412"/>
        <v>0</v>
      </c>
      <c r="EFW75" s="5">
        <f t="shared" si="412"/>
        <v>0</v>
      </c>
      <c r="EFX75" s="5">
        <f t="shared" si="412"/>
        <v>0</v>
      </c>
      <c r="EFY75" s="5">
        <f t="shared" si="412"/>
        <v>0</v>
      </c>
      <c r="EFZ75" s="5">
        <f t="shared" si="412"/>
        <v>0</v>
      </c>
      <c r="EGA75" s="5">
        <f t="shared" si="412"/>
        <v>0</v>
      </c>
      <c r="EGB75" s="5">
        <f t="shared" si="412"/>
        <v>0</v>
      </c>
      <c r="EGC75" s="5">
        <f t="shared" si="412"/>
        <v>0</v>
      </c>
      <c r="EGD75" s="5">
        <f t="shared" si="412"/>
        <v>0</v>
      </c>
      <c r="EGE75" s="5">
        <f t="shared" si="412"/>
        <v>0</v>
      </c>
      <c r="EGF75" s="5">
        <f t="shared" si="412"/>
        <v>0</v>
      </c>
      <c r="EGG75" s="5">
        <f t="shared" si="412"/>
        <v>0</v>
      </c>
      <c r="EGH75" s="5">
        <f t="shared" si="412"/>
        <v>0</v>
      </c>
      <c r="EGI75" s="5">
        <f t="shared" si="412"/>
        <v>0</v>
      </c>
      <c r="EGJ75" s="5">
        <f t="shared" si="412"/>
        <v>0</v>
      </c>
      <c r="EGK75" s="5">
        <f t="shared" si="412"/>
        <v>0</v>
      </c>
      <c r="EGL75" s="5">
        <f t="shared" si="412"/>
        <v>0</v>
      </c>
      <c r="EGM75" s="5">
        <f t="shared" si="412"/>
        <v>0</v>
      </c>
      <c r="EGN75" s="5">
        <f t="shared" si="412"/>
        <v>0</v>
      </c>
      <c r="EGO75" s="5">
        <f t="shared" si="412"/>
        <v>0</v>
      </c>
      <c r="EGP75" s="5">
        <f t="shared" si="412"/>
        <v>0</v>
      </c>
      <c r="EGQ75" s="5">
        <f t="shared" si="412"/>
        <v>0</v>
      </c>
      <c r="EGR75" s="5">
        <f t="shared" si="412"/>
        <v>0</v>
      </c>
      <c r="EGS75" s="5">
        <f t="shared" si="412"/>
        <v>0</v>
      </c>
      <c r="EGT75" s="5">
        <f t="shared" si="412"/>
        <v>0</v>
      </c>
      <c r="EGU75" s="5">
        <f t="shared" si="412"/>
        <v>0</v>
      </c>
      <c r="EGV75" s="5">
        <f t="shared" si="412"/>
        <v>0</v>
      </c>
      <c r="EGW75" s="5">
        <f t="shared" si="412"/>
        <v>0</v>
      </c>
      <c r="EGX75" s="5">
        <f t="shared" si="412"/>
        <v>0</v>
      </c>
      <c r="EGY75" s="5">
        <f t="shared" si="412"/>
        <v>0</v>
      </c>
      <c r="EGZ75" s="5">
        <f t="shared" si="412"/>
        <v>0</v>
      </c>
      <c r="EHA75" s="5">
        <f t="shared" si="412"/>
        <v>0</v>
      </c>
      <c r="EHB75" s="5">
        <f t="shared" si="412"/>
        <v>0</v>
      </c>
      <c r="EHC75" s="5">
        <f t="shared" ref="EHC75:EJN75" si="413">IF(EHC2&gt;year_stop,0,EHB78)</f>
        <v>0</v>
      </c>
      <c r="EHD75" s="5">
        <f t="shared" si="413"/>
        <v>0</v>
      </c>
      <c r="EHE75" s="5">
        <f t="shared" si="413"/>
        <v>0</v>
      </c>
      <c r="EHF75" s="5">
        <f t="shared" si="413"/>
        <v>0</v>
      </c>
      <c r="EHG75" s="5">
        <f t="shared" si="413"/>
        <v>0</v>
      </c>
      <c r="EHH75" s="5">
        <f t="shared" si="413"/>
        <v>0</v>
      </c>
      <c r="EHI75" s="5">
        <f t="shared" si="413"/>
        <v>0</v>
      </c>
      <c r="EHJ75" s="5">
        <f t="shared" si="413"/>
        <v>0</v>
      </c>
      <c r="EHK75" s="5">
        <f t="shared" si="413"/>
        <v>0</v>
      </c>
      <c r="EHL75" s="5">
        <f t="shared" si="413"/>
        <v>0</v>
      </c>
      <c r="EHM75" s="5">
        <f t="shared" si="413"/>
        <v>0</v>
      </c>
      <c r="EHN75" s="5">
        <f t="shared" si="413"/>
        <v>0</v>
      </c>
      <c r="EHO75" s="5">
        <f t="shared" si="413"/>
        <v>0</v>
      </c>
      <c r="EHP75" s="5">
        <f t="shared" si="413"/>
        <v>0</v>
      </c>
      <c r="EHQ75" s="5">
        <f t="shared" si="413"/>
        <v>0</v>
      </c>
      <c r="EHR75" s="5">
        <f t="shared" si="413"/>
        <v>0</v>
      </c>
      <c r="EHS75" s="5">
        <f t="shared" si="413"/>
        <v>0</v>
      </c>
      <c r="EHT75" s="5">
        <f t="shared" si="413"/>
        <v>0</v>
      </c>
      <c r="EHU75" s="5">
        <f t="shared" si="413"/>
        <v>0</v>
      </c>
      <c r="EHV75" s="5">
        <f t="shared" si="413"/>
        <v>0</v>
      </c>
      <c r="EHW75" s="5">
        <f t="shared" si="413"/>
        <v>0</v>
      </c>
      <c r="EHX75" s="5">
        <f t="shared" si="413"/>
        <v>0</v>
      </c>
      <c r="EHY75" s="5">
        <f t="shared" si="413"/>
        <v>0</v>
      </c>
      <c r="EHZ75" s="5">
        <f t="shared" si="413"/>
        <v>0</v>
      </c>
      <c r="EIA75" s="5">
        <f t="shared" si="413"/>
        <v>0</v>
      </c>
      <c r="EIB75" s="5">
        <f t="shared" si="413"/>
        <v>0</v>
      </c>
      <c r="EIC75" s="5">
        <f t="shared" si="413"/>
        <v>0</v>
      </c>
      <c r="EID75" s="5">
        <f t="shared" si="413"/>
        <v>0</v>
      </c>
      <c r="EIE75" s="5">
        <f t="shared" si="413"/>
        <v>0</v>
      </c>
      <c r="EIF75" s="5">
        <f t="shared" si="413"/>
        <v>0</v>
      </c>
      <c r="EIG75" s="5">
        <f t="shared" si="413"/>
        <v>0</v>
      </c>
      <c r="EIH75" s="5">
        <f t="shared" si="413"/>
        <v>0</v>
      </c>
      <c r="EII75" s="5">
        <f t="shared" si="413"/>
        <v>0</v>
      </c>
      <c r="EIJ75" s="5">
        <f t="shared" si="413"/>
        <v>0</v>
      </c>
      <c r="EIK75" s="5">
        <f t="shared" si="413"/>
        <v>0</v>
      </c>
      <c r="EIL75" s="5">
        <f t="shared" si="413"/>
        <v>0</v>
      </c>
      <c r="EIM75" s="5">
        <f t="shared" si="413"/>
        <v>0</v>
      </c>
      <c r="EIN75" s="5">
        <f t="shared" si="413"/>
        <v>0</v>
      </c>
      <c r="EIO75" s="5">
        <f t="shared" si="413"/>
        <v>0</v>
      </c>
      <c r="EIP75" s="5">
        <f t="shared" si="413"/>
        <v>0</v>
      </c>
      <c r="EIQ75" s="5">
        <f t="shared" si="413"/>
        <v>0</v>
      </c>
      <c r="EIR75" s="5">
        <f t="shared" si="413"/>
        <v>0</v>
      </c>
      <c r="EIS75" s="5">
        <f t="shared" si="413"/>
        <v>0</v>
      </c>
      <c r="EIT75" s="5">
        <f t="shared" si="413"/>
        <v>0</v>
      </c>
      <c r="EIU75" s="5">
        <f t="shared" si="413"/>
        <v>0</v>
      </c>
      <c r="EIV75" s="5">
        <f t="shared" si="413"/>
        <v>0</v>
      </c>
      <c r="EIW75" s="5">
        <f t="shared" si="413"/>
        <v>0</v>
      </c>
      <c r="EIX75" s="5">
        <f t="shared" si="413"/>
        <v>0</v>
      </c>
      <c r="EIY75" s="5">
        <f t="shared" si="413"/>
        <v>0</v>
      </c>
      <c r="EIZ75" s="5">
        <f t="shared" si="413"/>
        <v>0</v>
      </c>
      <c r="EJA75" s="5">
        <f t="shared" si="413"/>
        <v>0</v>
      </c>
      <c r="EJB75" s="5">
        <f t="shared" si="413"/>
        <v>0</v>
      </c>
      <c r="EJC75" s="5">
        <f t="shared" si="413"/>
        <v>0</v>
      </c>
      <c r="EJD75" s="5">
        <f t="shared" si="413"/>
        <v>0</v>
      </c>
      <c r="EJE75" s="5">
        <f t="shared" si="413"/>
        <v>0</v>
      </c>
      <c r="EJF75" s="5">
        <f t="shared" si="413"/>
        <v>0</v>
      </c>
      <c r="EJG75" s="5">
        <f t="shared" si="413"/>
        <v>0</v>
      </c>
      <c r="EJH75" s="5">
        <f t="shared" si="413"/>
        <v>0</v>
      </c>
      <c r="EJI75" s="5">
        <f t="shared" si="413"/>
        <v>0</v>
      </c>
      <c r="EJJ75" s="5">
        <f t="shared" si="413"/>
        <v>0</v>
      </c>
      <c r="EJK75" s="5">
        <f t="shared" si="413"/>
        <v>0</v>
      </c>
      <c r="EJL75" s="5">
        <f t="shared" si="413"/>
        <v>0</v>
      </c>
      <c r="EJM75" s="5">
        <f t="shared" si="413"/>
        <v>0</v>
      </c>
      <c r="EJN75" s="5">
        <f t="shared" si="413"/>
        <v>0</v>
      </c>
      <c r="EJO75" s="5">
        <f t="shared" ref="EJO75:ELZ75" si="414">IF(EJO2&gt;year_stop,0,EJN78)</f>
        <v>0</v>
      </c>
      <c r="EJP75" s="5">
        <f t="shared" si="414"/>
        <v>0</v>
      </c>
      <c r="EJQ75" s="5">
        <f t="shared" si="414"/>
        <v>0</v>
      </c>
      <c r="EJR75" s="5">
        <f t="shared" si="414"/>
        <v>0</v>
      </c>
      <c r="EJS75" s="5">
        <f t="shared" si="414"/>
        <v>0</v>
      </c>
      <c r="EJT75" s="5">
        <f t="shared" si="414"/>
        <v>0</v>
      </c>
      <c r="EJU75" s="5">
        <f t="shared" si="414"/>
        <v>0</v>
      </c>
      <c r="EJV75" s="5">
        <f t="shared" si="414"/>
        <v>0</v>
      </c>
      <c r="EJW75" s="5">
        <f t="shared" si="414"/>
        <v>0</v>
      </c>
      <c r="EJX75" s="5">
        <f t="shared" si="414"/>
        <v>0</v>
      </c>
      <c r="EJY75" s="5">
        <f t="shared" si="414"/>
        <v>0</v>
      </c>
      <c r="EJZ75" s="5">
        <f t="shared" si="414"/>
        <v>0</v>
      </c>
      <c r="EKA75" s="5">
        <f t="shared" si="414"/>
        <v>0</v>
      </c>
      <c r="EKB75" s="5">
        <f t="shared" si="414"/>
        <v>0</v>
      </c>
      <c r="EKC75" s="5">
        <f t="shared" si="414"/>
        <v>0</v>
      </c>
      <c r="EKD75" s="5">
        <f t="shared" si="414"/>
        <v>0</v>
      </c>
      <c r="EKE75" s="5">
        <f t="shared" si="414"/>
        <v>0</v>
      </c>
      <c r="EKF75" s="5">
        <f t="shared" si="414"/>
        <v>0</v>
      </c>
      <c r="EKG75" s="5">
        <f t="shared" si="414"/>
        <v>0</v>
      </c>
      <c r="EKH75" s="5">
        <f t="shared" si="414"/>
        <v>0</v>
      </c>
      <c r="EKI75" s="5">
        <f t="shared" si="414"/>
        <v>0</v>
      </c>
      <c r="EKJ75" s="5">
        <f t="shared" si="414"/>
        <v>0</v>
      </c>
      <c r="EKK75" s="5">
        <f t="shared" si="414"/>
        <v>0</v>
      </c>
      <c r="EKL75" s="5">
        <f t="shared" si="414"/>
        <v>0</v>
      </c>
      <c r="EKM75" s="5">
        <f t="shared" si="414"/>
        <v>0</v>
      </c>
      <c r="EKN75" s="5">
        <f t="shared" si="414"/>
        <v>0</v>
      </c>
      <c r="EKO75" s="5">
        <f t="shared" si="414"/>
        <v>0</v>
      </c>
      <c r="EKP75" s="5">
        <f t="shared" si="414"/>
        <v>0</v>
      </c>
      <c r="EKQ75" s="5">
        <f t="shared" si="414"/>
        <v>0</v>
      </c>
      <c r="EKR75" s="5">
        <f t="shared" si="414"/>
        <v>0</v>
      </c>
      <c r="EKS75" s="5">
        <f t="shared" si="414"/>
        <v>0</v>
      </c>
      <c r="EKT75" s="5">
        <f t="shared" si="414"/>
        <v>0</v>
      </c>
      <c r="EKU75" s="5">
        <f t="shared" si="414"/>
        <v>0</v>
      </c>
      <c r="EKV75" s="5">
        <f t="shared" si="414"/>
        <v>0</v>
      </c>
      <c r="EKW75" s="5">
        <f t="shared" si="414"/>
        <v>0</v>
      </c>
      <c r="EKX75" s="5">
        <f t="shared" si="414"/>
        <v>0</v>
      </c>
      <c r="EKY75" s="5">
        <f t="shared" si="414"/>
        <v>0</v>
      </c>
      <c r="EKZ75" s="5">
        <f t="shared" si="414"/>
        <v>0</v>
      </c>
      <c r="ELA75" s="5">
        <f t="shared" si="414"/>
        <v>0</v>
      </c>
      <c r="ELB75" s="5">
        <f t="shared" si="414"/>
        <v>0</v>
      </c>
      <c r="ELC75" s="5">
        <f t="shared" si="414"/>
        <v>0</v>
      </c>
      <c r="ELD75" s="5">
        <f t="shared" si="414"/>
        <v>0</v>
      </c>
      <c r="ELE75" s="5">
        <f t="shared" si="414"/>
        <v>0</v>
      </c>
      <c r="ELF75" s="5">
        <f t="shared" si="414"/>
        <v>0</v>
      </c>
      <c r="ELG75" s="5">
        <f t="shared" si="414"/>
        <v>0</v>
      </c>
      <c r="ELH75" s="5">
        <f t="shared" si="414"/>
        <v>0</v>
      </c>
      <c r="ELI75" s="5">
        <f t="shared" si="414"/>
        <v>0</v>
      </c>
      <c r="ELJ75" s="5">
        <f t="shared" si="414"/>
        <v>0</v>
      </c>
      <c r="ELK75" s="5">
        <f t="shared" si="414"/>
        <v>0</v>
      </c>
      <c r="ELL75" s="5">
        <f t="shared" si="414"/>
        <v>0</v>
      </c>
      <c r="ELM75" s="5">
        <f t="shared" si="414"/>
        <v>0</v>
      </c>
      <c r="ELN75" s="5">
        <f t="shared" si="414"/>
        <v>0</v>
      </c>
      <c r="ELO75" s="5">
        <f t="shared" si="414"/>
        <v>0</v>
      </c>
      <c r="ELP75" s="5">
        <f t="shared" si="414"/>
        <v>0</v>
      </c>
      <c r="ELQ75" s="5">
        <f t="shared" si="414"/>
        <v>0</v>
      </c>
      <c r="ELR75" s="5">
        <f t="shared" si="414"/>
        <v>0</v>
      </c>
      <c r="ELS75" s="5">
        <f t="shared" si="414"/>
        <v>0</v>
      </c>
      <c r="ELT75" s="5">
        <f t="shared" si="414"/>
        <v>0</v>
      </c>
      <c r="ELU75" s="5">
        <f t="shared" si="414"/>
        <v>0</v>
      </c>
      <c r="ELV75" s="5">
        <f t="shared" si="414"/>
        <v>0</v>
      </c>
      <c r="ELW75" s="5">
        <f t="shared" si="414"/>
        <v>0</v>
      </c>
      <c r="ELX75" s="5">
        <f t="shared" si="414"/>
        <v>0</v>
      </c>
      <c r="ELY75" s="5">
        <f t="shared" si="414"/>
        <v>0</v>
      </c>
      <c r="ELZ75" s="5">
        <f t="shared" si="414"/>
        <v>0</v>
      </c>
      <c r="EMA75" s="5">
        <f t="shared" ref="EMA75:EOL75" si="415">IF(EMA2&gt;year_stop,0,ELZ78)</f>
        <v>0</v>
      </c>
      <c r="EMB75" s="5">
        <f t="shared" si="415"/>
        <v>0</v>
      </c>
      <c r="EMC75" s="5">
        <f t="shared" si="415"/>
        <v>0</v>
      </c>
      <c r="EMD75" s="5">
        <f t="shared" si="415"/>
        <v>0</v>
      </c>
      <c r="EME75" s="5">
        <f t="shared" si="415"/>
        <v>0</v>
      </c>
      <c r="EMF75" s="5">
        <f t="shared" si="415"/>
        <v>0</v>
      </c>
      <c r="EMG75" s="5">
        <f t="shared" si="415"/>
        <v>0</v>
      </c>
      <c r="EMH75" s="5">
        <f t="shared" si="415"/>
        <v>0</v>
      </c>
      <c r="EMI75" s="5">
        <f t="shared" si="415"/>
        <v>0</v>
      </c>
      <c r="EMJ75" s="5">
        <f t="shared" si="415"/>
        <v>0</v>
      </c>
      <c r="EMK75" s="5">
        <f t="shared" si="415"/>
        <v>0</v>
      </c>
      <c r="EML75" s="5">
        <f t="shared" si="415"/>
        <v>0</v>
      </c>
      <c r="EMM75" s="5">
        <f t="shared" si="415"/>
        <v>0</v>
      </c>
      <c r="EMN75" s="5">
        <f t="shared" si="415"/>
        <v>0</v>
      </c>
      <c r="EMO75" s="5">
        <f t="shared" si="415"/>
        <v>0</v>
      </c>
      <c r="EMP75" s="5">
        <f t="shared" si="415"/>
        <v>0</v>
      </c>
      <c r="EMQ75" s="5">
        <f t="shared" si="415"/>
        <v>0</v>
      </c>
      <c r="EMR75" s="5">
        <f t="shared" si="415"/>
        <v>0</v>
      </c>
      <c r="EMS75" s="5">
        <f t="shared" si="415"/>
        <v>0</v>
      </c>
      <c r="EMT75" s="5">
        <f t="shared" si="415"/>
        <v>0</v>
      </c>
      <c r="EMU75" s="5">
        <f t="shared" si="415"/>
        <v>0</v>
      </c>
      <c r="EMV75" s="5">
        <f t="shared" si="415"/>
        <v>0</v>
      </c>
      <c r="EMW75" s="5">
        <f t="shared" si="415"/>
        <v>0</v>
      </c>
      <c r="EMX75" s="5">
        <f t="shared" si="415"/>
        <v>0</v>
      </c>
      <c r="EMY75" s="5">
        <f t="shared" si="415"/>
        <v>0</v>
      </c>
      <c r="EMZ75" s="5">
        <f t="shared" si="415"/>
        <v>0</v>
      </c>
      <c r="ENA75" s="5">
        <f t="shared" si="415"/>
        <v>0</v>
      </c>
      <c r="ENB75" s="5">
        <f t="shared" si="415"/>
        <v>0</v>
      </c>
      <c r="ENC75" s="5">
        <f t="shared" si="415"/>
        <v>0</v>
      </c>
      <c r="END75" s="5">
        <f t="shared" si="415"/>
        <v>0</v>
      </c>
      <c r="ENE75" s="5">
        <f t="shared" si="415"/>
        <v>0</v>
      </c>
      <c r="ENF75" s="5">
        <f t="shared" si="415"/>
        <v>0</v>
      </c>
      <c r="ENG75" s="5">
        <f t="shared" si="415"/>
        <v>0</v>
      </c>
      <c r="ENH75" s="5">
        <f t="shared" si="415"/>
        <v>0</v>
      </c>
      <c r="ENI75" s="5">
        <f t="shared" si="415"/>
        <v>0</v>
      </c>
      <c r="ENJ75" s="5">
        <f t="shared" si="415"/>
        <v>0</v>
      </c>
      <c r="ENK75" s="5">
        <f t="shared" si="415"/>
        <v>0</v>
      </c>
      <c r="ENL75" s="5">
        <f t="shared" si="415"/>
        <v>0</v>
      </c>
      <c r="ENM75" s="5">
        <f t="shared" si="415"/>
        <v>0</v>
      </c>
      <c r="ENN75" s="5">
        <f t="shared" si="415"/>
        <v>0</v>
      </c>
      <c r="ENO75" s="5">
        <f t="shared" si="415"/>
        <v>0</v>
      </c>
      <c r="ENP75" s="5">
        <f t="shared" si="415"/>
        <v>0</v>
      </c>
      <c r="ENQ75" s="5">
        <f t="shared" si="415"/>
        <v>0</v>
      </c>
      <c r="ENR75" s="5">
        <f t="shared" si="415"/>
        <v>0</v>
      </c>
      <c r="ENS75" s="5">
        <f t="shared" si="415"/>
        <v>0</v>
      </c>
      <c r="ENT75" s="5">
        <f t="shared" si="415"/>
        <v>0</v>
      </c>
      <c r="ENU75" s="5">
        <f t="shared" si="415"/>
        <v>0</v>
      </c>
      <c r="ENV75" s="5">
        <f t="shared" si="415"/>
        <v>0</v>
      </c>
      <c r="ENW75" s="5">
        <f t="shared" si="415"/>
        <v>0</v>
      </c>
      <c r="ENX75" s="5">
        <f t="shared" si="415"/>
        <v>0</v>
      </c>
      <c r="ENY75" s="5">
        <f t="shared" si="415"/>
        <v>0</v>
      </c>
      <c r="ENZ75" s="5">
        <f t="shared" si="415"/>
        <v>0</v>
      </c>
      <c r="EOA75" s="5">
        <f t="shared" si="415"/>
        <v>0</v>
      </c>
      <c r="EOB75" s="5">
        <f t="shared" si="415"/>
        <v>0</v>
      </c>
      <c r="EOC75" s="5">
        <f t="shared" si="415"/>
        <v>0</v>
      </c>
      <c r="EOD75" s="5">
        <f t="shared" si="415"/>
        <v>0</v>
      </c>
      <c r="EOE75" s="5">
        <f t="shared" si="415"/>
        <v>0</v>
      </c>
      <c r="EOF75" s="5">
        <f t="shared" si="415"/>
        <v>0</v>
      </c>
      <c r="EOG75" s="5">
        <f t="shared" si="415"/>
        <v>0</v>
      </c>
      <c r="EOH75" s="5">
        <f t="shared" si="415"/>
        <v>0</v>
      </c>
      <c r="EOI75" s="5">
        <f t="shared" si="415"/>
        <v>0</v>
      </c>
      <c r="EOJ75" s="5">
        <f t="shared" si="415"/>
        <v>0</v>
      </c>
      <c r="EOK75" s="5">
        <f t="shared" si="415"/>
        <v>0</v>
      </c>
      <c r="EOL75" s="5">
        <f t="shared" si="415"/>
        <v>0</v>
      </c>
      <c r="EOM75" s="5">
        <f t="shared" ref="EOM75:EQX75" si="416">IF(EOM2&gt;year_stop,0,EOL78)</f>
        <v>0</v>
      </c>
      <c r="EON75" s="5">
        <f t="shared" si="416"/>
        <v>0</v>
      </c>
      <c r="EOO75" s="5">
        <f t="shared" si="416"/>
        <v>0</v>
      </c>
      <c r="EOP75" s="5">
        <f t="shared" si="416"/>
        <v>0</v>
      </c>
      <c r="EOQ75" s="5">
        <f t="shared" si="416"/>
        <v>0</v>
      </c>
      <c r="EOR75" s="5">
        <f t="shared" si="416"/>
        <v>0</v>
      </c>
      <c r="EOS75" s="5">
        <f t="shared" si="416"/>
        <v>0</v>
      </c>
      <c r="EOT75" s="5">
        <f t="shared" si="416"/>
        <v>0</v>
      </c>
      <c r="EOU75" s="5">
        <f t="shared" si="416"/>
        <v>0</v>
      </c>
      <c r="EOV75" s="5">
        <f t="shared" si="416"/>
        <v>0</v>
      </c>
      <c r="EOW75" s="5">
        <f t="shared" si="416"/>
        <v>0</v>
      </c>
      <c r="EOX75" s="5">
        <f t="shared" si="416"/>
        <v>0</v>
      </c>
      <c r="EOY75" s="5">
        <f t="shared" si="416"/>
        <v>0</v>
      </c>
      <c r="EOZ75" s="5">
        <f t="shared" si="416"/>
        <v>0</v>
      </c>
      <c r="EPA75" s="5">
        <f t="shared" si="416"/>
        <v>0</v>
      </c>
      <c r="EPB75" s="5">
        <f t="shared" si="416"/>
        <v>0</v>
      </c>
      <c r="EPC75" s="5">
        <f t="shared" si="416"/>
        <v>0</v>
      </c>
      <c r="EPD75" s="5">
        <f t="shared" si="416"/>
        <v>0</v>
      </c>
      <c r="EPE75" s="5">
        <f t="shared" si="416"/>
        <v>0</v>
      </c>
      <c r="EPF75" s="5">
        <f t="shared" si="416"/>
        <v>0</v>
      </c>
      <c r="EPG75" s="5">
        <f t="shared" si="416"/>
        <v>0</v>
      </c>
      <c r="EPH75" s="5">
        <f t="shared" si="416"/>
        <v>0</v>
      </c>
      <c r="EPI75" s="5">
        <f t="shared" si="416"/>
        <v>0</v>
      </c>
      <c r="EPJ75" s="5">
        <f t="shared" si="416"/>
        <v>0</v>
      </c>
      <c r="EPK75" s="5">
        <f t="shared" si="416"/>
        <v>0</v>
      </c>
      <c r="EPL75" s="5">
        <f t="shared" si="416"/>
        <v>0</v>
      </c>
      <c r="EPM75" s="5">
        <f t="shared" si="416"/>
        <v>0</v>
      </c>
      <c r="EPN75" s="5">
        <f t="shared" si="416"/>
        <v>0</v>
      </c>
      <c r="EPO75" s="5">
        <f t="shared" si="416"/>
        <v>0</v>
      </c>
      <c r="EPP75" s="5">
        <f t="shared" si="416"/>
        <v>0</v>
      </c>
      <c r="EPQ75" s="5">
        <f t="shared" si="416"/>
        <v>0</v>
      </c>
      <c r="EPR75" s="5">
        <f t="shared" si="416"/>
        <v>0</v>
      </c>
      <c r="EPS75" s="5">
        <f t="shared" si="416"/>
        <v>0</v>
      </c>
      <c r="EPT75" s="5">
        <f t="shared" si="416"/>
        <v>0</v>
      </c>
      <c r="EPU75" s="5">
        <f t="shared" si="416"/>
        <v>0</v>
      </c>
      <c r="EPV75" s="5">
        <f t="shared" si="416"/>
        <v>0</v>
      </c>
      <c r="EPW75" s="5">
        <f t="shared" si="416"/>
        <v>0</v>
      </c>
      <c r="EPX75" s="5">
        <f t="shared" si="416"/>
        <v>0</v>
      </c>
      <c r="EPY75" s="5">
        <f t="shared" si="416"/>
        <v>0</v>
      </c>
      <c r="EPZ75" s="5">
        <f t="shared" si="416"/>
        <v>0</v>
      </c>
      <c r="EQA75" s="5">
        <f t="shared" si="416"/>
        <v>0</v>
      </c>
      <c r="EQB75" s="5">
        <f t="shared" si="416"/>
        <v>0</v>
      </c>
      <c r="EQC75" s="5">
        <f t="shared" si="416"/>
        <v>0</v>
      </c>
      <c r="EQD75" s="5">
        <f t="shared" si="416"/>
        <v>0</v>
      </c>
      <c r="EQE75" s="5">
        <f t="shared" si="416"/>
        <v>0</v>
      </c>
      <c r="EQF75" s="5">
        <f t="shared" si="416"/>
        <v>0</v>
      </c>
      <c r="EQG75" s="5">
        <f t="shared" si="416"/>
        <v>0</v>
      </c>
      <c r="EQH75" s="5">
        <f t="shared" si="416"/>
        <v>0</v>
      </c>
      <c r="EQI75" s="5">
        <f t="shared" si="416"/>
        <v>0</v>
      </c>
      <c r="EQJ75" s="5">
        <f t="shared" si="416"/>
        <v>0</v>
      </c>
      <c r="EQK75" s="5">
        <f t="shared" si="416"/>
        <v>0</v>
      </c>
      <c r="EQL75" s="5">
        <f t="shared" si="416"/>
        <v>0</v>
      </c>
      <c r="EQM75" s="5">
        <f t="shared" si="416"/>
        <v>0</v>
      </c>
      <c r="EQN75" s="5">
        <f t="shared" si="416"/>
        <v>0</v>
      </c>
      <c r="EQO75" s="5">
        <f t="shared" si="416"/>
        <v>0</v>
      </c>
      <c r="EQP75" s="5">
        <f t="shared" si="416"/>
        <v>0</v>
      </c>
      <c r="EQQ75" s="5">
        <f t="shared" si="416"/>
        <v>0</v>
      </c>
      <c r="EQR75" s="5">
        <f t="shared" si="416"/>
        <v>0</v>
      </c>
      <c r="EQS75" s="5">
        <f t="shared" si="416"/>
        <v>0</v>
      </c>
      <c r="EQT75" s="5">
        <f t="shared" si="416"/>
        <v>0</v>
      </c>
      <c r="EQU75" s="5">
        <f t="shared" si="416"/>
        <v>0</v>
      </c>
      <c r="EQV75" s="5">
        <f t="shared" si="416"/>
        <v>0</v>
      </c>
      <c r="EQW75" s="5">
        <f t="shared" si="416"/>
        <v>0</v>
      </c>
      <c r="EQX75" s="5">
        <f t="shared" si="416"/>
        <v>0</v>
      </c>
      <c r="EQY75" s="5">
        <f t="shared" ref="EQY75:ETJ75" si="417">IF(EQY2&gt;year_stop,0,EQX78)</f>
        <v>0</v>
      </c>
      <c r="EQZ75" s="5">
        <f t="shared" si="417"/>
        <v>0</v>
      </c>
      <c r="ERA75" s="5">
        <f t="shared" si="417"/>
        <v>0</v>
      </c>
      <c r="ERB75" s="5">
        <f t="shared" si="417"/>
        <v>0</v>
      </c>
      <c r="ERC75" s="5">
        <f t="shared" si="417"/>
        <v>0</v>
      </c>
      <c r="ERD75" s="5">
        <f t="shared" si="417"/>
        <v>0</v>
      </c>
      <c r="ERE75" s="5">
        <f t="shared" si="417"/>
        <v>0</v>
      </c>
      <c r="ERF75" s="5">
        <f t="shared" si="417"/>
        <v>0</v>
      </c>
      <c r="ERG75" s="5">
        <f t="shared" si="417"/>
        <v>0</v>
      </c>
      <c r="ERH75" s="5">
        <f t="shared" si="417"/>
        <v>0</v>
      </c>
      <c r="ERI75" s="5">
        <f t="shared" si="417"/>
        <v>0</v>
      </c>
      <c r="ERJ75" s="5">
        <f t="shared" si="417"/>
        <v>0</v>
      </c>
      <c r="ERK75" s="5">
        <f t="shared" si="417"/>
        <v>0</v>
      </c>
      <c r="ERL75" s="5">
        <f t="shared" si="417"/>
        <v>0</v>
      </c>
      <c r="ERM75" s="5">
        <f t="shared" si="417"/>
        <v>0</v>
      </c>
      <c r="ERN75" s="5">
        <f t="shared" si="417"/>
        <v>0</v>
      </c>
      <c r="ERO75" s="5">
        <f t="shared" si="417"/>
        <v>0</v>
      </c>
      <c r="ERP75" s="5">
        <f t="shared" si="417"/>
        <v>0</v>
      </c>
      <c r="ERQ75" s="5">
        <f t="shared" si="417"/>
        <v>0</v>
      </c>
      <c r="ERR75" s="5">
        <f t="shared" si="417"/>
        <v>0</v>
      </c>
      <c r="ERS75" s="5">
        <f t="shared" si="417"/>
        <v>0</v>
      </c>
      <c r="ERT75" s="5">
        <f t="shared" si="417"/>
        <v>0</v>
      </c>
      <c r="ERU75" s="5">
        <f t="shared" si="417"/>
        <v>0</v>
      </c>
      <c r="ERV75" s="5">
        <f t="shared" si="417"/>
        <v>0</v>
      </c>
      <c r="ERW75" s="5">
        <f t="shared" si="417"/>
        <v>0</v>
      </c>
      <c r="ERX75" s="5">
        <f t="shared" si="417"/>
        <v>0</v>
      </c>
      <c r="ERY75" s="5">
        <f t="shared" si="417"/>
        <v>0</v>
      </c>
      <c r="ERZ75" s="5">
        <f t="shared" si="417"/>
        <v>0</v>
      </c>
      <c r="ESA75" s="5">
        <f t="shared" si="417"/>
        <v>0</v>
      </c>
      <c r="ESB75" s="5">
        <f t="shared" si="417"/>
        <v>0</v>
      </c>
      <c r="ESC75" s="5">
        <f t="shared" si="417"/>
        <v>0</v>
      </c>
      <c r="ESD75" s="5">
        <f t="shared" si="417"/>
        <v>0</v>
      </c>
      <c r="ESE75" s="5">
        <f t="shared" si="417"/>
        <v>0</v>
      </c>
      <c r="ESF75" s="5">
        <f t="shared" si="417"/>
        <v>0</v>
      </c>
      <c r="ESG75" s="5">
        <f t="shared" si="417"/>
        <v>0</v>
      </c>
      <c r="ESH75" s="5">
        <f t="shared" si="417"/>
        <v>0</v>
      </c>
      <c r="ESI75" s="5">
        <f t="shared" si="417"/>
        <v>0</v>
      </c>
      <c r="ESJ75" s="5">
        <f t="shared" si="417"/>
        <v>0</v>
      </c>
      <c r="ESK75" s="5">
        <f t="shared" si="417"/>
        <v>0</v>
      </c>
      <c r="ESL75" s="5">
        <f t="shared" si="417"/>
        <v>0</v>
      </c>
      <c r="ESM75" s="5">
        <f t="shared" si="417"/>
        <v>0</v>
      </c>
      <c r="ESN75" s="5">
        <f t="shared" si="417"/>
        <v>0</v>
      </c>
      <c r="ESO75" s="5">
        <f t="shared" si="417"/>
        <v>0</v>
      </c>
      <c r="ESP75" s="5">
        <f t="shared" si="417"/>
        <v>0</v>
      </c>
      <c r="ESQ75" s="5">
        <f t="shared" si="417"/>
        <v>0</v>
      </c>
      <c r="ESR75" s="5">
        <f t="shared" si="417"/>
        <v>0</v>
      </c>
      <c r="ESS75" s="5">
        <f t="shared" si="417"/>
        <v>0</v>
      </c>
      <c r="EST75" s="5">
        <f t="shared" si="417"/>
        <v>0</v>
      </c>
      <c r="ESU75" s="5">
        <f t="shared" si="417"/>
        <v>0</v>
      </c>
      <c r="ESV75" s="5">
        <f t="shared" si="417"/>
        <v>0</v>
      </c>
      <c r="ESW75" s="5">
        <f t="shared" si="417"/>
        <v>0</v>
      </c>
      <c r="ESX75" s="5">
        <f t="shared" si="417"/>
        <v>0</v>
      </c>
      <c r="ESY75" s="5">
        <f t="shared" si="417"/>
        <v>0</v>
      </c>
      <c r="ESZ75" s="5">
        <f t="shared" si="417"/>
        <v>0</v>
      </c>
      <c r="ETA75" s="5">
        <f t="shared" si="417"/>
        <v>0</v>
      </c>
      <c r="ETB75" s="5">
        <f t="shared" si="417"/>
        <v>0</v>
      </c>
      <c r="ETC75" s="5">
        <f t="shared" si="417"/>
        <v>0</v>
      </c>
      <c r="ETD75" s="5">
        <f t="shared" si="417"/>
        <v>0</v>
      </c>
      <c r="ETE75" s="5">
        <f t="shared" si="417"/>
        <v>0</v>
      </c>
      <c r="ETF75" s="5">
        <f t="shared" si="417"/>
        <v>0</v>
      </c>
      <c r="ETG75" s="5">
        <f t="shared" si="417"/>
        <v>0</v>
      </c>
      <c r="ETH75" s="5">
        <f t="shared" si="417"/>
        <v>0</v>
      </c>
      <c r="ETI75" s="5">
        <f t="shared" si="417"/>
        <v>0</v>
      </c>
      <c r="ETJ75" s="5">
        <f t="shared" si="417"/>
        <v>0</v>
      </c>
      <c r="ETK75" s="5">
        <f t="shared" ref="ETK75:EVV75" si="418">IF(ETK2&gt;year_stop,0,ETJ78)</f>
        <v>0</v>
      </c>
      <c r="ETL75" s="5">
        <f t="shared" si="418"/>
        <v>0</v>
      </c>
      <c r="ETM75" s="5">
        <f t="shared" si="418"/>
        <v>0</v>
      </c>
      <c r="ETN75" s="5">
        <f t="shared" si="418"/>
        <v>0</v>
      </c>
      <c r="ETO75" s="5">
        <f t="shared" si="418"/>
        <v>0</v>
      </c>
      <c r="ETP75" s="5">
        <f t="shared" si="418"/>
        <v>0</v>
      </c>
      <c r="ETQ75" s="5">
        <f t="shared" si="418"/>
        <v>0</v>
      </c>
      <c r="ETR75" s="5">
        <f t="shared" si="418"/>
        <v>0</v>
      </c>
      <c r="ETS75" s="5">
        <f t="shared" si="418"/>
        <v>0</v>
      </c>
      <c r="ETT75" s="5">
        <f t="shared" si="418"/>
        <v>0</v>
      </c>
      <c r="ETU75" s="5">
        <f t="shared" si="418"/>
        <v>0</v>
      </c>
      <c r="ETV75" s="5">
        <f t="shared" si="418"/>
        <v>0</v>
      </c>
      <c r="ETW75" s="5">
        <f t="shared" si="418"/>
        <v>0</v>
      </c>
      <c r="ETX75" s="5">
        <f t="shared" si="418"/>
        <v>0</v>
      </c>
      <c r="ETY75" s="5">
        <f t="shared" si="418"/>
        <v>0</v>
      </c>
      <c r="ETZ75" s="5">
        <f t="shared" si="418"/>
        <v>0</v>
      </c>
      <c r="EUA75" s="5">
        <f t="shared" si="418"/>
        <v>0</v>
      </c>
      <c r="EUB75" s="5">
        <f t="shared" si="418"/>
        <v>0</v>
      </c>
      <c r="EUC75" s="5">
        <f t="shared" si="418"/>
        <v>0</v>
      </c>
      <c r="EUD75" s="5">
        <f t="shared" si="418"/>
        <v>0</v>
      </c>
      <c r="EUE75" s="5">
        <f t="shared" si="418"/>
        <v>0</v>
      </c>
      <c r="EUF75" s="5">
        <f t="shared" si="418"/>
        <v>0</v>
      </c>
      <c r="EUG75" s="5">
        <f t="shared" si="418"/>
        <v>0</v>
      </c>
      <c r="EUH75" s="5">
        <f t="shared" si="418"/>
        <v>0</v>
      </c>
      <c r="EUI75" s="5">
        <f t="shared" si="418"/>
        <v>0</v>
      </c>
      <c r="EUJ75" s="5">
        <f t="shared" si="418"/>
        <v>0</v>
      </c>
      <c r="EUK75" s="5">
        <f t="shared" si="418"/>
        <v>0</v>
      </c>
      <c r="EUL75" s="5">
        <f t="shared" si="418"/>
        <v>0</v>
      </c>
      <c r="EUM75" s="5">
        <f t="shared" si="418"/>
        <v>0</v>
      </c>
      <c r="EUN75" s="5">
        <f t="shared" si="418"/>
        <v>0</v>
      </c>
      <c r="EUO75" s="5">
        <f t="shared" si="418"/>
        <v>0</v>
      </c>
      <c r="EUP75" s="5">
        <f t="shared" si="418"/>
        <v>0</v>
      </c>
      <c r="EUQ75" s="5">
        <f t="shared" si="418"/>
        <v>0</v>
      </c>
      <c r="EUR75" s="5">
        <f t="shared" si="418"/>
        <v>0</v>
      </c>
      <c r="EUS75" s="5">
        <f t="shared" si="418"/>
        <v>0</v>
      </c>
      <c r="EUT75" s="5">
        <f t="shared" si="418"/>
        <v>0</v>
      </c>
      <c r="EUU75" s="5">
        <f t="shared" si="418"/>
        <v>0</v>
      </c>
      <c r="EUV75" s="5">
        <f t="shared" si="418"/>
        <v>0</v>
      </c>
      <c r="EUW75" s="5">
        <f t="shared" si="418"/>
        <v>0</v>
      </c>
      <c r="EUX75" s="5">
        <f t="shared" si="418"/>
        <v>0</v>
      </c>
      <c r="EUY75" s="5">
        <f t="shared" si="418"/>
        <v>0</v>
      </c>
      <c r="EUZ75" s="5">
        <f t="shared" si="418"/>
        <v>0</v>
      </c>
      <c r="EVA75" s="5">
        <f t="shared" si="418"/>
        <v>0</v>
      </c>
      <c r="EVB75" s="5">
        <f t="shared" si="418"/>
        <v>0</v>
      </c>
      <c r="EVC75" s="5">
        <f t="shared" si="418"/>
        <v>0</v>
      </c>
      <c r="EVD75" s="5">
        <f t="shared" si="418"/>
        <v>0</v>
      </c>
      <c r="EVE75" s="5">
        <f t="shared" si="418"/>
        <v>0</v>
      </c>
      <c r="EVF75" s="5">
        <f t="shared" si="418"/>
        <v>0</v>
      </c>
      <c r="EVG75" s="5">
        <f t="shared" si="418"/>
        <v>0</v>
      </c>
      <c r="EVH75" s="5">
        <f t="shared" si="418"/>
        <v>0</v>
      </c>
      <c r="EVI75" s="5">
        <f t="shared" si="418"/>
        <v>0</v>
      </c>
      <c r="EVJ75" s="5">
        <f t="shared" si="418"/>
        <v>0</v>
      </c>
      <c r="EVK75" s="5">
        <f t="shared" si="418"/>
        <v>0</v>
      </c>
      <c r="EVL75" s="5">
        <f t="shared" si="418"/>
        <v>0</v>
      </c>
      <c r="EVM75" s="5">
        <f t="shared" si="418"/>
        <v>0</v>
      </c>
      <c r="EVN75" s="5">
        <f t="shared" si="418"/>
        <v>0</v>
      </c>
      <c r="EVO75" s="5">
        <f t="shared" si="418"/>
        <v>0</v>
      </c>
      <c r="EVP75" s="5">
        <f t="shared" si="418"/>
        <v>0</v>
      </c>
      <c r="EVQ75" s="5">
        <f t="shared" si="418"/>
        <v>0</v>
      </c>
      <c r="EVR75" s="5">
        <f t="shared" si="418"/>
        <v>0</v>
      </c>
      <c r="EVS75" s="5">
        <f t="shared" si="418"/>
        <v>0</v>
      </c>
      <c r="EVT75" s="5">
        <f t="shared" si="418"/>
        <v>0</v>
      </c>
      <c r="EVU75" s="5">
        <f t="shared" si="418"/>
        <v>0</v>
      </c>
      <c r="EVV75" s="5">
        <f t="shared" si="418"/>
        <v>0</v>
      </c>
      <c r="EVW75" s="5">
        <f t="shared" ref="EVW75:EYH75" si="419">IF(EVW2&gt;year_stop,0,EVV78)</f>
        <v>0</v>
      </c>
      <c r="EVX75" s="5">
        <f t="shared" si="419"/>
        <v>0</v>
      </c>
      <c r="EVY75" s="5">
        <f t="shared" si="419"/>
        <v>0</v>
      </c>
      <c r="EVZ75" s="5">
        <f t="shared" si="419"/>
        <v>0</v>
      </c>
      <c r="EWA75" s="5">
        <f t="shared" si="419"/>
        <v>0</v>
      </c>
      <c r="EWB75" s="5">
        <f t="shared" si="419"/>
        <v>0</v>
      </c>
      <c r="EWC75" s="5">
        <f t="shared" si="419"/>
        <v>0</v>
      </c>
      <c r="EWD75" s="5">
        <f t="shared" si="419"/>
        <v>0</v>
      </c>
      <c r="EWE75" s="5">
        <f t="shared" si="419"/>
        <v>0</v>
      </c>
      <c r="EWF75" s="5">
        <f t="shared" si="419"/>
        <v>0</v>
      </c>
      <c r="EWG75" s="5">
        <f t="shared" si="419"/>
        <v>0</v>
      </c>
      <c r="EWH75" s="5">
        <f t="shared" si="419"/>
        <v>0</v>
      </c>
      <c r="EWI75" s="5">
        <f t="shared" si="419"/>
        <v>0</v>
      </c>
      <c r="EWJ75" s="5">
        <f t="shared" si="419"/>
        <v>0</v>
      </c>
      <c r="EWK75" s="5">
        <f t="shared" si="419"/>
        <v>0</v>
      </c>
      <c r="EWL75" s="5">
        <f t="shared" si="419"/>
        <v>0</v>
      </c>
      <c r="EWM75" s="5">
        <f t="shared" si="419"/>
        <v>0</v>
      </c>
      <c r="EWN75" s="5">
        <f t="shared" si="419"/>
        <v>0</v>
      </c>
      <c r="EWO75" s="5">
        <f t="shared" si="419"/>
        <v>0</v>
      </c>
      <c r="EWP75" s="5">
        <f t="shared" si="419"/>
        <v>0</v>
      </c>
      <c r="EWQ75" s="5">
        <f t="shared" si="419"/>
        <v>0</v>
      </c>
      <c r="EWR75" s="5">
        <f t="shared" si="419"/>
        <v>0</v>
      </c>
      <c r="EWS75" s="5">
        <f t="shared" si="419"/>
        <v>0</v>
      </c>
      <c r="EWT75" s="5">
        <f t="shared" si="419"/>
        <v>0</v>
      </c>
      <c r="EWU75" s="5">
        <f t="shared" si="419"/>
        <v>0</v>
      </c>
      <c r="EWV75" s="5">
        <f t="shared" si="419"/>
        <v>0</v>
      </c>
      <c r="EWW75" s="5">
        <f t="shared" si="419"/>
        <v>0</v>
      </c>
      <c r="EWX75" s="5">
        <f t="shared" si="419"/>
        <v>0</v>
      </c>
      <c r="EWY75" s="5">
        <f t="shared" si="419"/>
        <v>0</v>
      </c>
      <c r="EWZ75" s="5">
        <f t="shared" si="419"/>
        <v>0</v>
      </c>
      <c r="EXA75" s="5">
        <f t="shared" si="419"/>
        <v>0</v>
      </c>
      <c r="EXB75" s="5">
        <f t="shared" si="419"/>
        <v>0</v>
      </c>
      <c r="EXC75" s="5">
        <f t="shared" si="419"/>
        <v>0</v>
      </c>
      <c r="EXD75" s="5">
        <f t="shared" si="419"/>
        <v>0</v>
      </c>
      <c r="EXE75" s="5">
        <f t="shared" si="419"/>
        <v>0</v>
      </c>
      <c r="EXF75" s="5">
        <f t="shared" si="419"/>
        <v>0</v>
      </c>
      <c r="EXG75" s="5">
        <f t="shared" si="419"/>
        <v>0</v>
      </c>
      <c r="EXH75" s="5">
        <f t="shared" si="419"/>
        <v>0</v>
      </c>
      <c r="EXI75" s="5">
        <f t="shared" si="419"/>
        <v>0</v>
      </c>
      <c r="EXJ75" s="5">
        <f t="shared" si="419"/>
        <v>0</v>
      </c>
      <c r="EXK75" s="5">
        <f t="shared" si="419"/>
        <v>0</v>
      </c>
      <c r="EXL75" s="5">
        <f t="shared" si="419"/>
        <v>0</v>
      </c>
      <c r="EXM75" s="5">
        <f t="shared" si="419"/>
        <v>0</v>
      </c>
      <c r="EXN75" s="5">
        <f t="shared" si="419"/>
        <v>0</v>
      </c>
      <c r="EXO75" s="5">
        <f t="shared" si="419"/>
        <v>0</v>
      </c>
      <c r="EXP75" s="5">
        <f t="shared" si="419"/>
        <v>0</v>
      </c>
      <c r="EXQ75" s="5">
        <f t="shared" si="419"/>
        <v>0</v>
      </c>
      <c r="EXR75" s="5">
        <f t="shared" si="419"/>
        <v>0</v>
      </c>
      <c r="EXS75" s="5">
        <f t="shared" si="419"/>
        <v>0</v>
      </c>
      <c r="EXT75" s="5">
        <f t="shared" si="419"/>
        <v>0</v>
      </c>
      <c r="EXU75" s="5">
        <f t="shared" si="419"/>
        <v>0</v>
      </c>
      <c r="EXV75" s="5">
        <f t="shared" si="419"/>
        <v>0</v>
      </c>
      <c r="EXW75" s="5">
        <f t="shared" si="419"/>
        <v>0</v>
      </c>
      <c r="EXX75" s="5">
        <f t="shared" si="419"/>
        <v>0</v>
      </c>
      <c r="EXY75" s="5">
        <f t="shared" si="419"/>
        <v>0</v>
      </c>
      <c r="EXZ75" s="5">
        <f t="shared" si="419"/>
        <v>0</v>
      </c>
      <c r="EYA75" s="5">
        <f t="shared" si="419"/>
        <v>0</v>
      </c>
      <c r="EYB75" s="5">
        <f t="shared" si="419"/>
        <v>0</v>
      </c>
      <c r="EYC75" s="5">
        <f t="shared" si="419"/>
        <v>0</v>
      </c>
      <c r="EYD75" s="5">
        <f t="shared" si="419"/>
        <v>0</v>
      </c>
      <c r="EYE75" s="5">
        <f t="shared" si="419"/>
        <v>0</v>
      </c>
      <c r="EYF75" s="5">
        <f t="shared" si="419"/>
        <v>0</v>
      </c>
      <c r="EYG75" s="5">
        <f t="shared" si="419"/>
        <v>0</v>
      </c>
      <c r="EYH75" s="5">
        <f t="shared" si="419"/>
        <v>0</v>
      </c>
      <c r="EYI75" s="5">
        <f t="shared" ref="EYI75:FAT75" si="420">IF(EYI2&gt;year_stop,0,EYH78)</f>
        <v>0</v>
      </c>
      <c r="EYJ75" s="5">
        <f t="shared" si="420"/>
        <v>0</v>
      </c>
      <c r="EYK75" s="5">
        <f t="shared" si="420"/>
        <v>0</v>
      </c>
      <c r="EYL75" s="5">
        <f t="shared" si="420"/>
        <v>0</v>
      </c>
      <c r="EYM75" s="5">
        <f t="shared" si="420"/>
        <v>0</v>
      </c>
      <c r="EYN75" s="5">
        <f t="shared" si="420"/>
        <v>0</v>
      </c>
      <c r="EYO75" s="5">
        <f t="shared" si="420"/>
        <v>0</v>
      </c>
      <c r="EYP75" s="5">
        <f t="shared" si="420"/>
        <v>0</v>
      </c>
      <c r="EYQ75" s="5">
        <f t="shared" si="420"/>
        <v>0</v>
      </c>
      <c r="EYR75" s="5">
        <f t="shared" si="420"/>
        <v>0</v>
      </c>
      <c r="EYS75" s="5">
        <f t="shared" si="420"/>
        <v>0</v>
      </c>
      <c r="EYT75" s="5">
        <f t="shared" si="420"/>
        <v>0</v>
      </c>
      <c r="EYU75" s="5">
        <f t="shared" si="420"/>
        <v>0</v>
      </c>
      <c r="EYV75" s="5">
        <f t="shared" si="420"/>
        <v>0</v>
      </c>
      <c r="EYW75" s="5">
        <f t="shared" si="420"/>
        <v>0</v>
      </c>
      <c r="EYX75" s="5">
        <f t="shared" si="420"/>
        <v>0</v>
      </c>
      <c r="EYY75" s="5">
        <f t="shared" si="420"/>
        <v>0</v>
      </c>
      <c r="EYZ75" s="5">
        <f t="shared" si="420"/>
        <v>0</v>
      </c>
      <c r="EZA75" s="5">
        <f t="shared" si="420"/>
        <v>0</v>
      </c>
      <c r="EZB75" s="5">
        <f t="shared" si="420"/>
        <v>0</v>
      </c>
      <c r="EZC75" s="5">
        <f t="shared" si="420"/>
        <v>0</v>
      </c>
      <c r="EZD75" s="5">
        <f t="shared" si="420"/>
        <v>0</v>
      </c>
      <c r="EZE75" s="5">
        <f t="shared" si="420"/>
        <v>0</v>
      </c>
      <c r="EZF75" s="5">
        <f t="shared" si="420"/>
        <v>0</v>
      </c>
      <c r="EZG75" s="5">
        <f t="shared" si="420"/>
        <v>0</v>
      </c>
      <c r="EZH75" s="5">
        <f t="shared" si="420"/>
        <v>0</v>
      </c>
      <c r="EZI75" s="5">
        <f t="shared" si="420"/>
        <v>0</v>
      </c>
      <c r="EZJ75" s="5">
        <f t="shared" si="420"/>
        <v>0</v>
      </c>
      <c r="EZK75" s="5">
        <f t="shared" si="420"/>
        <v>0</v>
      </c>
      <c r="EZL75" s="5">
        <f t="shared" si="420"/>
        <v>0</v>
      </c>
      <c r="EZM75" s="5">
        <f t="shared" si="420"/>
        <v>0</v>
      </c>
      <c r="EZN75" s="5">
        <f t="shared" si="420"/>
        <v>0</v>
      </c>
      <c r="EZO75" s="5">
        <f t="shared" si="420"/>
        <v>0</v>
      </c>
      <c r="EZP75" s="5">
        <f t="shared" si="420"/>
        <v>0</v>
      </c>
      <c r="EZQ75" s="5">
        <f t="shared" si="420"/>
        <v>0</v>
      </c>
      <c r="EZR75" s="5">
        <f t="shared" si="420"/>
        <v>0</v>
      </c>
      <c r="EZS75" s="5">
        <f t="shared" si="420"/>
        <v>0</v>
      </c>
      <c r="EZT75" s="5">
        <f t="shared" si="420"/>
        <v>0</v>
      </c>
      <c r="EZU75" s="5">
        <f t="shared" si="420"/>
        <v>0</v>
      </c>
      <c r="EZV75" s="5">
        <f t="shared" si="420"/>
        <v>0</v>
      </c>
      <c r="EZW75" s="5">
        <f t="shared" si="420"/>
        <v>0</v>
      </c>
      <c r="EZX75" s="5">
        <f t="shared" si="420"/>
        <v>0</v>
      </c>
      <c r="EZY75" s="5">
        <f t="shared" si="420"/>
        <v>0</v>
      </c>
      <c r="EZZ75" s="5">
        <f t="shared" si="420"/>
        <v>0</v>
      </c>
      <c r="FAA75" s="5">
        <f t="shared" si="420"/>
        <v>0</v>
      </c>
      <c r="FAB75" s="5">
        <f t="shared" si="420"/>
        <v>0</v>
      </c>
      <c r="FAC75" s="5">
        <f t="shared" si="420"/>
        <v>0</v>
      </c>
      <c r="FAD75" s="5">
        <f t="shared" si="420"/>
        <v>0</v>
      </c>
      <c r="FAE75" s="5">
        <f t="shared" si="420"/>
        <v>0</v>
      </c>
      <c r="FAF75" s="5">
        <f t="shared" si="420"/>
        <v>0</v>
      </c>
      <c r="FAG75" s="5">
        <f t="shared" si="420"/>
        <v>0</v>
      </c>
      <c r="FAH75" s="5">
        <f t="shared" si="420"/>
        <v>0</v>
      </c>
      <c r="FAI75" s="5">
        <f t="shared" si="420"/>
        <v>0</v>
      </c>
      <c r="FAJ75" s="5">
        <f t="shared" si="420"/>
        <v>0</v>
      </c>
      <c r="FAK75" s="5">
        <f t="shared" si="420"/>
        <v>0</v>
      </c>
      <c r="FAL75" s="5">
        <f t="shared" si="420"/>
        <v>0</v>
      </c>
      <c r="FAM75" s="5">
        <f t="shared" si="420"/>
        <v>0</v>
      </c>
      <c r="FAN75" s="5">
        <f t="shared" si="420"/>
        <v>0</v>
      </c>
      <c r="FAO75" s="5">
        <f t="shared" si="420"/>
        <v>0</v>
      </c>
      <c r="FAP75" s="5">
        <f t="shared" si="420"/>
        <v>0</v>
      </c>
      <c r="FAQ75" s="5">
        <f t="shared" si="420"/>
        <v>0</v>
      </c>
      <c r="FAR75" s="5">
        <f t="shared" si="420"/>
        <v>0</v>
      </c>
      <c r="FAS75" s="5">
        <f t="shared" si="420"/>
        <v>0</v>
      </c>
      <c r="FAT75" s="5">
        <f t="shared" si="420"/>
        <v>0</v>
      </c>
      <c r="FAU75" s="5">
        <f t="shared" ref="FAU75:FDF75" si="421">IF(FAU2&gt;year_stop,0,FAT78)</f>
        <v>0</v>
      </c>
      <c r="FAV75" s="5">
        <f t="shared" si="421"/>
        <v>0</v>
      </c>
      <c r="FAW75" s="5">
        <f t="shared" si="421"/>
        <v>0</v>
      </c>
      <c r="FAX75" s="5">
        <f t="shared" si="421"/>
        <v>0</v>
      </c>
      <c r="FAY75" s="5">
        <f t="shared" si="421"/>
        <v>0</v>
      </c>
      <c r="FAZ75" s="5">
        <f t="shared" si="421"/>
        <v>0</v>
      </c>
      <c r="FBA75" s="5">
        <f t="shared" si="421"/>
        <v>0</v>
      </c>
      <c r="FBB75" s="5">
        <f t="shared" si="421"/>
        <v>0</v>
      </c>
      <c r="FBC75" s="5">
        <f t="shared" si="421"/>
        <v>0</v>
      </c>
      <c r="FBD75" s="5">
        <f t="shared" si="421"/>
        <v>0</v>
      </c>
      <c r="FBE75" s="5">
        <f t="shared" si="421"/>
        <v>0</v>
      </c>
      <c r="FBF75" s="5">
        <f t="shared" si="421"/>
        <v>0</v>
      </c>
      <c r="FBG75" s="5">
        <f t="shared" si="421"/>
        <v>0</v>
      </c>
      <c r="FBH75" s="5">
        <f t="shared" si="421"/>
        <v>0</v>
      </c>
      <c r="FBI75" s="5">
        <f t="shared" si="421"/>
        <v>0</v>
      </c>
      <c r="FBJ75" s="5">
        <f t="shared" si="421"/>
        <v>0</v>
      </c>
      <c r="FBK75" s="5">
        <f t="shared" si="421"/>
        <v>0</v>
      </c>
      <c r="FBL75" s="5">
        <f t="shared" si="421"/>
        <v>0</v>
      </c>
      <c r="FBM75" s="5">
        <f t="shared" si="421"/>
        <v>0</v>
      </c>
      <c r="FBN75" s="5">
        <f t="shared" si="421"/>
        <v>0</v>
      </c>
      <c r="FBO75" s="5">
        <f t="shared" si="421"/>
        <v>0</v>
      </c>
      <c r="FBP75" s="5">
        <f t="shared" si="421"/>
        <v>0</v>
      </c>
      <c r="FBQ75" s="5">
        <f t="shared" si="421"/>
        <v>0</v>
      </c>
      <c r="FBR75" s="5">
        <f t="shared" si="421"/>
        <v>0</v>
      </c>
      <c r="FBS75" s="5">
        <f t="shared" si="421"/>
        <v>0</v>
      </c>
      <c r="FBT75" s="5">
        <f t="shared" si="421"/>
        <v>0</v>
      </c>
      <c r="FBU75" s="5">
        <f t="shared" si="421"/>
        <v>0</v>
      </c>
      <c r="FBV75" s="5">
        <f t="shared" si="421"/>
        <v>0</v>
      </c>
      <c r="FBW75" s="5">
        <f t="shared" si="421"/>
        <v>0</v>
      </c>
      <c r="FBX75" s="5">
        <f t="shared" si="421"/>
        <v>0</v>
      </c>
      <c r="FBY75" s="5">
        <f t="shared" si="421"/>
        <v>0</v>
      </c>
      <c r="FBZ75" s="5">
        <f t="shared" si="421"/>
        <v>0</v>
      </c>
      <c r="FCA75" s="5">
        <f t="shared" si="421"/>
        <v>0</v>
      </c>
      <c r="FCB75" s="5">
        <f t="shared" si="421"/>
        <v>0</v>
      </c>
      <c r="FCC75" s="5">
        <f t="shared" si="421"/>
        <v>0</v>
      </c>
      <c r="FCD75" s="5">
        <f t="shared" si="421"/>
        <v>0</v>
      </c>
      <c r="FCE75" s="5">
        <f t="shared" si="421"/>
        <v>0</v>
      </c>
      <c r="FCF75" s="5">
        <f t="shared" si="421"/>
        <v>0</v>
      </c>
      <c r="FCG75" s="5">
        <f t="shared" si="421"/>
        <v>0</v>
      </c>
      <c r="FCH75" s="5">
        <f t="shared" si="421"/>
        <v>0</v>
      </c>
      <c r="FCI75" s="5">
        <f t="shared" si="421"/>
        <v>0</v>
      </c>
      <c r="FCJ75" s="5">
        <f t="shared" si="421"/>
        <v>0</v>
      </c>
      <c r="FCK75" s="5">
        <f t="shared" si="421"/>
        <v>0</v>
      </c>
      <c r="FCL75" s="5">
        <f t="shared" si="421"/>
        <v>0</v>
      </c>
      <c r="FCM75" s="5">
        <f t="shared" si="421"/>
        <v>0</v>
      </c>
      <c r="FCN75" s="5">
        <f t="shared" si="421"/>
        <v>0</v>
      </c>
      <c r="FCO75" s="5">
        <f t="shared" si="421"/>
        <v>0</v>
      </c>
      <c r="FCP75" s="5">
        <f t="shared" si="421"/>
        <v>0</v>
      </c>
      <c r="FCQ75" s="5">
        <f t="shared" si="421"/>
        <v>0</v>
      </c>
      <c r="FCR75" s="5">
        <f t="shared" si="421"/>
        <v>0</v>
      </c>
      <c r="FCS75" s="5">
        <f t="shared" si="421"/>
        <v>0</v>
      </c>
      <c r="FCT75" s="5">
        <f t="shared" si="421"/>
        <v>0</v>
      </c>
      <c r="FCU75" s="5">
        <f t="shared" si="421"/>
        <v>0</v>
      </c>
      <c r="FCV75" s="5">
        <f t="shared" si="421"/>
        <v>0</v>
      </c>
      <c r="FCW75" s="5">
        <f t="shared" si="421"/>
        <v>0</v>
      </c>
      <c r="FCX75" s="5">
        <f t="shared" si="421"/>
        <v>0</v>
      </c>
      <c r="FCY75" s="5">
        <f t="shared" si="421"/>
        <v>0</v>
      </c>
      <c r="FCZ75" s="5">
        <f t="shared" si="421"/>
        <v>0</v>
      </c>
      <c r="FDA75" s="5">
        <f t="shared" si="421"/>
        <v>0</v>
      </c>
      <c r="FDB75" s="5">
        <f t="shared" si="421"/>
        <v>0</v>
      </c>
      <c r="FDC75" s="5">
        <f t="shared" si="421"/>
        <v>0</v>
      </c>
      <c r="FDD75" s="5">
        <f t="shared" si="421"/>
        <v>0</v>
      </c>
      <c r="FDE75" s="5">
        <f t="shared" si="421"/>
        <v>0</v>
      </c>
      <c r="FDF75" s="5">
        <f t="shared" si="421"/>
        <v>0</v>
      </c>
      <c r="FDG75" s="5">
        <f t="shared" ref="FDG75:FFR75" si="422">IF(FDG2&gt;year_stop,0,FDF78)</f>
        <v>0</v>
      </c>
      <c r="FDH75" s="5">
        <f t="shared" si="422"/>
        <v>0</v>
      </c>
      <c r="FDI75" s="5">
        <f t="shared" si="422"/>
        <v>0</v>
      </c>
      <c r="FDJ75" s="5">
        <f t="shared" si="422"/>
        <v>0</v>
      </c>
      <c r="FDK75" s="5">
        <f t="shared" si="422"/>
        <v>0</v>
      </c>
      <c r="FDL75" s="5">
        <f t="shared" si="422"/>
        <v>0</v>
      </c>
      <c r="FDM75" s="5">
        <f t="shared" si="422"/>
        <v>0</v>
      </c>
      <c r="FDN75" s="5">
        <f t="shared" si="422"/>
        <v>0</v>
      </c>
      <c r="FDO75" s="5">
        <f t="shared" si="422"/>
        <v>0</v>
      </c>
      <c r="FDP75" s="5">
        <f t="shared" si="422"/>
        <v>0</v>
      </c>
      <c r="FDQ75" s="5">
        <f t="shared" si="422"/>
        <v>0</v>
      </c>
      <c r="FDR75" s="5">
        <f t="shared" si="422"/>
        <v>0</v>
      </c>
      <c r="FDS75" s="5">
        <f t="shared" si="422"/>
        <v>0</v>
      </c>
      <c r="FDT75" s="5">
        <f t="shared" si="422"/>
        <v>0</v>
      </c>
      <c r="FDU75" s="5">
        <f t="shared" si="422"/>
        <v>0</v>
      </c>
      <c r="FDV75" s="5">
        <f t="shared" si="422"/>
        <v>0</v>
      </c>
      <c r="FDW75" s="5">
        <f t="shared" si="422"/>
        <v>0</v>
      </c>
      <c r="FDX75" s="5">
        <f t="shared" si="422"/>
        <v>0</v>
      </c>
      <c r="FDY75" s="5">
        <f t="shared" si="422"/>
        <v>0</v>
      </c>
      <c r="FDZ75" s="5">
        <f t="shared" si="422"/>
        <v>0</v>
      </c>
      <c r="FEA75" s="5">
        <f t="shared" si="422"/>
        <v>0</v>
      </c>
      <c r="FEB75" s="5">
        <f t="shared" si="422"/>
        <v>0</v>
      </c>
      <c r="FEC75" s="5">
        <f t="shared" si="422"/>
        <v>0</v>
      </c>
      <c r="FED75" s="5">
        <f t="shared" si="422"/>
        <v>0</v>
      </c>
      <c r="FEE75" s="5">
        <f t="shared" si="422"/>
        <v>0</v>
      </c>
      <c r="FEF75" s="5">
        <f t="shared" si="422"/>
        <v>0</v>
      </c>
      <c r="FEG75" s="5">
        <f t="shared" si="422"/>
        <v>0</v>
      </c>
      <c r="FEH75" s="5">
        <f t="shared" si="422"/>
        <v>0</v>
      </c>
      <c r="FEI75" s="5">
        <f t="shared" si="422"/>
        <v>0</v>
      </c>
      <c r="FEJ75" s="5">
        <f t="shared" si="422"/>
        <v>0</v>
      </c>
      <c r="FEK75" s="5">
        <f t="shared" si="422"/>
        <v>0</v>
      </c>
      <c r="FEL75" s="5">
        <f t="shared" si="422"/>
        <v>0</v>
      </c>
      <c r="FEM75" s="5">
        <f t="shared" si="422"/>
        <v>0</v>
      </c>
      <c r="FEN75" s="5">
        <f t="shared" si="422"/>
        <v>0</v>
      </c>
      <c r="FEO75" s="5">
        <f t="shared" si="422"/>
        <v>0</v>
      </c>
      <c r="FEP75" s="5">
        <f t="shared" si="422"/>
        <v>0</v>
      </c>
      <c r="FEQ75" s="5">
        <f t="shared" si="422"/>
        <v>0</v>
      </c>
      <c r="FER75" s="5">
        <f t="shared" si="422"/>
        <v>0</v>
      </c>
      <c r="FES75" s="5">
        <f t="shared" si="422"/>
        <v>0</v>
      </c>
      <c r="FET75" s="5">
        <f t="shared" si="422"/>
        <v>0</v>
      </c>
      <c r="FEU75" s="5">
        <f t="shared" si="422"/>
        <v>0</v>
      </c>
      <c r="FEV75" s="5">
        <f t="shared" si="422"/>
        <v>0</v>
      </c>
      <c r="FEW75" s="5">
        <f t="shared" si="422"/>
        <v>0</v>
      </c>
      <c r="FEX75" s="5">
        <f t="shared" si="422"/>
        <v>0</v>
      </c>
      <c r="FEY75" s="5">
        <f t="shared" si="422"/>
        <v>0</v>
      </c>
      <c r="FEZ75" s="5">
        <f t="shared" si="422"/>
        <v>0</v>
      </c>
      <c r="FFA75" s="5">
        <f t="shared" si="422"/>
        <v>0</v>
      </c>
      <c r="FFB75" s="5">
        <f t="shared" si="422"/>
        <v>0</v>
      </c>
      <c r="FFC75" s="5">
        <f t="shared" si="422"/>
        <v>0</v>
      </c>
      <c r="FFD75" s="5">
        <f t="shared" si="422"/>
        <v>0</v>
      </c>
      <c r="FFE75" s="5">
        <f t="shared" si="422"/>
        <v>0</v>
      </c>
      <c r="FFF75" s="5">
        <f t="shared" si="422"/>
        <v>0</v>
      </c>
      <c r="FFG75" s="5">
        <f t="shared" si="422"/>
        <v>0</v>
      </c>
      <c r="FFH75" s="5">
        <f t="shared" si="422"/>
        <v>0</v>
      </c>
      <c r="FFI75" s="5">
        <f t="shared" si="422"/>
        <v>0</v>
      </c>
      <c r="FFJ75" s="5">
        <f t="shared" si="422"/>
        <v>0</v>
      </c>
      <c r="FFK75" s="5">
        <f t="shared" si="422"/>
        <v>0</v>
      </c>
      <c r="FFL75" s="5">
        <f t="shared" si="422"/>
        <v>0</v>
      </c>
      <c r="FFM75" s="5">
        <f t="shared" si="422"/>
        <v>0</v>
      </c>
      <c r="FFN75" s="5">
        <f t="shared" si="422"/>
        <v>0</v>
      </c>
      <c r="FFO75" s="5">
        <f t="shared" si="422"/>
        <v>0</v>
      </c>
      <c r="FFP75" s="5">
        <f t="shared" si="422"/>
        <v>0</v>
      </c>
      <c r="FFQ75" s="5">
        <f t="shared" si="422"/>
        <v>0</v>
      </c>
      <c r="FFR75" s="5">
        <f t="shared" si="422"/>
        <v>0</v>
      </c>
      <c r="FFS75" s="5">
        <f t="shared" ref="FFS75:FID75" si="423">IF(FFS2&gt;year_stop,0,FFR78)</f>
        <v>0</v>
      </c>
      <c r="FFT75" s="5">
        <f t="shared" si="423"/>
        <v>0</v>
      </c>
      <c r="FFU75" s="5">
        <f t="shared" si="423"/>
        <v>0</v>
      </c>
      <c r="FFV75" s="5">
        <f t="shared" si="423"/>
        <v>0</v>
      </c>
      <c r="FFW75" s="5">
        <f t="shared" si="423"/>
        <v>0</v>
      </c>
      <c r="FFX75" s="5">
        <f t="shared" si="423"/>
        <v>0</v>
      </c>
      <c r="FFY75" s="5">
        <f t="shared" si="423"/>
        <v>0</v>
      </c>
      <c r="FFZ75" s="5">
        <f t="shared" si="423"/>
        <v>0</v>
      </c>
      <c r="FGA75" s="5">
        <f t="shared" si="423"/>
        <v>0</v>
      </c>
      <c r="FGB75" s="5">
        <f t="shared" si="423"/>
        <v>0</v>
      </c>
      <c r="FGC75" s="5">
        <f t="shared" si="423"/>
        <v>0</v>
      </c>
      <c r="FGD75" s="5">
        <f t="shared" si="423"/>
        <v>0</v>
      </c>
      <c r="FGE75" s="5">
        <f t="shared" si="423"/>
        <v>0</v>
      </c>
      <c r="FGF75" s="5">
        <f t="shared" si="423"/>
        <v>0</v>
      </c>
      <c r="FGG75" s="5">
        <f t="shared" si="423"/>
        <v>0</v>
      </c>
      <c r="FGH75" s="5">
        <f t="shared" si="423"/>
        <v>0</v>
      </c>
      <c r="FGI75" s="5">
        <f t="shared" si="423"/>
        <v>0</v>
      </c>
      <c r="FGJ75" s="5">
        <f t="shared" si="423"/>
        <v>0</v>
      </c>
      <c r="FGK75" s="5">
        <f t="shared" si="423"/>
        <v>0</v>
      </c>
      <c r="FGL75" s="5">
        <f t="shared" si="423"/>
        <v>0</v>
      </c>
      <c r="FGM75" s="5">
        <f t="shared" si="423"/>
        <v>0</v>
      </c>
      <c r="FGN75" s="5">
        <f t="shared" si="423"/>
        <v>0</v>
      </c>
      <c r="FGO75" s="5">
        <f t="shared" si="423"/>
        <v>0</v>
      </c>
      <c r="FGP75" s="5">
        <f t="shared" si="423"/>
        <v>0</v>
      </c>
      <c r="FGQ75" s="5">
        <f t="shared" si="423"/>
        <v>0</v>
      </c>
      <c r="FGR75" s="5">
        <f t="shared" si="423"/>
        <v>0</v>
      </c>
      <c r="FGS75" s="5">
        <f t="shared" si="423"/>
        <v>0</v>
      </c>
      <c r="FGT75" s="5">
        <f t="shared" si="423"/>
        <v>0</v>
      </c>
      <c r="FGU75" s="5">
        <f t="shared" si="423"/>
        <v>0</v>
      </c>
      <c r="FGV75" s="5">
        <f t="shared" si="423"/>
        <v>0</v>
      </c>
      <c r="FGW75" s="5">
        <f t="shared" si="423"/>
        <v>0</v>
      </c>
      <c r="FGX75" s="5">
        <f t="shared" si="423"/>
        <v>0</v>
      </c>
      <c r="FGY75" s="5">
        <f t="shared" si="423"/>
        <v>0</v>
      </c>
      <c r="FGZ75" s="5">
        <f t="shared" si="423"/>
        <v>0</v>
      </c>
      <c r="FHA75" s="5">
        <f t="shared" si="423"/>
        <v>0</v>
      </c>
      <c r="FHB75" s="5">
        <f t="shared" si="423"/>
        <v>0</v>
      </c>
      <c r="FHC75" s="5">
        <f t="shared" si="423"/>
        <v>0</v>
      </c>
      <c r="FHD75" s="5">
        <f t="shared" si="423"/>
        <v>0</v>
      </c>
      <c r="FHE75" s="5">
        <f t="shared" si="423"/>
        <v>0</v>
      </c>
      <c r="FHF75" s="5">
        <f t="shared" si="423"/>
        <v>0</v>
      </c>
      <c r="FHG75" s="5">
        <f t="shared" si="423"/>
        <v>0</v>
      </c>
      <c r="FHH75" s="5">
        <f t="shared" si="423"/>
        <v>0</v>
      </c>
      <c r="FHI75" s="5">
        <f t="shared" si="423"/>
        <v>0</v>
      </c>
      <c r="FHJ75" s="5">
        <f t="shared" si="423"/>
        <v>0</v>
      </c>
      <c r="FHK75" s="5">
        <f t="shared" si="423"/>
        <v>0</v>
      </c>
      <c r="FHL75" s="5">
        <f t="shared" si="423"/>
        <v>0</v>
      </c>
      <c r="FHM75" s="5">
        <f t="shared" si="423"/>
        <v>0</v>
      </c>
      <c r="FHN75" s="5">
        <f t="shared" si="423"/>
        <v>0</v>
      </c>
      <c r="FHO75" s="5">
        <f t="shared" si="423"/>
        <v>0</v>
      </c>
      <c r="FHP75" s="5">
        <f t="shared" si="423"/>
        <v>0</v>
      </c>
      <c r="FHQ75" s="5">
        <f t="shared" si="423"/>
        <v>0</v>
      </c>
      <c r="FHR75" s="5">
        <f t="shared" si="423"/>
        <v>0</v>
      </c>
      <c r="FHS75" s="5">
        <f t="shared" si="423"/>
        <v>0</v>
      </c>
      <c r="FHT75" s="5">
        <f t="shared" si="423"/>
        <v>0</v>
      </c>
      <c r="FHU75" s="5">
        <f t="shared" si="423"/>
        <v>0</v>
      </c>
      <c r="FHV75" s="5">
        <f t="shared" si="423"/>
        <v>0</v>
      </c>
      <c r="FHW75" s="5">
        <f t="shared" si="423"/>
        <v>0</v>
      </c>
      <c r="FHX75" s="5">
        <f t="shared" si="423"/>
        <v>0</v>
      </c>
      <c r="FHY75" s="5">
        <f t="shared" si="423"/>
        <v>0</v>
      </c>
      <c r="FHZ75" s="5">
        <f t="shared" si="423"/>
        <v>0</v>
      </c>
      <c r="FIA75" s="5">
        <f t="shared" si="423"/>
        <v>0</v>
      </c>
      <c r="FIB75" s="5">
        <f t="shared" si="423"/>
        <v>0</v>
      </c>
      <c r="FIC75" s="5">
        <f t="shared" si="423"/>
        <v>0</v>
      </c>
      <c r="FID75" s="5">
        <f t="shared" si="423"/>
        <v>0</v>
      </c>
      <c r="FIE75" s="5">
        <f t="shared" ref="FIE75:FKP75" si="424">IF(FIE2&gt;year_stop,0,FID78)</f>
        <v>0</v>
      </c>
      <c r="FIF75" s="5">
        <f t="shared" si="424"/>
        <v>0</v>
      </c>
      <c r="FIG75" s="5">
        <f t="shared" si="424"/>
        <v>0</v>
      </c>
      <c r="FIH75" s="5">
        <f t="shared" si="424"/>
        <v>0</v>
      </c>
      <c r="FII75" s="5">
        <f t="shared" si="424"/>
        <v>0</v>
      </c>
      <c r="FIJ75" s="5">
        <f t="shared" si="424"/>
        <v>0</v>
      </c>
      <c r="FIK75" s="5">
        <f t="shared" si="424"/>
        <v>0</v>
      </c>
      <c r="FIL75" s="5">
        <f t="shared" si="424"/>
        <v>0</v>
      </c>
      <c r="FIM75" s="5">
        <f t="shared" si="424"/>
        <v>0</v>
      </c>
      <c r="FIN75" s="5">
        <f t="shared" si="424"/>
        <v>0</v>
      </c>
      <c r="FIO75" s="5">
        <f t="shared" si="424"/>
        <v>0</v>
      </c>
      <c r="FIP75" s="5">
        <f t="shared" si="424"/>
        <v>0</v>
      </c>
      <c r="FIQ75" s="5">
        <f t="shared" si="424"/>
        <v>0</v>
      </c>
      <c r="FIR75" s="5">
        <f t="shared" si="424"/>
        <v>0</v>
      </c>
      <c r="FIS75" s="5">
        <f t="shared" si="424"/>
        <v>0</v>
      </c>
      <c r="FIT75" s="5">
        <f t="shared" si="424"/>
        <v>0</v>
      </c>
      <c r="FIU75" s="5">
        <f t="shared" si="424"/>
        <v>0</v>
      </c>
      <c r="FIV75" s="5">
        <f t="shared" si="424"/>
        <v>0</v>
      </c>
      <c r="FIW75" s="5">
        <f t="shared" si="424"/>
        <v>0</v>
      </c>
      <c r="FIX75" s="5">
        <f t="shared" si="424"/>
        <v>0</v>
      </c>
      <c r="FIY75" s="5">
        <f t="shared" si="424"/>
        <v>0</v>
      </c>
      <c r="FIZ75" s="5">
        <f t="shared" si="424"/>
        <v>0</v>
      </c>
      <c r="FJA75" s="5">
        <f t="shared" si="424"/>
        <v>0</v>
      </c>
      <c r="FJB75" s="5">
        <f t="shared" si="424"/>
        <v>0</v>
      </c>
      <c r="FJC75" s="5">
        <f t="shared" si="424"/>
        <v>0</v>
      </c>
      <c r="FJD75" s="5">
        <f t="shared" si="424"/>
        <v>0</v>
      </c>
      <c r="FJE75" s="5">
        <f t="shared" si="424"/>
        <v>0</v>
      </c>
      <c r="FJF75" s="5">
        <f t="shared" si="424"/>
        <v>0</v>
      </c>
      <c r="FJG75" s="5">
        <f t="shared" si="424"/>
        <v>0</v>
      </c>
      <c r="FJH75" s="5">
        <f t="shared" si="424"/>
        <v>0</v>
      </c>
      <c r="FJI75" s="5">
        <f t="shared" si="424"/>
        <v>0</v>
      </c>
      <c r="FJJ75" s="5">
        <f t="shared" si="424"/>
        <v>0</v>
      </c>
      <c r="FJK75" s="5">
        <f t="shared" si="424"/>
        <v>0</v>
      </c>
      <c r="FJL75" s="5">
        <f t="shared" si="424"/>
        <v>0</v>
      </c>
      <c r="FJM75" s="5">
        <f t="shared" si="424"/>
        <v>0</v>
      </c>
      <c r="FJN75" s="5">
        <f t="shared" si="424"/>
        <v>0</v>
      </c>
      <c r="FJO75" s="5">
        <f t="shared" si="424"/>
        <v>0</v>
      </c>
      <c r="FJP75" s="5">
        <f t="shared" si="424"/>
        <v>0</v>
      </c>
      <c r="FJQ75" s="5">
        <f t="shared" si="424"/>
        <v>0</v>
      </c>
      <c r="FJR75" s="5">
        <f t="shared" si="424"/>
        <v>0</v>
      </c>
      <c r="FJS75" s="5">
        <f t="shared" si="424"/>
        <v>0</v>
      </c>
      <c r="FJT75" s="5">
        <f t="shared" si="424"/>
        <v>0</v>
      </c>
      <c r="FJU75" s="5">
        <f t="shared" si="424"/>
        <v>0</v>
      </c>
      <c r="FJV75" s="5">
        <f t="shared" si="424"/>
        <v>0</v>
      </c>
      <c r="FJW75" s="5">
        <f t="shared" si="424"/>
        <v>0</v>
      </c>
      <c r="FJX75" s="5">
        <f t="shared" si="424"/>
        <v>0</v>
      </c>
      <c r="FJY75" s="5">
        <f t="shared" si="424"/>
        <v>0</v>
      </c>
      <c r="FJZ75" s="5">
        <f t="shared" si="424"/>
        <v>0</v>
      </c>
      <c r="FKA75" s="5">
        <f t="shared" si="424"/>
        <v>0</v>
      </c>
      <c r="FKB75" s="5">
        <f t="shared" si="424"/>
        <v>0</v>
      </c>
      <c r="FKC75" s="5">
        <f t="shared" si="424"/>
        <v>0</v>
      </c>
      <c r="FKD75" s="5">
        <f t="shared" si="424"/>
        <v>0</v>
      </c>
      <c r="FKE75" s="5">
        <f t="shared" si="424"/>
        <v>0</v>
      </c>
      <c r="FKF75" s="5">
        <f t="shared" si="424"/>
        <v>0</v>
      </c>
      <c r="FKG75" s="5">
        <f t="shared" si="424"/>
        <v>0</v>
      </c>
      <c r="FKH75" s="5">
        <f t="shared" si="424"/>
        <v>0</v>
      </c>
      <c r="FKI75" s="5">
        <f t="shared" si="424"/>
        <v>0</v>
      </c>
      <c r="FKJ75" s="5">
        <f t="shared" si="424"/>
        <v>0</v>
      </c>
      <c r="FKK75" s="5">
        <f t="shared" si="424"/>
        <v>0</v>
      </c>
      <c r="FKL75" s="5">
        <f t="shared" si="424"/>
        <v>0</v>
      </c>
      <c r="FKM75" s="5">
        <f t="shared" si="424"/>
        <v>0</v>
      </c>
      <c r="FKN75" s="5">
        <f t="shared" si="424"/>
        <v>0</v>
      </c>
      <c r="FKO75" s="5">
        <f t="shared" si="424"/>
        <v>0</v>
      </c>
      <c r="FKP75" s="5">
        <f t="shared" si="424"/>
        <v>0</v>
      </c>
      <c r="FKQ75" s="5">
        <f t="shared" ref="FKQ75:FNB75" si="425">IF(FKQ2&gt;year_stop,0,FKP78)</f>
        <v>0</v>
      </c>
      <c r="FKR75" s="5">
        <f t="shared" si="425"/>
        <v>0</v>
      </c>
      <c r="FKS75" s="5">
        <f t="shared" si="425"/>
        <v>0</v>
      </c>
      <c r="FKT75" s="5">
        <f t="shared" si="425"/>
        <v>0</v>
      </c>
      <c r="FKU75" s="5">
        <f t="shared" si="425"/>
        <v>0</v>
      </c>
      <c r="FKV75" s="5">
        <f t="shared" si="425"/>
        <v>0</v>
      </c>
      <c r="FKW75" s="5">
        <f t="shared" si="425"/>
        <v>0</v>
      </c>
      <c r="FKX75" s="5">
        <f t="shared" si="425"/>
        <v>0</v>
      </c>
      <c r="FKY75" s="5">
        <f t="shared" si="425"/>
        <v>0</v>
      </c>
      <c r="FKZ75" s="5">
        <f t="shared" si="425"/>
        <v>0</v>
      </c>
      <c r="FLA75" s="5">
        <f t="shared" si="425"/>
        <v>0</v>
      </c>
      <c r="FLB75" s="5">
        <f t="shared" si="425"/>
        <v>0</v>
      </c>
      <c r="FLC75" s="5">
        <f t="shared" si="425"/>
        <v>0</v>
      </c>
      <c r="FLD75" s="5">
        <f t="shared" si="425"/>
        <v>0</v>
      </c>
      <c r="FLE75" s="5">
        <f t="shared" si="425"/>
        <v>0</v>
      </c>
      <c r="FLF75" s="5">
        <f t="shared" si="425"/>
        <v>0</v>
      </c>
      <c r="FLG75" s="5">
        <f t="shared" si="425"/>
        <v>0</v>
      </c>
      <c r="FLH75" s="5">
        <f t="shared" si="425"/>
        <v>0</v>
      </c>
      <c r="FLI75" s="5">
        <f t="shared" si="425"/>
        <v>0</v>
      </c>
      <c r="FLJ75" s="5">
        <f t="shared" si="425"/>
        <v>0</v>
      </c>
      <c r="FLK75" s="5">
        <f t="shared" si="425"/>
        <v>0</v>
      </c>
      <c r="FLL75" s="5">
        <f t="shared" si="425"/>
        <v>0</v>
      </c>
      <c r="FLM75" s="5">
        <f t="shared" si="425"/>
        <v>0</v>
      </c>
      <c r="FLN75" s="5">
        <f t="shared" si="425"/>
        <v>0</v>
      </c>
      <c r="FLO75" s="5">
        <f t="shared" si="425"/>
        <v>0</v>
      </c>
      <c r="FLP75" s="5">
        <f t="shared" si="425"/>
        <v>0</v>
      </c>
      <c r="FLQ75" s="5">
        <f t="shared" si="425"/>
        <v>0</v>
      </c>
      <c r="FLR75" s="5">
        <f t="shared" si="425"/>
        <v>0</v>
      </c>
      <c r="FLS75" s="5">
        <f t="shared" si="425"/>
        <v>0</v>
      </c>
      <c r="FLT75" s="5">
        <f t="shared" si="425"/>
        <v>0</v>
      </c>
      <c r="FLU75" s="5">
        <f t="shared" si="425"/>
        <v>0</v>
      </c>
      <c r="FLV75" s="5">
        <f t="shared" si="425"/>
        <v>0</v>
      </c>
      <c r="FLW75" s="5">
        <f t="shared" si="425"/>
        <v>0</v>
      </c>
      <c r="FLX75" s="5">
        <f t="shared" si="425"/>
        <v>0</v>
      </c>
      <c r="FLY75" s="5">
        <f t="shared" si="425"/>
        <v>0</v>
      </c>
      <c r="FLZ75" s="5">
        <f t="shared" si="425"/>
        <v>0</v>
      </c>
      <c r="FMA75" s="5">
        <f t="shared" si="425"/>
        <v>0</v>
      </c>
      <c r="FMB75" s="5">
        <f t="shared" si="425"/>
        <v>0</v>
      </c>
      <c r="FMC75" s="5">
        <f t="shared" si="425"/>
        <v>0</v>
      </c>
      <c r="FMD75" s="5">
        <f t="shared" si="425"/>
        <v>0</v>
      </c>
      <c r="FME75" s="5">
        <f t="shared" si="425"/>
        <v>0</v>
      </c>
      <c r="FMF75" s="5">
        <f t="shared" si="425"/>
        <v>0</v>
      </c>
      <c r="FMG75" s="5">
        <f t="shared" si="425"/>
        <v>0</v>
      </c>
      <c r="FMH75" s="5">
        <f t="shared" si="425"/>
        <v>0</v>
      </c>
      <c r="FMI75" s="5">
        <f t="shared" si="425"/>
        <v>0</v>
      </c>
      <c r="FMJ75" s="5">
        <f t="shared" si="425"/>
        <v>0</v>
      </c>
      <c r="FMK75" s="5">
        <f t="shared" si="425"/>
        <v>0</v>
      </c>
      <c r="FML75" s="5">
        <f t="shared" si="425"/>
        <v>0</v>
      </c>
      <c r="FMM75" s="5">
        <f t="shared" si="425"/>
        <v>0</v>
      </c>
      <c r="FMN75" s="5">
        <f t="shared" si="425"/>
        <v>0</v>
      </c>
      <c r="FMO75" s="5">
        <f t="shared" si="425"/>
        <v>0</v>
      </c>
      <c r="FMP75" s="5">
        <f t="shared" si="425"/>
        <v>0</v>
      </c>
      <c r="FMQ75" s="5">
        <f t="shared" si="425"/>
        <v>0</v>
      </c>
      <c r="FMR75" s="5">
        <f t="shared" si="425"/>
        <v>0</v>
      </c>
      <c r="FMS75" s="5">
        <f t="shared" si="425"/>
        <v>0</v>
      </c>
      <c r="FMT75" s="5">
        <f t="shared" si="425"/>
        <v>0</v>
      </c>
      <c r="FMU75" s="5">
        <f t="shared" si="425"/>
        <v>0</v>
      </c>
      <c r="FMV75" s="5">
        <f t="shared" si="425"/>
        <v>0</v>
      </c>
      <c r="FMW75" s="5">
        <f t="shared" si="425"/>
        <v>0</v>
      </c>
      <c r="FMX75" s="5">
        <f t="shared" si="425"/>
        <v>0</v>
      </c>
      <c r="FMY75" s="5">
        <f t="shared" si="425"/>
        <v>0</v>
      </c>
      <c r="FMZ75" s="5">
        <f t="shared" si="425"/>
        <v>0</v>
      </c>
      <c r="FNA75" s="5">
        <f t="shared" si="425"/>
        <v>0</v>
      </c>
      <c r="FNB75" s="5">
        <f t="shared" si="425"/>
        <v>0</v>
      </c>
      <c r="FNC75" s="5">
        <f t="shared" ref="FNC75:FPN75" si="426">IF(FNC2&gt;year_stop,0,FNB78)</f>
        <v>0</v>
      </c>
      <c r="FND75" s="5">
        <f t="shared" si="426"/>
        <v>0</v>
      </c>
      <c r="FNE75" s="5">
        <f t="shared" si="426"/>
        <v>0</v>
      </c>
      <c r="FNF75" s="5">
        <f t="shared" si="426"/>
        <v>0</v>
      </c>
      <c r="FNG75" s="5">
        <f t="shared" si="426"/>
        <v>0</v>
      </c>
      <c r="FNH75" s="5">
        <f t="shared" si="426"/>
        <v>0</v>
      </c>
      <c r="FNI75" s="5">
        <f t="shared" si="426"/>
        <v>0</v>
      </c>
      <c r="FNJ75" s="5">
        <f t="shared" si="426"/>
        <v>0</v>
      </c>
      <c r="FNK75" s="5">
        <f t="shared" si="426"/>
        <v>0</v>
      </c>
      <c r="FNL75" s="5">
        <f t="shared" si="426"/>
        <v>0</v>
      </c>
      <c r="FNM75" s="5">
        <f t="shared" si="426"/>
        <v>0</v>
      </c>
      <c r="FNN75" s="5">
        <f t="shared" si="426"/>
        <v>0</v>
      </c>
      <c r="FNO75" s="5">
        <f t="shared" si="426"/>
        <v>0</v>
      </c>
      <c r="FNP75" s="5">
        <f t="shared" si="426"/>
        <v>0</v>
      </c>
      <c r="FNQ75" s="5">
        <f t="shared" si="426"/>
        <v>0</v>
      </c>
      <c r="FNR75" s="5">
        <f t="shared" si="426"/>
        <v>0</v>
      </c>
      <c r="FNS75" s="5">
        <f t="shared" si="426"/>
        <v>0</v>
      </c>
      <c r="FNT75" s="5">
        <f t="shared" si="426"/>
        <v>0</v>
      </c>
      <c r="FNU75" s="5">
        <f t="shared" si="426"/>
        <v>0</v>
      </c>
      <c r="FNV75" s="5">
        <f t="shared" si="426"/>
        <v>0</v>
      </c>
      <c r="FNW75" s="5">
        <f t="shared" si="426"/>
        <v>0</v>
      </c>
      <c r="FNX75" s="5">
        <f t="shared" si="426"/>
        <v>0</v>
      </c>
      <c r="FNY75" s="5">
        <f t="shared" si="426"/>
        <v>0</v>
      </c>
      <c r="FNZ75" s="5">
        <f t="shared" si="426"/>
        <v>0</v>
      </c>
      <c r="FOA75" s="5">
        <f t="shared" si="426"/>
        <v>0</v>
      </c>
      <c r="FOB75" s="5">
        <f t="shared" si="426"/>
        <v>0</v>
      </c>
      <c r="FOC75" s="5">
        <f t="shared" si="426"/>
        <v>0</v>
      </c>
      <c r="FOD75" s="5">
        <f t="shared" si="426"/>
        <v>0</v>
      </c>
      <c r="FOE75" s="5">
        <f t="shared" si="426"/>
        <v>0</v>
      </c>
      <c r="FOF75" s="5">
        <f t="shared" si="426"/>
        <v>0</v>
      </c>
      <c r="FOG75" s="5">
        <f t="shared" si="426"/>
        <v>0</v>
      </c>
      <c r="FOH75" s="5">
        <f t="shared" si="426"/>
        <v>0</v>
      </c>
      <c r="FOI75" s="5">
        <f t="shared" si="426"/>
        <v>0</v>
      </c>
      <c r="FOJ75" s="5">
        <f t="shared" si="426"/>
        <v>0</v>
      </c>
      <c r="FOK75" s="5">
        <f t="shared" si="426"/>
        <v>0</v>
      </c>
      <c r="FOL75" s="5">
        <f t="shared" si="426"/>
        <v>0</v>
      </c>
      <c r="FOM75" s="5">
        <f t="shared" si="426"/>
        <v>0</v>
      </c>
      <c r="FON75" s="5">
        <f t="shared" si="426"/>
        <v>0</v>
      </c>
      <c r="FOO75" s="5">
        <f t="shared" si="426"/>
        <v>0</v>
      </c>
      <c r="FOP75" s="5">
        <f t="shared" si="426"/>
        <v>0</v>
      </c>
      <c r="FOQ75" s="5">
        <f t="shared" si="426"/>
        <v>0</v>
      </c>
      <c r="FOR75" s="5">
        <f t="shared" si="426"/>
        <v>0</v>
      </c>
      <c r="FOS75" s="5">
        <f t="shared" si="426"/>
        <v>0</v>
      </c>
      <c r="FOT75" s="5">
        <f t="shared" si="426"/>
        <v>0</v>
      </c>
      <c r="FOU75" s="5">
        <f t="shared" si="426"/>
        <v>0</v>
      </c>
      <c r="FOV75" s="5">
        <f t="shared" si="426"/>
        <v>0</v>
      </c>
      <c r="FOW75" s="5">
        <f t="shared" si="426"/>
        <v>0</v>
      </c>
      <c r="FOX75" s="5">
        <f t="shared" si="426"/>
        <v>0</v>
      </c>
      <c r="FOY75" s="5">
        <f t="shared" si="426"/>
        <v>0</v>
      </c>
      <c r="FOZ75" s="5">
        <f t="shared" si="426"/>
        <v>0</v>
      </c>
      <c r="FPA75" s="5">
        <f t="shared" si="426"/>
        <v>0</v>
      </c>
      <c r="FPB75" s="5">
        <f t="shared" si="426"/>
        <v>0</v>
      </c>
      <c r="FPC75" s="5">
        <f t="shared" si="426"/>
        <v>0</v>
      </c>
      <c r="FPD75" s="5">
        <f t="shared" si="426"/>
        <v>0</v>
      </c>
      <c r="FPE75" s="5">
        <f t="shared" si="426"/>
        <v>0</v>
      </c>
      <c r="FPF75" s="5">
        <f t="shared" si="426"/>
        <v>0</v>
      </c>
      <c r="FPG75" s="5">
        <f t="shared" si="426"/>
        <v>0</v>
      </c>
      <c r="FPH75" s="5">
        <f t="shared" si="426"/>
        <v>0</v>
      </c>
      <c r="FPI75" s="5">
        <f t="shared" si="426"/>
        <v>0</v>
      </c>
      <c r="FPJ75" s="5">
        <f t="shared" si="426"/>
        <v>0</v>
      </c>
      <c r="FPK75" s="5">
        <f t="shared" si="426"/>
        <v>0</v>
      </c>
      <c r="FPL75" s="5">
        <f t="shared" si="426"/>
        <v>0</v>
      </c>
      <c r="FPM75" s="5">
        <f t="shared" si="426"/>
        <v>0</v>
      </c>
      <c r="FPN75" s="5">
        <f t="shared" si="426"/>
        <v>0</v>
      </c>
      <c r="FPO75" s="5">
        <f t="shared" ref="FPO75:FRZ75" si="427">IF(FPO2&gt;year_stop,0,FPN78)</f>
        <v>0</v>
      </c>
      <c r="FPP75" s="5">
        <f t="shared" si="427"/>
        <v>0</v>
      </c>
      <c r="FPQ75" s="5">
        <f t="shared" si="427"/>
        <v>0</v>
      </c>
      <c r="FPR75" s="5">
        <f t="shared" si="427"/>
        <v>0</v>
      </c>
      <c r="FPS75" s="5">
        <f t="shared" si="427"/>
        <v>0</v>
      </c>
      <c r="FPT75" s="5">
        <f t="shared" si="427"/>
        <v>0</v>
      </c>
      <c r="FPU75" s="5">
        <f t="shared" si="427"/>
        <v>0</v>
      </c>
      <c r="FPV75" s="5">
        <f t="shared" si="427"/>
        <v>0</v>
      </c>
      <c r="FPW75" s="5">
        <f t="shared" si="427"/>
        <v>0</v>
      </c>
      <c r="FPX75" s="5">
        <f t="shared" si="427"/>
        <v>0</v>
      </c>
      <c r="FPY75" s="5">
        <f t="shared" si="427"/>
        <v>0</v>
      </c>
      <c r="FPZ75" s="5">
        <f t="shared" si="427"/>
        <v>0</v>
      </c>
      <c r="FQA75" s="5">
        <f t="shared" si="427"/>
        <v>0</v>
      </c>
      <c r="FQB75" s="5">
        <f t="shared" si="427"/>
        <v>0</v>
      </c>
      <c r="FQC75" s="5">
        <f t="shared" si="427"/>
        <v>0</v>
      </c>
      <c r="FQD75" s="5">
        <f t="shared" si="427"/>
        <v>0</v>
      </c>
      <c r="FQE75" s="5">
        <f t="shared" si="427"/>
        <v>0</v>
      </c>
      <c r="FQF75" s="5">
        <f t="shared" si="427"/>
        <v>0</v>
      </c>
      <c r="FQG75" s="5">
        <f t="shared" si="427"/>
        <v>0</v>
      </c>
      <c r="FQH75" s="5">
        <f t="shared" si="427"/>
        <v>0</v>
      </c>
      <c r="FQI75" s="5">
        <f t="shared" si="427"/>
        <v>0</v>
      </c>
      <c r="FQJ75" s="5">
        <f t="shared" si="427"/>
        <v>0</v>
      </c>
      <c r="FQK75" s="5">
        <f t="shared" si="427"/>
        <v>0</v>
      </c>
      <c r="FQL75" s="5">
        <f t="shared" si="427"/>
        <v>0</v>
      </c>
      <c r="FQM75" s="5">
        <f t="shared" si="427"/>
        <v>0</v>
      </c>
      <c r="FQN75" s="5">
        <f t="shared" si="427"/>
        <v>0</v>
      </c>
      <c r="FQO75" s="5">
        <f t="shared" si="427"/>
        <v>0</v>
      </c>
      <c r="FQP75" s="5">
        <f t="shared" si="427"/>
        <v>0</v>
      </c>
      <c r="FQQ75" s="5">
        <f t="shared" si="427"/>
        <v>0</v>
      </c>
      <c r="FQR75" s="5">
        <f t="shared" si="427"/>
        <v>0</v>
      </c>
      <c r="FQS75" s="5">
        <f t="shared" si="427"/>
        <v>0</v>
      </c>
      <c r="FQT75" s="5">
        <f t="shared" si="427"/>
        <v>0</v>
      </c>
      <c r="FQU75" s="5">
        <f t="shared" si="427"/>
        <v>0</v>
      </c>
      <c r="FQV75" s="5">
        <f t="shared" si="427"/>
        <v>0</v>
      </c>
      <c r="FQW75" s="5">
        <f t="shared" si="427"/>
        <v>0</v>
      </c>
      <c r="FQX75" s="5">
        <f t="shared" si="427"/>
        <v>0</v>
      </c>
      <c r="FQY75" s="5">
        <f t="shared" si="427"/>
        <v>0</v>
      </c>
      <c r="FQZ75" s="5">
        <f t="shared" si="427"/>
        <v>0</v>
      </c>
      <c r="FRA75" s="5">
        <f t="shared" si="427"/>
        <v>0</v>
      </c>
      <c r="FRB75" s="5">
        <f t="shared" si="427"/>
        <v>0</v>
      </c>
      <c r="FRC75" s="5">
        <f t="shared" si="427"/>
        <v>0</v>
      </c>
      <c r="FRD75" s="5">
        <f t="shared" si="427"/>
        <v>0</v>
      </c>
      <c r="FRE75" s="5">
        <f t="shared" si="427"/>
        <v>0</v>
      </c>
      <c r="FRF75" s="5">
        <f t="shared" si="427"/>
        <v>0</v>
      </c>
      <c r="FRG75" s="5">
        <f t="shared" si="427"/>
        <v>0</v>
      </c>
      <c r="FRH75" s="5">
        <f t="shared" si="427"/>
        <v>0</v>
      </c>
      <c r="FRI75" s="5">
        <f t="shared" si="427"/>
        <v>0</v>
      </c>
      <c r="FRJ75" s="5">
        <f t="shared" si="427"/>
        <v>0</v>
      </c>
      <c r="FRK75" s="5">
        <f t="shared" si="427"/>
        <v>0</v>
      </c>
      <c r="FRL75" s="5">
        <f t="shared" si="427"/>
        <v>0</v>
      </c>
      <c r="FRM75" s="5">
        <f t="shared" si="427"/>
        <v>0</v>
      </c>
      <c r="FRN75" s="5">
        <f t="shared" si="427"/>
        <v>0</v>
      </c>
      <c r="FRO75" s="5">
        <f t="shared" si="427"/>
        <v>0</v>
      </c>
      <c r="FRP75" s="5">
        <f t="shared" si="427"/>
        <v>0</v>
      </c>
      <c r="FRQ75" s="5">
        <f t="shared" si="427"/>
        <v>0</v>
      </c>
      <c r="FRR75" s="5">
        <f t="shared" si="427"/>
        <v>0</v>
      </c>
      <c r="FRS75" s="5">
        <f t="shared" si="427"/>
        <v>0</v>
      </c>
      <c r="FRT75" s="5">
        <f t="shared" si="427"/>
        <v>0</v>
      </c>
      <c r="FRU75" s="5">
        <f t="shared" si="427"/>
        <v>0</v>
      </c>
      <c r="FRV75" s="5">
        <f t="shared" si="427"/>
        <v>0</v>
      </c>
      <c r="FRW75" s="5">
        <f t="shared" si="427"/>
        <v>0</v>
      </c>
      <c r="FRX75" s="5">
        <f t="shared" si="427"/>
        <v>0</v>
      </c>
      <c r="FRY75" s="5">
        <f t="shared" si="427"/>
        <v>0</v>
      </c>
      <c r="FRZ75" s="5">
        <f t="shared" si="427"/>
        <v>0</v>
      </c>
      <c r="FSA75" s="5">
        <f t="shared" ref="FSA75:FUL75" si="428">IF(FSA2&gt;year_stop,0,FRZ78)</f>
        <v>0</v>
      </c>
      <c r="FSB75" s="5">
        <f t="shared" si="428"/>
        <v>0</v>
      </c>
      <c r="FSC75" s="5">
        <f t="shared" si="428"/>
        <v>0</v>
      </c>
      <c r="FSD75" s="5">
        <f t="shared" si="428"/>
        <v>0</v>
      </c>
      <c r="FSE75" s="5">
        <f t="shared" si="428"/>
        <v>0</v>
      </c>
      <c r="FSF75" s="5">
        <f t="shared" si="428"/>
        <v>0</v>
      </c>
      <c r="FSG75" s="5">
        <f t="shared" si="428"/>
        <v>0</v>
      </c>
      <c r="FSH75" s="5">
        <f t="shared" si="428"/>
        <v>0</v>
      </c>
      <c r="FSI75" s="5">
        <f t="shared" si="428"/>
        <v>0</v>
      </c>
      <c r="FSJ75" s="5">
        <f t="shared" si="428"/>
        <v>0</v>
      </c>
      <c r="FSK75" s="5">
        <f t="shared" si="428"/>
        <v>0</v>
      </c>
      <c r="FSL75" s="5">
        <f t="shared" si="428"/>
        <v>0</v>
      </c>
      <c r="FSM75" s="5">
        <f t="shared" si="428"/>
        <v>0</v>
      </c>
      <c r="FSN75" s="5">
        <f t="shared" si="428"/>
        <v>0</v>
      </c>
      <c r="FSO75" s="5">
        <f t="shared" si="428"/>
        <v>0</v>
      </c>
      <c r="FSP75" s="5">
        <f t="shared" si="428"/>
        <v>0</v>
      </c>
      <c r="FSQ75" s="5">
        <f t="shared" si="428"/>
        <v>0</v>
      </c>
      <c r="FSR75" s="5">
        <f t="shared" si="428"/>
        <v>0</v>
      </c>
      <c r="FSS75" s="5">
        <f t="shared" si="428"/>
        <v>0</v>
      </c>
      <c r="FST75" s="5">
        <f t="shared" si="428"/>
        <v>0</v>
      </c>
      <c r="FSU75" s="5">
        <f t="shared" si="428"/>
        <v>0</v>
      </c>
      <c r="FSV75" s="5">
        <f t="shared" si="428"/>
        <v>0</v>
      </c>
      <c r="FSW75" s="5">
        <f t="shared" si="428"/>
        <v>0</v>
      </c>
      <c r="FSX75" s="5">
        <f t="shared" si="428"/>
        <v>0</v>
      </c>
      <c r="FSY75" s="5">
        <f t="shared" si="428"/>
        <v>0</v>
      </c>
      <c r="FSZ75" s="5">
        <f t="shared" si="428"/>
        <v>0</v>
      </c>
      <c r="FTA75" s="5">
        <f t="shared" si="428"/>
        <v>0</v>
      </c>
      <c r="FTB75" s="5">
        <f t="shared" si="428"/>
        <v>0</v>
      </c>
      <c r="FTC75" s="5">
        <f t="shared" si="428"/>
        <v>0</v>
      </c>
      <c r="FTD75" s="5">
        <f t="shared" si="428"/>
        <v>0</v>
      </c>
      <c r="FTE75" s="5">
        <f t="shared" si="428"/>
        <v>0</v>
      </c>
      <c r="FTF75" s="5">
        <f t="shared" si="428"/>
        <v>0</v>
      </c>
      <c r="FTG75" s="5">
        <f t="shared" si="428"/>
        <v>0</v>
      </c>
      <c r="FTH75" s="5">
        <f t="shared" si="428"/>
        <v>0</v>
      </c>
      <c r="FTI75" s="5">
        <f t="shared" si="428"/>
        <v>0</v>
      </c>
      <c r="FTJ75" s="5">
        <f t="shared" si="428"/>
        <v>0</v>
      </c>
      <c r="FTK75" s="5">
        <f t="shared" si="428"/>
        <v>0</v>
      </c>
      <c r="FTL75" s="5">
        <f t="shared" si="428"/>
        <v>0</v>
      </c>
      <c r="FTM75" s="5">
        <f t="shared" si="428"/>
        <v>0</v>
      </c>
      <c r="FTN75" s="5">
        <f t="shared" si="428"/>
        <v>0</v>
      </c>
      <c r="FTO75" s="5">
        <f t="shared" si="428"/>
        <v>0</v>
      </c>
      <c r="FTP75" s="5">
        <f t="shared" si="428"/>
        <v>0</v>
      </c>
      <c r="FTQ75" s="5">
        <f t="shared" si="428"/>
        <v>0</v>
      </c>
      <c r="FTR75" s="5">
        <f t="shared" si="428"/>
        <v>0</v>
      </c>
      <c r="FTS75" s="5">
        <f t="shared" si="428"/>
        <v>0</v>
      </c>
      <c r="FTT75" s="5">
        <f t="shared" si="428"/>
        <v>0</v>
      </c>
      <c r="FTU75" s="5">
        <f t="shared" si="428"/>
        <v>0</v>
      </c>
      <c r="FTV75" s="5">
        <f t="shared" si="428"/>
        <v>0</v>
      </c>
      <c r="FTW75" s="5">
        <f t="shared" si="428"/>
        <v>0</v>
      </c>
      <c r="FTX75" s="5">
        <f t="shared" si="428"/>
        <v>0</v>
      </c>
      <c r="FTY75" s="5">
        <f t="shared" si="428"/>
        <v>0</v>
      </c>
      <c r="FTZ75" s="5">
        <f t="shared" si="428"/>
        <v>0</v>
      </c>
      <c r="FUA75" s="5">
        <f t="shared" si="428"/>
        <v>0</v>
      </c>
      <c r="FUB75" s="5">
        <f t="shared" si="428"/>
        <v>0</v>
      </c>
      <c r="FUC75" s="5">
        <f t="shared" si="428"/>
        <v>0</v>
      </c>
      <c r="FUD75" s="5">
        <f t="shared" si="428"/>
        <v>0</v>
      </c>
      <c r="FUE75" s="5">
        <f t="shared" si="428"/>
        <v>0</v>
      </c>
      <c r="FUF75" s="5">
        <f t="shared" si="428"/>
        <v>0</v>
      </c>
      <c r="FUG75" s="5">
        <f t="shared" si="428"/>
        <v>0</v>
      </c>
      <c r="FUH75" s="5">
        <f t="shared" si="428"/>
        <v>0</v>
      </c>
      <c r="FUI75" s="5">
        <f t="shared" si="428"/>
        <v>0</v>
      </c>
      <c r="FUJ75" s="5">
        <f t="shared" si="428"/>
        <v>0</v>
      </c>
      <c r="FUK75" s="5">
        <f t="shared" si="428"/>
        <v>0</v>
      </c>
      <c r="FUL75" s="5">
        <f t="shared" si="428"/>
        <v>0</v>
      </c>
      <c r="FUM75" s="5">
        <f t="shared" ref="FUM75:FWX75" si="429">IF(FUM2&gt;year_stop,0,FUL78)</f>
        <v>0</v>
      </c>
      <c r="FUN75" s="5">
        <f t="shared" si="429"/>
        <v>0</v>
      </c>
      <c r="FUO75" s="5">
        <f t="shared" si="429"/>
        <v>0</v>
      </c>
      <c r="FUP75" s="5">
        <f t="shared" si="429"/>
        <v>0</v>
      </c>
      <c r="FUQ75" s="5">
        <f t="shared" si="429"/>
        <v>0</v>
      </c>
      <c r="FUR75" s="5">
        <f t="shared" si="429"/>
        <v>0</v>
      </c>
      <c r="FUS75" s="5">
        <f t="shared" si="429"/>
        <v>0</v>
      </c>
      <c r="FUT75" s="5">
        <f t="shared" si="429"/>
        <v>0</v>
      </c>
      <c r="FUU75" s="5">
        <f t="shared" si="429"/>
        <v>0</v>
      </c>
      <c r="FUV75" s="5">
        <f t="shared" si="429"/>
        <v>0</v>
      </c>
      <c r="FUW75" s="5">
        <f t="shared" si="429"/>
        <v>0</v>
      </c>
      <c r="FUX75" s="5">
        <f t="shared" si="429"/>
        <v>0</v>
      </c>
      <c r="FUY75" s="5">
        <f t="shared" si="429"/>
        <v>0</v>
      </c>
      <c r="FUZ75" s="5">
        <f t="shared" si="429"/>
        <v>0</v>
      </c>
      <c r="FVA75" s="5">
        <f t="shared" si="429"/>
        <v>0</v>
      </c>
      <c r="FVB75" s="5">
        <f t="shared" si="429"/>
        <v>0</v>
      </c>
      <c r="FVC75" s="5">
        <f t="shared" si="429"/>
        <v>0</v>
      </c>
      <c r="FVD75" s="5">
        <f t="shared" si="429"/>
        <v>0</v>
      </c>
      <c r="FVE75" s="5">
        <f t="shared" si="429"/>
        <v>0</v>
      </c>
      <c r="FVF75" s="5">
        <f t="shared" si="429"/>
        <v>0</v>
      </c>
      <c r="FVG75" s="5">
        <f t="shared" si="429"/>
        <v>0</v>
      </c>
      <c r="FVH75" s="5">
        <f t="shared" si="429"/>
        <v>0</v>
      </c>
      <c r="FVI75" s="5">
        <f t="shared" si="429"/>
        <v>0</v>
      </c>
      <c r="FVJ75" s="5">
        <f t="shared" si="429"/>
        <v>0</v>
      </c>
      <c r="FVK75" s="5">
        <f t="shared" si="429"/>
        <v>0</v>
      </c>
      <c r="FVL75" s="5">
        <f t="shared" si="429"/>
        <v>0</v>
      </c>
      <c r="FVM75" s="5">
        <f t="shared" si="429"/>
        <v>0</v>
      </c>
      <c r="FVN75" s="5">
        <f t="shared" si="429"/>
        <v>0</v>
      </c>
      <c r="FVO75" s="5">
        <f t="shared" si="429"/>
        <v>0</v>
      </c>
      <c r="FVP75" s="5">
        <f t="shared" si="429"/>
        <v>0</v>
      </c>
      <c r="FVQ75" s="5">
        <f t="shared" si="429"/>
        <v>0</v>
      </c>
      <c r="FVR75" s="5">
        <f t="shared" si="429"/>
        <v>0</v>
      </c>
      <c r="FVS75" s="5">
        <f t="shared" si="429"/>
        <v>0</v>
      </c>
      <c r="FVT75" s="5">
        <f t="shared" si="429"/>
        <v>0</v>
      </c>
      <c r="FVU75" s="5">
        <f t="shared" si="429"/>
        <v>0</v>
      </c>
      <c r="FVV75" s="5">
        <f t="shared" si="429"/>
        <v>0</v>
      </c>
      <c r="FVW75" s="5">
        <f t="shared" si="429"/>
        <v>0</v>
      </c>
      <c r="FVX75" s="5">
        <f t="shared" si="429"/>
        <v>0</v>
      </c>
      <c r="FVY75" s="5">
        <f t="shared" si="429"/>
        <v>0</v>
      </c>
      <c r="FVZ75" s="5">
        <f t="shared" si="429"/>
        <v>0</v>
      </c>
      <c r="FWA75" s="5">
        <f t="shared" si="429"/>
        <v>0</v>
      </c>
      <c r="FWB75" s="5">
        <f t="shared" si="429"/>
        <v>0</v>
      </c>
      <c r="FWC75" s="5">
        <f t="shared" si="429"/>
        <v>0</v>
      </c>
      <c r="FWD75" s="5">
        <f t="shared" si="429"/>
        <v>0</v>
      </c>
      <c r="FWE75" s="5">
        <f t="shared" si="429"/>
        <v>0</v>
      </c>
      <c r="FWF75" s="5">
        <f t="shared" si="429"/>
        <v>0</v>
      </c>
      <c r="FWG75" s="5">
        <f t="shared" si="429"/>
        <v>0</v>
      </c>
      <c r="FWH75" s="5">
        <f t="shared" si="429"/>
        <v>0</v>
      </c>
      <c r="FWI75" s="5">
        <f t="shared" si="429"/>
        <v>0</v>
      </c>
      <c r="FWJ75" s="5">
        <f t="shared" si="429"/>
        <v>0</v>
      </c>
      <c r="FWK75" s="5">
        <f t="shared" si="429"/>
        <v>0</v>
      </c>
      <c r="FWL75" s="5">
        <f t="shared" si="429"/>
        <v>0</v>
      </c>
      <c r="FWM75" s="5">
        <f t="shared" si="429"/>
        <v>0</v>
      </c>
      <c r="FWN75" s="5">
        <f t="shared" si="429"/>
        <v>0</v>
      </c>
      <c r="FWO75" s="5">
        <f t="shared" si="429"/>
        <v>0</v>
      </c>
      <c r="FWP75" s="5">
        <f t="shared" si="429"/>
        <v>0</v>
      </c>
      <c r="FWQ75" s="5">
        <f t="shared" si="429"/>
        <v>0</v>
      </c>
      <c r="FWR75" s="5">
        <f t="shared" si="429"/>
        <v>0</v>
      </c>
      <c r="FWS75" s="5">
        <f t="shared" si="429"/>
        <v>0</v>
      </c>
      <c r="FWT75" s="5">
        <f t="shared" si="429"/>
        <v>0</v>
      </c>
      <c r="FWU75" s="5">
        <f t="shared" si="429"/>
        <v>0</v>
      </c>
      <c r="FWV75" s="5">
        <f t="shared" si="429"/>
        <v>0</v>
      </c>
      <c r="FWW75" s="5">
        <f t="shared" si="429"/>
        <v>0</v>
      </c>
      <c r="FWX75" s="5">
        <f t="shared" si="429"/>
        <v>0</v>
      </c>
      <c r="FWY75" s="5">
        <f t="shared" ref="FWY75:FZJ75" si="430">IF(FWY2&gt;year_stop,0,FWX78)</f>
        <v>0</v>
      </c>
      <c r="FWZ75" s="5">
        <f t="shared" si="430"/>
        <v>0</v>
      </c>
      <c r="FXA75" s="5">
        <f t="shared" si="430"/>
        <v>0</v>
      </c>
      <c r="FXB75" s="5">
        <f t="shared" si="430"/>
        <v>0</v>
      </c>
      <c r="FXC75" s="5">
        <f t="shared" si="430"/>
        <v>0</v>
      </c>
      <c r="FXD75" s="5">
        <f t="shared" si="430"/>
        <v>0</v>
      </c>
      <c r="FXE75" s="5">
        <f t="shared" si="430"/>
        <v>0</v>
      </c>
      <c r="FXF75" s="5">
        <f t="shared" si="430"/>
        <v>0</v>
      </c>
      <c r="FXG75" s="5">
        <f t="shared" si="430"/>
        <v>0</v>
      </c>
      <c r="FXH75" s="5">
        <f t="shared" si="430"/>
        <v>0</v>
      </c>
      <c r="FXI75" s="5">
        <f t="shared" si="430"/>
        <v>0</v>
      </c>
      <c r="FXJ75" s="5">
        <f t="shared" si="430"/>
        <v>0</v>
      </c>
      <c r="FXK75" s="5">
        <f t="shared" si="430"/>
        <v>0</v>
      </c>
      <c r="FXL75" s="5">
        <f t="shared" si="430"/>
        <v>0</v>
      </c>
      <c r="FXM75" s="5">
        <f t="shared" si="430"/>
        <v>0</v>
      </c>
      <c r="FXN75" s="5">
        <f t="shared" si="430"/>
        <v>0</v>
      </c>
      <c r="FXO75" s="5">
        <f t="shared" si="430"/>
        <v>0</v>
      </c>
      <c r="FXP75" s="5">
        <f t="shared" si="430"/>
        <v>0</v>
      </c>
      <c r="FXQ75" s="5">
        <f t="shared" si="430"/>
        <v>0</v>
      </c>
      <c r="FXR75" s="5">
        <f t="shared" si="430"/>
        <v>0</v>
      </c>
      <c r="FXS75" s="5">
        <f t="shared" si="430"/>
        <v>0</v>
      </c>
      <c r="FXT75" s="5">
        <f t="shared" si="430"/>
        <v>0</v>
      </c>
      <c r="FXU75" s="5">
        <f t="shared" si="430"/>
        <v>0</v>
      </c>
      <c r="FXV75" s="5">
        <f t="shared" si="430"/>
        <v>0</v>
      </c>
      <c r="FXW75" s="5">
        <f t="shared" si="430"/>
        <v>0</v>
      </c>
      <c r="FXX75" s="5">
        <f t="shared" si="430"/>
        <v>0</v>
      </c>
      <c r="FXY75" s="5">
        <f t="shared" si="430"/>
        <v>0</v>
      </c>
      <c r="FXZ75" s="5">
        <f t="shared" si="430"/>
        <v>0</v>
      </c>
      <c r="FYA75" s="5">
        <f t="shared" si="430"/>
        <v>0</v>
      </c>
      <c r="FYB75" s="5">
        <f t="shared" si="430"/>
        <v>0</v>
      </c>
      <c r="FYC75" s="5">
        <f t="shared" si="430"/>
        <v>0</v>
      </c>
      <c r="FYD75" s="5">
        <f t="shared" si="430"/>
        <v>0</v>
      </c>
      <c r="FYE75" s="5">
        <f t="shared" si="430"/>
        <v>0</v>
      </c>
      <c r="FYF75" s="5">
        <f t="shared" si="430"/>
        <v>0</v>
      </c>
      <c r="FYG75" s="5">
        <f t="shared" si="430"/>
        <v>0</v>
      </c>
      <c r="FYH75" s="5">
        <f t="shared" si="430"/>
        <v>0</v>
      </c>
      <c r="FYI75" s="5">
        <f t="shared" si="430"/>
        <v>0</v>
      </c>
      <c r="FYJ75" s="5">
        <f t="shared" si="430"/>
        <v>0</v>
      </c>
      <c r="FYK75" s="5">
        <f t="shared" si="430"/>
        <v>0</v>
      </c>
      <c r="FYL75" s="5">
        <f t="shared" si="430"/>
        <v>0</v>
      </c>
      <c r="FYM75" s="5">
        <f t="shared" si="430"/>
        <v>0</v>
      </c>
      <c r="FYN75" s="5">
        <f t="shared" si="430"/>
        <v>0</v>
      </c>
      <c r="FYO75" s="5">
        <f t="shared" si="430"/>
        <v>0</v>
      </c>
      <c r="FYP75" s="5">
        <f t="shared" si="430"/>
        <v>0</v>
      </c>
      <c r="FYQ75" s="5">
        <f t="shared" si="430"/>
        <v>0</v>
      </c>
      <c r="FYR75" s="5">
        <f t="shared" si="430"/>
        <v>0</v>
      </c>
      <c r="FYS75" s="5">
        <f t="shared" si="430"/>
        <v>0</v>
      </c>
      <c r="FYT75" s="5">
        <f t="shared" si="430"/>
        <v>0</v>
      </c>
      <c r="FYU75" s="5">
        <f t="shared" si="430"/>
        <v>0</v>
      </c>
      <c r="FYV75" s="5">
        <f t="shared" si="430"/>
        <v>0</v>
      </c>
      <c r="FYW75" s="5">
        <f t="shared" si="430"/>
        <v>0</v>
      </c>
      <c r="FYX75" s="5">
        <f t="shared" si="430"/>
        <v>0</v>
      </c>
      <c r="FYY75" s="5">
        <f t="shared" si="430"/>
        <v>0</v>
      </c>
      <c r="FYZ75" s="5">
        <f t="shared" si="430"/>
        <v>0</v>
      </c>
      <c r="FZA75" s="5">
        <f t="shared" si="430"/>
        <v>0</v>
      </c>
      <c r="FZB75" s="5">
        <f t="shared" si="430"/>
        <v>0</v>
      </c>
      <c r="FZC75" s="5">
        <f t="shared" si="430"/>
        <v>0</v>
      </c>
      <c r="FZD75" s="5">
        <f t="shared" si="430"/>
        <v>0</v>
      </c>
      <c r="FZE75" s="5">
        <f t="shared" si="430"/>
        <v>0</v>
      </c>
      <c r="FZF75" s="5">
        <f t="shared" si="430"/>
        <v>0</v>
      </c>
      <c r="FZG75" s="5">
        <f t="shared" si="430"/>
        <v>0</v>
      </c>
      <c r="FZH75" s="5">
        <f t="shared" si="430"/>
        <v>0</v>
      </c>
      <c r="FZI75" s="5">
        <f t="shared" si="430"/>
        <v>0</v>
      </c>
      <c r="FZJ75" s="5">
        <f t="shared" si="430"/>
        <v>0</v>
      </c>
      <c r="FZK75" s="5">
        <f t="shared" ref="FZK75:GBV75" si="431">IF(FZK2&gt;year_stop,0,FZJ78)</f>
        <v>0</v>
      </c>
      <c r="FZL75" s="5">
        <f t="shared" si="431"/>
        <v>0</v>
      </c>
      <c r="FZM75" s="5">
        <f t="shared" si="431"/>
        <v>0</v>
      </c>
      <c r="FZN75" s="5">
        <f t="shared" si="431"/>
        <v>0</v>
      </c>
      <c r="FZO75" s="5">
        <f t="shared" si="431"/>
        <v>0</v>
      </c>
      <c r="FZP75" s="5">
        <f t="shared" si="431"/>
        <v>0</v>
      </c>
      <c r="FZQ75" s="5">
        <f t="shared" si="431"/>
        <v>0</v>
      </c>
      <c r="FZR75" s="5">
        <f t="shared" si="431"/>
        <v>0</v>
      </c>
      <c r="FZS75" s="5">
        <f t="shared" si="431"/>
        <v>0</v>
      </c>
      <c r="FZT75" s="5">
        <f t="shared" si="431"/>
        <v>0</v>
      </c>
      <c r="FZU75" s="5">
        <f t="shared" si="431"/>
        <v>0</v>
      </c>
      <c r="FZV75" s="5">
        <f t="shared" si="431"/>
        <v>0</v>
      </c>
      <c r="FZW75" s="5">
        <f t="shared" si="431"/>
        <v>0</v>
      </c>
      <c r="FZX75" s="5">
        <f t="shared" si="431"/>
        <v>0</v>
      </c>
      <c r="FZY75" s="5">
        <f t="shared" si="431"/>
        <v>0</v>
      </c>
      <c r="FZZ75" s="5">
        <f t="shared" si="431"/>
        <v>0</v>
      </c>
      <c r="GAA75" s="5">
        <f t="shared" si="431"/>
        <v>0</v>
      </c>
      <c r="GAB75" s="5">
        <f t="shared" si="431"/>
        <v>0</v>
      </c>
      <c r="GAC75" s="5">
        <f t="shared" si="431"/>
        <v>0</v>
      </c>
      <c r="GAD75" s="5">
        <f t="shared" si="431"/>
        <v>0</v>
      </c>
      <c r="GAE75" s="5">
        <f t="shared" si="431"/>
        <v>0</v>
      </c>
      <c r="GAF75" s="5">
        <f t="shared" si="431"/>
        <v>0</v>
      </c>
      <c r="GAG75" s="5">
        <f t="shared" si="431"/>
        <v>0</v>
      </c>
      <c r="GAH75" s="5">
        <f t="shared" si="431"/>
        <v>0</v>
      </c>
      <c r="GAI75" s="5">
        <f t="shared" si="431"/>
        <v>0</v>
      </c>
      <c r="GAJ75" s="5">
        <f t="shared" si="431"/>
        <v>0</v>
      </c>
      <c r="GAK75" s="5">
        <f t="shared" si="431"/>
        <v>0</v>
      </c>
      <c r="GAL75" s="5">
        <f t="shared" si="431"/>
        <v>0</v>
      </c>
      <c r="GAM75" s="5">
        <f t="shared" si="431"/>
        <v>0</v>
      </c>
      <c r="GAN75" s="5">
        <f t="shared" si="431"/>
        <v>0</v>
      </c>
      <c r="GAO75" s="5">
        <f t="shared" si="431"/>
        <v>0</v>
      </c>
      <c r="GAP75" s="5">
        <f t="shared" si="431"/>
        <v>0</v>
      </c>
      <c r="GAQ75" s="5">
        <f t="shared" si="431"/>
        <v>0</v>
      </c>
      <c r="GAR75" s="5">
        <f t="shared" si="431"/>
        <v>0</v>
      </c>
      <c r="GAS75" s="5">
        <f t="shared" si="431"/>
        <v>0</v>
      </c>
      <c r="GAT75" s="5">
        <f t="shared" si="431"/>
        <v>0</v>
      </c>
      <c r="GAU75" s="5">
        <f t="shared" si="431"/>
        <v>0</v>
      </c>
      <c r="GAV75" s="5">
        <f t="shared" si="431"/>
        <v>0</v>
      </c>
      <c r="GAW75" s="5">
        <f t="shared" si="431"/>
        <v>0</v>
      </c>
      <c r="GAX75" s="5">
        <f t="shared" si="431"/>
        <v>0</v>
      </c>
      <c r="GAY75" s="5">
        <f t="shared" si="431"/>
        <v>0</v>
      </c>
      <c r="GAZ75" s="5">
        <f t="shared" si="431"/>
        <v>0</v>
      </c>
      <c r="GBA75" s="5">
        <f t="shared" si="431"/>
        <v>0</v>
      </c>
      <c r="GBB75" s="5">
        <f t="shared" si="431"/>
        <v>0</v>
      </c>
      <c r="GBC75" s="5">
        <f t="shared" si="431"/>
        <v>0</v>
      </c>
      <c r="GBD75" s="5">
        <f t="shared" si="431"/>
        <v>0</v>
      </c>
      <c r="GBE75" s="5">
        <f t="shared" si="431"/>
        <v>0</v>
      </c>
      <c r="GBF75" s="5">
        <f t="shared" si="431"/>
        <v>0</v>
      </c>
      <c r="GBG75" s="5">
        <f t="shared" si="431"/>
        <v>0</v>
      </c>
      <c r="GBH75" s="5">
        <f t="shared" si="431"/>
        <v>0</v>
      </c>
      <c r="GBI75" s="5">
        <f t="shared" si="431"/>
        <v>0</v>
      </c>
      <c r="GBJ75" s="5">
        <f t="shared" si="431"/>
        <v>0</v>
      </c>
      <c r="GBK75" s="5">
        <f t="shared" si="431"/>
        <v>0</v>
      </c>
      <c r="GBL75" s="5">
        <f t="shared" si="431"/>
        <v>0</v>
      </c>
      <c r="GBM75" s="5">
        <f t="shared" si="431"/>
        <v>0</v>
      </c>
      <c r="GBN75" s="5">
        <f t="shared" si="431"/>
        <v>0</v>
      </c>
      <c r="GBO75" s="5">
        <f t="shared" si="431"/>
        <v>0</v>
      </c>
      <c r="GBP75" s="5">
        <f t="shared" si="431"/>
        <v>0</v>
      </c>
      <c r="GBQ75" s="5">
        <f t="shared" si="431"/>
        <v>0</v>
      </c>
      <c r="GBR75" s="5">
        <f t="shared" si="431"/>
        <v>0</v>
      </c>
      <c r="GBS75" s="5">
        <f t="shared" si="431"/>
        <v>0</v>
      </c>
      <c r="GBT75" s="5">
        <f t="shared" si="431"/>
        <v>0</v>
      </c>
      <c r="GBU75" s="5">
        <f t="shared" si="431"/>
        <v>0</v>
      </c>
      <c r="GBV75" s="5">
        <f t="shared" si="431"/>
        <v>0</v>
      </c>
      <c r="GBW75" s="5">
        <f t="shared" ref="GBW75:GEH75" si="432">IF(GBW2&gt;year_stop,0,GBV78)</f>
        <v>0</v>
      </c>
      <c r="GBX75" s="5">
        <f t="shared" si="432"/>
        <v>0</v>
      </c>
      <c r="GBY75" s="5">
        <f t="shared" si="432"/>
        <v>0</v>
      </c>
      <c r="GBZ75" s="5">
        <f t="shared" si="432"/>
        <v>0</v>
      </c>
      <c r="GCA75" s="5">
        <f t="shared" si="432"/>
        <v>0</v>
      </c>
      <c r="GCB75" s="5">
        <f t="shared" si="432"/>
        <v>0</v>
      </c>
      <c r="GCC75" s="5">
        <f t="shared" si="432"/>
        <v>0</v>
      </c>
      <c r="GCD75" s="5">
        <f t="shared" si="432"/>
        <v>0</v>
      </c>
      <c r="GCE75" s="5">
        <f t="shared" si="432"/>
        <v>0</v>
      </c>
      <c r="GCF75" s="5">
        <f t="shared" si="432"/>
        <v>0</v>
      </c>
      <c r="GCG75" s="5">
        <f t="shared" si="432"/>
        <v>0</v>
      </c>
      <c r="GCH75" s="5">
        <f t="shared" si="432"/>
        <v>0</v>
      </c>
      <c r="GCI75" s="5">
        <f t="shared" si="432"/>
        <v>0</v>
      </c>
      <c r="GCJ75" s="5">
        <f t="shared" si="432"/>
        <v>0</v>
      </c>
      <c r="GCK75" s="5">
        <f t="shared" si="432"/>
        <v>0</v>
      </c>
      <c r="GCL75" s="5">
        <f t="shared" si="432"/>
        <v>0</v>
      </c>
      <c r="GCM75" s="5">
        <f t="shared" si="432"/>
        <v>0</v>
      </c>
      <c r="GCN75" s="5">
        <f t="shared" si="432"/>
        <v>0</v>
      </c>
      <c r="GCO75" s="5">
        <f t="shared" si="432"/>
        <v>0</v>
      </c>
      <c r="GCP75" s="5">
        <f t="shared" si="432"/>
        <v>0</v>
      </c>
      <c r="GCQ75" s="5">
        <f t="shared" si="432"/>
        <v>0</v>
      </c>
      <c r="GCR75" s="5">
        <f t="shared" si="432"/>
        <v>0</v>
      </c>
      <c r="GCS75" s="5">
        <f t="shared" si="432"/>
        <v>0</v>
      </c>
      <c r="GCT75" s="5">
        <f t="shared" si="432"/>
        <v>0</v>
      </c>
      <c r="GCU75" s="5">
        <f t="shared" si="432"/>
        <v>0</v>
      </c>
      <c r="GCV75" s="5">
        <f t="shared" si="432"/>
        <v>0</v>
      </c>
      <c r="GCW75" s="5">
        <f t="shared" si="432"/>
        <v>0</v>
      </c>
      <c r="GCX75" s="5">
        <f t="shared" si="432"/>
        <v>0</v>
      </c>
      <c r="GCY75" s="5">
        <f t="shared" si="432"/>
        <v>0</v>
      </c>
      <c r="GCZ75" s="5">
        <f t="shared" si="432"/>
        <v>0</v>
      </c>
      <c r="GDA75" s="5">
        <f t="shared" si="432"/>
        <v>0</v>
      </c>
      <c r="GDB75" s="5">
        <f t="shared" si="432"/>
        <v>0</v>
      </c>
      <c r="GDC75" s="5">
        <f t="shared" si="432"/>
        <v>0</v>
      </c>
      <c r="GDD75" s="5">
        <f t="shared" si="432"/>
        <v>0</v>
      </c>
      <c r="GDE75" s="5">
        <f t="shared" si="432"/>
        <v>0</v>
      </c>
      <c r="GDF75" s="5">
        <f t="shared" si="432"/>
        <v>0</v>
      </c>
      <c r="GDG75" s="5">
        <f t="shared" si="432"/>
        <v>0</v>
      </c>
      <c r="GDH75" s="5">
        <f t="shared" si="432"/>
        <v>0</v>
      </c>
      <c r="GDI75" s="5">
        <f t="shared" si="432"/>
        <v>0</v>
      </c>
      <c r="GDJ75" s="5">
        <f t="shared" si="432"/>
        <v>0</v>
      </c>
      <c r="GDK75" s="5">
        <f t="shared" si="432"/>
        <v>0</v>
      </c>
      <c r="GDL75" s="5">
        <f t="shared" si="432"/>
        <v>0</v>
      </c>
      <c r="GDM75" s="5">
        <f t="shared" si="432"/>
        <v>0</v>
      </c>
      <c r="GDN75" s="5">
        <f t="shared" si="432"/>
        <v>0</v>
      </c>
      <c r="GDO75" s="5">
        <f t="shared" si="432"/>
        <v>0</v>
      </c>
      <c r="GDP75" s="5">
        <f t="shared" si="432"/>
        <v>0</v>
      </c>
      <c r="GDQ75" s="5">
        <f t="shared" si="432"/>
        <v>0</v>
      </c>
      <c r="GDR75" s="5">
        <f t="shared" si="432"/>
        <v>0</v>
      </c>
      <c r="GDS75" s="5">
        <f t="shared" si="432"/>
        <v>0</v>
      </c>
      <c r="GDT75" s="5">
        <f t="shared" si="432"/>
        <v>0</v>
      </c>
      <c r="GDU75" s="5">
        <f t="shared" si="432"/>
        <v>0</v>
      </c>
      <c r="GDV75" s="5">
        <f t="shared" si="432"/>
        <v>0</v>
      </c>
      <c r="GDW75" s="5">
        <f t="shared" si="432"/>
        <v>0</v>
      </c>
      <c r="GDX75" s="5">
        <f t="shared" si="432"/>
        <v>0</v>
      </c>
      <c r="GDY75" s="5">
        <f t="shared" si="432"/>
        <v>0</v>
      </c>
      <c r="GDZ75" s="5">
        <f t="shared" si="432"/>
        <v>0</v>
      </c>
      <c r="GEA75" s="5">
        <f t="shared" si="432"/>
        <v>0</v>
      </c>
      <c r="GEB75" s="5">
        <f t="shared" si="432"/>
        <v>0</v>
      </c>
      <c r="GEC75" s="5">
        <f t="shared" si="432"/>
        <v>0</v>
      </c>
      <c r="GED75" s="5">
        <f t="shared" si="432"/>
        <v>0</v>
      </c>
      <c r="GEE75" s="5">
        <f t="shared" si="432"/>
        <v>0</v>
      </c>
      <c r="GEF75" s="5">
        <f t="shared" si="432"/>
        <v>0</v>
      </c>
      <c r="GEG75" s="5">
        <f t="shared" si="432"/>
        <v>0</v>
      </c>
      <c r="GEH75" s="5">
        <f t="shared" si="432"/>
        <v>0</v>
      </c>
      <c r="GEI75" s="5">
        <f t="shared" ref="GEI75:GGT75" si="433">IF(GEI2&gt;year_stop,0,GEH78)</f>
        <v>0</v>
      </c>
      <c r="GEJ75" s="5">
        <f t="shared" si="433"/>
        <v>0</v>
      </c>
      <c r="GEK75" s="5">
        <f t="shared" si="433"/>
        <v>0</v>
      </c>
      <c r="GEL75" s="5">
        <f t="shared" si="433"/>
        <v>0</v>
      </c>
      <c r="GEM75" s="5">
        <f t="shared" si="433"/>
        <v>0</v>
      </c>
      <c r="GEN75" s="5">
        <f t="shared" si="433"/>
        <v>0</v>
      </c>
      <c r="GEO75" s="5">
        <f t="shared" si="433"/>
        <v>0</v>
      </c>
      <c r="GEP75" s="5">
        <f t="shared" si="433"/>
        <v>0</v>
      </c>
      <c r="GEQ75" s="5">
        <f t="shared" si="433"/>
        <v>0</v>
      </c>
      <c r="GER75" s="5">
        <f t="shared" si="433"/>
        <v>0</v>
      </c>
      <c r="GES75" s="5">
        <f t="shared" si="433"/>
        <v>0</v>
      </c>
      <c r="GET75" s="5">
        <f t="shared" si="433"/>
        <v>0</v>
      </c>
      <c r="GEU75" s="5">
        <f t="shared" si="433"/>
        <v>0</v>
      </c>
      <c r="GEV75" s="5">
        <f t="shared" si="433"/>
        <v>0</v>
      </c>
      <c r="GEW75" s="5">
        <f t="shared" si="433"/>
        <v>0</v>
      </c>
      <c r="GEX75" s="5">
        <f t="shared" si="433"/>
        <v>0</v>
      </c>
      <c r="GEY75" s="5">
        <f t="shared" si="433"/>
        <v>0</v>
      </c>
      <c r="GEZ75" s="5">
        <f t="shared" si="433"/>
        <v>0</v>
      </c>
      <c r="GFA75" s="5">
        <f t="shared" si="433"/>
        <v>0</v>
      </c>
      <c r="GFB75" s="5">
        <f t="shared" si="433"/>
        <v>0</v>
      </c>
      <c r="GFC75" s="5">
        <f t="shared" si="433"/>
        <v>0</v>
      </c>
      <c r="GFD75" s="5">
        <f t="shared" si="433"/>
        <v>0</v>
      </c>
      <c r="GFE75" s="5">
        <f t="shared" si="433"/>
        <v>0</v>
      </c>
      <c r="GFF75" s="5">
        <f t="shared" si="433"/>
        <v>0</v>
      </c>
      <c r="GFG75" s="5">
        <f t="shared" si="433"/>
        <v>0</v>
      </c>
      <c r="GFH75" s="5">
        <f t="shared" si="433"/>
        <v>0</v>
      </c>
      <c r="GFI75" s="5">
        <f t="shared" si="433"/>
        <v>0</v>
      </c>
      <c r="GFJ75" s="5">
        <f t="shared" si="433"/>
        <v>0</v>
      </c>
      <c r="GFK75" s="5">
        <f t="shared" si="433"/>
        <v>0</v>
      </c>
      <c r="GFL75" s="5">
        <f t="shared" si="433"/>
        <v>0</v>
      </c>
      <c r="GFM75" s="5">
        <f t="shared" si="433"/>
        <v>0</v>
      </c>
      <c r="GFN75" s="5">
        <f t="shared" si="433"/>
        <v>0</v>
      </c>
      <c r="GFO75" s="5">
        <f t="shared" si="433"/>
        <v>0</v>
      </c>
      <c r="GFP75" s="5">
        <f t="shared" si="433"/>
        <v>0</v>
      </c>
      <c r="GFQ75" s="5">
        <f t="shared" si="433"/>
        <v>0</v>
      </c>
      <c r="GFR75" s="5">
        <f t="shared" si="433"/>
        <v>0</v>
      </c>
      <c r="GFS75" s="5">
        <f t="shared" si="433"/>
        <v>0</v>
      </c>
      <c r="GFT75" s="5">
        <f t="shared" si="433"/>
        <v>0</v>
      </c>
      <c r="GFU75" s="5">
        <f t="shared" si="433"/>
        <v>0</v>
      </c>
      <c r="GFV75" s="5">
        <f t="shared" si="433"/>
        <v>0</v>
      </c>
      <c r="GFW75" s="5">
        <f t="shared" si="433"/>
        <v>0</v>
      </c>
      <c r="GFX75" s="5">
        <f t="shared" si="433"/>
        <v>0</v>
      </c>
      <c r="GFY75" s="5">
        <f t="shared" si="433"/>
        <v>0</v>
      </c>
      <c r="GFZ75" s="5">
        <f t="shared" si="433"/>
        <v>0</v>
      </c>
      <c r="GGA75" s="5">
        <f t="shared" si="433"/>
        <v>0</v>
      </c>
      <c r="GGB75" s="5">
        <f t="shared" si="433"/>
        <v>0</v>
      </c>
      <c r="GGC75" s="5">
        <f t="shared" si="433"/>
        <v>0</v>
      </c>
      <c r="GGD75" s="5">
        <f t="shared" si="433"/>
        <v>0</v>
      </c>
      <c r="GGE75" s="5">
        <f t="shared" si="433"/>
        <v>0</v>
      </c>
      <c r="GGF75" s="5">
        <f t="shared" si="433"/>
        <v>0</v>
      </c>
      <c r="GGG75" s="5">
        <f t="shared" si="433"/>
        <v>0</v>
      </c>
      <c r="GGH75" s="5">
        <f t="shared" si="433"/>
        <v>0</v>
      </c>
      <c r="GGI75" s="5">
        <f t="shared" si="433"/>
        <v>0</v>
      </c>
      <c r="GGJ75" s="5">
        <f t="shared" si="433"/>
        <v>0</v>
      </c>
      <c r="GGK75" s="5">
        <f t="shared" si="433"/>
        <v>0</v>
      </c>
      <c r="GGL75" s="5">
        <f t="shared" si="433"/>
        <v>0</v>
      </c>
      <c r="GGM75" s="5">
        <f t="shared" si="433"/>
        <v>0</v>
      </c>
      <c r="GGN75" s="5">
        <f t="shared" si="433"/>
        <v>0</v>
      </c>
      <c r="GGO75" s="5">
        <f t="shared" si="433"/>
        <v>0</v>
      </c>
      <c r="GGP75" s="5">
        <f t="shared" si="433"/>
        <v>0</v>
      </c>
      <c r="GGQ75" s="5">
        <f t="shared" si="433"/>
        <v>0</v>
      </c>
      <c r="GGR75" s="5">
        <f t="shared" si="433"/>
        <v>0</v>
      </c>
      <c r="GGS75" s="5">
        <f t="shared" si="433"/>
        <v>0</v>
      </c>
      <c r="GGT75" s="5">
        <f t="shared" si="433"/>
        <v>0</v>
      </c>
      <c r="GGU75" s="5">
        <f t="shared" ref="GGU75:GJF75" si="434">IF(GGU2&gt;year_stop,0,GGT78)</f>
        <v>0</v>
      </c>
      <c r="GGV75" s="5">
        <f t="shared" si="434"/>
        <v>0</v>
      </c>
      <c r="GGW75" s="5">
        <f t="shared" si="434"/>
        <v>0</v>
      </c>
      <c r="GGX75" s="5">
        <f t="shared" si="434"/>
        <v>0</v>
      </c>
      <c r="GGY75" s="5">
        <f t="shared" si="434"/>
        <v>0</v>
      </c>
      <c r="GGZ75" s="5">
        <f t="shared" si="434"/>
        <v>0</v>
      </c>
      <c r="GHA75" s="5">
        <f t="shared" si="434"/>
        <v>0</v>
      </c>
      <c r="GHB75" s="5">
        <f t="shared" si="434"/>
        <v>0</v>
      </c>
      <c r="GHC75" s="5">
        <f t="shared" si="434"/>
        <v>0</v>
      </c>
      <c r="GHD75" s="5">
        <f t="shared" si="434"/>
        <v>0</v>
      </c>
      <c r="GHE75" s="5">
        <f t="shared" si="434"/>
        <v>0</v>
      </c>
      <c r="GHF75" s="5">
        <f t="shared" si="434"/>
        <v>0</v>
      </c>
      <c r="GHG75" s="5">
        <f t="shared" si="434"/>
        <v>0</v>
      </c>
      <c r="GHH75" s="5">
        <f t="shared" si="434"/>
        <v>0</v>
      </c>
      <c r="GHI75" s="5">
        <f t="shared" si="434"/>
        <v>0</v>
      </c>
      <c r="GHJ75" s="5">
        <f t="shared" si="434"/>
        <v>0</v>
      </c>
      <c r="GHK75" s="5">
        <f t="shared" si="434"/>
        <v>0</v>
      </c>
      <c r="GHL75" s="5">
        <f t="shared" si="434"/>
        <v>0</v>
      </c>
      <c r="GHM75" s="5">
        <f t="shared" si="434"/>
        <v>0</v>
      </c>
      <c r="GHN75" s="5">
        <f t="shared" si="434"/>
        <v>0</v>
      </c>
      <c r="GHO75" s="5">
        <f t="shared" si="434"/>
        <v>0</v>
      </c>
      <c r="GHP75" s="5">
        <f t="shared" si="434"/>
        <v>0</v>
      </c>
      <c r="GHQ75" s="5">
        <f t="shared" si="434"/>
        <v>0</v>
      </c>
      <c r="GHR75" s="5">
        <f t="shared" si="434"/>
        <v>0</v>
      </c>
      <c r="GHS75" s="5">
        <f t="shared" si="434"/>
        <v>0</v>
      </c>
      <c r="GHT75" s="5">
        <f t="shared" si="434"/>
        <v>0</v>
      </c>
      <c r="GHU75" s="5">
        <f t="shared" si="434"/>
        <v>0</v>
      </c>
      <c r="GHV75" s="5">
        <f t="shared" si="434"/>
        <v>0</v>
      </c>
      <c r="GHW75" s="5">
        <f t="shared" si="434"/>
        <v>0</v>
      </c>
      <c r="GHX75" s="5">
        <f t="shared" si="434"/>
        <v>0</v>
      </c>
      <c r="GHY75" s="5">
        <f t="shared" si="434"/>
        <v>0</v>
      </c>
      <c r="GHZ75" s="5">
        <f t="shared" si="434"/>
        <v>0</v>
      </c>
      <c r="GIA75" s="5">
        <f t="shared" si="434"/>
        <v>0</v>
      </c>
      <c r="GIB75" s="5">
        <f t="shared" si="434"/>
        <v>0</v>
      </c>
      <c r="GIC75" s="5">
        <f t="shared" si="434"/>
        <v>0</v>
      </c>
      <c r="GID75" s="5">
        <f t="shared" si="434"/>
        <v>0</v>
      </c>
      <c r="GIE75" s="5">
        <f t="shared" si="434"/>
        <v>0</v>
      </c>
      <c r="GIF75" s="5">
        <f t="shared" si="434"/>
        <v>0</v>
      </c>
      <c r="GIG75" s="5">
        <f t="shared" si="434"/>
        <v>0</v>
      </c>
      <c r="GIH75" s="5">
        <f t="shared" si="434"/>
        <v>0</v>
      </c>
      <c r="GII75" s="5">
        <f t="shared" si="434"/>
        <v>0</v>
      </c>
      <c r="GIJ75" s="5">
        <f t="shared" si="434"/>
        <v>0</v>
      </c>
      <c r="GIK75" s="5">
        <f t="shared" si="434"/>
        <v>0</v>
      </c>
      <c r="GIL75" s="5">
        <f t="shared" si="434"/>
        <v>0</v>
      </c>
      <c r="GIM75" s="5">
        <f t="shared" si="434"/>
        <v>0</v>
      </c>
      <c r="GIN75" s="5">
        <f t="shared" si="434"/>
        <v>0</v>
      </c>
      <c r="GIO75" s="5">
        <f t="shared" si="434"/>
        <v>0</v>
      </c>
      <c r="GIP75" s="5">
        <f t="shared" si="434"/>
        <v>0</v>
      </c>
      <c r="GIQ75" s="5">
        <f t="shared" si="434"/>
        <v>0</v>
      </c>
      <c r="GIR75" s="5">
        <f t="shared" si="434"/>
        <v>0</v>
      </c>
      <c r="GIS75" s="5">
        <f t="shared" si="434"/>
        <v>0</v>
      </c>
      <c r="GIT75" s="5">
        <f t="shared" si="434"/>
        <v>0</v>
      </c>
      <c r="GIU75" s="5">
        <f t="shared" si="434"/>
        <v>0</v>
      </c>
      <c r="GIV75" s="5">
        <f t="shared" si="434"/>
        <v>0</v>
      </c>
      <c r="GIW75" s="5">
        <f t="shared" si="434"/>
        <v>0</v>
      </c>
      <c r="GIX75" s="5">
        <f t="shared" si="434"/>
        <v>0</v>
      </c>
      <c r="GIY75" s="5">
        <f t="shared" si="434"/>
        <v>0</v>
      </c>
      <c r="GIZ75" s="5">
        <f t="shared" si="434"/>
        <v>0</v>
      </c>
      <c r="GJA75" s="5">
        <f t="shared" si="434"/>
        <v>0</v>
      </c>
      <c r="GJB75" s="5">
        <f t="shared" si="434"/>
        <v>0</v>
      </c>
      <c r="GJC75" s="5">
        <f t="shared" si="434"/>
        <v>0</v>
      </c>
      <c r="GJD75" s="5">
        <f t="shared" si="434"/>
        <v>0</v>
      </c>
      <c r="GJE75" s="5">
        <f t="shared" si="434"/>
        <v>0</v>
      </c>
      <c r="GJF75" s="5">
        <f t="shared" si="434"/>
        <v>0</v>
      </c>
      <c r="GJG75" s="5">
        <f t="shared" ref="GJG75:GLR75" si="435">IF(GJG2&gt;year_stop,0,GJF78)</f>
        <v>0</v>
      </c>
      <c r="GJH75" s="5">
        <f t="shared" si="435"/>
        <v>0</v>
      </c>
      <c r="GJI75" s="5">
        <f t="shared" si="435"/>
        <v>0</v>
      </c>
      <c r="GJJ75" s="5">
        <f t="shared" si="435"/>
        <v>0</v>
      </c>
      <c r="GJK75" s="5">
        <f t="shared" si="435"/>
        <v>0</v>
      </c>
      <c r="GJL75" s="5">
        <f t="shared" si="435"/>
        <v>0</v>
      </c>
      <c r="GJM75" s="5">
        <f t="shared" si="435"/>
        <v>0</v>
      </c>
      <c r="GJN75" s="5">
        <f t="shared" si="435"/>
        <v>0</v>
      </c>
      <c r="GJO75" s="5">
        <f t="shared" si="435"/>
        <v>0</v>
      </c>
      <c r="GJP75" s="5">
        <f t="shared" si="435"/>
        <v>0</v>
      </c>
      <c r="GJQ75" s="5">
        <f t="shared" si="435"/>
        <v>0</v>
      </c>
      <c r="GJR75" s="5">
        <f t="shared" si="435"/>
        <v>0</v>
      </c>
      <c r="GJS75" s="5">
        <f t="shared" si="435"/>
        <v>0</v>
      </c>
      <c r="GJT75" s="5">
        <f t="shared" si="435"/>
        <v>0</v>
      </c>
      <c r="GJU75" s="5">
        <f t="shared" si="435"/>
        <v>0</v>
      </c>
      <c r="GJV75" s="5">
        <f t="shared" si="435"/>
        <v>0</v>
      </c>
      <c r="GJW75" s="5">
        <f t="shared" si="435"/>
        <v>0</v>
      </c>
      <c r="GJX75" s="5">
        <f t="shared" si="435"/>
        <v>0</v>
      </c>
      <c r="GJY75" s="5">
        <f t="shared" si="435"/>
        <v>0</v>
      </c>
      <c r="GJZ75" s="5">
        <f t="shared" si="435"/>
        <v>0</v>
      </c>
      <c r="GKA75" s="5">
        <f t="shared" si="435"/>
        <v>0</v>
      </c>
      <c r="GKB75" s="5">
        <f t="shared" si="435"/>
        <v>0</v>
      </c>
      <c r="GKC75" s="5">
        <f t="shared" si="435"/>
        <v>0</v>
      </c>
      <c r="GKD75" s="5">
        <f t="shared" si="435"/>
        <v>0</v>
      </c>
      <c r="GKE75" s="5">
        <f t="shared" si="435"/>
        <v>0</v>
      </c>
      <c r="GKF75" s="5">
        <f t="shared" si="435"/>
        <v>0</v>
      </c>
      <c r="GKG75" s="5">
        <f t="shared" si="435"/>
        <v>0</v>
      </c>
      <c r="GKH75" s="5">
        <f t="shared" si="435"/>
        <v>0</v>
      </c>
      <c r="GKI75" s="5">
        <f t="shared" si="435"/>
        <v>0</v>
      </c>
      <c r="GKJ75" s="5">
        <f t="shared" si="435"/>
        <v>0</v>
      </c>
      <c r="GKK75" s="5">
        <f t="shared" si="435"/>
        <v>0</v>
      </c>
      <c r="GKL75" s="5">
        <f t="shared" si="435"/>
        <v>0</v>
      </c>
      <c r="GKM75" s="5">
        <f t="shared" si="435"/>
        <v>0</v>
      </c>
      <c r="GKN75" s="5">
        <f t="shared" si="435"/>
        <v>0</v>
      </c>
      <c r="GKO75" s="5">
        <f t="shared" si="435"/>
        <v>0</v>
      </c>
      <c r="GKP75" s="5">
        <f t="shared" si="435"/>
        <v>0</v>
      </c>
      <c r="GKQ75" s="5">
        <f t="shared" si="435"/>
        <v>0</v>
      </c>
      <c r="GKR75" s="5">
        <f t="shared" si="435"/>
        <v>0</v>
      </c>
      <c r="GKS75" s="5">
        <f t="shared" si="435"/>
        <v>0</v>
      </c>
      <c r="GKT75" s="5">
        <f t="shared" si="435"/>
        <v>0</v>
      </c>
      <c r="GKU75" s="5">
        <f t="shared" si="435"/>
        <v>0</v>
      </c>
      <c r="GKV75" s="5">
        <f t="shared" si="435"/>
        <v>0</v>
      </c>
      <c r="GKW75" s="5">
        <f t="shared" si="435"/>
        <v>0</v>
      </c>
      <c r="GKX75" s="5">
        <f t="shared" si="435"/>
        <v>0</v>
      </c>
      <c r="GKY75" s="5">
        <f t="shared" si="435"/>
        <v>0</v>
      </c>
      <c r="GKZ75" s="5">
        <f t="shared" si="435"/>
        <v>0</v>
      </c>
      <c r="GLA75" s="5">
        <f t="shared" si="435"/>
        <v>0</v>
      </c>
      <c r="GLB75" s="5">
        <f t="shared" si="435"/>
        <v>0</v>
      </c>
      <c r="GLC75" s="5">
        <f t="shared" si="435"/>
        <v>0</v>
      </c>
      <c r="GLD75" s="5">
        <f t="shared" si="435"/>
        <v>0</v>
      </c>
      <c r="GLE75" s="5">
        <f t="shared" si="435"/>
        <v>0</v>
      </c>
      <c r="GLF75" s="5">
        <f t="shared" si="435"/>
        <v>0</v>
      </c>
      <c r="GLG75" s="5">
        <f t="shared" si="435"/>
        <v>0</v>
      </c>
      <c r="GLH75" s="5">
        <f t="shared" si="435"/>
        <v>0</v>
      </c>
      <c r="GLI75" s="5">
        <f t="shared" si="435"/>
        <v>0</v>
      </c>
      <c r="GLJ75" s="5">
        <f t="shared" si="435"/>
        <v>0</v>
      </c>
      <c r="GLK75" s="5">
        <f t="shared" si="435"/>
        <v>0</v>
      </c>
      <c r="GLL75" s="5">
        <f t="shared" si="435"/>
        <v>0</v>
      </c>
      <c r="GLM75" s="5">
        <f t="shared" si="435"/>
        <v>0</v>
      </c>
      <c r="GLN75" s="5">
        <f t="shared" si="435"/>
        <v>0</v>
      </c>
      <c r="GLO75" s="5">
        <f t="shared" si="435"/>
        <v>0</v>
      </c>
      <c r="GLP75" s="5">
        <f t="shared" si="435"/>
        <v>0</v>
      </c>
      <c r="GLQ75" s="5">
        <f t="shared" si="435"/>
        <v>0</v>
      </c>
      <c r="GLR75" s="5">
        <f t="shared" si="435"/>
        <v>0</v>
      </c>
      <c r="GLS75" s="5">
        <f t="shared" ref="GLS75:GOD75" si="436">IF(GLS2&gt;year_stop,0,GLR78)</f>
        <v>0</v>
      </c>
      <c r="GLT75" s="5">
        <f t="shared" si="436"/>
        <v>0</v>
      </c>
      <c r="GLU75" s="5">
        <f t="shared" si="436"/>
        <v>0</v>
      </c>
      <c r="GLV75" s="5">
        <f t="shared" si="436"/>
        <v>0</v>
      </c>
      <c r="GLW75" s="5">
        <f t="shared" si="436"/>
        <v>0</v>
      </c>
      <c r="GLX75" s="5">
        <f t="shared" si="436"/>
        <v>0</v>
      </c>
      <c r="GLY75" s="5">
        <f t="shared" si="436"/>
        <v>0</v>
      </c>
      <c r="GLZ75" s="5">
        <f t="shared" si="436"/>
        <v>0</v>
      </c>
      <c r="GMA75" s="5">
        <f t="shared" si="436"/>
        <v>0</v>
      </c>
      <c r="GMB75" s="5">
        <f t="shared" si="436"/>
        <v>0</v>
      </c>
      <c r="GMC75" s="5">
        <f t="shared" si="436"/>
        <v>0</v>
      </c>
      <c r="GMD75" s="5">
        <f t="shared" si="436"/>
        <v>0</v>
      </c>
      <c r="GME75" s="5">
        <f t="shared" si="436"/>
        <v>0</v>
      </c>
      <c r="GMF75" s="5">
        <f t="shared" si="436"/>
        <v>0</v>
      </c>
      <c r="GMG75" s="5">
        <f t="shared" si="436"/>
        <v>0</v>
      </c>
      <c r="GMH75" s="5">
        <f t="shared" si="436"/>
        <v>0</v>
      </c>
      <c r="GMI75" s="5">
        <f t="shared" si="436"/>
        <v>0</v>
      </c>
      <c r="GMJ75" s="5">
        <f t="shared" si="436"/>
        <v>0</v>
      </c>
      <c r="GMK75" s="5">
        <f t="shared" si="436"/>
        <v>0</v>
      </c>
      <c r="GML75" s="5">
        <f t="shared" si="436"/>
        <v>0</v>
      </c>
      <c r="GMM75" s="5">
        <f t="shared" si="436"/>
        <v>0</v>
      </c>
      <c r="GMN75" s="5">
        <f t="shared" si="436"/>
        <v>0</v>
      </c>
      <c r="GMO75" s="5">
        <f t="shared" si="436"/>
        <v>0</v>
      </c>
      <c r="GMP75" s="5">
        <f t="shared" si="436"/>
        <v>0</v>
      </c>
      <c r="GMQ75" s="5">
        <f t="shared" si="436"/>
        <v>0</v>
      </c>
      <c r="GMR75" s="5">
        <f t="shared" si="436"/>
        <v>0</v>
      </c>
      <c r="GMS75" s="5">
        <f t="shared" si="436"/>
        <v>0</v>
      </c>
      <c r="GMT75" s="5">
        <f t="shared" si="436"/>
        <v>0</v>
      </c>
      <c r="GMU75" s="5">
        <f t="shared" si="436"/>
        <v>0</v>
      </c>
      <c r="GMV75" s="5">
        <f t="shared" si="436"/>
        <v>0</v>
      </c>
      <c r="GMW75" s="5">
        <f t="shared" si="436"/>
        <v>0</v>
      </c>
      <c r="GMX75" s="5">
        <f t="shared" si="436"/>
        <v>0</v>
      </c>
      <c r="GMY75" s="5">
        <f t="shared" si="436"/>
        <v>0</v>
      </c>
      <c r="GMZ75" s="5">
        <f t="shared" si="436"/>
        <v>0</v>
      </c>
      <c r="GNA75" s="5">
        <f t="shared" si="436"/>
        <v>0</v>
      </c>
      <c r="GNB75" s="5">
        <f t="shared" si="436"/>
        <v>0</v>
      </c>
      <c r="GNC75" s="5">
        <f t="shared" si="436"/>
        <v>0</v>
      </c>
      <c r="GND75" s="5">
        <f t="shared" si="436"/>
        <v>0</v>
      </c>
      <c r="GNE75" s="5">
        <f t="shared" si="436"/>
        <v>0</v>
      </c>
      <c r="GNF75" s="5">
        <f t="shared" si="436"/>
        <v>0</v>
      </c>
      <c r="GNG75" s="5">
        <f t="shared" si="436"/>
        <v>0</v>
      </c>
      <c r="GNH75" s="5">
        <f t="shared" si="436"/>
        <v>0</v>
      </c>
      <c r="GNI75" s="5">
        <f t="shared" si="436"/>
        <v>0</v>
      </c>
      <c r="GNJ75" s="5">
        <f t="shared" si="436"/>
        <v>0</v>
      </c>
      <c r="GNK75" s="5">
        <f t="shared" si="436"/>
        <v>0</v>
      </c>
      <c r="GNL75" s="5">
        <f t="shared" si="436"/>
        <v>0</v>
      </c>
      <c r="GNM75" s="5">
        <f t="shared" si="436"/>
        <v>0</v>
      </c>
      <c r="GNN75" s="5">
        <f t="shared" si="436"/>
        <v>0</v>
      </c>
      <c r="GNO75" s="5">
        <f t="shared" si="436"/>
        <v>0</v>
      </c>
      <c r="GNP75" s="5">
        <f t="shared" si="436"/>
        <v>0</v>
      </c>
      <c r="GNQ75" s="5">
        <f t="shared" si="436"/>
        <v>0</v>
      </c>
      <c r="GNR75" s="5">
        <f t="shared" si="436"/>
        <v>0</v>
      </c>
      <c r="GNS75" s="5">
        <f t="shared" si="436"/>
        <v>0</v>
      </c>
      <c r="GNT75" s="5">
        <f t="shared" si="436"/>
        <v>0</v>
      </c>
      <c r="GNU75" s="5">
        <f t="shared" si="436"/>
        <v>0</v>
      </c>
      <c r="GNV75" s="5">
        <f t="shared" si="436"/>
        <v>0</v>
      </c>
      <c r="GNW75" s="5">
        <f t="shared" si="436"/>
        <v>0</v>
      </c>
      <c r="GNX75" s="5">
        <f t="shared" si="436"/>
        <v>0</v>
      </c>
      <c r="GNY75" s="5">
        <f t="shared" si="436"/>
        <v>0</v>
      </c>
      <c r="GNZ75" s="5">
        <f t="shared" si="436"/>
        <v>0</v>
      </c>
      <c r="GOA75" s="5">
        <f t="shared" si="436"/>
        <v>0</v>
      </c>
      <c r="GOB75" s="5">
        <f t="shared" si="436"/>
        <v>0</v>
      </c>
      <c r="GOC75" s="5">
        <f t="shared" si="436"/>
        <v>0</v>
      </c>
      <c r="GOD75" s="5">
        <f t="shared" si="436"/>
        <v>0</v>
      </c>
      <c r="GOE75" s="5">
        <f t="shared" ref="GOE75:GQP75" si="437">IF(GOE2&gt;year_stop,0,GOD78)</f>
        <v>0</v>
      </c>
      <c r="GOF75" s="5">
        <f t="shared" si="437"/>
        <v>0</v>
      </c>
      <c r="GOG75" s="5">
        <f t="shared" si="437"/>
        <v>0</v>
      </c>
      <c r="GOH75" s="5">
        <f t="shared" si="437"/>
        <v>0</v>
      </c>
      <c r="GOI75" s="5">
        <f t="shared" si="437"/>
        <v>0</v>
      </c>
      <c r="GOJ75" s="5">
        <f t="shared" si="437"/>
        <v>0</v>
      </c>
      <c r="GOK75" s="5">
        <f t="shared" si="437"/>
        <v>0</v>
      </c>
      <c r="GOL75" s="5">
        <f t="shared" si="437"/>
        <v>0</v>
      </c>
      <c r="GOM75" s="5">
        <f t="shared" si="437"/>
        <v>0</v>
      </c>
      <c r="GON75" s="5">
        <f t="shared" si="437"/>
        <v>0</v>
      </c>
      <c r="GOO75" s="5">
        <f t="shared" si="437"/>
        <v>0</v>
      </c>
      <c r="GOP75" s="5">
        <f t="shared" si="437"/>
        <v>0</v>
      </c>
      <c r="GOQ75" s="5">
        <f t="shared" si="437"/>
        <v>0</v>
      </c>
      <c r="GOR75" s="5">
        <f t="shared" si="437"/>
        <v>0</v>
      </c>
      <c r="GOS75" s="5">
        <f t="shared" si="437"/>
        <v>0</v>
      </c>
      <c r="GOT75" s="5">
        <f t="shared" si="437"/>
        <v>0</v>
      </c>
      <c r="GOU75" s="5">
        <f t="shared" si="437"/>
        <v>0</v>
      </c>
      <c r="GOV75" s="5">
        <f t="shared" si="437"/>
        <v>0</v>
      </c>
      <c r="GOW75" s="5">
        <f t="shared" si="437"/>
        <v>0</v>
      </c>
      <c r="GOX75" s="5">
        <f t="shared" si="437"/>
        <v>0</v>
      </c>
      <c r="GOY75" s="5">
        <f t="shared" si="437"/>
        <v>0</v>
      </c>
      <c r="GOZ75" s="5">
        <f t="shared" si="437"/>
        <v>0</v>
      </c>
      <c r="GPA75" s="5">
        <f t="shared" si="437"/>
        <v>0</v>
      </c>
      <c r="GPB75" s="5">
        <f t="shared" si="437"/>
        <v>0</v>
      </c>
      <c r="GPC75" s="5">
        <f t="shared" si="437"/>
        <v>0</v>
      </c>
      <c r="GPD75" s="5">
        <f t="shared" si="437"/>
        <v>0</v>
      </c>
      <c r="GPE75" s="5">
        <f t="shared" si="437"/>
        <v>0</v>
      </c>
      <c r="GPF75" s="5">
        <f t="shared" si="437"/>
        <v>0</v>
      </c>
      <c r="GPG75" s="5">
        <f t="shared" si="437"/>
        <v>0</v>
      </c>
      <c r="GPH75" s="5">
        <f t="shared" si="437"/>
        <v>0</v>
      </c>
      <c r="GPI75" s="5">
        <f t="shared" si="437"/>
        <v>0</v>
      </c>
      <c r="GPJ75" s="5">
        <f t="shared" si="437"/>
        <v>0</v>
      </c>
      <c r="GPK75" s="5">
        <f t="shared" si="437"/>
        <v>0</v>
      </c>
      <c r="GPL75" s="5">
        <f t="shared" si="437"/>
        <v>0</v>
      </c>
      <c r="GPM75" s="5">
        <f t="shared" si="437"/>
        <v>0</v>
      </c>
      <c r="GPN75" s="5">
        <f t="shared" si="437"/>
        <v>0</v>
      </c>
      <c r="GPO75" s="5">
        <f t="shared" si="437"/>
        <v>0</v>
      </c>
      <c r="GPP75" s="5">
        <f t="shared" si="437"/>
        <v>0</v>
      </c>
      <c r="GPQ75" s="5">
        <f t="shared" si="437"/>
        <v>0</v>
      </c>
      <c r="GPR75" s="5">
        <f t="shared" si="437"/>
        <v>0</v>
      </c>
      <c r="GPS75" s="5">
        <f t="shared" si="437"/>
        <v>0</v>
      </c>
      <c r="GPT75" s="5">
        <f t="shared" si="437"/>
        <v>0</v>
      </c>
      <c r="GPU75" s="5">
        <f t="shared" si="437"/>
        <v>0</v>
      </c>
      <c r="GPV75" s="5">
        <f t="shared" si="437"/>
        <v>0</v>
      </c>
      <c r="GPW75" s="5">
        <f t="shared" si="437"/>
        <v>0</v>
      </c>
      <c r="GPX75" s="5">
        <f t="shared" si="437"/>
        <v>0</v>
      </c>
      <c r="GPY75" s="5">
        <f t="shared" si="437"/>
        <v>0</v>
      </c>
      <c r="GPZ75" s="5">
        <f t="shared" si="437"/>
        <v>0</v>
      </c>
      <c r="GQA75" s="5">
        <f t="shared" si="437"/>
        <v>0</v>
      </c>
      <c r="GQB75" s="5">
        <f t="shared" si="437"/>
        <v>0</v>
      </c>
      <c r="GQC75" s="5">
        <f t="shared" si="437"/>
        <v>0</v>
      </c>
      <c r="GQD75" s="5">
        <f t="shared" si="437"/>
        <v>0</v>
      </c>
      <c r="GQE75" s="5">
        <f t="shared" si="437"/>
        <v>0</v>
      </c>
      <c r="GQF75" s="5">
        <f t="shared" si="437"/>
        <v>0</v>
      </c>
      <c r="GQG75" s="5">
        <f t="shared" si="437"/>
        <v>0</v>
      </c>
      <c r="GQH75" s="5">
        <f t="shared" si="437"/>
        <v>0</v>
      </c>
      <c r="GQI75" s="5">
        <f t="shared" si="437"/>
        <v>0</v>
      </c>
      <c r="GQJ75" s="5">
        <f t="shared" si="437"/>
        <v>0</v>
      </c>
      <c r="GQK75" s="5">
        <f t="shared" si="437"/>
        <v>0</v>
      </c>
      <c r="GQL75" s="5">
        <f t="shared" si="437"/>
        <v>0</v>
      </c>
      <c r="GQM75" s="5">
        <f t="shared" si="437"/>
        <v>0</v>
      </c>
      <c r="GQN75" s="5">
        <f t="shared" si="437"/>
        <v>0</v>
      </c>
      <c r="GQO75" s="5">
        <f t="shared" si="437"/>
        <v>0</v>
      </c>
      <c r="GQP75" s="5">
        <f t="shared" si="437"/>
        <v>0</v>
      </c>
      <c r="GQQ75" s="5">
        <f t="shared" ref="GQQ75:GTB75" si="438">IF(GQQ2&gt;year_stop,0,GQP78)</f>
        <v>0</v>
      </c>
      <c r="GQR75" s="5">
        <f t="shared" si="438"/>
        <v>0</v>
      </c>
      <c r="GQS75" s="5">
        <f t="shared" si="438"/>
        <v>0</v>
      </c>
      <c r="GQT75" s="5">
        <f t="shared" si="438"/>
        <v>0</v>
      </c>
      <c r="GQU75" s="5">
        <f t="shared" si="438"/>
        <v>0</v>
      </c>
      <c r="GQV75" s="5">
        <f t="shared" si="438"/>
        <v>0</v>
      </c>
      <c r="GQW75" s="5">
        <f t="shared" si="438"/>
        <v>0</v>
      </c>
      <c r="GQX75" s="5">
        <f t="shared" si="438"/>
        <v>0</v>
      </c>
      <c r="GQY75" s="5">
        <f t="shared" si="438"/>
        <v>0</v>
      </c>
      <c r="GQZ75" s="5">
        <f t="shared" si="438"/>
        <v>0</v>
      </c>
      <c r="GRA75" s="5">
        <f t="shared" si="438"/>
        <v>0</v>
      </c>
      <c r="GRB75" s="5">
        <f t="shared" si="438"/>
        <v>0</v>
      </c>
      <c r="GRC75" s="5">
        <f t="shared" si="438"/>
        <v>0</v>
      </c>
      <c r="GRD75" s="5">
        <f t="shared" si="438"/>
        <v>0</v>
      </c>
      <c r="GRE75" s="5">
        <f t="shared" si="438"/>
        <v>0</v>
      </c>
      <c r="GRF75" s="5">
        <f t="shared" si="438"/>
        <v>0</v>
      </c>
      <c r="GRG75" s="5">
        <f t="shared" si="438"/>
        <v>0</v>
      </c>
      <c r="GRH75" s="5">
        <f t="shared" si="438"/>
        <v>0</v>
      </c>
      <c r="GRI75" s="5">
        <f t="shared" si="438"/>
        <v>0</v>
      </c>
      <c r="GRJ75" s="5">
        <f t="shared" si="438"/>
        <v>0</v>
      </c>
      <c r="GRK75" s="5">
        <f t="shared" si="438"/>
        <v>0</v>
      </c>
      <c r="GRL75" s="5">
        <f t="shared" si="438"/>
        <v>0</v>
      </c>
      <c r="GRM75" s="5">
        <f t="shared" si="438"/>
        <v>0</v>
      </c>
      <c r="GRN75" s="5">
        <f t="shared" si="438"/>
        <v>0</v>
      </c>
      <c r="GRO75" s="5">
        <f t="shared" si="438"/>
        <v>0</v>
      </c>
      <c r="GRP75" s="5">
        <f t="shared" si="438"/>
        <v>0</v>
      </c>
      <c r="GRQ75" s="5">
        <f t="shared" si="438"/>
        <v>0</v>
      </c>
      <c r="GRR75" s="5">
        <f t="shared" si="438"/>
        <v>0</v>
      </c>
      <c r="GRS75" s="5">
        <f t="shared" si="438"/>
        <v>0</v>
      </c>
      <c r="GRT75" s="5">
        <f t="shared" si="438"/>
        <v>0</v>
      </c>
      <c r="GRU75" s="5">
        <f t="shared" si="438"/>
        <v>0</v>
      </c>
      <c r="GRV75" s="5">
        <f t="shared" si="438"/>
        <v>0</v>
      </c>
      <c r="GRW75" s="5">
        <f t="shared" si="438"/>
        <v>0</v>
      </c>
      <c r="GRX75" s="5">
        <f t="shared" si="438"/>
        <v>0</v>
      </c>
      <c r="GRY75" s="5">
        <f t="shared" si="438"/>
        <v>0</v>
      </c>
      <c r="GRZ75" s="5">
        <f t="shared" si="438"/>
        <v>0</v>
      </c>
      <c r="GSA75" s="5">
        <f t="shared" si="438"/>
        <v>0</v>
      </c>
      <c r="GSB75" s="5">
        <f t="shared" si="438"/>
        <v>0</v>
      </c>
      <c r="GSC75" s="5">
        <f t="shared" si="438"/>
        <v>0</v>
      </c>
      <c r="GSD75" s="5">
        <f t="shared" si="438"/>
        <v>0</v>
      </c>
      <c r="GSE75" s="5">
        <f t="shared" si="438"/>
        <v>0</v>
      </c>
      <c r="GSF75" s="5">
        <f t="shared" si="438"/>
        <v>0</v>
      </c>
      <c r="GSG75" s="5">
        <f t="shared" si="438"/>
        <v>0</v>
      </c>
      <c r="GSH75" s="5">
        <f t="shared" si="438"/>
        <v>0</v>
      </c>
      <c r="GSI75" s="5">
        <f t="shared" si="438"/>
        <v>0</v>
      </c>
      <c r="GSJ75" s="5">
        <f t="shared" si="438"/>
        <v>0</v>
      </c>
      <c r="GSK75" s="5">
        <f t="shared" si="438"/>
        <v>0</v>
      </c>
      <c r="GSL75" s="5">
        <f t="shared" si="438"/>
        <v>0</v>
      </c>
      <c r="GSM75" s="5">
        <f t="shared" si="438"/>
        <v>0</v>
      </c>
      <c r="GSN75" s="5">
        <f t="shared" si="438"/>
        <v>0</v>
      </c>
      <c r="GSO75" s="5">
        <f t="shared" si="438"/>
        <v>0</v>
      </c>
      <c r="GSP75" s="5">
        <f t="shared" si="438"/>
        <v>0</v>
      </c>
      <c r="GSQ75" s="5">
        <f t="shared" si="438"/>
        <v>0</v>
      </c>
      <c r="GSR75" s="5">
        <f t="shared" si="438"/>
        <v>0</v>
      </c>
      <c r="GSS75" s="5">
        <f t="shared" si="438"/>
        <v>0</v>
      </c>
      <c r="GST75" s="5">
        <f t="shared" si="438"/>
        <v>0</v>
      </c>
      <c r="GSU75" s="5">
        <f t="shared" si="438"/>
        <v>0</v>
      </c>
      <c r="GSV75" s="5">
        <f t="shared" si="438"/>
        <v>0</v>
      </c>
      <c r="GSW75" s="5">
        <f t="shared" si="438"/>
        <v>0</v>
      </c>
      <c r="GSX75" s="5">
        <f t="shared" si="438"/>
        <v>0</v>
      </c>
      <c r="GSY75" s="5">
        <f t="shared" si="438"/>
        <v>0</v>
      </c>
      <c r="GSZ75" s="5">
        <f t="shared" si="438"/>
        <v>0</v>
      </c>
      <c r="GTA75" s="5">
        <f t="shared" si="438"/>
        <v>0</v>
      </c>
      <c r="GTB75" s="5">
        <f t="shared" si="438"/>
        <v>0</v>
      </c>
      <c r="GTC75" s="5">
        <f t="shared" ref="GTC75:GVN75" si="439">IF(GTC2&gt;year_stop,0,GTB78)</f>
        <v>0</v>
      </c>
      <c r="GTD75" s="5">
        <f t="shared" si="439"/>
        <v>0</v>
      </c>
      <c r="GTE75" s="5">
        <f t="shared" si="439"/>
        <v>0</v>
      </c>
      <c r="GTF75" s="5">
        <f t="shared" si="439"/>
        <v>0</v>
      </c>
      <c r="GTG75" s="5">
        <f t="shared" si="439"/>
        <v>0</v>
      </c>
      <c r="GTH75" s="5">
        <f t="shared" si="439"/>
        <v>0</v>
      </c>
      <c r="GTI75" s="5">
        <f t="shared" si="439"/>
        <v>0</v>
      </c>
      <c r="GTJ75" s="5">
        <f t="shared" si="439"/>
        <v>0</v>
      </c>
      <c r="GTK75" s="5">
        <f t="shared" si="439"/>
        <v>0</v>
      </c>
      <c r="GTL75" s="5">
        <f t="shared" si="439"/>
        <v>0</v>
      </c>
      <c r="GTM75" s="5">
        <f t="shared" si="439"/>
        <v>0</v>
      </c>
      <c r="GTN75" s="5">
        <f t="shared" si="439"/>
        <v>0</v>
      </c>
      <c r="GTO75" s="5">
        <f t="shared" si="439"/>
        <v>0</v>
      </c>
      <c r="GTP75" s="5">
        <f t="shared" si="439"/>
        <v>0</v>
      </c>
      <c r="GTQ75" s="5">
        <f t="shared" si="439"/>
        <v>0</v>
      </c>
      <c r="GTR75" s="5">
        <f t="shared" si="439"/>
        <v>0</v>
      </c>
      <c r="GTS75" s="5">
        <f t="shared" si="439"/>
        <v>0</v>
      </c>
      <c r="GTT75" s="5">
        <f t="shared" si="439"/>
        <v>0</v>
      </c>
      <c r="GTU75" s="5">
        <f t="shared" si="439"/>
        <v>0</v>
      </c>
      <c r="GTV75" s="5">
        <f t="shared" si="439"/>
        <v>0</v>
      </c>
      <c r="GTW75" s="5">
        <f t="shared" si="439"/>
        <v>0</v>
      </c>
      <c r="GTX75" s="5">
        <f t="shared" si="439"/>
        <v>0</v>
      </c>
      <c r="GTY75" s="5">
        <f t="shared" si="439"/>
        <v>0</v>
      </c>
      <c r="GTZ75" s="5">
        <f t="shared" si="439"/>
        <v>0</v>
      </c>
      <c r="GUA75" s="5">
        <f t="shared" si="439"/>
        <v>0</v>
      </c>
      <c r="GUB75" s="5">
        <f t="shared" si="439"/>
        <v>0</v>
      </c>
      <c r="GUC75" s="5">
        <f t="shared" si="439"/>
        <v>0</v>
      </c>
      <c r="GUD75" s="5">
        <f t="shared" si="439"/>
        <v>0</v>
      </c>
      <c r="GUE75" s="5">
        <f t="shared" si="439"/>
        <v>0</v>
      </c>
      <c r="GUF75" s="5">
        <f t="shared" si="439"/>
        <v>0</v>
      </c>
      <c r="GUG75" s="5">
        <f t="shared" si="439"/>
        <v>0</v>
      </c>
      <c r="GUH75" s="5">
        <f t="shared" si="439"/>
        <v>0</v>
      </c>
      <c r="GUI75" s="5">
        <f t="shared" si="439"/>
        <v>0</v>
      </c>
      <c r="GUJ75" s="5">
        <f t="shared" si="439"/>
        <v>0</v>
      </c>
      <c r="GUK75" s="5">
        <f t="shared" si="439"/>
        <v>0</v>
      </c>
      <c r="GUL75" s="5">
        <f t="shared" si="439"/>
        <v>0</v>
      </c>
      <c r="GUM75" s="5">
        <f t="shared" si="439"/>
        <v>0</v>
      </c>
      <c r="GUN75" s="5">
        <f t="shared" si="439"/>
        <v>0</v>
      </c>
      <c r="GUO75" s="5">
        <f t="shared" si="439"/>
        <v>0</v>
      </c>
      <c r="GUP75" s="5">
        <f t="shared" si="439"/>
        <v>0</v>
      </c>
      <c r="GUQ75" s="5">
        <f t="shared" si="439"/>
        <v>0</v>
      </c>
      <c r="GUR75" s="5">
        <f t="shared" si="439"/>
        <v>0</v>
      </c>
      <c r="GUS75" s="5">
        <f t="shared" si="439"/>
        <v>0</v>
      </c>
      <c r="GUT75" s="5">
        <f t="shared" si="439"/>
        <v>0</v>
      </c>
      <c r="GUU75" s="5">
        <f t="shared" si="439"/>
        <v>0</v>
      </c>
      <c r="GUV75" s="5">
        <f t="shared" si="439"/>
        <v>0</v>
      </c>
      <c r="GUW75" s="5">
        <f t="shared" si="439"/>
        <v>0</v>
      </c>
      <c r="GUX75" s="5">
        <f t="shared" si="439"/>
        <v>0</v>
      </c>
      <c r="GUY75" s="5">
        <f t="shared" si="439"/>
        <v>0</v>
      </c>
      <c r="GUZ75" s="5">
        <f t="shared" si="439"/>
        <v>0</v>
      </c>
      <c r="GVA75" s="5">
        <f t="shared" si="439"/>
        <v>0</v>
      </c>
      <c r="GVB75" s="5">
        <f t="shared" si="439"/>
        <v>0</v>
      </c>
      <c r="GVC75" s="5">
        <f t="shared" si="439"/>
        <v>0</v>
      </c>
      <c r="GVD75" s="5">
        <f t="shared" si="439"/>
        <v>0</v>
      </c>
      <c r="GVE75" s="5">
        <f t="shared" si="439"/>
        <v>0</v>
      </c>
      <c r="GVF75" s="5">
        <f t="shared" si="439"/>
        <v>0</v>
      </c>
      <c r="GVG75" s="5">
        <f t="shared" si="439"/>
        <v>0</v>
      </c>
      <c r="GVH75" s="5">
        <f t="shared" si="439"/>
        <v>0</v>
      </c>
      <c r="GVI75" s="5">
        <f t="shared" si="439"/>
        <v>0</v>
      </c>
      <c r="GVJ75" s="5">
        <f t="shared" si="439"/>
        <v>0</v>
      </c>
      <c r="GVK75" s="5">
        <f t="shared" si="439"/>
        <v>0</v>
      </c>
      <c r="GVL75" s="5">
        <f t="shared" si="439"/>
        <v>0</v>
      </c>
      <c r="GVM75" s="5">
        <f t="shared" si="439"/>
        <v>0</v>
      </c>
      <c r="GVN75" s="5">
        <f t="shared" si="439"/>
        <v>0</v>
      </c>
      <c r="GVO75" s="5">
        <f t="shared" ref="GVO75:GXZ75" si="440">IF(GVO2&gt;year_stop,0,GVN78)</f>
        <v>0</v>
      </c>
      <c r="GVP75" s="5">
        <f t="shared" si="440"/>
        <v>0</v>
      </c>
      <c r="GVQ75" s="5">
        <f t="shared" si="440"/>
        <v>0</v>
      </c>
      <c r="GVR75" s="5">
        <f t="shared" si="440"/>
        <v>0</v>
      </c>
      <c r="GVS75" s="5">
        <f t="shared" si="440"/>
        <v>0</v>
      </c>
      <c r="GVT75" s="5">
        <f t="shared" si="440"/>
        <v>0</v>
      </c>
      <c r="GVU75" s="5">
        <f t="shared" si="440"/>
        <v>0</v>
      </c>
      <c r="GVV75" s="5">
        <f t="shared" si="440"/>
        <v>0</v>
      </c>
      <c r="GVW75" s="5">
        <f t="shared" si="440"/>
        <v>0</v>
      </c>
      <c r="GVX75" s="5">
        <f t="shared" si="440"/>
        <v>0</v>
      </c>
      <c r="GVY75" s="5">
        <f t="shared" si="440"/>
        <v>0</v>
      </c>
      <c r="GVZ75" s="5">
        <f t="shared" si="440"/>
        <v>0</v>
      </c>
      <c r="GWA75" s="5">
        <f t="shared" si="440"/>
        <v>0</v>
      </c>
      <c r="GWB75" s="5">
        <f t="shared" si="440"/>
        <v>0</v>
      </c>
      <c r="GWC75" s="5">
        <f t="shared" si="440"/>
        <v>0</v>
      </c>
      <c r="GWD75" s="5">
        <f t="shared" si="440"/>
        <v>0</v>
      </c>
      <c r="GWE75" s="5">
        <f t="shared" si="440"/>
        <v>0</v>
      </c>
      <c r="GWF75" s="5">
        <f t="shared" si="440"/>
        <v>0</v>
      </c>
      <c r="GWG75" s="5">
        <f t="shared" si="440"/>
        <v>0</v>
      </c>
      <c r="GWH75" s="5">
        <f t="shared" si="440"/>
        <v>0</v>
      </c>
      <c r="GWI75" s="5">
        <f t="shared" si="440"/>
        <v>0</v>
      </c>
      <c r="GWJ75" s="5">
        <f t="shared" si="440"/>
        <v>0</v>
      </c>
      <c r="GWK75" s="5">
        <f t="shared" si="440"/>
        <v>0</v>
      </c>
      <c r="GWL75" s="5">
        <f t="shared" si="440"/>
        <v>0</v>
      </c>
      <c r="GWM75" s="5">
        <f t="shared" si="440"/>
        <v>0</v>
      </c>
      <c r="GWN75" s="5">
        <f t="shared" si="440"/>
        <v>0</v>
      </c>
      <c r="GWO75" s="5">
        <f t="shared" si="440"/>
        <v>0</v>
      </c>
      <c r="GWP75" s="5">
        <f t="shared" si="440"/>
        <v>0</v>
      </c>
      <c r="GWQ75" s="5">
        <f t="shared" si="440"/>
        <v>0</v>
      </c>
      <c r="GWR75" s="5">
        <f t="shared" si="440"/>
        <v>0</v>
      </c>
      <c r="GWS75" s="5">
        <f t="shared" si="440"/>
        <v>0</v>
      </c>
      <c r="GWT75" s="5">
        <f t="shared" si="440"/>
        <v>0</v>
      </c>
      <c r="GWU75" s="5">
        <f t="shared" si="440"/>
        <v>0</v>
      </c>
      <c r="GWV75" s="5">
        <f t="shared" si="440"/>
        <v>0</v>
      </c>
      <c r="GWW75" s="5">
        <f t="shared" si="440"/>
        <v>0</v>
      </c>
      <c r="GWX75" s="5">
        <f t="shared" si="440"/>
        <v>0</v>
      </c>
      <c r="GWY75" s="5">
        <f t="shared" si="440"/>
        <v>0</v>
      </c>
      <c r="GWZ75" s="5">
        <f t="shared" si="440"/>
        <v>0</v>
      </c>
      <c r="GXA75" s="5">
        <f t="shared" si="440"/>
        <v>0</v>
      </c>
      <c r="GXB75" s="5">
        <f t="shared" si="440"/>
        <v>0</v>
      </c>
      <c r="GXC75" s="5">
        <f t="shared" si="440"/>
        <v>0</v>
      </c>
      <c r="GXD75" s="5">
        <f t="shared" si="440"/>
        <v>0</v>
      </c>
      <c r="GXE75" s="5">
        <f t="shared" si="440"/>
        <v>0</v>
      </c>
      <c r="GXF75" s="5">
        <f t="shared" si="440"/>
        <v>0</v>
      </c>
      <c r="GXG75" s="5">
        <f t="shared" si="440"/>
        <v>0</v>
      </c>
      <c r="GXH75" s="5">
        <f t="shared" si="440"/>
        <v>0</v>
      </c>
      <c r="GXI75" s="5">
        <f t="shared" si="440"/>
        <v>0</v>
      </c>
      <c r="GXJ75" s="5">
        <f t="shared" si="440"/>
        <v>0</v>
      </c>
      <c r="GXK75" s="5">
        <f t="shared" si="440"/>
        <v>0</v>
      </c>
      <c r="GXL75" s="5">
        <f t="shared" si="440"/>
        <v>0</v>
      </c>
      <c r="GXM75" s="5">
        <f t="shared" si="440"/>
        <v>0</v>
      </c>
      <c r="GXN75" s="5">
        <f t="shared" si="440"/>
        <v>0</v>
      </c>
      <c r="GXO75" s="5">
        <f t="shared" si="440"/>
        <v>0</v>
      </c>
      <c r="GXP75" s="5">
        <f t="shared" si="440"/>
        <v>0</v>
      </c>
      <c r="GXQ75" s="5">
        <f t="shared" si="440"/>
        <v>0</v>
      </c>
      <c r="GXR75" s="5">
        <f t="shared" si="440"/>
        <v>0</v>
      </c>
      <c r="GXS75" s="5">
        <f t="shared" si="440"/>
        <v>0</v>
      </c>
      <c r="GXT75" s="5">
        <f t="shared" si="440"/>
        <v>0</v>
      </c>
      <c r="GXU75" s="5">
        <f t="shared" si="440"/>
        <v>0</v>
      </c>
      <c r="GXV75" s="5">
        <f t="shared" si="440"/>
        <v>0</v>
      </c>
      <c r="GXW75" s="5">
        <f t="shared" si="440"/>
        <v>0</v>
      </c>
      <c r="GXX75" s="5">
        <f t="shared" si="440"/>
        <v>0</v>
      </c>
      <c r="GXY75" s="5">
        <f t="shared" si="440"/>
        <v>0</v>
      </c>
      <c r="GXZ75" s="5">
        <f t="shared" si="440"/>
        <v>0</v>
      </c>
      <c r="GYA75" s="5">
        <f t="shared" ref="GYA75:HAL75" si="441">IF(GYA2&gt;year_stop,0,GXZ78)</f>
        <v>0</v>
      </c>
      <c r="GYB75" s="5">
        <f t="shared" si="441"/>
        <v>0</v>
      </c>
      <c r="GYC75" s="5">
        <f t="shared" si="441"/>
        <v>0</v>
      </c>
      <c r="GYD75" s="5">
        <f t="shared" si="441"/>
        <v>0</v>
      </c>
      <c r="GYE75" s="5">
        <f t="shared" si="441"/>
        <v>0</v>
      </c>
      <c r="GYF75" s="5">
        <f t="shared" si="441"/>
        <v>0</v>
      </c>
      <c r="GYG75" s="5">
        <f t="shared" si="441"/>
        <v>0</v>
      </c>
      <c r="GYH75" s="5">
        <f t="shared" si="441"/>
        <v>0</v>
      </c>
      <c r="GYI75" s="5">
        <f t="shared" si="441"/>
        <v>0</v>
      </c>
      <c r="GYJ75" s="5">
        <f t="shared" si="441"/>
        <v>0</v>
      </c>
      <c r="GYK75" s="5">
        <f t="shared" si="441"/>
        <v>0</v>
      </c>
      <c r="GYL75" s="5">
        <f t="shared" si="441"/>
        <v>0</v>
      </c>
      <c r="GYM75" s="5">
        <f t="shared" si="441"/>
        <v>0</v>
      </c>
      <c r="GYN75" s="5">
        <f t="shared" si="441"/>
        <v>0</v>
      </c>
      <c r="GYO75" s="5">
        <f t="shared" si="441"/>
        <v>0</v>
      </c>
      <c r="GYP75" s="5">
        <f t="shared" si="441"/>
        <v>0</v>
      </c>
      <c r="GYQ75" s="5">
        <f t="shared" si="441"/>
        <v>0</v>
      </c>
      <c r="GYR75" s="5">
        <f t="shared" si="441"/>
        <v>0</v>
      </c>
      <c r="GYS75" s="5">
        <f t="shared" si="441"/>
        <v>0</v>
      </c>
      <c r="GYT75" s="5">
        <f t="shared" si="441"/>
        <v>0</v>
      </c>
      <c r="GYU75" s="5">
        <f t="shared" si="441"/>
        <v>0</v>
      </c>
      <c r="GYV75" s="5">
        <f t="shared" si="441"/>
        <v>0</v>
      </c>
      <c r="GYW75" s="5">
        <f t="shared" si="441"/>
        <v>0</v>
      </c>
      <c r="GYX75" s="5">
        <f t="shared" si="441"/>
        <v>0</v>
      </c>
      <c r="GYY75" s="5">
        <f t="shared" si="441"/>
        <v>0</v>
      </c>
      <c r="GYZ75" s="5">
        <f t="shared" si="441"/>
        <v>0</v>
      </c>
      <c r="GZA75" s="5">
        <f t="shared" si="441"/>
        <v>0</v>
      </c>
      <c r="GZB75" s="5">
        <f t="shared" si="441"/>
        <v>0</v>
      </c>
      <c r="GZC75" s="5">
        <f t="shared" si="441"/>
        <v>0</v>
      </c>
      <c r="GZD75" s="5">
        <f t="shared" si="441"/>
        <v>0</v>
      </c>
      <c r="GZE75" s="5">
        <f t="shared" si="441"/>
        <v>0</v>
      </c>
      <c r="GZF75" s="5">
        <f t="shared" si="441"/>
        <v>0</v>
      </c>
      <c r="GZG75" s="5">
        <f t="shared" si="441"/>
        <v>0</v>
      </c>
      <c r="GZH75" s="5">
        <f t="shared" si="441"/>
        <v>0</v>
      </c>
      <c r="GZI75" s="5">
        <f t="shared" si="441"/>
        <v>0</v>
      </c>
      <c r="GZJ75" s="5">
        <f t="shared" si="441"/>
        <v>0</v>
      </c>
      <c r="GZK75" s="5">
        <f t="shared" si="441"/>
        <v>0</v>
      </c>
      <c r="GZL75" s="5">
        <f t="shared" si="441"/>
        <v>0</v>
      </c>
      <c r="GZM75" s="5">
        <f t="shared" si="441"/>
        <v>0</v>
      </c>
      <c r="GZN75" s="5">
        <f t="shared" si="441"/>
        <v>0</v>
      </c>
      <c r="GZO75" s="5">
        <f t="shared" si="441"/>
        <v>0</v>
      </c>
      <c r="GZP75" s="5">
        <f t="shared" si="441"/>
        <v>0</v>
      </c>
      <c r="GZQ75" s="5">
        <f t="shared" si="441"/>
        <v>0</v>
      </c>
      <c r="GZR75" s="5">
        <f t="shared" si="441"/>
        <v>0</v>
      </c>
      <c r="GZS75" s="5">
        <f t="shared" si="441"/>
        <v>0</v>
      </c>
      <c r="GZT75" s="5">
        <f t="shared" si="441"/>
        <v>0</v>
      </c>
      <c r="GZU75" s="5">
        <f t="shared" si="441"/>
        <v>0</v>
      </c>
      <c r="GZV75" s="5">
        <f t="shared" si="441"/>
        <v>0</v>
      </c>
      <c r="GZW75" s="5">
        <f t="shared" si="441"/>
        <v>0</v>
      </c>
      <c r="GZX75" s="5">
        <f t="shared" si="441"/>
        <v>0</v>
      </c>
      <c r="GZY75" s="5">
        <f t="shared" si="441"/>
        <v>0</v>
      </c>
      <c r="GZZ75" s="5">
        <f t="shared" si="441"/>
        <v>0</v>
      </c>
      <c r="HAA75" s="5">
        <f t="shared" si="441"/>
        <v>0</v>
      </c>
      <c r="HAB75" s="5">
        <f t="shared" si="441"/>
        <v>0</v>
      </c>
      <c r="HAC75" s="5">
        <f t="shared" si="441"/>
        <v>0</v>
      </c>
      <c r="HAD75" s="5">
        <f t="shared" si="441"/>
        <v>0</v>
      </c>
      <c r="HAE75" s="5">
        <f t="shared" si="441"/>
        <v>0</v>
      </c>
      <c r="HAF75" s="5">
        <f t="shared" si="441"/>
        <v>0</v>
      </c>
      <c r="HAG75" s="5">
        <f t="shared" si="441"/>
        <v>0</v>
      </c>
      <c r="HAH75" s="5">
        <f t="shared" si="441"/>
        <v>0</v>
      </c>
      <c r="HAI75" s="5">
        <f t="shared" si="441"/>
        <v>0</v>
      </c>
      <c r="HAJ75" s="5">
        <f t="shared" si="441"/>
        <v>0</v>
      </c>
      <c r="HAK75" s="5">
        <f t="shared" si="441"/>
        <v>0</v>
      </c>
      <c r="HAL75" s="5">
        <f t="shared" si="441"/>
        <v>0</v>
      </c>
      <c r="HAM75" s="5">
        <f t="shared" ref="HAM75:HCX75" si="442">IF(HAM2&gt;year_stop,0,HAL78)</f>
        <v>0</v>
      </c>
      <c r="HAN75" s="5">
        <f t="shared" si="442"/>
        <v>0</v>
      </c>
      <c r="HAO75" s="5">
        <f t="shared" si="442"/>
        <v>0</v>
      </c>
      <c r="HAP75" s="5">
        <f t="shared" si="442"/>
        <v>0</v>
      </c>
      <c r="HAQ75" s="5">
        <f t="shared" si="442"/>
        <v>0</v>
      </c>
      <c r="HAR75" s="5">
        <f t="shared" si="442"/>
        <v>0</v>
      </c>
      <c r="HAS75" s="5">
        <f t="shared" si="442"/>
        <v>0</v>
      </c>
      <c r="HAT75" s="5">
        <f t="shared" si="442"/>
        <v>0</v>
      </c>
      <c r="HAU75" s="5">
        <f t="shared" si="442"/>
        <v>0</v>
      </c>
      <c r="HAV75" s="5">
        <f t="shared" si="442"/>
        <v>0</v>
      </c>
      <c r="HAW75" s="5">
        <f t="shared" si="442"/>
        <v>0</v>
      </c>
      <c r="HAX75" s="5">
        <f t="shared" si="442"/>
        <v>0</v>
      </c>
      <c r="HAY75" s="5">
        <f t="shared" si="442"/>
        <v>0</v>
      </c>
      <c r="HAZ75" s="5">
        <f t="shared" si="442"/>
        <v>0</v>
      </c>
      <c r="HBA75" s="5">
        <f t="shared" si="442"/>
        <v>0</v>
      </c>
      <c r="HBB75" s="5">
        <f t="shared" si="442"/>
        <v>0</v>
      </c>
      <c r="HBC75" s="5">
        <f t="shared" si="442"/>
        <v>0</v>
      </c>
      <c r="HBD75" s="5">
        <f t="shared" si="442"/>
        <v>0</v>
      </c>
      <c r="HBE75" s="5">
        <f t="shared" si="442"/>
        <v>0</v>
      </c>
      <c r="HBF75" s="5">
        <f t="shared" si="442"/>
        <v>0</v>
      </c>
      <c r="HBG75" s="5">
        <f t="shared" si="442"/>
        <v>0</v>
      </c>
      <c r="HBH75" s="5">
        <f t="shared" si="442"/>
        <v>0</v>
      </c>
      <c r="HBI75" s="5">
        <f t="shared" si="442"/>
        <v>0</v>
      </c>
      <c r="HBJ75" s="5">
        <f t="shared" si="442"/>
        <v>0</v>
      </c>
      <c r="HBK75" s="5">
        <f t="shared" si="442"/>
        <v>0</v>
      </c>
      <c r="HBL75" s="5">
        <f t="shared" si="442"/>
        <v>0</v>
      </c>
      <c r="HBM75" s="5">
        <f t="shared" si="442"/>
        <v>0</v>
      </c>
      <c r="HBN75" s="5">
        <f t="shared" si="442"/>
        <v>0</v>
      </c>
      <c r="HBO75" s="5">
        <f t="shared" si="442"/>
        <v>0</v>
      </c>
      <c r="HBP75" s="5">
        <f t="shared" si="442"/>
        <v>0</v>
      </c>
      <c r="HBQ75" s="5">
        <f t="shared" si="442"/>
        <v>0</v>
      </c>
      <c r="HBR75" s="5">
        <f t="shared" si="442"/>
        <v>0</v>
      </c>
      <c r="HBS75" s="5">
        <f t="shared" si="442"/>
        <v>0</v>
      </c>
      <c r="HBT75" s="5">
        <f t="shared" si="442"/>
        <v>0</v>
      </c>
      <c r="HBU75" s="5">
        <f t="shared" si="442"/>
        <v>0</v>
      </c>
      <c r="HBV75" s="5">
        <f t="shared" si="442"/>
        <v>0</v>
      </c>
      <c r="HBW75" s="5">
        <f t="shared" si="442"/>
        <v>0</v>
      </c>
      <c r="HBX75" s="5">
        <f t="shared" si="442"/>
        <v>0</v>
      </c>
      <c r="HBY75" s="5">
        <f t="shared" si="442"/>
        <v>0</v>
      </c>
      <c r="HBZ75" s="5">
        <f t="shared" si="442"/>
        <v>0</v>
      </c>
      <c r="HCA75" s="5">
        <f t="shared" si="442"/>
        <v>0</v>
      </c>
      <c r="HCB75" s="5">
        <f t="shared" si="442"/>
        <v>0</v>
      </c>
      <c r="HCC75" s="5">
        <f t="shared" si="442"/>
        <v>0</v>
      </c>
      <c r="HCD75" s="5">
        <f t="shared" si="442"/>
        <v>0</v>
      </c>
      <c r="HCE75" s="5">
        <f t="shared" si="442"/>
        <v>0</v>
      </c>
      <c r="HCF75" s="5">
        <f t="shared" si="442"/>
        <v>0</v>
      </c>
      <c r="HCG75" s="5">
        <f t="shared" si="442"/>
        <v>0</v>
      </c>
      <c r="HCH75" s="5">
        <f t="shared" si="442"/>
        <v>0</v>
      </c>
      <c r="HCI75" s="5">
        <f t="shared" si="442"/>
        <v>0</v>
      </c>
      <c r="HCJ75" s="5">
        <f t="shared" si="442"/>
        <v>0</v>
      </c>
      <c r="HCK75" s="5">
        <f t="shared" si="442"/>
        <v>0</v>
      </c>
      <c r="HCL75" s="5">
        <f t="shared" si="442"/>
        <v>0</v>
      </c>
      <c r="HCM75" s="5">
        <f t="shared" si="442"/>
        <v>0</v>
      </c>
      <c r="HCN75" s="5">
        <f t="shared" si="442"/>
        <v>0</v>
      </c>
      <c r="HCO75" s="5">
        <f t="shared" si="442"/>
        <v>0</v>
      </c>
      <c r="HCP75" s="5">
        <f t="shared" si="442"/>
        <v>0</v>
      </c>
      <c r="HCQ75" s="5">
        <f t="shared" si="442"/>
        <v>0</v>
      </c>
      <c r="HCR75" s="5">
        <f t="shared" si="442"/>
        <v>0</v>
      </c>
      <c r="HCS75" s="5">
        <f t="shared" si="442"/>
        <v>0</v>
      </c>
      <c r="HCT75" s="5">
        <f t="shared" si="442"/>
        <v>0</v>
      </c>
      <c r="HCU75" s="5">
        <f t="shared" si="442"/>
        <v>0</v>
      </c>
      <c r="HCV75" s="5">
        <f t="shared" si="442"/>
        <v>0</v>
      </c>
      <c r="HCW75" s="5">
        <f t="shared" si="442"/>
        <v>0</v>
      </c>
      <c r="HCX75" s="5">
        <f t="shared" si="442"/>
        <v>0</v>
      </c>
      <c r="HCY75" s="5">
        <f t="shared" ref="HCY75:HFJ75" si="443">IF(HCY2&gt;year_stop,0,HCX78)</f>
        <v>0</v>
      </c>
      <c r="HCZ75" s="5">
        <f t="shared" si="443"/>
        <v>0</v>
      </c>
      <c r="HDA75" s="5">
        <f t="shared" si="443"/>
        <v>0</v>
      </c>
      <c r="HDB75" s="5">
        <f t="shared" si="443"/>
        <v>0</v>
      </c>
      <c r="HDC75" s="5">
        <f t="shared" si="443"/>
        <v>0</v>
      </c>
      <c r="HDD75" s="5">
        <f t="shared" si="443"/>
        <v>0</v>
      </c>
      <c r="HDE75" s="5">
        <f t="shared" si="443"/>
        <v>0</v>
      </c>
      <c r="HDF75" s="5">
        <f t="shared" si="443"/>
        <v>0</v>
      </c>
      <c r="HDG75" s="5">
        <f t="shared" si="443"/>
        <v>0</v>
      </c>
      <c r="HDH75" s="5">
        <f t="shared" si="443"/>
        <v>0</v>
      </c>
      <c r="HDI75" s="5">
        <f t="shared" si="443"/>
        <v>0</v>
      </c>
      <c r="HDJ75" s="5">
        <f t="shared" si="443"/>
        <v>0</v>
      </c>
      <c r="HDK75" s="5">
        <f t="shared" si="443"/>
        <v>0</v>
      </c>
      <c r="HDL75" s="5">
        <f t="shared" si="443"/>
        <v>0</v>
      </c>
      <c r="HDM75" s="5">
        <f t="shared" si="443"/>
        <v>0</v>
      </c>
      <c r="HDN75" s="5">
        <f t="shared" si="443"/>
        <v>0</v>
      </c>
      <c r="HDO75" s="5">
        <f t="shared" si="443"/>
        <v>0</v>
      </c>
      <c r="HDP75" s="5">
        <f t="shared" si="443"/>
        <v>0</v>
      </c>
      <c r="HDQ75" s="5">
        <f t="shared" si="443"/>
        <v>0</v>
      </c>
      <c r="HDR75" s="5">
        <f t="shared" si="443"/>
        <v>0</v>
      </c>
      <c r="HDS75" s="5">
        <f t="shared" si="443"/>
        <v>0</v>
      </c>
      <c r="HDT75" s="5">
        <f t="shared" si="443"/>
        <v>0</v>
      </c>
      <c r="HDU75" s="5">
        <f t="shared" si="443"/>
        <v>0</v>
      </c>
      <c r="HDV75" s="5">
        <f t="shared" si="443"/>
        <v>0</v>
      </c>
      <c r="HDW75" s="5">
        <f t="shared" si="443"/>
        <v>0</v>
      </c>
      <c r="HDX75" s="5">
        <f t="shared" si="443"/>
        <v>0</v>
      </c>
      <c r="HDY75" s="5">
        <f t="shared" si="443"/>
        <v>0</v>
      </c>
      <c r="HDZ75" s="5">
        <f t="shared" si="443"/>
        <v>0</v>
      </c>
      <c r="HEA75" s="5">
        <f t="shared" si="443"/>
        <v>0</v>
      </c>
      <c r="HEB75" s="5">
        <f t="shared" si="443"/>
        <v>0</v>
      </c>
      <c r="HEC75" s="5">
        <f t="shared" si="443"/>
        <v>0</v>
      </c>
      <c r="HED75" s="5">
        <f t="shared" si="443"/>
        <v>0</v>
      </c>
      <c r="HEE75" s="5">
        <f t="shared" si="443"/>
        <v>0</v>
      </c>
      <c r="HEF75" s="5">
        <f t="shared" si="443"/>
        <v>0</v>
      </c>
      <c r="HEG75" s="5">
        <f t="shared" si="443"/>
        <v>0</v>
      </c>
      <c r="HEH75" s="5">
        <f t="shared" si="443"/>
        <v>0</v>
      </c>
      <c r="HEI75" s="5">
        <f t="shared" si="443"/>
        <v>0</v>
      </c>
      <c r="HEJ75" s="5">
        <f t="shared" si="443"/>
        <v>0</v>
      </c>
      <c r="HEK75" s="5">
        <f t="shared" si="443"/>
        <v>0</v>
      </c>
      <c r="HEL75" s="5">
        <f t="shared" si="443"/>
        <v>0</v>
      </c>
      <c r="HEM75" s="5">
        <f t="shared" si="443"/>
        <v>0</v>
      </c>
      <c r="HEN75" s="5">
        <f t="shared" si="443"/>
        <v>0</v>
      </c>
      <c r="HEO75" s="5">
        <f t="shared" si="443"/>
        <v>0</v>
      </c>
      <c r="HEP75" s="5">
        <f t="shared" si="443"/>
        <v>0</v>
      </c>
      <c r="HEQ75" s="5">
        <f t="shared" si="443"/>
        <v>0</v>
      </c>
      <c r="HER75" s="5">
        <f t="shared" si="443"/>
        <v>0</v>
      </c>
      <c r="HES75" s="5">
        <f t="shared" si="443"/>
        <v>0</v>
      </c>
      <c r="HET75" s="5">
        <f t="shared" si="443"/>
        <v>0</v>
      </c>
      <c r="HEU75" s="5">
        <f t="shared" si="443"/>
        <v>0</v>
      </c>
      <c r="HEV75" s="5">
        <f t="shared" si="443"/>
        <v>0</v>
      </c>
      <c r="HEW75" s="5">
        <f t="shared" si="443"/>
        <v>0</v>
      </c>
      <c r="HEX75" s="5">
        <f t="shared" si="443"/>
        <v>0</v>
      </c>
      <c r="HEY75" s="5">
        <f t="shared" si="443"/>
        <v>0</v>
      </c>
      <c r="HEZ75" s="5">
        <f t="shared" si="443"/>
        <v>0</v>
      </c>
      <c r="HFA75" s="5">
        <f t="shared" si="443"/>
        <v>0</v>
      </c>
      <c r="HFB75" s="5">
        <f t="shared" si="443"/>
        <v>0</v>
      </c>
      <c r="HFC75" s="5">
        <f t="shared" si="443"/>
        <v>0</v>
      </c>
      <c r="HFD75" s="5">
        <f t="shared" si="443"/>
        <v>0</v>
      </c>
      <c r="HFE75" s="5">
        <f t="shared" si="443"/>
        <v>0</v>
      </c>
      <c r="HFF75" s="5">
        <f t="shared" si="443"/>
        <v>0</v>
      </c>
      <c r="HFG75" s="5">
        <f t="shared" si="443"/>
        <v>0</v>
      </c>
      <c r="HFH75" s="5">
        <f t="shared" si="443"/>
        <v>0</v>
      </c>
      <c r="HFI75" s="5">
        <f t="shared" si="443"/>
        <v>0</v>
      </c>
      <c r="HFJ75" s="5">
        <f t="shared" si="443"/>
        <v>0</v>
      </c>
      <c r="HFK75" s="5">
        <f t="shared" ref="HFK75:HHV75" si="444">IF(HFK2&gt;year_stop,0,HFJ78)</f>
        <v>0</v>
      </c>
      <c r="HFL75" s="5">
        <f t="shared" si="444"/>
        <v>0</v>
      </c>
      <c r="HFM75" s="5">
        <f t="shared" si="444"/>
        <v>0</v>
      </c>
      <c r="HFN75" s="5">
        <f t="shared" si="444"/>
        <v>0</v>
      </c>
      <c r="HFO75" s="5">
        <f t="shared" si="444"/>
        <v>0</v>
      </c>
      <c r="HFP75" s="5">
        <f t="shared" si="444"/>
        <v>0</v>
      </c>
      <c r="HFQ75" s="5">
        <f t="shared" si="444"/>
        <v>0</v>
      </c>
      <c r="HFR75" s="5">
        <f t="shared" si="444"/>
        <v>0</v>
      </c>
      <c r="HFS75" s="5">
        <f t="shared" si="444"/>
        <v>0</v>
      </c>
      <c r="HFT75" s="5">
        <f t="shared" si="444"/>
        <v>0</v>
      </c>
      <c r="HFU75" s="5">
        <f t="shared" si="444"/>
        <v>0</v>
      </c>
      <c r="HFV75" s="5">
        <f t="shared" si="444"/>
        <v>0</v>
      </c>
      <c r="HFW75" s="5">
        <f t="shared" si="444"/>
        <v>0</v>
      </c>
      <c r="HFX75" s="5">
        <f t="shared" si="444"/>
        <v>0</v>
      </c>
      <c r="HFY75" s="5">
        <f t="shared" si="444"/>
        <v>0</v>
      </c>
      <c r="HFZ75" s="5">
        <f t="shared" si="444"/>
        <v>0</v>
      </c>
      <c r="HGA75" s="5">
        <f t="shared" si="444"/>
        <v>0</v>
      </c>
      <c r="HGB75" s="5">
        <f t="shared" si="444"/>
        <v>0</v>
      </c>
      <c r="HGC75" s="5">
        <f t="shared" si="444"/>
        <v>0</v>
      </c>
      <c r="HGD75" s="5">
        <f t="shared" si="444"/>
        <v>0</v>
      </c>
      <c r="HGE75" s="5">
        <f t="shared" si="444"/>
        <v>0</v>
      </c>
      <c r="HGF75" s="5">
        <f t="shared" si="444"/>
        <v>0</v>
      </c>
      <c r="HGG75" s="5">
        <f t="shared" si="444"/>
        <v>0</v>
      </c>
      <c r="HGH75" s="5">
        <f t="shared" si="444"/>
        <v>0</v>
      </c>
      <c r="HGI75" s="5">
        <f t="shared" si="444"/>
        <v>0</v>
      </c>
      <c r="HGJ75" s="5">
        <f t="shared" si="444"/>
        <v>0</v>
      </c>
      <c r="HGK75" s="5">
        <f t="shared" si="444"/>
        <v>0</v>
      </c>
      <c r="HGL75" s="5">
        <f t="shared" si="444"/>
        <v>0</v>
      </c>
      <c r="HGM75" s="5">
        <f t="shared" si="444"/>
        <v>0</v>
      </c>
      <c r="HGN75" s="5">
        <f t="shared" si="444"/>
        <v>0</v>
      </c>
      <c r="HGO75" s="5">
        <f t="shared" si="444"/>
        <v>0</v>
      </c>
      <c r="HGP75" s="5">
        <f t="shared" si="444"/>
        <v>0</v>
      </c>
      <c r="HGQ75" s="5">
        <f t="shared" si="444"/>
        <v>0</v>
      </c>
      <c r="HGR75" s="5">
        <f t="shared" si="444"/>
        <v>0</v>
      </c>
      <c r="HGS75" s="5">
        <f t="shared" si="444"/>
        <v>0</v>
      </c>
      <c r="HGT75" s="5">
        <f t="shared" si="444"/>
        <v>0</v>
      </c>
      <c r="HGU75" s="5">
        <f t="shared" si="444"/>
        <v>0</v>
      </c>
      <c r="HGV75" s="5">
        <f t="shared" si="444"/>
        <v>0</v>
      </c>
      <c r="HGW75" s="5">
        <f t="shared" si="444"/>
        <v>0</v>
      </c>
      <c r="HGX75" s="5">
        <f t="shared" si="444"/>
        <v>0</v>
      </c>
      <c r="HGY75" s="5">
        <f t="shared" si="444"/>
        <v>0</v>
      </c>
      <c r="HGZ75" s="5">
        <f t="shared" si="444"/>
        <v>0</v>
      </c>
      <c r="HHA75" s="5">
        <f t="shared" si="444"/>
        <v>0</v>
      </c>
      <c r="HHB75" s="5">
        <f t="shared" si="444"/>
        <v>0</v>
      </c>
      <c r="HHC75" s="5">
        <f t="shared" si="444"/>
        <v>0</v>
      </c>
      <c r="HHD75" s="5">
        <f t="shared" si="444"/>
        <v>0</v>
      </c>
      <c r="HHE75" s="5">
        <f t="shared" si="444"/>
        <v>0</v>
      </c>
      <c r="HHF75" s="5">
        <f t="shared" si="444"/>
        <v>0</v>
      </c>
      <c r="HHG75" s="5">
        <f t="shared" si="444"/>
        <v>0</v>
      </c>
      <c r="HHH75" s="5">
        <f t="shared" si="444"/>
        <v>0</v>
      </c>
      <c r="HHI75" s="5">
        <f t="shared" si="444"/>
        <v>0</v>
      </c>
      <c r="HHJ75" s="5">
        <f t="shared" si="444"/>
        <v>0</v>
      </c>
      <c r="HHK75" s="5">
        <f t="shared" si="444"/>
        <v>0</v>
      </c>
      <c r="HHL75" s="5">
        <f t="shared" si="444"/>
        <v>0</v>
      </c>
      <c r="HHM75" s="5">
        <f t="shared" si="444"/>
        <v>0</v>
      </c>
      <c r="HHN75" s="5">
        <f t="shared" si="444"/>
        <v>0</v>
      </c>
      <c r="HHO75" s="5">
        <f t="shared" si="444"/>
        <v>0</v>
      </c>
      <c r="HHP75" s="5">
        <f t="shared" si="444"/>
        <v>0</v>
      </c>
      <c r="HHQ75" s="5">
        <f t="shared" si="444"/>
        <v>0</v>
      </c>
      <c r="HHR75" s="5">
        <f t="shared" si="444"/>
        <v>0</v>
      </c>
      <c r="HHS75" s="5">
        <f t="shared" si="444"/>
        <v>0</v>
      </c>
      <c r="HHT75" s="5">
        <f t="shared" si="444"/>
        <v>0</v>
      </c>
      <c r="HHU75" s="5">
        <f t="shared" si="444"/>
        <v>0</v>
      </c>
      <c r="HHV75" s="5">
        <f t="shared" si="444"/>
        <v>0</v>
      </c>
      <c r="HHW75" s="5">
        <f t="shared" ref="HHW75:HKH75" si="445">IF(HHW2&gt;year_stop,0,HHV78)</f>
        <v>0</v>
      </c>
      <c r="HHX75" s="5">
        <f t="shared" si="445"/>
        <v>0</v>
      </c>
      <c r="HHY75" s="5">
        <f t="shared" si="445"/>
        <v>0</v>
      </c>
      <c r="HHZ75" s="5">
        <f t="shared" si="445"/>
        <v>0</v>
      </c>
      <c r="HIA75" s="5">
        <f t="shared" si="445"/>
        <v>0</v>
      </c>
      <c r="HIB75" s="5">
        <f t="shared" si="445"/>
        <v>0</v>
      </c>
      <c r="HIC75" s="5">
        <f t="shared" si="445"/>
        <v>0</v>
      </c>
      <c r="HID75" s="5">
        <f t="shared" si="445"/>
        <v>0</v>
      </c>
      <c r="HIE75" s="5">
        <f t="shared" si="445"/>
        <v>0</v>
      </c>
      <c r="HIF75" s="5">
        <f t="shared" si="445"/>
        <v>0</v>
      </c>
      <c r="HIG75" s="5">
        <f t="shared" si="445"/>
        <v>0</v>
      </c>
      <c r="HIH75" s="5">
        <f t="shared" si="445"/>
        <v>0</v>
      </c>
      <c r="HII75" s="5">
        <f t="shared" si="445"/>
        <v>0</v>
      </c>
      <c r="HIJ75" s="5">
        <f t="shared" si="445"/>
        <v>0</v>
      </c>
      <c r="HIK75" s="5">
        <f t="shared" si="445"/>
        <v>0</v>
      </c>
      <c r="HIL75" s="5">
        <f t="shared" si="445"/>
        <v>0</v>
      </c>
      <c r="HIM75" s="5">
        <f t="shared" si="445"/>
        <v>0</v>
      </c>
      <c r="HIN75" s="5">
        <f t="shared" si="445"/>
        <v>0</v>
      </c>
      <c r="HIO75" s="5">
        <f t="shared" si="445"/>
        <v>0</v>
      </c>
      <c r="HIP75" s="5">
        <f t="shared" si="445"/>
        <v>0</v>
      </c>
      <c r="HIQ75" s="5">
        <f t="shared" si="445"/>
        <v>0</v>
      </c>
      <c r="HIR75" s="5">
        <f t="shared" si="445"/>
        <v>0</v>
      </c>
      <c r="HIS75" s="5">
        <f t="shared" si="445"/>
        <v>0</v>
      </c>
      <c r="HIT75" s="5">
        <f t="shared" si="445"/>
        <v>0</v>
      </c>
      <c r="HIU75" s="5">
        <f t="shared" si="445"/>
        <v>0</v>
      </c>
      <c r="HIV75" s="5">
        <f t="shared" si="445"/>
        <v>0</v>
      </c>
      <c r="HIW75" s="5">
        <f t="shared" si="445"/>
        <v>0</v>
      </c>
      <c r="HIX75" s="5">
        <f t="shared" si="445"/>
        <v>0</v>
      </c>
      <c r="HIY75" s="5">
        <f t="shared" si="445"/>
        <v>0</v>
      </c>
      <c r="HIZ75" s="5">
        <f t="shared" si="445"/>
        <v>0</v>
      </c>
      <c r="HJA75" s="5">
        <f t="shared" si="445"/>
        <v>0</v>
      </c>
      <c r="HJB75" s="5">
        <f t="shared" si="445"/>
        <v>0</v>
      </c>
      <c r="HJC75" s="5">
        <f t="shared" si="445"/>
        <v>0</v>
      </c>
      <c r="HJD75" s="5">
        <f t="shared" si="445"/>
        <v>0</v>
      </c>
      <c r="HJE75" s="5">
        <f t="shared" si="445"/>
        <v>0</v>
      </c>
      <c r="HJF75" s="5">
        <f t="shared" si="445"/>
        <v>0</v>
      </c>
      <c r="HJG75" s="5">
        <f t="shared" si="445"/>
        <v>0</v>
      </c>
      <c r="HJH75" s="5">
        <f t="shared" si="445"/>
        <v>0</v>
      </c>
      <c r="HJI75" s="5">
        <f t="shared" si="445"/>
        <v>0</v>
      </c>
      <c r="HJJ75" s="5">
        <f t="shared" si="445"/>
        <v>0</v>
      </c>
      <c r="HJK75" s="5">
        <f t="shared" si="445"/>
        <v>0</v>
      </c>
      <c r="HJL75" s="5">
        <f t="shared" si="445"/>
        <v>0</v>
      </c>
      <c r="HJM75" s="5">
        <f t="shared" si="445"/>
        <v>0</v>
      </c>
      <c r="HJN75" s="5">
        <f t="shared" si="445"/>
        <v>0</v>
      </c>
      <c r="HJO75" s="5">
        <f t="shared" si="445"/>
        <v>0</v>
      </c>
      <c r="HJP75" s="5">
        <f t="shared" si="445"/>
        <v>0</v>
      </c>
      <c r="HJQ75" s="5">
        <f t="shared" si="445"/>
        <v>0</v>
      </c>
      <c r="HJR75" s="5">
        <f t="shared" si="445"/>
        <v>0</v>
      </c>
      <c r="HJS75" s="5">
        <f t="shared" si="445"/>
        <v>0</v>
      </c>
      <c r="HJT75" s="5">
        <f t="shared" si="445"/>
        <v>0</v>
      </c>
      <c r="HJU75" s="5">
        <f t="shared" si="445"/>
        <v>0</v>
      </c>
      <c r="HJV75" s="5">
        <f t="shared" si="445"/>
        <v>0</v>
      </c>
      <c r="HJW75" s="5">
        <f t="shared" si="445"/>
        <v>0</v>
      </c>
      <c r="HJX75" s="5">
        <f t="shared" si="445"/>
        <v>0</v>
      </c>
      <c r="HJY75" s="5">
        <f t="shared" si="445"/>
        <v>0</v>
      </c>
      <c r="HJZ75" s="5">
        <f t="shared" si="445"/>
        <v>0</v>
      </c>
      <c r="HKA75" s="5">
        <f t="shared" si="445"/>
        <v>0</v>
      </c>
      <c r="HKB75" s="5">
        <f t="shared" si="445"/>
        <v>0</v>
      </c>
      <c r="HKC75" s="5">
        <f t="shared" si="445"/>
        <v>0</v>
      </c>
      <c r="HKD75" s="5">
        <f t="shared" si="445"/>
        <v>0</v>
      </c>
      <c r="HKE75" s="5">
        <f t="shared" si="445"/>
        <v>0</v>
      </c>
      <c r="HKF75" s="5">
        <f t="shared" si="445"/>
        <v>0</v>
      </c>
      <c r="HKG75" s="5">
        <f t="shared" si="445"/>
        <v>0</v>
      </c>
      <c r="HKH75" s="5">
        <f t="shared" si="445"/>
        <v>0</v>
      </c>
      <c r="HKI75" s="5">
        <f t="shared" ref="HKI75:HMT75" si="446">IF(HKI2&gt;year_stop,0,HKH78)</f>
        <v>0</v>
      </c>
      <c r="HKJ75" s="5">
        <f t="shared" si="446"/>
        <v>0</v>
      </c>
      <c r="HKK75" s="5">
        <f t="shared" si="446"/>
        <v>0</v>
      </c>
      <c r="HKL75" s="5">
        <f t="shared" si="446"/>
        <v>0</v>
      </c>
      <c r="HKM75" s="5">
        <f t="shared" si="446"/>
        <v>0</v>
      </c>
      <c r="HKN75" s="5">
        <f t="shared" si="446"/>
        <v>0</v>
      </c>
      <c r="HKO75" s="5">
        <f t="shared" si="446"/>
        <v>0</v>
      </c>
      <c r="HKP75" s="5">
        <f t="shared" si="446"/>
        <v>0</v>
      </c>
      <c r="HKQ75" s="5">
        <f t="shared" si="446"/>
        <v>0</v>
      </c>
      <c r="HKR75" s="5">
        <f t="shared" si="446"/>
        <v>0</v>
      </c>
      <c r="HKS75" s="5">
        <f t="shared" si="446"/>
        <v>0</v>
      </c>
      <c r="HKT75" s="5">
        <f t="shared" si="446"/>
        <v>0</v>
      </c>
      <c r="HKU75" s="5">
        <f t="shared" si="446"/>
        <v>0</v>
      </c>
      <c r="HKV75" s="5">
        <f t="shared" si="446"/>
        <v>0</v>
      </c>
      <c r="HKW75" s="5">
        <f t="shared" si="446"/>
        <v>0</v>
      </c>
      <c r="HKX75" s="5">
        <f t="shared" si="446"/>
        <v>0</v>
      </c>
      <c r="HKY75" s="5">
        <f t="shared" si="446"/>
        <v>0</v>
      </c>
      <c r="HKZ75" s="5">
        <f t="shared" si="446"/>
        <v>0</v>
      </c>
      <c r="HLA75" s="5">
        <f t="shared" si="446"/>
        <v>0</v>
      </c>
      <c r="HLB75" s="5">
        <f t="shared" si="446"/>
        <v>0</v>
      </c>
      <c r="HLC75" s="5">
        <f t="shared" si="446"/>
        <v>0</v>
      </c>
      <c r="HLD75" s="5">
        <f t="shared" si="446"/>
        <v>0</v>
      </c>
      <c r="HLE75" s="5">
        <f t="shared" si="446"/>
        <v>0</v>
      </c>
      <c r="HLF75" s="5">
        <f t="shared" si="446"/>
        <v>0</v>
      </c>
      <c r="HLG75" s="5">
        <f t="shared" si="446"/>
        <v>0</v>
      </c>
      <c r="HLH75" s="5">
        <f t="shared" si="446"/>
        <v>0</v>
      </c>
      <c r="HLI75" s="5">
        <f t="shared" si="446"/>
        <v>0</v>
      </c>
      <c r="HLJ75" s="5">
        <f t="shared" si="446"/>
        <v>0</v>
      </c>
      <c r="HLK75" s="5">
        <f t="shared" si="446"/>
        <v>0</v>
      </c>
      <c r="HLL75" s="5">
        <f t="shared" si="446"/>
        <v>0</v>
      </c>
      <c r="HLM75" s="5">
        <f t="shared" si="446"/>
        <v>0</v>
      </c>
      <c r="HLN75" s="5">
        <f t="shared" si="446"/>
        <v>0</v>
      </c>
      <c r="HLO75" s="5">
        <f t="shared" si="446"/>
        <v>0</v>
      </c>
      <c r="HLP75" s="5">
        <f t="shared" si="446"/>
        <v>0</v>
      </c>
      <c r="HLQ75" s="5">
        <f t="shared" si="446"/>
        <v>0</v>
      </c>
      <c r="HLR75" s="5">
        <f t="shared" si="446"/>
        <v>0</v>
      </c>
      <c r="HLS75" s="5">
        <f t="shared" si="446"/>
        <v>0</v>
      </c>
      <c r="HLT75" s="5">
        <f t="shared" si="446"/>
        <v>0</v>
      </c>
      <c r="HLU75" s="5">
        <f t="shared" si="446"/>
        <v>0</v>
      </c>
      <c r="HLV75" s="5">
        <f t="shared" si="446"/>
        <v>0</v>
      </c>
      <c r="HLW75" s="5">
        <f t="shared" si="446"/>
        <v>0</v>
      </c>
      <c r="HLX75" s="5">
        <f t="shared" si="446"/>
        <v>0</v>
      </c>
      <c r="HLY75" s="5">
        <f t="shared" si="446"/>
        <v>0</v>
      </c>
      <c r="HLZ75" s="5">
        <f t="shared" si="446"/>
        <v>0</v>
      </c>
      <c r="HMA75" s="5">
        <f t="shared" si="446"/>
        <v>0</v>
      </c>
      <c r="HMB75" s="5">
        <f t="shared" si="446"/>
        <v>0</v>
      </c>
      <c r="HMC75" s="5">
        <f t="shared" si="446"/>
        <v>0</v>
      </c>
      <c r="HMD75" s="5">
        <f t="shared" si="446"/>
        <v>0</v>
      </c>
      <c r="HME75" s="5">
        <f t="shared" si="446"/>
        <v>0</v>
      </c>
      <c r="HMF75" s="5">
        <f t="shared" si="446"/>
        <v>0</v>
      </c>
      <c r="HMG75" s="5">
        <f t="shared" si="446"/>
        <v>0</v>
      </c>
      <c r="HMH75" s="5">
        <f t="shared" si="446"/>
        <v>0</v>
      </c>
      <c r="HMI75" s="5">
        <f t="shared" si="446"/>
        <v>0</v>
      </c>
      <c r="HMJ75" s="5">
        <f t="shared" si="446"/>
        <v>0</v>
      </c>
      <c r="HMK75" s="5">
        <f t="shared" si="446"/>
        <v>0</v>
      </c>
      <c r="HML75" s="5">
        <f t="shared" si="446"/>
        <v>0</v>
      </c>
      <c r="HMM75" s="5">
        <f t="shared" si="446"/>
        <v>0</v>
      </c>
      <c r="HMN75" s="5">
        <f t="shared" si="446"/>
        <v>0</v>
      </c>
      <c r="HMO75" s="5">
        <f t="shared" si="446"/>
        <v>0</v>
      </c>
      <c r="HMP75" s="5">
        <f t="shared" si="446"/>
        <v>0</v>
      </c>
      <c r="HMQ75" s="5">
        <f t="shared" si="446"/>
        <v>0</v>
      </c>
      <c r="HMR75" s="5">
        <f t="shared" si="446"/>
        <v>0</v>
      </c>
      <c r="HMS75" s="5">
        <f t="shared" si="446"/>
        <v>0</v>
      </c>
      <c r="HMT75" s="5">
        <f t="shared" si="446"/>
        <v>0</v>
      </c>
      <c r="HMU75" s="5">
        <f t="shared" ref="HMU75:HPF75" si="447">IF(HMU2&gt;year_stop,0,HMT78)</f>
        <v>0</v>
      </c>
      <c r="HMV75" s="5">
        <f t="shared" si="447"/>
        <v>0</v>
      </c>
      <c r="HMW75" s="5">
        <f t="shared" si="447"/>
        <v>0</v>
      </c>
      <c r="HMX75" s="5">
        <f t="shared" si="447"/>
        <v>0</v>
      </c>
      <c r="HMY75" s="5">
        <f t="shared" si="447"/>
        <v>0</v>
      </c>
      <c r="HMZ75" s="5">
        <f t="shared" si="447"/>
        <v>0</v>
      </c>
      <c r="HNA75" s="5">
        <f t="shared" si="447"/>
        <v>0</v>
      </c>
      <c r="HNB75" s="5">
        <f t="shared" si="447"/>
        <v>0</v>
      </c>
      <c r="HNC75" s="5">
        <f t="shared" si="447"/>
        <v>0</v>
      </c>
      <c r="HND75" s="5">
        <f t="shared" si="447"/>
        <v>0</v>
      </c>
      <c r="HNE75" s="5">
        <f t="shared" si="447"/>
        <v>0</v>
      </c>
      <c r="HNF75" s="5">
        <f t="shared" si="447"/>
        <v>0</v>
      </c>
      <c r="HNG75" s="5">
        <f t="shared" si="447"/>
        <v>0</v>
      </c>
      <c r="HNH75" s="5">
        <f t="shared" si="447"/>
        <v>0</v>
      </c>
      <c r="HNI75" s="5">
        <f t="shared" si="447"/>
        <v>0</v>
      </c>
      <c r="HNJ75" s="5">
        <f t="shared" si="447"/>
        <v>0</v>
      </c>
      <c r="HNK75" s="5">
        <f t="shared" si="447"/>
        <v>0</v>
      </c>
      <c r="HNL75" s="5">
        <f t="shared" si="447"/>
        <v>0</v>
      </c>
      <c r="HNM75" s="5">
        <f t="shared" si="447"/>
        <v>0</v>
      </c>
      <c r="HNN75" s="5">
        <f t="shared" si="447"/>
        <v>0</v>
      </c>
      <c r="HNO75" s="5">
        <f t="shared" si="447"/>
        <v>0</v>
      </c>
      <c r="HNP75" s="5">
        <f t="shared" si="447"/>
        <v>0</v>
      </c>
      <c r="HNQ75" s="5">
        <f t="shared" si="447"/>
        <v>0</v>
      </c>
      <c r="HNR75" s="5">
        <f t="shared" si="447"/>
        <v>0</v>
      </c>
      <c r="HNS75" s="5">
        <f t="shared" si="447"/>
        <v>0</v>
      </c>
      <c r="HNT75" s="5">
        <f t="shared" si="447"/>
        <v>0</v>
      </c>
      <c r="HNU75" s="5">
        <f t="shared" si="447"/>
        <v>0</v>
      </c>
      <c r="HNV75" s="5">
        <f t="shared" si="447"/>
        <v>0</v>
      </c>
      <c r="HNW75" s="5">
        <f t="shared" si="447"/>
        <v>0</v>
      </c>
      <c r="HNX75" s="5">
        <f t="shared" si="447"/>
        <v>0</v>
      </c>
      <c r="HNY75" s="5">
        <f t="shared" si="447"/>
        <v>0</v>
      </c>
      <c r="HNZ75" s="5">
        <f t="shared" si="447"/>
        <v>0</v>
      </c>
      <c r="HOA75" s="5">
        <f t="shared" si="447"/>
        <v>0</v>
      </c>
      <c r="HOB75" s="5">
        <f t="shared" si="447"/>
        <v>0</v>
      </c>
      <c r="HOC75" s="5">
        <f t="shared" si="447"/>
        <v>0</v>
      </c>
      <c r="HOD75" s="5">
        <f t="shared" si="447"/>
        <v>0</v>
      </c>
      <c r="HOE75" s="5">
        <f t="shared" si="447"/>
        <v>0</v>
      </c>
      <c r="HOF75" s="5">
        <f t="shared" si="447"/>
        <v>0</v>
      </c>
      <c r="HOG75" s="5">
        <f t="shared" si="447"/>
        <v>0</v>
      </c>
      <c r="HOH75" s="5">
        <f t="shared" si="447"/>
        <v>0</v>
      </c>
      <c r="HOI75" s="5">
        <f t="shared" si="447"/>
        <v>0</v>
      </c>
      <c r="HOJ75" s="5">
        <f t="shared" si="447"/>
        <v>0</v>
      </c>
      <c r="HOK75" s="5">
        <f t="shared" si="447"/>
        <v>0</v>
      </c>
      <c r="HOL75" s="5">
        <f t="shared" si="447"/>
        <v>0</v>
      </c>
      <c r="HOM75" s="5">
        <f t="shared" si="447"/>
        <v>0</v>
      </c>
      <c r="HON75" s="5">
        <f t="shared" si="447"/>
        <v>0</v>
      </c>
      <c r="HOO75" s="5">
        <f t="shared" si="447"/>
        <v>0</v>
      </c>
      <c r="HOP75" s="5">
        <f t="shared" si="447"/>
        <v>0</v>
      </c>
      <c r="HOQ75" s="5">
        <f t="shared" si="447"/>
        <v>0</v>
      </c>
      <c r="HOR75" s="5">
        <f t="shared" si="447"/>
        <v>0</v>
      </c>
      <c r="HOS75" s="5">
        <f t="shared" si="447"/>
        <v>0</v>
      </c>
      <c r="HOT75" s="5">
        <f t="shared" si="447"/>
        <v>0</v>
      </c>
      <c r="HOU75" s="5">
        <f t="shared" si="447"/>
        <v>0</v>
      </c>
      <c r="HOV75" s="5">
        <f t="shared" si="447"/>
        <v>0</v>
      </c>
      <c r="HOW75" s="5">
        <f t="shared" si="447"/>
        <v>0</v>
      </c>
      <c r="HOX75" s="5">
        <f t="shared" si="447"/>
        <v>0</v>
      </c>
      <c r="HOY75" s="5">
        <f t="shared" si="447"/>
        <v>0</v>
      </c>
      <c r="HOZ75" s="5">
        <f t="shared" si="447"/>
        <v>0</v>
      </c>
      <c r="HPA75" s="5">
        <f t="shared" si="447"/>
        <v>0</v>
      </c>
      <c r="HPB75" s="5">
        <f t="shared" si="447"/>
        <v>0</v>
      </c>
      <c r="HPC75" s="5">
        <f t="shared" si="447"/>
        <v>0</v>
      </c>
      <c r="HPD75" s="5">
        <f t="shared" si="447"/>
        <v>0</v>
      </c>
      <c r="HPE75" s="5">
        <f t="shared" si="447"/>
        <v>0</v>
      </c>
      <c r="HPF75" s="5">
        <f t="shared" si="447"/>
        <v>0</v>
      </c>
      <c r="HPG75" s="5">
        <f t="shared" ref="HPG75:HRR75" si="448">IF(HPG2&gt;year_stop,0,HPF78)</f>
        <v>0</v>
      </c>
      <c r="HPH75" s="5">
        <f t="shared" si="448"/>
        <v>0</v>
      </c>
      <c r="HPI75" s="5">
        <f t="shared" si="448"/>
        <v>0</v>
      </c>
      <c r="HPJ75" s="5">
        <f t="shared" si="448"/>
        <v>0</v>
      </c>
      <c r="HPK75" s="5">
        <f t="shared" si="448"/>
        <v>0</v>
      </c>
      <c r="HPL75" s="5">
        <f t="shared" si="448"/>
        <v>0</v>
      </c>
      <c r="HPM75" s="5">
        <f t="shared" si="448"/>
        <v>0</v>
      </c>
      <c r="HPN75" s="5">
        <f t="shared" si="448"/>
        <v>0</v>
      </c>
      <c r="HPO75" s="5">
        <f t="shared" si="448"/>
        <v>0</v>
      </c>
      <c r="HPP75" s="5">
        <f t="shared" si="448"/>
        <v>0</v>
      </c>
      <c r="HPQ75" s="5">
        <f t="shared" si="448"/>
        <v>0</v>
      </c>
      <c r="HPR75" s="5">
        <f t="shared" si="448"/>
        <v>0</v>
      </c>
      <c r="HPS75" s="5">
        <f t="shared" si="448"/>
        <v>0</v>
      </c>
      <c r="HPT75" s="5">
        <f t="shared" si="448"/>
        <v>0</v>
      </c>
      <c r="HPU75" s="5">
        <f t="shared" si="448"/>
        <v>0</v>
      </c>
      <c r="HPV75" s="5">
        <f t="shared" si="448"/>
        <v>0</v>
      </c>
      <c r="HPW75" s="5">
        <f t="shared" si="448"/>
        <v>0</v>
      </c>
      <c r="HPX75" s="5">
        <f t="shared" si="448"/>
        <v>0</v>
      </c>
      <c r="HPY75" s="5">
        <f t="shared" si="448"/>
        <v>0</v>
      </c>
      <c r="HPZ75" s="5">
        <f t="shared" si="448"/>
        <v>0</v>
      </c>
      <c r="HQA75" s="5">
        <f t="shared" si="448"/>
        <v>0</v>
      </c>
      <c r="HQB75" s="5">
        <f t="shared" si="448"/>
        <v>0</v>
      </c>
      <c r="HQC75" s="5">
        <f t="shared" si="448"/>
        <v>0</v>
      </c>
      <c r="HQD75" s="5">
        <f t="shared" si="448"/>
        <v>0</v>
      </c>
      <c r="HQE75" s="5">
        <f t="shared" si="448"/>
        <v>0</v>
      </c>
      <c r="HQF75" s="5">
        <f t="shared" si="448"/>
        <v>0</v>
      </c>
      <c r="HQG75" s="5">
        <f t="shared" si="448"/>
        <v>0</v>
      </c>
      <c r="HQH75" s="5">
        <f t="shared" si="448"/>
        <v>0</v>
      </c>
      <c r="HQI75" s="5">
        <f t="shared" si="448"/>
        <v>0</v>
      </c>
      <c r="HQJ75" s="5">
        <f t="shared" si="448"/>
        <v>0</v>
      </c>
      <c r="HQK75" s="5">
        <f t="shared" si="448"/>
        <v>0</v>
      </c>
      <c r="HQL75" s="5">
        <f t="shared" si="448"/>
        <v>0</v>
      </c>
      <c r="HQM75" s="5">
        <f t="shared" si="448"/>
        <v>0</v>
      </c>
      <c r="HQN75" s="5">
        <f t="shared" si="448"/>
        <v>0</v>
      </c>
      <c r="HQO75" s="5">
        <f t="shared" si="448"/>
        <v>0</v>
      </c>
      <c r="HQP75" s="5">
        <f t="shared" si="448"/>
        <v>0</v>
      </c>
      <c r="HQQ75" s="5">
        <f t="shared" si="448"/>
        <v>0</v>
      </c>
      <c r="HQR75" s="5">
        <f t="shared" si="448"/>
        <v>0</v>
      </c>
      <c r="HQS75" s="5">
        <f t="shared" si="448"/>
        <v>0</v>
      </c>
      <c r="HQT75" s="5">
        <f t="shared" si="448"/>
        <v>0</v>
      </c>
      <c r="HQU75" s="5">
        <f t="shared" si="448"/>
        <v>0</v>
      </c>
      <c r="HQV75" s="5">
        <f t="shared" si="448"/>
        <v>0</v>
      </c>
      <c r="HQW75" s="5">
        <f t="shared" si="448"/>
        <v>0</v>
      </c>
      <c r="HQX75" s="5">
        <f t="shared" si="448"/>
        <v>0</v>
      </c>
      <c r="HQY75" s="5">
        <f t="shared" si="448"/>
        <v>0</v>
      </c>
      <c r="HQZ75" s="5">
        <f t="shared" si="448"/>
        <v>0</v>
      </c>
      <c r="HRA75" s="5">
        <f t="shared" si="448"/>
        <v>0</v>
      </c>
      <c r="HRB75" s="5">
        <f t="shared" si="448"/>
        <v>0</v>
      </c>
      <c r="HRC75" s="5">
        <f t="shared" si="448"/>
        <v>0</v>
      </c>
      <c r="HRD75" s="5">
        <f t="shared" si="448"/>
        <v>0</v>
      </c>
      <c r="HRE75" s="5">
        <f t="shared" si="448"/>
        <v>0</v>
      </c>
      <c r="HRF75" s="5">
        <f t="shared" si="448"/>
        <v>0</v>
      </c>
      <c r="HRG75" s="5">
        <f t="shared" si="448"/>
        <v>0</v>
      </c>
      <c r="HRH75" s="5">
        <f t="shared" si="448"/>
        <v>0</v>
      </c>
      <c r="HRI75" s="5">
        <f t="shared" si="448"/>
        <v>0</v>
      </c>
      <c r="HRJ75" s="5">
        <f t="shared" si="448"/>
        <v>0</v>
      </c>
      <c r="HRK75" s="5">
        <f t="shared" si="448"/>
        <v>0</v>
      </c>
      <c r="HRL75" s="5">
        <f t="shared" si="448"/>
        <v>0</v>
      </c>
      <c r="HRM75" s="5">
        <f t="shared" si="448"/>
        <v>0</v>
      </c>
      <c r="HRN75" s="5">
        <f t="shared" si="448"/>
        <v>0</v>
      </c>
      <c r="HRO75" s="5">
        <f t="shared" si="448"/>
        <v>0</v>
      </c>
      <c r="HRP75" s="5">
        <f t="shared" si="448"/>
        <v>0</v>
      </c>
      <c r="HRQ75" s="5">
        <f t="shared" si="448"/>
        <v>0</v>
      </c>
      <c r="HRR75" s="5">
        <f t="shared" si="448"/>
        <v>0</v>
      </c>
      <c r="HRS75" s="5">
        <f t="shared" ref="HRS75:HUD75" si="449">IF(HRS2&gt;year_stop,0,HRR78)</f>
        <v>0</v>
      </c>
      <c r="HRT75" s="5">
        <f t="shared" si="449"/>
        <v>0</v>
      </c>
      <c r="HRU75" s="5">
        <f t="shared" si="449"/>
        <v>0</v>
      </c>
      <c r="HRV75" s="5">
        <f t="shared" si="449"/>
        <v>0</v>
      </c>
      <c r="HRW75" s="5">
        <f t="shared" si="449"/>
        <v>0</v>
      </c>
      <c r="HRX75" s="5">
        <f t="shared" si="449"/>
        <v>0</v>
      </c>
      <c r="HRY75" s="5">
        <f t="shared" si="449"/>
        <v>0</v>
      </c>
      <c r="HRZ75" s="5">
        <f t="shared" si="449"/>
        <v>0</v>
      </c>
      <c r="HSA75" s="5">
        <f t="shared" si="449"/>
        <v>0</v>
      </c>
      <c r="HSB75" s="5">
        <f t="shared" si="449"/>
        <v>0</v>
      </c>
      <c r="HSC75" s="5">
        <f t="shared" si="449"/>
        <v>0</v>
      </c>
      <c r="HSD75" s="5">
        <f t="shared" si="449"/>
        <v>0</v>
      </c>
      <c r="HSE75" s="5">
        <f t="shared" si="449"/>
        <v>0</v>
      </c>
      <c r="HSF75" s="5">
        <f t="shared" si="449"/>
        <v>0</v>
      </c>
      <c r="HSG75" s="5">
        <f t="shared" si="449"/>
        <v>0</v>
      </c>
      <c r="HSH75" s="5">
        <f t="shared" si="449"/>
        <v>0</v>
      </c>
      <c r="HSI75" s="5">
        <f t="shared" si="449"/>
        <v>0</v>
      </c>
      <c r="HSJ75" s="5">
        <f t="shared" si="449"/>
        <v>0</v>
      </c>
      <c r="HSK75" s="5">
        <f t="shared" si="449"/>
        <v>0</v>
      </c>
      <c r="HSL75" s="5">
        <f t="shared" si="449"/>
        <v>0</v>
      </c>
      <c r="HSM75" s="5">
        <f t="shared" si="449"/>
        <v>0</v>
      </c>
      <c r="HSN75" s="5">
        <f t="shared" si="449"/>
        <v>0</v>
      </c>
      <c r="HSO75" s="5">
        <f t="shared" si="449"/>
        <v>0</v>
      </c>
      <c r="HSP75" s="5">
        <f t="shared" si="449"/>
        <v>0</v>
      </c>
      <c r="HSQ75" s="5">
        <f t="shared" si="449"/>
        <v>0</v>
      </c>
      <c r="HSR75" s="5">
        <f t="shared" si="449"/>
        <v>0</v>
      </c>
      <c r="HSS75" s="5">
        <f t="shared" si="449"/>
        <v>0</v>
      </c>
      <c r="HST75" s="5">
        <f t="shared" si="449"/>
        <v>0</v>
      </c>
      <c r="HSU75" s="5">
        <f t="shared" si="449"/>
        <v>0</v>
      </c>
      <c r="HSV75" s="5">
        <f t="shared" si="449"/>
        <v>0</v>
      </c>
      <c r="HSW75" s="5">
        <f t="shared" si="449"/>
        <v>0</v>
      </c>
      <c r="HSX75" s="5">
        <f t="shared" si="449"/>
        <v>0</v>
      </c>
      <c r="HSY75" s="5">
        <f t="shared" si="449"/>
        <v>0</v>
      </c>
      <c r="HSZ75" s="5">
        <f t="shared" si="449"/>
        <v>0</v>
      </c>
      <c r="HTA75" s="5">
        <f t="shared" si="449"/>
        <v>0</v>
      </c>
      <c r="HTB75" s="5">
        <f t="shared" si="449"/>
        <v>0</v>
      </c>
      <c r="HTC75" s="5">
        <f t="shared" si="449"/>
        <v>0</v>
      </c>
      <c r="HTD75" s="5">
        <f t="shared" si="449"/>
        <v>0</v>
      </c>
      <c r="HTE75" s="5">
        <f t="shared" si="449"/>
        <v>0</v>
      </c>
      <c r="HTF75" s="5">
        <f t="shared" si="449"/>
        <v>0</v>
      </c>
      <c r="HTG75" s="5">
        <f t="shared" si="449"/>
        <v>0</v>
      </c>
      <c r="HTH75" s="5">
        <f t="shared" si="449"/>
        <v>0</v>
      </c>
      <c r="HTI75" s="5">
        <f t="shared" si="449"/>
        <v>0</v>
      </c>
      <c r="HTJ75" s="5">
        <f t="shared" si="449"/>
        <v>0</v>
      </c>
      <c r="HTK75" s="5">
        <f t="shared" si="449"/>
        <v>0</v>
      </c>
      <c r="HTL75" s="5">
        <f t="shared" si="449"/>
        <v>0</v>
      </c>
      <c r="HTM75" s="5">
        <f t="shared" si="449"/>
        <v>0</v>
      </c>
      <c r="HTN75" s="5">
        <f t="shared" si="449"/>
        <v>0</v>
      </c>
      <c r="HTO75" s="5">
        <f t="shared" si="449"/>
        <v>0</v>
      </c>
      <c r="HTP75" s="5">
        <f t="shared" si="449"/>
        <v>0</v>
      </c>
      <c r="HTQ75" s="5">
        <f t="shared" si="449"/>
        <v>0</v>
      </c>
      <c r="HTR75" s="5">
        <f t="shared" si="449"/>
        <v>0</v>
      </c>
      <c r="HTS75" s="5">
        <f t="shared" si="449"/>
        <v>0</v>
      </c>
      <c r="HTT75" s="5">
        <f t="shared" si="449"/>
        <v>0</v>
      </c>
      <c r="HTU75" s="5">
        <f t="shared" si="449"/>
        <v>0</v>
      </c>
      <c r="HTV75" s="5">
        <f t="shared" si="449"/>
        <v>0</v>
      </c>
      <c r="HTW75" s="5">
        <f t="shared" si="449"/>
        <v>0</v>
      </c>
      <c r="HTX75" s="5">
        <f t="shared" si="449"/>
        <v>0</v>
      </c>
      <c r="HTY75" s="5">
        <f t="shared" si="449"/>
        <v>0</v>
      </c>
      <c r="HTZ75" s="5">
        <f t="shared" si="449"/>
        <v>0</v>
      </c>
      <c r="HUA75" s="5">
        <f t="shared" si="449"/>
        <v>0</v>
      </c>
      <c r="HUB75" s="5">
        <f t="shared" si="449"/>
        <v>0</v>
      </c>
      <c r="HUC75" s="5">
        <f t="shared" si="449"/>
        <v>0</v>
      </c>
      <c r="HUD75" s="5">
        <f t="shared" si="449"/>
        <v>0</v>
      </c>
      <c r="HUE75" s="5">
        <f t="shared" ref="HUE75:HWP75" si="450">IF(HUE2&gt;year_stop,0,HUD78)</f>
        <v>0</v>
      </c>
      <c r="HUF75" s="5">
        <f t="shared" si="450"/>
        <v>0</v>
      </c>
      <c r="HUG75" s="5">
        <f t="shared" si="450"/>
        <v>0</v>
      </c>
      <c r="HUH75" s="5">
        <f t="shared" si="450"/>
        <v>0</v>
      </c>
      <c r="HUI75" s="5">
        <f t="shared" si="450"/>
        <v>0</v>
      </c>
      <c r="HUJ75" s="5">
        <f t="shared" si="450"/>
        <v>0</v>
      </c>
      <c r="HUK75" s="5">
        <f t="shared" si="450"/>
        <v>0</v>
      </c>
      <c r="HUL75" s="5">
        <f t="shared" si="450"/>
        <v>0</v>
      </c>
      <c r="HUM75" s="5">
        <f t="shared" si="450"/>
        <v>0</v>
      </c>
      <c r="HUN75" s="5">
        <f t="shared" si="450"/>
        <v>0</v>
      </c>
      <c r="HUO75" s="5">
        <f t="shared" si="450"/>
        <v>0</v>
      </c>
      <c r="HUP75" s="5">
        <f t="shared" si="450"/>
        <v>0</v>
      </c>
      <c r="HUQ75" s="5">
        <f t="shared" si="450"/>
        <v>0</v>
      </c>
      <c r="HUR75" s="5">
        <f t="shared" si="450"/>
        <v>0</v>
      </c>
      <c r="HUS75" s="5">
        <f t="shared" si="450"/>
        <v>0</v>
      </c>
      <c r="HUT75" s="5">
        <f t="shared" si="450"/>
        <v>0</v>
      </c>
      <c r="HUU75" s="5">
        <f t="shared" si="450"/>
        <v>0</v>
      </c>
      <c r="HUV75" s="5">
        <f t="shared" si="450"/>
        <v>0</v>
      </c>
      <c r="HUW75" s="5">
        <f t="shared" si="450"/>
        <v>0</v>
      </c>
      <c r="HUX75" s="5">
        <f t="shared" si="450"/>
        <v>0</v>
      </c>
      <c r="HUY75" s="5">
        <f t="shared" si="450"/>
        <v>0</v>
      </c>
      <c r="HUZ75" s="5">
        <f t="shared" si="450"/>
        <v>0</v>
      </c>
      <c r="HVA75" s="5">
        <f t="shared" si="450"/>
        <v>0</v>
      </c>
      <c r="HVB75" s="5">
        <f t="shared" si="450"/>
        <v>0</v>
      </c>
      <c r="HVC75" s="5">
        <f t="shared" si="450"/>
        <v>0</v>
      </c>
      <c r="HVD75" s="5">
        <f t="shared" si="450"/>
        <v>0</v>
      </c>
      <c r="HVE75" s="5">
        <f t="shared" si="450"/>
        <v>0</v>
      </c>
      <c r="HVF75" s="5">
        <f t="shared" si="450"/>
        <v>0</v>
      </c>
      <c r="HVG75" s="5">
        <f t="shared" si="450"/>
        <v>0</v>
      </c>
      <c r="HVH75" s="5">
        <f t="shared" si="450"/>
        <v>0</v>
      </c>
      <c r="HVI75" s="5">
        <f t="shared" si="450"/>
        <v>0</v>
      </c>
      <c r="HVJ75" s="5">
        <f t="shared" si="450"/>
        <v>0</v>
      </c>
      <c r="HVK75" s="5">
        <f t="shared" si="450"/>
        <v>0</v>
      </c>
      <c r="HVL75" s="5">
        <f t="shared" si="450"/>
        <v>0</v>
      </c>
      <c r="HVM75" s="5">
        <f t="shared" si="450"/>
        <v>0</v>
      </c>
      <c r="HVN75" s="5">
        <f t="shared" si="450"/>
        <v>0</v>
      </c>
      <c r="HVO75" s="5">
        <f t="shared" si="450"/>
        <v>0</v>
      </c>
      <c r="HVP75" s="5">
        <f t="shared" si="450"/>
        <v>0</v>
      </c>
      <c r="HVQ75" s="5">
        <f t="shared" si="450"/>
        <v>0</v>
      </c>
      <c r="HVR75" s="5">
        <f t="shared" si="450"/>
        <v>0</v>
      </c>
      <c r="HVS75" s="5">
        <f t="shared" si="450"/>
        <v>0</v>
      </c>
      <c r="HVT75" s="5">
        <f t="shared" si="450"/>
        <v>0</v>
      </c>
      <c r="HVU75" s="5">
        <f t="shared" si="450"/>
        <v>0</v>
      </c>
      <c r="HVV75" s="5">
        <f t="shared" si="450"/>
        <v>0</v>
      </c>
      <c r="HVW75" s="5">
        <f t="shared" si="450"/>
        <v>0</v>
      </c>
      <c r="HVX75" s="5">
        <f t="shared" si="450"/>
        <v>0</v>
      </c>
      <c r="HVY75" s="5">
        <f t="shared" si="450"/>
        <v>0</v>
      </c>
      <c r="HVZ75" s="5">
        <f t="shared" si="450"/>
        <v>0</v>
      </c>
      <c r="HWA75" s="5">
        <f t="shared" si="450"/>
        <v>0</v>
      </c>
      <c r="HWB75" s="5">
        <f t="shared" si="450"/>
        <v>0</v>
      </c>
      <c r="HWC75" s="5">
        <f t="shared" si="450"/>
        <v>0</v>
      </c>
      <c r="HWD75" s="5">
        <f t="shared" si="450"/>
        <v>0</v>
      </c>
      <c r="HWE75" s="5">
        <f t="shared" si="450"/>
        <v>0</v>
      </c>
      <c r="HWF75" s="5">
        <f t="shared" si="450"/>
        <v>0</v>
      </c>
      <c r="HWG75" s="5">
        <f t="shared" si="450"/>
        <v>0</v>
      </c>
      <c r="HWH75" s="5">
        <f t="shared" si="450"/>
        <v>0</v>
      </c>
      <c r="HWI75" s="5">
        <f t="shared" si="450"/>
        <v>0</v>
      </c>
      <c r="HWJ75" s="5">
        <f t="shared" si="450"/>
        <v>0</v>
      </c>
      <c r="HWK75" s="5">
        <f t="shared" si="450"/>
        <v>0</v>
      </c>
      <c r="HWL75" s="5">
        <f t="shared" si="450"/>
        <v>0</v>
      </c>
      <c r="HWM75" s="5">
        <f t="shared" si="450"/>
        <v>0</v>
      </c>
      <c r="HWN75" s="5">
        <f t="shared" si="450"/>
        <v>0</v>
      </c>
      <c r="HWO75" s="5">
        <f t="shared" si="450"/>
        <v>0</v>
      </c>
      <c r="HWP75" s="5">
        <f t="shared" si="450"/>
        <v>0</v>
      </c>
      <c r="HWQ75" s="5">
        <f t="shared" ref="HWQ75:HZB75" si="451">IF(HWQ2&gt;year_stop,0,HWP78)</f>
        <v>0</v>
      </c>
      <c r="HWR75" s="5">
        <f t="shared" si="451"/>
        <v>0</v>
      </c>
      <c r="HWS75" s="5">
        <f t="shared" si="451"/>
        <v>0</v>
      </c>
      <c r="HWT75" s="5">
        <f t="shared" si="451"/>
        <v>0</v>
      </c>
      <c r="HWU75" s="5">
        <f t="shared" si="451"/>
        <v>0</v>
      </c>
      <c r="HWV75" s="5">
        <f t="shared" si="451"/>
        <v>0</v>
      </c>
      <c r="HWW75" s="5">
        <f t="shared" si="451"/>
        <v>0</v>
      </c>
      <c r="HWX75" s="5">
        <f t="shared" si="451"/>
        <v>0</v>
      </c>
      <c r="HWY75" s="5">
        <f t="shared" si="451"/>
        <v>0</v>
      </c>
      <c r="HWZ75" s="5">
        <f t="shared" si="451"/>
        <v>0</v>
      </c>
      <c r="HXA75" s="5">
        <f t="shared" si="451"/>
        <v>0</v>
      </c>
      <c r="HXB75" s="5">
        <f t="shared" si="451"/>
        <v>0</v>
      </c>
      <c r="HXC75" s="5">
        <f t="shared" si="451"/>
        <v>0</v>
      </c>
      <c r="HXD75" s="5">
        <f t="shared" si="451"/>
        <v>0</v>
      </c>
      <c r="HXE75" s="5">
        <f t="shared" si="451"/>
        <v>0</v>
      </c>
      <c r="HXF75" s="5">
        <f t="shared" si="451"/>
        <v>0</v>
      </c>
      <c r="HXG75" s="5">
        <f t="shared" si="451"/>
        <v>0</v>
      </c>
      <c r="HXH75" s="5">
        <f t="shared" si="451"/>
        <v>0</v>
      </c>
      <c r="HXI75" s="5">
        <f t="shared" si="451"/>
        <v>0</v>
      </c>
      <c r="HXJ75" s="5">
        <f t="shared" si="451"/>
        <v>0</v>
      </c>
      <c r="HXK75" s="5">
        <f t="shared" si="451"/>
        <v>0</v>
      </c>
      <c r="HXL75" s="5">
        <f t="shared" si="451"/>
        <v>0</v>
      </c>
      <c r="HXM75" s="5">
        <f t="shared" si="451"/>
        <v>0</v>
      </c>
      <c r="HXN75" s="5">
        <f t="shared" si="451"/>
        <v>0</v>
      </c>
      <c r="HXO75" s="5">
        <f t="shared" si="451"/>
        <v>0</v>
      </c>
      <c r="HXP75" s="5">
        <f t="shared" si="451"/>
        <v>0</v>
      </c>
      <c r="HXQ75" s="5">
        <f t="shared" si="451"/>
        <v>0</v>
      </c>
      <c r="HXR75" s="5">
        <f t="shared" si="451"/>
        <v>0</v>
      </c>
      <c r="HXS75" s="5">
        <f t="shared" si="451"/>
        <v>0</v>
      </c>
      <c r="HXT75" s="5">
        <f t="shared" si="451"/>
        <v>0</v>
      </c>
      <c r="HXU75" s="5">
        <f t="shared" si="451"/>
        <v>0</v>
      </c>
      <c r="HXV75" s="5">
        <f t="shared" si="451"/>
        <v>0</v>
      </c>
      <c r="HXW75" s="5">
        <f t="shared" si="451"/>
        <v>0</v>
      </c>
      <c r="HXX75" s="5">
        <f t="shared" si="451"/>
        <v>0</v>
      </c>
      <c r="HXY75" s="5">
        <f t="shared" si="451"/>
        <v>0</v>
      </c>
      <c r="HXZ75" s="5">
        <f t="shared" si="451"/>
        <v>0</v>
      </c>
      <c r="HYA75" s="5">
        <f t="shared" si="451"/>
        <v>0</v>
      </c>
      <c r="HYB75" s="5">
        <f t="shared" si="451"/>
        <v>0</v>
      </c>
      <c r="HYC75" s="5">
        <f t="shared" si="451"/>
        <v>0</v>
      </c>
      <c r="HYD75" s="5">
        <f t="shared" si="451"/>
        <v>0</v>
      </c>
      <c r="HYE75" s="5">
        <f t="shared" si="451"/>
        <v>0</v>
      </c>
      <c r="HYF75" s="5">
        <f t="shared" si="451"/>
        <v>0</v>
      </c>
      <c r="HYG75" s="5">
        <f t="shared" si="451"/>
        <v>0</v>
      </c>
      <c r="HYH75" s="5">
        <f t="shared" si="451"/>
        <v>0</v>
      </c>
      <c r="HYI75" s="5">
        <f t="shared" si="451"/>
        <v>0</v>
      </c>
      <c r="HYJ75" s="5">
        <f t="shared" si="451"/>
        <v>0</v>
      </c>
      <c r="HYK75" s="5">
        <f t="shared" si="451"/>
        <v>0</v>
      </c>
      <c r="HYL75" s="5">
        <f t="shared" si="451"/>
        <v>0</v>
      </c>
      <c r="HYM75" s="5">
        <f t="shared" si="451"/>
        <v>0</v>
      </c>
      <c r="HYN75" s="5">
        <f t="shared" si="451"/>
        <v>0</v>
      </c>
      <c r="HYO75" s="5">
        <f t="shared" si="451"/>
        <v>0</v>
      </c>
      <c r="HYP75" s="5">
        <f t="shared" si="451"/>
        <v>0</v>
      </c>
      <c r="HYQ75" s="5">
        <f t="shared" si="451"/>
        <v>0</v>
      </c>
      <c r="HYR75" s="5">
        <f t="shared" si="451"/>
        <v>0</v>
      </c>
      <c r="HYS75" s="5">
        <f t="shared" si="451"/>
        <v>0</v>
      </c>
      <c r="HYT75" s="5">
        <f t="shared" si="451"/>
        <v>0</v>
      </c>
      <c r="HYU75" s="5">
        <f t="shared" si="451"/>
        <v>0</v>
      </c>
      <c r="HYV75" s="5">
        <f t="shared" si="451"/>
        <v>0</v>
      </c>
      <c r="HYW75" s="5">
        <f t="shared" si="451"/>
        <v>0</v>
      </c>
      <c r="HYX75" s="5">
        <f t="shared" si="451"/>
        <v>0</v>
      </c>
      <c r="HYY75" s="5">
        <f t="shared" si="451"/>
        <v>0</v>
      </c>
      <c r="HYZ75" s="5">
        <f t="shared" si="451"/>
        <v>0</v>
      </c>
      <c r="HZA75" s="5">
        <f t="shared" si="451"/>
        <v>0</v>
      </c>
      <c r="HZB75" s="5">
        <f t="shared" si="451"/>
        <v>0</v>
      </c>
      <c r="HZC75" s="5">
        <f t="shared" ref="HZC75:IBN75" si="452">IF(HZC2&gt;year_stop,0,HZB78)</f>
        <v>0</v>
      </c>
      <c r="HZD75" s="5">
        <f t="shared" si="452"/>
        <v>0</v>
      </c>
      <c r="HZE75" s="5">
        <f t="shared" si="452"/>
        <v>0</v>
      </c>
      <c r="HZF75" s="5">
        <f t="shared" si="452"/>
        <v>0</v>
      </c>
      <c r="HZG75" s="5">
        <f t="shared" si="452"/>
        <v>0</v>
      </c>
      <c r="HZH75" s="5">
        <f t="shared" si="452"/>
        <v>0</v>
      </c>
      <c r="HZI75" s="5">
        <f t="shared" si="452"/>
        <v>0</v>
      </c>
      <c r="HZJ75" s="5">
        <f t="shared" si="452"/>
        <v>0</v>
      </c>
      <c r="HZK75" s="5">
        <f t="shared" si="452"/>
        <v>0</v>
      </c>
      <c r="HZL75" s="5">
        <f t="shared" si="452"/>
        <v>0</v>
      </c>
      <c r="HZM75" s="5">
        <f t="shared" si="452"/>
        <v>0</v>
      </c>
      <c r="HZN75" s="5">
        <f t="shared" si="452"/>
        <v>0</v>
      </c>
      <c r="HZO75" s="5">
        <f t="shared" si="452"/>
        <v>0</v>
      </c>
      <c r="HZP75" s="5">
        <f t="shared" si="452"/>
        <v>0</v>
      </c>
      <c r="HZQ75" s="5">
        <f t="shared" si="452"/>
        <v>0</v>
      </c>
      <c r="HZR75" s="5">
        <f t="shared" si="452"/>
        <v>0</v>
      </c>
      <c r="HZS75" s="5">
        <f t="shared" si="452"/>
        <v>0</v>
      </c>
      <c r="HZT75" s="5">
        <f t="shared" si="452"/>
        <v>0</v>
      </c>
      <c r="HZU75" s="5">
        <f t="shared" si="452"/>
        <v>0</v>
      </c>
      <c r="HZV75" s="5">
        <f t="shared" si="452"/>
        <v>0</v>
      </c>
      <c r="HZW75" s="5">
        <f t="shared" si="452"/>
        <v>0</v>
      </c>
      <c r="HZX75" s="5">
        <f t="shared" si="452"/>
        <v>0</v>
      </c>
      <c r="HZY75" s="5">
        <f t="shared" si="452"/>
        <v>0</v>
      </c>
      <c r="HZZ75" s="5">
        <f t="shared" si="452"/>
        <v>0</v>
      </c>
      <c r="IAA75" s="5">
        <f t="shared" si="452"/>
        <v>0</v>
      </c>
      <c r="IAB75" s="5">
        <f t="shared" si="452"/>
        <v>0</v>
      </c>
      <c r="IAC75" s="5">
        <f t="shared" si="452"/>
        <v>0</v>
      </c>
      <c r="IAD75" s="5">
        <f t="shared" si="452"/>
        <v>0</v>
      </c>
      <c r="IAE75" s="5">
        <f t="shared" si="452"/>
        <v>0</v>
      </c>
      <c r="IAF75" s="5">
        <f t="shared" si="452"/>
        <v>0</v>
      </c>
      <c r="IAG75" s="5">
        <f t="shared" si="452"/>
        <v>0</v>
      </c>
      <c r="IAH75" s="5">
        <f t="shared" si="452"/>
        <v>0</v>
      </c>
      <c r="IAI75" s="5">
        <f t="shared" si="452"/>
        <v>0</v>
      </c>
      <c r="IAJ75" s="5">
        <f t="shared" si="452"/>
        <v>0</v>
      </c>
      <c r="IAK75" s="5">
        <f t="shared" si="452"/>
        <v>0</v>
      </c>
      <c r="IAL75" s="5">
        <f t="shared" si="452"/>
        <v>0</v>
      </c>
      <c r="IAM75" s="5">
        <f t="shared" si="452"/>
        <v>0</v>
      </c>
      <c r="IAN75" s="5">
        <f t="shared" si="452"/>
        <v>0</v>
      </c>
      <c r="IAO75" s="5">
        <f t="shared" si="452"/>
        <v>0</v>
      </c>
      <c r="IAP75" s="5">
        <f t="shared" si="452"/>
        <v>0</v>
      </c>
      <c r="IAQ75" s="5">
        <f t="shared" si="452"/>
        <v>0</v>
      </c>
      <c r="IAR75" s="5">
        <f t="shared" si="452"/>
        <v>0</v>
      </c>
      <c r="IAS75" s="5">
        <f t="shared" si="452"/>
        <v>0</v>
      </c>
      <c r="IAT75" s="5">
        <f t="shared" si="452"/>
        <v>0</v>
      </c>
      <c r="IAU75" s="5">
        <f t="shared" si="452"/>
        <v>0</v>
      </c>
      <c r="IAV75" s="5">
        <f t="shared" si="452"/>
        <v>0</v>
      </c>
      <c r="IAW75" s="5">
        <f t="shared" si="452"/>
        <v>0</v>
      </c>
      <c r="IAX75" s="5">
        <f t="shared" si="452"/>
        <v>0</v>
      </c>
      <c r="IAY75" s="5">
        <f t="shared" si="452"/>
        <v>0</v>
      </c>
      <c r="IAZ75" s="5">
        <f t="shared" si="452"/>
        <v>0</v>
      </c>
      <c r="IBA75" s="5">
        <f t="shared" si="452"/>
        <v>0</v>
      </c>
      <c r="IBB75" s="5">
        <f t="shared" si="452"/>
        <v>0</v>
      </c>
      <c r="IBC75" s="5">
        <f t="shared" si="452"/>
        <v>0</v>
      </c>
      <c r="IBD75" s="5">
        <f t="shared" si="452"/>
        <v>0</v>
      </c>
      <c r="IBE75" s="5">
        <f t="shared" si="452"/>
        <v>0</v>
      </c>
      <c r="IBF75" s="5">
        <f t="shared" si="452"/>
        <v>0</v>
      </c>
      <c r="IBG75" s="5">
        <f t="shared" si="452"/>
        <v>0</v>
      </c>
      <c r="IBH75" s="5">
        <f t="shared" si="452"/>
        <v>0</v>
      </c>
      <c r="IBI75" s="5">
        <f t="shared" si="452"/>
        <v>0</v>
      </c>
      <c r="IBJ75" s="5">
        <f t="shared" si="452"/>
        <v>0</v>
      </c>
      <c r="IBK75" s="5">
        <f t="shared" si="452"/>
        <v>0</v>
      </c>
      <c r="IBL75" s="5">
        <f t="shared" si="452"/>
        <v>0</v>
      </c>
      <c r="IBM75" s="5">
        <f t="shared" si="452"/>
        <v>0</v>
      </c>
      <c r="IBN75" s="5">
        <f t="shared" si="452"/>
        <v>0</v>
      </c>
      <c r="IBO75" s="5">
        <f t="shared" ref="IBO75:IDZ75" si="453">IF(IBO2&gt;year_stop,0,IBN78)</f>
        <v>0</v>
      </c>
      <c r="IBP75" s="5">
        <f t="shared" si="453"/>
        <v>0</v>
      </c>
      <c r="IBQ75" s="5">
        <f t="shared" si="453"/>
        <v>0</v>
      </c>
      <c r="IBR75" s="5">
        <f t="shared" si="453"/>
        <v>0</v>
      </c>
      <c r="IBS75" s="5">
        <f t="shared" si="453"/>
        <v>0</v>
      </c>
      <c r="IBT75" s="5">
        <f t="shared" si="453"/>
        <v>0</v>
      </c>
      <c r="IBU75" s="5">
        <f t="shared" si="453"/>
        <v>0</v>
      </c>
      <c r="IBV75" s="5">
        <f t="shared" si="453"/>
        <v>0</v>
      </c>
      <c r="IBW75" s="5">
        <f t="shared" si="453"/>
        <v>0</v>
      </c>
      <c r="IBX75" s="5">
        <f t="shared" si="453"/>
        <v>0</v>
      </c>
      <c r="IBY75" s="5">
        <f t="shared" si="453"/>
        <v>0</v>
      </c>
      <c r="IBZ75" s="5">
        <f t="shared" si="453"/>
        <v>0</v>
      </c>
      <c r="ICA75" s="5">
        <f t="shared" si="453"/>
        <v>0</v>
      </c>
      <c r="ICB75" s="5">
        <f t="shared" si="453"/>
        <v>0</v>
      </c>
      <c r="ICC75" s="5">
        <f t="shared" si="453"/>
        <v>0</v>
      </c>
      <c r="ICD75" s="5">
        <f t="shared" si="453"/>
        <v>0</v>
      </c>
      <c r="ICE75" s="5">
        <f t="shared" si="453"/>
        <v>0</v>
      </c>
      <c r="ICF75" s="5">
        <f t="shared" si="453"/>
        <v>0</v>
      </c>
      <c r="ICG75" s="5">
        <f t="shared" si="453"/>
        <v>0</v>
      </c>
      <c r="ICH75" s="5">
        <f t="shared" si="453"/>
        <v>0</v>
      </c>
      <c r="ICI75" s="5">
        <f t="shared" si="453"/>
        <v>0</v>
      </c>
      <c r="ICJ75" s="5">
        <f t="shared" si="453"/>
        <v>0</v>
      </c>
      <c r="ICK75" s="5">
        <f t="shared" si="453"/>
        <v>0</v>
      </c>
      <c r="ICL75" s="5">
        <f t="shared" si="453"/>
        <v>0</v>
      </c>
      <c r="ICM75" s="5">
        <f t="shared" si="453"/>
        <v>0</v>
      </c>
      <c r="ICN75" s="5">
        <f t="shared" si="453"/>
        <v>0</v>
      </c>
      <c r="ICO75" s="5">
        <f t="shared" si="453"/>
        <v>0</v>
      </c>
      <c r="ICP75" s="5">
        <f t="shared" si="453"/>
        <v>0</v>
      </c>
      <c r="ICQ75" s="5">
        <f t="shared" si="453"/>
        <v>0</v>
      </c>
      <c r="ICR75" s="5">
        <f t="shared" si="453"/>
        <v>0</v>
      </c>
      <c r="ICS75" s="5">
        <f t="shared" si="453"/>
        <v>0</v>
      </c>
      <c r="ICT75" s="5">
        <f t="shared" si="453"/>
        <v>0</v>
      </c>
      <c r="ICU75" s="5">
        <f t="shared" si="453"/>
        <v>0</v>
      </c>
      <c r="ICV75" s="5">
        <f t="shared" si="453"/>
        <v>0</v>
      </c>
      <c r="ICW75" s="5">
        <f t="shared" si="453"/>
        <v>0</v>
      </c>
      <c r="ICX75" s="5">
        <f t="shared" si="453"/>
        <v>0</v>
      </c>
      <c r="ICY75" s="5">
        <f t="shared" si="453"/>
        <v>0</v>
      </c>
      <c r="ICZ75" s="5">
        <f t="shared" si="453"/>
        <v>0</v>
      </c>
      <c r="IDA75" s="5">
        <f t="shared" si="453"/>
        <v>0</v>
      </c>
      <c r="IDB75" s="5">
        <f t="shared" si="453"/>
        <v>0</v>
      </c>
      <c r="IDC75" s="5">
        <f t="shared" si="453"/>
        <v>0</v>
      </c>
      <c r="IDD75" s="5">
        <f t="shared" si="453"/>
        <v>0</v>
      </c>
      <c r="IDE75" s="5">
        <f t="shared" si="453"/>
        <v>0</v>
      </c>
      <c r="IDF75" s="5">
        <f t="shared" si="453"/>
        <v>0</v>
      </c>
      <c r="IDG75" s="5">
        <f t="shared" si="453"/>
        <v>0</v>
      </c>
      <c r="IDH75" s="5">
        <f t="shared" si="453"/>
        <v>0</v>
      </c>
      <c r="IDI75" s="5">
        <f t="shared" si="453"/>
        <v>0</v>
      </c>
      <c r="IDJ75" s="5">
        <f t="shared" si="453"/>
        <v>0</v>
      </c>
      <c r="IDK75" s="5">
        <f t="shared" si="453"/>
        <v>0</v>
      </c>
      <c r="IDL75" s="5">
        <f t="shared" si="453"/>
        <v>0</v>
      </c>
      <c r="IDM75" s="5">
        <f t="shared" si="453"/>
        <v>0</v>
      </c>
      <c r="IDN75" s="5">
        <f t="shared" si="453"/>
        <v>0</v>
      </c>
      <c r="IDO75" s="5">
        <f t="shared" si="453"/>
        <v>0</v>
      </c>
      <c r="IDP75" s="5">
        <f t="shared" si="453"/>
        <v>0</v>
      </c>
      <c r="IDQ75" s="5">
        <f t="shared" si="453"/>
        <v>0</v>
      </c>
      <c r="IDR75" s="5">
        <f t="shared" si="453"/>
        <v>0</v>
      </c>
      <c r="IDS75" s="5">
        <f t="shared" si="453"/>
        <v>0</v>
      </c>
      <c r="IDT75" s="5">
        <f t="shared" si="453"/>
        <v>0</v>
      </c>
      <c r="IDU75" s="5">
        <f t="shared" si="453"/>
        <v>0</v>
      </c>
      <c r="IDV75" s="5">
        <f t="shared" si="453"/>
        <v>0</v>
      </c>
      <c r="IDW75" s="5">
        <f t="shared" si="453"/>
        <v>0</v>
      </c>
      <c r="IDX75" s="5">
        <f t="shared" si="453"/>
        <v>0</v>
      </c>
      <c r="IDY75" s="5">
        <f t="shared" si="453"/>
        <v>0</v>
      </c>
      <c r="IDZ75" s="5">
        <f t="shared" si="453"/>
        <v>0</v>
      </c>
      <c r="IEA75" s="5">
        <f t="shared" ref="IEA75:IGL75" si="454">IF(IEA2&gt;year_stop,0,IDZ78)</f>
        <v>0</v>
      </c>
      <c r="IEB75" s="5">
        <f t="shared" si="454"/>
        <v>0</v>
      </c>
      <c r="IEC75" s="5">
        <f t="shared" si="454"/>
        <v>0</v>
      </c>
      <c r="IED75" s="5">
        <f t="shared" si="454"/>
        <v>0</v>
      </c>
      <c r="IEE75" s="5">
        <f t="shared" si="454"/>
        <v>0</v>
      </c>
      <c r="IEF75" s="5">
        <f t="shared" si="454"/>
        <v>0</v>
      </c>
      <c r="IEG75" s="5">
        <f t="shared" si="454"/>
        <v>0</v>
      </c>
      <c r="IEH75" s="5">
        <f t="shared" si="454"/>
        <v>0</v>
      </c>
      <c r="IEI75" s="5">
        <f t="shared" si="454"/>
        <v>0</v>
      </c>
      <c r="IEJ75" s="5">
        <f t="shared" si="454"/>
        <v>0</v>
      </c>
      <c r="IEK75" s="5">
        <f t="shared" si="454"/>
        <v>0</v>
      </c>
      <c r="IEL75" s="5">
        <f t="shared" si="454"/>
        <v>0</v>
      </c>
      <c r="IEM75" s="5">
        <f t="shared" si="454"/>
        <v>0</v>
      </c>
      <c r="IEN75" s="5">
        <f t="shared" si="454"/>
        <v>0</v>
      </c>
      <c r="IEO75" s="5">
        <f t="shared" si="454"/>
        <v>0</v>
      </c>
      <c r="IEP75" s="5">
        <f t="shared" si="454"/>
        <v>0</v>
      </c>
      <c r="IEQ75" s="5">
        <f t="shared" si="454"/>
        <v>0</v>
      </c>
      <c r="IER75" s="5">
        <f t="shared" si="454"/>
        <v>0</v>
      </c>
      <c r="IES75" s="5">
        <f t="shared" si="454"/>
        <v>0</v>
      </c>
      <c r="IET75" s="5">
        <f t="shared" si="454"/>
        <v>0</v>
      </c>
      <c r="IEU75" s="5">
        <f t="shared" si="454"/>
        <v>0</v>
      </c>
      <c r="IEV75" s="5">
        <f t="shared" si="454"/>
        <v>0</v>
      </c>
      <c r="IEW75" s="5">
        <f t="shared" si="454"/>
        <v>0</v>
      </c>
      <c r="IEX75" s="5">
        <f t="shared" si="454"/>
        <v>0</v>
      </c>
      <c r="IEY75" s="5">
        <f t="shared" si="454"/>
        <v>0</v>
      </c>
      <c r="IEZ75" s="5">
        <f t="shared" si="454"/>
        <v>0</v>
      </c>
      <c r="IFA75" s="5">
        <f t="shared" si="454"/>
        <v>0</v>
      </c>
      <c r="IFB75" s="5">
        <f t="shared" si="454"/>
        <v>0</v>
      </c>
      <c r="IFC75" s="5">
        <f t="shared" si="454"/>
        <v>0</v>
      </c>
      <c r="IFD75" s="5">
        <f t="shared" si="454"/>
        <v>0</v>
      </c>
      <c r="IFE75" s="5">
        <f t="shared" si="454"/>
        <v>0</v>
      </c>
      <c r="IFF75" s="5">
        <f t="shared" si="454"/>
        <v>0</v>
      </c>
      <c r="IFG75" s="5">
        <f t="shared" si="454"/>
        <v>0</v>
      </c>
      <c r="IFH75" s="5">
        <f t="shared" si="454"/>
        <v>0</v>
      </c>
      <c r="IFI75" s="5">
        <f t="shared" si="454"/>
        <v>0</v>
      </c>
      <c r="IFJ75" s="5">
        <f t="shared" si="454"/>
        <v>0</v>
      </c>
      <c r="IFK75" s="5">
        <f t="shared" si="454"/>
        <v>0</v>
      </c>
      <c r="IFL75" s="5">
        <f t="shared" si="454"/>
        <v>0</v>
      </c>
      <c r="IFM75" s="5">
        <f t="shared" si="454"/>
        <v>0</v>
      </c>
      <c r="IFN75" s="5">
        <f t="shared" si="454"/>
        <v>0</v>
      </c>
      <c r="IFO75" s="5">
        <f t="shared" si="454"/>
        <v>0</v>
      </c>
      <c r="IFP75" s="5">
        <f t="shared" si="454"/>
        <v>0</v>
      </c>
      <c r="IFQ75" s="5">
        <f t="shared" si="454"/>
        <v>0</v>
      </c>
      <c r="IFR75" s="5">
        <f t="shared" si="454"/>
        <v>0</v>
      </c>
      <c r="IFS75" s="5">
        <f t="shared" si="454"/>
        <v>0</v>
      </c>
      <c r="IFT75" s="5">
        <f t="shared" si="454"/>
        <v>0</v>
      </c>
      <c r="IFU75" s="5">
        <f t="shared" si="454"/>
        <v>0</v>
      </c>
      <c r="IFV75" s="5">
        <f t="shared" si="454"/>
        <v>0</v>
      </c>
      <c r="IFW75" s="5">
        <f t="shared" si="454"/>
        <v>0</v>
      </c>
      <c r="IFX75" s="5">
        <f t="shared" si="454"/>
        <v>0</v>
      </c>
      <c r="IFY75" s="5">
        <f t="shared" si="454"/>
        <v>0</v>
      </c>
      <c r="IFZ75" s="5">
        <f t="shared" si="454"/>
        <v>0</v>
      </c>
      <c r="IGA75" s="5">
        <f t="shared" si="454"/>
        <v>0</v>
      </c>
      <c r="IGB75" s="5">
        <f t="shared" si="454"/>
        <v>0</v>
      </c>
      <c r="IGC75" s="5">
        <f t="shared" si="454"/>
        <v>0</v>
      </c>
      <c r="IGD75" s="5">
        <f t="shared" si="454"/>
        <v>0</v>
      </c>
      <c r="IGE75" s="5">
        <f t="shared" si="454"/>
        <v>0</v>
      </c>
      <c r="IGF75" s="5">
        <f t="shared" si="454"/>
        <v>0</v>
      </c>
      <c r="IGG75" s="5">
        <f t="shared" si="454"/>
        <v>0</v>
      </c>
      <c r="IGH75" s="5">
        <f t="shared" si="454"/>
        <v>0</v>
      </c>
      <c r="IGI75" s="5">
        <f t="shared" si="454"/>
        <v>0</v>
      </c>
      <c r="IGJ75" s="5">
        <f t="shared" si="454"/>
        <v>0</v>
      </c>
      <c r="IGK75" s="5">
        <f t="shared" si="454"/>
        <v>0</v>
      </c>
      <c r="IGL75" s="5">
        <f t="shared" si="454"/>
        <v>0</v>
      </c>
      <c r="IGM75" s="5">
        <f t="shared" ref="IGM75:IIX75" si="455">IF(IGM2&gt;year_stop,0,IGL78)</f>
        <v>0</v>
      </c>
      <c r="IGN75" s="5">
        <f t="shared" si="455"/>
        <v>0</v>
      </c>
      <c r="IGO75" s="5">
        <f t="shared" si="455"/>
        <v>0</v>
      </c>
      <c r="IGP75" s="5">
        <f t="shared" si="455"/>
        <v>0</v>
      </c>
      <c r="IGQ75" s="5">
        <f t="shared" si="455"/>
        <v>0</v>
      </c>
      <c r="IGR75" s="5">
        <f t="shared" si="455"/>
        <v>0</v>
      </c>
      <c r="IGS75" s="5">
        <f t="shared" si="455"/>
        <v>0</v>
      </c>
      <c r="IGT75" s="5">
        <f t="shared" si="455"/>
        <v>0</v>
      </c>
      <c r="IGU75" s="5">
        <f t="shared" si="455"/>
        <v>0</v>
      </c>
      <c r="IGV75" s="5">
        <f t="shared" si="455"/>
        <v>0</v>
      </c>
      <c r="IGW75" s="5">
        <f t="shared" si="455"/>
        <v>0</v>
      </c>
      <c r="IGX75" s="5">
        <f t="shared" si="455"/>
        <v>0</v>
      </c>
      <c r="IGY75" s="5">
        <f t="shared" si="455"/>
        <v>0</v>
      </c>
      <c r="IGZ75" s="5">
        <f t="shared" si="455"/>
        <v>0</v>
      </c>
      <c r="IHA75" s="5">
        <f t="shared" si="455"/>
        <v>0</v>
      </c>
      <c r="IHB75" s="5">
        <f t="shared" si="455"/>
        <v>0</v>
      </c>
      <c r="IHC75" s="5">
        <f t="shared" si="455"/>
        <v>0</v>
      </c>
      <c r="IHD75" s="5">
        <f t="shared" si="455"/>
        <v>0</v>
      </c>
      <c r="IHE75" s="5">
        <f t="shared" si="455"/>
        <v>0</v>
      </c>
      <c r="IHF75" s="5">
        <f t="shared" si="455"/>
        <v>0</v>
      </c>
      <c r="IHG75" s="5">
        <f t="shared" si="455"/>
        <v>0</v>
      </c>
      <c r="IHH75" s="5">
        <f t="shared" si="455"/>
        <v>0</v>
      </c>
      <c r="IHI75" s="5">
        <f t="shared" si="455"/>
        <v>0</v>
      </c>
      <c r="IHJ75" s="5">
        <f t="shared" si="455"/>
        <v>0</v>
      </c>
      <c r="IHK75" s="5">
        <f t="shared" si="455"/>
        <v>0</v>
      </c>
      <c r="IHL75" s="5">
        <f t="shared" si="455"/>
        <v>0</v>
      </c>
      <c r="IHM75" s="5">
        <f t="shared" si="455"/>
        <v>0</v>
      </c>
      <c r="IHN75" s="5">
        <f t="shared" si="455"/>
        <v>0</v>
      </c>
      <c r="IHO75" s="5">
        <f t="shared" si="455"/>
        <v>0</v>
      </c>
      <c r="IHP75" s="5">
        <f t="shared" si="455"/>
        <v>0</v>
      </c>
      <c r="IHQ75" s="5">
        <f t="shared" si="455"/>
        <v>0</v>
      </c>
      <c r="IHR75" s="5">
        <f t="shared" si="455"/>
        <v>0</v>
      </c>
      <c r="IHS75" s="5">
        <f t="shared" si="455"/>
        <v>0</v>
      </c>
      <c r="IHT75" s="5">
        <f t="shared" si="455"/>
        <v>0</v>
      </c>
      <c r="IHU75" s="5">
        <f t="shared" si="455"/>
        <v>0</v>
      </c>
      <c r="IHV75" s="5">
        <f t="shared" si="455"/>
        <v>0</v>
      </c>
      <c r="IHW75" s="5">
        <f t="shared" si="455"/>
        <v>0</v>
      </c>
      <c r="IHX75" s="5">
        <f t="shared" si="455"/>
        <v>0</v>
      </c>
      <c r="IHY75" s="5">
        <f t="shared" si="455"/>
        <v>0</v>
      </c>
      <c r="IHZ75" s="5">
        <f t="shared" si="455"/>
        <v>0</v>
      </c>
      <c r="IIA75" s="5">
        <f t="shared" si="455"/>
        <v>0</v>
      </c>
      <c r="IIB75" s="5">
        <f t="shared" si="455"/>
        <v>0</v>
      </c>
      <c r="IIC75" s="5">
        <f t="shared" si="455"/>
        <v>0</v>
      </c>
      <c r="IID75" s="5">
        <f t="shared" si="455"/>
        <v>0</v>
      </c>
      <c r="IIE75" s="5">
        <f t="shared" si="455"/>
        <v>0</v>
      </c>
      <c r="IIF75" s="5">
        <f t="shared" si="455"/>
        <v>0</v>
      </c>
      <c r="IIG75" s="5">
        <f t="shared" si="455"/>
        <v>0</v>
      </c>
      <c r="IIH75" s="5">
        <f t="shared" si="455"/>
        <v>0</v>
      </c>
      <c r="III75" s="5">
        <f t="shared" si="455"/>
        <v>0</v>
      </c>
      <c r="IIJ75" s="5">
        <f t="shared" si="455"/>
        <v>0</v>
      </c>
      <c r="IIK75" s="5">
        <f t="shared" si="455"/>
        <v>0</v>
      </c>
      <c r="IIL75" s="5">
        <f t="shared" si="455"/>
        <v>0</v>
      </c>
      <c r="IIM75" s="5">
        <f t="shared" si="455"/>
        <v>0</v>
      </c>
      <c r="IIN75" s="5">
        <f t="shared" si="455"/>
        <v>0</v>
      </c>
      <c r="IIO75" s="5">
        <f t="shared" si="455"/>
        <v>0</v>
      </c>
      <c r="IIP75" s="5">
        <f t="shared" si="455"/>
        <v>0</v>
      </c>
      <c r="IIQ75" s="5">
        <f t="shared" si="455"/>
        <v>0</v>
      </c>
      <c r="IIR75" s="5">
        <f t="shared" si="455"/>
        <v>0</v>
      </c>
      <c r="IIS75" s="5">
        <f t="shared" si="455"/>
        <v>0</v>
      </c>
      <c r="IIT75" s="5">
        <f t="shared" si="455"/>
        <v>0</v>
      </c>
      <c r="IIU75" s="5">
        <f t="shared" si="455"/>
        <v>0</v>
      </c>
      <c r="IIV75" s="5">
        <f t="shared" si="455"/>
        <v>0</v>
      </c>
      <c r="IIW75" s="5">
        <f t="shared" si="455"/>
        <v>0</v>
      </c>
      <c r="IIX75" s="5">
        <f t="shared" si="455"/>
        <v>0</v>
      </c>
      <c r="IIY75" s="5">
        <f t="shared" ref="IIY75:ILJ75" si="456">IF(IIY2&gt;year_stop,0,IIX78)</f>
        <v>0</v>
      </c>
      <c r="IIZ75" s="5">
        <f t="shared" si="456"/>
        <v>0</v>
      </c>
      <c r="IJA75" s="5">
        <f t="shared" si="456"/>
        <v>0</v>
      </c>
      <c r="IJB75" s="5">
        <f t="shared" si="456"/>
        <v>0</v>
      </c>
      <c r="IJC75" s="5">
        <f t="shared" si="456"/>
        <v>0</v>
      </c>
      <c r="IJD75" s="5">
        <f t="shared" si="456"/>
        <v>0</v>
      </c>
      <c r="IJE75" s="5">
        <f t="shared" si="456"/>
        <v>0</v>
      </c>
      <c r="IJF75" s="5">
        <f t="shared" si="456"/>
        <v>0</v>
      </c>
      <c r="IJG75" s="5">
        <f t="shared" si="456"/>
        <v>0</v>
      </c>
      <c r="IJH75" s="5">
        <f t="shared" si="456"/>
        <v>0</v>
      </c>
      <c r="IJI75" s="5">
        <f t="shared" si="456"/>
        <v>0</v>
      </c>
      <c r="IJJ75" s="5">
        <f t="shared" si="456"/>
        <v>0</v>
      </c>
      <c r="IJK75" s="5">
        <f t="shared" si="456"/>
        <v>0</v>
      </c>
      <c r="IJL75" s="5">
        <f t="shared" si="456"/>
        <v>0</v>
      </c>
      <c r="IJM75" s="5">
        <f t="shared" si="456"/>
        <v>0</v>
      </c>
      <c r="IJN75" s="5">
        <f t="shared" si="456"/>
        <v>0</v>
      </c>
      <c r="IJO75" s="5">
        <f t="shared" si="456"/>
        <v>0</v>
      </c>
      <c r="IJP75" s="5">
        <f t="shared" si="456"/>
        <v>0</v>
      </c>
      <c r="IJQ75" s="5">
        <f t="shared" si="456"/>
        <v>0</v>
      </c>
      <c r="IJR75" s="5">
        <f t="shared" si="456"/>
        <v>0</v>
      </c>
      <c r="IJS75" s="5">
        <f t="shared" si="456"/>
        <v>0</v>
      </c>
      <c r="IJT75" s="5">
        <f t="shared" si="456"/>
        <v>0</v>
      </c>
      <c r="IJU75" s="5">
        <f t="shared" si="456"/>
        <v>0</v>
      </c>
      <c r="IJV75" s="5">
        <f t="shared" si="456"/>
        <v>0</v>
      </c>
      <c r="IJW75" s="5">
        <f t="shared" si="456"/>
        <v>0</v>
      </c>
      <c r="IJX75" s="5">
        <f t="shared" si="456"/>
        <v>0</v>
      </c>
      <c r="IJY75" s="5">
        <f t="shared" si="456"/>
        <v>0</v>
      </c>
      <c r="IJZ75" s="5">
        <f t="shared" si="456"/>
        <v>0</v>
      </c>
      <c r="IKA75" s="5">
        <f t="shared" si="456"/>
        <v>0</v>
      </c>
      <c r="IKB75" s="5">
        <f t="shared" si="456"/>
        <v>0</v>
      </c>
      <c r="IKC75" s="5">
        <f t="shared" si="456"/>
        <v>0</v>
      </c>
      <c r="IKD75" s="5">
        <f t="shared" si="456"/>
        <v>0</v>
      </c>
      <c r="IKE75" s="5">
        <f t="shared" si="456"/>
        <v>0</v>
      </c>
      <c r="IKF75" s="5">
        <f t="shared" si="456"/>
        <v>0</v>
      </c>
      <c r="IKG75" s="5">
        <f t="shared" si="456"/>
        <v>0</v>
      </c>
      <c r="IKH75" s="5">
        <f t="shared" si="456"/>
        <v>0</v>
      </c>
      <c r="IKI75" s="5">
        <f t="shared" si="456"/>
        <v>0</v>
      </c>
      <c r="IKJ75" s="5">
        <f t="shared" si="456"/>
        <v>0</v>
      </c>
      <c r="IKK75" s="5">
        <f t="shared" si="456"/>
        <v>0</v>
      </c>
      <c r="IKL75" s="5">
        <f t="shared" si="456"/>
        <v>0</v>
      </c>
      <c r="IKM75" s="5">
        <f t="shared" si="456"/>
        <v>0</v>
      </c>
      <c r="IKN75" s="5">
        <f t="shared" si="456"/>
        <v>0</v>
      </c>
      <c r="IKO75" s="5">
        <f t="shared" si="456"/>
        <v>0</v>
      </c>
      <c r="IKP75" s="5">
        <f t="shared" si="456"/>
        <v>0</v>
      </c>
      <c r="IKQ75" s="5">
        <f t="shared" si="456"/>
        <v>0</v>
      </c>
      <c r="IKR75" s="5">
        <f t="shared" si="456"/>
        <v>0</v>
      </c>
      <c r="IKS75" s="5">
        <f t="shared" si="456"/>
        <v>0</v>
      </c>
      <c r="IKT75" s="5">
        <f t="shared" si="456"/>
        <v>0</v>
      </c>
      <c r="IKU75" s="5">
        <f t="shared" si="456"/>
        <v>0</v>
      </c>
      <c r="IKV75" s="5">
        <f t="shared" si="456"/>
        <v>0</v>
      </c>
      <c r="IKW75" s="5">
        <f t="shared" si="456"/>
        <v>0</v>
      </c>
      <c r="IKX75" s="5">
        <f t="shared" si="456"/>
        <v>0</v>
      </c>
      <c r="IKY75" s="5">
        <f t="shared" si="456"/>
        <v>0</v>
      </c>
      <c r="IKZ75" s="5">
        <f t="shared" si="456"/>
        <v>0</v>
      </c>
      <c r="ILA75" s="5">
        <f t="shared" si="456"/>
        <v>0</v>
      </c>
      <c r="ILB75" s="5">
        <f t="shared" si="456"/>
        <v>0</v>
      </c>
      <c r="ILC75" s="5">
        <f t="shared" si="456"/>
        <v>0</v>
      </c>
      <c r="ILD75" s="5">
        <f t="shared" si="456"/>
        <v>0</v>
      </c>
      <c r="ILE75" s="5">
        <f t="shared" si="456"/>
        <v>0</v>
      </c>
      <c r="ILF75" s="5">
        <f t="shared" si="456"/>
        <v>0</v>
      </c>
      <c r="ILG75" s="5">
        <f t="shared" si="456"/>
        <v>0</v>
      </c>
      <c r="ILH75" s="5">
        <f t="shared" si="456"/>
        <v>0</v>
      </c>
      <c r="ILI75" s="5">
        <f t="shared" si="456"/>
        <v>0</v>
      </c>
      <c r="ILJ75" s="5">
        <f t="shared" si="456"/>
        <v>0</v>
      </c>
      <c r="ILK75" s="5">
        <f t="shared" ref="ILK75:INV75" si="457">IF(ILK2&gt;year_stop,0,ILJ78)</f>
        <v>0</v>
      </c>
      <c r="ILL75" s="5">
        <f t="shared" si="457"/>
        <v>0</v>
      </c>
      <c r="ILM75" s="5">
        <f t="shared" si="457"/>
        <v>0</v>
      </c>
      <c r="ILN75" s="5">
        <f t="shared" si="457"/>
        <v>0</v>
      </c>
      <c r="ILO75" s="5">
        <f t="shared" si="457"/>
        <v>0</v>
      </c>
      <c r="ILP75" s="5">
        <f t="shared" si="457"/>
        <v>0</v>
      </c>
      <c r="ILQ75" s="5">
        <f t="shared" si="457"/>
        <v>0</v>
      </c>
      <c r="ILR75" s="5">
        <f t="shared" si="457"/>
        <v>0</v>
      </c>
      <c r="ILS75" s="5">
        <f t="shared" si="457"/>
        <v>0</v>
      </c>
      <c r="ILT75" s="5">
        <f t="shared" si="457"/>
        <v>0</v>
      </c>
      <c r="ILU75" s="5">
        <f t="shared" si="457"/>
        <v>0</v>
      </c>
      <c r="ILV75" s="5">
        <f t="shared" si="457"/>
        <v>0</v>
      </c>
      <c r="ILW75" s="5">
        <f t="shared" si="457"/>
        <v>0</v>
      </c>
      <c r="ILX75" s="5">
        <f t="shared" si="457"/>
        <v>0</v>
      </c>
      <c r="ILY75" s="5">
        <f t="shared" si="457"/>
        <v>0</v>
      </c>
      <c r="ILZ75" s="5">
        <f t="shared" si="457"/>
        <v>0</v>
      </c>
      <c r="IMA75" s="5">
        <f t="shared" si="457"/>
        <v>0</v>
      </c>
      <c r="IMB75" s="5">
        <f t="shared" si="457"/>
        <v>0</v>
      </c>
      <c r="IMC75" s="5">
        <f t="shared" si="457"/>
        <v>0</v>
      </c>
      <c r="IMD75" s="5">
        <f t="shared" si="457"/>
        <v>0</v>
      </c>
      <c r="IME75" s="5">
        <f t="shared" si="457"/>
        <v>0</v>
      </c>
      <c r="IMF75" s="5">
        <f t="shared" si="457"/>
        <v>0</v>
      </c>
      <c r="IMG75" s="5">
        <f t="shared" si="457"/>
        <v>0</v>
      </c>
      <c r="IMH75" s="5">
        <f t="shared" si="457"/>
        <v>0</v>
      </c>
      <c r="IMI75" s="5">
        <f t="shared" si="457"/>
        <v>0</v>
      </c>
      <c r="IMJ75" s="5">
        <f t="shared" si="457"/>
        <v>0</v>
      </c>
      <c r="IMK75" s="5">
        <f t="shared" si="457"/>
        <v>0</v>
      </c>
      <c r="IML75" s="5">
        <f t="shared" si="457"/>
        <v>0</v>
      </c>
      <c r="IMM75" s="5">
        <f t="shared" si="457"/>
        <v>0</v>
      </c>
      <c r="IMN75" s="5">
        <f t="shared" si="457"/>
        <v>0</v>
      </c>
      <c r="IMO75" s="5">
        <f t="shared" si="457"/>
        <v>0</v>
      </c>
      <c r="IMP75" s="5">
        <f t="shared" si="457"/>
        <v>0</v>
      </c>
      <c r="IMQ75" s="5">
        <f t="shared" si="457"/>
        <v>0</v>
      </c>
      <c r="IMR75" s="5">
        <f t="shared" si="457"/>
        <v>0</v>
      </c>
      <c r="IMS75" s="5">
        <f t="shared" si="457"/>
        <v>0</v>
      </c>
      <c r="IMT75" s="5">
        <f t="shared" si="457"/>
        <v>0</v>
      </c>
      <c r="IMU75" s="5">
        <f t="shared" si="457"/>
        <v>0</v>
      </c>
      <c r="IMV75" s="5">
        <f t="shared" si="457"/>
        <v>0</v>
      </c>
      <c r="IMW75" s="5">
        <f t="shared" si="457"/>
        <v>0</v>
      </c>
      <c r="IMX75" s="5">
        <f t="shared" si="457"/>
        <v>0</v>
      </c>
      <c r="IMY75" s="5">
        <f t="shared" si="457"/>
        <v>0</v>
      </c>
      <c r="IMZ75" s="5">
        <f t="shared" si="457"/>
        <v>0</v>
      </c>
      <c r="INA75" s="5">
        <f t="shared" si="457"/>
        <v>0</v>
      </c>
      <c r="INB75" s="5">
        <f t="shared" si="457"/>
        <v>0</v>
      </c>
      <c r="INC75" s="5">
        <f t="shared" si="457"/>
        <v>0</v>
      </c>
      <c r="IND75" s="5">
        <f t="shared" si="457"/>
        <v>0</v>
      </c>
      <c r="INE75" s="5">
        <f t="shared" si="457"/>
        <v>0</v>
      </c>
      <c r="INF75" s="5">
        <f t="shared" si="457"/>
        <v>0</v>
      </c>
      <c r="ING75" s="5">
        <f t="shared" si="457"/>
        <v>0</v>
      </c>
      <c r="INH75" s="5">
        <f t="shared" si="457"/>
        <v>0</v>
      </c>
      <c r="INI75" s="5">
        <f t="shared" si="457"/>
        <v>0</v>
      </c>
      <c r="INJ75" s="5">
        <f t="shared" si="457"/>
        <v>0</v>
      </c>
      <c r="INK75" s="5">
        <f t="shared" si="457"/>
        <v>0</v>
      </c>
      <c r="INL75" s="5">
        <f t="shared" si="457"/>
        <v>0</v>
      </c>
      <c r="INM75" s="5">
        <f t="shared" si="457"/>
        <v>0</v>
      </c>
      <c r="INN75" s="5">
        <f t="shared" si="457"/>
        <v>0</v>
      </c>
      <c r="INO75" s="5">
        <f t="shared" si="457"/>
        <v>0</v>
      </c>
      <c r="INP75" s="5">
        <f t="shared" si="457"/>
        <v>0</v>
      </c>
      <c r="INQ75" s="5">
        <f t="shared" si="457"/>
        <v>0</v>
      </c>
      <c r="INR75" s="5">
        <f t="shared" si="457"/>
        <v>0</v>
      </c>
      <c r="INS75" s="5">
        <f t="shared" si="457"/>
        <v>0</v>
      </c>
      <c r="INT75" s="5">
        <f t="shared" si="457"/>
        <v>0</v>
      </c>
      <c r="INU75" s="5">
        <f t="shared" si="457"/>
        <v>0</v>
      </c>
      <c r="INV75" s="5">
        <f t="shared" si="457"/>
        <v>0</v>
      </c>
      <c r="INW75" s="5">
        <f t="shared" ref="INW75:IQH75" si="458">IF(INW2&gt;year_stop,0,INV78)</f>
        <v>0</v>
      </c>
      <c r="INX75" s="5">
        <f t="shared" si="458"/>
        <v>0</v>
      </c>
      <c r="INY75" s="5">
        <f t="shared" si="458"/>
        <v>0</v>
      </c>
      <c r="INZ75" s="5">
        <f t="shared" si="458"/>
        <v>0</v>
      </c>
      <c r="IOA75" s="5">
        <f t="shared" si="458"/>
        <v>0</v>
      </c>
      <c r="IOB75" s="5">
        <f t="shared" si="458"/>
        <v>0</v>
      </c>
      <c r="IOC75" s="5">
        <f t="shared" si="458"/>
        <v>0</v>
      </c>
      <c r="IOD75" s="5">
        <f t="shared" si="458"/>
        <v>0</v>
      </c>
      <c r="IOE75" s="5">
        <f t="shared" si="458"/>
        <v>0</v>
      </c>
      <c r="IOF75" s="5">
        <f t="shared" si="458"/>
        <v>0</v>
      </c>
      <c r="IOG75" s="5">
        <f t="shared" si="458"/>
        <v>0</v>
      </c>
      <c r="IOH75" s="5">
        <f t="shared" si="458"/>
        <v>0</v>
      </c>
      <c r="IOI75" s="5">
        <f t="shared" si="458"/>
        <v>0</v>
      </c>
      <c r="IOJ75" s="5">
        <f t="shared" si="458"/>
        <v>0</v>
      </c>
      <c r="IOK75" s="5">
        <f t="shared" si="458"/>
        <v>0</v>
      </c>
      <c r="IOL75" s="5">
        <f t="shared" si="458"/>
        <v>0</v>
      </c>
      <c r="IOM75" s="5">
        <f t="shared" si="458"/>
        <v>0</v>
      </c>
      <c r="ION75" s="5">
        <f t="shared" si="458"/>
        <v>0</v>
      </c>
      <c r="IOO75" s="5">
        <f t="shared" si="458"/>
        <v>0</v>
      </c>
      <c r="IOP75" s="5">
        <f t="shared" si="458"/>
        <v>0</v>
      </c>
      <c r="IOQ75" s="5">
        <f t="shared" si="458"/>
        <v>0</v>
      </c>
      <c r="IOR75" s="5">
        <f t="shared" si="458"/>
        <v>0</v>
      </c>
      <c r="IOS75" s="5">
        <f t="shared" si="458"/>
        <v>0</v>
      </c>
      <c r="IOT75" s="5">
        <f t="shared" si="458"/>
        <v>0</v>
      </c>
      <c r="IOU75" s="5">
        <f t="shared" si="458"/>
        <v>0</v>
      </c>
      <c r="IOV75" s="5">
        <f t="shared" si="458"/>
        <v>0</v>
      </c>
      <c r="IOW75" s="5">
        <f t="shared" si="458"/>
        <v>0</v>
      </c>
      <c r="IOX75" s="5">
        <f t="shared" si="458"/>
        <v>0</v>
      </c>
      <c r="IOY75" s="5">
        <f t="shared" si="458"/>
        <v>0</v>
      </c>
      <c r="IOZ75" s="5">
        <f t="shared" si="458"/>
        <v>0</v>
      </c>
      <c r="IPA75" s="5">
        <f t="shared" si="458"/>
        <v>0</v>
      </c>
      <c r="IPB75" s="5">
        <f t="shared" si="458"/>
        <v>0</v>
      </c>
      <c r="IPC75" s="5">
        <f t="shared" si="458"/>
        <v>0</v>
      </c>
      <c r="IPD75" s="5">
        <f t="shared" si="458"/>
        <v>0</v>
      </c>
      <c r="IPE75" s="5">
        <f t="shared" si="458"/>
        <v>0</v>
      </c>
      <c r="IPF75" s="5">
        <f t="shared" si="458"/>
        <v>0</v>
      </c>
      <c r="IPG75" s="5">
        <f t="shared" si="458"/>
        <v>0</v>
      </c>
      <c r="IPH75" s="5">
        <f t="shared" si="458"/>
        <v>0</v>
      </c>
      <c r="IPI75" s="5">
        <f t="shared" si="458"/>
        <v>0</v>
      </c>
      <c r="IPJ75" s="5">
        <f t="shared" si="458"/>
        <v>0</v>
      </c>
      <c r="IPK75" s="5">
        <f t="shared" si="458"/>
        <v>0</v>
      </c>
      <c r="IPL75" s="5">
        <f t="shared" si="458"/>
        <v>0</v>
      </c>
      <c r="IPM75" s="5">
        <f t="shared" si="458"/>
        <v>0</v>
      </c>
      <c r="IPN75" s="5">
        <f t="shared" si="458"/>
        <v>0</v>
      </c>
      <c r="IPO75" s="5">
        <f t="shared" si="458"/>
        <v>0</v>
      </c>
      <c r="IPP75" s="5">
        <f t="shared" si="458"/>
        <v>0</v>
      </c>
      <c r="IPQ75" s="5">
        <f t="shared" si="458"/>
        <v>0</v>
      </c>
      <c r="IPR75" s="5">
        <f t="shared" si="458"/>
        <v>0</v>
      </c>
      <c r="IPS75" s="5">
        <f t="shared" si="458"/>
        <v>0</v>
      </c>
      <c r="IPT75" s="5">
        <f t="shared" si="458"/>
        <v>0</v>
      </c>
      <c r="IPU75" s="5">
        <f t="shared" si="458"/>
        <v>0</v>
      </c>
      <c r="IPV75" s="5">
        <f t="shared" si="458"/>
        <v>0</v>
      </c>
      <c r="IPW75" s="5">
        <f t="shared" si="458"/>
        <v>0</v>
      </c>
      <c r="IPX75" s="5">
        <f t="shared" si="458"/>
        <v>0</v>
      </c>
      <c r="IPY75" s="5">
        <f t="shared" si="458"/>
        <v>0</v>
      </c>
      <c r="IPZ75" s="5">
        <f t="shared" si="458"/>
        <v>0</v>
      </c>
      <c r="IQA75" s="5">
        <f t="shared" si="458"/>
        <v>0</v>
      </c>
      <c r="IQB75" s="5">
        <f t="shared" si="458"/>
        <v>0</v>
      </c>
      <c r="IQC75" s="5">
        <f t="shared" si="458"/>
        <v>0</v>
      </c>
      <c r="IQD75" s="5">
        <f t="shared" si="458"/>
        <v>0</v>
      </c>
      <c r="IQE75" s="5">
        <f t="shared" si="458"/>
        <v>0</v>
      </c>
      <c r="IQF75" s="5">
        <f t="shared" si="458"/>
        <v>0</v>
      </c>
      <c r="IQG75" s="5">
        <f t="shared" si="458"/>
        <v>0</v>
      </c>
      <c r="IQH75" s="5">
        <f t="shared" si="458"/>
        <v>0</v>
      </c>
      <c r="IQI75" s="5">
        <f t="shared" ref="IQI75:IST75" si="459">IF(IQI2&gt;year_stop,0,IQH78)</f>
        <v>0</v>
      </c>
      <c r="IQJ75" s="5">
        <f t="shared" si="459"/>
        <v>0</v>
      </c>
      <c r="IQK75" s="5">
        <f t="shared" si="459"/>
        <v>0</v>
      </c>
      <c r="IQL75" s="5">
        <f t="shared" si="459"/>
        <v>0</v>
      </c>
      <c r="IQM75" s="5">
        <f t="shared" si="459"/>
        <v>0</v>
      </c>
      <c r="IQN75" s="5">
        <f t="shared" si="459"/>
        <v>0</v>
      </c>
      <c r="IQO75" s="5">
        <f t="shared" si="459"/>
        <v>0</v>
      </c>
      <c r="IQP75" s="5">
        <f t="shared" si="459"/>
        <v>0</v>
      </c>
      <c r="IQQ75" s="5">
        <f t="shared" si="459"/>
        <v>0</v>
      </c>
      <c r="IQR75" s="5">
        <f t="shared" si="459"/>
        <v>0</v>
      </c>
      <c r="IQS75" s="5">
        <f t="shared" si="459"/>
        <v>0</v>
      </c>
      <c r="IQT75" s="5">
        <f t="shared" si="459"/>
        <v>0</v>
      </c>
      <c r="IQU75" s="5">
        <f t="shared" si="459"/>
        <v>0</v>
      </c>
      <c r="IQV75" s="5">
        <f t="shared" si="459"/>
        <v>0</v>
      </c>
      <c r="IQW75" s="5">
        <f t="shared" si="459"/>
        <v>0</v>
      </c>
      <c r="IQX75" s="5">
        <f t="shared" si="459"/>
        <v>0</v>
      </c>
      <c r="IQY75" s="5">
        <f t="shared" si="459"/>
        <v>0</v>
      </c>
      <c r="IQZ75" s="5">
        <f t="shared" si="459"/>
        <v>0</v>
      </c>
      <c r="IRA75" s="5">
        <f t="shared" si="459"/>
        <v>0</v>
      </c>
      <c r="IRB75" s="5">
        <f t="shared" si="459"/>
        <v>0</v>
      </c>
      <c r="IRC75" s="5">
        <f t="shared" si="459"/>
        <v>0</v>
      </c>
      <c r="IRD75" s="5">
        <f t="shared" si="459"/>
        <v>0</v>
      </c>
      <c r="IRE75" s="5">
        <f t="shared" si="459"/>
        <v>0</v>
      </c>
      <c r="IRF75" s="5">
        <f t="shared" si="459"/>
        <v>0</v>
      </c>
      <c r="IRG75" s="5">
        <f t="shared" si="459"/>
        <v>0</v>
      </c>
      <c r="IRH75" s="5">
        <f t="shared" si="459"/>
        <v>0</v>
      </c>
      <c r="IRI75" s="5">
        <f t="shared" si="459"/>
        <v>0</v>
      </c>
      <c r="IRJ75" s="5">
        <f t="shared" si="459"/>
        <v>0</v>
      </c>
      <c r="IRK75" s="5">
        <f t="shared" si="459"/>
        <v>0</v>
      </c>
      <c r="IRL75" s="5">
        <f t="shared" si="459"/>
        <v>0</v>
      </c>
      <c r="IRM75" s="5">
        <f t="shared" si="459"/>
        <v>0</v>
      </c>
      <c r="IRN75" s="5">
        <f t="shared" si="459"/>
        <v>0</v>
      </c>
      <c r="IRO75" s="5">
        <f t="shared" si="459"/>
        <v>0</v>
      </c>
      <c r="IRP75" s="5">
        <f t="shared" si="459"/>
        <v>0</v>
      </c>
      <c r="IRQ75" s="5">
        <f t="shared" si="459"/>
        <v>0</v>
      </c>
      <c r="IRR75" s="5">
        <f t="shared" si="459"/>
        <v>0</v>
      </c>
      <c r="IRS75" s="5">
        <f t="shared" si="459"/>
        <v>0</v>
      </c>
      <c r="IRT75" s="5">
        <f t="shared" si="459"/>
        <v>0</v>
      </c>
      <c r="IRU75" s="5">
        <f t="shared" si="459"/>
        <v>0</v>
      </c>
      <c r="IRV75" s="5">
        <f t="shared" si="459"/>
        <v>0</v>
      </c>
      <c r="IRW75" s="5">
        <f t="shared" si="459"/>
        <v>0</v>
      </c>
      <c r="IRX75" s="5">
        <f t="shared" si="459"/>
        <v>0</v>
      </c>
      <c r="IRY75" s="5">
        <f t="shared" si="459"/>
        <v>0</v>
      </c>
      <c r="IRZ75" s="5">
        <f t="shared" si="459"/>
        <v>0</v>
      </c>
      <c r="ISA75" s="5">
        <f t="shared" si="459"/>
        <v>0</v>
      </c>
      <c r="ISB75" s="5">
        <f t="shared" si="459"/>
        <v>0</v>
      </c>
      <c r="ISC75" s="5">
        <f t="shared" si="459"/>
        <v>0</v>
      </c>
      <c r="ISD75" s="5">
        <f t="shared" si="459"/>
        <v>0</v>
      </c>
      <c r="ISE75" s="5">
        <f t="shared" si="459"/>
        <v>0</v>
      </c>
      <c r="ISF75" s="5">
        <f t="shared" si="459"/>
        <v>0</v>
      </c>
      <c r="ISG75" s="5">
        <f t="shared" si="459"/>
        <v>0</v>
      </c>
      <c r="ISH75" s="5">
        <f t="shared" si="459"/>
        <v>0</v>
      </c>
      <c r="ISI75" s="5">
        <f t="shared" si="459"/>
        <v>0</v>
      </c>
      <c r="ISJ75" s="5">
        <f t="shared" si="459"/>
        <v>0</v>
      </c>
      <c r="ISK75" s="5">
        <f t="shared" si="459"/>
        <v>0</v>
      </c>
      <c r="ISL75" s="5">
        <f t="shared" si="459"/>
        <v>0</v>
      </c>
      <c r="ISM75" s="5">
        <f t="shared" si="459"/>
        <v>0</v>
      </c>
      <c r="ISN75" s="5">
        <f t="shared" si="459"/>
        <v>0</v>
      </c>
      <c r="ISO75" s="5">
        <f t="shared" si="459"/>
        <v>0</v>
      </c>
      <c r="ISP75" s="5">
        <f t="shared" si="459"/>
        <v>0</v>
      </c>
      <c r="ISQ75" s="5">
        <f t="shared" si="459"/>
        <v>0</v>
      </c>
      <c r="ISR75" s="5">
        <f t="shared" si="459"/>
        <v>0</v>
      </c>
      <c r="ISS75" s="5">
        <f t="shared" si="459"/>
        <v>0</v>
      </c>
      <c r="IST75" s="5">
        <f t="shared" si="459"/>
        <v>0</v>
      </c>
      <c r="ISU75" s="5">
        <f t="shared" ref="ISU75:IVF75" si="460">IF(ISU2&gt;year_stop,0,IST78)</f>
        <v>0</v>
      </c>
      <c r="ISV75" s="5">
        <f t="shared" si="460"/>
        <v>0</v>
      </c>
      <c r="ISW75" s="5">
        <f t="shared" si="460"/>
        <v>0</v>
      </c>
      <c r="ISX75" s="5">
        <f t="shared" si="460"/>
        <v>0</v>
      </c>
      <c r="ISY75" s="5">
        <f t="shared" si="460"/>
        <v>0</v>
      </c>
      <c r="ISZ75" s="5">
        <f t="shared" si="460"/>
        <v>0</v>
      </c>
      <c r="ITA75" s="5">
        <f t="shared" si="460"/>
        <v>0</v>
      </c>
      <c r="ITB75" s="5">
        <f t="shared" si="460"/>
        <v>0</v>
      </c>
      <c r="ITC75" s="5">
        <f t="shared" si="460"/>
        <v>0</v>
      </c>
      <c r="ITD75" s="5">
        <f t="shared" si="460"/>
        <v>0</v>
      </c>
      <c r="ITE75" s="5">
        <f t="shared" si="460"/>
        <v>0</v>
      </c>
      <c r="ITF75" s="5">
        <f t="shared" si="460"/>
        <v>0</v>
      </c>
      <c r="ITG75" s="5">
        <f t="shared" si="460"/>
        <v>0</v>
      </c>
      <c r="ITH75" s="5">
        <f t="shared" si="460"/>
        <v>0</v>
      </c>
      <c r="ITI75" s="5">
        <f t="shared" si="460"/>
        <v>0</v>
      </c>
      <c r="ITJ75" s="5">
        <f t="shared" si="460"/>
        <v>0</v>
      </c>
      <c r="ITK75" s="5">
        <f t="shared" si="460"/>
        <v>0</v>
      </c>
      <c r="ITL75" s="5">
        <f t="shared" si="460"/>
        <v>0</v>
      </c>
      <c r="ITM75" s="5">
        <f t="shared" si="460"/>
        <v>0</v>
      </c>
      <c r="ITN75" s="5">
        <f t="shared" si="460"/>
        <v>0</v>
      </c>
      <c r="ITO75" s="5">
        <f t="shared" si="460"/>
        <v>0</v>
      </c>
      <c r="ITP75" s="5">
        <f t="shared" si="460"/>
        <v>0</v>
      </c>
      <c r="ITQ75" s="5">
        <f t="shared" si="460"/>
        <v>0</v>
      </c>
      <c r="ITR75" s="5">
        <f t="shared" si="460"/>
        <v>0</v>
      </c>
      <c r="ITS75" s="5">
        <f t="shared" si="460"/>
        <v>0</v>
      </c>
      <c r="ITT75" s="5">
        <f t="shared" si="460"/>
        <v>0</v>
      </c>
      <c r="ITU75" s="5">
        <f t="shared" si="460"/>
        <v>0</v>
      </c>
      <c r="ITV75" s="5">
        <f t="shared" si="460"/>
        <v>0</v>
      </c>
      <c r="ITW75" s="5">
        <f t="shared" si="460"/>
        <v>0</v>
      </c>
      <c r="ITX75" s="5">
        <f t="shared" si="460"/>
        <v>0</v>
      </c>
      <c r="ITY75" s="5">
        <f t="shared" si="460"/>
        <v>0</v>
      </c>
      <c r="ITZ75" s="5">
        <f t="shared" si="460"/>
        <v>0</v>
      </c>
      <c r="IUA75" s="5">
        <f t="shared" si="460"/>
        <v>0</v>
      </c>
      <c r="IUB75" s="5">
        <f t="shared" si="460"/>
        <v>0</v>
      </c>
      <c r="IUC75" s="5">
        <f t="shared" si="460"/>
        <v>0</v>
      </c>
      <c r="IUD75" s="5">
        <f t="shared" si="460"/>
        <v>0</v>
      </c>
      <c r="IUE75" s="5">
        <f t="shared" si="460"/>
        <v>0</v>
      </c>
      <c r="IUF75" s="5">
        <f t="shared" si="460"/>
        <v>0</v>
      </c>
      <c r="IUG75" s="5">
        <f t="shared" si="460"/>
        <v>0</v>
      </c>
      <c r="IUH75" s="5">
        <f t="shared" si="460"/>
        <v>0</v>
      </c>
      <c r="IUI75" s="5">
        <f t="shared" si="460"/>
        <v>0</v>
      </c>
      <c r="IUJ75" s="5">
        <f t="shared" si="460"/>
        <v>0</v>
      </c>
      <c r="IUK75" s="5">
        <f t="shared" si="460"/>
        <v>0</v>
      </c>
      <c r="IUL75" s="5">
        <f t="shared" si="460"/>
        <v>0</v>
      </c>
      <c r="IUM75" s="5">
        <f t="shared" si="460"/>
        <v>0</v>
      </c>
      <c r="IUN75" s="5">
        <f t="shared" si="460"/>
        <v>0</v>
      </c>
      <c r="IUO75" s="5">
        <f t="shared" si="460"/>
        <v>0</v>
      </c>
      <c r="IUP75" s="5">
        <f t="shared" si="460"/>
        <v>0</v>
      </c>
      <c r="IUQ75" s="5">
        <f t="shared" si="460"/>
        <v>0</v>
      </c>
      <c r="IUR75" s="5">
        <f t="shared" si="460"/>
        <v>0</v>
      </c>
      <c r="IUS75" s="5">
        <f t="shared" si="460"/>
        <v>0</v>
      </c>
      <c r="IUT75" s="5">
        <f t="shared" si="460"/>
        <v>0</v>
      </c>
      <c r="IUU75" s="5">
        <f t="shared" si="460"/>
        <v>0</v>
      </c>
      <c r="IUV75" s="5">
        <f t="shared" si="460"/>
        <v>0</v>
      </c>
      <c r="IUW75" s="5">
        <f t="shared" si="460"/>
        <v>0</v>
      </c>
      <c r="IUX75" s="5">
        <f t="shared" si="460"/>
        <v>0</v>
      </c>
      <c r="IUY75" s="5">
        <f t="shared" si="460"/>
        <v>0</v>
      </c>
      <c r="IUZ75" s="5">
        <f t="shared" si="460"/>
        <v>0</v>
      </c>
      <c r="IVA75" s="5">
        <f t="shared" si="460"/>
        <v>0</v>
      </c>
      <c r="IVB75" s="5">
        <f t="shared" si="460"/>
        <v>0</v>
      </c>
      <c r="IVC75" s="5">
        <f t="shared" si="460"/>
        <v>0</v>
      </c>
      <c r="IVD75" s="5">
        <f t="shared" si="460"/>
        <v>0</v>
      </c>
      <c r="IVE75" s="5">
        <f t="shared" si="460"/>
        <v>0</v>
      </c>
      <c r="IVF75" s="5">
        <f t="shared" si="460"/>
        <v>0</v>
      </c>
      <c r="IVG75" s="5">
        <f t="shared" ref="IVG75:IXR75" si="461">IF(IVG2&gt;year_stop,0,IVF78)</f>
        <v>0</v>
      </c>
      <c r="IVH75" s="5">
        <f t="shared" si="461"/>
        <v>0</v>
      </c>
      <c r="IVI75" s="5">
        <f t="shared" si="461"/>
        <v>0</v>
      </c>
      <c r="IVJ75" s="5">
        <f t="shared" si="461"/>
        <v>0</v>
      </c>
      <c r="IVK75" s="5">
        <f t="shared" si="461"/>
        <v>0</v>
      </c>
      <c r="IVL75" s="5">
        <f t="shared" si="461"/>
        <v>0</v>
      </c>
      <c r="IVM75" s="5">
        <f t="shared" si="461"/>
        <v>0</v>
      </c>
      <c r="IVN75" s="5">
        <f t="shared" si="461"/>
        <v>0</v>
      </c>
      <c r="IVO75" s="5">
        <f t="shared" si="461"/>
        <v>0</v>
      </c>
      <c r="IVP75" s="5">
        <f t="shared" si="461"/>
        <v>0</v>
      </c>
      <c r="IVQ75" s="5">
        <f t="shared" si="461"/>
        <v>0</v>
      </c>
      <c r="IVR75" s="5">
        <f t="shared" si="461"/>
        <v>0</v>
      </c>
      <c r="IVS75" s="5">
        <f t="shared" si="461"/>
        <v>0</v>
      </c>
      <c r="IVT75" s="5">
        <f t="shared" si="461"/>
        <v>0</v>
      </c>
      <c r="IVU75" s="5">
        <f t="shared" si="461"/>
        <v>0</v>
      </c>
      <c r="IVV75" s="5">
        <f t="shared" si="461"/>
        <v>0</v>
      </c>
      <c r="IVW75" s="5">
        <f t="shared" si="461"/>
        <v>0</v>
      </c>
      <c r="IVX75" s="5">
        <f t="shared" si="461"/>
        <v>0</v>
      </c>
      <c r="IVY75" s="5">
        <f t="shared" si="461"/>
        <v>0</v>
      </c>
      <c r="IVZ75" s="5">
        <f t="shared" si="461"/>
        <v>0</v>
      </c>
      <c r="IWA75" s="5">
        <f t="shared" si="461"/>
        <v>0</v>
      </c>
      <c r="IWB75" s="5">
        <f t="shared" si="461"/>
        <v>0</v>
      </c>
      <c r="IWC75" s="5">
        <f t="shared" si="461"/>
        <v>0</v>
      </c>
      <c r="IWD75" s="5">
        <f t="shared" si="461"/>
        <v>0</v>
      </c>
      <c r="IWE75" s="5">
        <f t="shared" si="461"/>
        <v>0</v>
      </c>
      <c r="IWF75" s="5">
        <f t="shared" si="461"/>
        <v>0</v>
      </c>
      <c r="IWG75" s="5">
        <f t="shared" si="461"/>
        <v>0</v>
      </c>
      <c r="IWH75" s="5">
        <f t="shared" si="461"/>
        <v>0</v>
      </c>
      <c r="IWI75" s="5">
        <f t="shared" si="461"/>
        <v>0</v>
      </c>
      <c r="IWJ75" s="5">
        <f t="shared" si="461"/>
        <v>0</v>
      </c>
      <c r="IWK75" s="5">
        <f t="shared" si="461"/>
        <v>0</v>
      </c>
      <c r="IWL75" s="5">
        <f t="shared" si="461"/>
        <v>0</v>
      </c>
      <c r="IWM75" s="5">
        <f t="shared" si="461"/>
        <v>0</v>
      </c>
      <c r="IWN75" s="5">
        <f t="shared" si="461"/>
        <v>0</v>
      </c>
      <c r="IWO75" s="5">
        <f t="shared" si="461"/>
        <v>0</v>
      </c>
      <c r="IWP75" s="5">
        <f t="shared" si="461"/>
        <v>0</v>
      </c>
      <c r="IWQ75" s="5">
        <f t="shared" si="461"/>
        <v>0</v>
      </c>
      <c r="IWR75" s="5">
        <f t="shared" si="461"/>
        <v>0</v>
      </c>
      <c r="IWS75" s="5">
        <f t="shared" si="461"/>
        <v>0</v>
      </c>
      <c r="IWT75" s="5">
        <f t="shared" si="461"/>
        <v>0</v>
      </c>
      <c r="IWU75" s="5">
        <f t="shared" si="461"/>
        <v>0</v>
      </c>
      <c r="IWV75" s="5">
        <f t="shared" si="461"/>
        <v>0</v>
      </c>
      <c r="IWW75" s="5">
        <f t="shared" si="461"/>
        <v>0</v>
      </c>
      <c r="IWX75" s="5">
        <f t="shared" si="461"/>
        <v>0</v>
      </c>
      <c r="IWY75" s="5">
        <f t="shared" si="461"/>
        <v>0</v>
      </c>
      <c r="IWZ75" s="5">
        <f t="shared" si="461"/>
        <v>0</v>
      </c>
      <c r="IXA75" s="5">
        <f t="shared" si="461"/>
        <v>0</v>
      </c>
      <c r="IXB75" s="5">
        <f t="shared" si="461"/>
        <v>0</v>
      </c>
      <c r="IXC75" s="5">
        <f t="shared" si="461"/>
        <v>0</v>
      </c>
      <c r="IXD75" s="5">
        <f t="shared" si="461"/>
        <v>0</v>
      </c>
      <c r="IXE75" s="5">
        <f t="shared" si="461"/>
        <v>0</v>
      </c>
      <c r="IXF75" s="5">
        <f t="shared" si="461"/>
        <v>0</v>
      </c>
      <c r="IXG75" s="5">
        <f t="shared" si="461"/>
        <v>0</v>
      </c>
      <c r="IXH75" s="5">
        <f t="shared" si="461"/>
        <v>0</v>
      </c>
      <c r="IXI75" s="5">
        <f t="shared" si="461"/>
        <v>0</v>
      </c>
      <c r="IXJ75" s="5">
        <f t="shared" si="461"/>
        <v>0</v>
      </c>
      <c r="IXK75" s="5">
        <f t="shared" si="461"/>
        <v>0</v>
      </c>
      <c r="IXL75" s="5">
        <f t="shared" si="461"/>
        <v>0</v>
      </c>
      <c r="IXM75" s="5">
        <f t="shared" si="461"/>
        <v>0</v>
      </c>
      <c r="IXN75" s="5">
        <f t="shared" si="461"/>
        <v>0</v>
      </c>
      <c r="IXO75" s="5">
        <f t="shared" si="461"/>
        <v>0</v>
      </c>
      <c r="IXP75" s="5">
        <f t="shared" si="461"/>
        <v>0</v>
      </c>
      <c r="IXQ75" s="5">
        <f t="shared" si="461"/>
        <v>0</v>
      </c>
      <c r="IXR75" s="5">
        <f t="shared" si="461"/>
        <v>0</v>
      </c>
      <c r="IXS75" s="5">
        <f t="shared" ref="IXS75:JAD75" si="462">IF(IXS2&gt;year_stop,0,IXR78)</f>
        <v>0</v>
      </c>
      <c r="IXT75" s="5">
        <f t="shared" si="462"/>
        <v>0</v>
      </c>
      <c r="IXU75" s="5">
        <f t="shared" si="462"/>
        <v>0</v>
      </c>
      <c r="IXV75" s="5">
        <f t="shared" si="462"/>
        <v>0</v>
      </c>
      <c r="IXW75" s="5">
        <f t="shared" si="462"/>
        <v>0</v>
      </c>
      <c r="IXX75" s="5">
        <f t="shared" si="462"/>
        <v>0</v>
      </c>
      <c r="IXY75" s="5">
        <f t="shared" si="462"/>
        <v>0</v>
      </c>
      <c r="IXZ75" s="5">
        <f t="shared" si="462"/>
        <v>0</v>
      </c>
      <c r="IYA75" s="5">
        <f t="shared" si="462"/>
        <v>0</v>
      </c>
      <c r="IYB75" s="5">
        <f t="shared" si="462"/>
        <v>0</v>
      </c>
      <c r="IYC75" s="5">
        <f t="shared" si="462"/>
        <v>0</v>
      </c>
      <c r="IYD75" s="5">
        <f t="shared" si="462"/>
        <v>0</v>
      </c>
      <c r="IYE75" s="5">
        <f t="shared" si="462"/>
        <v>0</v>
      </c>
      <c r="IYF75" s="5">
        <f t="shared" si="462"/>
        <v>0</v>
      </c>
      <c r="IYG75" s="5">
        <f t="shared" si="462"/>
        <v>0</v>
      </c>
      <c r="IYH75" s="5">
        <f t="shared" si="462"/>
        <v>0</v>
      </c>
      <c r="IYI75" s="5">
        <f t="shared" si="462"/>
        <v>0</v>
      </c>
      <c r="IYJ75" s="5">
        <f t="shared" si="462"/>
        <v>0</v>
      </c>
      <c r="IYK75" s="5">
        <f t="shared" si="462"/>
        <v>0</v>
      </c>
      <c r="IYL75" s="5">
        <f t="shared" si="462"/>
        <v>0</v>
      </c>
      <c r="IYM75" s="5">
        <f t="shared" si="462"/>
        <v>0</v>
      </c>
      <c r="IYN75" s="5">
        <f t="shared" si="462"/>
        <v>0</v>
      </c>
      <c r="IYO75" s="5">
        <f t="shared" si="462"/>
        <v>0</v>
      </c>
      <c r="IYP75" s="5">
        <f t="shared" si="462"/>
        <v>0</v>
      </c>
      <c r="IYQ75" s="5">
        <f t="shared" si="462"/>
        <v>0</v>
      </c>
      <c r="IYR75" s="5">
        <f t="shared" si="462"/>
        <v>0</v>
      </c>
      <c r="IYS75" s="5">
        <f t="shared" si="462"/>
        <v>0</v>
      </c>
      <c r="IYT75" s="5">
        <f t="shared" si="462"/>
        <v>0</v>
      </c>
      <c r="IYU75" s="5">
        <f t="shared" si="462"/>
        <v>0</v>
      </c>
      <c r="IYV75" s="5">
        <f t="shared" si="462"/>
        <v>0</v>
      </c>
      <c r="IYW75" s="5">
        <f t="shared" si="462"/>
        <v>0</v>
      </c>
      <c r="IYX75" s="5">
        <f t="shared" si="462"/>
        <v>0</v>
      </c>
      <c r="IYY75" s="5">
        <f t="shared" si="462"/>
        <v>0</v>
      </c>
      <c r="IYZ75" s="5">
        <f t="shared" si="462"/>
        <v>0</v>
      </c>
      <c r="IZA75" s="5">
        <f t="shared" si="462"/>
        <v>0</v>
      </c>
      <c r="IZB75" s="5">
        <f t="shared" si="462"/>
        <v>0</v>
      </c>
      <c r="IZC75" s="5">
        <f t="shared" si="462"/>
        <v>0</v>
      </c>
      <c r="IZD75" s="5">
        <f t="shared" si="462"/>
        <v>0</v>
      </c>
      <c r="IZE75" s="5">
        <f t="shared" si="462"/>
        <v>0</v>
      </c>
      <c r="IZF75" s="5">
        <f t="shared" si="462"/>
        <v>0</v>
      </c>
      <c r="IZG75" s="5">
        <f t="shared" si="462"/>
        <v>0</v>
      </c>
      <c r="IZH75" s="5">
        <f t="shared" si="462"/>
        <v>0</v>
      </c>
      <c r="IZI75" s="5">
        <f t="shared" si="462"/>
        <v>0</v>
      </c>
      <c r="IZJ75" s="5">
        <f t="shared" si="462"/>
        <v>0</v>
      </c>
      <c r="IZK75" s="5">
        <f t="shared" si="462"/>
        <v>0</v>
      </c>
      <c r="IZL75" s="5">
        <f t="shared" si="462"/>
        <v>0</v>
      </c>
      <c r="IZM75" s="5">
        <f t="shared" si="462"/>
        <v>0</v>
      </c>
      <c r="IZN75" s="5">
        <f t="shared" si="462"/>
        <v>0</v>
      </c>
      <c r="IZO75" s="5">
        <f t="shared" si="462"/>
        <v>0</v>
      </c>
      <c r="IZP75" s="5">
        <f t="shared" si="462"/>
        <v>0</v>
      </c>
      <c r="IZQ75" s="5">
        <f t="shared" si="462"/>
        <v>0</v>
      </c>
      <c r="IZR75" s="5">
        <f t="shared" si="462"/>
        <v>0</v>
      </c>
      <c r="IZS75" s="5">
        <f t="shared" si="462"/>
        <v>0</v>
      </c>
      <c r="IZT75" s="5">
        <f t="shared" si="462"/>
        <v>0</v>
      </c>
      <c r="IZU75" s="5">
        <f t="shared" si="462"/>
        <v>0</v>
      </c>
      <c r="IZV75" s="5">
        <f t="shared" si="462"/>
        <v>0</v>
      </c>
      <c r="IZW75" s="5">
        <f t="shared" si="462"/>
        <v>0</v>
      </c>
      <c r="IZX75" s="5">
        <f t="shared" si="462"/>
        <v>0</v>
      </c>
      <c r="IZY75" s="5">
        <f t="shared" si="462"/>
        <v>0</v>
      </c>
      <c r="IZZ75" s="5">
        <f t="shared" si="462"/>
        <v>0</v>
      </c>
      <c r="JAA75" s="5">
        <f t="shared" si="462"/>
        <v>0</v>
      </c>
      <c r="JAB75" s="5">
        <f t="shared" si="462"/>
        <v>0</v>
      </c>
      <c r="JAC75" s="5">
        <f t="shared" si="462"/>
        <v>0</v>
      </c>
      <c r="JAD75" s="5">
        <f t="shared" si="462"/>
        <v>0</v>
      </c>
      <c r="JAE75" s="5">
        <f t="shared" ref="JAE75:JCP75" si="463">IF(JAE2&gt;year_stop,0,JAD78)</f>
        <v>0</v>
      </c>
      <c r="JAF75" s="5">
        <f t="shared" si="463"/>
        <v>0</v>
      </c>
      <c r="JAG75" s="5">
        <f t="shared" si="463"/>
        <v>0</v>
      </c>
      <c r="JAH75" s="5">
        <f t="shared" si="463"/>
        <v>0</v>
      </c>
      <c r="JAI75" s="5">
        <f t="shared" si="463"/>
        <v>0</v>
      </c>
      <c r="JAJ75" s="5">
        <f t="shared" si="463"/>
        <v>0</v>
      </c>
      <c r="JAK75" s="5">
        <f t="shared" si="463"/>
        <v>0</v>
      </c>
      <c r="JAL75" s="5">
        <f t="shared" si="463"/>
        <v>0</v>
      </c>
      <c r="JAM75" s="5">
        <f t="shared" si="463"/>
        <v>0</v>
      </c>
      <c r="JAN75" s="5">
        <f t="shared" si="463"/>
        <v>0</v>
      </c>
      <c r="JAO75" s="5">
        <f t="shared" si="463"/>
        <v>0</v>
      </c>
      <c r="JAP75" s="5">
        <f t="shared" si="463"/>
        <v>0</v>
      </c>
      <c r="JAQ75" s="5">
        <f t="shared" si="463"/>
        <v>0</v>
      </c>
      <c r="JAR75" s="5">
        <f t="shared" si="463"/>
        <v>0</v>
      </c>
      <c r="JAS75" s="5">
        <f t="shared" si="463"/>
        <v>0</v>
      </c>
      <c r="JAT75" s="5">
        <f t="shared" si="463"/>
        <v>0</v>
      </c>
      <c r="JAU75" s="5">
        <f t="shared" si="463"/>
        <v>0</v>
      </c>
      <c r="JAV75" s="5">
        <f t="shared" si="463"/>
        <v>0</v>
      </c>
      <c r="JAW75" s="5">
        <f t="shared" si="463"/>
        <v>0</v>
      </c>
      <c r="JAX75" s="5">
        <f t="shared" si="463"/>
        <v>0</v>
      </c>
      <c r="JAY75" s="5">
        <f t="shared" si="463"/>
        <v>0</v>
      </c>
      <c r="JAZ75" s="5">
        <f t="shared" si="463"/>
        <v>0</v>
      </c>
      <c r="JBA75" s="5">
        <f t="shared" si="463"/>
        <v>0</v>
      </c>
      <c r="JBB75" s="5">
        <f t="shared" si="463"/>
        <v>0</v>
      </c>
      <c r="JBC75" s="5">
        <f t="shared" si="463"/>
        <v>0</v>
      </c>
      <c r="JBD75" s="5">
        <f t="shared" si="463"/>
        <v>0</v>
      </c>
      <c r="JBE75" s="5">
        <f t="shared" si="463"/>
        <v>0</v>
      </c>
      <c r="JBF75" s="5">
        <f t="shared" si="463"/>
        <v>0</v>
      </c>
      <c r="JBG75" s="5">
        <f t="shared" si="463"/>
        <v>0</v>
      </c>
      <c r="JBH75" s="5">
        <f t="shared" si="463"/>
        <v>0</v>
      </c>
      <c r="JBI75" s="5">
        <f t="shared" si="463"/>
        <v>0</v>
      </c>
      <c r="JBJ75" s="5">
        <f t="shared" si="463"/>
        <v>0</v>
      </c>
      <c r="JBK75" s="5">
        <f t="shared" si="463"/>
        <v>0</v>
      </c>
      <c r="JBL75" s="5">
        <f t="shared" si="463"/>
        <v>0</v>
      </c>
      <c r="JBM75" s="5">
        <f t="shared" si="463"/>
        <v>0</v>
      </c>
      <c r="JBN75" s="5">
        <f t="shared" si="463"/>
        <v>0</v>
      </c>
      <c r="JBO75" s="5">
        <f t="shared" si="463"/>
        <v>0</v>
      </c>
      <c r="JBP75" s="5">
        <f t="shared" si="463"/>
        <v>0</v>
      </c>
      <c r="JBQ75" s="5">
        <f t="shared" si="463"/>
        <v>0</v>
      </c>
      <c r="JBR75" s="5">
        <f t="shared" si="463"/>
        <v>0</v>
      </c>
      <c r="JBS75" s="5">
        <f t="shared" si="463"/>
        <v>0</v>
      </c>
      <c r="JBT75" s="5">
        <f t="shared" si="463"/>
        <v>0</v>
      </c>
      <c r="JBU75" s="5">
        <f t="shared" si="463"/>
        <v>0</v>
      </c>
      <c r="JBV75" s="5">
        <f t="shared" si="463"/>
        <v>0</v>
      </c>
      <c r="JBW75" s="5">
        <f t="shared" si="463"/>
        <v>0</v>
      </c>
      <c r="JBX75" s="5">
        <f t="shared" si="463"/>
        <v>0</v>
      </c>
      <c r="JBY75" s="5">
        <f t="shared" si="463"/>
        <v>0</v>
      </c>
      <c r="JBZ75" s="5">
        <f t="shared" si="463"/>
        <v>0</v>
      </c>
      <c r="JCA75" s="5">
        <f t="shared" si="463"/>
        <v>0</v>
      </c>
      <c r="JCB75" s="5">
        <f t="shared" si="463"/>
        <v>0</v>
      </c>
      <c r="JCC75" s="5">
        <f t="shared" si="463"/>
        <v>0</v>
      </c>
      <c r="JCD75" s="5">
        <f t="shared" si="463"/>
        <v>0</v>
      </c>
      <c r="JCE75" s="5">
        <f t="shared" si="463"/>
        <v>0</v>
      </c>
      <c r="JCF75" s="5">
        <f t="shared" si="463"/>
        <v>0</v>
      </c>
      <c r="JCG75" s="5">
        <f t="shared" si="463"/>
        <v>0</v>
      </c>
      <c r="JCH75" s="5">
        <f t="shared" si="463"/>
        <v>0</v>
      </c>
      <c r="JCI75" s="5">
        <f t="shared" si="463"/>
        <v>0</v>
      </c>
      <c r="JCJ75" s="5">
        <f t="shared" si="463"/>
        <v>0</v>
      </c>
      <c r="JCK75" s="5">
        <f t="shared" si="463"/>
        <v>0</v>
      </c>
      <c r="JCL75" s="5">
        <f t="shared" si="463"/>
        <v>0</v>
      </c>
      <c r="JCM75" s="5">
        <f t="shared" si="463"/>
        <v>0</v>
      </c>
      <c r="JCN75" s="5">
        <f t="shared" si="463"/>
        <v>0</v>
      </c>
      <c r="JCO75" s="5">
        <f t="shared" si="463"/>
        <v>0</v>
      </c>
      <c r="JCP75" s="5">
        <f t="shared" si="463"/>
        <v>0</v>
      </c>
      <c r="JCQ75" s="5">
        <f t="shared" ref="JCQ75:JFB75" si="464">IF(JCQ2&gt;year_stop,0,JCP78)</f>
        <v>0</v>
      </c>
      <c r="JCR75" s="5">
        <f t="shared" si="464"/>
        <v>0</v>
      </c>
      <c r="JCS75" s="5">
        <f t="shared" si="464"/>
        <v>0</v>
      </c>
      <c r="JCT75" s="5">
        <f t="shared" si="464"/>
        <v>0</v>
      </c>
      <c r="JCU75" s="5">
        <f t="shared" si="464"/>
        <v>0</v>
      </c>
      <c r="JCV75" s="5">
        <f t="shared" si="464"/>
        <v>0</v>
      </c>
      <c r="JCW75" s="5">
        <f t="shared" si="464"/>
        <v>0</v>
      </c>
      <c r="JCX75" s="5">
        <f t="shared" si="464"/>
        <v>0</v>
      </c>
      <c r="JCY75" s="5">
        <f t="shared" si="464"/>
        <v>0</v>
      </c>
      <c r="JCZ75" s="5">
        <f t="shared" si="464"/>
        <v>0</v>
      </c>
      <c r="JDA75" s="5">
        <f t="shared" si="464"/>
        <v>0</v>
      </c>
      <c r="JDB75" s="5">
        <f t="shared" si="464"/>
        <v>0</v>
      </c>
      <c r="JDC75" s="5">
        <f t="shared" si="464"/>
        <v>0</v>
      </c>
      <c r="JDD75" s="5">
        <f t="shared" si="464"/>
        <v>0</v>
      </c>
      <c r="JDE75" s="5">
        <f t="shared" si="464"/>
        <v>0</v>
      </c>
      <c r="JDF75" s="5">
        <f t="shared" si="464"/>
        <v>0</v>
      </c>
      <c r="JDG75" s="5">
        <f t="shared" si="464"/>
        <v>0</v>
      </c>
      <c r="JDH75" s="5">
        <f t="shared" si="464"/>
        <v>0</v>
      </c>
      <c r="JDI75" s="5">
        <f t="shared" si="464"/>
        <v>0</v>
      </c>
      <c r="JDJ75" s="5">
        <f t="shared" si="464"/>
        <v>0</v>
      </c>
      <c r="JDK75" s="5">
        <f t="shared" si="464"/>
        <v>0</v>
      </c>
      <c r="JDL75" s="5">
        <f t="shared" si="464"/>
        <v>0</v>
      </c>
      <c r="JDM75" s="5">
        <f t="shared" si="464"/>
        <v>0</v>
      </c>
      <c r="JDN75" s="5">
        <f t="shared" si="464"/>
        <v>0</v>
      </c>
      <c r="JDO75" s="5">
        <f t="shared" si="464"/>
        <v>0</v>
      </c>
      <c r="JDP75" s="5">
        <f t="shared" si="464"/>
        <v>0</v>
      </c>
      <c r="JDQ75" s="5">
        <f t="shared" si="464"/>
        <v>0</v>
      </c>
      <c r="JDR75" s="5">
        <f t="shared" si="464"/>
        <v>0</v>
      </c>
      <c r="JDS75" s="5">
        <f t="shared" si="464"/>
        <v>0</v>
      </c>
      <c r="JDT75" s="5">
        <f t="shared" si="464"/>
        <v>0</v>
      </c>
      <c r="JDU75" s="5">
        <f t="shared" si="464"/>
        <v>0</v>
      </c>
      <c r="JDV75" s="5">
        <f t="shared" si="464"/>
        <v>0</v>
      </c>
      <c r="JDW75" s="5">
        <f t="shared" si="464"/>
        <v>0</v>
      </c>
      <c r="JDX75" s="5">
        <f t="shared" si="464"/>
        <v>0</v>
      </c>
      <c r="JDY75" s="5">
        <f t="shared" si="464"/>
        <v>0</v>
      </c>
      <c r="JDZ75" s="5">
        <f t="shared" si="464"/>
        <v>0</v>
      </c>
      <c r="JEA75" s="5">
        <f t="shared" si="464"/>
        <v>0</v>
      </c>
      <c r="JEB75" s="5">
        <f t="shared" si="464"/>
        <v>0</v>
      </c>
      <c r="JEC75" s="5">
        <f t="shared" si="464"/>
        <v>0</v>
      </c>
      <c r="JED75" s="5">
        <f t="shared" si="464"/>
        <v>0</v>
      </c>
      <c r="JEE75" s="5">
        <f t="shared" si="464"/>
        <v>0</v>
      </c>
      <c r="JEF75" s="5">
        <f t="shared" si="464"/>
        <v>0</v>
      </c>
      <c r="JEG75" s="5">
        <f t="shared" si="464"/>
        <v>0</v>
      </c>
      <c r="JEH75" s="5">
        <f t="shared" si="464"/>
        <v>0</v>
      </c>
      <c r="JEI75" s="5">
        <f t="shared" si="464"/>
        <v>0</v>
      </c>
      <c r="JEJ75" s="5">
        <f t="shared" si="464"/>
        <v>0</v>
      </c>
      <c r="JEK75" s="5">
        <f t="shared" si="464"/>
        <v>0</v>
      </c>
      <c r="JEL75" s="5">
        <f t="shared" si="464"/>
        <v>0</v>
      </c>
      <c r="JEM75" s="5">
        <f t="shared" si="464"/>
        <v>0</v>
      </c>
      <c r="JEN75" s="5">
        <f t="shared" si="464"/>
        <v>0</v>
      </c>
      <c r="JEO75" s="5">
        <f t="shared" si="464"/>
        <v>0</v>
      </c>
      <c r="JEP75" s="5">
        <f t="shared" si="464"/>
        <v>0</v>
      </c>
      <c r="JEQ75" s="5">
        <f t="shared" si="464"/>
        <v>0</v>
      </c>
      <c r="JER75" s="5">
        <f t="shared" si="464"/>
        <v>0</v>
      </c>
      <c r="JES75" s="5">
        <f t="shared" si="464"/>
        <v>0</v>
      </c>
      <c r="JET75" s="5">
        <f t="shared" si="464"/>
        <v>0</v>
      </c>
      <c r="JEU75" s="5">
        <f t="shared" si="464"/>
        <v>0</v>
      </c>
      <c r="JEV75" s="5">
        <f t="shared" si="464"/>
        <v>0</v>
      </c>
      <c r="JEW75" s="5">
        <f t="shared" si="464"/>
        <v>0</v>
      </c>
      <c r="JEX75" s="5">
        <f t="shared" si="464"/>
        <v>0</v>
      </c>
      <c r="JEY75" s="5">
        <f t="shared" si="464"/>
        <v>0</v>
      </c>
      <c r="JEZ75" s="5">
        <f t="shared" si="464"/>
        <v>0</v>
      </c>
      <c r="JFA75" s="5">
        <f t="shared" si="464"/>
        <v>0</v>
      </c>
      <c r="JFB75" s="5">
        <f t="shared" si="464"/>
        <v>0</v>
      </c>
      <c r="JFC75" s="5">
        <f t="shared" ref="JFC75:JHN75" si="465">IF(JFC2&gt;year_stop,0,JFB78)</f>
        <v>0</v>
      </c>
      <c r="JFD75" s="5">
        <f t="shared" si="465"/>
        <v>0</v>
      </c>
      <c r="JFE75" s="5">
        <f t="shared" si="465"/>
        <v>0</v>
      </c>
      <c r="JFF75" s="5">
        <f t="shared" si="465"/>
        <v>0</v>
      </c>
      <c r="JFG75" s="5">
        <f t="shared" si="465"/>
        <v>0</v>
      </c>
      <c r="JFH75" s="5">
        <f t="shared" si="465"/>
        <v>0</v>
      </c>
      <c r="JFI75" s="5">
        <f t="shared" si="465"/>
        <v>0</v>
      </c>
      <c r="JFJ75" s="5">
        <f t="shared" si="465"/>
        <v>0</v>
      </c>
      <c r="JFK75" s="5">
        <f t="shared" si="465"/>
        <v>0</v>
      </c>
      <c r="JFL75" s="5">
        <f t="shared" si="465"/>
        <v>0</v>
      </c>
      <c r="JFM75" s="5">
        <f t="shared" si="465"/>
        <v>0</v>
      </c>
      <c r="JFN75" s="5">
        <f t="shared" si="465"/>
        <v>0</v>
      </c>
      <c r="JFO75" s="5">
        <f t="shared" si="465"/>
        <v>0</v>
      </c>
      <c r="JFP75" s="5">
        <f t="shared" si="465"/>
        <v>0</v>
      </c>
      <c r="JFQ75" s="5">
        <f t="shared" si="465"/>
        <v>0</v>
      </c>
      <c r="JFR75" s="5">
        <f t="shared" si="465"/>
        <v>0</v>
      </c>
      <c r="JFS75" s="5">
        <f t="shared" si="465"/>
        <v>0</v>
      </c>
      <c r="JFT75" s="5">
        <f t="shared" si="465"/>
        <v>0</v>
      </c>
      <c r="JFU75" s="5">
        <f t="shared" si="465"/>
        <v>0</v>
      </c>
      <c r="JFV75" s="5">
        <f t="shared" si="465"/>
        <v>0</v>
      </c>
      <c r="JFW75" s="5">
        <f t="shared" si="465"/>
        <v>0</v>
      </c>
      <c r="JFX75" s="5">
        <f t="shared" si="465"/>
        <v>0</v>
      </c>
      <c r="JFY75" s="5">
        <f t="shared" si="465"/>
        <v>0</v>
      </c>
      <c r="JFZ75" s="5">
        <f t="shared" si="465"/>
        <v>0</v>
      </c>
      <c r="JGA75" s="5">
        <f t="shared" si="465"/>
        <v>0</v>
      </c>
      <c r="JGB75" s="5">
        <f t="shared" si="465"/>
        <v>0</v>
      </c>
      <c r="JGC75" s="5">
        <f t="shared" si="465"/>
        <v>0</v>
      </c>
      <c r="JGD75" s="5">
        <f t="shared" si="465"/>
        <v>0</v>
      </c>
      <c r="JGE75" s="5">
        <f t="shared" si="465"/>
        <v>0</v>
      </c>
      <c r="JGF75" s="5">
        <f t="shared" si="465"/>
        <v>0</v>
      </c>
      <c r="JGG75" s="5">
        <f t="shared" si="465"/>
        <v>0</v>
      </c>
      <c r="JGH75" s="5">
        <f t="shared" si="465"/>
        <v>0</v>
      </c>
      <c r="JGI75" s="5">
        <f t="shared" si="465"/>
        <v>0</v>
      </c>
      <c r="JGJ75" s="5">
        <f t="shared" si="465"/>
        <v>0</v>
      </c>
      <c r="JGK75" s="5">
        <f t="shared" si="465"/>
        <v>0</v>
      </c>
      <c r="JGL75" s="5">
        <f t="shared" si="465"/>
        <v>0</v>
      </c>
      <c r="JGM75" s="5">
        <f t="shared" si="465"/>
        <v>0</v>
      </c>
      <c r="JGN75" s="5">
        <f t="shared" si="465"/>
        <v>0</v>
      </c>
      <c r="JGO75" s="5">
        <f t="shared" si="465"/>
        <v>0</v>
      </c>
      <c r="JGP75" s="5">
        <f t="shared" si="465"/>
        <v>0</v>
      </c>
      <c r="JGQ75" s="5">
        <f t="shared" si="465"/>
        <v>0</v>
      </c>
      <c r="JGR75" s="5">
        <f t="shared" si="465"/>
        <v>0</v>
      </c>
      <c r="JGS75" s="5">
        <f t="shared" si="465"/>
        <v>0</v>
      </c>
      <c r="JGT75" s="5">
        <f t="shared" si="465"/>
        <v>0</v>
      </c>
      <c r="JGU75" s="5">
        <f t="shared" si="465"/>
        <v>0</v>
      </c>
      <c r="JGV75" s="5">
        <f t="shared" si="465"/>
        <v>0</v>
      </c>
      <c r="JGW75" s="5">
        <f t="shared" si="465"/>
        <v>0</v>
      </c>
      <c r="JGX75" s="5">
        <f t="shared" si="465"/>
        <v>0</v>
      </c>
      <c r="JGY75" s="5">
        <f t="shared" si="465"/>
        <v>0</v>
      </c>
      <c r="JGZ75" s="5">
        <f t="shared" si="465"/>
        <v>0</v>
      </c>
      <c r="JHA75" s="5">
        <f t="shared" si="465"/>
        <v>0</v>
      </c>
      <c r="JHB75" s="5">
        <f t="shared" si="465"/>
        <v>0</v>
      </c>
      <c r="JHC75" s="5">
        <f t="shared" si="465"/>
        <v>0</v>
      </c>
      <c r="JHD75" s="5">
        <f t="shared" si="465"/>
        <v>0</v>
      </c>
      <c r="JHE75" s="5">
        <f t="shared" si="465"/>
        <v>0</v>
      </c>
      <c r="JHF75" s="5">
        <f t="shared" si="465"/>
        <v>0</v>
      </c>
      <c r="JHG75" s="5">
        <f t="shared" si="465"/>
        <v>0</v>
      </c>
      <c r="JHH75" s="5">
        <f t="shared" si="465"/>
        <v>0</v>
      </c>
      <c r="JHI75" s="5">
        <f t="shared" si="465"/>
        <v>0</v>
      </c>
      <c r="JHJ75" s="5">
        <f t="shared" si="465"/>
        <v>0</v>
      </c>
      <c r="JHK75" s="5">
        <f t="shared" si="465"/>
        <v>0</v>
      </c>
      <c r="JHL75" s="5">
        <f t="shared" si="465"/>
        <v>0</v>
      </c>
      <c r="JHM75" s="5">
        <f t="shared" si="465"/>
        <v>0</v>
      </c>
      <c r="JHN75" s="5">
        <f t="shared" si="465"/>
        <v>0</v>
      </c>
      <c r="JHO75" s="5">
        <f t="shared" ref="JHO75:JJZ75" si="466">IF(JHO2&gt;year_stop,0,JHN78)</f>
        <v>0</v>
      </c>
      <c r="JHP75" s="5">
        <f t="shared" si="466"/>
        <v>0</v>
      </c>
      <c r="JHQ75" s="5">
        <f t="shared" si="466"/>
        <v>0</v>
      </c>
      <c r="JHR75" s="5">
        <f t="shared" si="466"/>
        <v>0</v>
      </c>
      <c r="JHS75" s="5">
        <f t="shared" si="466"/>
        <v>0</v>
      </c>
      <c r="JHT75" s="5">
        <f t="shared" si="466"/>
        <v>0</v>
      </c>
      <c r="JHU75" s="5">
        <f t="shared" si="466"/>
        <v>0</v>
      </c>
      <c r="JHV75" s="5">
        <f t="shared" si="466"/>
        <v>0</v>
      </c>
      <c r="JHW75" s="5">
        <f t="shared" si="466"/>
        <v>0</v>
      </c>
      <c r="JHX75" s="5">
        <f t="shared" si="466"/>
        <v>0</v>
      </c>
      <c r="JHY75" s="5">
        <f t="shared" si="466"/>
        <v>0</v>
      </c>
      <c r="JHZ75" s="5">
        <f t="shared" si="466"/>
        <v>0</v>
      </c>
      <c r="JIA75" s="5">
        <f t="shared" si="466"/>
        <v>0</v>
      </c>
      <c r="JIB75" s="5">
        <f t="shared" si="466"/>
        <v>0</v>
      </c>
      <c r="JIC75" s="5">
        <f t="shared" si="466"/>
        <v>0</v>
      </c>
      <c r="JID75" s="5">
        <f t="shared" si="466"/>
        <v>0</v>
      </c>
      <c r="JIE75" s="5">
        <f t="shared" si="466"/>
        <v>0</v>
      </c>
      <c r="JIF75" s="5">
        <f t="shared" si="466"/>
        <v>0</v>
      </c>
      <c r="JIG75" s="5">
        <f t="shared" si="466"/>
        <v>0</v>
      </c>
      <c r="JIH75" s="5">
        <f t="shared" si="466"/>
        <v>0</v>
      </c>
      <c r="JII75" s="5">
        <f t="shared" si="466"/>
        <v>0</v>
      </c>
      <c r="JIJ75" s="5">
        <f t="shared" si="466"/>
        <v>0</v>
      </c>
      <c r="JIK75" s="5">
        <f t="shared" si="466"/>
        <v>0</v>
      </c>
      <c r="JIL75" s="5">
        <f t="shared" si="466"/>
        <v>0</v>
      </c>
      <c r="JIM75" s="5">
        <f t="shared" si="466"/>
        <v>0</v>
      </c>
      <c r="JIN75" s="5">
        <f t="shared" si="466"/>
        <v>0</v>
      </c>
      <c r="JIO75" s="5">
        <f t="shared" si="466"/>
        <v>0</v>
      </c>
      <c r="JIP75" s="5">
        <f t="shared" si="466"/>
        <v>0</v>
      </c>
      <c r="JIQ75" s="5">
        <f t="shared" si="466"/>
        <v>0</v>
      </c>
      <c r="JIR75" s="5">
        <f t="shared" si="466"/>
        <v>0</v>
      </c>
      <c r="JIS75" s="5">
        <f t="shared" si="466"/>
        <v>0</v>
      </c>
      <c r="JIT75" s="5">
        <f t="shared" si="466"/>
        <v>0</v>
      </c>
      <c r="JIU75" s="5">
        <f t="shared" si="466"/>
        <v>0</v>
      </c>
      <c r="JIV75" s="5">
        <f t="shared" si="466"/>
        <v>0</v>
      </c>
      <c r="JIW75" s="5">
        <f t="shared" si="466"/>
        <v>0</v>
      </c>
      <c r="JIX75" s="5">
        <f t="shared" si="466"/>
        <v>0</v>
      </c>
      <c r="JIY75" s="5">
        <f t="shared" si="466"/>
        <v>0</v>
      </c>
      <c r="JIZ75" s="5">
        <f t="shared" si="466"/>
        <v>0</v>
      </c>
      <c r="JJA75" s="5">
        <f t="shared" si="466"/>
        <v>0</v>
      </c>
      <c r="JJB75" s="5">
        <f t="shared" si="466"/>
        <v>0</v>
      </c>
      <c r="JJC75" s="5">
        <f t="shared" si="466"/>
        <v>0</v>
      </c>
      <c r="JJD75" s="5">
        <f t="shared" si="466"/>
        <v>0</v>
      </c>
      <c r="JJE75" s="5">
        <f t="shared" si="466"/>
        <v>0</v>
      </c>
      <c r="JJF75" s="5">
        <f t="shared" si="466"/>
        <v>0</v>
      </c>
      <c r="JJG75" s="5">
        <f t="shared" si="466"/>
        <v>0</v>
      </c>
      <c r="JJH75" s="5">
        <f t="shared" si="466"/>
        <v>0</v>
      </c>
      <c r="JJI75" s="5">
        <f t="shared" si="466"/>
        <v>0</v>
      </c>
      <c r="JJJ75" s="5">
        <f t="shared" si="466"/>
        <v>0</v>
      </c>
      <c r="JJK75" s="5">
        <f t="shared" si="466"/>
        <v>0</v>
      </c>
      <c r="JJL75" s="5">
        <f t="shared" si="466"/>
        <v>0</v>
      </c>
      <c r="JJM75" s="5">
        <f t="shared" si="466"/>
        <v>0</v>
      </c>
      <c r="JJN75" s="5">
        <f t="shared" si="466"/>
        <v>0</v>
      </c>
      <c r="JJO75" s="5">
        <f t="shared" si="466"/>
        <v>0</v>
      </c>
      <c r="JJP75" s="5">
        <f t="shared" si="466"/>
        <v>0</v>
      </c>
      <c r="JJQ75" s="5">
        <f t="shared" si="466"/>
        <v>0</v>
      </c>
      <c r="JJR75" s="5">
        <f t="shared" si="466"/>
        <v>0</v>
      </c>
      <c r="JJS75" s="5">
        <f t="shared" si="466"/>
        <v>0</v>
      </c>
      <c r="JJT75" s="5">
        <f t="shared" si="466"/>
        <v>0</v>
      </c>
      <c r="JJU75" s="5">
        <f t="shared" si="466"/>
        <v>0</v>
      </c>
      <c r="JJV75" s="5">
        <f t="shared" si="466"/>
        <v>0</v>
      </c>
      <c r="JJW75" s="5">
        <f t="shared" si="466"/>
        <v>0</v>
      </c>
      <c r="JJX75" s="5">
        <f t="shared" si="466"/>
        <v>0</v>
      </c>
      <c r="JJY75" s="5">
        <f t="shared" si="466"/>
        <v>0</v>
      </c>
      <c r="JJZ75" s="5">
        <f t="shared" si="466"/>
        <v>0</v>
      </c>
      <c r="JKA75" s="5">
        <f t="shared" ref="JKA75:JML75" si="467">IF(JKA2&gt;year_stop,0,JJZ78)</f>
        <v>0</v>
      </c>
      <c r="JKB75" s="5">
        <f t="shared" si="467"/>
        <v>0</v>
      </c>
      <c r="JKC75" s="5">
        <f t="shared" si="467"/>
        <v>0</v>
      </c>
      <c r="JKD75" s="5">
        <f t="shared" si="467"/>
        <v>0</v>
      </c>
      <c r="JKE75" s="5">
        <f t="shared" si="467"/>
        <v>0</v>
      </c>
      <c r="JKF75" s="5">
        <f t="shared" si="467"/>
        <v>0</v>
      </c>
      <c r="JKG75" s="5">
        <f t="shared" si="467"/>
        <v>0</v>
      </c>
      <c r="JKH75" s="5">
        <f t="shared" si="467"/>
        <v>0</v>
      </c>
      <c r="JKI75" s="5">
        <f t="shared" si="467"/>
        <v>0</v>
      </c>
      <c r="JKJ75" s="5">
        <f t="shared" si="467"/>
        <v>0</v>
      </c>
      <c r="JKK75" s="5">
        <f t="shared" si="467"/>
        <v>0</v>
      </c>
      <c r="JKL75" s="5">
        <f t="shared" si="467"/>
        <v>0</v>
      </c>
      <c r="JKM75" s="5">
        <f t="shared" si="467"/>
        <v>0</v>
      </c>
      <c r="JKN75" s="5">
        <f t="shared" si="467"/>
        <v>0</v>
      </c>
      <c r="JKO75" s="5">
        <f t="shared" si="467"/>
        <v>0</v>
      </c>
      <c r="JKP75" s="5">
        <f t="shared" si="467"/>
        <v>0</v>
      </c>
      <c r="JKQ75" s="5">
        <f t="shared" si="467"/>
        <v>0</v>
      </c>
      <c r="JKR75" s="5">
        <f t="shared" si="467"/>
        <v>0</v>
      </c>
      <c r="JKS75" s="5">
        <f t="shared" si="467"/>
        <v>0</v>
      </c>
      <c r="JKT75" s="5">
        <f t="shared" si="467"/>
        <v>0</v>
      </c>
      <c r="JKU75" s="5">
        <f t="shared" si="467"/>
        <v>0</v>
      </c>
      <c r="JKV75" s="5">
        <f t="shared" si="467"/>
        <v>0</v>
      </c>
      <c r="JKW75" s="5">
        <f t="shared" si="467"/>
        <v>0</v>
      </c>
      <c r="JKX75" s="5">
        <f t="shared" si="467"/>
        <v>0</v>
      </c>
      <c r="JKY75" s="5">
        <f t="shared" si="467"/>
        <v>0</v>
      </c>
      <c r="JKZ75" s="5">
        <f t="shared" si="467"/>
        <v>0</v>
      </c>
      <c r="JLA75" s="5">
        <f t="shared" si="467"/>
        <v>0</v>
      </c>
      <c r="JLB75" s="5">
        <f t="shared" si="467"/>
        <v>0</v>
      </c>
      <c r="JLC75" s="5">
        <f t="shared" si="467"/>
        <v>0</v>
      </c>
      <c r="JLD75" s="5">
        <f t="shared" si="467"/>
        <v>0</v>
      </c>
      <c r="JLE75" s="5">
        <f t="shared" si="467"/>
        <v>0</v>
      </c>
      <c r="JLF75" s="5">
        <f t="shared" si="467"/>
        <v>0</v>
      </c>
      <c r="JLG75" s="5">
        <f t="shared" si="467"/>
        <v>0</v>
      </c>
      <c r="JLH75" s="5">
        <f t="shared" si="467"/>
        <v>0</v>
      </c>
      <c r="JLI75" s="5">
        <f t="shared" si="467"/>
        <v>0</v>
      </c>
      <c r="JLJ75" s="5">
        <f t="shared" si="467"/>
        <v>0</v>
      </c>
      <c r="JLK75" s="5">
        <f t="shared" si="467"/>
        <v>0</v>
      </c>
      <c r="JLL75" s="5">
        <f t="shared" si="467"/>
        <v>0</v>
      </c>
      <c r="JLM75" s="5">
        <f t="shared" si="467"/>
        <v>0</v>
      </c>
      <c r="JLN75" s="5">
        <f t="shared" si="467"/>
        <v>0</v>
      </c>
      <c r="JLO75" s="5">
        <f t="shared" si="467"/>
        <v>0</v>
      </c>
      <c r="JLP75" s="5">
        <f t="shared" si="467"/>
        <v>0</v>
      </c>
      <c r="JLQ75" s="5">
        <f t="shared" si="467"/>
        <v>0</v>
      </c>
      <c r="JLR75" s="5">
        <f t="shared" si="467"/>
        <v>0</v>
      </c>
      <c r="JLS75" s="5">
        <f t="shared" si="467"/>
        <v>0</v>
      </c>
      <c r="JLT75" s="5">
        <f t="shared" si="467"/>
        <v>0</v>
      </c>
      <c r="JLU75" s="5">
        <f t="shared" si="467"/>
        <v>0</v>
      </c>
      <c r="JLV75" s="5">
        <f t="shared" si="467"/>
        <v>0</v>
      </c>
      <c r="JLW75" s="5">
        <f t="shared" si="467"/>
        <v>0</v>
      </c>
      <c r="JLX75" s="5">
        <f t="shared" si="467"/>
        <v>0</v>
      </c>
      <c r="JLY75" s="5">
        <f t="shared" si="467"/>
        <v>0</v>
      </c>
      <c r="JLZ75" s="5">
        <f t="shared" si="467"/>
        <v>0</v>
      </c>
      <c r="JMA75" s="5">
        <f t="shared" si="467"/>
        <v>0</v>
      </c>
      <c r="JMB75" s="5">
        <f t="shared" si="467"/>
        <v>0</v>
      </c>
      <c r="JMC75" s="5">
        <f t="shared" si="467"/>
        <v>0</v>
      </c>
      <c r="JMD75" s="5">
        <f t="shared" si="467"/>
        <v>0</v>
      </c>
      <c r="JME75" s="5">
        <f t="shared" si="467"/>
        <v>0</v>
      </c>
      <c r="JMF75" s="5">
        <f t="shared" si="467"/>
        <v>0</v>
      </c>
      <c r="JMG75" s="5">
        <f t="shared" si="467"/>
        <v>0</v>
      </c>
      <c r="JMH75" s="5">
        <f t="shared" si="467"/>
        <v>0</v>
      </c>
      <c r="JMI75" s="5">
        <f t="shared" si="467"/>
        <v>0</v>
      </c>
      <c r="JMJ75" s="5">
        <f t="shared" si="467"/>
        <v>0</v>
      </c>
      <c r="JMK75" s="5">
        <f t="shared" si="467"/>
        <v>0</v>
      </c>
      <c r="JML75" s="5">
        <f t="shared" si="467"/>
        <v>0</v>
      </c>
      <c r="JMM75" s="5">
        <f t="shared" ref="JMM75:JOX75" si="468">IF(JMM2&gt;year_stop,0,JML78)</f>
        <v>0</v>
      </c>
      <c r="JMN75" s="5">
        <f t="shared" si="468"/>
        <v>0</v>
      </c>
      <c r="JMO75" s="5">
        <f t="shared" si="468"/>
        <v>0</v>
      </c>
      <c r="JMP75" s="5">
        <f t="shared" si="468"/>
        <v>0</v>
      </c>
      <c r="JMQ75" s="5">
        <f t="shared" si="468"/>
        <v>0</v>
      </c>
      <c r="JMR75" s="5">
        <f t="shared" si="468"/>
        <v>0</v>
      </c>
      <c r="JMS75" s="5">
        <f t="shared" si="468"/>
        <v>0</v>
      </c>
      <c r="JMT75" s="5">
        <f t="shared" si="468"/>
        <v>0</v>
      </c>
      <c r="JMU75" s="5">
        <f t="shared" si="468"/>
        <v>0</v>
      </c>
      <c r="JMV75" s="5">
        <f t="shared" si="468"/>
        <v>0</v>
      </c>
      <c r="JMW75" s="5">
        <f t="shared" si="468"/>
        <v>0</v>
      </c>
      <c r="JMX75" s="5">
        <f t="shared" si="468"/>
        <v>0</v>
      </c>
      <c r="JMY75" s="5">
        <f t="shared" si="468"/>
        <v>0</v>
      </c>
      <c r="JMZ75" s="5">
        <f t="shared" si="468"/>
        <v>0</v>
      </c>
      <c r="JNA75" s="5">
        <f t="shared" si="468"/>
        <v>0</v>
      </c>
      <c r="JNB75" s="5">
        <f t="shared" si="468"/>
        <v>0</v>
      </c>
      <c r="JNC75" s="5">
        <f t="shared" si="468"/>
        <v>0</v>
      </c>
      <c r="JND75" s="5">
        <f t="shared" si="468"/>
        <v>0</v>
      </c>
      <c r="JNE75" s="5">
        <f t="shared" si="468"/>
        <v>0</v>
      </c>
      <c r="JNF75" s="5">
        <f t="shared" si="468"/>
        <v>0</v>
      </c>
      <c r="JNG75" s="5">
        <f t="shared" si="468"/>
        <v>0</v>
      </c>
      <c r="JNH75" s="5">
        <f t="shared" si="468"/>
        <v>0</v>
      </c>
      <c r="JNI75" s="5">
        <f t="shared" si="468"/>
        <v>0</v>
      </c>
      <c r="JNJ75" s="5">
        <f t="shared" si="468"/>
        <v>0</v>
      </c>
      <c r="JNK75" s="5">
        <f t="shared" si="468"/>
        <v>0</v>
      </c>
      <c r="JNL75" s="5">
        <f t="shared" si="468"/>
        <v>0</v>
      </c>
      <c r="JNM75" s="5">
        <f t="shared" si="468"/>
        <v>0</v>
      </c>
      <c r="JNN75" s="5">
        <f t="shared" si="468"/>
        <v>0</v>
      </c>
      <c r="JNO75" s="5">
        <f t="shared" si="468"/>
        <v>0</v>
      </c>
      <c r="JNP75" s="5">
        <f t="shared" si="468"/>
        <v>0</v>
      </c>
      <c r="JNQ75" s="5">
        <f t="shared" si="468"/>
        <v>0</v>
      </c>
      <c r="JNR75" s="5">
        <f t="shared" si="468"/>
        <v>0</v>
      </c>
      <c r="JNS75" s="5">
        <f t="shared" si="468"/>
        <v>0</v>
      </c>
      <c r="JNT75" s="5">
        <f t="shared" si="468"/>
        <v>0</v>
      </c>
      <c r="JNU75" s="5">
        <f t="shared" si="468"/>
        <v>0</v>
      </c>
      <c r="JNV75" s="5">
        <f t="shared" si="468"/>
        <v>0</v>
      </c>
      <c r="JNW75" s="5">
        <f t="shared" si="468"/>
        <v>0</v>
      </c>
      <c r="JNX75" s="5">
        <f t="shared" si="468"/>
        <v>0</v>
      </c>
      <c r="JNY75" s="5">
        <f t="shared" si="468"/>
        <v>0</v>
      </c>
      <c r="JNZ75" s="5">
        <f t="shared" si="468"/>
        <v>0</v>
      </c>
      <c r="JOA75" s="5">
        <f t="shared" si="468"/>
        <v>0</v>
      </c>
      <c r="JOB75" s="5">
        <f t="shared" si="468"/>
        <v>0</v>
      </c>
      <c r="JOC75" s="5">
        <f t="shared" si="468"/>
        <v>0</v>
      </c>
      <c r="JOD75" s="5">
        <f t="shared" si="468"/>
        <v>0</v>
      </c>
      <c r="JOE75" s="5">
        <f t="shared" si="468"/>
        <v>0</v>
      </c>
      <c r="JOF75" s="5">
        <f t="shared" si="468"/>
        <v>0</v>
      </c>
      <c r="JOG75" s="5">
        <f t="shared" si="468"/>
        <v>0</v>
      </c>
      <c r="JOH75" s="5">
        <f t="shared" si="468"/>
        <v>0</v>
      </c>
      <c r="JOI75" s="5">
        <f t="shared" si="468"/>
        <v>0</v>
      </c>
      <c r="JOJ75" s="5">
        <f t="shared" si="468"/>
        <v>0</v>
      </c>
      <c r="JOK75" s="5">
        <f t="shared" si="468"/>
        <v>0</v>
      </c>
      <c r="JOL75" s="5">
        <f t="shared" si="468"/>
        <v>0</v>
      </c>
      <c r="JOM75" s="5">
        <f t="shared" si="468"/>
        <v>0</v>
      </c>
      <c r="JON75" s="5">
        <f t="shared" si="468"/>
        <v>0</v>
      </c>
      <c r="JOO75" s="5">
        <f t="shared" si="468"/>
        <v>0</v>
      </c>
      <c r="JOP75" s="5">
        <f t="shared" si="468"/>
        <v>0</v>
      </c>
      <c r="JOQ75" s="5">
        <f t="shared" si="468"/>
        <v>0</v>
      </c>
      <c r="JOR75" s="5">
        <f t="shared" si="468"/>
        <v>0</v>
      </c>
      <c r="JOS75" s="5">
        <f t="shared" si="468"/>
        <v>0</v>
      </c>
      <c r="JOT75" s="5">
        <f t="shared" si="468"/>
        <v>0</v>
      </c>
      <c r="JOU75" s="5">
        <f t="shared" si="468"/>
        <v>0</v>
      </c>
      <c r="JOV75" s="5">
        <f t="shared" si="468"/>
        <v>0</v>
      </c>
      <c r="JOW75" s="5">
        <f t="shared" si="468"/>
        <v>0</v>
      </c>
      <c r="JOX75" s="5">
        <f t="shared" si="468"/>
        <v>0</v>
      </c>
      <c r="JOY75" s="5">
        <f t="shared" ref="JOY75:JRJ75" si="469">IF(JOY2&gt;year_stop,0,JOX78)</f>
        <v>0</v>
      </c>
      <c r="JOZ75" s="5">
        <f t="shared" si="469"/>
        <v>0</v>
      </c>
      <c r="JPA75" s="5">
        <f t="shared" si="469"/>
        <v>0</v>
      </c>
      <c r="JPB75" s="5">
        <f t="shared" si="469"/>
        <v>0</v>
      </c>
      <c r="JPC75" s="5">
        <f t="shared" si="469"/>
        <v>0</v>
      </c>
      <c r="JPD75" s="5">
        <f t="shared" si="469"/>
        <v>0</v>
      </c>
      <c r="JPE75" s="5">
        <f t="shared" si="469"/>
        <v>0</v>
      </c>
      <c r="JPF75" s="5">
        <f t="shared" si="469"/>
        <v>0</v>
      </c>
      <c r="JPG75" s="5">
        <f t="shared" si="469"/>
        <v>0</v>
      </c>
      <c r="JPH75" s="5">
        <f t="shared" si="469"/>
        <v>0</v>
      </c>
      <c r="JPI75" s="5">
        <f t="shared" si="469"/>
        <v>0</v>
      </c>
      <c r="JPJ75" s="5">
        <f t="shared" si="469"/>
        <v>0</v>
      </c>
      <c r="JPK75" s="5">
        <f t="shared" si="469"/>
        <v>0</v>
      </c>
      <c r="JPL75" s="5">
        <f t="shared" si="469"/>
        <v>0</v>
      </c>
      <c r="JPM75" s="5">
        <f t="shared" si="469"/>
        <v>0</v>
      </c>
      <c r="JPN75" s="5">
        <f t="shared" si="469"/>
        <v>0</v>
      </c>
      <c r="JPO75" s="5">
        <f t="shared" si="469"/>
        <v>0</v>
      </c>
      <c r="JPP75" s="5">
        <f t="shared" si="469"/>
        <v>0</v>
      </c>
      <c r="JPQ75" s="5">
        <f t="shared" si="469"/>
        <v>0</v>
      </c>
      <c r="JPR75" s="5">
        <f t="shared" si="469"/>
        <v>0</v>
      </c>
      <c r="JPS75" s="5">
        <f t="shared" si="469"/>
        <v>0</v>
      </c>
      <c r="JPT75" s="5">
        <f t="shared" si="469"/>
        <v>0</v>
      </c>
      <c r="JPU75" s="5">
        <f t="shared" si="469"/>
        <v>0</v>
      </c>
      <c r="JPV75" s="5">
        <f t="shared" si="469"/>
        <v>0</v>
      </c>
      <c r="JPW75" s="5">
        <f t="shared" si="469"/>
        <v>0</v>
      </c>
      <c r="JPX75" s="5">
        <f t="shared" si="469"/>
        <v>0</v>
      </c>
      <c r="JPY75" s="5">
        <f t="shared" si="469"/>
        <v>0</v>
      </c>
      <c r="JPZ75" s="5">
        <f t="shared" si="469"/>
        <v>0</v>
      </c>
      <c r="JQA75" s="5">
        <f t="shared" si="469"/>
        <v>0</v>
      </c>
      <c r="JQB75" s="5">
        <f t="shared" si="469"/>
        <v>0</v>
      </c>
      <c r="JQC75" s="5">
        <f t="shared" si="469"/>
        <v>0</v>
      </c>
      <c r="JQD75" s="5">
        <f t="shared" si="469"/>
        <v>0</v>
      </c>
      <c r="JQE75" s="5">
        <f t="shared" si="469"/>
        <v>0</v>
      </c>
      <c r="JQF75" s="5">
        <f t="shared" si="469"/>
        <v>0</v>
      </c>
      <c r="JQG75" s="5">
        <f t="shared" si="469"/>
        <v>0</v>
      </c>
      <c r="JQH75" s="5">
        <f t="shared" si="469"/>
        <v>0</v>
      </c>
      <c r="JQI75" s="5">
        <f t="shared" si="469"/>
        <v>0</v>
      </c>
      <c r="JQJ75" s="5">
        <f t="shared" si="469"/>
        <v>0</v>
      </c>
      <c r="JQK75" s="5">
        <f t="shared" si="469"/>
        <v>0</v>
      </c>
      <c r="JQL75" s="5">
        <f t="shared" si="469"/>
        <v>0</v>
      </c>
      <c r="JQM75" s="5">
        <f t="shared" si="469"/>
        <v>0</v>
      </c>
      <c r="JQN75" s="5">
        <f t="shared" si="469"/>
        <v>0</v>
      </c>
      <c r="JQO75" s="5">
        <f t="shared" si="469"/>
        <v>0</v>
      </c>
      <c r="JQP75" s="5">
        <f t="shared" si="469"/>
        <v>0</v>
      </c>
      <c r="JQQ75" s="5">
        <f t="shared" si="469"/>
        <v>0</v>
      </c>
      <c r="JQR75" s="5">
        <f t="shared" si="469"/>
        <v>0</v>
      </c>
      <c r="JQS75" s="5">
        <f t="shared" si="469"/>
        <v>0</v>
      </c>
      <c r="JQT75" s="5">
        <f t="shared" si="469"/>
        <v>0</v>
      </c>
      <c r="JQU75" s="5">
        <f t="shared" si="469"/>
        <v>0</v>
      </c>
      <c r="JQV75" s="5">
        <f t="shared" si="469"/>
        <v>0</v>
      </c>
      <c r="JQW75" s="5">
        <f t="shared" si="469"/>
        <v>0</v>
      </c>
      <c r="JQX75" s="5">
        <f t="shared" si="469"/>
        <v>0</v>
      </c>
      <c r="JQY75" s="5">
        <f t="shared" si="469"/>
        <v>0</v>
      </c>
      <c r="JQZ75" s="5">
        <f t="shared" si="469"/>
        <v>0</v>
      </c>
      <c r="JRA75" s="5">
        <f t="shared" si="469"/>
        <v>0</v>
      </c>
      <c r="JRB75" s="5">
        <f t="shared" si="469"/>
        <v>0</v>
      </c>
      <c r="JRC75" s="5">
        <f t="shared" si="469"/>
        <v>0</v>
      </c>
      <c r="JRD75" s="5">
        <f t="shared" si="469"/>
        <v>0</v>
      </c>
      <c r="JRE75" s="5">
        <f t="shared" si="469"/>
        <v>0</v>
      </c>
      <c r="JRF75" s="5">
        <f t="shared" si="469"/>
        <v>0</v>
      </c>
      <c r="JRG75" s="5">
        <f t="shared" si="469"/>
        <v>0</v>
      </c>
      <c r="JRH75" s="5">
        <f t="shared" si="469"/>
        <v>0</v>
      </c>
      <c r="JRI75" s="5">
        <f t="shared" si="469"/>
        <v>0</v>
      </c>
      <c r="JRJ75" s="5">
        <f t="shared" si="469"/>
        <v>0</v>
      </c>
      <c r="JRK75" s="5">
        <f t="shared" ref="JRK75:JTV75" si="470">IF(JRK2&gt;year_stop,0,JRJ78)</f>
        <v>0</v>
      </c>
      <c r="JRL75" s="5">
        <f t="shared" si="470"/>
        <v>0</v>
      </c>
      <c r="JRM75" s="5">
        <f t="shared" si="470"/>
        <v>0</v>
      </c>
      <c r="JRN75" s="5">
        <f t="shared" si="470"/>
        <v>0</v>
      </c>
      <c r="JRO75" s="5">
        <f t="shared" si="470"/>
        <v>0</v>
      </c>
      <c r="JRP75" s="5">
        <f t="shared" si="470"/>
        <v>0</v>
      </c>
      <c r="JRQ75" s="5">
        <f t="shared" si="470"/>
        <v>0</v>
      </c>
      <c r="JRR75" s="5">
        <f t="shared" si="470"/>
        <v>0</v>
      </c>
      <c r="JRS75" s="5">
        <f t="shared" si="470"/>
        <v>0</v>
      </c>
      <c r="JRT75" s="5">
        <f t="shared" si="470"/>
        <v>0</v>
      </c>
      <c r="JRU75" s="5">
        <f t="shared" si="470"/>
        <v>0</v>
      </c>
      <c r="JRV75" s="5">
        <f t="shared" si="470"/>
        <v>0</v>
      </c>
      <c r="JRW75" s="5">
        <f t="shared" si="470"/>
        <v>0</v>
      </c>
      <c r="JRX75" s="5">
        <f t="shared" si="470"/>
        <v>0</v>
      </c>
      <c r="JRY75" s="5">
        <f t="shared" si="470"/>
        <v>0</v>
      </c>
      <c r="JRZ75" s="5">
        <f t="shared" si="470"/>
        <v>0</v>
      </c>
      <c r="JSA75" s="5">
        <f t="shared" si="470"/>
        <v>0</v>
      </c>
      <c r="JSB75" s="5">
        <f t="shared" si="470"/>
        <v>0</v>
      </c>
      <c r="JSC75" s="5">
        <f t="shared" si="470"/>
        <v>0</v>
      </c>
      <c r="JSD75" s="5">
        <f t="shared" si="470"/>
        <v>0</v>
      </c>
      <c r="JSE75" s="5">
        <f t="shared" si="470"/>
        <v>0</v>
      </c>
      <c r="JSF75" s="5">
        <f t="shared" si="470"/>
        <v>0</v>
      </c>
      <c r="JSG75" s="5">
        <f t="shared" si="470"/>
        <v>0</v>
      </c>
      <c r="JSH75" s="5">
        <f t="shared" si="470"/>
        <v>0</v>
      </c>
      <c r="JSI75" s="5">
        <f t="shared" si="470"/>
        <v>0</v>
      </c>
      <c r="JSJ75" s="5">
        <f t="shared" si="470"/>
        <v>0</v>
      </c>
      <c r="JSK75" s="5">
        <f t="shared" si="470"/>
        <v>0</v>
      </c>
      <c r="JSL75" s="5">
        <f t="shared" si="470"/>
        <v>0</v>
      </c>
      <c r="JSM75" s="5">
        <f t="shared" si="470"/>
        <v>0</v>
      </c>
      <c r="JSN75" s="5">
        <f t="shared" si="470"/>
        <v>0</v>
      </c>
      <c r="JSO75" s="5">
        <f t="shared" si="470"/>
        <v>0</v>
      </c>
      <c r="JSP75" s="5">
        <f t="shared" si="470"/>
        <v>0</v>
      </c>
      <c r="JSQ75" s="5">
        <f t="shared" si="470"/>
        <v>0</v>
      </c>
      <c r="JSR75" s="5">
        <f t="shared" si="470"/>
        <v>0</v>
      </c>
      <c r="JSS75" s="5">
        <f t="shared" si="470"/>
        <v>0</v>
      </c>
      <c r="JST75" s="5">
        <f t="shared" si="470"/>
        <v>0</v>
      </c>
      <c r="JSU75" s="5">
        <f t="shared" si="470"/>
        <v>0</v>
      </c>
      <c r="JSV75" s="5">
        <f t="shared" si="470"/>
        <v>0</v>
      </c>
      <c r="JSW75" s="5">
        <f t="shared" si="470"/>
        <v>0</v>
      </c>
      <c r="JSX75" s="5">
        <f t="shared" si="470"/>
        <v>0</v>
      </c>
      <c r="JSY75" s="5">
        <f t="shared" si="470"/>
        <v>0</v>
      </c>
      <c r="JSZ75" s="5">
        <f t="shared" si="470"/>
        <v>0</v>
      </c>
      <c r="JTA75" s="5">
        <f t="shared" si="470"/>
        <v>0</v>
      </c>
      <c r="JTB75" s="5">
        <f t="shared" si="470"/>
        <v>0</v>
      </c>
      <c r="JTC75" s="5">
        <f t="shared" si="470"/>
        <v>0</v>
      </c>
      <c r="JTD75" s="5">
        <f t="shared" si="470"/>
        <v>0</v>
      </c>
      <c r="JTE75" s="5">
        <f t="shared" si="470"/>
        <v>0</v>
      </c>
      <c r="JTF75" s="5">
        <f t="shared" si="470"/>
        <v>0</v>
      </c>
      <c r="JTG75" s="5">
        <f t="shared" si="470"/>
        <v>0</v>
      </c>
      <c r="JTH75" s="5">
        <f t="shared" si="470"/>
        <v>0</v>
      </c>
      <c r="JTI75" s="5">
        <f t="shared" si="470"/>
        <v>0</v>
      </c>
      <c r="JTJ75" s="5">
        <f t="shared" si="470"/>
        <v>0</v>
      </c>
      <c r="JTK75" s="5">
        <f t="shared" si="470"/>
        <v>0</v>
      </c>
      <c r="JTL75" s="5">
        <f t="shared" si="470"/>
        <v>0</v>
      </c>
      <c r="JTM75" s="5">
        <f t="shared" si="470"/>
        <v>0</v>
      </c>
      <c r="JTN75" s="5">
        <f t="shared" si="470"/>
        <v>0</v>
      </c>
      <c r="JTO75" s="5">
        <f t="shared" si="470"/>
        <v>0</v>
      </c>
      <c r="JTP75" s="5">
        <f t="shared" si="470"/>
        <v>0</v>
      </c>
      <c r="JTQ75" s="5">
        <f t="shared" si="470"/>
        <v>0</v>
      </c>
      <c r="JTR75" s="5">
        <f t="shared" si="470"/>
        <v>0</v>
      </c>
      <c r="JTS75" s="5">
        <f t="shared" si="470"/>
        <v>0</v>
      </c>
      <c r="JTT75" s="5">
        <f t="shared" si="470"/>
        <v>0</v>
      </c>
      <c r="JTU75" s="5">
        <f t="shared" si="470"/>
        <v>0</v>
      </c>
      <c r="JTV75" s="5">
        <f t="shared" si="470"/>
        <v>0</v>
      </c>
      <c r="JTW75" s="5">
        <f t="shared" ref="JTW75:JWH75" si="471">IF(JTW2&gt;year_stop,0,JTV78)</f>
        <v>0</v>
      </c>
      <c r="JTX75" s="5">
        <f t="shared" si="471"/>
        <v>0</v>
      </c>
      <c r="JTY75" s="5">
        <f t="shared" si="471"/>
        <v>0</v>
      </c>
      <c r="JTZ75" s="5">
        <f t="shared" si="471"/>
        <v>0</v>
      </c>
      <c r="JUA75" s="5">
        <f t="shared" si="471"/>
        <v>0</v>
      </c>
      <c r="JUB75" s="5">
        <f t="shared" si="471"/>
        <v>0</v>
      </c>
      <c r="JUC75" s="5">
        <f t="shared" si="471"/>
        <v>0</v>
      </c>
      <c r="JUD75" s="5">
        <f t="shared" si="471"/>
        <v>0</v>
      </c>
      <c r="JUE75" s="5">
        <f t="shared" si="471"/>
        <v>0</v>
      </c>
      <c r="JUF75" s="5">
        <f t="shared" si="471"/>
        <v>0</v>
      </c>
      <c r="JUG75" s="5">
        <f t="shared" si="471"/>
        <v>0</v>
      </c>
      <c r="JUH75" s="5">
        <f t="shared" si="471"/>
        <v>0</v>
      </c>
      <c r="JUI75" s="5">
        <f t="shared" si="471"/>
        <v>0</v>
      </c>
      <c r="JUJ75" s="5">
        <f t="shared" si="471"/>
        <v>0</v>
      </c>
      <c r="JUK75" s="5">
        <f t="shared" si="471"/>
        <v>0</v>
      </c>
      <c r="JUL75" s="5">
        <f t="shared" si="471"/>
        <v>0</v>
      </c>
      <c r="JUM75" s="5">
        <f t="shared" si="471"/>
        <v>0</v>
      </c>
      <c r="JUN75" s="5">
        <f t="shared" si="471"/>
        <v>0</v>
      </c>
      <c r="JUO75" s="5">
        <f t="shared" si="471"/>
        <v>0</v>
      </c>
      <c r="JUP75" s="5">
        <f t="shared" si="471"/>
        <v>0</v>
      </c>
      <c r="JUQ75" s="5">
        <f t="shared" si="471"/>
        <v>0</v>
      </c>
      <c r="JUR75" s="5">
        <f t="shared" si="471"/>
        <v>0</v>
      </c>
      <c r="JUS75" s="5">
        <f t="shared" si="471"/>
        <v>0</v>
      </c>
      <c r="JUT75" s="5">
        <f t="shared" si="471"/>
        <v>0</v>
      </c>
      <c r="JUU75" s="5">
        <f t="shared" si="471"/>
        <v>0</v>
      </c>
      <c r="JUV75" s="5">
        <f t="shared" si="471"/>
        <v>0</v>
      </c>
      <c r="JUW75" s="5">
        <f t="shared" si="471"/>
        <v>0</v>
      </c>
      <c r="JUX75" s="5">
        <f t="shared" si="471"/>
        <v>0</v>
      </c>
      <c r="JUY75" s="5">
        <f t="shared" si="471"/>
        <v>0</v>
      </c>
      <c r="JUZ75" s="5">
        <f t="shared" si="471"/>
        <v>0</v>
      </c>
      <c r="JVA75" s="5">
        <f t="shared" si="471"/>
        <v>0</v>
      </c>
      <c r="JVB75" s="5">
        <f t="shared" si="471"/>
        <v>0</v>
      </c>
      <c r="JVC75" s="5">
        <f t="shared" si="471"/>
        <v>0</v>
      </c>
      <c r="JVD75" s="5">
        <f t="shared" si="471"/>
        <v>0</v>
      </c>
      <c r="JVE75" s="5">
        <f t="shared" si="471"/>
        <v>0</v>
      </c>
      <c r="JVF75" s="5">
        <f t="shared" si="471"/>
        <v>0</v>
      </c>
      <c r="JVG75" s="5">
        <f t="shared" si="471"/>
        <v>0</v>
      </c>
      <c r="JVH75" s="5">
        <f t="shared" si="471"/>
        <v>0</v>
      </c>
      <c r="JVI75" s="5">
        <f t="shared" si="471"/>
        <v>0</v>
      </c>
      <c r="JVJ75" s="5">
        <f t="shared" si="471"/>
        <v>0</v>
      </c>
      <c r="JVK75" s="5">
        <f t="shared" si="471"/>
        <v>0</v>
      </c>
      <c r="JVL75" s="5">
        <f t="shared" si="471"/>
        <v>0</v>
      </c>
      <c r="JVM75" s="5">
        <f t="shared" si="471"/>
        <v>0</v>
      </c>
      <c r="JVN75" s="5">
        <f t="shared" si="471"/>
        <v>0</v>
      </c>
      <c r="JVO75" s="5">
        <f t="shared" si="471"/>
        <v>0</v>
      </c>
      <c r="JVP75" s="5">
        <f t="shared" si="471"/>
        <v>0</v>
      </c>
      <c r="JVQ75" s="5">
        <f t="shared" si="471"/>
        <v>0</v>
      </c>
      <c r="JVR75" s="5">
        <f t="shared" si="471"/>
        <v>0</v>
      </c>
      <c r="JVS75" s="5">
        <f t="shared" si="471"/>
        <v>0</v>
      </c>
      <c r="JVT75" s="5">
        <f t="shared" si="471"/>
        <v>0</v>
      </c>
      <c r="JVU75" s="5">
        <f t="shared" si="471"/>
        <v>0</v>
      </c>
      <c r="JVV75" s="5">
        <f t="shared" si="471"/>
        <v>0</v>
      </c>
      <c r="JVW75" s="5">
        <f t="shared" si="471"/>
        <v>0</v>
      </c>
      <c r="JVX75" s="5">
        <f t="shared" si="471"/>
        <v>0</v>
      </c>
      <c r="JVY75" s="5">
        <f t="shared" si="471"/>
        <v>0</v>
      </c>
      <c r="JVZ75" s="5">
        <f t="shared" si="471"/>
        <v>0</v>
      </c>
      <c r="JWA75" s="5">
        <f t="shared" si="471"/>
        <v>0</v>
      </c>
      <c r="JWB75" s="5">
        <f t="shared" si="471"/>
        <v>0</v>
      </c>
      <c r="JWC75" s="5">
        <f t="shared" si="471"/>
        <v>0</v>
      </c>
      <c r="JWD75" s="5">
        <f t="shared" si="471"/>
        <v>0</v>
      </c>
      <c r="JWE75" s="5">
        <f t="shared" si="471"/>
        <v>0</v>
      </c>
      <c r="JWF75" s="5">
        <f t="shared" si="471"/>
        <v>0</v>
      </c>
      <c r="JWG75" s="5">
        <f t="shared" si="471"/>
        <v>0</v>
      </c>
      <c r="JWH75" s="5">
        <f t="shared" si="471"/>
        <v>0</v>
      </c>
      <c r="JWI75" s="5">
        <f t="shared" ref="JWI75:JYT75" si="472">IF(JWI2&gt;year_stop,0,JWH78)</f>
        <v>0</v>
      </c>
      <c r="JWJ75" s="5">
        <f t="shared" si="472"/>
        <v>0</v>
      </c>
      <c r="JWK75" s="5">
        <f t="shared" si="472"/>
        <v>0</v>
      </c>
      <c r="JWL75" s="5">
        <f t="shared" si="472"/>
        <v>0</v>
      </c>
      <c r="JWM75" s="5">
        <f t="shared" si="472"/>
        <v>0</v>
      </c>
      <c r="JWN75" s="5">
        <f t="shared" si="472"/>
        <v>0</v>
      </c>
      <c r="JWO75" s="5">
        <f t="shared" si="472"/>
        <v>0</v>
      </c>
      <c r="JWP75" s="5">
        <f t="shared" si="472"/>
        <v>0</v>
      </c>
      <c r="JWQ75" s="5">
        <f t="shared" si="472"/>
        <v>0</v>
      </c>
      <c r="JWR75" s="5">
        <f t="shared" si="472"/>
        <v>0</v>
      </c>
      <c r="JWS75" s="5">
        <f t="shared" si="472"/>
        <v>0</v>
      </c>
      <c r="JWT75" s="5">
        <f t="shared" si="472"/>
        <v>0</v>
      </c>
      <c r="JWU75" s="5">
        <f t="shared" si="472"/>
        <v>0</v>
      </c>
      <c r="JWV75" s="5">
        <f t="shared" si="472"/>
        <v>0</v>
      </c>
      <c r="JWW75" s="5">
        <f t="shared" si="472"/>
        <v>0</v>
      </c>
      <c r="JWX75" s="5">
        <f t="shared" si="472"/>
        <v>0</v>
      </c>
      <c r="JWY75" s="5">
        <f t="shared" si="472"/>
        <v>0</v>
      </c>
      <c r="JWZ75" s="5">
        <f t="shared" si="472"/>
        <v>0</v>
      </c>
      <c r="JXA75" s="5">
        <f t="shared" si="472"/>
        <v>0</v>
      </c>
      <c r="JXB75" s="5">
        <f t="shared" si="472"/>
        <v>0</v>
      </c>
      <c r="JXC75" s="5">
        <f t="shared" si="472"/>
        <v>0</v>
      </c>
      <c r="JXD75" s="5">
        <f t="shared" si="472"/>
        <v>0</v>
      </c>
      <c r="JXE75" s="5">
        <f t="shared" si="472"/>
        <v>0</v>
      </c>
      <c r="JXF75" s="5">
        <f t="shared" si="472"/>
        <v>0</v>
      </c>
      <c r="JXG75" s="5">
        <f t="shared" si="472"/>
        <v>0</v>
      </c>
      <c r="JXH75" s="5">
        <f t="shared" si="472"/>
        <v>0</v>
      </c>
      <c r="JXI75" s="5">
        <f t="shared" si="472"/>
        <v>0</v>
      </c>
      <c r="JXJ75" s="5">
        <f t="shared" si="472"/>
        <v>0</v>
      </c>
      <c r="JXK75" s="5">
        <f t="shared" si="472"/>
        <v>0</v>
      </c>
      <c r="JXL75" s="5">
        <f t="shared" si="472"/>
        <v>0</v>
      </c>
      <c r="JXM75" s="5">
        <f t="shared" si="472"/>
        <v>0</v>
      </c>
      <c r="JXN75" s="5">
        <f t="shared" si="472"/>
        <v>0</v>
      </c>
      <c r="JXO75" s="5">
        <f t="shared" si="472"/>
        <v>0</v>
      </c>
      <c r="JXP75" s="5">
        <f t="shared" si="472"/>
        <v>0</v>
      </c>
      <c r="JXQ75" s="5">
        <f t="shared" si="472"/>
        <v>0</v>
      </c>
      <c r="JXR75" s="5">
        <f t="shared" si="472"/>
        <v>0</v>
      </c>
      <c r="JXS75" s="5">
        <f t="shared" si="472"/>
        <v>0</v>
      </c>
      <c r="JXT75" s="5">
        <f t="shared" si="472"/>
        <v>0</v>
      </c>
      <c r="JXU75" s="5">
        <f t="shared" si="472"/>
        <v>0</v>
      </c>
      <c r="JXV75" s="5">
        <f t="shared" si="472"/>
        <v>0</v>
      </c>
      <c r="JXW75" s="5">
        <f t="shared" si="472"/>
        <v>0</v>
      </c>
      <c r="JXX75" s="5">
        <f t="shared" si="472"/>
        <v>0</v>
      </c>
      <c r="JXY75" s="5">
        <f t="shared" si="472"/>
        <v>0</v>
      </c>
      <c r="JXZ75" s="5">
        <f t="shared" si="472"/>
        <v>0</v>
      </c>
      <c r="JYA75" s="5">
        <f t="shared" si="472"/>
        <v>0</v>
      </c>
      <c r="JYB75" s="5">
        <f t="shared" si="472"/>
        <v>0</v>
      </c>
      <c r="JYC75" s="5">
        <f t="shared" si="472"/>
        <v>0</v>
      </c>
      <c r="JYD75" s="5">
        <f t="shared" si="472"/>
        <v>0</v>
      </c>
      <c r="JYE75" s="5">
        <f t="shared" si="472"/>
        <v>0</v>
      </c>
      <c r="JYF75" s="5">
        <f t="shared" si="472"/>
        <v>0</v>
      </c>
      <c r="JYG75" s="5">
        <f t="shared" si="472"/>
        <v>0</v>
      </c>
      <c r="JYH75" s="5">
        <f t="shared" si="472"/>
        <v>0</v>
      </c>
      <c r="JYI75" s="5">
        <f t="shared" si="472"/>
        <v>0</v>
      </c>
      <c r="JYJ75" s="5">
        <f t="shared" si="472"/>
        <v>0</v>
      </c>
      <c r="JYK75" s="5">
        <f t="shared" si="472"/>
        <v>0</v>
      </c>
      <c r="JYL75" s="5">
        <f t="shared" si="472"/>
        <v>0</v>
      </c>
      <c r="JYM75" s="5">
        <f t="shared" si="472"/>
        <v>0</v>
      </c>
      <c r="JYN75" s="5">
        <f t="shared" si="472"/>
        <v>0</v>
      </c>
      <c r="JYO75" s="5">
        <f t="shared" si="472"/>
        <v>0</v>
      </c>
      <c r="JYP75" s="5">
        <f t="shared" si="472"/>
        <v>0</v>
      </c>
      <c r="JYQ75" s="5">
        <f t="shared" si="472"/>
        <v>0</v>
      </c>
      <c r="JYR75" s="5">
        <f t="shared" si="472"/>
        <v>0</v>
      </c>
      <c r="JYS75" s="5">
        <f t="shared" si="472"/>
        <v>0</v>
      </c>
      <c r="JYT75" s="5">
        <f t="shared" si="472"/>
        <v>0</v>
      </c>
      <c r="JYU75" s="5">
        <f t="shared" ref="JYU75:KBF75" si="473">IF(JYU2&gt;year_stop,0,JYT78)</f>
        <v>0</v>
      </c>
      <c r="JYV75" s="5">
        <f t="shared" si="473"/>
        <v>0</v>
      </c>
      <c r="JYW75" s="5">
        <f t="shared" si="473"/>
        <v>0</v>
      </c>
      <c r="JYX75" s="5">
        <f t="shared" si="473"/>
        <v>0</v>
      </c>
      <c r="JYY75" s="5">
        <f t="shared" si="473"/>
        <v>0</v>
      </c>
      <c r="JYZ75" s="5">
        <f t="shared" si="473"/>
        <v>0</v>
      </c>
      <c r="JZA75" s="5">
        <f t="shared" si="473"/>
        <v>0</v>
      </c>
      <c r="JZB75" s="5">
        <f t="shared" si="473"/>
        <v>0</v>
      </c>
      <c r="JZC75" s="5">
        <f t="shared" si="473"/>
        <v>0</v>
      </c>
      <c r="JZD75" s="5">
        <f t="shared" si="473"/>
        <v>0</v>
      </c>
      <c r="JZE75" s="5">
        <f t="shared" si="473"/>
        <v>0</v>
      </c>
      <c r="JZF75" s="5">
        <f t="shared" si="473"/>
        <v>0</v>
      </c>
      <c r="JZG75" s="5">
        <f t="shared" si="473"/>
        <v>0</v>
      </c>
      <c r="JZH75" s="5">
        <f t="shared" si="473"/>
        <v>0</v>
      </c>
      <c r="JZI75" s="5">
        <f t="shared" si="473"/>
        <v>0</v>
      </c>
      <c r="JZJ75" s="5">
        <f t="shared" si="473"/>
        <v>0</v>
      </c>
      <c r="JZK75" s="5">
        <f t="shared" si="473"/>
        <v>0</v>
      </c>
      <c r="JZL75" s="5">
        <f t="shared" si="473"/>
        <v>0</v>
      </c>
      <c r="JZM75" s="5">
        <f t="shared" si="473"/>
        <v>0</v>
      </c>
      <c r="JZN75" s="5">
        <f t="shared" si="473"/>
        <v>0</v>
      </c>
      <c r="JZO75" s="5">
        <f t="shared" si="473"/>
        <v>0</v>
      </c>
      <c r="JZP75" s="5">
        <f t="shared" si="473"/>
        <v>0</v>
      </c>
      <c r="JZQ75" s="5">
        <f t="shared" si="473"/>
        <v>0</v>
      </c>
      <c r="JZR75" s="5">
        <f t="shared" si="473"/>
        <v>0</v>
      </c>
      <c r="JZS75" s="5">
        <f t="shared" si="473"/>
        <v>0</v>
      </c>
      <c r="JZT75" s="5">
        <f t="shared" si="473"/>
        <v>0</v>
      </c>
      <c r="JZU75" s="5">
        <f t="shared" si="473"/>
        <v>0</v>
      </c>
      <c r="JZV75" s="5">
        <f t="shared" si="473"/>
        <v>0</v>
      </c>
      <c r="JZW75" s="5">
        <f t="shared" si="473"/>
        <v>0</v>
      </c>
      <c r="JZX75" s="5">
        <f t="shared" si="473"/>
        <v>0</v>
      </c>
      <c r="JZY75" s="5">
        <f t="shared" si="473"/>
        <v>0</v>
      </c>
      <c r="JZZ75" s="5">
        <f t="shared" si="473"/>
        <v>0</v>
      </c>
      <c r="KAA75" s="5">
        <f t="shared" si="473"/>
        <v>0</v>
      </c>
      <c r="KAB75" s="5">
        <f t="shared" si="473"/>
        <v>0</v>
      </c>
      <c r="KAC75" s="5">
        <f t="shared" si="473"/>
        <v>0</v>
      </c>
      <c r="KAD75" s="5">
        <f t="shared" si="473"/>
        <v>0</v>
      </c>
      <c r="KAE75" s="5">
        <f t="shared" si="473"/>
        <v>0</v>
      </c>
      <c r="KAF75" s="5">
        <f t="shared" si="473"/>
        <v>0</v>
      </c>
      <c r="KAG75" s="5">
        <f t="shared" si="473"/>
        <v>0</v>
      </c>
      <c r="KAH75" s="5">
        <f t="shared" si="473"/>
        <v>0</v>
      </c>
      <c r="KAI75" s="5">
        <f t="shared" si="473"/>
        <v>0</v>
      </c>
      <c r="KAJ75" s="5">
        <f t="shared" si="473"/>
        <v>0</v>
      </c>
      <c r="KAK75" s="5">
        <f t="shared" si="473"/>
        <v>0</v>
      </c>
      <c r="KAL75" s="5">
        <f t="shared" si="473"/>
        <v>0</v>
      </c>
      <c r="KAM75" s="5">
        <f t="shared" si="473"/>
        <v>0</v>
      </c>
      <c r="KAN75" s="5">
        <f t="shared" si="473"/>
        <v>0</v>
      </c>
      <c r="KAO75" s="5">
        <f t="shared" si="473"/>
        <v>0</v>
      </c>
      <c r="KAP75" s="5">
        <f t="shared" si="473"/>
        <v>0</v>
      </c>
      <c r="KAQ75" s="5">
        <f t="shared" si="473"/>
        <v>0</v>
      </c>
      <c r="KAR75" s="5">
        <f t="shared" si="473"/>
        <v>0</v>
      </c>
      <c r="KAS75" s="5">
        <f t="shared" si="473"/>
        <v>0</v>
      </c>
      <c r="KAT75" s="5">
        <f t="shared" si="473"/>
        <v>0</v>
      </c>
      <c r="KAU75" s="5">
        <f t="shared" si="473"/>
        <v>0</v>
      </c>
      <c r="KAV75" s="5">
        <f t="shared" si="473"/>
        <v>0</v>
      </c>
      <c r="KAW75" s="5">
        <f t="shared" si="473"/>
        <v>0</v>
      </c>
      <c r="KAX75" s="5">
        <f t="shared" si="473"/>
        <v>0</v>
      </c>
      <c r="KAY75" s="5">
        <f t="shared" si="473"/>
        <v>0</v>
      </c>
      <c r="KAZ75" s="5">
        <f t="shared" si="473"/>
        <v>0</v>
      </c>
      <c r="KBA75" s="5">
        <f t="shared" si="473"/>
        <v>0</v>
      </c>
      <c r="KBB75" s="5">
        <f t="shared" si="473"/>
        <v>0</v>
      </c>
      <c r="KBC75" s="5">
        <f t="shared" si="473"/>
        <v>0</v>
      </c>
      <c r="KBD75" s="5">
        <f t="shared" si="473"/>
        <v>0</v>
      </c>
      <c r="KBE75" s="5">
        <f t="shared" si="473"/>
        <v>0</v>
      </c>
      <c r="KBF75" s="5">
        <f t="shared" si="473"/>
        <v>0</v>
      </c>
      <c r="KBG75" s="5">
        <f t="shared" ref="KBG75:KDR75" si="474">IF(KBG2&gt;year_stop,0,KBF78)</f>
        <v>0</v>
      </c>
      <c r="KBH75" s="5">
        <f t="shared" si="474"/>
        <v>0</v>
      </c>
      <c r="KBI75" s="5">
        <f t="shared" si="474"/>
        <v>0</v>
      </c>
      <c r="KBJ75" s="5">
        <f t="shared" si="474"/>
        <v>0</v>
      </c>
      <c r="KBK75" s="5">
        <f t="shared" si="474"/>
        <v>0</v>
      </c>
      <c r="KBL75" s="5">
        <f t="shared" si="474"/>
        <v>0</v>
      </c>
      <c r="KBM75" s="5">
        <f t="shared" si="474"/>
        <v>0</v>
      </c>
      <c r="KBN75" s="5">
        <f t="shared" si="474"/>
        <v>0</v>
      </c>
      <c r="KBO75" s="5">
        <f t="shared" si="474"/>
        <v>0</v>
      </c>
      <c r="KBP75" s="5">
        <f t="shared" si="474"/>
        <v>0</v>
      </c>
      <c r="KBQ75" s="5">
        <f t="shared" si="474"/>
        <v>0</v>
      </c>
      <c r="KBR75" s="5">
        <f t="shared" si="474"/>
        <v>0</v>
      </c>
      <c r="KBS75" s="5">
        <f t="shared" si="474"/>
        <v>0</v>
      </c>
      <c r="KBT75" s="5">
        <f t="shared" si="474"/>
        <v>0</v>
      </c>
      <c r="KBU75" s="5">
        <f t="shared" si="474"/>
        <v>0</v>
      </c>
      <c r="KBV75" s="5">
        <f t="shared" si="474"/>
        <v>0</v>
      </c>
      <c r="KBW75" s="5">
        <f t="shared" si="474"/>
        <v>0</v>
      </c>
      <c r="KBX75" s="5">
        <f t="shared" si="474"/>
        <v>0</v>
      </c>
      <c r="KBY75" s="5">
        <f t="shared" si="474"/>
        <v>0</v>
      </c>
      <c r="KBZ75" s="5">
        <f t="shared" si="474"/>
        <v>0</v>
      </c>
      <c r="KCA75" s="5">
        <f t="shared" si="474"/>
        <v>0</v>
      </c>
      <c r="KCB75" s="5">
        <f t="shared" si="474"/>
        <v>0</v>
      </c>
      <c r="KCC75" s="5">
        <f t="shared" si="474"/>
        <v>0</v>
      </c>
      <c r="KCD75" s="5">
        <f t="shared" si="474"/>
        <v>0</v>
      </c>
      <c r="KCE75" s="5">
        <f t="shared" si="474"/>
        <v>0</v>
      </c>
      <c r="KCF75" s="5">
        <f t="shared" si="474"/>
        <v>0</v>
      </c>
      <c r="KCG75" s="5">
        <f t="shared" si="474"/>
        <v>0</v>
      </c>
      <c r="KCH75" s="5">
        <f t="shared" si="474"/>
        <v>0</v>
      </c>
      <c r="KCI75" s="5">
        <f t="shared" si="474"/>
        <v>0</v>
      </c>
      <c r="KCJ75" s="5">
        <f t="shared" si="474"/>
        <v>0</v>
      </c>
      <c r="KCK75" s="5">
        <f t="shared" si="474"/>
        <v>0</v>
      </c>
      <c r="KCL75" s="5">
        <f t="shared" si="474"/>
        <v>0</v>
      </c>
      <c r="KCM75" s="5">
        <f t="shared" si="474"/>
        <v>0</v>
      </c>
      <c r="KCN75" s="5">
        <f t="shared" si="474"/>
        <v>0</v>
      </c>
      <c r="KCO75" s="5">
        <f t="shared" si="474"/>
        <v>0</v>
      </c>
      <c r="KCP75" s="5">
        <f t="shared" si="474"/>
        <v>0</v>
      </c>
      <c r="KCQ75" s="5">
        <f t="shared" si="474"/>
        <v>0</v>
      </c>
      <c r="KCR75" s="5">
        <f t="shared" si="474"/>
        <v>0</v>
      </c>
      <c r="KCS75" s="5">
        <f t="shared" si="474"/>
        <v>0</v>
      </c>
      <c r="KCT75" s="5">
        <f t="shared" si="474"/>
        <v>0</v>
      </c>
      <c r="KCU75" s="5">
        <f t="shared" si="474"/>
        <v>0</v>
      </c>
      <c r="KCV75" s="5">
        <f t="shared" si="474"/>
        <v>0</v>
      </c>
      <c r="KCW75" s="5">
        <f t="shared" si="474"/>
        <v>0</v>
      </c>
      <c r="KCX75" s="5">
        <f t="shared" si="474"/>
        <v>0</v>
      </c>
      <c r="KCY75" s="5">
        <f t="shared" si="474"/>
        <v>0</v>
      </c>
      <c r="KCZ75" s="5">
        <f t="shared" si="474"/>
        <v>0</v>
      </c>
      <c r="KDA75" s="5">
        <f t="shared" si="474"/>
        <v>0</v>
      </c>
      <c r="KDB75" s="5">
        <f t="shared" si="474"/>
        <v>0</v>
      </c>
      <c r="KDC75" s="5">
        <f t="shared" si="474"/>
        <v>0</v>
      </c>
      <c r="KDD75" s="5">
        <f t="shared" si="474"/>
        <v>0</v>
      </c>
      <c r="KDE75" s="5">
        <f t="shared" si="474"/>
        <v>0</v>
      </c>
      <c r="KDF75" s="5">
        <f t="shared" si="474"/>
        <v>0</v>
      </c>
      <c r="KDG75" s="5">
        <f t="shared" si="474"/>
        <v>0</v>
      </c>
      <c r="KDH75" s="5">
        <f t="shared" si="474"/>
        <v>0</v>
      </c>
      <c r="KDI75" s="5">
        <f t="shared" si="474"/>
        <v>0</v>
      </c>
      <c r="KDJ75" s="5">
        <f t="shared" si="474"/>
        <v>0</v>
      </c>
      <c r="KDK75" s="5">
        <f t="shared" si="474"/>
        <v>0</v>
      </c>
      <c r="KDL75" s="5">
        <f t="shared" si="474"/>
        <v>0</v>
      </c>
      <c r="KDM75" s="5">
        <f t="shared" si="474"/>
        <v>0</v>
      </c>
      <c r="KDN75" s="5">
        <f t="shared" si="474"/>
        <v>0</v>
      </c>
      <c r="KDO75" s="5">
        <f t="shared" si="474"/>
        <v>0</v>
      </c>
      <c r="KDP75" s="5">
        <f t="shared" si="474"/>
        <v>0</v>
      </c>
      <c r="KDQ75" s="5">
        <f t="shared" si="474"/>
        <v>0</v>
      </c>
      <c r="KDR75" s="5">
        <f t="shared" si="474"/>
        <v>0</v>
      </c>
      <c r="KDS75" s="5">
        <f t="shared" ref="KDS75:KGD75" si="475">IF(KDS2&gt;year_stop,0,KDR78)</f>
        <v>0</v>
      </c>
      <c r="KDT75" s="5">
        <f t="shared" si="475"/>
        <v>0</v>
      </c>
      <c r="KDU75" s="5">
        <f t="shared" si="475"/>
        <v>0</v>
      </c>
      <c r="KDV75" s="5">
        <f t="shared" si="475"/>
        <v>0</v>
      </c>
      <c r="KDW75" s="5">
        <f t="shared" si="475"/>
        <v>0</v>
      </c>
      <c r="KDX75" s="5">
        <f t="shared" si="475"/>
        <v>0</v>
      </c>
      <c r="KDY75" s="5">
        <f t="shared" si="475"/>
        <v>0</v>
      </c>
      <c r="KDZ75" s="5">
        <f t="shared" si="475"/>
        <v>0</v>
      </c>
      <c r="KEA75" s="5">
        <f t="shared" si="475"/>
        <v>0</v>
      </c>
      <c r="KEB75" s="5">
        <f t="shared" si="475"/>
        <v>0</v>
      </c>
      <c r="KEC75" s="5">
        <f t="shared" si="475"/>
        <v>0</v>
      </c>
      <c r="KED75" s="5">
        <f t="shared" si="475"/>
        <v>0</v>
      </c>
      <c r="KEE75" s="5">
        <f t="shared" si="475"/>
        <v>0</v>
      </c>
      <c r="KEF75" s="5">
        <f t="shared" si="475"/>
        <v>0</v>
      </c>
      <c r="KEG75" s="5">
        <f t="shared" si="475"/>
        <v>0</v>
      </c>
      <c r="KEH75" s="5">
        <f t="shared" si="475"/>
        <v>0</v>
      </c>
      <c r="KEI75" s="5">
        <f t="shared" si="475"/>
        <v>0</v>
      </c>
      <c r="KEJ75" s="5">
        <f t="shared" si="475"/>
        <v>0</v>
      </c>
      <c r="KEK75" s="5">
        <f t="shared" si="475"/>
        <v>0</v>
      </c>
      <c r="KEL75" s="5">
        <f t="shared" si="475"/>
        <v>0</v>
      </c>
      <c r="KEM75" s="5">
        <f t="shared" si="475"/>
        <v>0</v>
      </c>
      <c r="KEN75" s="5">
        <f t="shared" si="475"/>
        <v>0</v>
      </c>
      <c r="KEO75" s="5">
        <f t="shared" si="475"/>
        <v>0</v>
      </c>
      <c r="KEP75" s="5">
        <f t="shared" si="475"/>
        <v>0</v>
      </c>
      <c r="KEQ75" s="5">
        <f t="shared" si="475"/>
        <v>0</v>
      </c>
      <c r="KER75" s="5">
        <f t="shared" si="475"/>
        <v>0</v>
      </c>
      <c r="KES75" s="5">
        <f t="shared" si="475"/>
        <v>0</v>
      </c>
      <c r="KET75" s="5">
        <f t="shared" si="475"/>
        <v>0</v>
      </c>
      <c r="KEU75" s="5">
        <f t="shared" si="475"/>
        <v>0</v>
      </c>
      <c r="KEV75" s="5">
        <f t="shared" si="475"/>
        <v>0</v>
      </c>
      <c r="KEW75" s="5">
        <f t="shared" si="475"/>
        <v>0</v>
      </c>
      <c r="KEX75" s="5">
        <f t="shared" si="475"/>
        <v>0</v>
      </c>
      <c r="KEY75" s="5">
        <f t="shared" si="475"/>
        <v>0</v>
      </c>
      <c r="KEZ75" s="5">
        <f t="shared" si="475"/>
        <v>0</v>
      </c>
      <c r="KFA75" s="5">
        <f t="shared" si="475"/>
        <v>0</v>
      </c>
      <c r="KFB75" s="5">
        <f t="shared" si="475"/>
        <v>0</v>
      </c>
      <c r="KFC75" s="5">
        <f t="shared" si="475"/>
        <v>0</v>
      </c>
      <c r="KFD75" s="5">
        <f t="shared" si="475"/>
        <v>0</v>
      </c>
      <c r="KFE75" s="5">
        <f t="shared" si="475"/>
        <v>0</v>
      </c>
      <c r="KFF75" s="5">
        <f t="shared" si="475"/>
        <v>0</v>
      </c>
      <c r="KFG75" s="5">
        <f t="shared" si="475"/>
        <v>0</v>
      </c>
      <c r="KFH75" s="5">
        <f t="shared" si="475"/>
        <v>0</v>
      </c>
      <c r="KFI75" s="5">
        <f t="shared" si="475"/>
        <v>0</v>
      </c>
      <c r="KFJ75" s="5">
        <f t="shared" si="475"/>
        <v>0</v>
      </c>
      <c r="KFK75" s="5">
        <f t="shared" si="475"/>
        <v>0</v>
      </c>
      <c r="KFL75" s="5">
        <f t="shared" si="475"/>
        <v>0</v>
      </c>
      <c r="KFM75" s="5">
        <f t="shared" si="475"/>
        <v>0</v>
      </c>
      <c r="KFN75" s="5">
        <f t="shared" si="475"/>
        <v>0</v>
      </c>
      <c r="KFO75" s="5">
        <f t="shared" si="475"/>
        <v>0</v>
      </c>
      <c r="KFP75" s="5">
        <f t="shared" si="475"/>
        <v>0</v>
      </c>
      <c r="KFQ75" s="5">
        <f t="shared" si="475"/>
        <v>0</v>
      </c>
      <c r="KFR75" s="5">
        <f t="shared" si="475"/>
        <v>0</v>
      </c>
      <c r="KFS75" s="5">
        <f t="shared" si="475"/>
        <v>0</v>
      </c>
      <c r="KFT75" s="5">
        <f t="shared" si="475"/>
        <v>0</v>
      </c>
      <c r="KFU75" s="5">
        <f t="shared" si="475"/>
        <v>0</v>
      </c>
      <c r="KFV75" s="5">
        <f t="shared" si="475"/>
        <v>0</v>
      </c>
      <c r="KFW75" s="5">
        <f t="shared" si="475"/>
        <v>0</v>
      </c>
      <c r="KFX75" s="5">
        <f t="shared" si="475"/>
        <v>0</v>
      </c>
      <c r="KFY75" s="5">
        <f t="shared" si="475"/>
        <v>0</v>
      </c>
      <c r="KFZ75" s="5">
        <f t="shared" si="475"/>
        <v>0</v>
      </c>
      <c r="KGA75" s="5">
        <f t="shared" si="475"/>
        <v>0</v>
      </c>
      <c r="KGB75" s="5">
        <f t="shared" si="475"/>
        <v>0</v>
      </c>
      <c r="KGC75" s="5">
        <f t="shared" si="475"/>
        <v>0</v>
      </c>
      <c r="KGD75" s="5">
        <f t="shared" si="475"/>
        <v>0</v>
      </c>
      <c r="KGE75" s="5">
        <f t="shared" ref="KGE75:KIP75" si="476">IF(KGE2&gt;year_stop,0,KGD78)</f>
        <v>0</v>
      </c>
      <c r="KGF75" s="5">
        <f t="shared" si="476"/>
        <v>0</v>
      </c>
      <c r="KGG75" s="5">
        <f t="shared" si="476"/>
        <v>0</v>
      </c>
      <c r="KGH75" s="5">
        <f t="shared" si="476"/>
        <v>0</v>
      </c>
      <c r="KGI75" s="5">
        <f t="shared" si="476"/>
        <v>0</v>
      </c>
      <c r="KGJ75" s="5">
        <f t="shared" si="476"/>
        <v>0</v>
      </c>
      <c r="KGK75" s="5">
        <f t="shared" si="476"/>
        <v>0</v>
      </c>
      <c r="KGL75" s="5">
        <f t="shared" si="476"/>
        <v>0</v>
      </c>
      <c r="KGM75" s="5">
        <f t="shared" si="476"/>
        <v>0</v>
      </c>
      <c r="KGN75" s="5">
        <f t="shared" si="476"/>
        <v>0</v>
      </c>
      <c r="KGO75" s="5">
        <f t="shared" si="476"/>
        <v>0</v>
      </c>
      <c r="KGP75" s="5">
        <f t="shared" si="476"/>
        <v>0</v>
      </c>
      <c r="KGQ75" s="5">
        <f t="shared" si="476"/>
        <v>0</v>
      </c>
      <c r="KGR75" s="5">
        <f t="shared" si="476"/>
        <v>0</v>
      </c>
      <c r="KGS75" s="5">
        <f t="shared" si="476"/>
        <v>0</v>
      </c>
      <c r="KGT75" s="5">
        <f t="shared" si="476"/>
        <v>0</v>
      </c>
      <c r="KGU75" s="5">
        <f t="shared" si="476"/>
        <v>0</v>
      </c>
      <c r="KGV75" s="5">
        <f t="shared" si="476"/>
        <v>0</v>
      </c>
      <c r="KGW75" s="5">
        <f t="shared" si="476"/>
        <v>0</v>
      </c>
      <c r="KGX75" s="5">
        <f t="shared" si="476"/>
        <v>0</v>
      </c>
      <c r="KGY75" s="5">
        <f t="shared" si="476"/>
        <v>0</v>
      </c>
      <c r="KGZ75" s="5">
        <f t="shared" si="476"/>
        <v>0</v>
      </c>
      <c r="KHA75" s="5">
        <f t="shared" si="476"/>
        <v>0</v>
      </c>
      <c r="KHB75" s="5">
        <f t="shared" si="476"/>
        <v>0</v>
      </c>
      <c r="KHC75" s="5">
        <f t="shared" si="476"/>
        <v>0</v>
      </c>
      <c r="KHD75" s="5">
        <f t="shared" si="476"/>
        <v>0</v>
      </c>
      <c r="KHE75" s="5">
        <f t="shared" si="476"/>
        <v>0</v>
      </c>
      <c r="KHF75" s="5">
        <f t="shared" si="476"/>
        <v>0</v>
      </c>
      <c r="KHG75" s="5">
        <f t="shared" si="476"/>
        <v>0</v>
      </c>
      <c r="KHH75" s="5">
        <f t="shared" si="476"/>
        <v>0</v>
      </c>
      <c r="KHI75" s="5">
        <f t="shared" si="476"/>
        <v>0</v>
      </c>
      <c r="KHJ75" s="5">
        <f t="shared" si="476"/>
        <v>0</v>
      </c>
      <c r="KHK75" s="5">
        <f t="shared" si="476"/>
        <v>0</v>
      </c>
      <c r="KHL75" s="5">
        <f t="shared" si="476"/>
        <v>0</v>
      </c>
      <c r="KHM75" s="5">
        <f t="shared" si="476"/>
        <v>0</v>
      </c>
      <c r="KHN75" s="5">
        <f t="shared" si="476"/>
        <v>0</v>
      </c>
      <c r="KHO75" s="5">
        <f t="shared" si="476"/>
        <v>0</v>
      </c>
      <c r="KHP75" s="5">
        <f t="shared" si="476"/>
        <v>0</v>
      </c>
      <c r="KHQ75" s="5">
        <f t="shared" si="476"/>
        <v>0</v>
      </c>
      <c r="KHR75" s="5">
        <f t="shared" si="476"/>
        <v>0</v>
      </c>
      <c r="KHS75" s="5">
        <f t="shared" si="476"/>
        <v>0</v>
      </c>
      <c r="KHT75" s="5">
        <f t="shared" si="476"/>
        <v>0</v>
      </c>
      <c r="KHU75" s="5">
        <f t="shared" si="476"/>
        <v>0</v>
      </c>
      <c r="KHV75" s="5">
        <f t="shared" si="476"/>
        <v>0</v>
      </c>
      <c r="KHW75" s="5">
        <f t="shared" si="476"/>
        <v>0</v>
      </c>
      <c r="KHX75" s="5">
        <f t="shared" si="476"/>
        <v>0</v>
      </c>
      <c r="KHY75" s="5">
        <f t="shared" si="476"/>
        <v>0</v>
      </c>
      <c r="KHZ75" s="5">
        <f t="shared" si="476"/>
        <v>0</v>
      </c>
      <c r="KIA75" s="5">
        <f t="shared" si="476"/>
        <v>0</v>
      </c>
      <c r="KIB75" s="5">
        <f t="shared" si="476"/>
        <v>0</v>
      </c>
      <c r="KIC75" s="5">
        <f t="shared" si="476"/>
        <v>0</v>
      </c>
      <c r="KID75" s="5">
        <f t="shared" si="476"/>
        <v>0</v>
      </c>
      <c r="KIE75" s="5">
        <f t="shared" si="476"/>
        <v>0</v>
      </c>
      <c r="KIF75" s="5">
        <f t="shared" si="476"/>
        <v>0</v>
      </c>
      <c r="KIG75" s="5">
        <f t="shared" si="476"/>
        <v>0</v>
      </c>
      <c r="KIH75" s="5">
        <f t="shared" si="476"/>
        <v>0</v>
      </c>
      <c r="KII75" s="5">
        <f t="shared" si="476"/>
        <v>0</v>
      </c>
      <c r="KIJ75" s="5">
        <f t="shared" si="476"/>
        <v>0</v>
      </c>
      <c r="KIK75" s="5">
        <f t="shared" si="476"/>
        <v>0</v>
      </c>
      <c r="KIL75" s="5">
        <f t="shared" si="476"/>
        <v>0</v>
      </c>
      <c r="KIM75" s="5">
        <f t="shared" si="476"/>
        <v>0</v>
      </c>
      <c r="KIN75" s="5">
        <f t="shared" si="476"/>
        <v>0</v>
      </c>
      <c r="KIO75" s="5">
        <f t="shared" si="476"/>
        <v>0</v>
      </c>
      <c r="KIP75" s="5">
        <f t="shared" si="476"/>
        <v>0</v>
      </c>
      <c r="KIQ75" s="5">
        <f t="shared" ref="KIQ75:KLB75" si="477">IF(KIQ2&gt;year_stop,0,KIP78)</f>
        <v>0</v>
      </c>
      <c r="KIR75" s="5">
        <f t="shared" si="477"/>
        <v>0</v>
      </c>
      <c r="KIS75" s="5">
        <f t="shared" si="477"/>
        <v>0</v>
      </c>
      <c r="KIT75" s="5">
        <f t="shared" si="477"/>
        <v>0</v>
      </c>
      <c r="KIU75" s="5">
        <f t="shared" si="477"/>
        <v>0</v>
      </c>
      <c r="KIV75" s="5">
        <f t="shared" si="477"/>
        <v>0</v>
      </c>
      <c r="KIW75" s="5">
        <f t="shared" si="477"/>
        <v>0</v>
      </c>
      <c r="KIX75" s="5">
        <f t="shared" si="477"/>
        <v>0</v>
      </c>
      <c r="KIY75" s="5">
        <f t="shared" si="477"/>
        <v>0</v>
      </c>
      <c r="KIZ75" s="5">
        <f t="shared" si="477"/>
        <v>0</v>
      </c>
      <c r="KJA75" s="5">
        <f t="shared" si="477"/>
        <v>0</v>
      </c>
      <c r="KJB75" s="5">
        <f t="shared" si="477"/>
        <v>0</v>
      </c>
      <c r="KJC75" s="5">
        <f t="shared" si="477"/>
        <v>0</v>
      </c>
      <c r="KJD75" s="5">
        <f t="shared" si="477"/>
        <v>0</v>
      </c>
      <c r="KJE75" s="5">
        <f t="shared" si="477"/>
        <v>0</v>
      </c>
      <c r="KJF75" s="5">
        <f t="shared" si="477"/>
        <v>0</v>
      </c>
      <c r="KJG75" s="5">
        <f t="shared" si="477"/>
        <v>0</v>
      </c>
      <c r="KJH75" s="5">
        <f t="shared" si="477"/>
        <v>0</v>
      </c>
      <c r="KJI75" s="5">
        <f t="shared" si="477"/>
        <v>0</v>
      </c>
      <c r="KJJ75" s="5">
        <f t="shared" si="477"/>
        <v>0</v>
      </c>
      <c r="KJK75" s="5">
        <f t="shared" si="477"/>
        <v>0</v>
      </c>
      <c r="KJL75" s="5">
        <f t="shared" si="477"/>
        <v>0</v>
      </c>
      <c r="KJM75" s="5">
        <f t="shared" si="477"/>
        <v>0</v>
      </c>
      <c r="KJN75" s="5">
        <f t="shared" si="477"/>
        <v>0</v>
      </c>
      <c r="KJO75" s="5">
        <f t="shared" si="477"/>
        <v>0</v>
      </c>
      <c r="KJP75" s="5">
        <f t="shared" si="477"/>
        <v>0</v>
      </c>
      <c r="KJQ75" s="5">
        <f t="shared" si="477"/>
        <v>0</v>
      </c>
      <c r="KJR75" s="5">
        <f t="shared" si="477"/>
        <v>0</v>
      </c>
      <c r="KJS75" s="5">
        <f t="shared" si="477"/>
        <v>0</v>
      </c>
      <c r="KJT75" s="5">
        <f t="shared" si="477"/>
        <v>0</v>
      </c>
      <c r="KJU75" s="5">
        <f t="shared" si="477"/>
        <v>0</v>
      </c>
      <c r="KJV75" s="5">
        <f t="shared" si="477"/>
        <v>0</v>
      </c>
      <c r="KJW75" s="5">
        <f t="shared" si="477"/>
        <v>0</v>
      </c>
      <c r="KJX75" s="5">
        <f t="shared" si="477"/>
        <v>0</v>
      </c>
      <c r="KJY75" s="5">
        <f t="shared" si="477"/>
        <v>0</v>
      </c>
      <c r="KJZ75" s="5">
        <f t="shared" si="477"/>
        <v>0</v>
      </c>
      <c r="KKA75" s="5">
        <f t="shared" si="477"/>
        <v>0</v>
      </c>
      <c r="KKB75" s="5">
        <f t="shared" si="477"/>
        <v>0</v>
      </c>
      <c r="KKC75" s="5">
        <f t="shared" si="477"/>
        <v>0</v>
      </c>
      <c r="KKD75" s="5">
        <f t="shared" si="477"/>
        <v>0</v>
      </c>
      <c r="KKE75" s="5">
        <f t="shared" si="477"/>
        <v>0</v>
      </c>
      <c r="KKF75" s="5">
        <f t="shared" si="477"/>
        <v>0</v>
      </c>
      <c r="KKG75" s="5">
        <f t="shared" si="477"/>
        <v>0</v>
      </c>
      <c r="KKH75" s="5">
        <f t="shared" si="477"/>
        <v>0</v>
      </c>
      <c r="KKI75" s="5">
        <f t="shared" si="477"/>
        <v>0</v>
      </c>
      <c r="KKJ75" s="5">
        <f t="shared" si="477"/>
        <v>0</v>
      </c>
      <c r="KKK75" s="5">
        <f t="shared" si="477"/>
        <v>0</v>
      </c>
      <c r="KKL75" s="5">
        <f t="shared" si="477"/>
        <v>0</v>
      </c>
      <c r="KKM75" s="5">
        <f t="shared" si="477"/>
        <v>0</v>
      </c>
      <c r="KKN75" s="5">
        <f t="shared" si="477"/>
        <v>0</v>
      </c>
      <c r="KKO75" s="5">
        <f t="shared" si="477"/>
        <v>0</v>
      </c>
      <c r="KKP75" s="5">
        <f t="shared" si="477"/>
        <v>0</v>
      </c>
      <c r="KKQ75" s="5">
        <f t="shared" si="477"/>
        <v>0</v>
      </c>
      <c r="KKR75" s="5">
        <f t="shared" si="477"/>
        <v>0</v>
      </c>
      <c r="KKS75" s="5">
        <f t="shared" si="477"/>
        <v>0</v>
      </c>
      <c r="KKT75" s="5">
        <f t="shared" si="477"/>
        <v>0</v>
      </c>
      <c r="KKU75" s="5">
        <f t="shared" si="477"/>
        <v>0</v>
      </c>
      <c r="KKV75" s="5">
        <f t="shared" si="477"/>
        <v>0</v>
      </c>
      <c r="KKW75" s="5">
        <f t="shared" si="477"/>
        <v>0</v>
      </c>
      <c r="KKX75" s="5">
        <f t="shared" si="477"/>
        <v>0</v>
      </c>
      <c r="KKY75" s="5">
        <f t="shared" si="477"/>
        <v>0</v>
      </c>
      <c r="KKZ75" s="5">
        <f t="shared" si="477"/>
        <v>0</v>
      </c>
      <c r="KLA75" s="5">
        <f t="shared" si="477"/>
        <v>0</v>
      </c>
      <c r="KLB75" s="5">
        <f t="shared" si="477"/>
        <v>0</v>
      </c>
      <c r="KLC75" s="5">
        <f t="shared" ref="KLC75:KNN75" si="478">IF(KLC2&gt;year_stop,0,KLB78)</f>
        <v>0</v>
      </c>
      <c r="KLD75" s="5">
        <f t="shared" si="478"/>
        <v>0</v>
      </c>
      <c r="KLE75" s="5">
        <f t="shared" si="478"/>
        <v>0</v>
      </c>
      <c r="KLF75" s="5">
        <f t="shared" si="478"/>
        <v>0</v>
      </c>
      <c r="KLG75" s="5">
        <f t="shared" si="478"/>
        <v>0</v>
      </c>
      <c r="KLH75" s="5">
        <f t="shared" si="478"/>
        <v>0</v>
      </c>
      <c r="KLI75" s="5">
        <f t="shared" si="478"/>
        <v>0</v>
      </c>
      <c r="KLJ75" s="5">
        <f t="shared" si="478"/>
        <v>0</v>
      </c>
      <c r="KLK75" s="5">
        <f t="shared" si="478"/>
        <v>0</v>
      </c>
      <c r="KLL75" s="5">
        <f t="shared" si="478"/>
        <v>0</v>
      </c>
      <c r="KLM75" s="5">
        <f t="shared" si="478"/>
        <v>0</v>
      </c>
      <c r="KLN75" s="5">
        <f t="shared" si="478"/>
        <v>0</v>
      </c>
      <c r="KLO75" s="5">
        <f t="shared" si="478"/>
        <v>0</v>
      </c>
      <c r="KLP75" s="5">
        <f t="shared" si="478"/>
        <v>0</v>
      </c>
      <c r="KLQ75" s="5">
        <f t="shared" si="478"/>
        <v>0</v>
      </c>
      <c r="KLR75" s="5">
        <f t="shared" si="478"/>
        <v>0</v>
      </c>
      <c r="KLS75" s="5">
        <f t="shared" si="478"/>
        <v>0</v>
      </c>
      <c r="KLT75" s="5">
        <f t="shared" si="478"/>
        <v>0</v>
      </c>
      <c r="KLU75" s="5">
        <f t="shared" si="478"/>
        <v>0</v>
      </c>
      <c r="KLV75" s="5">
        <f t="shared" si="478"/>
        <v>0</v>
      </c>
      <c r="KLW75" s="5">
        <f t="shared" si="478"/>
        <v>0</v>
      </c>
      <c r="KLX75" s="5">
        <f t="shared" si="478"/>
        <v>0</v>
      </c>
      <c r="KLY75" s="5">
        <f t="shared" si="478"/>
        <v>0</v>
      </c>
      <c r="KLZ75" s="5">
        <f t="shared" si="478"/>
        <v>0</v>
      </c>
      <c r="KMA75" s="5">
        <f t="shared" si="478"/>
        <v>0</v>
      </c>
      <c r="KMB75" s="5">
        <f t="shared" si="478"/>
        <v>0</v>
      </c>
      <c r="KMC75" s="5">
        <f t="shared" si="478"/>
        <v>0</v>
      </c>
      <c r="KMD75" s="5">
        <f t="shared" si="478"/>
        <v>0</v>
      </c>
      <c r="KME75" s="5">
        <f t="shared" si="478"/>
        <v>0</v>
      </c>
      <c r="KMF75" s="5">
        <f t="shared" si="478"/>
        <v>0</v>
      </c>
      <c r="KMG75" s="5">
        <f t="shared" si="478"/>
        <v>0</v>
      </c>
      <c r="KMH75" s="5">
        <f t="shared" si="478"/>
        <v>0</v>
      </c>
      <c r="KMI75" s="5">
        <f t="shared" si="478"/>
        <v>0</v>
      </c>
      <c r="KMJ75" s="5">
        <f t="shared" si="478"/>
        <v>0</v>
      </c>
      <c r="KMK75" s="5">
        <f t="shared" si="478"/>
        <v>0</v>
      </c>
      <c r="KML75" s="5">
        <f t="shared" si="478"/>
        <v>0</v>
      </c>
      <c r="KMM75" s="5">
        <f t="shared" si="478"/>
        <v>0</v>
      </c>
      <c r="KMN75" s="5">
        <f t="shared" si="478"/>
        <v>0</v>
      </c>
      <c r="KMO75" s="5">
        <f t="shared" si="478"/>
        <v>0</v>
      </c>
      <c r="KMP75" s="5">
        <f t="shared" si="478"/>
        <v>0</v>
      </c>
      <c r="KMQ75" s="5">
        <f t="shared" si="478"/>
        <v>0</v>
      </c>
      <c r="KMR75" s="5">
        <f t="shared" si="478"/>
        <v>0</v>
      </c>
      <c r="KMS75" s="5">
        <f t="shared" si="478"/>
        <v>0</v>
      </c>
      <c r="KMT75" s="5">
        <f t="shared" si="478"/>
        <v>0</v>
      </c>
      <c r="KMU75" s="5">
        <f t="shared" si="478"/>
        <v>0</v>
      </c>
      <c r="KMV75" s="5">
        <f t="shared" si="478"/>
        <v>0</v>
      </c>
      <c r="KMW75" s="5">
        <f t="shared" si="478"/>
        <v>0</v>
      </c>
      <c r="KMX75" s="5">
        <f t="shared" si="478"/>
        <v>0</v>
      </c>
      <c r="KMY75" s="5">
        <f t="shared" si="478"/>
        <v>0</v>
      </c>
      <c r="KMZ75" s="5">
        <f t="shared" si="478"/>
        <v>0</v>
      </c>
      <c r="KNA75" s="5">
        <f t="shared" si="478"/>
        <v>0</v>
      </c>
      <c r="KNB75" s="5">
        <f t="shared" si="478"/>
        <v>0</v>
      </c>
      <c r="KNC75" s="5">
        <f t="shared" si="478"/>
        <v>0</v>
      </c>
      <c r="KND75" s="5">
        <f t="shared" si="478"/>
        <v>0</v>
      </c>
      <c r="KNE75" s="5">
        <f t="shared" si="478"/>
        <v>0</v>
      </c>
      <c r="KNF75" s="5">
        <f t="shared" si="478"/>
        <v>0</v>
      </c>
      <c r="KNG75" s="5">
        <f t="shared" si="478"/>
        <v>0</v>
      </c>
      <c r="KNH75" s="5">
        <f t="shared" si="478"/>
        <v>0</v>
      </c>
      <c r="KNI75" s="5">
        <f t="shared" si="478"/>
        <v>0</v>
      </c>
      <c r="KNJ75" s="5">
        <f t="shared" si="478"/>
        <v>0</v>
      </c>
      <c r="KNK75" s="5">
        <f t="shared" si="478"/>
        <v>0</v>
      </c>
      <c r="KNL75" s="5">
        <f t="shared" si="478"/>
        <v>0</v>
      </c>
      <c r="KNM75" s="5">
        <f t="shared" si="478"/>
        <v>0</v>
      </c>
      <c r="KNN75" s="5">
        <f t="shared" si="478"/>
        <v>0</v>
      </c>
      <c r="KNO75" s="5">
        <f t="shared" ref="KNO75:KPZ75" si="479">IF(KNO2&gt;year_stop,0,KNN78)</f>
        <v>0</v>
      </c>
      <c r="KNP75" s="5">
        <f t="shared" si="479"/>
        <v>0</v>
      </c>
      <c r="KNQ75" s="5">
        <f t="shared" si="479"/>
        <v>0</v>
      </c>
      <c r="KNR75" s="5">
        <f t="shared" si="479"/>
        <v>0</v>
      </c>
      <c r="KNS75" s="5">
        <f t="shared" si="479"/>
        <v>0</v>
      </c>
      <c r="KNT75" s="5">
        <f t="shared" si="479"/>
        <v>0</v>
      </c>
      <c r="KNU75" s="5">
        <f t="shared" si="479"/>
        <v>0</v>
      </c>
      <c r="KNV75" s="5">
        <f t="shared" si="479"/>
        <v>0</v>
      </c>
      <c r="KNW75" s="5">
        <f t="shared" si="479"/>
        <v>0</v>
      </c>
      <c r="KNX75" s="5">
        <f t="shared" si="479"/>
        <v>0</v>
      </c>
      <c r="KNY75" s="5">
        <f t="shared" si="479"/>
        <v>0</v>
      </c>
      <c r="KNZ75" s="5">
        <f t="shared" si="479"/>
        <v>0</v>
      </c>
      <c r="KOA75" s="5">
        <f t="shared" si="479"/>
        <v>0</v>
      </c>
      <c r="KOB75" s="5">
        <f t="shared" si="479"/>
        <v>0</v>
      </c>
      <c r="KOC75" s="5">
        <f t="shared" si="479"/>
        <v>0</v>
      </c>
      <c r="KOD75" s="5">
        <f t="shared" si="479"/>
        <v>0</v>
      </c>
      <c r="KOE75" s="5">
        <f t="shared" si="479"/>
        <v>0</v>
      </c>
      <c r="KOF75" s="5">
        <f t="shared" si="479"/>
        <v>0</v>
      </c>
      <c r="KOG75" s="5">
        <f t="shared" si="479"/>
        <v>0</v>
      </c>
      <c r="KOH75" s="5">
        <f t="shared" si="479"/>
        <v>0</v>
      </c>
      <c r="KOI75" s="5">
        <f t="shared" si="479"/>
        <v>0</v>
      </c>
      <c r="KOJ75" s="5">
        <f t="shared" si="479"/>
        <v>0</v>
      </c>
      <c r="KOK75" s="5">
        <f t="shared" si="479"/>
        <v>0</v>
      </c>
      <c r="KOL75" s="5">
        <f t="shared" si="479"/>
        <v>0</v>
      </c>
      <c r="KOM75" s="5">
        <f t="shared" si="479"/>
        <v>0</v>
      </c>
      <c r="KON75" s="5">
        <f t="shared" si="479"/>
        <v>0</v>
      </c>
      <c r="KOO75" s="5">
        <f t="shared" si="479"/>
        <v>0</v>
      </c>
      <c r="KOP75" s="5">
        <f t="shared" si="479"/>
        <v>0</v>
      </c>
      <c r="KOQ75" s="5">
        <f t="shared" si="479"/>
        <v>0</v>
      </c>
      <c r="KOR75" s="5">
        <f t="shared" si="479"/>
        <v>0</v>
      </c>
      <c r="KOS75" s="5">
        <f t="shared" si="479"/>
        <v>0</v>
      </c>
      <c r="KOT75" s="5">
        <f t="shared" si="479"/>
        <v>0</v>
      </c>
      <c r="KOU75" s="5">
        <f t="shared" si="479"/>
        <v>0</v>
      </c>
      <c r="KOV75" s="5">
        <f t="shared" si="479"/>
        <v>0</v>
      </c>
      <c r="KOW75" s="5">
        <f t="shared" si="479"/>
        <v>0</v>
      </c>
      <c r="KOX75" s="5">
        <f t="shared" si="479"/>
        <v>0</v>
      </c>
      <c r="KOY75" s="5">
        <f t="shared" si="479"/>
        <v>0</v>
      </c>
      <c r="KOZ75" s="5">
        <f t="shared" si="479"/>
        <v>0</v>
      </c>
      <c r="KPA75" s="5">
        <f t="shared" si="479"/>
        <v>0</v>
      </c>
      <c r="KPB75" s="5">
        <f t="shared" si="479"/>
        <v>0</v>
      </c>
      <c r="KPC75" s="5">
        <f t="shared" si="479"/>
        <v>0</v>
      </c>
      <c r="KPD75" s="5">
        <f t="shared" si="479"/>
        <v>0</v>
      </c>
      <c r="KPE75" s="5">
        <f t="shared" si="479"/>
        <v>0</v>
      </c>
      <c r="KPF75" s="5">
        <f t="shared" si="479"/>
        <v>0</v>
      </c>
      <c r="KPG75" s="5">
        <f t="shared" si="479"/>
        <v>0</v>
      </c>
      <c r="KPH75" s="5">
        <f t="shared" si="479"/>
        <v>0</v>
      </c>
      <c r="KPI75" s="5">
        <f t="shared" si="479"/>
        <v>0</v>
      </c>
      <c r="KPJ75" s="5">
        <f t="shared" si="479"/>
        <v>0</v>
      </c>
      <c r="KPK75" s="5">
        <f t="shared" si="479"/>
        <v>0</v>
      </c>
      <c r="KPL75" s="5">
        <f t="shared" si="479"/>
        <v>0</v>
      </c>
      <c r="KPM75" s="5">
        <f t="shared" si="479"/>
        <v>0</v>
      </c>
      <c r="KPN75" s="5">
        <f t="shared" si="479"/>
        <v>0</v>
      </c>
      <c r="KPO75" s="5">
        <f t="shared" si="479"/>
        <v>0</v>
      </c>
      <c r="KPP75" s="5">
        <f t="shared" si="479"/>
        <v>0</v>
      </c>
      <c r="KPQ75" s="5">
        <f t="shared" si="479"/>
        <v>0</v>
      </c>
      <c r="KPR75" s="5">
        <f t="shared" si="479"/>
        <v>0</v>
      </c>
      <c r="KPS75" s="5">
        <f t="shared" si="479"/>
        <v>0</v>
      </c>
      <c r="KPT75" s="5">
        <f t="shared" si="479"/>
        <v>0</v>
      </c>
      <c r="KPU75" s="5">
        <f t="shared" si="479"/>
        <v>0</v>
      </c>
      <c r="KPV75" s="5">
        <f t="shared" si="479"/>
        <v>0</v>
      </c>
      <c r="KPW75" s="5">
        <f t="shared" si="479"/>
        <v>0</v>
      </c>
      <c r="KPX75" s="5">
        <f t="shared" si="479"/>
        <v>0</v>
      </c>
      <c r="KPY75" s="5">
        <f t="shared" si="479"/>
        <v>0</v>
      </c>
      <c r="KPZ75" s="5">
        <f t="shared" si="479"/>
        <v>0</v>
      </c>
      <c r="KQA75" s="5">
        <f t="shared" ref="KQA75:KSL75" si="480">IF(KQA2&gt;year_stop,0,KPZ78)</f>
        <v>0</v>
      </c>
      <c r="KQB75" s="5">
        <f t="shared" si="480"/>
        <v>0</v>
      </c>
      <c r="KQC75" s="5">
        <f t="shared" si="480"/>
        <v>0</v>
      </c>
      <c r="KQD75" s="5">
        <f t="shared" si="480"/>
        <v>0</v>
      </c>
      <c r="KQE75" s="5">
        <f t="shared" si="480"/>
        <v>0</v>
      </c>
      <c r="KQF75" s="5">
        <f t="shared" si="480"/>
        <v>0</v>
      </c>
      <c r="KQG75" s="5">
        <f t="shared" si="480"/>
        <v>0</v>
      </c>
      <c r="KQH75" s="5">
        <f t="shared" si="480"/>
        <v>0</v>
      </c>
      <c r="KQI75" s="5">
        <f t="shared" si="480"/>
        <v>0</v>
      </c>
      <c r="KQJ75" s="5">
        <f t="shared" si="480"/>
        <v>0</v>
      </c>
      <c r="KQK75" s="5">
        <f t="shared" si="480"/>
        <v>0</v>
      </c>
      <c r="KQL75" s="5">
        <f t="shared" si="480"/>
        <v>0</v>
      </c>
      <c r="KQM75" s="5">
        <f t="shared" si="480"/>
        <v>0</v>
      </c>
      <c r="KQN75" s="5">
        <f t="shared" si="480"/>
        <v>0</v>
      </c>
      <c r="KQO75" s="5">
        <f t="shared" si="480"/>
        <v>0</v>
      </c>
      <c r="KQP75" s="5">
        <f t="shared" si="480"/>
        <v>0</v>
      </c>
      <c r="KQQ75" s="5">
        <f t="shared" si="480"/>
        <v>0</v>
      </c>
      <c r="KQR75" s="5">
        <f t="shared" si="480"/>
        <v>0</v>
      </c>
      <c r="KQS75" s="5">
        <f t="shared" si="480"/>
        <v>0</v>
      </c>
      <c r="KQT75" s="5">
        <f t="shared" si="480"/>
        <v>0</v>
      </c>
      <c r="KQU75" s="5">
        <f t="shared" si="480"/>
        <v>0</v>
      </c>
      <c r="KQV75" s="5">
        <f t="shared" si="480"/>
        <v>0</v>
      </c>
      <c r="KQW75" s="5">
        <f t="shared" si="480"/>
        <v>0</v>
      </c>
      <c r="KQX75" s="5">
        <f t="shared" si="480"/>
        <v>0</v>
      </c>
      <c r="KQY75" s="5">
        <f t="shared" si="480"/>
        <v>0</v>
      </c>
      <c r="KQZ75" s="5">
        <f t="shared" si="480"/>
        <v>0</v>
      </c>
      <c r="KRA75" s="5">
        <f t="shared" si="480"/>
        <v>0</v>
      </c>
      <c r="KRB75" s="5">
        <f t="shared" si="480"/>
        <v>0</v>
      </c>
      <c r="KRC75" s="5">
        <f t="shared" si="480"/>
        <v>0</v>
      </c>
      <c r="KRD75" s="5">
        <f t="shared" si="480"/>
        <v>0</v>
      </c>
      <c r="KRE75" s="5">
        <f t="shared" si="480"/>
        <v>0</v>
      </c>
      <c r="KRF75" s="5">
        <f t="shared" si="480"/>
        <v>0</v>
      </c>
      <c r="KRG75" s="5">
        <f t="shared" si="480"/>
        <v>0</v>
      </c>
      <c r="KRH75" s="5">
        <f t="shared" si="480"/>
        <v>0</v>
      </c>
      <c r="KRI75" s="5">
        <f t="shared" si="480"/>
        <v>0</v>
      </c>
      <c r="KRJ75" s="5">
        <f t="shared" si="480"/>
        <v>0</v>
      </c>
      <c r="KRK75" s="5">
        <f t="shared" si="480"/>
        <v>0</v>
      </c>
      <c r="KRL75" s="5">
        <f t="shared" si="480"/>
        <v>0</v>
      </c>
      <c r="KRM75" s="5">
        <f t="shared" si="480"/>
        <v>0</v>
      </c>
      <c r="KRN75" s="5">
        <f t="shared" si="480"/>
        <v>0</v>
      </c>
      <c r="KRO75" s="5">
        <f t="shared" si="480"/>
        <v>0</v>
      </c>
      <c r="KRP75" s="5">
        <f t="shared" si="480"/>
        <v>0</v>
      </c>
      <c r="KRQ75" s="5">
        <f t="shared" si="480"/>
        <v>0</v>
      </c>
      <c r="KRR75" s="5">
        <f t="shared" si="480"/>
        <v>0</v>
      </c>
      <c r="KRS75" s="5">
        <f t="shared" si="480"/>
        <v>0</v>
      </c>
      <c r="KRT75" s="5">
        <f t="shared" si="480"/>
        <v>0</v>
      </c>
      <c r="KRU75" s="5">
        <f t="shared" si="480"/>
        <v>0</v>
      </c>
      <c r="KRV75" s="5">
        <f t="shared" si="480"/>
        <v>0</v>
      </c>
      <c r="KRW75" s="5">
        <f t="shared" si="480"/>
        <v>0</v>
      </c>
      <c r="KRX75" s="5">
        <f t="shared" si="480"/>
        <v>0</v>
      </c>
      <c r="KRY75" s="5">
        <f t="shared" si="480"/>
        <v>0</v>
      </c>
      <c r="KRZ75" s="5">
        <f t="shared" si="480"/>
        <v>0</v>
      </c>
      <c r="KSA75" s="5">
        <f t="shared" si="480"/>
        <v>0</v>
      </c>
      <c r="KSB75" s="5">
        <f t="shared" si="480"/>
        <v>0</v>
      </c>
      <c r="KSC75" s="5">
        <f t="shared" si="480"/>
        <v>0</v>
      </c>
      <c r="KSD75" s="5">
        <f t="shared" si="480"/>
        <v>0</v>
      </c>
      <c r="KSE75" s="5">
        <f t="shared" si="480"/>
        <v>0</v>
      </c>
      <c r="KSF75" s="5">
        <f t="shared" si="480"/>
        <v>0</v>
      </c>
      <c r="KSG75" s="5">
        <f t="shared" si="480"/>
        <v>0</v>
      </c>
      <c r="KSH75" s="5">
        <f t="shared" si="480"/>
        <v>0</v>
      </c>
      <c r="KSI75" s="5">
        <f t="shared" si="480"/>
        <v>0</v>
      </c>
      <c r="KSJ75" s="5">
        <f t="shared" si="480"/>
        <v>0</v>
      </c>
      <c r="KSK75" s="5">
        <f t="shared" si="480"/>
        <v>0</v>
      </c>
      <c r="KSL75" s="5">
        <f t="shared" si="480"/>
        <v>0</v>
      </c>
      <c r="KSM75" s="5">
        <f t="shared" ref="KSM75:KUX75" si="481">IF(KSM2&gt;year_stop,0,KSL78)</f>
        <v>0</v>
      </c>
      <c r="KSN75" s="5">
        <f t="shared" si="481"/>
        <v>0</v>
      </c>
      <c r="KSO75" s="5">
        <f t="shared" si="481"/>
        <v>0</v>
      </c>
      <c r="KSP75" s="5">
        <f t="shared" si="481"/>
        <v>0</v>
      </c>
      <c r="KSQ75" s="5">
        <f t="shared" si="481"/>
        <v>0</v>
      </c>
      <c r="KSR75" s="5">
        <f t="shared" si="481"/>
        <v>0</v>
      </c>
      <c r="KSS75" s="5">
        <f t="shared" si="481"/>
        <v>0</v>
      </c>
      <c r="KST75" s="5">
        <f t="shared" si="481"/>
        <v>0</v>
      </c>
      <c r="KSU75" s="5">
        <f t="shared" si="481"/>
        <v>0</v>
      </c>
      <c r="KSV75" s="5">
        <f t="shared" si="481"/>
        <v>0</v>
      </c>
      <c r="KSW75" s="5">
        <f t="shared" si="481"/>
        <v>0</v>
      </c>
      <c r="KSX75" s="5">
        <f t="shared" si="481"/>
        <v>0</v>
      </c>
      <c r="KSY75" s="5">
        <f t="shared" si="481"/>
        <v>0</v>
      </c>
      <c r="KSZ75" s="5">
        <f t="shared" si="481"/>
        <v>0</v>
      </c>
      <c r="KTA75" s="5">
        <f t="shared" si="481"/>
        <v>0</v>
      </c>
      <c r="KTB75" s="5">
        <f t="shared" si="481"/>
        <v>0</v>
      </c>
      <c r="KTC75" s="5">
        <f t="shared" si="481"/>
        <v>0</v>
      </c>
      <c r="KTD75" s="5">
        <f t="shared" si="481"/>
        <v>0</v>
      </c>
      <c r="KTE75" s="5">
        <f t="shared" si="481"/>
        <v>0</v>
      </c>
      <c r="KTF75" s="5">
        <f t="shared" si="481"/>
        <v>0</v>
      </c>
      <c r="KTG75" s="5">
        <f t="shared" si="481"/>
        <v>0</v>
      </c>
      <c r="KTH75" s="5">
        <f t="shared" si="481"/>
        <v>0</v>
      </c>
      <c r="KTI75" s="5">
        <f t="shared" si="481"/>
        <v>0</v>
      </c>
      <c r="KTJ75" s="5">
        <f t="shared" si="481"/>
        <v>0</v>
      </c>
      <c r="KTK75" s="5">
        <f t="shared" si="481"/>
        <v>0</v>
      </c>
      <c r="KTL75" s="5">
        <f t="shared" si="481"/>
        <v>0</v>
      </c>
      <c r="KTM75" s="5">
        <f t="shared" si="481"/>
        <v>0</v>
      </c>
      <c r="KTN75" s="5">
        <f t="shared" si="481"/>
        <v>0</v>
      </c>
      <c r="KTO75" s="5">
        <f t="shared" si="481"/>
        <v>0</v>
      </c>
      <c r="KTP75" s="5">
        <f t="shared" si="481"/>
        <v>0</v>
      </c>
      <c r="KTQ75" s="5">
        <f t="shared" si="481"/>
        <v>0</v>
      </c>
      <c r="KTR75" s="5">
        <f t="shared" si="481"/>
        <v>0</v>
      </c>
      <c r="KTS75" s="5">
        <f t="shared" si="481"/>
        <v>0</v>
      </c>
      <c r="KTT75" s="5">
        <f t="shared" si="481"/>
        <v>0</v>
      </c>
      <c r="KTU75" s="5">
        <f t="shared" si="481"/>
        <v>0</v>
      </c>
      <c r="KTV75" s="5">
        <f t="shared" si="481"/>
        <v>0</v>
      </c>
      <c r="KTW75" s="5">
        <f t="shared" si="481"/>
        <v>0</v>
      </c>
      <c r="KTX75" s="5">
        <f t="shared" si="481"/>
        <v>0</v>
      </c>
      <c r="KTY75" s="5">
        <f t="shared" si="481"/>
        <v>0</v>
      </c>
      <c r="KTZ75" s="5">
        <f t="shared" si="481"/>
        <v>0</v>
      </c>
      <c r="KUA75" s="5">
        <f t="shared" si="481"/>
        <v>0</v>
      </c>
      <c r="KUB75" s="5">
        <f t="shared" si="481"/>
        <v>0</v>
      </c>
      <c r="KUC75" s="5">
        <f t="shared" si="481"/>
        <v>0</v>
      </c>
      <c r="KUD75" s="5">
        <f t="shared" si="481"/>
        <v>0</v>
      </c>
      <c r="KUE75" s="5">
        <f t="shared" si="481"/>
        <v>0</v>
      </c>
      <c r="KUF75" s="5">
        <f t="shared" si="481"/>
        <v>0</v>
      </c>
      <c r="KUG75" s="5">
        <f t="shared" si="481"/>
        <v>0</v>
      </c>
      <c r="KUH75" s="5">
        <f t="shared" si="481"/>
        <v>0</v>
      </c>
      <c r="KUI75" s="5">
        <f t="shared" si="481"/>
        <v>0</v>
      </c>
      <c r="KUJ75" s="5">
        <f t="shared" si="481"/>
        <v>0</v>
      </c>
      <c r="KUK75" s="5">
        <f t="shared" si="481"/>
        <v>0</v>
      </c>
      <c r="KUL75" s="5">
        <f t="shared" si="481"/>
        <v>0</v>
      </c>
      <c r="KUM75" s="5">
        <f t="shared" si="481"/>
        <v>0</v>
      </c>
      <c r="KUN75" s="5">
        <f t="shared" si="481"/>
        <v>0</v>
      </c>
      <c r="KUO75" s="5">
        <f t="shared" si="481"/>
        <v>0</v>
      </c>
      <c r="KUP75" s="5">
        <f t="shared" si="481"/>
        <v>0</v>
      </c>
      <c r="KUQ75" s="5">
        <f t="shared" si="481"/>
        <v>0</v>
      </c>
      <c r="KUR75" s="5">
        <f t="shared" si="481"/>
        <v>0</v>
      </c>
      <c r="KUS75" s="5">
        <f t="shared" si="481"/>
        <v>0</v>
      </c>
      <c r="KUT75" s="5">
        <f t="shared" si="481"/>
        <v>0</v>
      </c>
      <c r="KUU75" s="5">
        <f t="shared" si="481"/>
        <v>0</v>
      </c>
      <c r="KUV75" s="5">
        <f t="shared" si="481"/>
        <v>0</v>
      </c>
      <c r="KUW75" s="5">
        <f t="shared" si="481"/>
        <v>0</v>
      </c>
      <c r="KUX75" s="5">
        <f t="shared" si="481"/>
        <v>0</v>
      </c>
      <c r="KUY75" s="5">
        <f t="shared" ref="KUY75:KXJ75" si="482">IF(KUY2&gt;year_stop,0,KUX78)</f>
        <v>0</v>
      </c>
      <c r="KUZ75" s="5">
        <f t="shared" si="482"/>
        <v>0</v>
      </c>
      <c r="KVA75" s="5">
        <f t="shared" si="482"/>
        <v>0</v>
      </c>
      <c r="KVB75" s="5">
        <f t="shared" si="482"/>
        <v>0</v>
      </c>
      <c r="KVC75" s="5">
        <f t="shared" si="482"/>
        <v>0</v>
      </c>
      <c r="KVD75" s="5">
        <f t="shared" si="482"/>
        <v>0</v>
      </c>
      <c r="KVE75" s="5">
        <f t="shared" si="482"/>
        <v>0</v>
      </c>
      <c r="KVF75" s="5">
        <f t="shared" si="482"/>
        <v>0</v>
      </c>
      <c r="KVG75" s="5">
        <f t="shared" si="482"/>
        <v>0</v>
      </c>
      <c r="KVH75" s="5">
        <f t="shared" si="482"/>
        <v>0</v>
      </c>
      <c r="KVI75" s="5">
        <f t="shared" si="482"/>
        <v>0</v>
      </c>
      <c r="KVJ75" s="5">
        <f t="shared" si="482"/>
        <v>0</v>
      </c>
      <c r="KVK75" s="5">
        <f t="shared" si="482"/>
        <v>0</v>
      </c>
      <c r="KVL75" s="5">
        <f t="shared" si="482"/>
        <v>0</v>
      </c>
      <c r="KVM75" s="5">
        <f t="shared" si="482"/>
        <v>0</v>
      </c>
      <c r="KVN75" s="5">
        <f t="shared" si="482"/>
        <v>0</v>
      </c>
      <c r="KVO75" s="5">
        <f t="shared" si="482"/>
        <v>0</v>
      </c>
      <c r="KVP75" s="5">
        <f t="shared" si="482"/>
        <v>0</v>
      </c>
      <c r="KVQ75" s="5">
        <f t="shared" si="482"/>
        <v>0</v>
      </c>
      <c r="KVR75" s="5">
        <f t="shared" si="482"/>
        <v>0</v>
      </c>
      <c r="KVS75" s="5">
        <f t="shared" si="482"/>
        <v>0</v>
      </c>
      <c r="KVT75" s="5">
        <f t="shared" si="482"/>
        <v>0</v>
      </c>
      <c r="KVU75" s="5">
        <f t="shared" si="482"/>
        <v>0</v>
      </c>
      <c r="KVV75" s="5">
        <f t="shared" si="482"/>
        <v>0</v>
      </c>
      <c r="KVW75" s="5">
        <f t="shared" si="482"/>
        <v>0</v>
      </c>
      <c r="KVX75" s="5">
        <f t="shared" si="482"/>
        <v>0</v>
      </c>
      <c r="KVY75" s="5">
        <f t="shared" si="482"/>
        <v>0</v>
      </c>
      <c r="KVZ75" s="5">
        <f t="shared" si="482"/>
        <v>0</v>
      </c>
      <c r="KWA75" s="5">
        <f t="shared" si="482"/>
        <v>0</v>
      </c>
      <c r="KWB75" s="5">
        <f t="shared" si="482"/>
        <v>0</v>
      </c>
      <c r="KWC75" s="5">
        <f t="shared" si="482"/>
        <v>0</v>
      </c>
      <c r="KWD75" s="5">
        <f t="shared" si="482"/>
        <v>0</v>
      </c>
      <c r="KWE75" s="5">
        <f t="shared" si="482"/>
        <v>0</v>
      </c>
      <c r="KWF75" s="5">
        <f t="shared" si="482"/>
        <v>0</v>
      </c>
      <c r="KWG75" s="5">
        <f t="shared" si="482"/>
        <v>0</v>
      </c>
      <c r="KWH75" s="5">
        <f t="shared" si="482"/>
        <v>0</v>
      </c>
      <c r="KWI75" s="5">
        <f t="shared" si="482"/>
        <v>0</v>
      </c>
      <c r="KWJ75" s="5">
        <f t="shared" si="482"/>
        <v>0</v>
      </c>
      <c r="KWK75" s="5">
        <f t="shared" si="482"/>
        <v>0</v>
      </c>
      <c r="KWL75" s="5">
        <f t="shared" si="482"/>
        <v>0</v>
      </c>
      <c r="KWM75" s="5">
        <f t="shared" si="482"/>
        <v>0</v>
      </c>
      <c r="KWN75" s="5">
        <f t="shared" si="482"/>
        <v>0</v>
      </c>
      <c r="KWO75" s="5">
        <f t="shared" si="482"/>
        <v>0</v>
      </c>
      <c r="KWP75" s="5">
        <f t="shared" si="482"/>
        <v>0</v>
      </c>
      <c r="KWQ75" s="5">
        <f t="shared" si="482"/>
        <v>0</v>
      </c>
      <c r="KWR75" s="5">
        <f t="shared" si="482"/>
        <v>0</v>
      </c>
      <c r="KWS75" s="5">
        <f t="shared" si="482"/>
        <v>0</v>
      </c>
      <c r="KWT75" s="5">
        <f t="shared" si="482"/>
        <v>0</v>
      </c>
      <c r="KWU75" s="5">
        <f t="shared" si="482"/>
        <v>0</v>
      </c>
      <c r="KWV75" s="5">
        <f t="shared" si="482"/>
        <v>0</v>
      </c>
      <c r="KWW75" s="5">
        <f t="shared" si="482"/>
        <v>0</v>
      </c>
      <c r="KWX75" s="5">
        <f t="shared" si="482"/>
        <v>0</v>
      </c>
      <c r="KWY75" s="5">
        <f t="shared" si="482"/>
        <v>0</v>
      </c>
      <c r="KWZ75" s="5">
        <f t="shared" si="482"/>
        <v>0</v>
      </c>
      <c r="KXA75" s="5">
        <f t="shared" si="482"/>
        <v>0</v>
      </c>
      <c r="KXB75" s="5">
        <f t="shared" si="482"/>
        <v>0</v>
      </c>
      <c r="KXC75" s="5">
        <f t="shared" si="482"/>
        <v>0</v>
      </c>
      <c r="KXD75" s="5">
        <f t="shared" si="482"/>
        <v>0</v>
      </c>
      <c r="KXE75" s="5">
        <f t="shared" si="482"/>
        <v>0</v>
      </c>
      <c r="KXF75" s="5">
        <f t="shared" si="482"/>
        <v>0</v>
      </c>
      <c r="KXG75" s="5">
        <f t="shared" si="482"/>
        <v>0</v>
      </c>
      <c r="KXH75" s="5">
        <f t="shared" si="482"/>
        <v>0</v>
      </c>
      <c r="KXI75" s="5">
        <f t="shared" si="482"/>
        <v>0</v>
      </c>
      <c r="KXJ75" s="5">
        <f t="shared" si="482"/>
        <v>0</v>
      </c>
      <c r="KXK75" s="5">
        <f t="shared" ref="KXK75:KZV75" si="483">IF(KXK2&gt;year_stop,0,KXJ78)</f>
        <v>0</v>
      </c>
      <c r="KXL75" s="5">
        <f t="shared" si="483"/>
        <v>0</v>
      </c>
      <c r="KXM75" s="5">
        <f t="shared" si="483"/>
        <v>0</v>
      </c>
      <c r="KXN75" s="5">
        <f t="shared" si="483"/>
        <v>0</v>
      </c>
      <c r="KXO75" s="5">
        <f t="shared" si="483"/>
        <v>0</v>
      </c>
      <c r="KXP75" s="5">
        <f t="shared" si="483"/>
        <v>0</v>
      </c>
      <c r="KXQ75" s="5">
        <f t="shared" si="483"/>
        <v>0</v>
      </c>
      <c r="KXR75" s="5">
        <f t="shared" si="483"/>
        <v>0</v>
      </c>
      <c r="KXS75" s="5">
        <f t="shared" si="483"/>
        <v>0</v>
      </c>
      <c r="KXT75" s="5">
        <f t="shared" si="483"/>
        <v>0</v>
      </c>
      <c r="KXU75" s="5">
        <f t="shared" si="483"/>
        <v>0</v>
      </c>
      <c r="KXV75" s="5">
        <f t="shared" si="483"/>
        <v>0</v>
      </c>
      <c r="KXW75" s="5">
        <f t="shared" si="483"/>
        <v>0</v>
      </c>
      <c r="KXX75" s="5">
        <f t="shared" si="483"/>
        <v>0</v>
      </c>
      <c r="KXY75" s="5">
        <f t="shared" si="483"/>
        <v>0</v>
      </c>
      <c r="KXZ75" s="5">
        <f t="shared" si="483"/>
        <v>0</v>
      </c>
      <c r="KYA75" s="5">
        <f t="shared" si="483"/>
        <v>0</v>
      </c>
      <c r="KYB75" s="5">
        <f t="shared" si="483"/>
        <v>0</v>
      </c>
      <c r="KYC75" s="5">
        <f t="shared" si="483"/>
        <v>0</v>
      </c>
      <c r="KYD75" s="5">
        <f t="shared" si="483"/>
        <v>0</v>
      </c>
      <c r="KYE75" s="5">
        <f t="shared" si="483"/>
        <v>0</v>
      </c>
      <c r="KYF75" s="5">
        <f t="shared" si="483"/>
        <v>0</v>
      </c>
      <c r="KYG75" s="5">
        <f t="shared" si="483"/>
        <v>0</v>
      </c>
      <c r="KYH75" s="5">
        <f t="shared" si="483"/>
        <v>0</v>
      </c>
      <c r="KYI75" s="5">
        <f t="shared" si="483"/>
        <v>0</v>
      </c>
      <c r="KYJ75" s="5">
        <f t="shared" si="483"/>
        <v>0</v>
      </c>
      <c r="KYK75" s="5">
        <f t="shared" si="483"/>
        <v>0</v>
      </c>
      <c r="KYL75" s="5">
        <f t="shared" si="483"/>
        <v>0</v>
      </c>
      <c r="KYM75" s="5">
        <f t="shared" si="483"/>
        <v>0</v>
      </c>
      <c r="KYN75" s="5">
        <f t="shared" si="483"/>
        <v>0</v>
      </c>
      <c r="KYO75" s="5">
        <f t="shared" si="483"/>
        <v>0</v>
      </c>
      <c r="KYP75" s="5">
        <f t="shared" si="483"/>
        <v>0</v>
      </c>
      <c r="KYQ75" s="5">
        <f t="shared" si="483"/>
        <v>0</v>
      </c>
      <c r="KYR75" s="5">
        <f t="shared" si="483"/>
        <v>0</v>
      </c>
      <c r="KYS75" s="5">
        <f t="shared" si="483"/>
        <v>0</v>
      </c>
      <c r="KYT75" s="5">
        <f t="shared" si="483"/>
        <v>0</v>
      </c>
      <c r="KYU75" s="5">
        <f t="shared" si="483"/>
        <v>0</v>
      </c>
      <c r="KYV75" s="5">
        <f t="shared" si="483"/>
        <v>0</v>
      </c>
      <c r="KYW75" s="5">
        <f t="shared" si="483"/>
        <v>0</v>
      </c>
      <c r="KYX75" s="5">
        <f t="shared" si="483"/>
        <v>0</v>
      </c>
      <c r="KYY75" s="5">
        <f t="shared" si="483"/>
        <v>0</v>
      </c>
      <c r="KYZ75" s="5">
        <f t="shared" si="483"/>
        <v>0</v>
      </c>
      <c r="KZA75" s="5">
        <f t="shared" si="483"/>
        <v>0</v>
      </c>
      <c r="KZB75" s="5">
        <f t="shared" si="483"/>
        <v>0</v>
      </c>
      <c r="KZC75" s="5">
        <f t="shared" si="483"/>
        <v>0</v>
      </c>
      <c r="KZD75" s="5">
        <f t="shared" si="483"/>
        <v>0</v>
      </c>
      <c r="KZE75" s="5">
        <f t="shared" si="483"/>
        <v>0</v>
      </c>
      <c r="KZF75" s="5">
        <f t="shared" si="483"/>
        <v>0</v>
      </c>
      <c r="KZG75" s="5">
        <f t="shared" si="483"/>
        <v>0</v>
      </c>
      <c r="KZH75" s="5">
        <f t="shared" si="483"/>
        <v>0</v>
      </c>
      <c r="KZI75" s="5">
        <f t="shared" si="483"/>
        <v>0</v>
      </c>
      <c r="KZJ75" s="5">
        <f t="shared" si="483"/>
        <v>0</v>
      </c>
      <c r="KZK75" s="5">
        <f t="shared" si="483"/>
        <v>0</v>
      </c>
      <c r="KZL75" s="5">
        <f t="shared" si="483"/>
        <v>0</v>
      </c>
      <c r="KZM75" s="5">
        <f t="shared" si="483"/>
        <v>0</v>
      </c>
      <c r="KZN75" s="5">
        <f t="shared" si="483"/>
        <v>0</v>
      </c>
      <c r="KZO75" s="5">
        <f t="shared" si="483"/>
        <v>0</v>
      </c>
      <c r="KZP75" s="5">
        <f t="shared" si="483"/>
        <v>0</v>
      </c>
      <c r="KZQ75" s="5">
        <f t="shared" si="483"/>
        <v>0</v>
      </c>
      <c r="KZR75" s="5">
        <f t="shared" si="483"/>
        <v>0</v>
      </c>
      <c r="KZS75" s="5">
        <f t="shared" si="483"/>
        <v>0</v>
      </c>
      <c r="KZT75" s="5">
        <f t="shared" si="483"/>
        <v>0</v>
      </c>
      <c r="KZU75" s="5">
        <f t="shared" si="483"/>
        <v>0</v>
      </c>
      <c r="KZV75" s="5">
        <f t="shared" si="483"/>
        <v>0</v>
      </c>
      <c r="KZW75" s="5">
        <f t="shared" ref="KZW75:LCH75" si="484">IF(KZW2&gt;year_stop,0,KZV78)</f>
        <v>0</v>
      </c>
      <c r="KZX75" s="5">
        <f t="shared" si="484"/>
        <v>0</v>
      </c>
      <c r="KZY75" s="5">
        <f t="shared" si="484"/>
        <v>0</v>
      </c>
      <c r="KZZ75" s="5">
        <f t="shared" si="484"/>
        <v>0</v>
      </c>
      <c r="LAA75" s="5">
        <f t="shared" si="484"/>
        <v>0</v>
      </c>
      <c r="LAB75" s="5">
        <f t="shared" si="484"/>
        <v>0</v>
      </c>
      <c r="LAC75" s="5">
        <f t="shared" si="484"/>
        <v>0</v>
      </c>
      <c r="LAD75" s="5">
        <f t="shared" si="484"/>
        <v>0</v>
      </c>
      <c r="LAE75" s="5">
        <f t="shared" si="484"/>
        <v>0</v>
      </c>
      <c r="LAF75" s="5">
        <f t="shared" si="484"/>
        <v>0</v>
      </c>
      <c r="LAG75" s="5">
        <f t="shared" si="484"/>
        <v>0</v>
      </c>
      <c r="LAH75" s="5">
        <f t="shared" si="484"/>
        <v>0</v>
      </c>
      <c r="LAI75" s="5">
        <f t="shared" si="484"/>
        <v>0</v>
      </c>
      <c r="LAJ75" s="5">
        <f t="shared" si="484"/>
        <v>0</v>
      </c>
      <c r="LAK75" s="5">
        <f t="shared" si="484"/>
        <v>0</v>
      </c>
      <c r="LAL75" s="5">
        <f t="shared" si="484"/>
        <v>0</v>
      </c>
      <c r="LAM75" s="5">
        <f t="shared" si="484"/>
        <v>0</v>
      </c>
      <c r="LAN75" s="5">
        <f t="shared" si="484"/>
        <v>0</v>
      </c>
      <c r="LAO75" s="5">
        <f t="shared" si="484"/>
        <v>0</v>
      </c>
      <c r="LAP75" s="5">
        <f t="shared" si="484"/>
        <v>0</v>
      </c>
      <c r="LAQ75" s="5">
        <f t="shared" si="484"/>
        <v>0</v>
      </c>
      <c r="LAR75" s="5">
        <f t="shared" si="484"/>
        <v>0</v>
      </c>
      <c r="LAS75" s="5">
        <f t="shared" si="484"/>
        <v>0</v>
      </c>
      <c r="LAT75" s="5">
        <f t="shared" si="484"/>
        <v>0</v>
      </c>
      <c r="LAU75" s="5">
        <f t="shared" si="484"/>
        <v>0</v>
      </c>
      <c r="LAV75" s="5">
        <f t="shared" si="484"/>
        <v>0</v>
      </c>
      <c r="LAW75" s="5">
        <f t="shared" si="484"/>
        <v>0</v>
      </c>
      <c r="LAX75" s="5">
        <f t="shared" si="484"/>
        <v>0</v>
      </c>
      <c r="LAY75" s="5">
        <f t="shared" si="484"/>
        <v>0</v>
      </c>
      <c r="LAZ75" s="5">
        <f t="shared" si="484"/>
        <v>0</v>
      </c>
      <c r="LBA75" s="5">
        <f t="shared" si="484"/>
        <v>0</v>
      </c>
      <c r="LBB75" s="5">
        <f t="shared" si="484"/>
        <v>0</v>
      </c>
      <c r="LBC75" s="5">
        <f t="shared" si="484"/>
        <v>0</v>
      </c>
      <c r="LBD75" s="5">
        <f t="shared" si="484"/>
        <v>0</v>
      </c>
      <c r="LBE75" s="5">
        <f t="shared" si="484"/>
        <v>0</v>
      </c>
      <c r="LBF75" s="5">
        <f t="shared" si="484"/>
        <v>0</v>
      </c>
      <c r="LBG75" s="5">
        <f t="shared" si="484"/>
        <v>0</v>
      </c>
      <c r="LBH75" s="5">
        <f t="shared" si="484"/>
        <v>0</v>
      </c>
      <c r="LBI75" s="5">
        <f t="shared" si="484"/>
        <v>0</v>
      </c>
      <c r="LBJ75" s="5">
        <f t="shared" si="484"/>
        <v>0</v>
      </c>
      <c r="LBK75" s="5">
        <f t="shared" si="484"/>
        <v>0</v>
      </c>
      <c r="LBL75" s="5">
        <f t="shared" si="484"/>
        <v>0</v>
      </c>
      <c r="LBM75" s="5">
        <f t="shared" si="484"/>
        <v>0</v>
      </c>
      <c r="LBN75" s="5">
        <f t="shared" si="484"/>
        <v>0</v>
      </c>
      <c r="LBO75" s="5">
        <f t="shared" si="484"/>
        <v>0</v>
      </c>
      <c r="LBP75" s="5">
        <f t="shared" si="484"/>
        <v>0</v>
      </c>
      <c r="LBQ75" s="5">
        <f t="shared" si="484"/>
        <v>0</v>
      </c>
      <c r="LBR75" s="5">
        <f t="shared" si="484"/>
        <v>0</v>
      </c>
      <c r="LBS75" s="5">
        <f t="shared" si="484"/>
        <v>0</v>
      </c>
      <c r="LBT75" s="5">
        <f t="shared" si="484"/>
        <v>0</v>
      </c>
      <c r="LBU75" s="5">
        <f t="shared" si="484"/>
        <v>0</v>
      </c>
      <c r="LBV75" s="5">
        <f t="shared" si="484"/>
        <v>0</v>
      </c>
      <c r="LBW75" s="5">
        <f t="shared" si="484"/>
        <v>0</v>
      </c>
      <c r="LBX75" s="5">
        <f t="shared" si="484"/>
        <v>0</v>
      </c>
      <c r="LBY75" s="5">
        <f t="shared" si="484"/>
        <v>0</v>
      </c>
      <c r="LBZ75" s="5">
        <f t="shared" si="484"/>
        <v>0</v>
      </c>
      <c r="LCA75" s="5">
        <f t="shared" si="484"/>
        <v>0</v>
      </c>
      <c r="LCB75" s="5">
        <f t="shared" si="484"/>
        <v>0</v>
      </c>
      <c r="LCC75" s="5">
        <f t="shared" si="484"/>
        <v>0</v>
      </c>
      <c r="LCD75" s="5">
        <f t="shared" si="484"/>
        <v>0</v>
      </c>
      <c r="LCE75" s="5">
        <f t="shared" si="484"/>
        <v>0</v>
      </c>
      <c r="LCF75" s="5">
        <f t="shared" si="484"/>
        <v>0</v>
      </c>
      <c r="LCG75" s="5">
        <f t="shared" si="484"/>
        <v>0</v>
      </c>
      <c r="LCH75" s="5">
        <f t="shared" si="484"/>
        <v>0</v>
      </c>
      <c r="LCI75" s="5">
        <f t="shared" ref="LCI75:LET75" si="485">IF(LCI2&gt;year_stop,0,LCH78)</f>
        <v>0</v>
      </c>
      <c r="LCJ75" s="5">
        <f t="shared" si="485"/>
        <v>0</v>
      </c>
      <c r="LCK75" s="5">
        <f t="shared" si="485"/>
        <v>0</v>
      </c>
      <c r="LCL75" s="5">
        <f t="shared" si="485"/>
        <v>0</v>
      </c>
      <c r="LCM75" s="5">
        <f t="shared" si="485"/>
        <v>0</v>
      </c>
      <c r="LCN75" s="5">
        <f t="shared" si="485"/>
        <v>0</v>
      </c>
      <c r="LCO75" s="5">
        <f t="shared" si="485"/>
        <v>0</v>
      </c>
      <c r="LCP75" s="5">
        <f t="shared" si="485"/>
        <v>0</v>
      </c>
      <c r="LCQ75" s="5">
        <f t="shared" si="485"/>
        <v>0</v>
      </c>
      <c r="LCR75" s="5">
        <f t="shared" si="485"/>
        <v>0</v>
      </c>
      <c r="LCS75" s="5">
        <f t="shared" si="485"/>
        <v>0</v>
      </c>
      <c r="LCT75" s="5">
        <f t="shared" si="485"/>
        <v>0</v>
      </c>
      <c r="LCU75" s="5">
        <f t="shared" si="485"/>
        <v>0</v>
      </c>
      <c r="LCV75" s="5">
        <f t="shared" si="485"/>
        <v>0</v>
      </c>
      <c r="LCW75" s="5">
        <f t="shared" si="485"/>
        <v>0</v>
      </c>
      <c r="LCX75" s="5">
        <f t="shared" si="485"/>
        <v>0</v>
      </c>
      <c r="LCY75" s="5">
        <f t="shared" si="485"/>
        <v>0</v>
      </c>
      <c r="LCZ75" s="5">
        <f t="shared" si="485"/>
        <v>0</v>
      </c>
      <c r="LDA75" s="5">
        <f t="shared" si="485"/>
        <v>0</v>
      </c>
      <c r="LDB75" s="5">
        <f t="shared" si="485"/>
        <v>0</v>
      </c>
      <c r="LDC75" s="5">
        <f t="shared" si="485"/>
        <v>0</v>
      </c>
      <c r="LDD75" s="5">
        <f t="shared" si="485"/>
        <v>0</v>
      </c>
      <c r="LDE75" s="5">
        <f t="shared" si="485"/>
        <v>0</v>
      </c>
      <c r="LDF75" s="5">
        <f t="shared" si="485"/>
        <v>0</v>
      </c>
      <c r="LDG75" s="5">
        <f t="shared" si="485"/>
        <v>0</v>
      </c>
      <c r="LDH75" s="5">
        <f t="shared" si="485"/>
        <v>0</v>
      </c>
      <c r="LDI75" s="5">
        <f t="shared" si="485"/>
        <v>0</v>
      </c>
      <c r="LDJ75" s="5">
        <f t="shared" si="485"/>
        <v>0</v>
      </c>
      <c r="LDK75" s="5">
        <f t="shared" si="485"/>
        <v>0</v>
      </c>
      <c r="LDL75" s="5">
        <f t="shared" si="485"/>
        <v>0</v>
      </c>
      <c r="LDM75" s="5">
        <f t="shared" si="485"/>
        <v>0</v>
      </c>
      <c r="LDN75" s="5">
        <f t="shared" si="485"/>
        <v>0</v>
      </c>
      <c r="LDO75" s="5">
        <f t="shared" si="485"/>
        <v>0</v>
      </c>
      <c r="LDP75" s="5">
        <f t="shared" si="485"/>
        <v>0</v>
      </c>
      <c r="LDQ75" s="5">
        <f t="shared" si="485"/>
        <v>0</v>
      </c>
      <c r="LDR75" s="5">
        <f t="shared" si="485"/>
        <v>0</v>
      </c>
      <c r="LDS75" s="5">
        <f t="shared" si="485"/>
        <v>0</v>
      </c>
      <c r="LDT75" s="5">
        <f t="shared" si="485"/>
        <v>0</v>
      </c>
      <c r="LDU75" s="5">
        <f t="shared" si="485"/>
        <v>0</v>
      </c>
      <c r="LDV75" s="5">
        <f t="shared" si="485"/>
        <v>0</v>
      </c>
      <c r="LDW75" s="5">
        <f t="shared" si="485"/>
        <v>0</v>
      </c>
      <c r="LDX75" s="5">
        <f t="shared" si="485"/>
        <v>0</v>
      </c>
      <c r="LDY75" s="5">
        <f t="shared" si="485"/>
        <v>0</v>
      </c>
      <c r="LDZ75" s="5">
        <f t="shared" si="485"/>
        <v>0</v>
      </c>
      <c r="LEA75" s="5">
        <f t="shared" si="485"/>
        <v>0</v>
      </c>
      <c r="LEB75" s="5">
        <f t="shared" si="485"/>
        <v>0</v>
      </c>
      <c r="LEC75" s="5">
        <f t="shared" si="485"/>
        <v>0</v>
      </c>
      <c r="LED75" s="5">
        <f t="shared" si="485"/>
        <v>0</v>
      </c>
      <c r="LEE75" s="5">
        <f t="shared" si="485"/>
        <v>0</v>
      </c>
      <c r="LEF75" s="5">
        <f t="shared" si="485"/>
        <v>0</v>
      </c>
      <c r="LEG75" s="5">
        <f t="shared" si="485"/>
        <v>0</v>
      </c>
      <c r="LEH75" s="5">
        <f t="shared" si="485"/>
        <v>0</v>
      </c>
      <c r="LEI75" s="5">
        <f t="shared" si="485"/>
        <v>0</v>
      </c>
      <c r="LEJ75" s="5">
        <f t="shared" si="485"/>
        <v>0</v>
      </c>
      <c r="LEK75" s="5">
        <f t="shared" si="485"/>
        <v>0</v>
      </c>
      <c r="LEL75" s="5">
        <f t="shared" si="485"/>
        <v>0</v>
      </c>
      <c r="LEM75" s="5">
        <f t="shared" si="485"/>
        <v>0</v>
      </c>
      <c r="LEN75" s="5">
        <f t="shared" si="485"/>
        <v>0</v>
      </c>
      <c r="LEO75" s="5">
        <f t="shared" si="485"/>
        <v>0</v>
      </c>
      <c r="LEP75" s="5">
        <f t="shared" si="485"/>
        <v>0</v>
      </c>
      <c r="LEQ75" s="5">
        <f t="shared" si="485"/>
        <v>0</v>
      </c>
      <c r="LER75" s="5">
        <f t="shared" si="485"/>
        <v>0</v>
      </c>
      <c r="LES75" s="5">
        <f t="shared" si="485"/>
        <v>0</v>
      </c>
      <c r="LET75" s="5">
        <f t="shared" si="485"/>
        <v>0</v>
      </c>
      <c r="LEU75" s="5">
        <f t="shared" ref="LEU75:LHF75" si="486">IF(LEU2&gt;year_stop,0,LET78)</f>
        <v>0</v>
      </c>
      <c r="LEV75" s="5">
        <f t="shared" si="486"/>
        <v>0</v>
      </c>
      <c r="LEW75" s="5">
        <f t="shared" si="486"/>
        <v>0</v>
      </c>
      <c r="LEX75" s="5">
        <f t="shared" si="486"/>
        <v>0</v>
      </c>
      <c r="LEY75" s="5">
        <f t="shared" si="486"/>
        <v>0</v>
      </c>
      <c r="LEZ75" s="5">
        <f t="shared" si="486"/>
        <v>0</v>
      </c>
      <c r="LFA75" s="5">
        <f t="shared" si="486"/>
        <v>0</v>
      </c>
      <c r="LFB75" s="5">
        <f t="shared" si="486"/>
        <v>0</v>
      </c>
      <c r="LFC75" s="5">
        <f t="shared" si="486"/>
        <v>0</v>
      </c>
      <c r="LFD75" s="5">
        <f t="shared" si="486"/>
        <v>0</v>
      </c>
      <c r="LFE75" s="5">
        <f t="shared" si="486"/>
        <v>0</v>
      </c>
      <c r="LFF75" s="5">
        <f t="shared" si="486"/>
        <v>0</v>
      </c>
      <c r="LFG75" s="5">
        <f t="shared" si="486"/>
        <v>0</v>
      </c>
      <c r="LFH75" s="5">
        <f t="shared" si="486"/>
        <v>0</v>
      </c>
      <c r="LFI75" s="5">
        <f t="shared" si="486"/>
        <v>0</v>
      </c>
      <c r="LFJ75" s="5">
        <f t="shared" si="486"/>
        <v>0</v>
      </c>
      <c r="LFK75" s="5">
        <f t="shared" si="486"/>
        <v>0</v>
      </c>
      <c r="LFL75" s="5">
        <f t="shared" si="486"/>
        <v>0</v>
      </c>
      <c r="LFM75" s="5">
        <f t="shared" si="486"/>
        <v>0</v>
      </c>
      <c r="LFN75" s="5">
        <f t="shared" si="486"/>
        <v>0</v>
      </c>
      <c r="LFO75" s="5">
        <f t="shared" si="486"/>
        <v>0</v>
      </c>
      <c r="LFP75" s="5">
        <f t="shared" si="486"/>
        <v>0</v>
      </c>
      <c r="LFQ75" s="5">
        <f t="shared" si="486"/>
        <v>0</v>
      </c>
      <c r="LFR75" s="5">
        <f t="shared" si="486"/>
        <v>0</v>
      </c>
      <c r="LFS75" s="5">
        <f t="shared" si="486"/>
        <v>0</v>
      </c>
      <c r="LFT75" s="5">
        <f t="shared" si="486"/>
        <v>0</v>
      </c>
      <c r="LFU75" s="5">
        <f t="shared" si="486"/>
        <v>0</v>
      </c>
      <c r="LFV75" s="5">
        <f t="shared" si="486"/>
        <v>0</v>
      </c>
      <c r="LFW75" s="5">
        <f t="shared" si="486"/>
        <v>0</v>
      </c>
      <c r="LFX75" s="5">
        <f t="shared" si="486"/>
        <v>0</v>
      </c>
      <c r="LFY75" s="5">
        <f t="shared" si="486"/>
        <v>0</v>
      </c>
      <c r="LFZ75" s="5">
        <f t="shared" si="486"/>
        <v>0</v>
      </c>
      <c r="LGA75" s="5">
        <f t="shared" si="486"/>
        <v>0</v>
      </c>
      <c r="LGB75" s="5">
        <f t="shared" si="486"/>
        <v>0</v>
      </c>
      <c r="LGC75" s="5">
        <f t="shared" si="486"/>
        <v>0</v>
      </c>
      <c r="LGD75" s="5">
        <f t="shared" si="486"/>
        <v>0</v>
      </c>
      <c r="LGE75" s="5">
        <f t="shared" si="486"/>
        <v>0</v>
      </c>
      <c r="LGF75" s="5">
        <f t="shared" si="486"/>
        <v>0</v>
      </c>
      <c r="LGG75" s="5">
        <f t="shared" si="486"/>
        <v>0</v>
      </c>
      <c r="LGH75" s="5">
        <f t="shared" si="486"/>
        <v>0</v>
      </c>
      <c r="LGI75" s="5">
        <f t="shared" si="486"/>
        <v>0</v>
      </c>
      <c r="LGJ75" s="5">
        <f t="shared" si="486"/>
        <v>0</v>
      </c>
      <c r="LGK75" s="5">
        <f t="shared" si="486"/>
        <v>0</v>
      </c>
      <c r="LGL75" s="5">
        <f t="shared" si="486"/>
        <v>0</v>
      </c>
      <c r="LGM75" s="5">
        <f t="shared" si="486"/>
        <v>0</v>
      </c>
      <c r="LGN75" s="5">
        <f t="shared" si="486"/>
        <v>0</v>
      </c>
      <c r="LGO75" s="5">
        <f t="shared" si="486"/>
        <v>0</v>
      </c>
      <c r="LGP75" s="5">
        <f t="shared" si="486"/>
        <v>0</v>
      </c>
      <c r="LGQ75" s="5">
        <f t="shared" si="486"/>
        <v>0</v>
      </c>
      <c r="LGR75" s="5">
        <f t="shared" si="486"/>
        <v>0</v>
      </c>
      <c r="LGS75" s="5">
        <f t="shared" si="486"/>
        <v>0</v>
      </c>
      <c r="LGT75" s="5">
        <f t="shared" si="486"/>
        <v>0</v>
      </c>
      <c r="LGU75" s="5">
        <f t="shared" si="486"/>
        <v>0</v>
      </c>
      <c r="LGV75" s="5">
        <f t="shared" si="486"/>
        <v>0</v>
      </c>
      <c r="LGW75" s="5">
        <f t="shared" si="486"/>
        <v>0</v>
      </c>
      <c r="LGX75" s="5">
        <f t="shared" si="486"/>
        <v>0</v>
      </c>
      <c r="LGY75" s="5">
        <f t="shared" si="486"/>
        <v>0</v>
      </c>
      <c r="LGZ75" s="5">
        <f t="shared" si="486"/>
        <v>0</v>
      </c>
      <c r="LHA75" s="5">
        <f t="shared" si="486"/>
        <v>0</v>
      </c>
      <c r="LHB75" s="5">
        <f t="shared" si="486"/>
        <v>0</v>
      </c>
      <c r="LHC75" s="5">
        <f t="shared" si="486"/>
        <v>0</v>
      </c>
      <c r="LHD75" s="5">
        <f t="shared" si="486"/>
        <v>0</v>
      </c>
      <c r="LHE75" s="5">
        <f t="shared" si="486"/>
        <v>0</v>
      </c>
      <c r="LHF75" s="5">
        <f t="shared" si="486"/>
        <v>0</v>
      </c>
      <c r="LHG75" s="5">
        <f t="shared" ref="LHG75:LJR75" si="487">IF(LHG2&gt;year_stop,0,LHF78)</f>
        <v>0</v>
      </c>
      <c r="LHH75" s="5">
        <f t="shared" si="487"/>
        <v>0</v>
      </c>
      <c r="LHI75" s="5">
        <f t="shared" si="487"/>
        <v>0</v>
      </c>
      <c r="LHJ75" s="5">
        <f t="shared" si="487"/>
        <v>0</v>
      </c>
      <c r="LHK75" s="5">
        <f t="shared" si="487"/>
        <v>0</v>
      </c>
      <c r="LHL75" s="5">
        <f t="shared" si="487"/>
        <v>0</v>
      </c>
      <c r="LHM75" s="5">
        <f t="shared" si="487"/>
        <v>0</v>
      </c>
      <c r="LHN75" s="5">
        <f t="shared" si="487"/>
        <v>0</v>
      </c>
      <c r="LHO75" s="5">
        <f t="shared" si="487"/>
        <v>0</v>
      </c>
      <c r="LHP75" s="5">
        <f t="shared" si="487"/>
        <v>0</v>
      </c>
      <c r="LHQ75" s="5">
        <f t="shared" si="487"/>
        <v>0</v>
      </c>
      <c r="LHR75" s="5">
        <f t="shared" si="487"/>
        <v>0</v>
      </c>
      <c r="LHS75" s="5">
        <f t="shared" si="487"/>
        <v>0</v>
      </c>
      <c r="LHT75" s="5">
        <f t="shared" si="487"/>
        <v>0</v>
      </c>
      <c r="LHU75" s="5">
        <f t="shared" si="487"/>
        <v>0</v>
      </c>
      <c r="LHV75" s="5">
        <f t="shared" si="487"/>
        <v>0</v>
      </c>
      <c r="LHW75" s="5">
        <f t="shared" si="487"/>
        <v>0</v>
      </c>
      <c r="LHX75" s="5">
        <f t="shared" si="487"/>
        <v>0</v>
      </c>
      <c r="LHY75" s="5">
        <f t="shared" si="487"/>
        <v>0</v>
      </c>
      <c r="LHZ75" s="5">
        <f t="shared" si="487"/>
        <v>0</v>
      </c>
      <c r="LIA75" s="5">
        <f t="shared" si="487"/>
        <v>0</v>
      </c>
      <c r="LIB75" s="5">
        <f t="shared" si="487"/>
        <v>0</v>
      </c>
      <c r="LIC75" s="5">
        <f t="shared" si="487"/>
        <v>0</v>
      </c>
      <c r="LID75" s="5">
        <f t="shared" si="487"/>
        <v>0</v>
      </c>
      <c r="LIE75" s="5">
        <f t="shared" si="487"/>
        <v>0</v>
      </c>
      <c r="LIF75" s="5">
        <f t="shared" si="487"/>
        <v>0</v>
      </c>
      <c r="LIG75" s="5">
        <f t="shared" si="487"/>
        <v>0</v>
      </c>
      <c r="LIH75" s="5">
        <f t="shared" si="487"/>
        <v>0</v>
      </c>
      <c r="LII75" s="5">
        <f t="shared" si="487"/>
        <v>0</v>
      </c>
      <c r="LIJ75" s="5">
        <f t="shared" si="487"/>
        <v>0</v>
      </c>
      <c r="LIK75" s="5">
        <f t="shared" si="487"/>
        <v>0</v>
      </c>
      <c r="LIL75" s="5">
        <f t="shared" si="487"/>
        <v>0</v>
      </c>
      <c r="LIM75" s="5">
        <f t="shared" si="487"/>
        <v>0</v>
      </c>
      <c r="LIN75" s="5">
        <f t="shared" si="487"/>
        <v>0</v>
      </c>
      <c r="LIO75" s="5">
        <f t="shared" si="487"/>
        <v>0</v>
      </c>
      <c r="LIP75" s="5">
        <f t="shared" si="487"/>
        <v>0</v>
      </c>
      <c r="LIQ75" s="5">
        <f t="shared" si="487"/>
        <v>0</v>
      </c>
      <c r="LIR75" s="5">
        <f t="shared" si="487"/>
        <v>0</v>
      </c>
      <c r="LIS75" s="5">
        <f t="shared" si="487"/>
        <v>0</v>
      </c>
      <c r="LIT75" s="5">
        <f t="shared" si="487"/>
        <v>0</v>
      </c>
      <c r="LIU75" s="5">
        <f t="shared" si="487"/>
        <v>0</v>
      </c>
      <c r="LIV75" s="5">
        <f t="shared" si="487"/>
        <v>0</v>
      </c>
      <c r="LIW75" s="5">
        <f t="shared" si="487"/>
        <v>0</v>
      </c>
      <c r="LIX75" s="5">
        <f t="shared" si="487"/>
        <v>0</v>
      </c>
      <c r="LIY75" s="5">
        <f t="shared" si="487"/>
        <v>0</v>
      </c>
      <c r="LIZ75" s="5">
        <f t="shared" si="487"/>
        <v>0</v>
      </c>
      <c r="LJA75" s="5">
        <f t="shared" si="487"/>
        <v>0</v>
      </c>
      <c r="LJB75" s="5">
        <f t="shared" si="487"/>
        <v>0</v>
      </c>
      <c r="LJC75" s="5">
        <f t="shared" si="487"/>
        <v>0</v>
      </c>
      <c r="LJD75" s="5">
        <f t="shared" si="487"/>
        <v>0</v>
      </c>
      <c r="LJE75" s="5">
        <f t="shared" si="487"/>
        <v>0</v>
      </c>
      <c r="LJF75" s="5">
        <f t="shared" si="487"/>
        <v>0</v>
      </c>
      <c r="LJG75" s="5">
        <f t="shared" si="487"/>
        <v>0</v>
      </c>
      <c r="LJH75" s="5">
        <f t="shared" si="487"/>
        <v>0</v>
      </c>
      <c r="LJI75" s="5">
        <f t="shared" si="487"/>
        <v>0</v>
      </c>
      <c r="LJJ75" s="5">
        <f t="shared" si="487"/>
        <v>0</v>
      </c>
      <c r="LJK75" s="5">
        <f t="shared" si="487"/>
        <v>0</v>
      </c>
      <c r="LJL75" s="5">
        <f t="shared" si="487"/>
        <v>0</v>
      </c>
      <c r="LJM75" s="5">
        <f t="shared" si="487"/>
        <v>0</v>
      </c>
      <c r="LJN75" s="5">
        <f t="shared" si="487"/>
        <v>0</v>
      </c>
      <c r="LJO75" s="5">
        <f t="shared" si="487"/>
        <v>0</v>
      </c>
      <c r="LJP75" s="5">
        <f t="shared" si="487"/>
        <v>0</v>
      </c>
      <c r="LJQ75" s="5">
        <f t="shared" si="487"/>
        <v>0</v>
      </c>
      <c r="LJR75" s="5">
        <f t="shared" si="487"/>
        <v>0</v>
      </c>
      <c r="LJS75" s="5">
        <f t="shared" ref="LJS75:LMD75" si="488">IF(LJS2&gt;year_stop,0,LJR78)</f>
        <v>0</v>
      </c>
      <c r="LJT75" s="5">
        <f t="shared" si="488"/>
        <v>0</v>
      </c>
      <c r="LJU75" s="5">
        <f t="shared" si="488"/>
        <v>0</v>
      </c>
      <c r="LJV75" s="5">
        <f t="shared" si="488"/>
        <v>0</v>
      </c>
      <c r="LJW75" s="5">
        <f t="shared" si="488"/>
        <v>0</v>
      </c>
      <c r="LJX75" s="5">
        <f t="shared" si="488"/>
        <v>0</v>
      </c>
      <c r="LJY75" s="5">
        <f t="shared" si="488"/>
        <v>0</v>
      </c>
      <c r="LJZ75" s="5">
        <f t="shared" si="488"/>
        <v>0</v>
      </c>
      <c r="LKA75" s="5">
        <f t="shared" si="488"/>
        <v>0</v>
      </c>
      <c r="LKB75" s="5">
        <f t="shared" si="488"/>
        <v>0</v>
      </c>
      <c r="LKC75" s="5">
        <f t="shared" si="488"/>
        <v>0</v>
      </c>
      <c r="LKD75" s="5">
        <f t="shared" si="488"/>
        <v>0</v>
      </c>
      <c r="LKE75" s="5">
        <f t="shared" si="488"/>
        <v>0</v>
      </c>
      <c r="LKF75" s="5">
        <f t="shared" si="488"/>
        <v>0</v>
      </c>
      <c r="LKG75" s="5">
        <f t="shared" si="488"/>
        <v>0</v>
      </c>
      <c r="LKH75" s="5">
        <f t="shared" si="488"/>
        <v>0</v>
      </c>
      <c r="LKI75" s="5">
        <f t="shared" si="488"/>
        <v>0</v>
      </c>
      <c r="LKJ75" s="5">
        <f t="shared" si="488"/>
        <v>0</v>
      </c>
      <c r="LKK75" s="5">
        <f t="shared" si="488"/>
        <v>0</v>
      </c>
      <c r="LKL75" s="5">
        <f t="shared" si="488"/>
        <v>0</v>
      </c>
      <c r="LKM75" s="5">
        <f t="shared" si="488"/>
        <v>0</v>
      </c>
      <c r="LKN75" s="5">
        <f t="shared" si="488"/>
        <v>0</v>
      </c>
      <c r="LKO75" s="5">
        <f t="shared" si="488"/>
        <v>0</v>
      </c>
      <c r="LKP75" s="5">
        <f t="shared" si="488"/>
        <v>0</v>
      </c>
      <c r="LKQ75" s="5">
        <f t="shared" si="488"/>
        <v>0</v>
      </c>
      <c r="LKR75" s="5">
        <f t="shared" si="488"/>
        <v>0</v>
      </c>
      <c r="LKS75" s="5">
        <f t="shared" si="488"/>
        <v>0</v>
      </c>
      <c r="LKT75" s="5">
        <f t="shared" si="488"/>
        <v>0</v>
      </c>
      <c r="LKU75" s="5">
        <f t="shared" si="488"/>
        <v>0</v>
      </c>
      <c r="LKV75" s="5">
        <f t="shared" si="488"/>
        <v>0</v>
      </c>
      <c r="LKW75" s="5">
        <f t="shared" si="488"/>
        <v>0</v>
      </c>
      <c r="LKX75" s="5">
        <f t="shared" si="488"/>
        <v>0</v>
      </c>
      <c r="LKY75" s="5">
        <f t="shared" si="488"/>
        <v>0</v>
      </c>
      <c r="LKZ75" s="5">
        <f t="shared" si="488"/>
        <v>0</v>
      </c>
      <c r="LLA75" s="5">
        <f t="shared" si="488"/>
        <v>0</v>
      </c>
      <c r="LLB75" s="5">
        <f t="shared" si="488"/>
        <v>0</v>
      </c>
      <c r="LLC75" s="5">
        <f t="shared" si="488"/>
        <v>0</v>
      </c>
      <c r="LLD75" s="5">
        <f t="shared" si="488"/>
        <v>0</v>
      </c>
      <c r="LLE75" s="5">
        <f t="shared" si="488"/>
        <v>0</v>
      </c>
      <c r="LLF75" s="5">
        <f t="shared" si="488"/>
        <v>0</v>
      </c>
      <c r="LLG75" s="5">
        <f t="shared" si="488"/>
        <v>0</v>
      </c>
      <c r="LLH75" s="5">
        <f t="shared" si="488"/>
        <v>0</v>
      </c>
      <c r="LLI75" s="5">
        <f t="shared" si="488"/>
        <v>0</v>
      </c>
      <c r="LLJ75" s="5">
        <f t="shared" si="488"/>
        <v>0</v>
      </c>
      <c r="LLK75" s="5">
        <f t="shared" si="488"/>
        <v>0</v>
      </c>
      <c r="LLL75" s="5">
        <f t="shared" si="488"/>
        <v>0</v>
      </c>
      <c r="LLM75" s="5">
        <f t="shared" si="488"/>
        <v>0</v>
      </c>
      <c r="LLN75" s="5">
        <f t="shared" si="488"/>
        <v>0</v>
      </c>
      <c r="LLO75" s="5">
        <f t="shared" si="488"/>
        <v>0</v>
      </c>
      <c r="LLP75" s="5">
        <f t="shared" si="488"/>
        <v>0</v>
      </c>
      <c r="LLQ75" s="5">
        <f t="shared" si="488"/>
        <v>0</v>
      </c>
      <c r="LLR75" s="5">
        <f t="shared" si="488"/>
        <v>0</v>
      </c>
      <c r="LLS75" s="5">
        <f t="shared" si="488"/>
        <v>0</v>
      </c>
      <c r="LLT75" s="5">
        <f t="shared" si="488"/>
        <v>0</v>
      </c>
      <c r="LLU75" s="5">
        <f t="shared" si="488"/>
        <v>0</v>
      </c>
      <c r="LLV75" s="5">
        <f t="shared" si="488"/>
        <v>0</v>
      </c>
      <c r="LLW75" s="5">
        <f t="shared" si="488"/>
        <v>0</v>
      </c>
      <c r="LLX75" s="5">
        <f t="shared" si="488"/>
        <v>0</v>
      </c>
      <c r="LLY75" s="5">
        <f t="shared" si="488"/>
        <v>0</v>
      </c>
      <c r="LLZ75" s="5">
        <f t="shared" si="488"/>
        <v>0</v>
      </c>
      <c r="LMA75" s="5">
        <f t="shared" si="488"/>
        <v>0</v>
      </c>
      <c r="LMB75" s="5">
        <f t="shared" si="488"/>
        <v>0</v>
      </c>
      <c r="LMC75" s="5">
        <f t="shared" si="488"/>
        <v>0</v>
      </c>
      <c r="LMD75" s="5">
        <f t="shared" si="488"/>
        <v>0</v>
      </c>
      <c r="LME75" s="5">
        <f t="shared" ref="LME75:LOP75" si="489">IF(LME2&gt;year_stop,0,LMD78)</f>
        <v>0</v>
      </c>
      <c r="LMF75" s="5">
        <f t="shared" si="489"/>
        <v>0</v>
      </c>
      <c r="LMG75" s="5">
        <f t="shared" si="489"/>
        <v>0</v>
      </c>
      <c r="LMH75" s="5">
        <f t="shared" si="489"/>
        <v>0</v>
      </c>
      <c r="LMI75" s="5">
        <f t="shared" si="489"/>
        <v>0</v>
      </c>
      <c r="LMJ75" s="5">
        <f t="shared" si="489"/>
        <v>0</v>
      </c>
      <c r="LMK75" s="5">
        <f t="shared" si="489"/>
        <v>0</v>
      </c>
      <c r="LML75" s="5">
        <f t="shared" si="489"/>
        <v>0</v>
      </c>
      <c r="LMM75" s="5">
        <f t="shared" si="489"/>
        <v>0</v>
      </c>
      <c r="LMN75" s="5">
        <f t="shared" si="489"/>
        <v>0</v>
      </c>
      <c r="LMO75" s="5">
        <f t="shared" si="489"/>
        <v>0</v>
      </c>
      <c r="LMP75" s="5">
        <f t="shared" si="489"/>
        <v>0</v>
      </c>
      <c r="LMQ75" s="5">
        <f t="shared" si="489"/>
        <v>0</v>
      </c>
      <c r="LMR75" s="5">
        <f t="shared" si="489"/>
        <v>0</v>
      </c>
      <c r="LMS75" s="5">
        <f t="shared" si="489"/>
        <v>0</v>
      </c>
      <c r="LMT75" s="5">
        <f t="shared" si="489"/>
        <v>0</v>
      </c>
      <c r="LMU75" s="5">
        <f t="shared" si="489"/>
        <v>0</v>
      </c>
      <c r="LMV75" s="5">
        <f t="shared" si="489"/>
        <v>0</v>
      </c>
      <c r="LMW75" s="5">
        <f t="shared" si="489"/>
        <v>0</v>
      </c>
      <c r="LMX75" s="5">
        <f t="shared" si="489"/>
        <v>0</v>
      </c>
      <c r="LMY75" s="5">
        <f t="shared" si="489"/>
        <v>0</v>
      </c>
      <c r="LMZ75" s="5">
        <f t="shared" si="489"/>
        <v>0</v>
      </c>
      <c r="LNA75" s="5">
        <f t="shared" si="489"/>
        <v>0</v>
      </c>
      <c r="LNB75" s="5">
        <f t="shared" si="489"/>
        <v>0</v>
      </c>
      <c r="LNC75" s="5">
        <f t="shared" si="489"/>
        <v>0</v>
      </c>
      <c r="LND75" s="5">
        <f t="shared" si="489"/>
        <v>0</v>
      </c>
      <c r="LNE75" s="5">
        <f t="shared" si="489"/>
        <v>0</v>
      </c>
      <c r="LNF75" s="5">
        <f t="shared" si="489"/>
        <v>0</v>
      </c>
      <c r="LNG75" s="5">
        <f t="shared" si="489"/>
        <v>0</v>
      </c>
      <c r="LNH75" s="5">
        <f t="shared" si="489"/>
        <v>0</v>
      </c>
      <c r="LNI75" s="5">
        <f t="shared" si="489"/>
        <v>0</v>
      </c>
      <c r="LNJ75" s="5">
        <f t="shared" si="489"/>
        <v>0</v>
      </c>
      <c r="LNK75" s="5">
        <f t="shared" si="489"/>
        <v>0</v>
      </c>
      <c r="LNL75" s="5">
        <f t="shared" si="489"/>
        <v>0</v>
      </c>
      <c r="LNM75" s="5">
        <f t="shared" si="489"/>
        <v>0</v>
      </c>
      <c r="LNN75" s="5">
        <f t="shared" si="489"/>
        <v>0</v>
      </c>
      <c r="LNO75" s="5">
        <f t="shared" si="489"/>
        <v>0</v>
      </c>
      <c r="LNP75" s="5">
        <f t="shared" si="489"/>
        <v>0</v>
      </c>
      <c r="LNQ75" s="5">
        <f t="shared" si="489"/>
        <v>0</v>
      </c>
      <c r="LNR75" s="5">
        <f t="shared" si="489"/>
        <v>0</v>
      </c>
      <c r="LNS75" s="5">
        <f t="shared" si="489"/>
        <v>0</v>
      </c>
      <c r="LNT75" s="5">
        <f t="shared" si="489"/>
        <v>0</v>
      </c>
      <c r="LNU75" s="5">
        <f t="shared" si="489"/>
        <v>0</v>
      </c>
      <c r="LNV75" s="5">
        <f t="shared" si="489"/>
        <v>0</v>
      </c>
      <c r="LNW75" s="5">
        <f t="shared" si="489"/>
        <v>0</v>
      </c>
      <c r="LNX75" s="5">
        <f t="shared" si="489"/>
        <v>0</v>
      </c>
      <c r="LNY75" s="5">
        <f t="shared" si="489"/>
        <v>0</v>
      </c>
      <c r="LNZ75" s="5">
        <f t="shared" si="489"/>
        <v>0</v>
      </c>
      <c r="LOA75" s="5">
        <f t="shared" si="489"/>
        <v>0</v>
      </c>
      <c r="LOB75" s="5">
        <f t="shared" si="489"/>
        <v>0</v>
      </c>
      <c r="LOC75" s="5">
        <f t="shared" si="489"/>
        <v>0</v>
      </c>
      <c r="LOD75" s="5">
        <f t="shared" si="489"/>
        <v>0</v>
      </c>
      <c r="LOE75" s="5">
        <f t="shared" si="489"/>
        <v>0</v>
      </c>
      <c r="LOF75" s="5">
        <f t="shared" si="489"/>
        <v>0</v>
      </c>
      <c r="LOG75" s="5">
        <f t="shared" si="489"/>
        <v>0</v>
      </c>
      <c r="LOH75" s="5">
        <f t="shared" si="489"/>
        <v>0</v>
      </c>
      <c r="LOI75" s="5">
        <f t="shared" si="489"/>
        <v>0</v>
      </c>
      <c r="LOJ75" s="5">
        <f t="shared" si="489"/>
        <v>0</v>
      </c>
      <c r="LOK75" s="5">
        <f t="shared" si="489"/>
        <v>0</v>
      </c>
      <c r="LOL75" s="5">
        <f t="shared" si="489"/>
        <v>0</v>
      </c>
      <c r="LOM75" s="5">
        <f t="shared" si="489"/>
        <v>0</v>
      </c>
      <c r="LON75" s="5">
        <f t="shared" si="489"/>
        <v>0</v>
      </c>
      <c r="LOO75" s="5">
        <f t="shared" si="489"/>
        <v>0</v>
      </c>
      <c r="LOP75" s="5">
        <f t="shared" si="489"/>
        <v>0</v>
      </c>
      <c r="LOQ75" s="5">
        <f t="shared" ref="LOQ75:LRB75" si="490">IF(LOQ2&gt;year_stop,0,LOP78)</f>
        <v>0</v>
      </c>
      <c r="LOR75" s="5">
        <f t="shared" si="490"/>
        <v>0</v>
      </c>
      <c r="LOS75" s="5">
        <f t="shared" si="490"/>
        <v>0</v>
      </c>
      <c r="LOT75" s="5">
        <f t="shared" si="490"/>
        <v>0</v>
      </c>
      <c r="LOU75" s="5">
        <f t="shared" si="490"/>
        <v>0</v>
      </c>
      <c r="LOV75" s="5">
        <f t="shared" si="490"/>
        <v>0</v>
      </c>
      <c r="LOW75" s="5">
        <f t="shared" si="490"/>
        <v>0</v>
      </c>
      <c r="LOX75" s="5">
        <f t="shared" si="490"/>
        <v>0</v>
      </c>
      <c r="LOY75" s="5">
        <f t="shared" si="490"/>
        <v>0</v>
      </c>
      <c r="LOZ75" s="5">
        <f t="shared" si="490"/>
        <v>0</v>
      </c>
      <c r="LPA75" s="5">
        <f t="shared" si="490"/>
        <v>0</v>
      </c>
      <c r="LPB75" s="5">
        <f t="shared" si="490"/>
        <v>0</v>
      </c>
      <c r="LPC75" s="5">
        <f t="shared" si="490"/>
        <v>0</v>
      </c>
      <c r="LPD75" s="5">
        <f t="shared" si="490"/>
        <v>0</v>
      </c>
      <c r="LPE75" s="5">
        <f t="shared" si="490"/>
        <v>0</v>
      </c>
      <c r="LPF75" s="5">
        <f t="shared" si="490"/>
        <v>0</v>
      </c>
      <c r="LPG75" s="5">
        <f t="shared" si="490"/>
        <v>0</v>
      </c>
      <c r="LPH75" s="5">
        <f t="shared" si="490"/>
        <v>0</v>
      </c>
      <c r="LPI75" s="5">
        <f t="shared" si="490"/>
        <v>0</v>
      </c>
      <c r="LPJ75" s="5">
        <f t="shared" si="490"/>
        <v>0</v>
      </c>
      <c r="LPK75" s="5">
        <f t="shared" si="490"/>
        <v>0</v>
      </c>
      <c r="LPL75" s="5">
        <f t="shared" si="490"/>
        <v>0</v>
      </c>
      <c r="LPM75" s="5">
        <f t="shared" si="490"/>
        <v>0</v>
      </c>
      <c r="LPN75" s="5">
        <f t="shared" si="490"/>
        <v>0</v>
      </c>
      <c r="LPO75" s="5">
        <f t="shared" si="490"/>
        <v>0</v>
      </c>
      <c r="LPP75" s="5">
        <f t="shared" si="490"/>
        <v>0</v>
      </c>
      <c r="LPQ75" s="5">
        <f t="shared" si="490"/>
        <v>0</v>
      </c>
      <c r="LPR75" s="5">
        <f t="shared" si="490"/>
        <v>0</v>
      </c>
      <c r="LPS75" s="5">
        <f t="shared" si="490"/>
        <v>0</v>
      </c>
      <c r="LPT75" s="5">
        <f t="shared" si="490"/>
        <v>0</v>
      </c>
      <c r="LPU75" s="5">
        <f t="shared" si="490"/>
        <v>0</v>
      </c>
      <c r="LPV75" s="5">
        <f t="shared" si="490"/>
        <v>0</v>
      </c>
      <c r="LPW75" s="5">
        <f t="shared" si="490"/>
        <v>0</v>
      </c>
      <c r="LPX75" s="5">
        <f t="shared" si="490"/>
        <v>0</v>
      </c>
      <c r="LPY75" s="5">
        <f t="shared" si="490"/>
        <v>0</v>
      </c>
      <c r="LPZ75" s="5">
        <f t="shared" si="490"/>
        <v>0</v>
      </c>
      <c r="LQA75" s="5">
        <f t="shared" si="490"/>
        <v>0</v>
      </c>
      <c r="LQB75" s="5">
        <f t="shared" si="490"/>
        <v>0</v>
      </c>
      <c r="LQC75" s="5">
        <f t="shared" si="490"/>
        <v>0</v>
      </c>
      <c r="LQD75" s="5">
        <f t="shared" si="490"/>
        <v>0</v>
      </c>
      <c r="LQE75" s="5">
        <f t="shared" si="490"/>
        <v>0</v>
      </c>
      <c r="LQF75" s="5">
        <f t="shared" si="490"/>
        <v>0</v>
      </c>
      <c r="LQG75" s="5">
        <f t="shared" si="490"/>
        <v>0</v>
      </c>
      <c r="LQH75" s="5">
        <f t="shared" si="490"/>
        <v>0</v>
      </c>
      <c r="LQI75" s="5">
        <f t="shared" si="490"/>
        <v>0</v>
      </c>
      <c r="LQJ75" s="5">
        <f t="shared" si="490"/>
        <v>0</v>
      </c>
      <c r="LQK75" s="5">
        <f t="shared" si="490"/>
        <v>0</v>
      </c>
      <c r="LQL75" s="5">
        <f t="shared" si="490"/>
        <v>0</v>
      </c>
      <c r="LQM75" s="5">
        <f t="shared" si="490"/>
        <v>0</v>
      </c>
      <c r="LQN75" s="5">
        <f t="shared" si="490"/>
        <v>0</v>
      </c>
      <c r="LQO75" s="5">
        <f t="shared" si="490"/>
        <v>0</v>
      </c>
      <c r="LQP75" s="5">
        <f t="shared" si="490"/>
        <v>0</v>
      </c>
      <c r="LQQ75" s="5">
        <f t="shared" si="490"/>
        <v>0</v>
      </c>
      <c r="LQR75" s="5">
        <f t="shared" si="490"/>
        <v>0</v>
      </c>
      <c r="LQS75" s="5">
        <f t="shared" si="490"/>
        <v>0</v>
      </c>
      <c r="LQT75" s="5">
        <f t="shared" si="490"/>
        <v>0</v>
      </c>
      <c r="LQU75" s="5">
        <f t="shared" si="490"/>
        <v>0</v>
      </c>
      <c r="LQV75" s="5">
        <f t="shared" si="490"/>
        <v>0</v>
      </c>
      <c r="LQW75" s="5">
        <f t="shared" si="490"/>
        <v>0</v>
      </c>
      <c r="LQX75" s="5">
        <f t="shared" si="490"/>
        <v>0</v>
      </c>
      <c r="LQY75" s="5">
        <f t="shared" si="490"/>
        <v>0</v>
      </c>
      <c r="LQZ75" s="5">
        <f t="shared" si="490"/>
        <v>0</v>
      </c>
      <c r="LRA75" s="5">
        <f t="shared" si="490"/>
        <v>0</v>
      </c>
      <c r="LRB75" s="5">
        <f t="shared" si="490"/>
        <v>0</v>
      </c>
      <c r="LRC75" s="5">
        <f t="shared" ref="LRC75:LTN75" si="491">IF(LRC2&gt;year_stop,0,LRB78)</f>
        <v>0</v>
      </c>
      <c r="LRD75" s="5">
        <f t="shared" si="491"/>
        <v>0</v>
      </c>
      <c r="LRE75" s="5">
        <f t="shared" si="491"/>
        <v>0</v>
      </c>
      <c r="LRF75" s="5">
        <f t="shared" si="491"/>
        <v>0</v>
      </c>
      <c r="LRG75" s="5">
        <f t="shared" si="491"/>
        <v>0</v>
      </c>
      <c r="LRH75" s="5">
        <f t="shared" si="491"/>
        <v>0</v>
      </c>
      <c r="LRI75" s="5">
        <f t="shared" si="491"/>
        <v>0</v>
      </c>
      <c r="LRJ75" s="5">
        <f t="shared" si="491"/>
        <v>0</v>
      </c>
      <c r="LRK75" s="5">
        <f t="shared" si="491"/>
        <v>0</v>
      </c>
      <c r="LRL75" s="5">
        <f t="shared" si="491"/>
        <v>0</v>
      </c>
      <c r="LRM75" s="5">
        <f t="shared" si="491"/>
        <v>0</v>
      </c>
      <c r="LRN75" s="5">
        <f t="shared" si="491"/>
        <v>0</v>
      </c>
      <c r="LRO75" s="5">
        <f t="shared" si="491"/>
        <v>0</v>
      </c>
      <c r="LRP75" s="5">
        <f t="shared" si="491"/>
        <v>0</v>
      </c>
      <c r="LRQ75" s="5">
        <f t="shared" si="491"/>
        <v>0</v>
      </c>
      <c r="LRR75" s="5">
        <f t="shared" si="491"/>
        <v>0</v>
      </c>
      <c r="LRS75" s="5">
        <f t="shared" si="491"/>
        <v>0</v>
      </c>
      <c r="LRT75" s="5">
        <f t="shared" si="491"/>
        <v>0</v>
      </c>
      <c r="LRU75" s="5">
        <f t="shared" si="491"/>
        <v>0</v>
      </c>
      <c r="LRV75" s="5">
        <f t="shared" si="491"/>
        <v>0</v>
      </c>
      <c r="LRW75" s="5">
        <f t="shared" si="491"/>
        <v>0</v>
      </c>
      <c r="LRX75" s="5">
        <f t="shared" si="491"/>
        <v>0</v>
      </c>
      <c r="LRY75" s="5">
        <f t="shared" si="491"/>
        <v>0</v>
      </c>
      <c r="LRZ75" s="5">
        <f t="shared" si="491"/>
        <v>0</v>
      </c>
      <c r="LSA75" s="5">
        <f t="shared" si="491"/>
        <v>0</v>
      </c>
      <c r="LSB75" s="5">
        <f t="shared" si="491"/>
        <v>0</v>
      </c>
      <c r="LSC75" s="5">
        <f t="shared" si="491"/>
        <v>0</v>
      </c>
      <c r="LSD75" s="5">
        <f t="shared" si="491"/>
        <v>0</v>
      </c>
      <c r="LSE75" s="5">
        <f t="shared" si="491"/>
        <v>0</v>
      </c>
      <c r="LSF75" s="5">
        <f t="shared" si="491"/>
        <v>0</v>
      </c>
      <c r="LSG75" s="5">
        <f t="shared" si="491"/>
        <v>0</v>
      </c>
      <c r="LSH75" s="5">
        <f t="shared" si="491"/>
        <v>0</v>
      </c>
      <c r="LSI75" s="5">
        <f t="shared" si="491"/>
        <v>0</v>
      </c>
      <c r="LSJ75" s="5">
        <f t="shared" si="491"/>
        <v>0</v>
      </c>
      <c r="LSK75" s="5">
        <f t="shared" si="491"/>
        <v>0</v>
      </c>
      <c r="LSL75" s="5">
        <f t="shared" si="491"/>
        <v>0</v>
      </c>
      <c r="LSM75" s="5">
        <f t="shared" si="491"/>
        <v>0</v>
      </c>
      <c r="LSN75" s="5">
        <f t="shared" si="491"/>
        <v>0</v>
      </c>
      <c r="LSO75" s="5">
        <f t="shared" si="491"/>
        <v>0</v>
      </c>
      <c r="LSP75" s="5">
        <f t="shared" si="491"/>
        <v>0</v>
      </c>
      <c r="LSQ75" s="5">
        <f t="shared" si="491"/>
        <v>0</v>
      </c>
      <c r="LSR75" s="5">
        <f t="shared" si="491"/>
        <v>0</v>
      </c>
      <c r="LSS75" s="5">
        <f t="shared" si="491"/>
        <v>0</v>
      </c>
      <c r="LST75" s="5">
        <f t="shared" si="491"/>
        <v>0</v>
      </c>
      <c r="LSU75" s="5">
        <f t="shared" si="491"/>
        <v>0</v>
      </c>
      <c r="LSV75" s="5">
        <f t="shared" si="491"/>
        <v>0</v>
      </c>
      <c r="LSW75" s="5">
        <f t="shared" si="491"/>
        <v>0</v>
      </c>
      <c r="LSX75" s="5">
        <f t="shared" si="491"/>
        <v>0</v>
      </c>
      <c r="LSY75" s="5">
        <f t="shared" si="491"/>
        <v>0</v>
      </c>
      <c r="LSZ75" s="5">
        <f t="shared" si="491"/>
        <v>0</v>
      </c>
      <c r="LTA75" s="5">
        <f t="shared" si="491"/>
        <v>0</v>
      </c>
      <c r="LTB75" s="5">
        <f t="shared" si="491"/>
        <v>0</v>
      </c>
      <c r="LTC75" s="5">
        <f t="shared" si="491"/>
        <v>0</v>
      </c>
      <c r="LTD75" s="5">
        <f t="shared" si="491"/>
        <v>0</v>
      </c>
      <c r="LTE75" s="5">
        <f t="shared" si="491"/>
        <v>0</v>
      </c>
      <c r="LTF75" s="5">
        <f t="shared" si="491"/>
        <v>0</v>
      </c>
      <c r="LTG75" s="5">
        <f t="shared" si="491"/>
        <v>0</v>
      </c>
      <c r="LTH75" s="5">
        <f t="shared" si="491"/>
        <v>0</v>
      </c>
      <c r="LTI75" s="5">
        <f t="shared" si="491"/>
        <v>0</v>
      </c>
      <c r="LTJ75" s="5">
        <f t="shared" si="491"/>
        <v>0</v>
      </c>
      <c r="LTK75" s="5">
        <f t="shared" si="491"/>
        <v>0</v>
      </c>
      <c r="LTL75" s="5">
        <f t="shared" si="491"/>
        <v>0</v>
      </c>
      <c r="LTM75" s="5">
        <f t="shared" si="491"/>
        <v>0</v>
      </c>
      <c r="LTN75" s="5">
        <f t="shared" si="491"/>
        <v>0</v>
      </c>
      <c r="LTO75" s="5">
        <f t="shared" ref="LTO75:LVZ75" si="492">IF(LTO2&gt;year_stop,0,LTN78)</f>
        <v>0</v>
      </c>
      <c r="LTP75" s="5">
        <f t="shared" si="492"/>
        <v>0</v>
      </c>
      <c r="LTQ75" s="5">
        <f t="shared" si="492"/>
        <v>0</v>
      </c>
      <c r="LTR75" s="5">
        <f t="shared" si="492"/>
        <v>0</v>
      </c>
      <c r="LTS75" s="5">
        <f t="shared" si="492"/>
        <v>0</v>
      </c>
      <c r="LTT75" s="5">
        <f t="shared" si="492"/>
        <v>0</v>
      </c>
      <c r="LTU75" s="5">
        <f t="shared" si="492"/>
        <v>0</v>
      </c>
      <c r="LTV75" s="5">
        <f t="shared" si="492"/>
        <v>0</v>
      </c>
      <c r="LTW75" s="5">
        <f t="shared" si="492"/>
        <v>0</v>
      </c>
      <c r="LTX75" s="5">
        <f t="shared" si="492"/>
        <v>0</v>
      </c>
      <c r="LTY75" s="5">
        <f t="shared" si="492"/>
        <v>0</v>
      </c>
      <c r="LTZ75" s="5">
        <f t="shared" si="492"/>
        <v>0</v>
      </c>
      <c r="LUA75" s="5">
        <f t="shared" si="492"/>
        <v>0</v>
      </c>
      <c r="LUB75" s="5">
        <f t="shared" si="492"/>
        <v>0</v>
      </c>
      <c r="LUC75" s="5">
        <f t="shared" si="492"/>
        <v>0</v>
      </c>
      <c r="LUD75" s="5">
        <f t="shared" si="492"/>
        <v>0</v>
      </c>
      <c r="LUE75" s="5">
        <f t="shared" si="492"/>
        <v>0</v>
      </c>
      <c r="LUF75" s="5">
        <f t="shared" si="492"/>
        <v>0</v>
      </c>
      <c r="LUG75" s="5">
        <f t="shared" si="492"/>
        <v>0</v>
      </c>
      <c r="LUH75" s="5">
        <f t="shared" si="492"/>
        <v>0</v>
      </c>
      <c r="LUI75" s="5">
        <f t="shared" si="492"/>
        <v>0</v>
      </c>
      <c r="LUJ75" s="5">
        <f t="shared" si="492"/>
        <v>0</v>
      </c>
      <c r="LUK75" s="5">
        <f t="shared" si="492"/>
        <v>0</v>
      </c>
      <c r="LUL75" s="5">
        <f t="shared" si="492"/>
        <v>0</v>
      </c>
      <c r="LUM75" s="5">
        <f t="shared" si="492"/>
        <v>0</v>
      </c>
      <c r="LUN75" s="5">
        <f t="shared" si="492"/>
        <v>0</v>
      </c>
      <c r="LUO75" s="5">
        <f t="shared" si="492"/>
        <v>0</v>
      </c>
      <c r="LUP75" s="5">
        <f t="shared" si="492"/>
        <v>0</v>
      </c>
      <c r="LUQ75" s="5">
        <f t="shared" si="492"/>
        <v>0</v>
      </c>
      <c r="LUR75" s="5">
        <f t="shared" si="492"/>
        <v>0</v>
      </c>
      <c r="LUS75" s="5">
        <f t="shared" si="492"/>
        <v>0</v>
      </c>
      <c r="LUT75" s="5">
        <f t="shared" si="492"/>
        <v>0</v>
      </c>
      <c r="LUU75" s="5">
        <f t="shared" si="492"/>
        <v>0</v>
      </c>
      <c r="LUV75" s="5">
        <f t="shared" si="492"/>
        <v>0</v>
      </c>
      <c r="LUW75" s="5">
        <f t="shared" si="492"/>
        <v>0</v>
      </c>
      <c r="LUX75" s="5">
        <f t="shared" si="492"/>
        <v>0</v>
      </c>
      <c r="LUY75" s="5">
        <f t="shared" si="492"/>
        <v>0</v>
      </c>
      <c r="LUZ75" s="5">
        <f t="shared" si="492"/>
        <v>0</v>
      </c>
      <c r="LVA75" s="5">
        <f t="shared" si="492"/>
        <v>0</v>
      </c>
      <c r="LVB75" s="5">
        <f t="shared" si="492"/>
        <v>0</v>
      </c>
      <c r="LVC75" s="5">
        <f t="shared" si="492"/>
        <v>0</v>
      </c>
      <c r="LVD75" s="5">
        <f t="shared" si="492"/>
        <v>0</v>
      </c>
      <c r="LVE75" s="5">
        <f t="shared" si="492"/>
        <v>0</v>
      </c>
      <c r="LVF75" s="5">
        <f t="shared" si="492"/>
        <v>0</v>
      </c>
      <c r="LVG75" s="5">
        <f t="shared" si="492"/>
        <v>0</v>
      </c>
      <c r="LVH75" s="5">
        <f t="shared" si="492"/>
        <v>0</v>
      </c>
      <c r="LVI75" s="5">
        <f t="shared" si="492"/>
        <v>0</v>
      </c>
      <c r="LVJ75" s="5">
        <f t="shared" si="492"/>
        <v>0</v>
      </c>
      <c r="LVK75" s="5">
        <f t="shared" si="492"/>
        <v>0</v>
      </c>
      <c r="LVL75" s="5">
        <f t="shared" si="492"/>
        <v>0</v>
      </c>
      <c r="LVM75" s="5">
        <f t="shared" si="492"/>
        <v>0</v>
      </c>
      <c r="LVN75" s="5">
        <f t="shared" si="492"/>
        <v>0</v>
      </c>
      <c r="LVO75" s="5">
        <f t="shared" si="492"/>
        <v>0</v>
      </c>
      <c r="LVP75" s="5">
        <f t="shared" si="492"/>
        <v>0</v>
      </c>
      <c r="LVQ75" s="5">
        <f t="shared" si="492"/>
        <v>0</v>
      </c>
      <c r="LVR75" s="5">
        <f t="shared" si="492"/>
        <v>0</v>
      </c>
      <c r="LVS75" s="5">
        <f t="shared" si="492"/>
        <v>0</v>
      </c>
      <c r="LVT75" s="5">
        <f t="shared" si="492"/>
        <v>0</v>
      </c>
      <c r="LVU75" s="5">
        <f t="shared" si="492"/>
        <v>0</v>
      </c>
      <c r="LVV75" s="5">
        <f t="shared" si="492"/>
        <v>0</v>
      </c>
      <c r="LVW75" s="5">
        <f t="shared" si="492"/>
        <v>0</v>
      </c>
      <c r="LVX75" s="5">
        <f t="shared" si="492"/>
        <v>0</v>
      </c>
      <c r="LVY75" s="5">
        <f t="shared" si="492"/>
        <v>0</v>
      </c>
      <c r="LVZ75" s="5">
        <f t="shared" si="492"/>
        <v>0</v>
      </c>
      <c r="LWA75" s="5">
        <f t="shared" ref="LWA75:LYL75" si="493">IF(LWA2&gt;year_stop,0,LVZ78)</f>
        <v>0</v>
      </c>
      <c r="LWB75" s="5">
        <f t="shared" si="493"/>
        <v>0</v>
      </c>
      <c r="LWC75" s="5">
        <f t="shared" si="493"/>
        <v>0</v>
      </c>
      <c r="LWD75" s="5">
        <f t="shared" si="493"/>
        <v>0</v>
      </c>
      <c r="LWE75" s="5">
        <f t="shared" si="493"/>
        <v>0</v>
      </c>
      <c r="LWF75" s="5">
        <f t="shared" si="493"/>
        <v>0</v>
      </c>
      <c r="LWG75" s="5">
        <f t="shared" si="493"/>
        <v>0</v>
      </c>
      <c r="LWH75" s="5">
        <f t="shared" si="493"/>
        <v>0</v>
      </c>
      <c r="LWI75" s="5">
        <f t="shared" si="493"/>
        <v>0</v>
      </c>
      <c r="LWJ75" s="5">
        <f t="shared" si="493"/>
        <v>0</v>
      </c>
      <c r="LWK75" s="5">
        <f t="shared" si="493"/>
        <v>0</v>
      </c>
      <c r="LWL75" s="5">
        <f t="shared" si="493"/>
        <v>0</v>
      </c>
      <c r="LWM75" s="5">
        <f t="shared" si="493"/>
        <v>0</v>
      </c>
      <c r="LWN75" s="5">
        <f t="shared" si="493"/>
        <v>0</v>
      </c>
      <c r="LWO75" s="5">
        <f t="shared" si="493"/>
        <v>0</v>
      </c>
      <c r="LWP75" s="5">
        <f t="shared" si="493"/>
        <v>0</v>
      </c>
      <c r="LWQ75" s="5">
        <f t="shared" si="493"/>
        <v>0</v>
      </c>
      <c r="LWR75" s="5">
        <f t="shared" si="493"/>
        <v>0</v>
      </c>
      <c r="LWS75" s="5">
        <f t="shared" si="493"/>
        <v>0</v>
      </c>
      <c r="LWT75" s="5">
        <f t="shared" si="493"/>
        <v>0</v>
      </c>
      <c r="LWU75" s="5">
        <f t="shared" si="493"/>
        <v>0</v>
      </c>
      <c r="LWV75" s="5">
        <f t="shared" si="493"/>
        <v>0</v>
      </c>
      <c r="LWW75" s="5">
        <f t="shared" si="493"/>
        <v>0</v>
      </c>
      <c r="LWX75" s="5">
        <f t="shared" si="493"/>
        <v>0</v>
      </c>
      <c r="LWY75" s="5">
        <f t="shared" si="493"/>
        <v>0</v>
      </c>
      <c r="LWZ75" s="5">
        <f t="shared" si="493"/>
        <v>0</v>
      </c>
      <c r="LXA75" s="5">
        <f t="shared" si="493"/>
        <v>0</v>
      </c>
      <c r="LXB75" s="5">
        <f t="shared" si="493"/>
        <v>0</v>
      </c>
      <c r="LXC75" s="5">
        <f t="shared" si="493"/>
        <v>0</v>
      </c>
      <c r="LXD75" s="5">
        <f t="shared" si="493"/>
        <v>0</v>
      </c>
      <c r="LXE75" s="5">
        <f t="shared" si="493"/>
        <v>0</v>
      </c>
      <c r="LXF75" s="5">
        <f t="shared" si="493"/>
        <v>0</v>
      </c>
      <c r="LXG75" s="5">
        <f t="shared" si="493"/>
        <v>0</v>
      </c>
      <c r="LXH75" s="5">
        <f t="shared" si="493"/>
        <v>0</v>
      </c>
      <c r="LXI75" s="5">
        <f t="shared" si="493"/>
        <v>0</v>
      </c>
      <c r="LXJ75" s="5">
        <f t="shared" si="493"/>
        <v>0</v>
      </c>
      <c r="LXK75" s="5">
        <f t="shared" si="493"/>
        <v>0</v>
      </c>
      <c r="LXL75" s="5">
        <f t="shared" si="493"/>
        <v>0</v>
      </c>
      <c r="LXM75" s="5">
        <f t="shared" si="493"/>
        <v>0</v>
      </c>
      <c r="LXN75" s="5">
        <f t="shared" si="493"/>
        <v>0</v>
      </c>
      <c r="LXO75" s="5">
        <f t="shared" si="493"/>
        <v>0</v>
      </c>
      <c r="LXP75" s="5">
        <f t="shared" si="493"/>
        <v>0</v>
      </c>
      <c r="LXQ75" s="5">
        <f t="shared" si="493"/>
        <v>0</v>
      </c>
      <c r="LXR75" s="5">
        <f t="shared" si="493"/>
        <v>0</v>
      </c>
      <c r="LXS75" s="5">
        <f t="shared" si="493"/>
        <v>0</v>
      </c>
      <c r="LXT75" s="5">
        <f t="shared" si="493"/>
        <v>0</v>
      </c>
      <c r="LXU75" s="5">
        <f t="shared" si="493"/>
        <v>0</v>
      </c>
      <c r="LXV75" s="5">
        <f t="shared" si="493"/>
        <v>0</v>
      </c>
      <c r="LXW75" s="5">
        <f t="shared" si="493"/>
        <v>0</v>
      </c>
      <c r="LXX75" s="5">
        <f t="shared" si="493"/>
        <v>0</v>
      </c>
      <c r="LXY75" s="5">
        <f t="shared" si="493"/>
        <v>0</v>
      </c>
      <c r="LXZ75" s="5">
        <f t="shared" si="493"/>
        <v>0</v>
      </c>
      <c r="LYA75" s="5">
        <f t="shared" si="493"/>
        <v>0</v>
      </c>
      <c r="LYB75" s="5">
        <f t="shared" si="493"/>
        <v>0</v>
      </c>
      <c r="LYC75" s="5">
        <f t="shared" si="493"/>
        <v>0</v>
      </c>
      <c r="LYD75" s="5">
        <f t="shared" si="493"/>
        <v>0</v>
      </c>
      <c r="LYE75" s="5">
        <f t="shared" si="493"/>
        <v>0</v>
      </c>
      <c r="LYF75" s="5">
        <f t="shared" si="493"/>
        <v>0</v>
      </c>
      <c r="LYG75" s="5">
        <f t="shared" si="493"/>
        <v>0</v>
      </c>
      <c r="LYH75" s="5">
        <f t="shared" si="493"/>
        <v>0</v>
      </c>
      <c r="LYI75" s="5">
        <f t="shared" si="493"/>
        <v>0</v>
      </c>
      <c r="LYJ75" s="5">
        <f t="shared" si="493"/>
        <v>0</v>
      </c>
      <c r="LYK75" s="5">
        <f t="shared" si="493"/>
        <v>0</v>
      </c>
      <c r="LYL75" s="5">
        <f t="shared" si="493"/>
        <v>0</v>
      </c>
      <c r="LYM75" s="5">
        <f t="shared" ref="LYM75:MAX75" si="494">IF(LYM2&gt;year_stop,0,LYL78)</f>
        <v>0</v>
      </c>
      <c r="LYN75" s="5">
        <f t="shared" si="494"/>
        <v>0</v>
      </c>
      <c r="LYO75" s="5">
        <f t="shared" si="494"/>
        <v>0</v>
      </c>
      <c r="LYP75" s="5">
        <f t="shared" si="494"/>
        <v>0</v>
      </c>
      <c r="LYQ75" s="5">
        <f t="shared" si="494"/>
        <v>0</v>
      </c>
      <c r="LYR75" s="5">
        <f t="shared" si="494"/>
        <v>0</v>
      </c>
      <c r="LYS75" s="5">
        <f t="shared" si="494"/>
        <v>0</v>
      </c>
      <c r="LYT75" s="5">
        <f t="shared" si="494"/>
        <v>0</v>
      </c>
      <c r="LYU75" s="5">
        <f t="shared" si="494"/>
        <v>0</v>
      </c>
      <c r="LYV75" s="5">
        <f t="shared" si="494"/>
        <v>0</v>
      </c>
      <c r="LYW75" s="5">
        <f t="shared" si="494"/>
        <v>0</v>
      </c>
      <c r="LYX75" s="5">
        <f t="shared" si="494"/>
        <v>0</v>
      </c>
      <c r="LYY75" s="5">
        <f t="shared" si="494"/>
        <v>0</v>
      </c>
      <c r="LYZ75" s="5">
        <f t="shared" si="494"/>
        <v>0</v>
      </c>
      <c r="LZA75" s="5">
        <f t="shared" si="494"/>
        <v>0</v>
      </c>
      <c r="LZB75" s="5">
        <f t="shared" si="494"/>
        <v>0</v>
      </c>
      <c r="LZC75" s="5">
        <f t="shared" si="494"/>
        <v>0</v>
      </c>
      <c r="LZD75" s="5">
        <f t="shared" si="494"/>
        <v>0</v>
      </c>
      <c r="LZE75" s="5">
        <f t="shared" si="494"/>
        <v>0</v>
      </c>
      <c r="LZF75" s="5">
        <f t="shared" si="494"/>
        <v>0</v>
      </c>
      <c r="LZG75" s="5">
        <f t="shared" si="494"/>
        <v>0</v>
      </c>
      <c r="LZH75" s="5">
        <f t="shared" si="494"/>
        <v>0</v>
      </c>
      <c r="LZI75" s="5">
        <f t="shared" si="494"/>
        <v>0</v>
      </c>
      <c r="LZJ75" s="5">
        <f t="shared" si="494"/>
        <v>0</v>
      </c>
      <c r="LZK75" s="5">
        <f t="shared" si="494"/>
        <v>0</v>
      </c>
      <c r="LZL75" s="5">
        <f t="shared" si="494"/>
        <v>0</v>
      </c>
      <c r="LZM75" s="5">
        <f t="shared" si="494"/>
        <v>0</v>
      </c>
      <c r="LZN75" s="5">
        <f t="shared" si="494"/>
        <v>0</v>
      </c>
      <c r="LZO75" s="5">
        <f t="shared" si="494"/>
        <v>0</v>
      </c>
      <c r="LZP75" s="5">
        <f t="shared" si="494"/>
        <v>0</v>
      </c>
      <c r="LZQ75" s="5">
        <f t="shared" si="494"/>
        <v>0</v>
      </c>
      <c r="LZR75" s="5">
        <f t="shared" si="494"/>
        <v>0</v>
      </c>
      <c r="LZS75" s="5">
        <f t="shared" si="494"/>
        <v>0</v>
      </c>
      <c r="LZT75" s="5">
        <f t="shared" si="494"/>
        <v>0</v>
      </c>
      <c r="LZU75" s="5">
        <f t="shared" si="494"/>
        <v>0</v>
      </c>
      <c r="LZV75" s="5">
        <f t="shared" si="494"/>
        <v>0</v>
      </c>
      <c r="LZW75" s="5">
        <f t="shared" si="494"/>
        <v>0</v>
      </c>
      <c r="LZX75" s="5">
        <f t="shared" si="494"/>
        <v>0</v>
      </c>
      <c r="LZY75" s="5">
        <f t="shared" si="494"/>
        <v>0</v>
      </c>
      <c r="LZZ75" s="5">
        <f t="shared" si="494"/>
        <v>0</v>
      </c>
      <c r="MAA75" s="5">
        <f t="shared" si="494"/>
        <v>0</v>
      </c>
      <c r="MAB75" s="5">
        <f t="shared" si="494"/>
        <v>0</v>
      </c>
      <c r="MAC75" s="5">
        <f t="shared" si="494"/>
        <v>0</v>
      </c>
      <c r="MAD75" s="5">
        <f t="shared" si="494"/>
        <v>0</v>
      </c>
      <c r="MAE75" s="5">
        <f t="shared" si="494"/>
        <v>0</v>
      </c>
      <c r="MAF75" s="5">
        <f t="shared" si="494"/>
        <v>0</v>
      </c>
      <c r="MAG75" s="5">
        <f t="shared" si="494"/>
        <v>0</v>
      </c>
      <c r="MAH75" s="5">
        <f t="shared" si="494"/>
        <v>0</v>
      </c>
      <c r="MAI75" s="5">
        <f t="shared" si="494"/>
        <v>0</v>
      </c>
      <c r="MAJ75" s="5">
        <f t="shared" si="494"/>
        <v>0</v>
      </c>
      <c r="MAK75" s="5">
        <f t="shared" si="494"/>
        <v>0</v>
      </c>
      <c r="MAL75" s="5">
        <f t="shared" si="494"/>
        <v>0</v>
      </c>
      <c r="MAM75" s="5">
        <f t="shared" si="494"/>
        <v>0</v>
      </c>
      <c r="MAN75" s="5">
        <f t="shared" si="494"/>
        <v>0</v>
      </c>
      <c r="MAO75" s="5">
        <f t="shared" si="494"/>
        <v>0</v>
      </c>
      <c r="MAP75" s="5">
        <f t="shared" si="494"/>
        <v>0</v>
      </c>
      <c r="MAQ75" s="5">
        <f t="shared" si="494"/>
        <v>0</v>
      </c>
      <c r="MAR75" s="5">
        <f t="shared" si="494"/>
        <v>0</v>
      </c>
      <c r="MAS75" s="5">
        <f t="shared" si="494"/>
        <v>0</v>
      </c>
      <c r="MAT75" s="5">
        <f t="shared" si="494"/>
        <v>0</v>
      </c>
      <c r="MAU75" s="5">
        <f t="shared" si="494"/>
        <v>0</v>
      </c>
      <c r="MAV75" s="5">
        <f t="shared" si="494"/>
        <v>0</v>
      </c>
      <c r="MAW75" s="5">
        <f t="shared" si="494"/>
        <v>0</v>
      </c>
      <c r="MAX75" s="5">
        <f t="shared" si="494"/>
        <v>0</v>
      </c>
      <c r="MAY75" s="5">
        <f t="shared" ref="MAY75:MDJ75" si="495">IF(MAY2&gt;year_stop,0,MAX78)</f>
        <v>0</v>
      </c>
      <c r="MAZ75" s="5">
        <f t="shared" si="495"/>
        <v>0</v>
      </c>
      <c r="MBA75" s="5">
        <f t="shared" si="495"/>
        <v>0</v>
      </c>
      <c r="MBB75" s="5">
        <f t="shared" si="495"/>
        <v>0</v>
      </c>
      <c r="MBC75" s="5">
        <f t="shared" si="495"/>
        <v>0</v>
      </c>
      <c r="MBD75" s="5">
        <f t="shared" si="495"/>
        <v>0</v>
      </c>
      <c r="MBE75" s="5">
        <f t="shared" si="495"/>
        <v>0</v>
      </c>
      <c r="MBF75" s="5">
        <f t="shared" si="495"/>
        <v>0</v>
      </c>
      <c r="MBG75" s="5">
        <f t="shared" si="495"/>
        <v>0</v>
      </c>
      <c r="MBH75" s="5">
        <f t="shared" si="495"/>
        <v>0</v>
      </c>
      <c r="MBI75" s="5">
        <f t="shared" si="495"/>
        <v>0</v>
      </c>
      <c r="MBJ75" s="5">
        <f t="shared" si="495"/>
        <v>0</v>
      </c>
      <c r="MBK75" s="5">
        <f t="shared" si="495"/>
        <v>0</v>
      </c>
      <c r="MBL75" s="5">
        <f t="shared" si="495"/>
        <v>0</v>
      </c>
      <c r="MBM75" s="5">
        <f t="shared" si="495"/>
        <v>0</v>
      </c>
      <c r="MBN75" s="5">
        <f t="shared" si="495"/>
        <v>0</v>
      </c>
      <c r="MBO75" s="5">
        <f t="shared" si="495"/>
        <v>0</v>
      </c>
      <c r="MBP75" s="5">
        <f t="shared" si="495"/>
        <v>0</v>
      </c>
      <c r="MBQ75" s="5">
        <f t="shared" si="495"/>
        <v>0</v>
      </c>
      <c r="MBR75" s="5">
        <f t="shared" si="495"/>
        <v>0</v>
      </c>
      <c r="MBS75" s="5">
        <f t="shared" si="495"/>
        <v>0</v>
      </c>
      <c r="MBT75" s="5">
        <f t="shared" si="495"/>
        <v>0</v>
      </c>
      <c r="MBU75" s="5">
        <f t="shared" si="495"/>
        <v>0</v>
      </c>
      <c r="MBV75" s="5">
        <f t="shared" si="495"/>
        <v>0</v>
      </c>
      <c r="MBW75" s="5">
        <f t="shared" si="495"/>
        <v>0</v>
      </c>
      <c r="MBX75" s="5">
        <f t="shared" si="495"/>
        <v>0</v>
      </c>
      <c r="MBY75" s="5">
        <f t="shared" si="495"/>
        <v>0</v>
      </c>
      <c r="MBZ75" s="5">
        <f t="shared" si="495"/>
        <v>0</v>
      </c>
      <c r="MCA75" s="5">
        <f t="shared" si="495"/>
        <v>0</v>
      </c>
      <c r="MCB75" s="5">
        <f t="shared" si="495"/>
        <v>0</v>
      </c>
      <c r="MCC75" s="5">
        <f t="shared" si="495"/>
        <v>0</v>
      </c>
      <c r="MCD75" s="5">
        <f t="shared" si="495"/>
        <v>0</v>
      </c>
      <c r="MCE75" s="5">
        <f t="shared" si="495"/>
        <v>0</v>
      </c>
      <c r="MCF75" s="5">
        <f t="shared" si="495"/>
        <v>0</v>
      </c>
      <c r="MCG75" s="5">
        <f t="shared" si="495"/>
        <v>0</v>
      </c>
      <c r="MCH75" s="5">
        <f t="shared" si="495"/>
        <v>0</v>
      </c>
      <c r="MCI75" s="5">
        <f t="shared" si="495"/>
        <v>0</v>
      </c>
      <c r="MCJ75" s="5">
        <f t="shared" si="495"/>
        <v>0</v>
      </c>
      <c r="MCK75" s="5">
        <f t="shared" si="495"/>
        <v>0</v>
      </c>
      <c r="MCL75" s="5">
        <f t="shared" si="495"/>
        <v>0</v>
      </c>
      <c r="MCM75" s="5">
        <f t="shared" si="495"/>
        <v>0</v>
      </c>
      <c r="MCN75" s="5">
        <f t="shared" si="495"/>
        <v>0</v>
      </c>
      <c r="MCO75" s="5">
        <f t="shared" si="495"/>
        <v>0</v>
      </c>
      <c r="MCP75" s="5">
        <f t="shared" si="495"/>
        <v>0</v>
      </c>
      <c r="MCQ75" s="5">
        <f t="shared" si="495"/>
        <v>0</v>
      </c>
      <c r="MCR75" s="5">
        <f t="shared" si="495"/>
        <v>0</v>
      </c>
      <c r="MCS75" s="5">
        <f t="shared" si="495"/>
        <v>0</v>
      </c>
      <c r="MCT75" s="5">
        <f t="shared" si="495"/>
        <v>0</v>
      </c>
      <c r="MCU75" s="5">
        <f t="shared" si="495"/>
        <v>0</v>
      </c>
      <c r="MCV75" s="5">
        <f t="shared" si="495"/>
        <v>0</v>
      </c>
      <c r="MCW75" s="5">
        <f t="shared" si="495"/>
        <v>0</v>
      </c>
      <c r="MCX75" s="5">
        <f t="shared" si="495"/>
        <v>0</v>
      </c>
      <c r="MCY75" s="5">
        <f t="shared" si="495"/>
        <v>0</v>
      </c>
      <c r="MCZ75" s="5">
        <f t="shared" si="495"/>
        <v>0</v>
      </c>
      <c r="MDA75" s="5">
        <f t="shared" si="495"/>
        <v>0</v>
      </c>
      <c r="MDB75" s="5">
        <f t="shared" si="495"/>
        <v>0</v>
      </c>
      <c r="MDC75" s="5">
        <f t="shared" si="495"/>
        <v>0</v>
      </c>
      <c r="MDD75" s="5">
        <f t="shared" si="495"/>
        <v>0</v>
      </c>
      <c r="MDE75" s="5">
        <f t="shared" si="495"/>
        <v>0</v>
      </c>
      <c r="MDF75" s="5">
        <f t="shared" si="495"/>
        <v>0</v>
      </c>
      <c r="MDG75" s="5">
        <f t="shared" si="495"/>
        <v>0</v>
      </c>
      <c r="MDH75" s="5">
        <f t="shared" si="495"/>
        <v>0</v>
      </c>
      <c r="MDI75" s="5">
        <f t="shared" si="495"/>
        <v>0</v>
      </c>
      <c r="MDJ75" s="5">
        <f t="shared" si="495"/>
        <v>0</v>
      </c>
      <c r="MDK75" s="5">
        <f t="shared" ref="MDK75:MFV75" si="496">IF(MDK2&gt;year_stop,0,MDJ78)</f>
        <v>0</v>
      </c>
      <c r="MDL75" s="5">
        <f t="shared" si="496"/>
        <v>0</v>
      </c>
      <c r="MDM75" s="5">
        <f t="shared" si="496"/>
        <v>0</v>
      </c>
      <c r="MDN75" s="5">
        <f t="shared" si="496"/>
        <v>0</v>
      </c>
      <c r="MDO75" s="5">
        <f t="shared" si="496"/>
        <v>0</v>
      </c>
      <c r="MDP75" s="5">
        <f t="shared" si="496"/>
        <v>0</v>
      </c>
      <c r="MDQ75" s="5">
        <f t="shared" si="496"/>
        <v>0</v>
      </c>
      <c r="MDR75" s="5">
        <f t="shared" si="496"/>
        <v>0</v>
      </c>
      <c r="MDS75" s="5">
        <f t="shared" si="496"/>
        <v>0</v>
      </c>
      <c r="MDT75" s="5">
        <f t="shared" si="496"/>
        <v>0</v>
      </c>
      <c r="MDU75" s="5">
        <f t="shared" si="496"/>
        <v>0</v>
      </c>
      <c r="MDV75" s="5">
        <f t="shared" si="496"/>
        <v>0</v>
      </c>
      <c r="MDW75" s="5">
        <f t="shared" si="496"/>
        <v>0</v>
      </c>
      <c r="MDX75" s="5">
        <f t="shared" si="496"/>
        <v>0</v>
      </c>
      <c r="MDY75" s="5">
        <f t="shared" si="496"/>
        <v>0</v>
      </c>
      <c r="MDZ75" s="5">
        <f t="shared" si="496"/>
        <v>0</v>
      </c>
      <c r="MEA75" s="5">
        <f t="shared" si="496"/>
        <v>0</v>
      </c>
      <c r="MEB75" s="5">
        <f t="shared" si="496"/>
        <v>0</v>
      </c>
      <c r="MEC75" s="5">
        <f t="shared" si="496"/>
        <v>0</v>
      </c>
      <c r="MED75" s="5">
        <f t="shared" si="496"/>
        <v>0</v>
      </c>
      <c r="MEE75" s="5">
        <f t="shared" si="496"/>
        <v>0</v>
      </c>
      <c r="MEF75" s="5">
        <f t="shared" si="496"/>
        <v>0</v>
      </c>
      <c r="MEG75" s="5">
        <f t="shared" si="496"/>
        <v>0</v>
      </c>
      <c r="MEH75" s="5">
        <f t="shared" si="496"/>
        <v>0</v>
      </c>
      <c r="MEI75" s="5">
        <f t="shared" si="496"/>
        <v>0</v>
      </c>
      <c r="MEJ75" s="5">
        <f t="shared" si="496"/>
        <v>0</v>
      </c>
      <c r="MEK75" s="5">
        <f t="shared" si="496"/>
        <v>0</v>
      </c>
      <c r="MEL75" s="5">
        <f t="shared" si="496"/>
        <v>0</v>
      </c>
      <c r="MEM75" s="5">
        <f t="shared" si="496"/>
        <v>0</v>
      </c>
      <c r="MEN75" s="5">
        <f t="shared" si="496"/>
        <v>0</v>
      </c>
      <c r="MEO75" s="5">
        <f t="shared" si="496"/>
        <v>0</v>
      </c>
      <c r="MEP75" s="5">
        <f t="shared" si="496"/>
        <v>0</v>
      </c>
      <c r="MEQ75" s="5">
        <f t="shared" si="496"/>
        <v>0</v>
      </c>
      <c r="MER75" s="5">
        <f t="shared" si="496"/>
        <v>0</v>
      </c>
      <c r="MES75" s="5">
        <f t="shared" si="496"/>
        <v>0</v>
      </c>
      <c r="MET75" s="5">
        <f t="shared" si="496"/>
        <v>0</v>
      </c>
      <c r="MEU75" s="5">
        <f t="shared" si="496"/>
        <v>0</v>
      </c>
      <c r="MEV75" s="5">
        <f t="shared" si="496"/>
        <v>0</v>
      </c>
      <c r="MEW75" s="5">
        <f t="shared" si="496"/>
        <v>0</v>
      </c>
      <c r="MEX75" s="5">
        <f t="shared" si="496"/>
        <v>0</v>
      </c>
      <c r="MEY75" s="5">
        <f t="shared" si="496"/>
        <v>0</v>
      </c>
      <c r="MEZ75" s="5">
        <f t="shared" si="496"/>
        <v>0</v>
      </c>
      <c r="MFA75" s="5">
        <f t="shared" si="496"/>
        <v>0</v>
      </c>
      <c r="MFB75" s="5">
        <f t="shared" si="496"/>
        <v>0</v>
      </c>
      <c r="MFC75" s="5">
        <f t="shared" si="496"/>
        <v>0</v>
      </c>
      <c r="MFD75" s="5">
        <f t="shared" si="496"/>
        <v>0</v>
      </c>
      <c r="MFE75" s="5">
        <f t="shared" si="496"/>
        <v>0</v>
      </c>
      <c r="MFF75" s="5">
        <f t="shared" si="496"/>
        <v>0</v>
      </c>
      <c r="MFG75" s="5">
        <f t="shared" si="496"/>
        <v>0</v>
      </c>
      <c r="MFH75" s="5">
        <f t="shared" si="496"/>
        <v>0</v>
      </c>
      <c r="MFI75" s="5">
        <f t="shared" si="496"/>
        <v>0</v>
      </c>
      <c r="MFJ75" s="5">
        <f t="shared" si="496"/>
        <v>0</v>
      </c>
      <c r="MFK75" s="5">
        <f t="shared" si="496"/>
        <v>0</v>
      </c>
      <c r="MFL75" s="5">
        <f t="shared" si="496"/>
        <v>0</v>
      </c>
      <c r="MFM75" s="5">
        <f t="shared" si="496"/>
        <v>0</v>
      </c>
      <c r="MFN75" s="5">
        <f t="shared" si="496"/>
        <v>0</v>
      </c>
      <c r="MFO75" s="5">
        <f t="shared" si="496"/>
        <v>0</v>
      </c>
      <c r="MFP75" s="5">
        <f t="shared" si="496"/>
        <v>0</v>
      </c>
      <c r="MFQ75" s="5">
        <f t="shared" si="496"/>
        <v>0</v>
      </c>
      <c r="MFR75" s="5">
        <f t="shared" si="496"/>
        <v>0</v>
      </c>
      <c r="MFS75" s="5">
        <f t="shared" si="496"/>
        <v>0</v>
      </c>
      <c r="MFT75" s="5">
        <f t="shared" si="496"/>
        <v>0</v>
      </c>
      <c r="MFU75" s="5">
        <f t="shared" si="496"/>
        <v>0</v>
      </c>
      <c r="MFV75" s="5">
        <f t="shared" si="496"/>
        <v>0</v>
      </c>
      <c r="MFW75" s="5">
        <f t="shared" ref="MFW75:MIH75" si="497">IF(MFW2&gt;year_stop,0,MFV78)</f>
        <v>0</v>
      </c>
      <c r="MFX75" s="5">
        <f t="shared" si="497"/>
        <v>0</v>
      </c>
      <c r="MFY75" s="5">
        <f t="shared" si="497"/>
        <v>0</v>
      </c>
      <c r="MFZ75" s="5">
        <f t="shared" si="497"/>
        <v>0</v>
      </c>
      <c r="MGA75" s="5">
        <f t="shared" si="497"/>
        <v>0</v>
      </c>
      <c r="MGB75" s="5">
        <f t="shared" si="497"/>
        <v>0</v>
      </c>
      <c r="MGC75" s="5">
        <f t="shared" si="497"/>
        <v>0</v>
      </c>
      <c r="MGD75" s="5">
        <f t="shared" si="497"/>
        <v>0</v>
      </c>
      <c r="MGE75" s="5">
        <f t="shared" si="497"/>
        <v>0</v>
      </c>
      <c r="MGF75" s="5">
        <f t="shared" si="497"/>
        <v>0</v>
      </c>
      <c r="MGG75" s="5">
        <f t="shared" si="497"/>
        <v>0</v>
      </c>
      <c r="MGH75" s="5">
        <f t="shared" si="497"/>
        <v>0</v>
      </c>
      <c r="MGI75" s="5">
        <f t="shared" si="497"/>
        <v>0</v>
      </c>
      <c r="MGJ75" s="5">
        <f t="shared" si="497"/>
        <v>0</v>
      </c>
      <c r="MGK75" s="5">
        <f t="shared" si="497"/>
        <v>0</v>
      </c>
      <c r="MGL75" s="5">
        <f t="shared" si="497"/>
        <v>0</v>
      </c>
      <c r="MGM75" s="5">
        <f t="shared" si="497"/>
        <v>0</v>
      </c>
      <c r="MGN75" s="5">
        <f t="shared" si="497"/>
        <v>0</v>
      </c>
      <c r="MGO75" s="5">
        <f t="shared" si="497"/>
        <v>0</v>
      </c>
      <c r="MGP75" s="5">
        <f t="shared" si="497"/>
        <v>0</v>
      </c>
      <c r="MGQ75" s="5">
        <f t="shared" si="497"/>
        <v>0</v>
      </c>
      <c r="MGR75" s="5">
        <f t="shared" si="497"/>
        <v>0</v>
      </c>
      <c r="MGS75" s="5">
        <f t="shared" si="497"/>
        <v>0</v>
      </c>
      <c r="MGT75" s="5">
        <f t="shared" si="497"/>
        <v>0</v>
      </c>
      <c r="MGU75" s="5">
        <f t="shared" si="497"/>
        <v>0</v>
      </c>
      <c r="MGV75" s="5">
        <f t="shared" si="497"/>
        <v>0</v>
      </c>
      <c r="MGW75" s="5">
        <f t="shared" si="497"/>
        <v>0</v>
      </c>
      <c r="MGX75" s="5">
        <f t="shared" si="497"/>
        <v>0</v>
      </c>
      <c r="MGY75" s="5">
        <f t="shared" si="497"/>
        <v>0</v>
      </c>
      <c r="MGZ75" s="5">
        <f t="shared" si="497"/>
        <v>0</v>
      </c>
      <c r="MHA75" s="5">
        <f t="shared" si="497"/>
        <v>0</v>
      </c>
      <c r="MHB75" s="5">
        <f t="shared" si="497"/>
        <v>0</v>
      </c>
      <c r="MHC75" s="5">
        <f t="shared" si="497"/>
        <v>0</v>
      </c>
      <c r="MHD75" s="5">
        <f t="shared" si="497"/>
        <v>0</v>
      </c>
      <c r="MHE75" s="5">
        <f t="shared" si="497"/>
        <v>0</v>
      </c>
      <c r="MHF75" s="5">
        <f t="shared" si="497"/>
        <v>0</v>
      </c>
      <c r="MHG75" s="5">
        <f t="shared" si="497"/>
        <v>0</v>
      </c>
      <c r="MHH75" s="5">
        <f t="shared" si="497"/>
        <v>0</v>
      </c>
      <c r="MHI75" s="5">
        <f t="shared" si="497"/>
        <v>0</v>
      </c>
      <c r="MHJ75" s="5">
        <f t="shared" si="497"/>
        <v>0</v>
      </c>
      <c r="MHK75" s="5">
        <f t="shared" si="497"/>
        <v>0</v>
      </c>
      <c r="MHL75" s="5">
        <f t="shared" si="497"/>
        <v>0</v>
      </c>
      <c r="MHM75" s="5">
        <f t="shared" si="497"/>
        <v>0</v>
      </c>
      <c r="MHN75" s="5">
        <f t="shared" si="497"/>
        <v>0</v>
      </c>
      <c r="MHO75" s="5">
        <f t="shared" si="497"/>
        <v>0</v>
      </c>
      <c r="MHP75" s="5">
        <f t="shared" si="497"/>
        <v>0</v>
      </c>
      <c r="MHQ75" s="5">
        <f t="shared" si="497"/>
        <v>0</v>
      </c>
      <c r="MHR75" s="5">
        <f t="shared" si="497"/>
        <v>0</v>
      </c>
      <c r="MHS75" s="5">
        <f t="shared" si="497"/>
        <v>0</v>
      </c>
      <c r="MHT75" s="5">
        <f t="shared" si="497"/>
        <v>0</v>
      </c>
      <c r="MHU75" s="5">
        <f t="shared" si="497"/>
        <v>0</v>
      </c>
      <c r="MHV75" s="5">
        <f t="shared" si="497"/>
        <v>0</v>
      </c>
      <c r="MHW75" s="5">
        <f t="shared" si="497"/>
        <v>0</v>
      </c>
      <c r="MHX75" s="5">
        <f t="shared" si="497"/>
        <v>0</v>
      </c>
      <c r="MHY75" s="5">
        <f t="shared" si="497"/>
        <v>0</v>
      </c>
      <c r="MHZ75" s="5">
        <f t="shared" si="497"/>
        <v>0</v>
      </c>
      <c r="MIA75" s="5">
        <f t="shared" si="497"/>
        <v>0</v>
      </c>
      <c r="MIB75" s="5">
        <f t="shared" si="497"/>
        <v>0</v>
      </c>
      <c r="MIC75" s="5">
        <f t="shared" si="497"/>
        <v>0</v>
      </c>
      <c r="MID75" s="5">
        <f t="shared" si="497"/>
        <v>0</v>
      </c>
      <c r="MIE75" s="5">
        <f t="shared" si="497"/>
        <v>0</v>
      </c>
      <c r="MIF75" s="5">
        <f t="shared" si="497"/>
        <v>0</v>
      </c>
      <c r="MIG75" s="5">
        <f t="shared" si="497"/>
        <v>0</v>
      </c>
      <c r="MIH75" s="5">
        <f t="shared" si="497"/>
        <v>0</v>
      </c>
      <c r="MII75" s="5">
        <f t="shared" ref="MII75:MKT75" si="498">IF(MII2&gt;year_stop,0,MIH78)</f>
        <v>0</v>
      </c>
      <c r="MIJ75" s="5">
        <f t="shared" si="498"/>
        <v>0</v>
      </c>
      <c r="MIK75" s="5">
        <f t="shared" si="498"/>
        <v>0</v>
      </c>
      <c r="MIL75" s="5">
        <f t="shared" si="498"/>
        <v>0</v>
      </c>
      <c r="MIM75" s="5">
        <f t="shared" si="498"/>
        <v>0</v>
      </c>
      <c r="MIN75" s="5">
        <f t="shared" si="498"/>
        <v>0</v>
      </c>
      <c r="MIO75" s="5">
        <f t="shared" si="498"/>
        <v>0</v>
      </c>
      <c r="MIP75" s="5">
        <f t="shared" si="498"/>
        <v>0</v>
      </c>
      <c r="MIQ75" s="5">
        <f t="shared" si="498"/>
        <v>0</v>
      </c>
      <c r="MIR75" s="5">
        <f t="shared" si="498"/>
        <v>0</v>
      </c>
      <c r="MIS75" s="5">
        <f t="shared" si="498"/>
        <v>0</v>
      </c>
      <c r="MIT75" s="5">
        <f t="shared" si="498"/>
        <v>0</v>
      </c>
      <c r="MIU75" s="5">
        <f t="shared" si="498"/>
        <v>0</v>
      </c>
      <c r="MIV75" s="5">
        <f t="shared" si="498"/>
        <v>0</v>
      </c>
      <c r="MIW75" s="5">
        <f t="shared" si="498"/>
        <v>0</v>
      </c>
      <c r="MIX75" s="5">
        <f t="shared" si="498"/>
        <v>0</v>
      </c>
      <c r="MIY75" s="5">
        <f t="shared" si="498"/>
        <v>0</v>
      </c>
      <c r="MIZ75" s="5">
        <f t="shared" si="498"/>
        <v>0</v>
      </c>
      <c r="MJA75" s="5">
        <f t="shared" si="498"/>
        <v>0</v>
      </c>
      <c r="MJB75" s="5">
        <f t="shared" si="498"/>
        <v>0</v>
      </c>
      <c r="MJC75" s="5">
        <f t="shared" si="498"/>
        <v>0</v>
      </c>
      <c r="MJD75" s="5">
        <f t="shared" si="498"/>
        <v>0</v>
      </c>
      <c r="MJE75" s="5">
        <f t="shared" si="498"/>
        <v>0</v>
      </c>
      <c r="MJF75" s="5">
        <f t="shared" si="498"/>
        <v>0</v>
      </c>
      <c r="MJG75" s="5">
        <f t="shared" si="498"/>
        <v>0</v>
      </c>
      <c r="MJH75" s="5">
        <f t="shared" si="498"/>
        <v>0</v>
      </c>
      <c r="MJI75" s="5">
        <f t="shared" si="498"/>
        <v>0</v>
      </c>
      <c r="MJJ75" s="5">
        <f t="shared" si="498"/>
        <v>0</v>
      </c>
      <c r="MJK75" s="5">
        <f t="shared" si="498"/>
        <v>0</v>
      </c>
      <c r="MJL75" s="5">
        <f t="shared" si="498"/>
        <v>0</v>
      </c>
      <c r="MJM75" s="5">
        <f t="shared" si="498"/>
        <v>0</v>
      </c>
      <c r="MJN75" s="5">
        <f t="shared" si="498"/>
        <v>0</v>
      </c>
      <c r="MJO75" s="5">
        <f t="shared" si="498"/>
        <v>0</v>
      </c>
      <c r="MJP75" s="5">
        <f t="shared" si="498"/>
        <v>0</v>
      </c>
      <c r="MJQ75" s="5">
        <f t="shared" si="498"/>
        <v>0</v>
      </c>
      <c r="MJR75" s="5">
        <f t="shared" si="498"/>
        <v>0</v>
      </c>
      <c r="MJS75" s="5">
        <f t="shared" si="498"/>
        <v>0</v>
      </c>
      <c r="MJT75" s="5">
        <f t="shared" si="498"/>
        <v>0</v>
      </c>
      <c r="MJU75" s="5">
        <f t="shared" si="498"/>
        <v>0</v>
      </c>
      <c r="MJV75" s="5">
        <f t="shared" si="498"/>
        <v>0</v>
      </c>
      <c r="MJW75" s="5">
        <f t="shared" si="498"/>
        <v>0</v>
      </c>
      <c r="MJX75" s="5">
        <f t="shared" si="498"/>
        <v>0</v>
      </c>
      <c r="MJY75" s="5">
        <f t="shared" si="498"/>
        <v>0</v>
      </c>
      <c r="MJZ75" s="5">
        <f t="shared" si="498"/>
        <v>0</v>
      </c>
      <c r="MKA75" s="5">
        <f t="shared" si="498"/>
        <v>0</v>
      </c>
      <c r="MKB75" s="5">
        <f t="shared" si="498"/>
        <v>0</v>
      </c>
      <c r="MKC75" s="5">
        <f t="shared" si="498"/>
        <v>0</v>
      </c>
      <c r="MKD75" s="5">
        <f t="shared" si="498"/>
        <v>0</v>
      </c>
      <c r="MKE75" s="5">
        <f t="shared" si="498"/>
        <v>0</v>
      </c>
      <c r="MKF75" s="5">
        <f t="shared" si="498"/>
        <v>0</v>
      </c>
      <c r="MKG75" s="5">
        <f t="shared" si="498"/>
        <v>0</v>
      </c>
      <c r="MKH75" s="5">
        <f t="shared" si="498"/>
        <v>0</v>
      </c>
      <c r="MKI75" s="5">
        <f t="shared" si="498"/>
        <v>0</v>
      </c>
      <c r="MKJ75" s="5">
        <f t="shared" si="498"/>
        <v>0</v>
      </c>
      <c r="MKK75" s="5">
        <f t="shared" si="498"/>
        <v>0</v>
      </c>
      <c r="MKL75" s="5">
        <f t="shared" si="498"/>
        <v>0</v>
      </c>
      <c r="MKM75" s="5">
        <f t="shared" si="498"/>
        <v>0</v>
      </c>
      <c r="MKN75" s="5">
        <f t="shared" si="498"/>
        <v>0</v>
      </c>
      <c r="MKO75" s="5">
        <f t="shared" si="498"/>
        <v>0</v>
      </c>
      <c r="MKP75" s="5">
        <f t="shared" si="498"/>
        <v>0</v>
      </c>
      <c r="MKQ75" s="5">
        <f t="shared" si="498"/>
        <v>0</v>
      </c>
      <c r="MKR75" s="5">
        <f t="shared" si="498"/>
        <v>0</v>
      </c>
      <c r="MKS75" s="5">
        <f t="shared" si="498"/>
        <v>0</v>
      </c>
      <c r="MKT75" s="5">
        <f t="shared" si="498"/>
        <v>0</v>
      </c>
      <c r="MKU75" s="5">
        <f t="shared" ref="MKU75:MNF75" si="499">IF(MKU2&gt;year_stop,0,MKT78)</f>
        <v>0</v>
      </c>
      <c r="MKV75" s="5">
        <f t="shared" si="499"/>
        <v>0</v>
      </c>
      <c r="MKW75" s="5">
        <f t="shared" si="499"/>
        <v>0</v>
      </c>
      <c r="MKX75" s="5">
        <f t="shared" si="499"/>
        <v>0</v>
      </c>
      <c r="MKY75" s="5">
        <f t="shared" si="499"/>
        <v>0</v>
      </c>
      <c r="MKZ75" s="5">
        <f t="shared" si="499"/>
        <v>0</v>
      </c>
      <c r="MLA75" s="5">
        <f t="shared" si="499"/>
        <v>0</v>
      </c>
      <c r="MLB75" s="5">
        <f t="shared" si="499"/>
        <v>0</v>
      </c>
      <c r="MLC75" s="5">
        <f t="shared" si="499"/>
        <v>0</v>
      </c>
      <c r="MLD75" s="5">
        <f t="shared" si="499"/>
        <v>0</v>
      </c>
      <c r="MLE75" s="5">
        <f t="shared" si="499"/>
        <v>0</v>
      </c>
      <c r="MLF75" s="5">
        <f t="shared" si="499"/>
        <v>0</v>
      </c>
      <c r="MLG75" s="5">
        <f t="shared" si="499"/>
        <v>0</v>
      </c>
      <c r="MLH75" s="5">
        <f t="shared" si="499"/>
        <v>0</v>
      </c>
      <c r="MLI75" s="5">
        <f t="shared" si="499"/>
        <v>0</v>
      </c>
      <c r="MLJ75" s="5">
        <f t="shared" si="499"/>
        <v>0</v>
      </c>
      <c r="MLK75" s="5">
        <f t="shared" si="499"/>
        <v>0</v>
      </c>
      <c r="MLL75" s="5">
        <f t="shared" si="499"/>
        <v>0</v>
      </c>
      <c r="MLM75" s="5">
        <f t="shared" si="499"/>
        <v>0</v>
      </c>
      <c r="MLN75" s="5">
        <f t="shared" si="499"/>
        <v>0</v>
      </c>
      <c r="MLO75" s="5">
        <f t="shared" si="499"/>
        <v>0</v>
      </c>
      <c r="MLP75" s="5">
        <f t="shared" si="499"/>
        <v>0</v>
      </c>
      <c r="MLQ75" s="5">
        <f t="shared" si="499"/>
        <v>0</v>
      </c>
      <c r="MLR75" s="5">
        <f t="shared" si="499"/>
        <v>0</v>
      </c>
      <c r="MLS75" s="5">
        <f t="shared" si="499"/>
        <v>0</v>
      </c>
      <c r="MLT75" s="5">
        <f t="shared" si="499"/>
        <v>0</v>
      </c>
      <c r="MLU75" s="5">
        <f t="shared" si="499"/>
        <v>0</v>
      </c>
      <c r="MLV75" s="5">
        <f t="shared" si="499"/>
        <v>0</v>
      </c>
      <c r="MLW75" s="5">
        <f t="shared" si="499"/>
        <v>0</v>
      </c>
      <c r="MLX75" s="5">
        <f t="shared" si="499"/>
        <v>0</v>
      </c>
      <c r="MLY75" s="5">
        <f t="shared" si="499"/>
        <v>0</v>
      </c>
      <c r="MLZ75" s="5">
        <f t="shared" si="499"/>
        <v>0</v>
      </c>
      <c r="MMA75" s="5">
        <f t="shared" si="499"/>
        <v>0</v>
      </c>
      <c r="MMB75" s="5">
        <f t="shared" si="499"/>
        <v>0</v>
      </c>
      <c r="MMC75" s="5">
        <f t="shared" si="499"/>
        <v>0</v>
      </c>
      <c r="MMD75" s="5">
        <f t="shared" si="499"/>
        <v>0</v>
      </c>
      <c r="MME75" s="5">
        <f t="shared" si="499"/>
        <v>0</v>
      </c>
      <c r="MMF75" s="5">
        <f t="shared" si="499"/>
        <v>0</v>
      </c>
      <c r="MMG75" s="5">
        <f t="shared" si="499"/>
        <v>0</v>
      </c>
      <c r="MMH75" s="5">
        <f t="shared" si="499"/>
        <v>0</v>
      </c>
      <c r="MMI75" s="5">
        <f t="shared" si="499"/>
        <v>0</v>
      </c>
      <c r="MMJ75" s="5">
        <f t="shared" si="499"/>
        <v>0</v>
      </c>
      <c r="MMK75" s="5">
        <f t="shared" si="499"/>
        <v>0</v>
      </c>
      <c r="MML75" s="5">
        <f t="shared" si="499"/>
        <v>0</v>
      </c>
      <c r="MMM75" s="5">
        <f t="shared" si="499"/>
        <v>0</v>
      </c>
      <c r="MMN75" s="5">
        <f t="shared" si="499"/>
        <v>0</v>
      </c>
      <c r="MMO75" s="5">
        <f t="shared" si="499"/>
        <v>0</v>
      </c>
      <c r="MMP75" s="5">
        <f t="shared" si="499"/>
        <v>0</v>
      </c>
      <c r="MMQ75" s="5">
        <f t="shared" si="499"/>
        <v>0</v>
      </c>
      <c r="MMR75" s="5">
        <f t="shared" si="499"/>
        <v>0</v>
      </c>
      <c r="MMS75" s="5">
        <f t="shared" si="499"/>
        <v>0</v>
      </c>
      <c r="MMT75" s="5">
        <f t="shared" si="499"/>
        <v>0</v>
      </c>
      <c r="MMU75" s="5">
        <f t="shared" si="499"/>
        <v>0</v>
      </c>
      <c r="MMV75" s="5">
        <f t="shared" si="499"/>
        <v>0</v>
      </c>
      <c r="MMW75" s="5">
        <f t="shared" si="499"/>
        <v>0</v>
      </c>
      <c r="MMX75" s="5">
        <f t="shared" si="499"/>
        <v>0</v>
      </c>
      <c r="MMY75" s="5">
        <f t="shared" si="499"/>
        <v>0</v>
      </c>
      <c r="MMZ75" s="5">
        <f t="shared" si="499"/>
        <v>0</v>
      </c>
      <c r="MNA75" s="5">
        <f t="shared" si="499"/>
        <v>0</v>
      </c>
      <c r="MNB75" s="5">
        <f t="shared" si="499"/>
        <v>0</v>
      </c>
      <c r="MNC75" s="5">
        <f t="shared" si="499"/>
        <v>0</v>
      </c>
      <c r="MND75" s="5">
        <f t="shared" si="499"/>
        <v>0</v>
      </c>
      <c r="MNE75" s="5">
        <f t="shared" si="499"/>
        <v>0</v>
      </c>
      <c r="MNF75" s="5">
        <f t="shared" si="499"/>
        <v>0</v>
      </c>
      <c r="MNG75" s="5">
        <f t="shared" ref="MNG75:MPR75" si="500">IF(MNG2&gt;year_stop,0,MNF78)</f>
        <v>0</v>
      </c>
      <c r="MNH75" s="5">
        <f t="shared" si="500"/>
        <v>0</v>
      </c>
      <c r="MNI75" s="5">
        <f t="shared" si="500"/>
        <v>0</v>
      </c>
      <c r="MNJ75" s="5">
        <f t="shared" si="500"/>
        <v>0</v>
      </c>
      <c r="MNK75" s="5">
        <f t="shared" si="500"/>
        <v>0</v>
      </c>
      <c r="MNL75" s="5">
        <f t="shared" si="500"/>
        <v>0</v>
      </c>
      <c r="MNM75" s="5">
        <f t="shared" si="500"/>
        <v>0</v>
      </c>
      <c r="MNN75" s="5">
        <f t="shared" si="500"/>
        <v>0</v>
      </c>
      <c r="MNO75" s="5">
        <f t="shared" si="500"/>
        <v>0</v>
      </c>
      <c r="MNP75" s="5">
        <f t="shared" si="500"/>
        <v>0</v>
      </c>
      <c r="MNQ75" s="5">
        <f t="shared" si="500"/>
        <v>0</v>
      </c>
      <c r="MNR75" s="5">
        <f t="shared" si="500"/>
        <v>0</v>
      </c>
      <c r="MNS75" s="5">
        <f t="shared" si="500"/>
        <v>0</v>
      </c>
      <c r="MNT75" s="5">
        <f t="shared" si="500"/>
        <v>0</v>
      </c>
      <c r="MNU75" s="5">
        <f t="shared" si="500"/>
        <v>0</v>
      </c>
      <c r="MNV75" s="5">
        <f t="shared" si="500"/>
        <v>0</v>
      </c>
      <c r="MNW75" s="5">
        <f t="shared" si="500"/>
        <v>0</v>
      </c>
      <c r="MNX75" s="5">
        <f t="shared" si="500"/>
        <v>0</v>
      </c>
      <c r="MNY75" s="5">
        <f t="shared" si="500"/>
        <v>0</v>
      </c>
      <c r="MNZ75" s="5">
        <f t="shared" si="500"/>
        <v>0</v>
      </c>
      <c r="MOA75" s="5">
        <f t="shared" si="500"/>
        <v>0</v>
      </c>
      <c r="MOB75" s="5">
        <f t="shared" si="500"/>
        <v>0</v>
      </c>
      <c r="MOC75" s="5">
        <f t="shared" si="500"/>
        <v>0</v>
      </c>
      <c r="MOD75" s="5">
        <f t="shared" si="500"/>
        <v>0</v>
      </c>
      <c r="MOE75" s="5">
        <f t="shared" si="500"/>
        <v>0</v>
      </c>
      <c r="MOF75" s="5">
        <f t="shared" si="500"/>
        <v>0</v>
      </c>
      <c r="MOG75" s="5">
        <f t="shared" si="500"/>
        <v>0</v>
      </c>
      <c r="MOH75" s="5">
        <f t="shared" si="500"/>
        <v>0</v>
      </c>
      <c r="MOI75" s="5">
        <f t="shared" si="500"/>
        <v>0</v>
      </c>
      <c r="MOJ75" s="5">
        <f t="shared" si="500"/>
        <v>0</v>
      </c>
      <c r="MOK75" s="5">
        <f t="shared" si="500"/>
        <v>0</v>
      </c>
      <c r="MOL75" s="5">
        <f t="shared" si="500"/>
        <v>0</v>
      </c>
      <c r="MOM75" s="5">
        <f t="shared" si="500"/>
        <v>0</v>
      </c>
      <c r="MON75" s="5">
        <f t="shared" si="500"/>
        <v>0</v>
      </c>
      <c r="MOO75" s="5">
        <f t="shared" si="500"/>
        <v>0</v>
      </c>
      <c r="MOP75" s="5">
        <f t="shared" si="500"/>
        <v>0</v>
      </c>
      <c r="MOQ75" s="5">
        <f t="shared" si="500"/>
        <v>0</v>
      </c>
      <c r="MOR75" s="5">
        <f t="shared" si="500"/>
        <v>0</v>
      </c>
      <c r="MOS75" s="5">
        <f t="shared" si="500"/>
        <v>0</v>
      </c>
      <c r="MOT75" s="5">
        <f t="shared" si="500"/>
        <v>0</v>
      </c>
      <c r="MOU75" s="5">
        <f t="shared" si="500"/>
        <v>0</v>
      </c>
      <c r="MOV75" s="5">
        <f t="shared" si="500"/>
        <v>0</v>
      </c>
      <c r="MOW75" s="5">
        <f t="shared" si="500"/>
        <v>0</v>
      </c>
      <c r="MOX75" s="5">
        <f t="shared" si="500"/>
        <v>0</v>
      </c>
      <c r="MOY75" s="5">
        <f t="shared" si="500"/>
        <v>0</v>
      </c>
      <c r="MOZ75" s="5">
        <f t="shared" si="500"/>
        <v>0</v>
      </c>
      <c r="MPA75" s="5">
        <f t="shared" si="500"/>
        <v>0</v>
      </c>
      <c r="MPB75" s="5">
        <f t="shared" si="500"/>
        <v>0</v>
      </c>
      <c r="MPC75" s="5">
        <f t="shared" si="500"/>
        <v>0</v>
      </c>
      <c r="MPD75" s="5">
        <f t="shared" si="500"/>
        <v>0</v>
      </c>
      <c r="MPE75" s="5">
        <f t="shared" si="500"/>
        <v>0</v>
      </c>
      <c r="MPF75" s="5">
        <f t="shared" si="500"/>
        <v>0</v>
      </c>
      <c r="MPG75" s="5">
        <f t="shared" si="500"/>
        <v>0</v>
      </c>
      <c r="MPH75" s="5">
        <f t="shared" si="500"/>
        <v>0</v>
      </c>
      <c r="MPI75" s="5">
        <f t="shared" si="500"/>
        <v>0</v>
      </c>
      <c r="MPJ75" s="5">
        <f t="shared" si="500"/>
        <v>0</v>
      </c>
      <c r="MPK75" s="5">
        <f t="shared" si="500"/>
        <v>0</v>
      </c>
      <c r="MPL75" s="5">
        <f t="shared" si="500"/>
        <v>0</v>
      </c>
      <c r="MPM75" s="5">
        <f t="shared" si="500"/>
        <v>0</v>
      </c>
      <c r="MPN75" s="5">
        <f t="shared" si="500"/>
        <v>0</v>
      </c>
      <c r="MPO75" s="5">
        <f t="shared" si="500"/>
        <v>0</v>
      </c>
      <c r="MPP75" s="5">
        <f t="shared" si="500"/>
        <v>0</v>
      </c>
      <c r="MPQ75" s="5">
        <f t="shared" si="500"/>
        <v>0</v>
      </c>
      <c r="MPR75" s="5">
        <f t="shared" si="500"/>
        <v>0</v>
      </c>
      <c r="MPS75" s="5">
        <f t="shared" ref="MPS75:MSD75" si="501">IF(MPS2&gt;year_stop,0,MPR78)</f>
        <v>0</v>
      </c>
      <c r="MPT75" s="5">
        <f t="shared" si="501"/>
        <v>0</v>
      </c>
      <c r="MPU75" s="5">
        <f t="shared" si="501"/>
        <v>0</v>
      </c>
      <c r="MPV75" s="5">
        <f t="shared" si="501"/>
        <v>0</v>
      </c>
      <c r="MPW75" s="5">
        <f t="shared" si="501"/>
        <v>0</v>
      </c>
      <c r="MPX75" s="5">
        <f t="shared" si="501"/>
        <v>0</v>
      </c>
      <c r="MPY75" s="5">
        <f t="shared" si="501"/>
        <v>0</v>
      </c>
      <c r="MPZ75" s="5">
        <f t="shared" si="501"/>
        <v>0</v>
      </c>
      <c r="MQA75" s="5">
        <f t="shared" si="501"/>
        <v>0</v>
      </c>
      <c r="MQB75" s="5">
        <f t="shared" si="501"/>
        <v>0</v>
      </c>
      <c r="MQC75" s="5">
        <f t="shared" si="501"/>
        <v>0</v>
      </c>
      <c r="MQD75" s="5">
        <f t="shared" si="501"/>
        <v>0</v>
      </c>
      <c r="MQE75" s="5">
        <f t="shared" si="501"/>
        <v>0</v>
      </c>
      <c r="MQF75" s="5">
        <f t="shared" si="501"/>
        <v>0</v>
      </c>
      <c r="MQG75" s="5">
        <f t="shared" si="501"/>
        <v>0</v>
      </c>
      <c r="MQH75" s="5">
        <f t="shared" si="501"/>
        <v>0</v>
      </c>
      <c r="MQI75" s="5">
        <f t="shared" si="501"/>
        <v>0</v>
      </c>
      <c r="MQJ75" s="5">
        <f t="shared" si="501"/>
        <v>0</v>
      </c>
      <c r="MQK75" s="5">
        <f t="shared" si="501"/>
        <v>0</v>
      </c>
      <c r="MQL75" s="5">
        <f t="shared" si="501"/>
        <v>0</v>
      </c>
      <c r="MQM75" s="5">
        <f t="shared" si="501"/>
        <v>0</v>
      </c>
      <c r="MQN75" s="5">
        <f t="shared" si="501"/>
        <v>0</v>
      </c>
      <c r="MQO75" s="5">
        <f t="shared" si="501"/>
        <v>0</v>
      </c>
      <c r="MQP75" s="5">
        <f t="shared" si="501"/>
        <v>0</v>
      </c>
      <c r="MQQ75" s="5">
        <f t="shared" si="501"/>
        <v>0</v>
      </c>
      <c r="MQR75" s="5">
        <f t="shared" si="501"/>
        <v>0</v>
      </c>
      <c r="MQS75" s="5">
        <f t="shared" si="501"/>
        <v>0</v>
      </c>
      <c r="MQT75" s="5">
        <f t="shared" si="501"/>
        <v>0</v>
      </c>
      <c r="MQU75" s="5">
        <f t="shared" si="501"/>
        <v>0</v>
      </c>
      <c r="MQV75" s="5">
        <f t="shared" si="501"/>
        <v>0</v>
      </c>
      <c r="MQW75" s="5">
        <f t="shared" si="501"/>
        <v>0</v>
      </c>
      <c r="MQX75" s="5">
        <f t="shared" si="501"/>
        <v>0</v>
      </c>
      <c r="MQY75" s="5">
        <f t="shared" si="501"/>
        <v>0</v>
      </c>
      <c r="MQZ75" s="5">
        <f t="shared" si="501"/>
        <v>0</v>
      </c>
      <c r="MRA75" s="5">
        <f t="shared" si="501"/>
        <v>0</v>
      </c>
      <c r="MRB75" s="5">
        <f t="shared" si="501"/>
        <v>0</v>
      </c>
      <c r="MRC75" s="5">
        <f t="shared" si="501"/>
        <v>0</v>
      </c>
      <c r="MRD75" s="5">
        <f t="shared" si="501"/>
        <v>0</v>
      </c>
      <c r="MRE75" s="5">
        <f t="shared" si="501"/>
        <v>0</v>
      </c>
      <c r="MRF75" s="5">
        <f t="shared" si="501"/>
        <v>0</v>
      </c>
      <c r="MRG75" s="5">
        <f t="shared" si="501"/>
        <v>0</v>
      </c>
      <c r="MRH75" s="5">
        <f t="shared" si="501"/>
        <v>0</v>
      </c>
      <c r="MRI75" s="5">
        <f t="shared" si="501"/>
        <v>0</v>
      </c>
      <c r="MRJ75" s="5">
        <f t="shared" si="501"/>
        <v>0</v>
      </c>
      <c r="MRK75" s="5">
        <f t="shared" si="501"/>
        <v>0</v>
      </c>
      <c r="MRL75" s="5">
        <f t="shared" si="501"/>
        <v>0</v>
      </c>
      <c r="MRM75" s="5">
        <f t="shared" si="501"/>
        <v>0</v>
      </c>
      <c r="MRN75" s="5">
        <f t="shared" si="501"/>
        <v>0</v>
      </c>
      <c r="MRO75" s="5">
        <f t="shared" si="501"/>
        <v>0</v>
      </c>
      <c r="MRP75" s="5">
        <f t="shared" si="501"/>
        <v>0</v>
      </c>
      <c r="MRQ75" s="5">
        <f t="shared" si="501"/>
        <v>0</v>
      </c>
      <c r="MRR75" s="5">
        <f t="shared" si="501"/>
        <v>0</v>
      </c>
      <c r="MRS75" s="5">
        <f t="shared" si="501"/>
        <v>0</v>
      </c>
      <c r="MRT75" s="5">
        <f t="shared" si="501"/>
        <v>0</v>
      </c>
      <c r="MRU75" s="5">
        <f t="shared" si="501"/>
        <v>0</v>
      </c>
      <c r="MRV75" s="5">
        <f t="shared" si="501"/>
        <v>0</v>
      </c>
      <c r="MRW75" s="5">
        <f t="shared" si="501"/>
        <v>0</v>
      </c>
      <c r="MRX75" s="5">
        <f t="shared" si="501"/>
        <v>0</v>
      </c>
      <c r="MRY75" s="5">
        <f t="shared" si="501"/>
        <v>0</v>
      </c>
      <c r="MRZ75" s="5">
        <f t="shared" si="501"/>
        <v>0</v>
      </c>
      <c r="MSA75" s="5">
        <f t="shared" si="501"/>
        <v>0</v>
      </c>
      <c r="MSB75" s="5">
        <f t="shared" si="501"/>
        <v>0</v>
      </c>
      <c r="MSC75" s="5">
        <f t="shared" si="501"/>
        <v>0</v>
      </c>
      <c r="MSD75" s="5">
        <f t="shared" si="501"/>
        <v>0</v>
      </c>
      <c r="MSE75" s="5">
        <f t="shared" ref="MSE75:MUP75" si="502">IF(MSE2&gt;year_stop,0,MSD78)</f>
        <v>0</v>
      </c>
      <c r="MSF75" s="5">
        <f t="shared" si="502"/>
        <v>0</v>
      </c>
      <c r="MSG75" s="5">
        <f t="shared" si="502"/>
        <v>0</v>
      </c>
      <c r="MSH75" s="5">
        <f t="shared" si="502"/>
        <v>0</v>
      </c>
      <c r="MSI75" s="5">
        <f t="shared" si="502"/>
        <v>0</v>
      </c>
      <c r="MSJ75" s="5">
        <f t="shared" si="502"/>
        <v>0</v>
      </c>
      <c r="MSK75" s="5">
        <f t="shared" si="502"/>
        <v>0</v>
      </c>
      <c r="MSL75" s="5">
        <f t="shared" si="502"/>
        <v>0</v>
      </c>
      <c r="MSM75" s="5">
        <f t="shared" si="502"/>
        <v>0</v>
      </c>
      <c r="MSN75" s="5">
        <f t="shared" si="502"/>
        <v>0</v>
      </c>
      <c r="MSO75" s="5">
        <f t="shared" si="502"/>
        <v>0</v>
      </c>
      <c r="MSP75" s="5">
        <f t="shared" si="502"/>
        <v>0</v>
      </c>
      <c r="MSQ75" s="5">
        <f t="shared" si="502"/>
        <v>0</v>
      </c>
      <c r="MSR75" s="5">
        <f t="shared" si="502"/>
        <v>0</v>
      </c>
      <c r="MSS75" s="5">
        <f t="shared" si="502"/>
        <v>0</v>
      </c>
      <c r="MST75" s="5">
        <f t="shared" si="502"/>
        <v>0</v>
      </c>
      <c r="MSU75" s="5">
        <f t="shared" si="502"/>
        <v>0</v>
      </c>
      <c r="MSV75" s="5">
        <f t="shared" si="502"/>
        <v>0</v>
      </c>
      <c r="MSW75" s="5">
        <f t="shared" si="502"/>
        <v>0</v>
      </c>
      <c r="MSX75" s="5">
        <f t="shared" si="502"/>
        <v>0</v>
      </c>
      <c r="MSY75" s="5">
        <f t="shared" si="502"/>
        <v>0</v>
      </c>
      <c r="MSZ75" s="5">
        <f t="shared" si="502"/>
        <v>0</v>
      </c>
      <c r="MTA75" s="5">
        <f t="shared" si="502"/>
        <v>0</v>
      </c>
      <c r="MTB75" s="5">
        <f t="shared" si="502"/>
        <v>0</v>
      </c>
      <c r="MTC75" s="5">
        <f t="shared" si="502"/>
        <v>0</v>
      </c>
      <c r="MTD75" s="5">
        <f t="shared" si="502"/>
        <v>0</v>
      </c>
      <c r="MTE75" s="5">
        <f t="shared" si="502"/>
        <v>0</v>
      </c>
      <c r="MTF75" s="5">
        <f t="shared" si="502"/>
        <v>0</v>
      </c>
      <c r="MTG75" s="5">
        <f t="shared" si="502"/>
        <v>0</v>
      </c>
      <c r="MTH75" s="5">
        <f t="shared" si="502"/>
        <v>0</v>
      </c>
      <c r="MTI75" s="5">
        <f t="shared" si="502"/>
        <v>0</v>
      </c>
      <c r="MTJ75" s="5">
        <f t="shared" si="502"/>
        <v>0</v>
      </c>
      <c r="MTK75" s="5">
        <f t="shared" si="502"/>
        <v>0</v>
      </c>
      <c r="MTL75" s="5">
        <f t="shared" si="502"/>
        <v>0</v>
      </c>
      <c r="MTM75" s="5">
        <f t="shared" si="502"/>
        <v>0</v>
      </c>
      <c r="MTN75" s="5">
        <f t="shared" si="502"/>
        <v>0</v>
      </c>
      <c r="MTO75" s="5">
        <f t="shared" si="502"/>
        <v>0</v>
      </c>
      <c r="MTP75" s="5">
        <f t="shared" si="502"/>
        <v>0</v>
      </c>
      <c r="MTQ75" s="5">
        <f t="shared" si="502"/>
        <v>0</v>
      </c>
      <c r="MTR75" s="5">
        <f t="shared" si="502"/>
        <v>0</v>
      </c>
      <c r="MTS75" s="5">
        <f t="shared" si="502"/>
        <v>0</v>
      </c>
      <c r="MTT75" s="5">
        <f t="shared" si="502"/>
        <v>0</v>
      </c>
      <c r="MTU75" s="5">
        <f t="shared" si="502"/>
        <v>0</v>
      </c>
      <c r="MTV75" s="5">
        <f t="shared" si="502"/>
        <v>0</v>
      </c>
      <c r="MTW75" s="5">
        <f t="shared" si="502"/>
        <v>0</v>
      </c>
      <c r="MTX75" s="5">
        <f t="shared" si="502"/>
        <v>0</v>
      </c>
      <c r="MTY75" s="5">
        <f t="shared" si="502"/>
        <v>0</v>
      </c>
      <c r="MTZ75" s="5">
        <f t="shared" si="502"/>
        <v>0</v>
      </c>
      <c r="MUA75" s="5">
        <f t="shared" si="502"/>
        <v>0</v>
      </c>
      <c r="MUB75" s="5">
        <f t="shared" si="502"/>
        <v>0</v>
      </c>
      <c r="MUC75" s="5">
        <f t="shared" si="502"/>
        <v>0</v>
      </c>
      <c r="MUD75" s="5">
        <f t="shared" si="502"/>
        <v>0</v>
      </c>
      <c r="MUE75" s="5">
        <f t="shared" si="502"/>
        <v>0</v>
      </c>
      <c r="MUF75" s="5">
        <f t="shared" si="502"/>
        <v>0</v>
      </c>
      <c r="MUG75" s="5">
        <f t="shared" si="502"/>
        <v>0</v>
      </c>
      <c r="MUH75" s="5">
        <f t="shared" si="502"/>
        <v>0</v>
      </c>
      <c r="MUI75" s="5">
        <f t="shared" si="502"/>
        <v>0</v>
      </c>
      <c r="MUJ75" s="5">
        <f t="shared" si="502"/>
        <v>0</v>
      </c>
      <c r="MUK75" s="5">
        <f t="shared" si="502"/>
        <v>0</v>
      </c>
      <c r="MUL75" s="5">
        <f t="shared" si="502"/>
        <v>0</v>
      </c>
      <c r="MUM75" s="5">
        <f t="shared" si="502"/>
        <v>0</v>
      </c>
      <c r="MUN75" s="5">
        <f t="shared" si="502"/>
        <v>0</v>
      </c>
      <c r="MUO75" s="5">
        <f t="shared" si="502"/>
        <v>0</v>
      </c>
      <c r="MUP75" s="5">
        <f t="shared" si="502"/>
        <v>0</v>
      </c>
      <c r="MUQ75" s="5">
        <f t="shared" ref="MUQ75:MXB75" si="503">IF(MUQ2&gt;year_stop,0,MUP78)</f>
        <v>0</v>
      </c>
      <c r="MUR75" s="5">
        <f t="shared" si="503"/>
        <v>0</v>
      </c>
      <c r="MUS75" s="5">
        <f t="shared" si="503"/>
        <v>0</v>
      </c>
      <c r="MUT75" s="5">
        <f t="shared" si="503"/>
        <v>0</v>
      </c>
      <c r="MUU75" s="5">
        <f t="shared" si="503"/>
        <v>0</v>
      </c>
      <c r="MUV75" s="5">
        <f t="shared" si="503"/>
        <v>0</v>
      </c>
      <c r="MUW75" s="5">
        <f t="shared" si="503"/>
        <v>0</v>
      </c>
      <c r="MUX75" s="5">
        <f t="shared" si="503"/>
        <v>0</v>
      </c>
      <c r="MUY75" s="5">
        <f t="shared" si="503"/>
        <v>0</v>
      </c>
      <c r="MUZ75" s="5">
        <f t="shared" si="503"/>
        <v>0</v>
      </c>
      <c r="MVA75" s="5">
        <f t="shared" si="503"/>
        <v>0</v>
      </c>
      <c r="MVB75" s="5">
        <f t="shared" si="503"/>
        <v>0</v>
      </c>
      <c r="MVC75" s="5">
        <f t="shared" si="503"/>
        <v>0</v>
      </c>
      <c r="MVD75" s="5">
        <f t="shared" si="503"/>
        <v>0</v>
      </c>
      <c r="MVE75" s="5">
        <f t="shared" si="503"/>
        <v>0</v>
      </c>
      <c r="MVF75" s="5">
        <f t="shared" si="503"/>
        <v>0</v>
      </c>
      <c r="MVG75" s="5">
        <f t="shared" si="503"/>
        <v>0</v>
      </c>
      <c r="MVH75" s="5">
        <f t="shared" si="503"/>
        <v>0</v>
      </c>
      <c r="MVI75" s="5">
        <f t="shared" si="503"/>
        <v>0</v>
      </c>
      <c r="MVJ75" s="5">
        <f t="shared" si="503"/>
        <v>0</v>
      </c>
      <c r="MVK75" s="5">
        <f t="shared" si="503"/>
        <v>0</v>
      </c>
      <c r="MVL75" s="5">
        <f t="shared" si="503"/>
        <v>0</v>
      </c>
      <c r="MVM75" s="5">
        <f t="shared" si="503"/>
        <v>0</v>
      </c>
      <c r="MVN75" s="5">
        <f t="shared" si="503"/>
        <v>0</v>
      </c>
      <c r="MVO75" s="5">
        <f t="shared" si="503"/>
        <v>0</v>
      </c>
      <c r="MVP75" s="5">
        <f t="shared" si="503"/>
        <v>0</v>
      </c>
      <c r="MVQ75" s="5">
        <f t="shared" si="503"/>
        <v>0</v>
      </c>
      <c r="MVR75" s="5">
        <f t="shared" si="503"/>
        <v>0</v>
      </c>
      <c r="MVS75" s="5">
        <f t="shared" si="503"/>
        <v>0</v>
      </c>
      <c r="MVT75" s="5">
        <f t="shared" si="503"/>
        <v>0</v>
      </c>
      <c r="MVU75" s="5">
        <f t="shared" si="503"/>
        <v>0</v>
      </c>
      <c r="MVV75" s="5">
        <f t="shared" si="503"/>
        <v>0</v>
      </c>
      <c r="MVW75" s="5">
        <f t="shared" si="503"/>
        <v>0</v>
      </c>
      <c r="MVX75" s="5">
        <f t="shared" si="503"/>
        <v>0</v>
      </c>
      <c r="MVY75" s="5">
        <f t="shared" si="503"/>
        <v>0</v>
      </c>
      <c r="MVZ75" s="5">
        <f t="shared" si="503"/>
        <v>0</v>
      </c>
      <c r="MWA75" s="5">
        <f t="shared" si="503"/>
        <v>0</v>
      </c>
      <c r="MWB75" s="5">
        <f t="shared" si="503"/>
        <v>0</v>
      </c>
      <c r="MWC75" s="5">
        <f t="shared" si="503"/>
        <v>0</v>
      </c>
      <c r="MWD75" s="5">
        <f t="shared" si="503"/>
        <v>0</v>
      </c>
      <c r="MWE75" s="5">
        <f t="shared" si="503"/>
        <v>0</v>
      </c>
      <c r="MWF75" s="5">
        <f t="shared" si="503"/>
        <v>0</v>
      </c>
      <c r="MWG75" s="5">
        <f t="shared" si="503"/>
        <v>0</v>
      </c>
      <c r="MWH75" s="5">
        <f t="shared" si="503"/>
        <v>0</v>
      </c>
      <c r="MWI75" s="5">
        <f t="shared" si="503"/>
        <v>0</v>
      </c>
      <c r="MWJ75" s="5">
        <f t="shared" si="503"/>
        <v>0</v>
      </c>
      <c r="MWK75" s="5">
        <f t="shared" si="503"/>
        <v>0</v>
      </c>
      <c r="MWL75" s="5">
        <f t="shared" si="503"/>
        <v>0</v>
      </c>
      <c r="MWM75" s="5">
        <f t="shared" si="503"/>
        <v>0</v>
      </c>
      <c r="MWN75" s="5">
        <f t="shared" si="503"/>
        <v>0</v>
      </c>
      <c r="MWO75" s="5">
        <f t="shared" si="503"/>
        <v>0</v>
      </c>
      <c r="MWP75" s="5">
        <f t="shared" si="503"/>
        <v>0</v>
      </c>
      <c r="MWQ75" s="5">
        <f t="shared" si="503"/>
        <v>0</v>
      </c>
      <c r="MWR75" s="5">
        <f t="shared" si="503"/>
        <v>0</v>
      </c>
      <c r="MWS75" s="5">
        <f t="shared" si="503"/>
        <v>0</v>
      </c>
      <c r="MWT75" s="5">
        <f t="shared" si="503"/>
        <v>0</v>
      </c>
      <c r="MWU75" s="5">
        <f t="shared" si="503"/>
        <v>0</v>
      </c>
      <c r="MWV75" s="5">
        <f t="shared" si="503"/>
        <v>0</v>
      </c>
      <c r="MWW75" s="5">
        <f t="shared" si="503"/>
        <v>0</v>
      </c>
      <c r="MWX75" s="5">
        <f t="shared" si="503"/>
        <v>0</v>
      </c>
      <c r="MWY75" s="5">
        <f t="shared" si="503"/>
        <v>0</v>
      </c>
      <c r="MWZ75" s="5">
        <f t="shared" si="503"/>
        <v>0</v>
      </c>
      <c r="MXA75" s="5">
        <f t="shared" si="503"/>
        <v>0</v>
      </c>
      <c r="MXB75" s="5">
        <f t="shared" si="503"/>
        <v>0</v>
      </c>
      <c r="MXC75" s="5">
        <f t="shared" ref="MXC75:MZN75" si="504">IF(MXC2&gt;year_stop,0,MXB78)</f>
        <v>0</v>
      </c>
      <c r="MXD75" s="5">
        <f t="shared" si="504"/>
        <v>0</v>
      </c>
      <c r="MXE75" s="5">
        <f t="shared" si="504"/>
        <v>0</v>
      </c>
      <c r="MXF75" s="5">
        <f t="shared" si="504"/>
        <v>0</v>
      </c>
      <c r="MXG75" s="5">
        <f t="shared" si="504"/>
        <v>0</v>
      </c>
      <c r="MXH75" s="5">
        <f t="shared" si="504"/>
        <v>0</v>
      </c>
      <c r="MXI75" s="5">
        <f t="shared" si="504"/>
        <v>0</v>
      </c>
      <c r="MXJ75" s="5">
        <f t="shared" si="504"/>
        <v>0</v>
      </c>
      <c r="MXK75" s="5">
        <f t="shared" si="504"/>
        <v>0</v>
      </c>
      <c r="MXL75" s="5">
        <f t="shared" si="504"/>
        <v>0</v>
      </c>
      <c r="MXM75" s="5">
        <f t="shared" si="504"/>
        <v>0</v>
      </c>
      <c r="MXN75" s="5">
        <f t="shared" si="504"/>
        <v>0</v>
      </c>
      <c r="MXO75" s="5">
        <f t="shared" si="504"/>
        <v>0</v>
      </c>
      <c r="MXP75" s="5">
        <f t="shared" si="504"/>
        <v>0</v>
      </c>
      <c r="MXQ75" s="5">
        <f t="shared" si="504"/>
        <v>0</v>
      </c>
      <c r="MXR75" s="5">
        <f t="shared" si="504"/>
        <v>0</v>
      </c>
      <c r="MXS75" s="5">
        <f t="shared" si="504"/>
        <v>0</v>
      </c>
      <c r="MXT75" s="5">
        <f t="shared" si="504"/>
        <v>0</v>
      </c>
      <c r="MXU75" s="5">
        <f t="shared" si="504"/>
        <v>0</v>
      </c>
      <c r="MXV75" s="5">
        <f t="shared" si="504"/>
        <v>0</v>
      </c>
      <c r="MXW75" s="5">
        <f t="shared" si="504"/>
        <v>0</v>
      </c>
      <c r="MXX75" s="5">
        <f t="shared" si="504"/>
        <v>0</v>
      </c>
      <c r="MXY75" s="5">
        <f t="shared" si="504"/>
        <v>0</v>
      </c>
      <c r="MXZ75" s="5">
        <f t="shared" si="504"/>
        <v>0</v>
      </c>
      <c r="MYA75" s="5">
        <f t="shared" si="504"/>
        <v>0</v>
      </c>
      <c r="MYB75" s="5">
        <f t="shared" si="504"/>
        <v>0</v>
      </c>
      <c r="MYC75" s="5">
        <f t="shared" si="504"/>
        <v>0</v>
      </c>
      <c r="MYD75" s="5">
        <f t="shared" si="504"/>
        <v>0</v>
      </c>
      <c r="MYE75" s="5">
        <f t="shared" si="504"/>
        <v>0</v>
      </c>
      <c r="MYF75" s="5">
        <f t="shared" si="504"/>
        <v>0</v>
      </c>
      <c r="MYG75" s="5">
        <f t="shared" si="504"/>
        <v>0</v>
      </c>
      <c r="MYH75" s="5">
        <f t="shared" si="504"/>
        <v>0</v>
      </c>
      <c r="MYI75" s="5">
        <f t="shared" si="504"/>
        <v>0</v>
      </c>
      <c r="MYJ75" s="5">
        <f t="shared" si="504"/>
        <v>0</v>
      </c>
      <c r="MYK75" s="5">
        <f t="shared" si="504"/>
        <v>0</v>
      </c>
      <c r="MYL75" s="5">
        <f t="shared" si="504"/>
        <v>0</v>
      </c>
      <c r="MYM75" s="5">
        <f t="shared" si="504"/>
        <v>0</v>
      </c>
      <c r="MYN75" s="5">
        <f t="shared" si="504"/>
        <v>0</v>
      </c>
      <c r="MYO75" s="5">
        <f t="shared" si="504"/>
        <v>0</v>
      </c>
      <c r="MYP75" s="5">
        <f t="shared" si="504"/>
        <v>0</v>
      </c>
      <c r="MYQ75" s="5">
        <f t="shared" si="504"/>
        <v>0</v>
      </c>
      <c r="MYR75" s="5">
        <f t="shared" si="504"/>
        <v>0</v>
      </c>
      <c r="MYS75" s="5">
        <f t="shared" si="504"/>
        <v>0</v>
      </c>
      <c r="MYT75" s="5">
        <f t="shared" si="504"/>
        <v>0</v>
      </c>
      <c r="MYU75" s="5">
        <f t="shared" si="504"/>
        <v>0</v>
      </c>
      <c r="MYV75" s="5">
        <f t="shared" si="504"/>
        <v>0</v>
      </c>
      <c r="MYW75" s="5">
        <f t="shared" si="504"/>
        <v>0</v>
      </c>
      <c r="MYX75" s="5">
        <f t="shared" si="504"/>
        <v>0</v>
      </c>
      <c r="MYY75" s="5">
        <f t="shared" si="504"/>
        <v>0</v>
      </c>
      <c r="MYZ75" s="5">
        <f t="shared" si="504"/>
        <v>0</v>
      </c>
      <c r="MZA75" s="5">
        <f t="shared" si="504"/>
        <v>0</v>
      </c>
      <c r="MZB75" s="5">
        <f t="shared" si="504"/>
        <v>0</v>
      </c>
      <c r="MZC75" s="5">
        <f t="shared" si="504"/>
        <v>0</v>
      </c>
      <c r="MZD75" s="5">
        <f t="shared" si="504"/>
        <v>0</v>
      </c>
      <c r="MZE75" s="5">
        <f t="shared" si="504"/>
        <v>0</v>
      </c>
      <c r="MZF75" s="5">
        <f t="shared" si="504"/>
        <v>0</v>
      </c>
      <c r="MZG75" s="5">
        <f t="shared" si="504"/>
        <v>0</v>
      </c>
      <c r="MZH75" s="5">
        <f t="shared" si="504"/>
        <v>0</v>
      </c>
      <c r="MZI75" s="5">
        <f t="shared" si="504"/>
        <v>0</v>
      </c>
      <c r="MZJ75" s="5">
        <f t="shared" si="504"/>
        <v>0</v>
      </c>
      <c r="MZK75" s="5">
        <f t="shared" si="504"/>
        <v>0</v>
      </c>
      <c r="MZL75" s="5">
        <f t="shared" si="504"/>
        <v>0</v>
      </c>
      <c r="MZM75" s="5">
        <f t="shared" si="504"/>
        <v>0</v>
      </c>
      <c r="MZN75" s="5">
        <f t="shared" si="504"/>
        <v>0</v>
      </c>
      <c r="MZO75" s="5">
        <f t="shared" ref="MZO75:NBZ75" si="505">IF(MZO2&gt;year_stop,0,MZN78)</f>
        <v>0</v>
      </c>
      <c r="MZP75" s="5">
        <f t="shared" si="505"/>
        <v>0</v>
      </c>
      <c r="MZQ75" s="5">
        <f t="shared" si="505"/>
        <v>0</v>
      </c>
      <c r="MZR75" s="5">
        <f t="shared" si="505"/>
        <v>0</v>
      </c>
      <c r="MZS75" s="5">
        <f t="shared" si="505"/>
        <v>0</v>
      </c>
      <c r="MZT75" s="5">
        <f t="shared" si="505"/>
        <v>0</v>
      </c>
      <c r="MZU75" s="5">
        <f t="shared" si="505"/>
        <v>0</v>
      </c>
      <c r="MZV75" s="5">
        <f t="shared" si="505"/>
        <v>0</v>
      </c>
      <c r="MZW75" s="5">
        <f t="shared" si="505"/>
        <v>0</v>
      </c>
      <c r="MZX75" s="5">
        <f t="shared" si="505"/>
        <v>0</v>
      </c>
      <c r="MZY75" s="5">
        <f t="shared" si="505"/>
        <v>0</v>
      </c>
      <c r="MZZ75" s="5">
        <f t="shared" si="505"/>
        <v>0</v>
      </c>
      <c r="NAA75" s="5">
        <f t="shared" si="505"/>
        <v>0</v>
      </c>
      <c r="NAB75" s="5">
        <f t="shared" si="505"/>
        <v>0</v>
      </c>
      <c r="NAC75" s="5">
        <f t="shared" si="505"/>
        <v>0</v>
      </c>
      <c r="NAD75" s="5">
        <f t="shared" si="505"/>
        <v>0</v>
      </c>
      <c r="NAE75" s="5">
        <f t="shared" si="505"/>
        <v>0</v>
      </c>
      <c r="NAF75" s="5">
        <f t="shared" si="505"/>
        <v>0</v>
      </c>
      <c r="NAG75" s="5">
        <f t="shared" si="505"/>
        <v>0</v>
      </c>
      <c r="NAH75" s="5">
        <f t="shared" si="505"/>
        <v>0</v>
      </c>
      <c r="NAI75" s="5">
        <f t="shared" si="505"/>
        <v>0</v>
      </c>
      <c r="NAJ75" s="5">
        <f t="shared" si="505"/>
        <v>0</v>
      </c>
      <c r="NAK75" s="5">
        <f t="shared" si="505"/>
        <v>0</v>
      </c>
      <c r="NAL75" s="5">
        <f t="shared" si="505"/>
        <v>0</v>
      </c>
      <c r="NAM75" s="5">
        <f t="shared" si="505"/>
        <v>0</v>
      </c>
      <c r="NAN75" s="5">
        <f t="shared" si="505"/>
        <v>0</v>
      </c>
      <c r="NAO75" s="5">
        <f t="shared" si="505"/>
        <v>0</v>
      </c>
      <c r="NAP75" s="5">
        <f t="shared" si="505"/>
        <v>0</v>
      </c>
      <c r="NAQ75" s="5">
        <f t="shared" si="505"/>
        <v>0</v>
      </c>
      <c r="NAR75" s="5">
        <f t="shared" si="505"/>
        <v>0</v>
      </c>
      <c r="NAS75" s="5">
        <f t="shared" si="505"/>
        <v>0</v>
      </c>
      <c r="NAT75" s="5">
        <f t="shared" si="505"/>
        <v>0</v>
      </c>
      <c r="NAU75" s="5">
        <f t="shared" si="505"/>
        <v>0</v>
      </c>
      <c r="NAV75" s="5">
        <f t="shared" si="505"/>
        <v>0</v>
      </c>
      <c r="NAW75" s="5">
        <f t="shared" si="505"/>
        <v>0</v>
      </c>
      <c r="NAX75" s="5">
        <f t="shared" si="505"/>
        <v>0</v>
      </c>
      <c r="NAY75" s="5">
        <f t="shared" si="505"/>
        <v>0</v>
      </c>
      <c r="NAZ75" s="5">
        <f t="shared" si="505"/>
        <v>0</v>
      </c>
      <c r="NBA75" s="5">
        <f t="shared" si="505"/>
        <v>0</v>
      </c>
      <c r="NBB75" s="5">
        <f t="shared" si="505"/>
        <v>0</v>
      </c>
      <c r="NBC75" s="5">
        <f t="shared" si="505"/>
        <v>0</v>
      </c>
      <c r="NBD75" s="5">
        <f t="shared" si="505"/>
        <v>0</v>
      </c>
      <c r="NBE75" s="5">
        <f t="shared" si="505"/>
        <v>0</v>
      </c>
      <c r="NBF75" s="5">
        <f t="shared" si="505"/>
        <v>0</v>
      </c>
      <c r="NBG75" s="5">
        <f t="shared" si="505"/>
        <v>0</v>
      </c>
      <c r="NBH75" s="5">
        <f t="shared" si="505"/>
        <v>0</v>
      </c>
      <c r="NBI75" s="5">
        <f t="shared" si="505"/>
        <v>0</v>
      </c>
      <c r="NBJ75" s="5">
        <f t="shared" si="505"/>
        <v>0</v>
      </c>
      <c r="NBK75" s="5">
        <f t="shared" si="505"/>
        <v>0</v>
      </c>
      <c r="NBL75" s="5">
        <f t="shared" si="505"/>
        <v>0</v>
      </c>
      <c r="NBM75" s="5">
        <f t="shared" si="505"/>
        <v>0</v>
      </c>
      <c r="NBN75" s="5">
        <f t="shared" si="505"/>
        <v>0</v>
      </c>
      <c r="NBO75" s="5">
        <f t="shared" si="505"/>
        <v>0</v>
      </c>
      <c r="NBP75" s="5">
        <f t="shared" si="505"/>
        <v>0</v>
      </c>
      <c r="NBQ75" s="5">
        <f t="shared" si="505"/>
        <v>0</v>
      </c>
      <c r="NBR75" s="5">
        <f t="shared" si="505"/>
        <v>0</v>
      </c>
      <c r="NBS75" s="5">
        <f t="shared" si="505"/>
        <v>0</v>
      </c>
      <c r="NBT75" s="5">
        <f t="shared" si="505"/>
        <v>0</v>
      </c>
      <c r="NBU75" s="5">
        <f t="shared" si="505"/>
        <v>0</v>
      </c>
      <c r="NBV75" s="5">
        <f t="shared" si="505"/>
        <v>0</v>
      </c>
      <c r="NBW75" s="5">
        <f t="shared" si="505"/>
        <v>0</v>
      </c>
      <c r="NBX75" s="5">
        <f t="shared" si="505"/>
        <v>0</v>
      </c>
      <c r="NBY75" s="5">
        <f t="shared" si="505"/>
        <v>0</v>
      </c>
      <c r="NBZ75" s="5">
        <f t="shared" si="505"/>
        <v>0</v>
      </c>
      <c r="NCA75" s="5">
        <f t="shared" ref="NCA75:NEL75" si="506">IF(NCA2&gt;year_stop,0,NBZ78)</f>
        <v>0</v>
      </c>
      <c r="NCB75" s="5">
        <f t="shared" si="506"/>
        <v>0</v>
      </c>
      <c r="NCC75" s="5">
        <f t="shared" si="506"/>
        <v>0</v>
      </c>
      <c r="NCD75" s="5">
        <f t="shared" si="506"/>
        <v>0</v>
      </c>
      <c r="NCE75" s="5">
        <f t="shared" si="506"/>
        <v>0</v>
      </c>
      <c r="NCF75" s="5">
        <f t="shared" si="506"/>
        <v>0</v>
      </c>
      <c r="NCG75" s="5">
        <f t="shared" si="506"/>
        <v>0</v>
      </c>
      <c r="NCH75" s="5">
        <f t="shared" si="506"/>
        <v>0</v>
      </c>
      <c r="NCI75" s="5">
        <f t="shared" si="506"/>
        <v>0</v>
      </c>
      <c r="NCJ75" s="5">
        <f t="shared" si="506"/>
        <v>0</v>
      </c>
      <c r="NCK75" s="5">
        <f t="shared" si="506"/>
        <v>0</v>
      </c>
      <c r="NCL75" s="5">
        <f t="shared" si="506"/>
        <v>0</v>
      </c>
      <c r="NCM75" s="5">
        <f t="shared" si="506"/>
        <v>0</v>
      </c>
      <c r="NCN75" s="5">
        <f t="shared" si="506"/>
        <v>0</v>
      </c>
      <c r="NCO75" s="5">
        <f t="shared" si="506"/>
        <v>0</v>
      </c>
      <c r="NCP75" s="5">
        <f t="shared" si="506"/>
        <v>0</v>
      </c>
      <c r="NCQ75" s="5">
        <f t="shared" si="506"/>
        <v>0</v>
      </c>
      <c r="NCR75" s="5">
        <f t="shared" si="506"/>
        <v>0</v>
      </c>
      <c r="NCS75" s="5">
        <f t="shared" si="506"/>
        <v>0</v>
      </c>
      <c r="NCT75" s="5">
        <f t="shared" si="506"/>
        <v>0</v>
      </c>
      <c r="NCU75" s="5">
        <f t="shared" si="506"/>
        <v>0</v>
      </c>
      <c r="NCV75" s="5">
        <f t="shared" si="506"/>
        <v>0</v>
      </c>
      <c r="NCW75" s="5">
        <f t="shared" si="506"/>
        <v>0</v>
      </c>
      <c r="NCX75" s="5">
        <f t="shared" si="506"/>
        <v>0</v>
      </c>
      <c r="NCY75" s="5">
        <f t="shared" si="506"/>
        <v>0</v>
      </c>
      <c r="NCZ75" s="5">
        <f t="shared" si="506"/>
        <v>0</v>
      </c>
      <c r="NDA75" s="5">
        <f t="shared" si="506"/>
        <v>0</v>
      </c>
      <c r="NDB75" s="5">
        <f t="shared" si="506"/>
        <v>0</v>
      </c>
      <c r="NDC75" s="5">
        <f t="shared" si="506"/>
        <v>0</v>
      </c>
      <c r="NDD75" s="5">
        <f t="shared" si="506"/>
        <v>0</v>
      </c>
      <c r="NDE75" s="5">
        <f t="shared" si="506"/>
        <v>0</v>
      </c>
      <c r="NDF75" s="5">
        <f t="shared" si="506"/>
        <v>0</v>
      </c>
      <c r="NDG75" s="5">
        <f t="shared" si="506"/>
        <v>0</v>
      </c>
      <c r="NDH75" s="5">
        <f t="shared" si="506"/>
        <v>0</v>
      </c>
      <c r="NDI75" s="5">
        <f t="shared" si="506"/>
        <v>0</v>
      </c>
      <c r="NDJ75" s="5">
        <f t="shared" si="506"/>
        <v>0</v>
      </c>
      <c r="NDK75" s="5">
        <f t="shared" si="506"/>
        <v>0</v>
      </c>
      <c r="NDL75" s="5">
        <f t="shared" si="506"/>
        <v>0</v>
      </c>
      <c r="NDM75" s="5">
        <f t="shared" si="506"/>
        <v>0</v>
      </c>
      <c r="NDN75" s="5">
        <f t="shared" si="506"/>
        <v>0</v>
      </c>
      <c r="NDO75" s="5">
        <f t="shared" si="506"/>
        <v>0</v>
      </c>
      <c r="NDP75" s="5">
        <f t="shared" si="506"/>
        <v>0</v>
      </c>
      <c r="NDQ75" s="5">
        <f t="shared" si="506"/>
        <v>0</v>
      </c>
      <c r="NDR75" s="5">
        <f t="shared" si="506"/>
        <v>0</v>
      </c>
      <c r="NDS75" s="5">
        <f t="shared" si="506"/>
        <v>0</v>
      </c>
      <c r="NDT75" s="5">
        <f t="shared" si="506"/>
        <v>0</v>
      </c>
      <c r="NDU75" s="5">
        <f t="shared" si="506"/>
        <v>0</v>
      </c>
      <c r="NDV75" s="5">
        <f t="shared" si="506"/>
        <v>0</v>
      </c>
      <c r="NDW75" s="5">
        <f t="shared" si="506"/>
        <v>0</v>
      </c>
      <c r="NDX75" s="5">
        <f t="shared" si="506"/>
        <v>0</v>
      </c>
      <c r="NDY75" s="5">
        <f t="shared" si="506"/>
        <v>0</v>
      </c>
      <c r="NDZ75" s="5">
        <f t="shared" si="506"/>
        <v>0</v>
      </c>
      <c r="NEA75" s="5">
        <f t="shared" si="506"/>
        <v>0</v>
      </c>
      <c r="NEB75" s="5">
        <f t="shared" si="506"/>
        <v>0</v>
      </c>
      <c r="NEC75" s="5">
        <f t="shared" si="506"/>
        <v>0</v>
      </c>
      <c r="NED75" s="5">
        <f t="shared" si="506"/>
        <v>0</v>
      </c>
      <c r="NEE75" s="5">
        <f t="shared" si="506"/>
        <v>0</v>
      </c>
      <c r="NEF75" s="5">
        <f t="shared" si="506"/>
        <v>0</v>
      </c>
      <c r="NEG75" s="5">
        <f t="shared" si="506"/>
        <v>0</v>
      </c>
      <c r="NEH75" s="5">
        <f t="shared" si="506"/>
        <v>0</v>
      </c>
      <c r="NEI75" s="5">
        <f t="shared" si="506"/>
        <v>0</v>
      </c>
      <c r="NEJ75" s="5">
        <f t="shared" si="506"/>
        <v>0</v>
      </c>
      <c r="NEK75" s="5">
        <f t="shared" si="506"/>
        <v>0</v>
      </c>
      <c r="NEL75" s="5">
        <f t="shared" si="506"/>
        <v>0</v>
      </c>
      <c r="NEM75" s="5">
        <f t="shared" ref="NEM75:NGX75" si="507">IF(NEM2&gt;year_stop,0,NEL78)</f>
        <v>0</v>
      </c>
      <c r="NEN75" s="5">
        <f t="shared" si="507"/>
        <v>0</v>
      </c>
      <c r="NEO75" s="5">
        <f t="shared" si="507"/>
        <v>0</v>
      </c>
      <c r="NEP75" s="5">
        <f t="shared" si="507"/>
        <v>0</v>
      </c>
      <c r="NEQ75" s="5">
        <f t="shared" si="507"/>
        <v>0</v>
      </c>
      <c r="NER75" s="5">
        <f t="shared" si="507"/>
        <v>0</v>
      </c>
      <c r="NES75" s="5">
        <f t="shared" si="507"/>
        <v>0</v>
      </c>
      <c r="NET75" s="5">
        <f t="shared" si="507"/>
        <v>0</v>
      </c>
      <c r="NEU75" s="5">
        <f t="shared" si="507"/>
        <v>0</v>
      </c>
      <c r="NEV75" s="5">
        <f t="shared" si="507"/>
        <v>0</v>
      </c>
      <c r="NEW75" s="5">
        <f t="shared" si="507"/>
        <v>0</v>
      </c>
      <c r="NEX75" s="5">
        <f t="shared" si="507"/>
        <v>0</v>
      </c>
      <c r="NEY75" s="5">
        <f t="shared" si="507"/>
        <v>0</v>
      </c>
      <c r="NEZ75" s="5">
        <f t="shared" si="507"/>
        <v>0</v>
      </c>
      <c r="NFA75" s="5">
        <f t="shared" si="507"/>
        <v>0</v>
      </c>
      <c r="NFB75" s="5">
        <f t="shared" si="507"/>
        <v>0</v>
      </c>
      <c r="NFC75" s="5">
        <f t="shared" si="507"/>
        <v>0</v>
      </c>
      <c r="NFD75" s="5">
        <f t="shared" si="507"/>
        <v>0</v>
      </c>
      <c r="NFE75" s="5">
        <f t="shared" si="507"/>
        <v>0</v>
      </c>
      <c r="NFF75" s="5">
        <f t="shared" si="507"/>
        <v>0</v>
      </c>
      <c r="NFG75" s="5">
        <f t="shared" si="507"/>
        <v>0</v>
      </c>
      <c r="NFH75" s="5">
        <f t="shared" si="507"/>
        <v>0</v>
      </c>
      <c r="NFI75" s="5">
        <f t="shared" si="507"/>
        <v>0</v>
      </c>
      <c r="NFJ75" s="5">
        <f t="shared" si="507"/>
        <v>0</v>
      </c>
      <c r="NFK75" s="5">
        <f t="shared" si="507"/>
        <v>0</v>
      </c>
      <c r="NFL75" s="5">
        <f t="shared" si="507"/>
        <v>0</v>
      </c>
      <c r="NFM75" s="5">
        <f t="shared" si="507"/>
        <v>0</v>
      </c>
      <c r="NFN75" s="5">
        <f t="shared" si="507"/>
        <v>0</v>
      </c>
      <c r="NFO75" s="5">
        <f t="shared" si="507"/>
        <v>0</v>
      </c>
      <c r="NFP75" s="5">
        <f t="shared" si="507"/>
        <v>0</v>
      </c>
      <c r="NFQ75" s="5">
        <f t="shared" si="507"/>
        <v>0</v>
      </c>
      <c r="NFR75" s="5">
        <f t="shared" si="507"/>
        <v>0</v>
      </c>
      <c r="NFS75" s="5">
        <f t="shared" si="507"/>
        <v>0</v>
      </c>
      <c r="NFT75" s="5">
        <f t="shared" si="507"/>
        <v>0</v>
      </c>
      <c r="NFU75" s="5">
        <f t="shared" si="507"/>
        <v>0</v>
      </c>
      <c r="NFV75" s="5">
        <f t="shared" si="507"/>
        <v>0</v>
      </c>
      <c r="NFW75" s="5">
        <f t="shared" si="507"/>
        <v>0</v>
      </c>
      <c r="NFX75" s="5">
        <f t="shared" si="507"/>
        <v>0</v>
      </c>
      <c r="NFY75" s="5">
        <f t="shared" si="507"/>
        <v>0</v>
      </c>
      <c r="NFZ75" s="5">
        <f t="shared" si="507"/>
        <v>0</v>
      </c>
      <c r="NGA75" s="5">
        <f t="shared" si="507"/>
        <v>0</v>
      </c>
      <c r="NGB75" s="5">
        <f t="shared" si="507"/>
        <v>0</v>
      </c>
      <c r="NGC75" s="5">
        <f t="shared" si="507"/>
        <v>0</v>
      </c>
      <c r="NGD75" s="5">
        <f t="shared" si="507"/>
        <v>0</v>
      </c>
      <c r="NGE75" s="5">
        <f t="shared" si="507"/>
        <v>0</v>
      </c>
      <c r="NGF75" s="5">
        <f t="shared" si="507"/>
        <v>0</v>
      </c>
      <c r="NGG75" s="5">
        <f t="shared" si="507"/>
        <v>0</v>
      </c>
      <c r="NGH75" s="5">
        <f t="shared" si="507"/>
        <v>0</v>
      </c>
      <c r="NGI75" s="5">
        <f t="shared" si="507"/>
        <v>0</v>
      </c>
      <c r="NGJ75" s="5">
        <f t="shared" si="507"/>
        <v>0</v>
      </c>
      <c r="NGK75" s="5">
        <f t="shared" si="507"/>
        <v>0</v>
      </c>
      <c r="NGL75" s="5">
        <f t="shared" si="507"/>
        <v>0</v>
      </c>
      <c r="NGM75" s="5">
        <f t="shared" si="507"/>
        <v>0</v>
      </c>
      <c r="NGN75" s="5">
        <f t="shared" si="507"/>
        <v>0</v>
      </c>
      <c r="NGO75" s="5">
        <f t="shared" si="507"/>
        <v>0</v>
      </c>
      <c r="NGP75" s="5">
        <f t="shared" si="507"/>
        <v>0</v>
      </c>
      <c r="NGQ75" s="5">
        <f t="shared" si="507"/>
        <v>0</v>
      </c>
      <c r="NGR75" s="5">
        <f t="shared" si="507"/>
        <v>0</v>
      </c>
      <c r="NGS75" s="5">
        <f t="shared" si="507"/>
        <v>0</v>
      </c>
      <c r="NGT75" s="5">
        <f t="shared" si="507"/>
        <v>0</v>
      </c>
      <c r="NGU75" s="5">
        <f t="shared" si="507"/>
        <v>0</v>
      </c>
      <c r="NGV75" s="5">
        <f t="shared" si="507"/>
        <v>0</v>
      </c>
      <c r="NGW75" s="5">
        <f t="shared" si="507"/>
        <v>0</v>
      </c>
      <c r="NGX75" s="5">
        <f t="shared" si="507"/>
        <v>0</v>
      </c>
      <c r="NGY75" s="5">
        <f t="shared" ref="NGY75:NJJ75" si="508">IF(NGY2&gt;year_stop,0,NGX78)</f>
        <v>0</v>
      </c>
      <c r="NGZ75" s="5">
        <f t="shared" si="508"/>
        <v>0</v>
      </c>
      <c r="NHA75" s="5">
        <f t="shared" si="508"/>
        <v>0</v>
      </c>
      <c r="NHB75" s="5">
        <f t="shared" si="508"/>
        <v>0</v>
      </c>
      <c r="NHC75" s="5">
        <f t="shared" si="508"/>
        <v>0</v>
      </c>
      <c r="NHD75" s="5">
        <f t="shared" si="508"/>
        <v>0</v>
      </c>
      <c r="NHE75" s="5">
        <f t="shared" si="508"/>
        <v>0</v>
      </c>
      <c r="NHF75" s="5">
        <f t="shared" si="508"/>
        <v>0</v>
      </c>
      <c r="NHG75" s="5">
        <f t="shared" si="508"/>
        <v>0</v>
      </c>
      <c r="NHH75" s="5">
        <f t="shared" si="508"/>
        <v>0</v>
      </c>
      <c r="NHI75" s="5">
        <f t="shared" si="508"/>
        <v>0</v>
      </c>
      <c r="NHJ75" s="5">
        <f t="shared" si="508"/>
        <v>0</v>
      </c>
      <c r="NHK75" s="5">
        <f t="shared" si="508"/>
        <v>0</v>
      </c>
      <c r="NHL75" s="5">
        <f t="shared" si="508"/>
        <v>0</v>
      </c>
      <c r="NHM75" s="5">
        <f t="shared" si="508"/>
        <v>0</v>
      </c>
      <c r="NHN75" s="5">
        <f t="shared" si="508"/>
        <v>0</v>
      </c>
      <c r="NHO75" s="5">
        <f t="shared" si="508"/>
        <v>0</v>
      </c>
      <c r="NHP75" s="5">
        <f t="shared" si="508"/>
        <v>0</v>
      </c>
      <c r="NHQ75" s="5">
        <f t="shared" si="508"/>
        <v>0</v>
      </c>
      <c r="NHR75" s="5">
        <f t="shared" si="508"/>
        <v>0</v>
      </c>
      <c r="NHS75" s="5">
        <f t="shared" si="508"/>
        <v>0</v>
      </c>
      <c r="NHT75" s="5">
        <f t="shared" si="508"/>
        <v>0</v>
      </c>
      <c r="NHU75" s="5">
        <f t="shared" si="508"/>
        <v>0</v>
      </c>
      <c r="NHV75" s="5">
        <f t="shared" si="508"/>
        <v>0</v>
      </c>
      <c r="NHW75" s="5">
        <f t="shared" si="508"/>
        <v>0</v>
      </c>
      <c r="NHX75" s="5">
        <f t="shared" si="508"/>
        <v>0</v>
      </c>
      <c r="NHY75" s="5">
        <f t="shared" si="508"/>
        <v>0</v>
      </c>
      <c r="NHZ75" s="5">
        <f t="shared" si="508"/>
        <v>0</v>
      </c>
      <c r="NIA75" s="5">
        <f t="shared" si="508"/>
        <v>0</v>
      </c>
      <c r="NIB75" s="5">
        <f t="shared" si="508"/>
        <v>0</v>
      </c>
      <c r="NIC75" s="5">
        <f t="shared" si="508"/>
        <v>0</v>
      </c>
      <c r="NID75" s="5">
        <f t="shared" si="508"/>
        <v>0</v>
      </c>
      <c r="NIE75" s="5">
        <f t="shared" si="508"/>
        <v>0</v>
      </c>
      <c r="NIF75" s="5">
        <f t="shared" si="508"/>
        <v>0</v>
      </c>
      <c r="NIG75" s="5">
        <f t="shared" si="508"/>
        <v>0</v>
      </c>
      <c r="NIH75" s="5">
        <f t="shared" si="508"/>
        <v>0</v>
      </c>
      <c r="NII75" s="5">
        <f t="shared" si="508"/>
        <v>0</v>
      </c>
      <c r="NIJ75" s="5">
        <f t="shared" si="508"/>
        <v>0</v>
      </c>
      <c r="NIK75" s="5">
        <f t="shared" si="508"/>
        <v>0</v>
      </c>
      <c r="NIL75" s="5">
        <f t="shared" si="508"/>
        <v>0</v>
      </c>
      <c r="NIM75" s="5">
        <f t="shared" si="508"/>
        <v>0</v>
      </c>
      <c r="NIN75" s="5">
        <f t="shared" si="508"/>
        <v>0</v>
      </c>
      <c r="NIO75" s="5">
        <f t="shared" si="508"/>
        <v>0</v>
      </c>
      <c r="NIP75" s="5">
        <f t="shared" si="508"/>
        <v>0</v>
      </c>
      <c r="NIQ75" s="5">
        <f t="shared" si="508"/>
        <v>0</v>
      </c>
      <c r="NIR75" s="5">
        <f t="shared" si="508"/>
        <v>0</v>
      </c>
      <c r="NIS75" s="5">
        <f t="shared" si="508"/>
        <v>0</v>
      </c>
      <c r="NIT75" s="5">
        <f t="shared" si="508"/>
        <v>0</v>
      </c>
      <c r="NIU75" s="5">
        <f t="shared" si="508"/>
        <v>0</v>
      </c>
      <c r="NIV75" s="5">
        <f t="shared" si="508"/>
        <v>0</v>
      </c>
      <c r="NIW75" s="5">
        <f t="shared" si="508"/>
        <v>0</v>
      </c>
      <c r="NIX75" s="5">
        <f t="shared" si="508"/>
        <v>0</v>
      </c>
      <c r="NIY75" s="5">
        <f t="shared" si="508"/>
        <v>0</v>
      </c>
      <c r="NIZ75" s="5">
        <f t="shared" si="508"/>
        <v>0</v>
      </c>
      <c r="NJA75" s="5">
        <f t="shared" si="508"/>
        <v>0</v>
      </c>
      <c r="NJB75" s="5">
        <f t="shared" si="508"/>
        <v>0</v>
      </c>
      <c r="NJC75" s="5">
        <f t="shared" si="508"/>
        <v>0</v>
      </c>
      <c r="NJD75" s="5">
        <f t="shared" si="508"/>
        <v>0</v>
      </c>
      <c r="NJE75" s="5">
        <f t="shared" si="508"/>
        <v>0</v>
      </c>
      <c r="NJF75" s="5">
        <f t="shared" si="508"/>
        <v>0</v>
      </c>
      <c r="NJG75" s="5">
        <f t="shared" si="508"/>
        <v>0</v>
      </c>
      <c r="NJH75" s="5">
        <f t="shared" si="508"/>
        <v>0</v>
      </c>
      <c r="NJI75" s="5">
        <f t="shared" si="508"/>
        <v>0</v>
      </c>
      <c r="NJJ75" s="5">
        <f t="shared" si="508"/>
        <v>0</v>
      </c>
      <c r="NJK75" s="5">
        <f t="shared" ref="NJK75:NLV75" si="509">IF(NJK2&gt;year_stop,0,NJJ78)</f>
        <v>0</v>
      </c>
      <c r="NJL75" s="5">
        <f t="shared" si="509"/>
        <v>0</v>
      </c>
      <c r="NJM75" s="5">
        <f t="shared" si="509"/>
        <v>0</v>
      </c>
      <c r="NJN75" s="5">
        <f t="shared" si="509"/>
        <v>0</v>
      </c>
      <c r="NJO75" s="5">
        <f t="shared" si="509"/>
        <v>0</v>
      </c>
      <c r="NJP75" s="5">
        <f t="shared" si="509"/>
        <v>0</v>
      </c>
      <c r="NJQ75" s="5">
        <f t="shared" si="509"/>
        <v>0</v>
      </c>
      <c r="NJR75" s="5">
        <f t="shared" si="509"/>
        <v>0</v>
      </c>
      <c r="NJS75" s="5">
        <f t="shared" si="509"/>
        <v>0</v>
      </c>
      <c r="NJT75" s="5">
        <f t="shared" si="509"/>
        <v>0</v>
      </c>
      <c r="NJU75" s="5">
        <f t="shared" si="509"/>
        <v>0</v>
      </c>
      <c r="NJV75" s="5">
        <f t="shared" si="509"/>
        <v>0</v>
      </c>
      <c r="NJW75" s="5">
        <f t="shared" si="509"/>
        <v>0</v>
      </c>
      <c r="NJX75" s="5">
        <f t="shared" si="509"/>
        <v>0</v>
      </c>
      <c r="NJY75" s="5">
        <f t="shared" si="509"/>
        <v>0</v>
      </c>
      <c r="NJZ75" s="5">
        <f t="shared" si="509"/>
        <v>0</v>
      </c>
      <c r="NKA75" s="5">
        <f t="shared" si="509"/>
        <v>0</v>
      </c>
      <c r="NKB75" s="5">
        <f t="shared" si="509"/>
        <v>0</v>
      </c>
      <c r="NKC75" s="5">
        <f t="shared" si="509"/>
        <v>0</v>
      </c>
      <c r="NKD75" s="5">
        <f t="shared" si="509"/>
        <v>0</v>
      </c>
      <c r="NKE75" s="5">
        <f t="shared" si="509"/>
        <v>0</v>
      </c>
      <c r="NKF75" s="5">
        <f t="shared" si="509"/>
        <v>0</v>
      </c>
      <c r="NKG75" s="5">
        <f t="shared" si="509"/>
        <v>0</v>
      </c>
      <c r="NKH75" s="5">
        <f t="shared" si="509"/>
        <v>0</v>
      </c>
      <c r="NKI75" s="5">
        <f t="shared" si="509"/>
        <v>0</v>
      </c>
      <c r="NKJ75" s="5">
        <f t="shared" si="509"/>
        <v>0</v>
      </c>
      <c r="NKK75" s="5">
        <f t="shared" si="509"/>
        <v>0</v>
      </c>
      <c r="NKL75" s="5">
        <f t="shared" si="509"/>
        <v>0</v>
      </c>
      <c r="NKM75" s="5">
        <f t="shared" si="509"/>
        <v>0</v>
      </c>
      <c r="NKN75" s="5">
        <f t="shared" si="509"/>
        <v>0</v>
      </c>
      <c r="NKO75" s="5">
        <f t="shared" si="509"/>
        <v>0</v>
      </c>
      <c r="NKP75" s="5">
        <f t="shared" si="509"/>
        <v>0</v>
      </c>
      <c r="NKQ75" s="5">
        <f t="shared" si="509"/>
        <v>0</v>
      </c>
      <c r="NKR75" s="5">
        <f t="shared" si="509"/>
        <v>0</v>
      </c>
      <c r="NKS75" s="5">
        <f t="shared" si="509"/>
        <v>0</v>
      </c>
      <c r="NKT75" s="5">
        <f t="shared" si="509"/>
        <v>0</v>
      </c>
      <c r="NKU75" s="5">
        <f t="shared" si="509"/>
        <v>0</v>
      </c>
      <c r="NKV75" s="5">
        <f t="shared" si="509"/>
        <v>0</v>
      </c>
      <c r="NKW75" s="5">
        <f t="shared" si="509"/>
        <v>0</v>
      </c>
      <c r="NKX75" s="5">
        <f t="shared" si="509"/>
        <v>0</v>
      </c>
      <c r="NKY75" s="5">
        <f t="shared" si="509"/>
        <v>0</v>
      </c>
      <c r="NKZ75" s="5">
        <f t="shared" si="509"/>
        <v>0</v>
      </c>
      <c r="NLA75" s="5">
        <f t="shared" si="509"/>
        <v>0</v>
      </c>
      <c r="NLB75" s="5">
        <f t="shared" si="509"/>
        <v>0</v>
      </c>
      <c r="NLC75" s="5">
        <f t="shared" si="509"/>
        <v>0</v>
      </c>
      <c r="NLD75" s="5">
        <f t="shared" si="509"/>
        <v>0</v>
      </c>
      <c r="NLE75" s="5">
        <f t="shared" si="509"/>
        <v>0</v>
      </c>
      <c r="NLF75" s="5">
        <f t="shared" si="509"/>
        <v>0</v>
      </c>
      <c r="NLG75" s="5">
        <f t="shared" si="509"/>
        <v>0</v>
      </c>
      <c r="NLH75" s="5">
        <f t="shared" si="509"/>
        <v>0</v>
      </c>
      <c r="NLI75" s="5">
        <f t="shared" si="509"/>
        <v>0</v>
      </c>
      <c r="NLJ75" s="5">
        <f t="shared" si="509"/>
        <v>0</v>
      </c>
      <c r="NLK75" s="5">
        <f t="shared" si="509"/>
        <v>0</v>
      </c>
      <c r="NLL75" s="5">
        <f t="shared" si="509"/>
        <v>0</v>
      </c>
      <c r="NLM75" s="5">
        <f t="shared" si="509"/>
        <v>0</v>
      </c>
      <c r="NLN75" s="5">
        <f t="shared" si="509"/>
        <v>0</v>
      </c>
      <c r="NLO75" s="5">
        <f t="shared" si="509"/>
        <v>0</v>
      </c>
      <c r="NLP75" s="5">
        <f t="shared" si="509"/>
        <v>0</v>
      </c>
      <c r="NLQ75" s="5">
        <f t="shared" si="509"/>
        <v>0</v>
      </c>
      <c r="NLR75" s="5">
        <f t="shared" si="509"/>
        <v>0</v>
      </c>
      <c r="NLS75" s="5">
        <f t="shared" si="509"/>
        <v>0</v>
      </c>
      <c r="NLT75" s="5">
        <f t="shared" si="509"/>
        <v>0</v>
      </c>
      <c r="NLU75" s="5">
        <f t="shared" si="509"/>
        <v>0</v>
      </c>
      <c r="NLV75" s="5">
        <f t="shared" si="509"/>
        <v>0</v>
      </c>
      <c r="NLW75" s="5">
        <f t="shared" ref="NLW75:NOH75" si="510">IF(NLW2&gt;year_stop,0,NLV78)</f>
        <v>0</v>
      </c>
      <c r="NLX75" s="5">
        <f t="shared" si="510"/>
        <v>0</v>
      </c>
      <c r="NLY75" s="5">
        <f t="shared" si="510"/>
        <v>0</v>
      </c>
      <c r="NLZ75" s="5">
        <f t="shared" si="510"/>
        <v>0</v>
      </c>
      <c r="NMA75" s="5">
        <f t="shared" si="510"/>
        <v>0</v>
      </c>
      <c r="NMB75" s="5">
        <f t="shared" si="510"/>
        <v>0</v>
      </c>
      <c r="NMC75" s="5">
        <f t="shared" si="510"/>
        <v>0</v>
      </c>
      <c r="NMD75" s="5">
        <f t="shared" si="510"/>
        <v>0</v>
      </c>
      <c r="NME75" s="5">
        <f t="shared" si="510"/>
        <v>0</v>
      </c>
      <c r="NMF75" s="5">
        <f t="shared" si="510"/>
        <v>0</v>
      </c>
      <c r="NMG75" s="5">
        <f t="shared" si="510"/>
        <v>0</v>
      </c>
      <c r="NMH75" s="5">
        <f t="shared" si="510"/>
        <v>0</v>
      </c>
      <c r="NMI75" s="5">
        <f t="shared" si="510"/>
        <v>0</v>
      </c>
      <c r="NMJ75" s="5">
        <f t="shared" si="510"/>
        <v>0</v>
      </c>
      <c r="NMK75" s="5">
        <f t="shared" si="510"/>
        <v>0</v>
      </c>
      <c r="NML75" s="5">
        <f t="shared" si="510"/>
        <v>0</v>
      </c>
      <c r="NMM75" s="5">
        <f t="shared" si="510"/>
        <v>0</v>
      </c>
      <c r="NMN75" s="5">
        <f t="shared" si="510"/>
        <v>0</v>
      </c>
      <c r="NMO75" s="5">
        <f t="shared" si="510"/>
        <v>0</v>
      </c>
      <c r="NMP75" s="5">
        <f t="shared" si="510"/>
        <v>0</v>
      </c>
      <c r="NMQ75" s="5">
        <f t="shared" si="510"/>
        <v>0</v>
      </c>
      <c r="NMR75" s="5">
        <f t="shared" si="510"/>
        <v>0</v>
      </c>
      <c r="NMS75" s="5">
        <f t="shared" si="510"/>
        <v>0</v>
      </c>
      <c r="NMT75" s="5">
        <f t="shared" si="510"/>
        <v>0</v>
      </c>
      <c r="NMU75" s="5">
        <f t="shared" si="510"/>
        <v>0</v>
      </c>
      <c r="NMV75" s="5">
        <f t="shared" si="510"/>
        <v>0</v>
      </c>
      <c r="NMW75" s="5">
        <f t="shared" si="510"/>
        <v>0</v>
      </c>
      <c r="NMX75" s="5">
        <f t="shared" si="510"/>
        <v>0</v>
      </c>
      <c r="NMY75" s="5">
        <f t="shared" si="510"/>
        <v>0</v>
      </c>
      <c r="NMZ75" s="5">
        <f t="shared" si="510"/>
        <v>0</v>
      </c>
      <c r="NNA75" s="5">
        <f t="shared" si="510"/>
        <v>0</v>
      </c>
      <c r="NNB75" s="5">
        <f t="shared" si="510"/>
        <v>0</v>
      </c>
      <c r="NNC75" s="5">
        <f t="shared" si="510"/>
        <v>0</v>
      </c>
      <c r="NND75" s="5">
        <f t="shared" si="510"/>
        <v>0</v>
      </c>
      <c r="NNE75" s="5">
        <f t="shared" si="510"/>
        <v>0</v>
      </c>
      <c r="NNF75" s="5">
        <f t="shared" si="510"/>
        <v>0</v>
      </c>
      <c r="NNG75" s="5">
        <f t="shared" si="510"/>
        <v>0</v>
      </c>
      <c r="NNH75" s="5">
        <f t="shared" si="510"/>
        <v>0</v>
      </c>
      <c r="NNI75" s="5">
        <f t="shared" si="510"/>
        <v>0</v>
      </c>
      <c r="NNJ75" s="5">
        <f t="shared" si="510"/>
        <v>0</v>
      </c>
      <c r="NNK75" s="5">
        <f t="shared" si="510"/>
        <v>0</v>
      </c>
      <c r="NNL75" s="5">
        <f t="shared" si="510"/>
        <v>0</v>
      </c>
      <c r="NNM75" s="5">
        <f t="shared" si="510"/>
        <v>0</v>
      </c>
      <c r="NNN75" s="5">
        <f t="shared" si="510"/>
        <v>0</v>
      </c>
      <c r="NNO75" s="5">
        <f t="shared" si="510"/>
        <v>0</v>
      </c>
      <c r="NNP75" s="5">
        <f t="shared" si="510"/>
        <v>0</v>
      </c>
      <c r="NNQ75" s="5">
        <f t="shared" si="510"/>
        <v>0</v>
      </c>
      <c r="NNR75" s="5">
        <f t="shared" si="510"/>
        <v>0</v>
      </c>
      <c r="NNS75" s="5">
        <f t="shared" si="510"/>
        <v>0</v>
      </c>
      <c r="NNT75" s="5">
        <f t="shared" si="510"/>
        <v>0</v>
      </c>
      <c r="NNU75" s="5">
        <f t="shared" si="510"/>
        <v>0</v>
      </c>
      <c r="NNV75" s="5">
        <f t="shared" si="510"/>
        <v>0</v>
      </c>
      <c r="NNW75" s="5">
        <f t="shared" si="510"/>
        <v>0</v>
      </c>
      <c r="NNX75" s="5">
        <f t="shared" si="510"/>
        <v>0</v>
      </c>
      <c r="NNY75" s="5">
        <f t="shared" si="510"/>
        <v>0</v>
      </c>
      <c r="NNZ75" s="5">
        <f t="shared" si="510"/>
        <v>0</v>
      </c>
      <c r="NOA75" s="5">
        <f t="shared" si="510"/>
        <v>0</v>
      </c>
      <c r="NOB75" s="5">
        <f t="shared" si="510"/>
        <v>0</v>
      </c>
      <c r="NOC75" s="5">
        <f t="shared" si="510"/>
        <v>0</v>
      </c>
      <c r="NOD75" s="5">
        <f t="shared" si="510"/>
        <v>0</v>
      </c>
      <c r="NOE75" s="5">
        <f t="shared" si="510"/>
        <v>0</v>
      </c>
      <c r="NOF75" s="5">
        <f t="shared" si="510"/>
        <v>0</v>
      </c>
      <c r="NOG75" s="5">
        <f t="shared" si="510"/>
        <v>0</v>
      </c>
      <c r="NOH75" s="5">
        <f t="shared" si="510"/>
        <v>0</v>
      </c>
      <c r="NOI75" s="5">
        <f t="shared" ref="NOI75:NQT75" si="511">IF(NOI2&gt;year_stop,0,NOH78)</f>
        <v>0</v>
      </c>
      <c r="NOJ75" s="5">
        <f t="shared" si="511"/>
        <v>0</v>
      </c>
      <c r="NOK75" s="5">
        <f t="shared" si="511"/>
        <v>0</v>
      </c>
      <c r="NOL75" s="5">
        <f t="shared" si="511"/>
        <v>0</v>
      </c>
      <c r="NOM75" s="5">
        <f t="shared" si="511"/>
        <v>0</v>
      </c>
      <c r="NON75" s="5">
        <f t="shared" si="511"/>
        <v>0</v>
      </c>
      <c r="NOO75" s="5">
        <f t="shared" si="511"/>
        <v>0</v>
      </c>
      <c r="NOP75" s="5">
        <f t="shared" si="511"/>
        <v>0</v>
      </c>
      <c r="NOQ75" s="5">
        <f t="shared" si="511"/>
        <v>0</v>
      </c>
      <c r="NOR75" s="5">
        <f t="shared" si="511"/>
        <v>0</v>
      </c>
      <c r="NOS75" s="5">
        <f t="shared" si="511"/>
        <v>0</v>
      </c>
      <c r="NOT75" s="5">
        <f t="shared" si="511"/>
        <v>0</v>
      </c>
      <c r="NOU75" s="5">
        <f t="shared" si="511"/>
        <v>0</v>
      </c>
      <c r="NOV75" s="5">
        <f t="shared" si="511"/>
        <v>0</v>
      </c>
      <c r="NOW75" s="5">
        <f t="shared" si="511"/>
        <v>0</v>
      </c>
      <c r="NOX75" s="5">
        <f t="shared" si="511"/>
        <v>0</v>
      </c>
      <c r="NOY75" s="5">
        <f t="shared" si="511"/>
        <v>0</v>
      </c>
      <c r="NOZ75" s="5">
        <f t="shared" si="511"/>
        <v>0</v>
      </c>
      <c r="NPA75" s="5">
        <f t="shared" si="511"/>
        <v>0</v>
      </c>
      <c r="NPB75" s="5">
        <f t="shared" si="511"/>
        <v>0</v>
      </c>
      <c r="NPC75" s="5">
        <f t="shared" si="511"/>
        <v>0</v>
      </c>
      <c r="NPD75" s="5">
        <f t="shared" si="511"/>
        <v>0</v>
      </c>
      <c r="NPE75" s="5">
        <f t="shared" si="511"/>
        <v>0</v>
      </c>
      <c r="NPF75" s="5">
        <f t="shared" si="511"/>
        <v>0</v>
      </c>
      <c r="NPG75" s="5">
        <f t="shared" si="511"/>
        <v>0</v>
      </c>
      <c r="NPH75" s="5">
        <f t="shared" si="511"/>
        <v>0</v>
      </c>
      <c r="NPI75" s="5">
        <f t="shared" si="511"/>
        <v>0</v>
      </c>
      <c r="NPJ75" s="5">
        <f t="shared" si="511"/>
        <v>0</v>
      </c>
      <c r="NPK75" s="5">
        <f t="shared" si="511"/>
        <v>0</v>
      </c>
      <c r="NPL75" s="5">
        <f t="shared" si="511"/>
        <v>0</v>
      </c>
      <c r="NPM75" s="5">
        <f t="shared" si="511"/>
        <v>0</v>
      </c>
      <c r="NPN75" s="5">
        <f t="shared" si="511"/>
        <v>0</v>
      </c>
      <c r="NPO75" s="5">
        <f t="shared" si="511"/>
        <v>0</v>
      </c>
      <c r="NPP75" s="5">
        <f t="shared" si="511"/>
        <v>0</v>
      </c>
      <c r="NPQ75" s="5">
        <f t="shared" si="511"/>
        <v>0</v>
      </c>
      <c r="NPR75" s="5">
        <f t="shared" si="511"/>
        <v>0</v>
      </c>
      <c r="NPS75" s="5">
        <f t="shared" si="511"/>
        <v>0</v>
      </c>
      <c r="NPT75" s="5">
        <f t="shared" si="511"/>
        <v>0</v>
      </c>
      <c r="NPU75" s="5">
        <f t="shared" si="511"/>
        <v>0</v>
      </c>
      <c r="NPV75" s="5">
        <f t="shared" si="511"/>
        <v>0</v>
      </c>
      <c r="NPW75" s="5">
        <f t="shared" si="511"/>
        <v>0</v>
      </c>
      <c r="NPX75" s="5">
        <f t="shared" si="511"/>
        <v>0</v>
      </c>
      <c r="NPY75" s="5">
        <f t="shared" si="511"/>
        <v>0</v>
      </c>
      <c r="NPZ75" s="5">
        <f t="shared" si="511"/>
        <v>0</v>
      </c>
      <c r="NQA75" s="5">
        <f t="shared" si="511"/>
        <v>0</v>
      </c>
      <c r="NQB75" s="5">
        <f t="shared" si="511"/>
        <v>0</v>
      </c>
      <c r="NQC75" s="5">
        <f t="shared" si="511"/>
        <v>0</v>
      </c>
      <c r="NQD75" s="5">
        <f t="shared" si="511"/>
        <v>0</v>
      </c>
      <c r="NQE75" s="5">
        <f t="shared" si="511"/>
        <v>0</v>
      </c>
      <c r="NQF75" s="5">
        <f t="shared" si="511"/>
        <v>0</v>
      </c>
      <c r="NQG75" s="5">
        <f t="shared" si="511"/>
        <v>0</v>
      </c>
      <c r="NQH75" s="5">
        <f t="shared" si="511"/>
        <v>0</v>
      </c>
      <c r="NQI75" s="5">
        <f t="shared" si="511"/>
        <v>0</v>
      </c>
      <c r="NQJ75" s="5">
        <f t="shared" si="511"/>
        <v>0</v>
      </c>
      <c r="NQK75" s="5">
        <f t="shared" si="511"/>
        <v>0</v>
      </c>
      <c r="NQL75" s="5">
        <f t="shared" si="511"/>
        <v>0</v>
      </c>
      <c r="NQM75" s="5">
        <f t="shared" si="511"/>
        <v>0</v>
      </c>
      <c r="NQN75" s="5">
        <f t="shared" si="511"/>
        <v>0</v>
      </c>
      <c r="NQO75" s="5">
        <f t="shared" si="511"/>
        <v>0</v>
      </c>
      <c r="NQP75" s="5">
        <f t="shared" si="511"/>
        <v>0</v>
      </c>
      <c r="NQQ75" s="5">
        <f t="shared" si="511"/>
        <v>0</v>
      </c>
      <c r="NQR75" s="5">
        <f t="shared" si="511"/>
        <v>0</v>
      </c>
      <c r="NQS75" s="5">
        <f t="shared" si="511"/>
        <v>0</v>
      </c>
      <c r="NQT75" s="5">
        <f t="shared" si="511"/>
        <v>0</v>
      </c>
      <c r="NQU75" s="5">
        <f t="shared" ref="NQU75:NTF75" si="512">IF(NQU2&gt;year_stop,0,NQT78)</f>
        <v>0</v>
      </c>
      <c r="NQV75" s="5">
        <f t="shared" si="512"/>
        <v>0</v>
      </c>
      <c r="NQW75" s="5">
        <f t="shared" si="512"/>
        <v>0</v>
      </c>
      <c r="NQX75" s="5">
        <f t="shared" si="512"/>
        <v>0</v>
      </c>
      <c r="NQY75" s="5">
        <f t="shared" si="512"/>
        <v>0</v>
      </c>
      <c r="NQZ75" s="5">
        <f t="shared" si="512"/>
        <v>0</v>
      </c>
      <c r="NRA75" s="5">
        <f t="shared" si="512"/>
        <v>0</v>
      </c>
      <c r="NRB75" s="5">
        <f t="shared" si="512"/>
        <v>0</v>
      </c>
      <c r="NRC75" s="5">
        <f t="shared" si="512"/>
        <v>0</v>
      </c>
      <c r="NRD75" s="5">
        <f t="shared" si="512"/>
        <v>0</v>
      </c>
      <c r="NRE75" s="5">
        <f t="shared" si="512"/>
        <v>0</v>
      </c>
      <c r="NRF75" s="5">
        <f t="shared" si="512"/>
        <v>0</v>
      </c>
      <c r="NRG75" s="5">
        <f t="shared" si="512"/>
        <v>0</v>
      </c>
      <c r="NRH75" s="5">
        <f t="shared" si="512"/>
        <v>0</v>
      </c>
      <c r="NRI75" s="5">
        <f t="shared" si="512"/>
        <v>0</v>
      </c>
      <c r="NRJ75" s="5">
        <f t="shared" si="512"/>
        <v>0</v>
      </c>
      <c r="NRK75" s="5">
        <f t="shared" si="512"/>
        <v>0</v>
      </c>
      <c r="NRL75" s="5">
        <f t="shared" si="512"/>
        <v>0</v>
      </c>
      <c r="NRM75" s="5">
        <f t="shared" si="512"/>
        <v>0</v>
      </c>
      <c r="NRN75" s="5">
        <f t="shared" si="512"/>
        <v>0</v>
      </c>
      <c r="NRO75" s="5">
        <f t="shared" si="512"/>
        <v>0</v>
      </c>
      <c r="NRP75" s="5">
        <f t="shared" si="512"/>
        <v>0</v>
      </c>
      <c r="NRQ75" s="5">
        <f t="shared" si="512"/>
        <v>0</v>
      </c>
      <c r="NRR75" s="5">
        <f t="shared" si="512"/>
        <v>0</v>
      </c>
      <c r="NRS75" s="5">
        <f t="shared" si="512"/>
        <v>0</v>
      </c>
      <c r="NRT75" s="5">
        <f t="shared" si="512"/>
        <v>0</v>
      </c>
      <c r="NRU75" s="5">
        <f t="shared" si="512"/>
        <v>0</v>
      </c>
      <c r="NRV75" s="5">
        <f t="shared" si="512"/>
        <v>0</v>
      </c>
      <c r="NRW75" s="5">
        <f t="shared" si="512"/>
        <v>0</v>
      </c>
      <c r="NRX75" s="5">
        <f t="shared" si="512"/>
        <v>0</v>
      </c>
      <c r="NRY75" s="5">
        <f t="shared" si="512"/>
        <v>0</v>
      </c>
      <c r="NRZ75" s="5">
        <f t="shared" si="512"/>
        <v>0</v>
      </c>
      <c r="NSA75" s="5">
        <f t="shared" si="512"/>
        <v>0</v>
      </c>
      <c r="NSB75" s="5">
        <f t="shared" si="512"/>
        <v>0</v>
      </c>
      <c r="NSC75" s="5">
        <f t="shared" si="512"/>
        <v>0</v>
      </c>
      <c r="NSD75" s="5">
        <f t="shared" si="512"/>
        <v>0</v>
      </c>
      <c r="NSE75" s="5">
        <f t="shared" si="512"/>
        <v>0</v>
      </c>
      <c r="NSF75" s="5">
        <f t="shared" si="512"/>
        <v>0</v>
      </c>
      <c r="NSG75" s="5">
        <f t="shared" si="512"/>
        <v>0</v>
      </c>
      <c r="NSH75" s="5">
        <f t="shared" si="512"/>
        <v>0</v>
      </c>
      <c r="NSI75" s="5">
        <f t="shared" si="512"/>
        <v>0</v>
      </c>
      <c r="NSJ75" s="5">
        <f t="shared" si="512"/>
        <v>0</v>
      </c>
      <c r="NSK75" s="5">
        <f t="shared" si="512"/>
        <v>0</v>
      </c>
      <c r="NSL75" s="5">
        <f t="shared" si="512"/>
        <v>0</v>
      </c>
      <c r="NSM75" s="5">
        <f t="shared" si="512"/>
        <v>0</v>
      </c>
      <c r="NSN75" s="5">
        <f t="shared" si="512"/>
        <v>0</v>
      </c>
      <c r="NSO75" s="5">
        <f t="shared" si="512"/>
        <v>0</v>
      </c>
      <c r="NSP75" s="5">
        <f t="shared" si="512"/>
        <v>0</v>
      </c>
      <c r="NSQ75" s="5">
        <f t="shared" si="512"/>
        <v>0</v>
      </c>
      <c r="NSR75" s="5">
        <f t="shared" si="512"/>
        <v>0</v>
      </c>
      <c r="NSS75" s="5">
        <f t="shared" si="512"/>
        <v>0</v>
      </c>
      <c r="NST75" s="5">
        <f t="shared" si="512"/>
        <v>0</v>
      </c>
      <c r="NSU75" s="5">
        <f t="shared" si="512"/>
        <v>0</v>
      </c>
      <c r="NSV75" s="5">
        <f t="shared" si="512"/>
        <v>0</v>
      </c>
      <c r="NSW75" s="5">
        <f t="shared" si="512"/>
        <v>0</v>
      </c>
      <c r="NSX75" s="5">
        <f t="shared" si="512"/>
        <v>0</v>
      </c>
      <c r="NSY75" s="5">
        <f t="shared" si="512"/>
        <v>0</v>
      </c>
      <c r="NSZ75" s="5">
        <f t="shared" si="512"/>
        <v>0</v>
      </c>
      <c r="NTA75" s="5">
        <f t="shared" si="512"/>
        <v>0</v>
      </c>
      <c r="NTB75" s="5">
        <f t="shared" si="512"/>
        <v>0</v>
      </c>
      <c r="NTC75" s="5">
        <f t="shared" si="512"/>
        <v>0</v>
      </c>
      <c r="NTD75" s="5">
        <f t="shared" si="512"/>
        <v>0</v>
      </c>
      <c r="NTE75" s="5">
        <f t="shared" si="512"/>
        <v>0</v>
      </c>
      <c r="NTF75" s="5">
        <f t="shared" si="512"/>
        <v>0</v>
      </c>
      <c r="NTG75" s="5">
        <f t="shared" ref="NTG75:NVR75" si="513">IF(NTG2&gt;year_stop,0,NTF78)</f>
        <v>0</v>
      </c>
      <c r="NTH75" s="5">
        <f t="shared" si="513"/>
        <v>0</v>
      </c>
      <c r="NTI75" s="5">
        <f t="shared" si="513"/>
        <v>0</v>
      </c>
      <c r="NTJ75" s="5">
        <f t="shared" si="513"/>
        <v>0</v>
      </c>
      <c r="NTK75" s="5">
        <f t="shared" si="513"/>
        <v>0</v>
      </c>
      <c r="NTL75" s="5">
        <f t="shared" si="513"/>
        <v>0</v>
      </c>
      <c r="NTM75" s="5">
        <f t="shared" si="513"/>
        <v>0</v>
      </c>
      <c r="NTN75" s="5">
        <f t="shared" si="513"/>
        <v>0</v>
      </c>
      <c r="NTO75" s="5">
        <f t="shared" si="513"/>
        <v>0</v>
      </c>
      <c r="NTP75" s="5">
        <f t="shared" si="513"/>
        <v>0</v>
      </c>
      <c r="NTQ75" s="5">
        <f t="shared" si="513"/>
        <v>0</v>
      </c>
      <c r="NTR75" s="5">
        <f t="shared" si="513"/>
        <v>0</v>
      </c>
      <c r="NTS75" s="5">
        <f t="shared" si="513"/>
        <v>0</v>
      </c>
      <c r="NTT75" s="5">
        <f t="shared" si="513"/>
        <v>0</v>
      </c>
      <c r="NTU75" s="5">
        <f t="shared" si="513"/>
        <v>0</v>
      </c>
      <c r="NTV75" s="5">
        <f t="shared" si="513"/>
        <v>0</v>
      </c>
      <c r="NTW75" s="5">
        <f t="shared" si="513"/>
        <v>0</v>
      </c>
      <c r="NTX75" s="5">
        <f t="shared" si="513"/>
        <v>0</v>
      </c>
      <c r="NTY75" s="5">
        <f t="shared" si="513"/>
        <v>0</v>
      </c>
      <c r="NTZ75" s="5">
        <f t="shared" si="513"/>
        <v>0</v>
      </c>
      <c r="NUA75" s="5">
        <f t="shared" si="513"/>
        <v>0</v>
      </c>
      <c r="NUB75" s="5">
        <f t="shared" si="513"/>
        <v>0</v>
      </c>
      <c r="NUC75" s="5">
        <f t="shared" si="513"/>
        <v>0</v>
      </c>
      <c r="NUD75" s="5">
        <f t="shared" si="513"/>
        <v>0</v>
      </c>
      <c r="NUE75" s="5">
        <f t="shared" si="513"/>
        <v>0</v>
      </c>
      <c r="NUF75" s="5">
        <f t="shared" si="513"/>
        <v>0</v>
      </c>
      <c r="NUG75" s="5">
        <f t="shared" si="513"/>
        <v>0</v>
      </c>
      <c r="NUH75" s="5">
        <f t="shared" si="513"/>
        <v>0</v>
      </c>
      <c r="NUI75" s="5">
        <f t="shared" si="513"/>
        <v>0</v>
      </c>
      <c r="NUJ75" s="5">
        <f t="shared" si="513"/>
        <v>0</v>
      </c>
      <c r="NUK75" s="5">
        <f t="shared" si="513"/>
        <v>0</v>
      </c>
      <c r="NUL75" s="5">
        <f t="shared" si="513"/>
        <v>0</v>
      </c>
      <c r="NUM75" s="5">
        <f t="shared" si="513"/>
        <v>0</v>
      </c>
      <c r="NUN75" s="5">
        <f t="shared" si="513"/>
        <v>0</v>
      </c>
      <c r="NUO75" s="5">
        <f t="shared" si="513"/>
        <v>0</v>
      </c>
      <c r="NUP75" s="5">
        <f t="shared" si="513"/>
        <v>0</v>
      </c>
      <c r="NUQ75" s="5">
        <f t="shared" si="513"/>
        <v>0</v>
      </c>
      <c r="NUR75" s="5">
        <f t="shared" si="513"/>
        <v>0</v>
      </c>
      <c r="NUS75" s="5">
        <f t="shared" si="513"/>
        <v>0</v>
      </c>
      <c r="NUT75" s="5">
        <f t="shared" si="513"/>
        <v>0</v>
      </c>
      <c r="NUU75" s="5">
        <f t="shared" si="513"/>
        <v>0</v>
      </c>
      <c r="NUV75" s="5">
        <f t="shared" si="513"/>
        <v>0</v>
      </c>
      <c r="NUW75" s="5">
        <f t="shared" si="513"/>
        <v>0</v>
      </c>
      <c r="NUX75" s="5">
        <f t="shared" si="513"/>
        <v>0</v>
      </c>
      <c r="NUY75" s="5">
        <f t="shared" si="513"/>
        <v>0</v>
      </c>
      <c r="NUZ75" s="5">
        <f t="shared" si="513"/>
        <v>0</v>
      </c>
      <c r="NVA75" s="5">
        <f t="shared" si="513"/>
        <v>0</v>
      </c>
      <c r="NVB75" s="5">
        <f t="shared" si="513"/>
        <v>0</v>
      </c>
      <c r="NVC75" s="5">
        <f t="shared" si="513"/>
        <v>0</v>
      </c>
      <c r="NVD75" s="5">
        <f t="shared" si="513"/>
        <v>0</v>
      </c>
      <c r="NVE75" s="5">
        <f t="shared" si="513"/>
        <v>0</v>
      </c>
      <c r="NVF75" s="5">
        <f t="shared" si="513"/>
        <v>0</v>
      </c>
      <c r="NVG75" s="5">
        <f t="shared" si="513"/>
        <v>0</v>
      </c>
      <c r="NVH75" s="5">
        <f t="shared" si="513"/>
        <v>0</v>
      </c>
      <c r="NVI75" s="5">
        <f t="shared" si="513"/>
        <v>0</v>
      </c>
      <c r="NVJ75" s="5">
        <f t="shared" si="513"/>
        <v>0</v>
      </c>
      <c r="NVK75" s="5">
        <f t="shared" si="513"/>
        <v>0</v>
      </c>
      <c r="NVL75" s="5">
        <f t="shared" si="513"/>
        <v>0</v>
      </c>
      <c r="NVM75" s="5">
        <f t="shared" si="513"/>
        <v>0</v>
      </c>
      <c r="NVN75" s="5">
        <f t="shared" si="513"/>
        <v>0</v>
      </c>
      <c r="NVO75" s="5">
        <f t="shared" si="513"/>
        <v>0</v>
      </c>
      <c r="NVP75" s="5">
        <f t="shared" si="513"/>
        <v>0</v>
      </c>
      <c r="NVQ75" s="5">
        <f t="shared" si="513"/>
        <v>0</v>
      </c>
      <c r="NVR75" s="5">
        <f t="shared" si="513"/>
        <v>0</v>
      </c>
      <c r="NVS75" s="5">
        <f t="shared" ref="NVS75:NYD75" si="514">IF(NVS2&gt;year_stop,0,NVR78)</f>
        <v>0</v>
      </c>
      <c r="NVT75" s="5">
        <f t="shared" si="514"/>
        <v>0</v>
      </c>
      <c r="NVU75" s="5">
        <f t="shared" si="514"/>
        <v>0</v>
      </c>
      <c r="NVV75" s="5">
        <f t="shared" si="514"/>
        <v>0</v>
      </c>
      <c r="NVW75" s="5">
        <f t="shared" si="514"/>
        <v>0</v>
      </c>
      <c r="NVX75" s="5">
        <f t="shared" si="514"/>
        <v>0</v>
      </c>
      <c r="NVY75" s="5">
        <f t="shared" si="514"/>
        <v>0</v>
      </c>
      <c r="NVZ75" s="5">
        <f t="shared" si="514"/>
        <v>0</v>
      </c>
      <c r="NWA75" s="5">
        <f t="shared" si="514"/>
        <v>0</v>
      </c>
      <c r="NWB75" s="5">
        <f t="shared" si="514"/>
        <v>0</v>
      </c>
      <c r="NWC75" s="5">
        <f t="shared" si="514"/>
        <v>0</v>
      </c>
      <c r="NWD75" s="5">
        <f t="shared" si="514"/>
        <v>0</v>
      </c>
      <c r="NWE75" s="5">
        <f t="shared" si="514"/>
        <v>0</v>
      </c>
      <c r="NWF75" s="5">
        <f t="shared" si="514"/>
        <v>0</v>
      </c>
      <c r="NWG75" s="5">
        <f t="shared" si="514"/>
        <v>0</v>
      </c>
      <c r="NWH75" s="5">
        <f t="shared" si="514"/>
        <v>0</v>
      </c>
      <c r="NWI75" s="5">
        <f t="shared" si="514"/>
        <v>0</v>
      </c>
      <c r="NWJ75" s="5">
        <f t="shared" si="514"/>
        <v>0</v>
      </c>
      <c r="NWK75" s="5">
        <f t="shared" si="514"/>
        <v>0</v>
      </c>
      <c r="NWL75" s="5">
        <f t="shared" si="514"/>
        <v>0</v>
      </c>
      <c r="NWM75" s="5">
        <f t="shared" si="514"/>
        <v>0</v>
      </c>
      <c r="NWN75" s="5">
        <f t="shared" si="514"/>
        <v>0</v>
      </c>
      <c r="NWO75" s="5">
        <f t="shared" si="514"/>
        <v>0</v>
      </c>
      <c r="NWP75" s="5">
        <f t="shared" si="514"/>
        <v>0</v>
      </c>
      <c r="NWQ75" s="5">
        <f t="shared" si="514"/>
        <v>0</v>
      </c>
      <c r="NWR75" s="5">
        <f t="shared" si="514"/>
        <v>0</v>
      </c>
      <c r="NWS75" s="5">
        <f t="shared" si="514"/>
        <v>0</v>
      </c>
      <c r="NWT75" s="5">
        <f t="shared" si="514"/>
        <v>0</v>
      </c>
      <c r="NWU75" s="5">
        <f t="shared" si="514"/>
        <v>0</v>
      </c>
      <c r="NWV75" s="5">
        <f t="shared" si="514"/>
        <v>0</v>
      </c>
      <c r="NWW75" s="5">
        <f t="shared" si="514"/>
        <v>0</v>
      </c>
      <c r="NWX75" s="5">
        <f t="shared" si="514"/>
        <v>0</v>
      </c>
      <c r="NWY75" s="5">
        <f t="shared" si="514"/>
        <v>0</v>
      </c>
      <c r="NWZ75" s="5">
        <f t="shared" si="514"/>
        <v>0</v>
      </c>
      <c r="NXA75" s="5">
        <f t="shared" si="514"/>
        <v>0</v>
      </c>
      <c r="NXB75" s="5">
        <f t="shared" si="514"/>
        <v>0</v>
      </c>
      <c r="NXC75" s="5">
        <f t="shared" si="514"/>
        <v>0</v>
      </c>
      <c r="NXD75" s="5">
        <f t="shared" si="514"/>
        <v>0</v>
      </c>
      <c r="NXE75" s="5">
        <f t="shared" si="514"/>
        <v>0</v>
      </c>
      <c r="NXF75" s="5">
        <f t="shared" si="514"/>
        <v>0</v>
      </c>
      <c r="NXG75" s="5">
        <f t="shared" si="514"/>
        <v>0</v>
      </c>
      <c r="NXH75" s="5">
        <f t="shared" si="514"/>
        <v>0</v>
      </c>
      <c r="NXI75" s="5">
        <f t="shared" si="514"/>
        <v>0</v>
      </c>
      <c r="NXJ75" s="5">
        <f t="shared" si="514"/>
        <v>0</v>
      </c>
      <c r="NXK75" s="5">
        <f t="shared" si="514"/>
        <v>0</v>
      </c>
      <c r="NXL75" s="5">
        <f t="shared" si="514"/>
        <v>0</v>
      </c>
      <c r="NXM75" s="5">
        <f t="shared" si="514"/>
        <v>0</v>
      </c>
      <c r="NXN75" s="5">
        <f t="shared" si="514"/>
        <v>0</v>
      </c>
      <c r="NXO75" s="5">
        <f t="shared" si="514"/>
        <v>0</v>
      </c>
      <c r="NXP75" s="5">
        <f t="shared" si="514"/>
        <v>0</v>
      </c>
      <c r="NXQ75" s="5">
        <f t="shared" si="514"/>
        <v>0</v>
      </c>
      <c r="NXR75" s="5">
        <f t="shared" si="514"/>
        <v>0</v>
      </c>
      <c r="NXS75" s="5">
        <f t="shared" si="514"/>
        <v>0</v>
      </c>
      <c r="NXT75" s="5">
        <f t="shared" si="514"/>
        <v>0</v>
      </c>
      <c r="NXU75" s="5">
        <f t="shared" si="514"/>
        <v>0</v>
      </c>
      <c r="NXV75" s="5">
        <f t="shared" si="514"/>
        <v>0</v>
      </c>
      <c r="NXW75" s="5">
        <f t="shared" si="514"/>
        <v>0</v>
      </c>
      <c r="NXX75" s="5">
        <f t="shared" si="514"/>
        <v>0</v>
      </c>
      <c r="NXY75" s="5">
        <f t="shared" si="514"/>
        <v>0</v>
      </c>
      <c r="NXZ75" s="5">
        <f t="shared" si="514"/>
        <v>0</v>
      </c>
      <c r="NYA75" s="5">
        <f t="shared" si="514"/>
        <v>0</v>
      </c>
      <c r="NYB75" s="5">
        <f t="shared" si="514"/>
        <v>0</v>
      </c>
      <c r="NYC75" s="5">
        <f t="shared" si="514"/>
        <v>0</v>
      </c>
      <c r="NYD75" s="5">
        <f t="shared" si="514"/>
        <v>0</v>
      </c>
      <c r="NYE75" s="5">
        <f t="shared" ref="NYE75:OAP75" si="515">IF(NYE2&gt;year_stop,0,NYD78)</f>
        <v>0</v>
      </c>
      <c r="NYF75" s="5">
        <f t="shared" si="515"/>
        <v>0</v>
      </c>
      <c r="NYG75" s="5">
        <f t="shared" si="515"/>
        <v>0</v>
      </c>
      <c r="NYH75" s="5">
        <f t="shared" si="515"/>
        <v>0</v>
      </c>
      <c r="NYI75" s="5">
        <f t="shared" si="515"/>
        <v>0</v>
      </c>
      <c r="NYJ75" s="5">
        <f t="shared" si="515"/>
        <v>0</v>
      </c>
      <c r="NYK75" s="5">
        <f t="shared" si="515"/>
        <v>0</v>
      </c>
      <c r="NYL75" s="5">
        <f t="shared" si="515"/>
        <v>0</v>
      </c>
      <c r="NYM75" s="5">
        <f t="shared" si="515"/>
        <v>0</v>
      </c>
      <c r="NYN75" s="5">
        <f t="shared" si="515"/>
        <v>0</v>
      </c>
      <c r="NYO75" s="5">
        <f t="shared" si="515"/>
        <v>0</v>
      </c>
      <c r="NYP75" s="5">
        <f t="shared" si="515"/>
        <v>0</v>
      </c>
      <c r="NYQ75" s="5">
        <f t="shared" si="515"/>
        <v>0</v>
      </c>
      <c r="NYR75" s="5">
        <f t="shared" si="515"/>
        <v>0</v>
      </c>
      <c r="NYS75" s="5">
        <f t="shared" si="515"/>
        <v>0</v>
      </c>
      <c r="NYT75" s="5">
        <f t="shared" si="515"/>
        <v>0</v>
      </c>
      <c r="NYU75" s="5">
        <f t="shared" si="515"/>
        <v>0</v>
      </c>
      <c r="NYV75" s="5">
        <f t="shared" si="515"/>
        <v>0</v>
      </c>
      <c r="NYW75" s="5">
        <f t="shared" si="515"/>
        <v>0</v>
      </c>
      <c r="NYX75" s="5">
        <f t="shared" si="515"/>
        <v>0</v>
      </c>
      <c r="NYY75" s="5">
        <f t="shared" si="515"/>
        <v>0</v>
      </c>
      <c r="NYZ75" s="5">
        <f t="shared" si="515"/>
        <v>0</v>
      </c>
      <c r="NZA75" s="5">
        <f t="shared" si="515"/>
        <v>0</v>
      </c>
      <c r="NZB75" s="5">
        <f t="shared" si="515"/>
        <v>0</v>
      </c>
      <c r="NZC75" s="5">
        <f t="shared" si="515"/>
        <v>0</v>
      </c>
      <c r="NZD75" s="5">
        <f t="shared" si="515"/>
        <v>0</v>
      </c>
      <c r="NZE75" s="5">
        <f t="shared" si="515"/>
        <v>0</v>
      </c>
      <c r="NZF75" s="5">
        <f t="shared" si="515"/>
        <v>0</v>
      </c>
      <c r="NZG75" s="5">
        <f t="shared" si="515"/>
        <v>0</v>
      </c>
      <c r="NZH75" s="5">
        <f t="shared" si="515"/>
        <v>0</v>
      </c>
      <c r="NZI75" s="5">
        <f t="shared" si="515"/>
        <v>0</v>
      </c>
      <c r="NZJ75" s="5">
        <f t="shared" si="515"/>
        <v>0</v>
      </c>
      <c r="NZK75" s="5">
        <f t="shared" si="515"/>
        <v>0</v>
      </c>
      <c r="NZL75" s="5">
        <f t="shared" si="515"/>
        <v>0</v>
      </c>
      <c r="NZM75" s="5">
        <f t="shared" si="515"/>
        <v>0</v>
      </c>
      <c r="NZN75" s="5">
        <f t="shared" si="515"/>
        <v>0</v>
      </c>
      <c r="NZO75" s="5">
        <f t="shared" si="515"/>
        <v>0</v>
      </c>
      <c r="NZP75" s="5">
        <f t="shared" si="515"/>
        <v>0</v>
      </c>
      <c r="NZQ75" s="5">
        <f t="shared" si="515"/>
        <v>0</v>
      </c>
      <c r="NZR75" s="5">
        <f t="shared" si="515"/>
        <v>0</v>
      </c>
      <c r="NZS75" s="5">
        <f t="shared" si="515"/>
        <v>0</v>
      </c>
      <c r="NZT75" s="5">
        <f t="shared" si="515"/>
        <v>0</v>
      </c>
      <c r="NZU75" s="5">
        <f t="shared" si="515"/>
        <v>0</v>
      </c>
      <c r="NZV75" s="5">
        <f t="shared" si="515"/>
        <v>0</v>
      </c>
      <c r="NZW75" s="5">
        <f t="shared" si="515"/>
        <v>0</v>
      </c>
      <c r="NZX75" s="5">
        <f t="shared" si="515"/>
        <v>0</v>
      </c>
      <c r="NZY75" s="5">
        <f t="shared" si="515"/>
        <v>0</v>
      </c>
      <c r="NZZ75" s="5">
        <f t="shared" si="515"/>
        <v>0</v>
      </c>
      <c r="OAA75" s="5">
        <f t="shared" si="515"/>
        <v>0</v>
      </c>
      <c r="OAB75" s="5">
        <f t="shared" si="515"/>
        <v>0</v>
      </c>
      <c r="OAC75" s="5">
        <f t="shared" si="515"/>
        <v>0</v>
      </c>
      <c r="OAD75" s="5">
        <f t="shared" si="515"/>
        <v>0</v>
      </c>
      <c r="OAE75" s="5">
        <f t="shared" si="515"/>
        <v>0</v>
      </c>
      <c r="OAF75" s="5">
        <f t="shared" si="515"/>
        <v>0</v>
      </c>
      <c r="OAG75" s="5">
        <f t="shared" si="515"/>
        <v>0</v>
      </c>
      <c r="OAH75" s="5">
        <f t="shared" si="515"/>
        <v>0</v>
      </c>
      <c r="OAI75" s="5">
        <f t="shared" si="515"/>
        <v>0</v>
      </c>
      <c r="OAJ75" s="5">
        <f t="shared" si="515"/>
        <v>0</v>
      </c>
      <c r="OAK75" s="5">
        <f t="shared" si="515"/>
        <v>0</v>
      </c>
      <c r="OAL75" s="5">
        <f t="shared" si="515"/>
        <v>0</v>
      </c>
      <c r="OAM75" s="5">
        <f t="shared" si="515"/>
        <v>0</v>
      </c>
      <c r="OAN75" s="5">
        <f t="shared" si="515"/>
        <v>0</v>
      </c>
      <c r="OAO75" s="5">
        <f t="shared" si="515"/>
        <v>0</v>
      </c>
      <c r="OAP75" s="5">
        <f t="shared" si="515"/>
        <v>0</v>
      </c>
      <c r="OAQ75" s="5">
        <f t="shared" ref="OAQ75:ODB75" si="516">IF(OAQ2&gt;year_stop,0,OAP78)</f>
        <v>0</v>
      </c>
      <c r="OAR75" s="5">
        <f t="shared" si="516"/>
        <v>0</v>
      </c>
      <c r="OAS75" s="5">
        <f t="shared" si="516"/>
        <v>0</v>
      </c>
      <c r="OAT75" s="5">
        <f t="shared" si="516"/>
        <v>0</v>
      </c>
      <c r="OAU75" s="5">
        <f t="shared" si="516"/>
        <v>0</v>
      </c>
      <c r="OAV75" s="5">
        <f t="shared" si="516"/>
        <v>0</v>
      </c>
      <c r="OAW75" s="5">
        <f t="shared" si="516"/>
        <v>0</v>
      </c>
      <c r="OAX75" s="5">
        <f t="shared" si="516"/>
        <v>0</v>
      </c>
      <c r="OAY75" s="5">
        <f t="shared" si="516"/>
        <v>0</v>
      </c>
      <c r="OAZ75" s="5">
        <f t="shared" si="516"/>
        <v>0</v>
      </c>
      <c r="OBA75" s="5">
        <f t="shared" si="516"/>
        <v>0</v>
      </c>
      <c r="OBB75" s="5">
        <f t="shared" si="516"/>
        <v>0</v>
      </c>
      <c r="OBC75" s="5">
        <f t="shared" si="516"/>
        <v>0</v>
      </c>
      <c r="OBD75" s="5">
        <f t="shared" si="516"/>
        <v>0</v>
      </c>
      <c r="OBE75" s="5">
        <f t="shared" si="516"/>
        <v>0</v>
      </c>
      <c r="OBF75" s="5">
        <f t="shared" si="516"/>
        <v>0</v>
      </c>
      <c r="OBG75" s="5">
        <f t="shared" si="516"/>
        <v>0</v>
      </c>
      <c r="OBH75" s="5">
        <f t="shared" si="516"/>
        <v>0</v>
      </c>
      <c r="OBI75" s="5">
        <f t="shared" si="516"/>
        <v>0</v>
      </c>
      <c r="OBJ75" s="5">
        <f t="shared" si="516"/>
        <v>0</v>
      </c>
      <c r="OBK75" s="5">
        <f t="shared" si="516"/>
        <v>0</v>
      </c>
      <c r="OBL75" s="5">
        <f t="shared" si="516"/>
        <v>0</v>
      </c>
      <c r="OBM75" s="5">
        <f t="shared" si="516"/>
        <v>0</v>
      </c>
      <c r="OBN75" s="5">
        <f t="shared" si="516"/>
        <v>0</v>
      </c>
      <c r="OBO75" s="5">
        <f t="shared" si="516"/>
        <v>0</v>
      </c>
      <c r="OBP75" s="5">
        <f t="shared" si="516"/>
        <v>0</v>
      </c>
      <c r="OBQ75" s="5">
        <f t="shared" si="516"/>
        <v>0</v>
      </c>
      <c r="OBR75" s="5">
        <f t="shared" si="516"/>
        <v>0</v>
      </c>
      <c r="OBS75" s="5">
        <f t="shared" si="516"/>
        <v>0</v>
      </c>
      <c r="OBT75" s="5">
        <f t="shared" si="516"/>
        <v>0</v>
      </c>
      <c r="OBU75" s="5">
        <f t="shared" si="516"/>
        <v>0</v>
      </c>
      <c r="OBV75" s="5">
        <f t="shared" si="516"/>
        <v>0</v>
      </c>
      <c r="OBW75" s="5">
        <f t="shared" si="516"/>
        <v>0</v>
      </c>
      <c r="OBX75" s="5">
        <f t="shared" si="516"/>
        <v>0</v>
      </c>
      <c r="OBY75" s="5">
        <f t="shared" si="516"/>
        <v>0</v>
      </c>
      <c r="OBZ75" s="5">
        <f t="shared" si="516"/>
        <v>0</v>
      </c>
      <c r="OCA75" s="5">
        <f t="shared" si="516"/>
        <v>0</v>
      </c>
      <c r="OCB75" s="5">
        <f t="shared" si="516"/>
        <v>0</v>
      </c>
      <c r="OCC75" s="5">
        <f t="shared" si="516"/>
        <v>0</v>
      </c>
      <c r="OCD75" s="5">
        <f t="shared" si="516"/>
        <v>0</v>
      </c>
      <c r="OCE75" s="5">
        <f t="shared" si="516"/>
        <v>0</v>
      </c>
      <c r="OCF75" s="5">
        <f t="shared" si="516"/>
        <v>0</v>
      </c>
      <c r="OCG75" s="5">
        <f t="shared" si="516"/>
        <v>0</v>
      </c>
      <c r="OCH75" s="5">
        <f t="shared" si="516"/>
        <v>0</v>
      </c>
      <c r="OCI75" s="5">
        <f t="shared" si="516"/>
        <v>0</v>
      </c>
      <c r="OCJ75" s="5">
        <f t="shared" si="516"/>
        <v>0</v>
      </c>
      <c r="OCK75" s="5">
        <f t="shared" si="516"/>
        <v>0</v>
      </c>
      <c r="OCL75" s="5">
        <f t="shared" si="516"/>
        <v>0</v>
      </c>
      <c r="OCM75" s="5">
        <f t="shared" si="516"/>
        <v>0</v>
      </c>
      <c r="OCN75" s="5">
        <f t="shared" si="516"/>
        <v>0</v>
      </c>
      <c r="OCO75" s="5">
        <f t="shared" si="516"/>
        <v>0</v>
      </c>
      <c r="OCP75" s="5">
        <f t="shared" si="516"/>
        <v>0</v>
      </c>
      <c r="OCQ75" s="5">
        <f t="shared" si="516"/>
        <v>0</v>
      </c>
      <c r="OCR75" s="5">
        <f t="shared" si="516"/>
        <v>0</v>
      </c>
      <c r="OCS75" s="5">
        <f t="shared" si="516"/>
        <v>0</v>
      </c>
      <c r="OCT75" s="5">
        <f t="shared" si="516"/>
        <v>0</v>
      </c>
      <c r="OCU75" s="5">
        <f t="shared" si="516"/>
        <v>0</v>
      </c>
      <c r="OCV75" s="5">
        <f t="shared" si="516"/>
        <v>0</v>
      </c>
      <c r="OCW75" s="5">
        <f t="shared" si="516"/>
        <v>0</v>
      </c>
      <c r="OCX75" s="5">
        <f t="shared" si="516"/>
        <v>0</v>
      </c>
      <c r="OCY75" s="5">
        <f t="shared" si="516"/>
        <v>0</v>
      </c>
      <c r="OCZ75" s="5">
        <f t="shared" si="516"/>
        <v>0</v>
      </c>
      <c r="ODA75" s="5">
        <f t="shared" si="516"/>
        <v>0</v>
      </c>
      <c r="ODB75" s="5">
        <f t="shared" si="516"/>
        <v>0</v>
      </c>
      <c r="ODC75" s="5">
        <f t="shared" ref="ODC75:OFN75" si="517">IF(ODC2&gt;year_stop,0,ODB78)</f>
        <v>0</v>
      </c>
      <c r="ODD75" s="5">
        <f t="shared" si="517"/>
        <v>0</v>
      </c>
      <c r="ODE75" s="5">
        <f t="shared" si="517"/>
        <v>0</v>
      </c>
      <c r="ODF75" s="5">
        <f t="shared" si="517"/>
        <v>0</v>
      </c>
      <c r="ODG75" s="5">
        <f t="shared" si="517"/>
        <v>0</v>
      </c>
      <c r="ODH75" s="5">
        <f t="shared" si="517"/>
        <v>0</v>
      </c>
      <c r="ODI75" s="5">
        <f t="shared" si="517"/>
        <v>0</v>
      </c>
      <c r="ODJ75" s="5">
        <f t="shared" si="517"/>
        <v>0</v>
      </c>
      <c r="ODK75" s="5">
        <f t="shared" si="517"/>
        <v>0</v>
      </c>
      <c r="ODL75" s="5">
        <f t="shared" si="517"/>
        <v>0</v>
      </c>
      <c r="ODM75" s="5">
        <f t="shared" si="517"/>
        <v>0</v>
      </c>
      <c r="ODN75" s="5">
        <f t="shared" si="517"/>
        <v>0</v>
      </c>
      <c r="ODO75" s="5">
        <f t="shared" si="517"/>
        <v>0</v>
      </c>
      <c r="ODP75" s="5">
        <f t="shared" si="517"/>
        <v>0</v>
      </c>
      <c r="ODQ75" s="5">
        <f t="shared" si="517"/>
        <v>0</v>
      </c>
      <c r="ODR75" s="5">
        <f t="shared" si="517"/>
        <v>0</v>
      </c>
      <c r="ODS75" s="5">
        <f t="shared" si="517"/>
        <v>0</v>
      </c>
      <c r="ODT75" s="5">
        <f t="shared" si="517"/>
        <v>0</v>
      </c>
      <c r="ODU75" s="5">
        <f t="shared" si="517"/>
        <v>0</v>
      </c>
      <c r="ODV75" s="5">
        <f t="shared" si="517"/>
        <v>0</v>
      </c>
      <c r="ODW75" s="5">
        <f t="shared" si="517"/>
        <v>0</v>
      </c>
      <c r="ODX75" s="5">
        <f t="shared" si="517"/>
        <v>0</v>
      </c>
      <c r="ODY75" s="5">
        <f t="shared" si="517"/>
        <v>0</v>
      </c>
      <c r="ODZ75" s="5">
        <f t="shared" si="517"/>
        <v>0</v>
      </c>
      <c r="OEA75" s="5">
        <f t="shared" si="517"/>
        <v>0</v>
      </c>
      <c r="OEB75" s="5">
        <f t="shared" si="517"/>
        <v>0</v>
      </c>
      <c r="OEC75" s="5">
        <f t="shared" si="517"/>
        <v>0</v>
      </c>
      <c r="OED75" s="5">
        <f t="shared" si="517"/>
        <v>0</v>
      </c>
      <c r="OEE75" s="5">
        <f t="shared" si="517"/>
        <v>0</v>
      </c>
      <c r="OEF75" s="5">
        <f t="shared" si="517"/>
        <v>0</v>
      </c>
      <c r="OEG75" s="5">
        <f t="shared" si="517"/>
        <v>0</v>
      </c>
      <c r="OEH75" s="5">
        <f t="shared" si="517"/>
        <v>0</v>
      </c>
      <c r="OEI75" s="5">
        <f t="shared" si="517"/>
        <v>0</v>
      </c>
      <c r="OEJ75" s="5">
        <f t="shared" si="517"/>
        <v>0</v>
      </c>
      <c r="OEK75" s="5">
        <f t="shared" si="517"/>
        <v>0</v>
      </c>
      <c r="OEL75" s="5">
        <f t="shared" si="517"/>
        <v>0</v>
      </c>
      <c r="OEM75" s="5">
        <f t="shared" si="517"/>
        <v>0</v>
      </c>
      <c r="OEN75" s="5">
        <f t="shared" si="517"/>
        <v>0</v>
      </c>
      <c r="OEO75" s="5">
        <f t="shared" si="517"/>
        <v>0</v>
      </c>
      <c r="OEP75" s="5">
        <f t="shared" si="517"/>
        <v>0</v>
      </c>
      <c r="OEQ75" s="5">
        <f t="shared" si="517"/>
        <v>0</v>
      </c>
      <c r="OER75" s="5">
        <f t="shared" si="517"/>
        <v>0</v>
      </c>
      <c r="OES75" s="5">
        <f t="shared" si="517"/>
        <v>0</v>
      </c>
      <c r="OET75" s="5">
        <f t="shared" si="517"/>
        <v>0</v>
      </c>
      <c r="OEU75" s="5">
        <f t="shared" si="517"/>
        <v>0</v>
      </c>
      <c r="OEV75" s="5">
        <f t="shared" si="517"/>
        <v>0</v>
      </c>
      <c r="OEW75" s="5">
        <f t="shared" si="517"/>
        <v>0</v>
      </c>
      <c r="OEX75" s="5">
        <f t="shared" si="517"/>
        <v>0</v>
      </c>
      <c r="OEY75" s="5">
        <f t="shared" si="517"/>
        <v>0</v>
      </c>
      <c r="OEZ75" s="5">
        <f t="shared" si="517"/>
        <v>0</v>
      </c>
      <c r="OFA75" s="5">
        <f t="shared" si="517"/>
        <v>0</v>
      </c>
      <c r="OFB75" s="5">
        <f t="shared" si="517"/>
        <v>0</v>
      </c>
      <c r="OFC75" s="5">
        <f t="shared" si="517"/>
        <v>0</v>
      </c>
      <c r="OFD75" s="5">
        <f t="shared" si="517"/>
        <v>0</v>
      </c>
      <c r="OFE75" s="5">
        <f t="shared" si="517"/>
        <v>0</v>
      </c>
      <c r="OFF75" s="5">
        <f t="shared" si="517"/>
        <v>0</v>
      </c>
      <c r="OFG75" s="5">
        <f t="shared" si="517"/>
        <v>0</v>
      </c>
      <c r="OFH75" s="5">
        <f t="shared" si="517"/>
        <v>0</v>
      </c>
      <c r="OFI75" s="5">
        <f t="shared" si="517"/>
        <v>0</v>
      </c>
      <c r="OFJ75" s="5">
        <f t="shared" si="517"/>
        <v>0</v>
      </c>
      <c r="OFK75" s="5">
        <f t="shared" si="517"/>
        <v>0</v>
      </c>
      <c r="OFL75" s="5">
        <f t="shared" si="517"/>
        <v>0</v>
      </c>
      <c r="OFM75" s="5">
        <f t="shared" si="517"/>
        <v>0</v>
      </c>
      <c r="OFN75" s="5">
        <f t="shared" si="517"/>
        <v>0</v>
      </c>
      <c r="OFO75" s="5">
        <f t="shared" ref="OFO75:OHZ75" si="518">IF(OFO2&gt;year_stop,0,OFN78)</f>
        <v>0</v>
      </c>
      <c r="OFP75" s="5">
        <f t="shared" si="518"/>
        <v>0</v>
      </c>
      <c r="OFQ75" s="5">
        <f t="shared" si="518"/>
        <v>0</v>
      </c>
      <c r="OFR75" s="5">
        <f t="shared" si="518"/>
        <v>0</v>
      </c>
      <c r="OFS75" s="5">
        <f t="shared" si="518"/>
        <v>0</v>
      </c>
      <c r="OFT75" s="5">
        <f t="shared" si="518"/>
        <v>0</v>
      </c>
      <c r="OFU75" s="5">
        <f t="shared" si="518"/>
        <v>0</v>
      </c>
      <c r="OFV75" s="5">
        <f t="shared" si="518"/>
        <v>0</v>
      </c>
      <c r="OFW75" s="5">
        <f t="shared" si="518"/>
        <v>0</v>
      </c>
      <c r="OFX75" s="5">
        <f t="shared" si="518"/>
        <v>0</v>
      </c>
      <c r="OFY75" s="5">
        <f t="shared" si="518"/>
        <v>0</v>
      </c>
      <c r="OFZ75" s="5">
        <f t="shared" si="518"/>
        <v>0</v>
      </c>
      <c r="OGA75" s="5">
        <f t="shared" si="518"/>
        <v>0</v>
      </c>
      <c r="OGB75" s="5">
        <f t="shared" si="518"/>
        <v>0</v>
      </c>
      <c r="OGC75" s="5">
        <f t="shared" si="518"/>
        <v>0</v>
      </c>
      <c r="OGD75" s="5">
        <f t="shared" si="518"/>
        <v>0</v>
      </c>
      <c r="OGE75" s="5">
        <f t="shared" si="518"/>
        <v>0</v>
      </c>
      <c r="OGF75" s="5">
        <f t="shared" si="518"/>
        <v>0</v>
      </c>
      <c r="OGG75" s="5">
        <f t="shared" si="518"/>
        <v>0</v>
      </c>
      <c r="OGH75" s="5">
        <f t="shared" si="518"/>
        <v>0</v>
      </c>
      <c r="OGI75" s="5">
        <f t="shared" si="518"/>
        <v>0</v>
      </c>
      <c r="OGJ75" s="5">
        <f t="shared" si="518"/>
        <v>0</v>
      </c>
      <c r="OGK75" s="5">
        <f t="shared" si="518"/>
        <v>0</v>
      </c>
      <c r="OGL75" s="5">
        <f t="shared" si="518"/>
        <v>0</v>
      </c>
      <c r="OGM75" s="5">
        <f t="shared" si="518"/>
        <v>0</v>
      </c>
      <c r="OGN75" s="5">
        <f t="shared" si="518"/>
        <v>0</v>
      </c>
      <c r="OGO75" s="5">
        <f t="shared" si="518"/>
        <v>0</v>
      </c>
      <c r="OGP75" s="5">
        <f t="shared" si="518"/>
        <v>0</v>
      </c>
      <c r="OGQ75" s="5">
        <f t="shared" si="518"/>
        <v>0</v>
      </c>
      <c r="OGR75" s="5">
        <f t="shared" si="518"/>
        <v>0</v>
      </c>
      <c r="OGS75" s="5">
        <f t="shared" si="518"/>
        <v>0</v>
      </c>
      <c r="OGT75" s="5">
        <f t="shared" si="518"/>
        <v>0</v>
      </c>
      <c r="OGU75" s="5">
        <f t="shared" si="518"/>
        <v>0</v>
      </c>
      <c r="OGV75" s="5">
        <f t="shared" si="518"/>
        <v>0</v>
      </c>
      <c r="OGW75" s="5">
        <f t="shared" si="518"/>
        <v>0</v>
      </c>
      <c r="OGX75" s="5">
        <f t="shared" si="518"/>
        <v>0</v>
      </c>
      <c r="OGY75" s="5">
        <f t="shared" si="518"/>
        <v>0</v>
      </c>
      <c r="OGZ75" s="5">
        <f t="shared" si="518"/>
        <v>0</v>
      </c>
      <c r="OHA75" s="5">
        <f t="shared" si="518"/>
        <v>0</v>
      </c>
      <c r="OHB75" s="5">
        <f t="shared" si="518"/>
        <v>0</v>
      </c>
      <c r="OHC75" s="5">
        <f t="shared" si="518"/>
        <v>0</v>
      </c>
      <c r="OHD75" s="5">
        <f t="shared" si="518"/>
        <v>0</v>
      </c>
      <c r="OHE75" s="5">
        <f t="shared" si="518"/>
        <v>0</v>
      </c>
      <c r="OHF75" s="5">
        <f t="shared" si="518"/>
        <v>0</v>
      </c>
      <c r="OHG75" s="5">
        <f t="shared" si="518"/>
        <v>0</v>
      </c>
      <c r="OHH75" s="5">
        <f t="shared" si="518"/>
        <v>0</v>
      </c>
      <c r="OHI75" s="5">
        <f t="shared" si="518"/>
        <v>0</v>
      </c>
      <c r="OHJ75" s="5">
        <f t="shared" si="518"/>
        <v>0</v>
      </c>
      <c r="OHK75" s="5">
        <f t="shared" si="518"/>
        <v>0</v>
      </c>
      <c r="OHL75" s="5">
        <f t="shared" si="518"/>
        <v>0</v>
      </c>
      <c r="OHM75" s="5">
        <f t="shared" si="518"/>
        <v>0</v>
      </c>
      <c r="OHN75" s="5">
        <f t="shared" si="518"/>
        <v>0</v>
      </c>
      <c r="OHO75" s="5">
        <f t="shared" si="518"/>
        <v>0</v>
      </c>
      <c r="OHP75" s="5">
        <f t="shared" si="518"/>
        <v>0</v>
      </c>
      <c r="OHQ75" s="5">
        <f t="shared" si="518"/>
        <v>0</v>
      </c>
      <c r="OHR75" s="5">
        <f t="shared" si="518"/>
        <v>0</v>
      </c>
      <c r="OHS75" s="5">
        <f t="shared" si="518"/>
        <v>0</v>
      </c>
      <c r="OHT75" s="5">
        <f t="shared" si="518"/>
        <v>0</v>
      </c>
      <c r="OHU75" s="5">
        <f t="shared" si="518"/>
        <v>0</v>
      </c>
      <c r="OHV75" s="5">
        <f t="shared" si="518"/>
        <v>0</v>
      </c>
      <c r="OHW75" s="5">
        <f t="shared" si="518"/>
        <v>0</v>
      </c>
      <c r="OHX75" s="5">
        <f t="shared" si="518"/>
        <v>0</v>
      </c>
      <c r="OHY75" s="5">
        <f t="shared" si="518"/>
        <v>0</v>
      </c>
      <c r="OHZ75" s="5">
        <f t="shared" si="518"/>
        <v>0</v>
      </c>
      <c r="OIA75" s="5">
        <f t="shared" ref="OIA75:OKL75" si="519">IF(OIA2&gt;year_stop,0,OHZ78)</f>
        <v>0</v>
      </c>
      <c r="OIB75" s="5">
        <f t="shared" si="519"/>
        <v>0</v>
      </c>
      <c r="OIC75" s="5">
        <f t="shared" si="519"/>
        <v>0</v>
      </c>
      <c r="OID75" s="5">
        <f t="shared" si="519"/>
        <v>0</v>
      </c>
      <c r="OIE75" s="5">
        <f t="shared" si="519"/>
        <v>0</v>
      </c>
      <c r="OIF75" s="5">
        <f t="shared" si="519"/>
        <v>0</v>
      </c>
      <c r="OIG75" s="5">
        <f t="shared" si="519"/>
        <v>0</v>
      </c>
      <c r="OIH75" s="5">
        <f t="shared" si="519"/>
        <v>0</v>
      </c>
      <c r="OII75" s="5">
        <f t="shared" si="519"/>
        <v>0</v>
      </c>
      <c r="OIJ75" s="5">
        <f t="shared" si="519"/>
        <v>0</v>
      </c>
      <c r="OIK75" s="5">
        <f t="shared" si="519"/>
        <v>0</v>
      </c>
      <c r="OIL75" s="5">
        <f t="shared" si="519"/>
        <v>0</v>
      </c>
      <c r="OIM75" s="5">
        <f t="shared" si="519"/>
        <v>0</v>
      </c>
      <c r="OIN75" s="5">
        <f t="shared" si="519"/>
        <v>0</v>
      </c>
      <c r="OIO75" s="5">
        <f t="shared" si="519"/>
        <v>0</v>
      </c>
      <c r="OIP75" s="5">
        <f t="shared" si="519"/>
        <v>0</v>
      </c>
      <c r="OIQ75" s="5">
        <f t="shared" si="519"/>
        <v>0</v>
      </c>
      <c r="OIR75" s="5">
        <f t="shared" si="519"/>
        <v>0</v>
      </c>
      <c r="OIS75" s="5">
        <f t="shared" si="519"/>
        <v>0</v>
      </c>
      <c r="OIT75" s="5">
        <f t="shared" si="519"/>
        <v>0</v>
      </c>
      <c r="OIU75" s="5">
        <f t="shared" si="519"/>
        <v>0</v>
      </c>
      <c r="OIV75" s="5">
        <f t="shared" si="519"/>
        <v>0</v>
      </c>
      <c r="OIW75" s="5">
        <f t="shared" si="519"/>
        <v>0</v>
      </c>
      <c r="OIX75" s="5">
        <f t="shared" si="519"/>
        <v>0</v>
      </c>
      <c r="OIY75" s="5">
        <f t="shared" si="519"/>
        <v>0</v>
      </c>
      <c r="OIZ75" s="5">
        <f t="shared" si="519"/>
        <v>0</v>
      </c>
      <c r="OJA75" s="5">
        <f t="shared" si="519"/>
        <v>0</v>
      </c>
      <c r="OJB75" s="5">
        <f t="shared" si="519"/>
        <v>0</v>
      </c>
      <c r="OJC75" s="5">
        <f t="shared" si="519"/>
        <v>0</v>
      </c>
      <c r="OJD75" s="5">
        <f t="shared" si="519"/>
        <v>0</v>
      </c>
      <c r="OJE75" s="5">
        <f t="shared" si="519"/>
        <v>0</v>
      </c>
      <c r="OJF75" s="5">
        <f t="shared" si="519"/>
        <v>0</v>
      </c>
      <c r="OJG75" s="5">
        <f t="shared" si="519"/>
        <v>0</v>
      </c>
      <c r="OJH75" s="5">
        <f t="shared" si="519"/>
        <v>0</v>
      </c>
      <c r="OJI75" s="5">
        <f t="shared" si="519"/>
        <v>0</v>
      </c>
      <c r="OJJ75" s="5">
        <f t="shared" si="519"/>
        <v>0</v>
      </c>
      <c r="OJK75" s="5">
        <f t="shared" si="519"/>
        <v>0</v>
      </c>
      <c r="OJL75" s="5">
        <f t="shared" si="519"/>
        <v>0</v>
      </c>
      <c r="OJM75" s="5">
        <f t="shared" si="519"/>
        <v>0</v>
      </c>
      <c r="OJN75" s="5">
        <f t="shared" si="519"/>
        <v>0</v>
      </c>
      <c r="OJO75" s="5">
        <f t="shared" si="519"/>
        <v>0</v>
      </c>
      <c r="OJP75" s="5">
        <f t="shared" si="519"/>
        <v>0</v>
      </c>
      <c r="OJQ75" s="5">
        <f t="shared" si="519"/>
        <v>0</v>
      </c>
      <c r="OJR75" s="5">
        <f t="shared" si="519"/>
        <v>0</v>
      </c>
      <c r="OJS75" s="5">
        <f t="shared" si="519"/>
        <v>0</v>
      </c>
      <c r="OJT75" s="5">
        <f t="shared" si="519"/>
        <v>0</v>
      </c>
      <c r="OJU75" s="5">
        <f t="shared" si="519"/>
        <v>0</v>
      </c>
      <c r="OJV75" s="5">
        <f t="shared" si="519"/>
        <v>0</v>
      </c>
      <c r="OJW75" s="5">
        <f t="shared" si="519"/>
        <v>0</v>
      </c>
      <c r="OJX75" s="5">
        <f t="shared" si="519"/>
        <v>0</v>
      </c>
      <c r="OJY75" s="5">
        <f t="shared" si="519"/>
        <v>0</v>
      </c>
      <c r="OJZ75" s="5">
        <f t="shared" si="519"/>
        <v>0</v>
      </c>
      <c r="OKA75" s="5">
        <f t="shared" si="519"/>
        <v>0</v>
      </c>
      <c r="OKB75" s="5">
        <f t="shared" si="519"/>
        <v>0</v>
      </c>
      <c r="OKC75" s="5">
        <f t="shared" si="519"/>
        <v>0</v>
      </c>
      <c r="OKD75" s="5">
        <f t="shared" si="519"/>
        <v>0</v>
      </c>
      <c r="OKE75" s="5">
        <f t="shared" si="519"/>
        <v>0</v>
      </c>
      <c r="OKF75" s="5">
        <f t="shared" si="519"/>
        <v>0</v>
      </c>
      <c r="OKG75" s="5">
        <f t="shared" si="519"/>
        <v>0</v>
      </c>
      <c r="OKH75" s="5">
        <f t="shared" si="519"/>
        <v>0</v>
      </c>
      <c r="OKI75" s="5">
        <f t="shared" si="519"/>
        <v>0</v>
      </c>
      <c r="OKJ75" s="5">
        <f t="shared" si="519"/>
        <v>0</v>
      </c>
      <c r="OKK75" s="5">
        <f t="shared" si="519"/>
        <v>0</v>
      </c>
      <c r="OKL75" s="5">
        <f t="shared" si="519"/>
        <v>0</v>
      </c>
      <c r="OKM75" s="5">
        <f t="shared" ref="OKM75:OMX75" si="520">IF(OKM2&gt;year_stop,0,OKL78)</f>
        <v>0</v>
      </c>
      <c r="OKN75" s="5">
        <f t="shared" si="520"/>
        <v>0</v>
      </c>
      <c r="OKO75" s="5">
        <f t="shared" si="520"/>
        <v>0</v>
      </c>
      <c r="OKP75" s="5">
        <f t="shared" si="520"/>
        <v>0</v>
      </c>
      <c r="OKQ75" s="5">
        <f t="shared" si="520"/>
        <v>0</v>
      </c>
      <c r="OKR75" s="5">
        <f t="shared" si="520"/>
        <v>0</v>
      </c>
      <c r="OKS75" s="5">
        <f t="shared" si="520"/>
        <v>0</v>
      </c>
      <c r="OKT75" s="5">
        <f t="shared" si="520"/>
        <v>0</v>
      </c>
      <c r="OKU75" s="5">
        <f t="shared" si="520"/>
        <v>0</v>
      </c>
      <c r="OKV75" s="5">
        <f t="shared" si="520"/>
        <v>0</v>
      </c>
      <c r="OKW75" s="5">
        <f t="shared" si="520"/>
        <v>0</v>
      </c>
      <c r="OKX75" s="5">
        <f t="shared" si="520"/>
        <v>0</v>
      </c>
      <c r="OKY75" s="5">
        <f t="shared" si="520"/>
        <v>0</v>
      </c>
      <c r="OKZ75" s="5">
        <f t="shared" si="520"/>
        <v>0</v>
      </c>
      <c r="OLA75" s="5">
        <f t="shared" si="520"/>
        <v>0</v>
      </c>
      <c r="OLB75" s="5">
        <f t="shared" si="520"/>
        <v>0</v>
      </c>
      <c r="OLC75" s="5">
        <f t="shared" si="520"/>
        <v>0</v>
      </c>
      <c r="OLD75" s="5">
        <f t="shared" si="520"/>
        <v>0</v>
      </c>
      <c r="OLE75" s="5">
        <f t="shared" si="520"/>
        <v>0</v>
      </c>
      <c r="OLF75" s="5">
        <f t="shared" si="520"/>
        <v>0</v>
      </c>
      <c r="OLG75" s="5">
        <f t="shared" si="520"/>
        <v>0</v>
      </c>
      <c r="OLH75" s="5">
        <f t="shared" si="520"/>
        <v>0</v>
      </c>
      <c r="OLI75" s="5">
        <f t="shared" si="520"/>
        <v>0</v>
      </c>
      <c r="OLJ75" s="5">
        <f t="shared" si="520"/>
        <v>0</v>
      </c>
      <c r="OLK75" s="5">
        <f t="shared" si="520"/>
        <v>0</v>
      </c>
      <c r="OLL75" s="5">
        <f t="shared" si="520"/>
        <v>0</v>
      </c>
      <c r="OLM75" s="5">
        <f t="shared" si="520"/>
        <v>0</v>
      </c>
      <c r="OLN75" s="5">
        <f t="shared" si="520"/>
        <v>0</v>
      </c>
      <c r="OLO75" s="5">
        <f t="shared" si="520"/>
        <v>0</v>
      </c>
      <c r="OLP75" s="5">
        <f t="shared" si="520"/>
        <v>0</v>
      </c>
      <c r="OLQ75" s="5">
        <f t="shared" si="520"/>
        <v>0</v>
      </c>
      <c r="OLR75" s="5">
        <f t="shared" si="520"/>
        <v>0</v>
      </c>
      <c r="OLS75" s="5">
        <f t="shared" si="520"/>
        <v>0</v>
      </c>
      <c r="OLT75" s="5">
        <f t="shared" si="520"/>
        <v>0</v>
      </c>
      <c r="OLU75" s="5">
        <f t="shared" si="520"/>
        <v>0</v>
      </c>
      <c r="OLV75" s="5">
        <f t="shared" si="520"/>
        <v>0</v>
      </c>
      <c r="OLW75" s="5">
        <f t="shared" si="520"/>
        <v>0</v>
      </c>
      <c r="OLX75" s="5">
        <f t="shared" si="520"/>
        <v>0</v>
      </c>
      <c r="OLY75" s="5">
        <f t="shared" si="520"/>
        <v>0</v>
      </c>
      <c r="OLZ75" s="5">
        <f t="shared" si="520"/>
        <v>0</v>
      </c>
      <c r="OMA75" s="5">
        <f t="shared" si="520"/>
        <v>0</v>
      </c>
      <c r="OMB75" s="5">
        <f t="shared" si="520"/>
        <v>0</v>
      </c>
      <c r="OMC75" s="5">
        <f t="shared" si="520"/>
        <v>0</v>
      </c>
      <c r="OMD75" s="5">
        <f t="shared" si="520"/>
        <v>0</v>
      </c>
      <c r="OME75" s="5">
        <f t="shared" si="520"/>
        <v>0</v>
      </c>
      <c r="OMF75" s="5">
        <f t="shared" si="520"/>
        <v>0</v>
      </c>
      <c r="OMG75" s="5">
        <f t="shared" si="520"/>
        <v>0</v>
      </c>
      <c r="OMH75" s="5">
        <f t="shared" si="520"/>
        <v>0</v>
      </c>
      <c r="OMI75" s="5">
        <f t="shared" si="520"/>
        <v>0</v>
      </c>
      <c r="OMJ75" s="5">
        <f t="shared" si="520"/>
        <v>0</v>
      </c>
      <c r="OMK75" s="5">
        <f t="shared" si="520"/>
        <v>0</v>
      </c>
      <c r="OML75" s="5">
        <f t="shared" si="520"/>
        <v>0</v>
      </c>
      <c r="OMM75" s="5">
        <f t="shared" si="520"/>
        <v>0</v>
      </c>
      <c r="OMN75" s="5">
        <f t="shared" si="520"/>
        <v>0</v>
      </c>
      <c r="OMO75" s="5">
        <f t="shared" si="520"/>
        <v>0</v>
      </c>
      <c r="OMP75" s="5">
        <f t="shared" si="520"/>
        <v>0</v>
      </c>
      <c r="OMQ75" s="5">
        <f t="shared" si="520"/>
        <v>0</v>
      </c>
      <c r="OMR75" s="5">
        <f t="shared" si="520"/>
        <v>0</v>
      </c>
      <c r="OMS75" s="5">
        <f t="shared" si="520"/>
        <v>0</v>
      </c>
      <c r="OMT75" s="5">
        <f t="shared" si="520"/>
        <v>0</v>
      </c>
      <c r="OMU75" s="5">
        <f t="shared" si="520"/>
        <v>0</v>
      </c>
      <c r="OMV75" s="5">
        <f t="shared" si="520"/>
        <v>0</v>
      </c>
      <c r="OMW75" s="5">
        <f t="shared" si="520"/>
        <v>0</v>
      </c>
      <c r="OMX75" s="5">
        <f t="shared" si="520"/>
        <v>0</v>
      </c>
      <c r="OMY75" s="5">
        <f t="shared" ref="OMY75:OPJ75" si="521">IF(OMY2&gt;year_stop,0,OMX78)</f>
        <v>0</v>
      </c>
      <c r="OMZ75" s="5">
        <f t="shared" si="521"/>
        <v>0</v>
      </c>
      <c r="ONA75" s="5">
        <f t="shared" si="521"/>
        <v>0</v>
      </c>
      <c r="ONB75" s="5">
        <f t="shared" si="521"/>
        <v>0</v>
      </c>
      <c r="ONC75" s="5">
        <f t="shared" si="521"/>
        <v>0</v>
      </c>
      <c r="OND75" s="5">
        <f t="shared" si="521"/>
        <v>0</v>
      </c>
      <c r="ONE75" s="5">
        <f t="shared" si="521"/>
        <v>0</v>
      </c>
      <c r="ONF75" s="5">
        <f t="shared" si="521"/>
        <v>0</v>
      </c>
      <c r="ONG75" s="5">
        <f t="shared" si="521"/>
        <v>0</v>
      </c>
      <c r="ONH75" s="5">
        <f t="shared" si="521"/>
        <v>0</v>
      </c>
      <c r="ONI75" s="5">
        <f t="shared" si="521"/>
        <v>0</v>
      </c>
      <c r="ONJ75" s="5">
        <f t="shared" si="521"/>
        <v>0</v>
      </c>
      <c r="ONK75" s="5">
        <f t="shared" si="521"/>
        <v>0</v>
      </c>
      <c r="ONL75" s="5">
        <f t="shared" si="521"/>
        <v>0</v>
      </c>
      <c r="ONM75" s="5">
        <f t="shared" si="521"/>
        <v>0</v>
      </c>
      <c r="ONN75" s="5">
        <f t="shared" si="521"/>
        <v>0</v>
      </c>
      <c r="ONO75" s="5">
        <f t="shared" si="521"/>
        <v>0</v>
      </c>
      <c r="ONP75" s="5">
        <f t="shared" si="521"/>
        <v>0</v>
      </c>
      <c r="ONQ75" s="5">
        <f t="shared" si="521"/>
        <v>0</v>
      </c>
      <c r="ONR75" s="5">
        <f t="shared" si="521"/>
        <v>0</v>
      </c>
      <c r="ONS75" s="5">
        <f t="shared" si="521"/>
        <v>0</v>
      </c>
      <c r="ONT75" s="5">
        <f t="shared" si="521"/>
        <v>0</v>
      </c>
      <c r="ONU75" s="5">
        <f t="shared" si="521"/>
        <v>0</v>
      </c>
      <c r="ONV75" s="5">
        <f t="shared" si="521"/>
        <v>0</v>
      </c>
      <c r="ONW75" s="5">
        <f t="shared" si="521"/>
        <v>0</v>
      </c>
      <c r="ONX75" s="5">
        <f t="shared" si="521"/>
        <v>0</v>
      </c>
      <c r="ONY75" s="5">
        <f t="shared" si="521"/>
        <v>0</v>
      </c>
      <c r="ONZ75" s="5">
        <f t="shared" si="521"/>
        <v>0</v>
      </c>
      <c r="OOA75" s="5">
        <f t="shared" si="521"/>
        <v>0</v>
      </c>
      <c r="OOB75" s="5">
        <f t="shared" si="521"/>
        <v>0</v>
      </c>
      <c r="OOC75" s="5">
        <f t="shared" si="521"/>
        <v>0</v>
      </c>
      <c r="OOD75" s="5">
        <f t="shared" si="521"/>
        <v>0</v>
      </c>
      <c r="OOE75" s="5">
        <f t="shared" si="521"/>
        <v>0</v>
      </c>
      <c r="OOF75" s="5">
        <f t="shared" si="521"/>
        <v>0</v>
      </c>
      <c r="OOG75" s="5">
        <f t="shared" si="521"/>
        <v>0</v>
      </c>
      <c r="OOH75" s="5">
        <f t="shared" si="521"/>
        <v>0</v>
      </c>
      <c r="OOI75" s="5">
        <f t="shared" si="521"/>
        <v>0</v>
      </c>
      <c r="OOJ75" s="5">
        <f t="shared" si="521"/>
        <v>0</v>
      </c>
      <c r="OOK75" s="5">
        <f t="shared" si="521"/>
        <v>0</v>
      </c>
      <c r="OOL75" s="5">
        <f t="shared" si="521"/>
        <v>0</v>
      </c>
      <c r="OOM75" s="5">
        <f t="shared" si="521"/>
        <v>0</v>
      </c>
      <c r="OON75" s="5">
        <f t="shared" si="521"/>
        <v>0</v>
      </c>
      <c r="OOO75" s="5">
        <f t="shared" si="521"/>
        <v>0</v>
      </c>
      <c r="OOP75" s="5">
        <f t="shared" si="521"/>
        <v>0</v>
      </c>
      <c r="OOQ75" s="5">
        <f t="shared" si="521"/>
        <v>0</v>
      </c>
      <c r="OOR75" s="5">
        <f t="shared" si="521"/>
        <v>0</v>
      </c>
      <c r="OOS75" s="5">
        <f t="shared" si="521"/>
        <v>0</v>
      </c>
      <c r="OOT75" s="5">
        <f t="shared" si="521"/>
        <v>0</v>
      </c>
      <c r="OOU75" s="5">
        <f t="shared" si="521"/>
        <v>0</v>
      </c>
      <c r="OOV75" s="5">
        <f t="shared" si="521"/>
        <v>0</v>
      </c>
      <c r="OOW75" s="5">
        <f t="shared" si="521"/>
        <v>0</v>
      </c>
      <c r="OOX75" s="5">
        <f t="shared" si="521"/>
        <v>0</v>
      </c>
      <c r="OOY75" s="5">
        <f t="shared" si="521"/>
        <v>0</v>
      </c>
      <c r="OOZ75" s="5">
        <f t="shared" si="521"/>
        <v>0</v>
      </c>
      <c r="OPA75" s="5">
        <f t="shared" si="521"/>
        <v>0</v>
      </c>
      <c r="OPB75" s="5">
        <f t="shared" si="521"/>
        <v>0</v>
      </c>
      <c r="OPC75" s="5">
        <f t="shared" si="521"/>
        <v>0</v>
      </c>
      <c r="OPD75" s="5">
        <f t="shared" si="521"/>
        <v>0</v>
      </c>
      <c r="OPE75" s="5">
        <f t="shared" si="521"/>
        <v>0</v>
      </c>
      <c r="OPF75" s="5">
        <f t="shared" si="521"/>
        <v>0</v>
      </c>
      <c r="OPG75" s="5">
        <f t="shared" si="521"/>
        <v>0</v>
      </c>
      <c r="OPH75" s="5">
        <f t="shared" si="521"/>
        <v>0</v>
      </c>
      <c r="OPI75" s="5">
        <f t="shared" si="521"/>
        <v>0</v>
      </c>
      <c r="OPJ75" s="5">
        <f t="shared" si="521"/>
        <v>0</v>
      </c>
      <c r="OPK75" s="5">
        <f t="shared" ref="OPK75:ORV75" si="522">IF(OPK2&gt;year_stop,0,OPJ78)</f>
        <v>0</v>
      </c>
      <c r="OPL75" s="5">
        <f t="shared" si="522"/>
        <v>0</v>
      </c>
      <c r="OPM75" s="5">
        <f t="shared" si="522"/>
        <v>0</v>
      </c>
      <c r="OPN75" s="5">
        <f t="shared" si="522"/>
        <v>0</v>
      </c>
      <c r="OPO75" s="5">
        <f t="shared" si="522"/>
        <v>0</v>
      </c>
      <c r="OPP75" s="5">
        <f t="shared" si="522"/>
        <v>0</v>
      </c>
      <c r="OPQ75" s="5">
        <f t="shared" si="522"/>
        <v>0</v>
      </c>
      <c r="OPR75" s="5">
        <f t="shared" si="522"/>
        <v>0</v>
      </c>
      <c r="OPS75" s="5">
        <f t="shared" si="522"/>
        <v>0</v>
      </c>
      <c r="OPT75" s="5">
        <f t="shared" si="522"/>
        <v>0</v>
      </c>
      <c r="OPU75" s="5">
        <f t="shared" si="522"/>
        <v>0</v>
      </c>
      <c r="OPV75" s="5">
        <f t="shared" si="522"/>
        <v>0</v>
      </c>
      <c r="OPW75" s="5">
        <f t="shared" si="522"/>
        <v>0</v>
      </c>
      <c r="OPX75" s="5">
        <f t="shared" si="522"/>
        <v>0</v>
      </c>
      <c r="OPY75" s="5">
        <f t="shared" si="522"/>
        <v>0</v>
      </c>
      <c r="OPZ75" s="5">
        <f t="shared" si="522"/>
        <v>0</v>
      </c>
      <c r="OQA75" s="5">
        <f t="shared" si="522"/>
        <v>0</v>
      </c>
      <c r="OQB75" s="5">
        <f t="shared" si="522"/>
        <v>0</v>
      </c>
      <c r="OQC75" s="5">
        <f t="shared" si="522"/>
        <v>0</v>
      </c>
      <c r="OQD75" s="5">
        <f t="shared" si="522"/>
        <v>0</v>
      </c>
      <c r="OQE75" s="5">
        <f t="shared" si="522"/>
        <v>0</v>
      </c>
      <c r="OQF75" s="5">
        <f t="shared" si="522"/>
        <v>0</v>
      </c>
      <c r="OQG75" s="5">
        <f t="shared" si="522"/>
        <v>0</v>
      </c>
      <c r="OQH75" s="5">
        <f t="shared" si="522"/>
        <v>0</v>
      </c>
      <c r="OQI75" s="5">
        <f t="shared" si="522"/>
        <v>0</v>
      </c>
      <c r="OQJ75" s="5">
        <f t="shared" si="522"/>
        <v>0</v>
      </c>
      <c r="OQK75" s="5">
        <f t="shared" si="522"/>
        <v>0</v>
      </c>
      <c r="OQL75" s="5">
        <f t="shared" si="522"/>
        <v>0</v>
      </c>
      <c r="OQM75" s="5">
        <f t="shared" si="522"/>
        <v>0</v>
      </c>
      <c r="OQN75" s="5">
        <f t="shared" si="522"/>
        <v>0</v>
      </c>
      <c r="OQO75" s="5">
        <f t="shared" si="522"/>
        <v>0</v>
      </c>
      <c r="OQP75" s="5">
        <f t="shared" si="522"/>
        <v>0</v>
      </c>
      <c r="OQQ75" s="5">
        <f t="shared" si="522"/>
        <v>0</v>
      </c>
      <c r="OQR75" s="5">
        <f t="shared" si="522"/>
        <v>0</v>
      </c>
      <c r="OQS75" s="5">
        <f t="shared" si="522"/>
        <v>0</v>
      </c>
      <c r="OQT75" s="5">
        <f t="shared" si="522"/>
        <v>0</v>
      </c>
      <c r="OQU75" s="5">
        <f t="shared" si="522"/>
        <v>0</v>
      </c>
      <c r="OQV75" s="5">
        <f t="shared" si="522"/>
        <v>0</v>
      </c>
      <c r="OQW75" s="5">
        <f t="shared" si="522"/>
        <v>0</v>
      </c>
      <c r="OQX75" s="5">
        <f t="shared" si="522"/>
        <v>0</v>
      </c>
      <c r="OQY75" s="5">
        <f t="shared" si="522"/>
        <v>0</v>
      </c>
      <c r="OQZ75" s="5">
        <f t="shared" si="522"/>
        <v>0</v>
      </c>
      <c r="ORA75" s="5">
        <f t="shared" si="522"/>
        <v>0</v>
      </c>
      <c r="ORB75" s="5">
        <f t="shared" si="522"/>
        <v>0</v>
      </c>
      <c r="ORC75" s="5">
        <f t="shared" si="522"/>
        <v>0</v>
      </c>
      <c r="ORD75" s="5">
        <f t="shared" si="522"/>
        <v>0</v>
      </c>
      <c r="ORE75" s="5">
        <f t="shared" si="522"/>
        <v>0</v>
      </c>
      <c r="ORF75" s="5">
        <f t="shared" si="522"/>
        <v>0</v>
      </c>
      <c r="ORG75" s="5">
        <f t="shared" si="522"/>
        <v>0</v>
      </c>
      <c r="ORH75" s="5">
        <f t="shared" si="522"/>
        <v>0</v>
      </c>
      <c r="ORI75" s="5">
        <f t="shared" si="522"/>
        <v>0</v>
      </c>
      <c r="ORJ75" s="5">
        <f t="shared" si="522"/>
        <v>0</v>
      </c>
      <c r="ORK75" s="5">
        <f t="shared" si="522"/>
        <v>0</v>
      </c>
      <c r="ORL75" s="5">
        <f t="shared" si="522"/>
        <v>0</v>
      </c>
      <c r="ORM75" s="5">
        <f t="shared" si="522"/>
        <v>0</v>
      </c>
      <c r="ORN75" s="5">
        <f t="shared" si="522"/>
        <v>0</v>
      </c>
      <c r="ORO75" s="5">
        <f t="shared" si="522"/>
        <v>0</v>
      </c>
      <c r="ORP75" s="5">
        <f t="shared" si="522"/>
        <v>0</v>
      </c>
      <c r="ORQ75" s="5">
        <f t="shared" si="522"/>
        <v>0</v>
      </c>
      <c r="ORR75" s="5">
        <f t="shared" si="522"/>
        <v>0</v>
      </c>
      <c r="ORS75" s="5">
        <f t="shared" si="522"/>
        <v>0</v>
      </c>
      <c r="ORT75" s="5">
        <f t="shared" si="522"/>
        <v>0</v>
      </c>
      <c r="ORU75" s="5">
        <f t="shared" si="522"/>
        <v>0</v>
      </c>
      <c r="ORV75" s="5">
        <f t="shared" si="522"/>
        <v>0</v>
      </c>
      <c r="ORW75" s="5">
        <f t="shared" ref="ORW75:OUH75" si="523">IF(ORW2&gt;year_stop,0,ORV78)</f>
        <v>0</v>
      </c>
      <c r="ORX75" s="5">
        <f t="shared" si="523"/>
        <v>0</v>
      </c>
      <c r="ORY75" s="5">
        <f t="shared" si="523"/>
        <v>0</v>
      </c>
      <c r="ORZ75" s="5">
        <f t="shared" si="523"/>
        <v>0</v>
      </c>
      <c r="OSA75" s="5">
        <f t="shared" si="523"/>
        <v>0</v>
      </c>
      <c r="OSB75" s="5">
        <f t="shared" si="523"/>
        <v>0</v>
      </c>
      <c r="OSC75" s="5">
        <f t="shared" si="523"/>
        <v>0</v>
      </c>
      <c r="OSD75" s="5">
        <f t="shared" si="523"/>
        <v>0</v>
      </c>
      <c r="OSE75" s="5">
        <f t="shared" si="523"/>
        <v>0</v>
      </c>
      <c r="OSF75" s="5">
        <f t="shared" si="523"/>
        <v>0</v>
      </c>
      <c r="OSG75" s="5">
        <f t="shared" si="523"/>
        <v>0</v>
      </c>
      <c r="OSH75" s="5">
        <f t="shared" si="523"/>
        <v>0</v>
      </c>
      <c r="OSI75" s="5">
        <f t="shared" si="523"/>
        <v>0</v>
      </c>
      <c r="OSJ75" s="5">
        <f t="shared" si="523"/>
        <v>0</v>
      </c>
      <c r="OSK75" s="5">
        <f t="shared" si="523"/>
        <v>0</v>
      </c>
      <c r="OSL75" s="5">
        <f t="shared" si="523"/>
        <v>0</v>
      </c>
      <c r="OSM75" s="5">
        <f t="shared" si="523"/>
        <v>0</v>
      </c>
      <c r="OSN75" s="5">
        <f t="shared" si="523"/>
        <v>0</v>
      </c>
      <c r="OSO75" s="5">
        <f t="shared" si="523"/>
        <v>0</v>
      </c>
      <c r="OSP75" s="5">
        <f t="shared" si="523"/>
        <v>0</v>
      </c>
      <c r="OSQ75" s="5">
        <f t="shared" si="523"/>
        <v>0</v>
      </c>
      <c r="OSR75" s="5">
        <f t="shared" si="523"/>
        <v>0</v>
      </c>
      <c r="OSS75" s="5">
        <f t="shared" si="523"/>
        <v>0</v>
      </c>
      <c r="OST75" s="5">
        <f t="shared" si="523"/>
        <v>0</v>
      </c>
      <c r="OSU75" s="5">
        <f t="shared" si="523"/>
        <v>0</v>
      </c>
      <c r="OSV75" s="5">
        <f t="shared" si="523"/>
        <v>0</v>
      </c>
      <c r="OSW75" s="5">
        <f t="shared" si="523"/>
        <v>0</v>
      </c>
      <c r="OSX75" s="5">
        <f t="shared" si="523"/>
        <v>0</v>
      </c>
      <c r="OSY75" s="5">
        <f t="shared" si="523"/>
        <v>0</v>
      </c>
      <c r="OSZ75" s="5">
        <f t="shared" si="523"/>
        <v>0</v>
      </c>
      <c r="OTA75" s="5">
        <f t="shared" si="523"/>
        <v>0</v>
      </c>
      <c r="OTB75" s="5">
        <f t="shared" si="523"/>
        <v>0</v>
      </c>
      <c r="OTC75" s="5">
        <f t="shared" si="523"/>
        <v>0</v>
      </c>
      <c r="OTD75" s="5">
        <f t="shared" si="523"/>
        <v>0</v>
      </c>
      <c r="OTE75" s="5">
        <f t="shared" si="523"/>
        <v>0</v>
      </c>
      <c r="OTF75" s="5">
        <f t="shared" si="523"/>
        <v>0</v>
      </c>
      <c r="OTG75" s="5">
        <f t="shared" si="523"/>
        <v>0</v>
      </c>
      <c r="OTH75" s="5">
        <f t="shared" si="523"/>
        <v>0</v>
      </c>
      <c r="OTI75" s="5">
        <f t="shared" si="523"/>
        <v>0</v>
      </c>
      <c r="OTJ75" s="5">
        <f t="shared" si="523"/>
        <v>0</v>
      </c>
      <c r="OTK75" s="5">
        <f t="shared" si="523"/>
        <v>0</v>
      </c>
      <c r="OTL75" s="5">
        <f t="shared" si="523"/>
        <v>0</v>
      </c>
      <c r="OTM75" s="5">
        <f t="shared" si="523"/>
        <v>0</v>
      </c>
      <c r="OTN75" s="5">
        <f t="shared" si="523"/>
        <v>0</v>
      </c>
      <c r="OTO75" s="5">
        <f t="shared" si="523"/>
        <v>0</v>
      </c>
      <c r="OTP75" s="5">
        <f t="shared" si="523"/>
        <v>0</v>
      </c>
      <c r="OTQ75" s="5">
        <f t="shared" si="523"/>
        <v>0</v>
      </c>
      <c r="OTR75" s="5">
        <f t="shared" si="523"/>
        <v>0</v>
      </c>
      <c r="OTS75" s="5">
        <f t="shared" si="523"/>
        <v>0</v>
      </c>
      <c r="OTT75" s="5">
        <f t="shared" si="523"/>
        <v>0</v>
      </c>
      <c r="OTU75" s="5">
        <f t="shared" si="523"/>
        <v>0</v>
      </c>
      <c r="OTV75" s="5">
        <f t="shared" si="523"/>
        <v>0</v>
      </c>
      <c r="OTW75" s="5">
        <f t="shared" si="523"/>
        <v>0</v>
      </c>
      <c r="OTX75" s="5">
        <f t="shared" si="523"/>
        <v>0</v>
      </c>
      <c r="OTY75" s="5">
        <f t="shared" si="523"/>
        <v>0</v>
      </c>
      <c r="OTZ75" s="5">
        <f t="shared" si="523"/>
        <v>0</v>
      </c>
      <c r="OUA75" s="5">
        <f t="shared" si="523"/>
        <v>0</v>
      </c>
      <c r="OUB75" s="5">
        <f t="shared" si="523"/>
        <v>0</v>
      </c>
      <c r="OUC75" s="5">
        <f t="shared" si="523"/>
        <v>0</v>
      </c>
      <c r="OUD75" s="5">
        <f t="shared" si="523"/>
        <v>0</v>
      </c>
      <c r="OUE75" s="5">
        <f t="shared" si="523"/>
        <v>0</v>
      </c>
      <c r="OUF75" s="5">
        <f t="shared" si="523"/>
        <v>0</v>
      </c>
      <c r="OUG75" s="5">
        <f t="shared" si="523"/>
        <v>0</v>
      </c>
      <c r="OUH75" s="5">
        <f t="shared" si="523"/>
        <v>0</v>
      </c>
      <c r="OUI75" s="5">
        <f t="shared" ref="OUI75:OWT75" si="524">IF(OUI2&gt;year_stop,0,OUH78)</f>
        <v>0</v>
      </c>
      <c r="OUJ75" s="5">
        <f t="shared" si="524"/>
        <v>0</v>
      </c>
      <c r="OUK75" s="5">
        <f t="shared" si="524"/>
        <v>0</v>
      </c>
      <c r="OUL75" s="5">
        <f t="shared" si="524"/>
        <v>0</v>
      </c>
      <c r="OUM75" s="5">
        <f t="shared" si="524"/>
        <v>0</v>
      </c>
      <c r="OUN75" s="5">
        <f t="shared" si="524"/>
        <v>0</v>
      </c>
      <c r="OUO75" s="5">
        <f t="shared" si="524"/>
        <v>0</v>
      </c>
      <c r="OUP75" s="5">
        <f t="shared" si="524"/>
        <v>0</v>
      </c>
      <c r="OUQ75" s="5">
        <f t="shared" si="524"/>
        <v>0</v>
      </c>
      <c r="OUR75" s="5">
        <f t="shared" si="524"/>
        <v>0</v>
      </c>
      <c r="OUS75" s="5">
        <f t="shared" si="524"/>
        <v>0</v>
      </c>
      <c r="OUT75" s="5">
        <f t="shared" si="524"/>
        <v>0</v>
      </c>
      <c r="OUU75" s="5">
        <f t="shared" si="524"/>
        <v>0</v>
      </c>
      <c r="OUV75" s="5">
        <f t="shared" si="524"/>
        <v>0</v>
      </c>
      <c r="OUW75" s="5">
        <f t="shared" si="524"/>
        <v>0</v>
      </c>
      <c r="OUX75" s="5">
        <f t="shared" si="524"/>
        <v>0</v>
      </c>
      <c r="OUY75" s="5">
        <f t="shared" si="524"/>
        <v>0</v>
      </c>
      <c r="OUZ75" s="5">
        <f t="shared" si="524"/>
        <v>0</v>
      </c>
      <c r="OVA75" s="5">
        <f t="shared" si="524"/>
        <v>0</v>
      </c>
      <c r="OVB75" s="5">
        <f t="shared" si="524"/>
        <v>0</v>
      </c>
      <c r="OVC75" s="5">
        <f t="shared" si="524"/>
        <v>0</v>
      </c>
      <c r="OVD75" s="5">
        <f t="shared" si="524"/>
        <v>0</v>
      </c>
      <c r="OVE75" s="5">
        <f t="shared" si="524"/>
        <v>0</v>
      </c>
      <c r="OVF75" s="5">
        <f t="shared" si="524"/>
        <v>0</v>
      </c>
      <c r="OVG75" s="5">
        <f t="shared" si="524"/>
        <v>0</v>
      </c>
      <c r="OVH75" s="5">
        <f t="shared" si="524"/>
        <v>0</v>
      </c>
      <c r="OVI75" s="5">
        <f t="shared" si="524"/>
        <v>0</v>
      </c>
      <c r="OVJ75" s="5">
        <f t="shared" si="524"/>
        <v>0</v>
      </c>
      <c r="OVK75" s="5">
        <f t="shared" si="524"/>
        <v>0</v>
      </c>
      <c r="OVL75" s="5">
        <f t="shared" si="524"/>
        <v>0</v>
      </c>
      <c r="OVM75" s="5">
        <f t="shared" si="524"/>
        <v>0</v>
      </c>
      <c r="OVN75" s="5">
        <f t="shared" si="524"/>
        <v>0</v>
      </c>
      <c r="OVO75" s="5">
        <f t="shared" si="524"/>
        <v>0</v>
      </c>
      <c r="OVP75" s="5">
        <f t="shared" si="524"/>
        <v>0</v>
      </c>
      <c r="OVQ75" s="5">
        <f t="shared" si="524"/>
        <v>0</v>
      </c>
      <c r="OVR75" s="5">
        <f t="shared" si="524"/>
        <v>0</v>
      </c>
      <c r="OVS75" s="5">
        <f t="shared" si="524"/>
        <v>0</v>
      </c>
      <c r="OVT75" s="5">
        <f t="shared" si="524"/>
        <v>0</v>
      </c>
      <c r="OVU75" s="5">
        <f t="shared" si="524"/>
        <v>0</v>
      </c>
      <c r="OVV75" s="5">
        <f t="shared" si="524"/>
        <v>0</v>
      </c>
      <c r="OVW75" s="5">
        <f t="shared" si="524"/>
        <v>0</v>
      </c>
      <c r="OVX75" s="5">
        <f t="shared" si="524"/>
        <v>0</v>
      </c>
      <c r="OVY75" s="5">
        <f t="shared" si="524"/>
        <v>0</v>
      </c>
      <c r="OVZ75" s="5">
        <f t="shared" si="524"/>
        <v>0</v>
      </c>
      <c r="OWA75" s="5">
        <f t="shared" si="524"/>
        <v>0</v>
      </c>
      <c r="OWB75" s="5">
        <f t="shared" si="524"/>
        <v>0</v>
      </c>
      <c r="OWC75" s="5">
        <f t="shared" si="524"/>
        <v>0</v>
      </c>
      <c r="OWD75" s="5">
        <f t="shared" si="524"/>
        <v>0</v>
      </c>
      <c r="OWE75" s="5">
        <f t="shared" si="524"/>
        <v>0</v>
      </c>
      <c r="OWF75" s="5">
        <f t="shared" si="524"/>
        <v>0</v>
      </c>
      <c r="OWG75" s="5">
        <f t="shared" si="524"/>
        <v>0</v>
      </c>
      <c r="OWH75" s="5">
        <f t="shared" si="524"/>
        <v>0</v>
      </c>
      <c r="OWI75" s="5">
        <f t="shared" si="524"/>
        <v>0</v>
      </c>
      <c r="OWJ75" s="5">
        <f t="shared" si="524"/>
        <v>0</v>
      </c>
      <c r="OWK75" s="5">
        <f t="shared" si="524"/>
        <v>0</v>
      </c>
      <c r="OWL75" s="5">
        <f t="shared" si="524"/>
        <v>0</v>
      </c>
      <c r="OWM75" s="5">
        <f t="shared" si="524"/>
        <v>0</v>
      </c>
      <c r="OWN75" s="5">
        <f t="shared" si="524"/>
        <v>0</v>
      </c>
      <c r="OWO75" s="5">
        <f t="shared" si="524"/>
        <v>0</v>
      </c>
      <c r="OWP75" s="5">
        <f t="shared" si="524"/>
        <v>0</v>
      </c>
      <c r="OWQ75" s="5">
        <f t="shared" si="524"/>
        <v>0</v>
      </c>
      <c r="OWR75" s="5">
        <f t="shared" si="524"/>
        <v>0</v>
      </c>
      <c r="OWS75" s="5">
        <f t="shared" si="524"/>
        <v>0</v>
      </c>
      <c r="OWT75" s="5">
        <f t="shared" si="524"/>
        <v>0</v>
      </c>
      <c r="OWU75" s="5">
        <f t="shared" ref="OWU75:OZF75" si="525">IF(OWU2&gt;year_stop,0,OWT78)</f>
        <v>0</v>
      </c>
      <c r="OWV75" s="5">
        <f t="shared" si="525"/>
        <v>0</v>
      </c>
      <c r="OWW75" s="5">
        <f t="shared" si="525"/>
        <v>0</v>
      </c>
      <c r="OWX75" s="5">
        <f t="shared" si="525"/>
        <v>0</v>
      </c>
      <c r="OWY75" s="5">
        <f t="shared" si="525"/>
        <v>0</v>
      </c>
      <c r="OWZ75" s="5">
        <f t="shared" si="525"/>
        <v>0</v>
      </c>
      <c r="OXA75" s="5">
        <f t="shared" si="525"/>
        <v>0</v>
      </c>
      <c r="OXB75" s="5">
        <f t="shared" si="525"/>
        <v>0</v>
      </c>
      <c r="OXC75" s="5">
        <f t="shared" si="525"/>
        <v>0</v>
      </c>
      <c r="OXD75" s="5">
        <f t="shared" si="525"/>
        <v>0</v>
      </c>
      <c r="OXE75" s="5">
        <f t="shared" si="525"/>
        <v>0</v>
      </c>
      <c r="OXF75" s="5">
        <f t="shared" si="525"/>
        <v>0</v>
      </c>
      <c r="OXG75" s="5">
        <f t="shared" si="525"/>
        <v>0</v>
      </c>
      <c r="OXH75" s="5">
        <f t="shared" si="525"/>
        <v>0</v>
      </c>
      <c r="OXI75" s="5">
        <f t="shared" si="525"/>
        <v>0</v>
      </c>
      <c r="OXJ75" s="5">
        <f t="shared" si="525"/>
        <v>0</v>
      </c>
      <c r="OXK75" s="5">
        <f t="shared" si="525"/>
        <v>0</v>
      </c>
      <c r="OXL75" s="5">
        <f t="shared" si="525"/>
        <v>0</v>
      </c>
      <c r="OXM75" s="5">
        <f t="shared" si="525"/>
        <v>0</v>
      </c>
      <c r="OXN75" s="5">
        <f t="shared" si="525"/>
        <v>0</v>
      </c>
      <c r="OXO75" s="5">
        <f t="shared" si="525"/>
        <v>0</v>
      </c>
      <c r="OXP75" s="5">
        <f t="shared" si="525"/>
        <v>0</v>
      </c>
      <c r="OXQ75" s="5">
        <f t="shared" si="525"/>
        <v>0</v>
      </c>
      <c r="OXR75" s="5">
        <f t="shared" si="525"/>
        <v>0</v>
      </c>
      <c r="OXS75" s="5">
        <f t="shared" si="525"/>
        <v>0</v>
      </c>
      <c r="OXT75" s="5">
        <f t="shared" si="525"/>
        <v>0</v>
      </c>
      <c r="OXU75" s="5">
        <f t="shared" si="525"/>
        <v>0</v>
      </c>
      <c r="OXV75" s="5">
        <f t="shared" si="525"/>
        <v>0</v>
      </c>
      <c r="OXW75" s="5">
        <f t="shared" si="525"/>
        <v>0</v>
      </c>
      <c r="OXX75" s="5">
        <f t="shared" si="525"/>
        <v>0</v>
      </c>
      <c r="OXY75" s="5">
        <f t="shared" si="525"/>
        <v>0</v>
      </c>
      <c r="OXZ75" s="5">
        <f t="shared" si="525"/>
        <v>0</v>
      </c>
      <c r="OYA75" s="5">
        <f t="shared" si="525"/>
        <v>0</v>
      </c>
      <c r="OYB75" s="5">
        <f t="shared" si="525"/>
        <v>0</v>
      </c>
      <c r="OYC75" s="5">
        <f t="shared" si="525"/>
        <v>0</v>
      </c>
      <c r="OYD75" s="5">
        <f t="shared" si="525"/>
        <v>0</v>
      </c>
      <c r="OYE75" s="5">
        <f t="shared" si="525"/>
        <v>0</v>
      </c>
      <c r="OYF75" s="5">
        <f t="shared" si="525"/>
        <v>0</v>
      </c>
      <c r="OYG75" s="5">
        <f t="shared" si="525"/>
        <v>0</v>
      </c>
      <c r="OYH75" s="5">
        <f t="shared" si="525"/>
        <v>0</v>
      </c>
      <c r="OYI75" s="5">
        <f t="shared" si="525"/>
        <v>0</v>
      </c>
      <c r="OYJ75" s="5">
        <f t="shared" si="525"/>
        <v>0</v>
      </c>
      <c r="OYK75" s="5">
        <f t="shared" si="525"/>
        <v>0</v>
      </c>
      <c r="OYL75" s="5">
        <f t="shared" si="525"/>
        <v>0</v>
      </c>
      <c r="OYM75" s="5">
        <f t="shared" si="525"/>
        <v>0</v>
      </c>
      <c r="OYN75" s="5">
        <f t="shared" si="525"/>
        <v>0</v>
      </c>
      <c r="OYO75" s="5">
        <f t="shared" si="525"/>
        <v>0</v>
      </c>
      <c r="OYP75" s="5">
        <f t="shared" si="525"/>
        <v>0</v>
      </c>
      <c r="OYQ75" s="5">
        <f t="shared" si="525"/>
        <v>0</v>
      </c>
      <c r="OYR75" s="5">
        <f t="shared" si="525"/>
        <v>0</v>
      </c>
      <c r="OYS75" s="5">
        <f t="shared" si="525"/>
        <v>0</v>
      </c>
      <c r="OYT75" s="5">
        <f t="shared" si="525"/>
        <v>0</v>
      </c>
      <c r="OYU75" s="5">
        <f t="shared" si="525"/>
        <v>0</v>
      </c>
      <c r="OYV75" s="5">
        <f t="shared" si="525"/>
        <v>0</v>
      </c>
      <c r="OYW75" s="5">
        <f t="shared" si="525"/>
        <v>0</v>
      </c>
      <c r="OYX75" s="5">
        <f t="shared" si="525"/>
        <v>0</v>
      </c>
      <c r="OYY75" s="5">
        <f t="shared" si="525"/>
        <v>0</v>
      </c>
      <c r="OYZ75" s="5">
        <f t="shared" si="525"/>
        <v>0</v>
      </c>
      <c r="OZA75" s="5">
        <f t="shared" si="525"/>
        <v>0</v>
      </c>
      <c r="OZB75" s="5">
        <f t="shared" si="525"/>
        <v>0</v>
      </c>
      <c r="OZC75" s="5">
        <f t="shared" si="525"/>
        <v>0</v>
      </c>
      <c r="OZD75" s="5">
        <f t="shared" si="525"/>
        <v>0</v>
      </c>
      <c r="OZE75" s="5">
        <f t="shared" si="525"/>
        <v>0</v>
      </c>
      <c r="OZF75" s="5">
        <f t="shared" si="525"/>
        <v>0</v>
      </c>
      <c r="OZG75" s="5">
        <f t="shared" ref="OZG75:PBR75" si="526">IF(OZG2&gt;year_stop,0,OZF78)</f>
        <v>0</v>
      </c>
      <c r="OZH75" s="5">
        <f t="shared" si="526"/>
        <v>0</v>
      </c>
      <c r="OZI75" s="5">
        <f t="shared" si="526"/>
        <v>0</v>
      </c>
      <c r="OZJ75" s="5">
        <f t="shared" si="526"/>
        <v>0</v>
      </c>
      <c r="OZK75" s="5">
        <f t="shared" si="526"/>
        <v>0</v>
      </c>
      <c r="OZL75" s="5">
        <f t="shared" si="526"/>
        <v>0</v>
      </c>
      <c r="OZM75" s="5">
        <f t="shared" si="526"/>
        <v>0</v>
      </c>
      <c r="OZN75" s="5">
        <f t="shared" si="526"/>
        <v>0</v>
      </c>
      <c r="OZO75" s="5">
        <f t="shared" si="526"/>
        <v>0</v>
      </c>
      <c r="OZP75" s="5">
        <f t="shared" si="526"/>
        <v>0</v>
      </c>
      <c r="OZQ75" s="5">
        <f t="shared" si="526"/>
        <v>0</v>
      </c>
      <c r="OZR75" s="5">
        <f t="shared" si="526"/>
        <v>0</v>
      </c>
      <c r="OZS75" s="5">
        <f t="shared" si="526"/>
        <v>0</v>
      </c>
      <c r="OZT75" s="5">
        <f t="shared" si="526"/>
        <v>0</v>
      </c>
      <c r="OZU75" s="5">
        <f t="shared" si="526"/>
        <v>0</v>
      </c>
      <c r="OZV75" s="5">
        <f t="shared" si="526"/>
        <v>0</v>
      </c>
      <c r="OZW75" s="5">
        <f t="shared" si="526"/>
        <v>0</v>
      </c>
      <c r="OZX75" s="5">
        <f t="shared" si="526"/>
        <v>0</v>
      </c>
      <c r="OZY75" s="5">
        <f t="shared" si="526"/>
        <v>0</v>
      </c>
      <c r="OZZ75" s="5">
        <f t="shared" si="526"/>
        <v>0</v>
      </c>
      <c r="PAA75" s="5">
        <f t="shared" si="526"/>
        <v>0</v>
      </c>
      <c r="PAB75" s="5">
        <f t="shared" si="526"/>
        <v>0</v>
      </c>
      <c r="PAC75" s="5">
        <f t="shared" si="526"/>
        <v>0</v>
      </c>
      <c r="PAD75" s="5">
        <f t="shared" si="526"/>
        <v>0</v>
      </c>
      <c r="PAE75" s="5">
        <f t="shared" si="526"/>
        <v>0</v>
      </c>
      <c r="PAF75" s="5">
        <f t="shared" si="526"/>
        <v>0</v>
      </c>
      <c r="PAG75" s="5">
        <f t="shared" si="526"/>
        <v>0</v>
      </c>
      <c r="PAH75" s="5">
        <f t="shared" si="526"/>
        <v>0</v>
      </c>
      <c r="PAI75" s="5">
        <f t="shared" si="526"/>
        <v>0</v>
      </c>
      <c r="PAJ75" s="5">
        <f t="shared" si="526"/>
        <v>0</v>
      </c>
      <c r="PAK75" s="5">
        <f t="shared" si="526"/>
        <v>0</v>
      </c>
      <c r="PAL75" s="5">
        <f t="shared" si="526"/>
        <v>0</v>
      </c>
      <c r="PAM75" s="5">
        <f t="shared" si="526"/>
        <v>0</v>
      </c>
      <c r="PAN75" s="5">
        <f t="shared" si="526"/>
        <v>0</v>
      </c>
      <c r="PAO75" s="5">
        <f t="shared" si="526"/>
        <v>0</v>
      </c>
      <c r="PAP75" s="5">
        <f t="shared" si="526"/>
        <v>0</v>
      </c>
      <c r="PAQ75" s="5">
        <f t="shared" si="526"/>
        <v>0</v>
      </c>
      <c r="PAR75" s="5">
        <f t="shared" si="526"/>
        <v>0</v>
      </c>
      <c r="PAS75" s="5">
        <f t="shared" si="526"/>
        <v>0</v>
      </c>
      <c r="PAT75" s="5">
        <f t="shared" si="526"/>
        <v>0</v>
      </c>
      <c r="PAU75" s="5">
        <f t="shared" si="526"/>
        <v>0</v>
      </c>
      <c r="PAV75" s="5">
        <f t="shared" si="526"/>
        <v>0</v>
      </c>
      <c r="PAW75" s="5">
        <f t="shared" si="526"/>
        <v>0</v>
      </c>
      <c r="PAX75" s="5">
        <f t="shared" si="526"/>
        <v>0</v>
      </c>
      <c r="PAY75" s="5">
        <f t="shared" si="526"/>
        <v>0</v>
      </c>
      <c r="PAZ75" s="5">
        <f t="shared" si="526"/>
        <v>0</v>
      </c>
      <c r="PBA75" s="5">
        <f t="shared" si="526"/>
        <v>0</v>
      </c>
      <c r="PBB75" s="5">
        <f t="shared" si="526"/>
        <v>0</v>
      </c>
      <c r="PBC75" s="5">
        <f t="shared" si="526"/>
        <v>0</v>
      </c>
      <c r="PBD75" s="5">
        <f t="shared" si="526"/>
        <v>0</v>
      </c>
      <c r="PBE75" s="5">
        <f t="shared" si="526"/>
        <v>0</v>
      </c>
      <c r="PBF75" s="5">
        <f t="shared" si="526"/>
        <v>0</v>
      </c>
      <c r="PBG75" s="5">
        <f t="shared" si="526"/>
        <v>0</v>
      </c>
      <c r="PBH75" s="5">
        <f t="shared" si="526"/>
        <v>0</v>
      </c>
      <c r="PBI75" s="5">
        <f t="shared" si="526"/>
        <v>0</v>
      </c>
      <c r="PBJ75" s="5">
        <f t="shared" si="526"/>
        <v>0</v>
      </c>
      <c r="PBK75" s="5">
        <f t="shared" si="526"/>
        <v>0</v>
      </c>
      <c r="PBL75" s="5">
        <f t="shared" si="526"/>
        <v>0</v>
      </c>
      <c r="PBM75" s="5">
        <f t="shared" si="526"/>
        <v>0</v>
      </c>
      <c r="PBN75" s="5">
        <f t="shared" si="526"/>
        <v>0</v>
      </c>
      <c r="PBO75" s="5">
        <f t="shared" si="526"/>
        <v>0</v>
      </c>
      <c r="PBP75" s="5">
        <f t="shared" si="526"/>
        <v>0</v>
      </c>
      <c r="PBQ75" s="5">
        <f t="shared" si="526"/>
        <v>0</v>
      </c>
      <c r="PBR75" s="5">
        <f t="shared" si="526"/>
        <v>0</v>
      </c>
      <c r="PBS75" s="5">
        <f t="shared" ref="PBS75:PED75" si="527">IF(PBS2&gt;year_stop,0,PBR78)</f>
        <v>0</v>
      </c>
      <c r="PBT75" s="5">
        <f t="shared" si="527"/>
        <v>0</v>
      </c>
      <c r="PBU75" s="5">
        <f t="shared" si="527"/>
        <v>0</v>
      </c>
      <c r="PBV75" s="5">
        <f t="shared" si="527"/>
        <v>0</v>
      </c>
      <c r="PBW75" s="5">
        <f t="shared" si="527"/>
        <v>0</v>
      </c>
      <c r="PBX75" s="5">
        <f t="shared" si="527"/>
        <v>0</v>
      </c>
      <c r="PBY75" s="5">
        <f t="shared" si="527"/>
        <v>0</v>
      </c>
      <c r="PBZ75" s="5">
        <f t="shared" si="527"/>
        <v>0</v>
      </c>
      <c r="PCA75" s="5">
        <f t="shared" si="527"/>
        <v>0</v>
      </c>
      <c r="PCB75" s="5">
        <f t="shared" si="527"/>
        <v>0</v>
      </c>
      <c r="PCC75" s="5">
        <f t="shared" si="527"/>
        <v>0</v>
      </c>
      <c r="PCD75" s="5">
        <f t="shared" si="527"/>
        <v>0</v>
      </c>
      <c r="PCE75" s="5">
        <f t="shared" si="527"/>
        <v>0</v>
      </c>
      <c r="PCF75" s="5">
        <f t="shared" si="527"/>
        <v>0</v>
      </c>
      <c r="PCG75" s="5">
        <f t="shared" si="527"/>
        <v>0</v>
      </c>
      <c r="PCH75" s="5">
        <f t="shared" si="527"/>
        <v>0</v>
      </c>
      <c r="PCI75" s="5">
        <f t="shared" si="527"/>
        <v>0</v>
      </c>
      <c r="PCJ75" s="5">
        <f t="shared" si="527"/>
        <v>0</v>
      </c>
      <c r="PCK75" s="5">
        <f t="shared" si="527"/>
        <v>0</v>
      </c>
      <c r="PCL75" s="5">
        <f t="shared" si="527"/>
        <v>0</v>
      </c>
      <c r="PCM75" s="5">
        <f t="shared" si="527"/>
        <v>0</v>
      </c>
      <c r="PCN75" s="5">
        <f t="shared" si="527"/>
        <v>0</v>
      </c>
      <c r="PCO75" s="5">
        <f t="shared" si="527"/>
        <v>0</v>
      </c>
      <c r="PCP75" s="5">
        <f t="shared" si="527"/>
        <v>0</v>
      </c>
      <c r="PCQ75" s="5">
        <f t="shared" si="527"/>
        <v>0</v>
      </c>
      <c r="PCR75" s="5">
        <f t="shared" si="527"/>
        <v>0</v>
      </c>
      <c r="PCS75" s="5">
        <f t="shared" si="527"/>
        <v>0</v>
      </c>
      <c r="PCT75" s="5">
        <f t="shared" si="527"/>
        <v>0</v>
      </c>
      <c r="PCU75" s="5">
        <f t="shared" si="527"/>
        <v>0</v>
      </c>
      <c r="PCV75" s="5">
        <f t="shared" si="527"/>
        <v>0</v>
      </c>
      <c r="PCW75" s="5">
        <f t="shared" si="527"/>
        <v>0</v>
      </c>
      <c r="PCX75" s="5">
        <f t="shared" si="527"/>
        <v>0</v>
      </c>
      <c r="PCY75" s="5">
        <f t="shared" si="527"/>
        <v>0</v>
      </c>
      <c r="PCZ75" s="5">
        <f t="shared" si="527"/>
        <v>0</v>
      </c>
      <c r="PDA75" s="5">
        <f t="shared" si="527"/>
        <v>0</v>
      </c>
      <c r="PDB75" s="5">
        <f t="shared" si="527"/>
        <v>0</v>
      </c>
      <c r="PDC75" s="5">
        <f t="shared" si="527"/>
        <v>0</v>
      </c>
      <c r="PDD75" s="5">
        <f t="shared" si="527"/>
        <v>0</v>
      </c>
      <c r="PDE75" s="5">
        <f t="shared" si="527"/>
        <v>0</v>
      </c>
      <c r="PDF75" s="5">
        <f t="shared" si="527"/>
        <v>0</v>
      </c>
      <c r="PDG75" s="5">
        <f t="shared" si="527"/>
        <v>0</v>
      </c>
      <c r="PDH75" s="5">
        <f t="shared" si="527"/>
        <v>0</v>
      </c>
      <c r="PDI75" s="5">
        <f t="shared" si="527"/>
        <v>0</v>
      </c>
      <c r="PDJ75" s="5">
        <f t="shared" si="527"/>
        <v>0</v>
      </c>
      <c r="PDK75" s="5">
        <f t="shared" si="527"/>
        <v>0</v>
      </c>
      <c r="PDL75" s="5">
        <f t="shared" si="527"/>
        <v>0</v>
      </c>
      <c r="PDM75" s="5">
        <f t="shared" si="527"/>
        <v>0</v>
      </c>
      <c r="PDN75" s="5">
        <f t="shared" si="527"/>
        <v>0</v>
      </c>
      <c r="PDO75" s="5">
        <f t="shared" si="527"/>
        <v>0</v>
      </c>
      <c r="PDP75" s="5">
        <f t="shared" si="527"/>
        <v>0</v>
      </c>
      <c r="PDQ75" s="5">
        <f t="shared" si="527"/>
        <v>0</v>
      </c>
      <c r="PDR75" s="5">
        <f t="shared" si="527"/>
        <v>0</v>
      </c>
      <c r="PDS75" s="5">
        <f t="shared" si="527"/>
        <v>0</v>
      </c>
      <c r="PDT75" s="5">
        <f t="shared" si="527"/>
        <v>0</v>
      </c>
      <c r="PDU75" s="5">
        <f t="shared" si="527"/>
        <v>0</v>
      </c>
      <c r="PDV75" s="5">
        <f t="shared" si="527"/>
        <v>0</v>
      </c>
      <c r="PDW75" s="5">
        <f t="shared" si="527"/>
        <v>0</v>
      </c>
      <c r="PDX75" s="5">
        <f t="shared" si="527"/>
        <v>0</v>
      </c>
      <c r="PDY75" s="5">
        <f t="shared" si="527"/>
        <v>0</v>
      </c>
      <c r="PDZ75" s="5">
        <f t="shared" si="527"/>
        <v>0</v>
      </c>
      <c r="PEA75" s="5">
        <f t="shared" si="527"/>
        <v>0</v>
      </c>
      <c r="PEB75" s="5">
        <f t="shared" si="527"/>
        <v>0</v>
      </c>
      <c r="PEC75" s="5">
        <f t="shared" si="527"/>
        <v>0</v>
      </c>
      <c r="PED75" s="5">
        <f t="shared" si="527"/>
        <v>0</v>
      </c>
      <c r="PEE75" s="5">
        <f t="shared" ref="PEE75:PGP75" si="528">IF(PEE2&gt;year_stop,0,PED78)</f>
        <v>0</v>
      </c>
      <c r="PEF75" s="5">
        <f t="shared" si="528"/>
        <v>0</v>
      </c>
      <c r="PEG75" s="5">
        <f t="shared" si="528"/>
        <v>0</v>
      </c>
      <c r="PEH75" s="5">
        <f t="shared" si="528"/>
        <v>0</v>
      </c>
      <c r="PEI75" s="5">
        <f t="shared" si="528"/>
        <v>0</v>
      </c>
      <c r="PEJ75" s="5">
        <f t="shared" si="528"/>
        <v>0</v>
      </c>
      <c r="PEK75" s="5">
        <f t="shared" si="528"/>
        <v>0</v>
      </c>
      <c r="PEL75" s="5">
        <f t="shared" si="528"/>
        <v>0</v>
      </c>
      <c r="PEM75" s="5">
        <f t="shared" si="528"/>
        <v>0</v>
      </c>
      <c r="PEN75" s="5">
        <f t="shared" si="528"/>
        <v>0</v>
      </c>
      <c r="PEO75" s="5">
        <f t="shared" si="528"/>
        <v>0</v>
      </c>
      <c r="PEP75" s="5">
        <f t="shared" si="528"/>
        <v>0</v>
      </c>
      <c r="PEQ75" s="5">
        <f t="shared" si="528"/>
        <v>0</v>
      </c>
      <c r="PER75" s="5">
        <f t="shared" si="528"/>
        <v>0</v>
      </c>
      <c r="PES75" s="5">
        <f t="shared" si="528"/>
        <v>0</v>
      </c>
      <c r="PET75" s="5">
        <f t="shared" si="528"/>
        <v>0</v>
      </c>
      <c r="PEU75" s="5">
        <f t="shared" si="528"/>
        <v>0</v>
      </c>
      <c r="PEV75" s="5">
        <f t="shared" si="528"/>
        <v>0</v>
      </c>
      <c r="PEW75" s="5">
        <f t="shared" si="528"/>
        <v>0</v>
      </c>
      <c r="PEX75" s="5">
        <f t="shared" si="528"/>
        <v>0</v>
      </c>
      <c r="PEY75" s="5">
        <f t="shared" si="528"/>
        <v>0</v>
      </c>
      <c r="PEZ75" s="5">
        <f t="shared" si="528"/>
        <v>0</v>
      </c>
      <c r="PFA75" s="5">
        <f t="shared" si="528"/>
        <v>0</v>
      </c>
      <c r="PFB75" s="5">
        <f t="shared" si="528"/>
        <v>0</v>
      </c>
      <c r="PFC75" s="5">
        <f t="shared" si="528"/>
        <v>0</v>
      </c>
      <c r="PFD75" s="5">
        <f t="shared" si="528"/>
        <v>0</v>
      </c>
      <c r="PFE75" s="5">
        <f t="shared" si="528"/>
        <v>0</v>
      </c>
      <c r="PFF75" s="5">
        <f t="shared" si="528"/>
        <v>0</v>
      </c>
      <c r="PFG75" s="5">
        <f t="shared" si="528"/>
        <v>0</v>
      </c>
      <c r="PFH75" s="5">
        <f t="shared" si="528"/>
        <v>0</v>
      </c>
      <c r="PFI75" s="5">
        <f t="shared" si="528"/>
        <v>0</v>
      </c>
      <c r="PFJ75" s="5">
        <f t="shared" si="528"/>
        <v>0</v>
      </c>
      <c r="PFK75" s="5">
        <f t="shared" si="528"/>
        <v>0</v>
      </c>
      <c r="PFL75" s="5">
        <f t="shared" si="528"/>
        <v>0</v>
      </c>
      <c r="PFM75" s="5">
        <f t="shared" si="528"/>
        <v>0</v>
      </c>
      <c r="PFN75" s="5">
        <f t="shared" si="528"/>
        <v>0</v>
      </c>
      <c r="PFO75" s="5">
        <f t="shared" si="528"/>
        <v>0</v>
      </c>
      <c r="PFP75" s="5">
        <f t="shared" si="528"/>
        <v>0</v>
      </c>
      <c r="PFQ75" s="5">
        <f t="shared" si="528"/>
        <v>0</v>
      </c>
      <c r="PFR75" s="5">
        <f t="shared" si="528"/>
        <v>0</v>
      </c>
      <c r="PFS75" s="5">
        <f t="shared" si="528"/>
        <v>0</v>
      </c>
      <c r="PFT75" s="5">
        <f t="shared" si="528"/>
        <v>0</v>
      </c>
      <c r="PFU75" s="5">
        <f t="shared" si="528"/>
        <v>0</v>
      </c>
      <c r="PFV75" s="5">
        <f t="shared" si="528"/>
        <v>0</v>
      </c>
      <c r="PFW75" s="5">
        <f t="shared" si="528"/>
        <v>0</v>
      </c>
      <c r="PFX75" s="5">
        <f t="shared" si="528"/>
        <v>0</v>
      </c>
      <c r="PFY75" s="5">
        <f t="shared" si="528"/>
        <v>0</v>
      </c>
      <c r="PFZ75" s="5">
        <f t="shared" si="528"/>
        <v>0</v>
      </c>
      <c r="PGA75" s="5">
        <f t="shared" si="528"/>
        <v>0</v>
      </c>
      <c r="PGB75" s="5">
        <f t="shared" si="528"/>
        <v>0</v>
      </c>
      <c r="PGC75" s="5">
        <f t="shared" si="528"/>
        <v>0</v>
      </c>
      <c r="PGD75" s="5">
        <f t="shared" si="528"/>
        <v>0</v>
      </c>
      <c r="PGE75" s="5">
        <f t="shared" si="528"/>
        <v>0</v>
      </c>
      <c r="PGF75" s="5">
        <f t="shared" si="528"/>
        <v>0</v>
      </c>
      <c r="PGG75" s="5">
        <f t="shared" si="528"/>
        <v>0</v>
      </c>
      <c r="PGH75" s="5">
        <f t="shared" si="528"/>
        <v>0</v>
      </c>
      <c r="PGI75" s="5">
        <f t="shared" si="528"/>
        <v>0</v>
      </c>
      <c r="PGJ75" s="5">
        <f t="shared" si="528"/>
        <v>0</v>
      </c>
      <c r="PGK75" s="5">
        <f t="shared" si="528"/>
        <v>0</v>
      </c>
      <c r="PGL75" s="5">
        <f t="shared" si="528"/>
        <v>0</v>
      </c>
      <c r="PGM75" s="5">
        <f t="shared" si="528"/>
        <v>0</v>
      </c>
      <c r="PGN75" s="5">
        <f t="shared" si="528"/>
        <v>0</v>
      </c>
      <c r="PGO75" s="5">
        <f t="shared" si="528"/>
        <v>0</v>
      </c>
      <c r="PGP75" s="5">
        <f t="shared" si="528"/>
        <v>0</v>
      </c>
      <c r="PGQ75" s="5">
        <f t="shared" ref="PGQ75:PJB75" si="529">IF(PGQ2&gt;year_stop,0,PGP78)</f>
        <v>0</v>
      </c>
      <c r="PGR75" s="5">
        <f t="shared" si="529"/>
        <v>0</v>
      </c>
      <c r="PGS75" s="5">
        <f t="shared" si="529"/>
        <v>0</v>
      </c>
      <c r="PGT75" s="5">
        <f t="shared" si="529"/>
        <v>0</v>
      </c>
      <c r="PGU75" s="5">
        <f t="shared" si="529"/>
        <v>0</v>
      </c>
      <c r="PGV75" s="5">
        <f t="shared" si="529"/>
        <v>0</v>
      </c>
      <c r="PGW75" s="5">
        <f t="shared" si="529"/>
        <v>0</v>
      </c>
      <c r="PGX75" s="5">
        <f t="shared" si="529"/>
        <v>0</v>
      </c>
      <c r="PGY75" s="5">
        <f t="shared" si="529"/>
        <v>0</v>
      </c>
      <c r="PGZ75" s="5">
        <f t="shared" si="529"/>
        <v>0</v>
      </c>
      <c r="PHA75" s="5">
        <f t="shared" si="529"/>
        <v>0</v>
      </c>
      <c r="PHB75" s="5">
        <f t="shared" si="529"/>
        <v>0</v>
      </c>
      <c r="PHC75" s="5">
        <f t="shared" si="529"/>
        <v>0</v>
      </c>
      <c r="PHD75" s="5">
        <f t="shared" si="529"/>
        <v>0</v>
      </c>
      <c r="PHE75" s="5">
        <f t="shared" si="529"/>
        <v>0</v>
      </c>
      <c r="PHF75" s="5">
        <f t="shared" si="529"/>
        <v>0</v>
      </c>
      <c r="PHG75" s="5">
        <f t="shared" si="529"/>
        <v>0</v>
      </c>
      <c r="PHH75" s="5">
        <f t="shared" si="529"/>
        <v>0</v>
      </c>
      <c r="PHI75" s="5">
        <f t="shared" si="529"/>
        <v>0</v>
      </c>
      <c r="PHJ75" s="5">
        <f t="shared" si="529"/>
        <v>0</v>
      </c>
      <c r="PHK75" s="5">
        <f t="shared" si="529"/>
        <v>0</v>
      </c>
      <c r="PHL75" s="5">
        <f t="shared" si="529"/>
        <v>0</v>
      </c>
      <c r="PHM75" s="5">
        <f t="shared" si="529"/>
        <v>0</v>
      </c>
      <c r="PHN75" s="5">
        <f t="shared" si="529"/>
        <v>0</v>
      </c>
      <c r="PHO75" s="5">
        <f t="shared" si="529"/>
        <v>0</v>
      </c>
      <c r="PHP75" s="5">
        <f t="shared" si="529"/>
        <v>0</v>
      </c>
      <c r="PHQ75" s="5">
        <f t="shared" si="529"/>
        <v>0</v>
      </c>
      <c r="PHR75" s="5">
        <f t="shared" si="529"/>
        <v>0</v>
      </c>
      <c r="PHS75" s="5">
        <f t="shared" si="529"/>
        <v>0</v>
      </c>
      <c r="PHT75" s="5">
        <f t="shared" si="529"/>
        <v>0</v>
      </c>
      <c r="PHU75" s="5">
        <f t="shared" si="529"/>
        <v>0</v>
      </c>
      <c r="PHV75" s="5">
        <f t="shared" si="529"/>
        <v>0</v>
      </c>
      <c r="PHW75" s="5">
        <f t="shared" si="529"/>
        <v>0</v>
      </c>
      <c r="PHX75" s="5">
        <f t="shared" si="529"/>
        <v>0</v>
      </c>
      <c r="PHY75" s="5">
        <f t="shared" si="529"/>
        <v>0</v>
      </c>
      <c r="PHZ75" s="5">
        <f t="shared" si="529"/>
        <v>0</v>
      </c>
      <c r="PIA75" s="5">
        <f t="shared" si="529"/>
        <v>0</v>
      </c>
      <c r="PIB75" s="5">
        <f t="shared" si="529"/>
        <v>0</v>
      </c>
      <c r="PIC75" s="5">
        <f t="shared" si="529"/>
        <v>0</v>
      </c>
      <c r="PID75" s="5">
        <f t="shared" si="529"/>
        <v>0</v>
      </c>
      <c r="PIE75" s="5">
        <f t="shared" si="529"/>
        <v>0</v>
      </c>
      <c r="PIF75" s="5">
        <f t="shared" si="529"/>
        <v>0</v>
      </c>
      <c r="PIG75" s="5">
        <f t="shared" si="529"/>
        <v>0</v>
      </c>
      <c r="PIH75" s="5">
        <f t="shared" si="529"/>
        <v>0</v>
      </c>
      <c r="PII75" s="5">
        <f t="shared" si="529"/>
        <v>0</v>
      </c>
      <c r="PIJ75" s="5">
        <f t="shared" si="529"/>
        <v>0</v>
      </c>
      <c r="PIK75" s="5">
        <f t="shared" si="529"/>
        <v>0</v>
      </c>
      <c r="PIL75" s="5">
        <f t="shared" si="529"/>
        <v>0</v>
      </c>
      <c r="PIM75" s="5">
        <f t="shared" si="529"/>
        <v>0</v>
      </c>
      <c r="PIN75" s="5">
        <f t="shared" si="529"/>
        <v>0</v>
      </c>
      <c r="PIO75" s="5">
        <f t="shared" si="529"/>
        <v>0</v>
      </c>
      <c r="PIP75" s="5">
        <f t="shared" si="529"/>
        <v>0</v>
      </c>
      <c r="PIQ75" s="5">
        <f t="shared" si="529"/>
        <v>0</v>
      </c>
      <c r="PIR75" s="5">
        <f t="shared" si="529"/>
        <v>0</v>
      </c>
      <c r="PIS75" s="5">
        <f t="shared" si="529"/>
        <v>0</v>
      </c>
      <c r="PIT75" s="5">
        <f t="shared" si="529"/>
        <v>0</v>
      </c>
      <c r="PIU75" s="5">
        <f t="shared" si="529"/>
        <v>0</v>
      </c>
      <c r="PIV75" s="5">
        <f t="shared" si="529"/>
        <v>0</v>
      </c>
      <c r="PIW75" s="5">
        <f t="shared" si="529"/>
        <v>0</v>
      </c>
      <c r="PIX75" s="5">
        <f t="shared" si="529"/>
        <v>0</v>
      </c>
      <c r="PIY75" s="5">
        <f t="shared" si="529"/>
        <v>0</v>
      </c>
      <c r="PIZ75" s="5">
        <f t="shared" si="529"/>
        <v>0</v>
      </c>
      <c r="PJA75" s="5">
        <f t="shared" si="529"/>
        <v>0</v>
      </c>
      <c r="PJB75" s="5">
        <f t="shared" si="529"/>
        <v>0</v>
      </c>
      <c r="PJC75" s="5">
        <f t="shared" ref="PJC75:PLN75" si="530">IF(PJC2&gt;year_stop,0,PJB78)</f>
        <v>0</v>
      </c>
      <c r="PJD75" s="5">
        <f t="shared" si="530"/>
        <v>0</v>
      </c>
      <c r="PJE75" s="5">
        <f t="shared" si="530"/>
        <v>0</v>
      </c>
      <c r="PJF75" s="5">
        <f t="shared" si="530"/>
        <v>0</v>
      </c>
      <c r="PJG75" s="5">
        <f t="shared" si="530"/>
        <v>0</v>
      </c>
      <c r="PJH75" s="5">
        <f t="shared" si="530"/>
        <v>0</v>
      </c>
      <c r="PJI75" s="5">
        <f t="shared" si="530"/>
        <v>0</v>
      </c>
      <c r="PJJ75" s="5">
        <f t="shared" si="530"/>
        <v>0</v>
      </c>
      <c r="PJK75" s="5">
        <f t="shared" si="530"/>
        <v>0</v>
      </c>
      <c r="PJL75" s="5">
        <f t="shared" si="530"/>
        <v>0</v>
      </c>
      <c r="PJM75" s="5">
        <f t="shared" si="530"/>
        <v>0</v>
      </c>
      <c r="PJN75" s="5">
        <f t="shared" si="530"/>
        <v>0</v>
      </c>
      <c r="PJO75" s="5">
        <f t="shared" si="530"/>
        <v>0</v>
      </c>
      <c r="PJP75" s="5">
        <f t="shared" si="530"/>
        <v>0</v>
      </c>
      <c r="PJQ75" s="5">
        <f t="shared" si="530"/>
        <v>0</v>
      </c>
      <c r="PJR75" s="5">
        <f t="shared" si="530"/>
        <v>0</v>
      </c>
      <c r="PJS75" s="5">
        <f t="shared" si="530"/>
        <v>0</v>
      </c>
      <c r="PJT75" s="5">
        <f t="shared" si="530"/>
        <v>0</v>
      </c>
      <c r="PJU75" s="5">
        <f t="shared" si="530"/>
        <v>0</v>
      </c>
      <c r="PJV75" s="5">
        <f t="shared" si="530"/>
        <v>0</v>
      </c>
      <c r="PJW75" s="5">
        <f t="shared" si="530"/>
        <v>0</v>
      </c>
      <c r="PJX75" s="5">
        <f t="shared" si="530"/>
        <v>0</v>
      </c>
      <c r="PJY75" s="5">
        <f t="shared" si="530"/>
        <v>0</v>
      </c>
      <c r="PJZ75" s="5">
        <f t="shared" si="530"/>
        <v>0</v>
      </c>
      <c r="PKA75" s="5">
        <f t="shared" si="530"/>
        <v>0</v>
      </c>
      <c r="PKB75" s="5">
        <f t="shared" si="530"/>
        <v>0</v>
      </c>
      <c r="PKC75" s="5">
        <f t="shared" si="530"/>
        <v>0</v>
      </c>
      <c r="PKD75" s="5">
        <f t="shared" si="530"/>
        <v>0</v>
      </c>
      <c r="PKE75" s="5">
        <f t="shared" si="530"/>
        <v>0</v>
      </c>
      <c r="PKF75" s="5">
        <f t="shared" si="530"/>
        <v>0</v>
      </c>
      <c r="PKG75" s="5">
        <f t="shared" si="530"/>
        <v>0</v>
      </c>
      <c r="PKH75" s="5">
        <f t="shared" si="530"/>
        <v>0</v>
      </c>
      <c r="PKI75" s="5">
        <f t="shared" si="530"/>
        <v>0</v>
      </c>
      <c r="PKJ75" s="5">
        <f t="shared" si="530"/>
        <v>0</v>
      </c>
      <c r="PKK75" s="5">
        <f t="shared" si="530"/>
        <v>0</v>
      </c>
      <c r="PKL75" s="5">
        <f t="shared" si="530"/>
        <v>0</v>
      </c>
      <c r="PKM75" s="5">
        <f t="shared" si="530"/>
        <v>0</v>
      </c>
      <c r="PKN75" s="5">
        <f t="shared" si="530"/>
        <v>0</v>
      </c>
      <c r="PKO75" s="5">
        <f t="shared" si="530"/>
        <v>0</v>
      </c>
      <c r="PKP75" s="5">
        <f t="shared" si="530"/>
        <v>0</v>
      </c>
      <c r="PKQ75" s="5">
        <f t="shared" si="530"/>
        <v>0</v>
      </c>
      <c r="PKR75" s="5">
        <f t="shared" si="530"/>
        <v>0</v>
      </c>
      <c r="PKS75" s="5">
        <f t="shared" si="530"/>
        <v>0</v>
      </c>
      <c r="PKT75" s="5">
        <f t="shared" si="530"/>
        <v>0</v>
      </c>
      <c r="PKU75" s="5">
        <f t="shared" si="530"/>
        <v>0</v>
      </c>
      <c r="PKV75" s="5">
        <f t="shared" si="530"/>
        <v>0</v>
      </c>
      <c r="PKW75" s="5">
        <f t="shared" si="530"/>
        <v>0</v>
      </c>
      <c r="PKX75" s="5">
        <f t="shared" si="530"/>
        <v>0</v>
      </c>
      <c r="PKY75" s="5">
        <f t="shared" si="530"/>
        <v>0</v>
      </c>
      <c r="PKZ75" s="5">
        <f t="shared" si="530"/>
        <v>0</v>
      </c>
      <c r="PLA75" s="5">
        <f t="shared" si="530"/>
        <v>0</v>
      </c>
      <c r="PLB75" s="5">
        <f t="shared" si="530"/>
        <v>0</v>
      </c>
      <c r="PLC75" s="5">
        <f t="shared" si="530"/>
        <v>0</v>
      </c>
      <c r="PLD75" s="5">
        <f t="shared" si="530"/>
        <v>0</v>
      </c>
      <c r="PLE75" s="5">
        <f t="shared" si="530"/>
        <v>0</v>
      </c>
      <c r="PLF75" s="5">
        <f t="shared" si="530"/>
        <v>0</v>
      </c>
      <c r="PLG75" s="5">
        <f t="shared" si="530"/>
        <v>0</v>
      </c>
      <c r="PLH75" s="5">
        <f t="shared" si="530"/>
        <v>0</v>
      </c>
      <c r="PLI75" s="5">
        <f t="shared" si="530"/>
        <v>0</v>
      </c>
      <c r="PLJ75" s="5">
        <f t="shared" si="530"/>
        <v>0</v>
      </c>
      <c r="PLK75" s="5">
        <f t="shared" si="530"/>
        <v>0</v>
      </c>
      <c r="PLL75" s="5">
        <f t="shared" si="530"/>
        <v>0</v>
      </c>
      <c r="PLM75" s="5">
        <f t="shared" si="530"/>
        <v>0</v>
      </c>
      <c r="PLN75" s="5">
        <f t="shared" si="530"/>
        <v>0</v>
      </c>
      <c r="PLO75" s="5">
        <f t="shared" ref="PLO75:PNZ75" si="531">IF(PLO2&gt;year_stop,0,PLN78)</f>
        <v>0</v>
      </c>
      <c r="PLP75" s="5">
        <f t="shared" si="531"/>
        <v>0</v>
      </c>
      <c r="PLQ75" s="5">
        <f t="shared" si="531"/>
        <v>0</v>
      </c>
      <c r="PLR75" s="5">
        <f t="shared" si="531"/>
        <v>0</v>
      </c>
      <c r="PLS75" s="5">
        <f t="shared" si="531"/>
        <v>0</v>
      </c>
      <c r="PLT75" s="5">
        <f t="shared" si="531"/>
        <v>0</v>
      </c>
      <c r="PLU75" s="5">
        <f t="shared" si="531"/>
        <v>0</v>
      </c>
      <c r="PLV75" s="5">
        <f t="shared" si="531"/>
        <v>0</v>
      </c>
      <c r="PLW75" s="5">
        <f t="shared" si="531"/>
        <v>0</v>
      </c>
      <c r="PLX75" s="5">
        <f t="shared" si="531"/>
        <v>0</v>
      </c>
      <c r="PLY75" s="5">
        <f t="shared" si="531"/>
        <v>0</v>
      </c>
      <c r="PLZ75" s="5">
        <f t="shared" si="531"/>
        <v>0</v>
      </c>
      <c r="PMA75" s="5">
        <f t="shared" si="531"/>
        <v>0</v>
      </c>
      <c r="PMB75" s="5">
        <f t="shared" si="531"/>
        <v>0</v>
      </c>
      <c r="PMC75" s="5">
        <f t="shared" si="531"/>
        <v>0</v>
      </c>
      <c r="PMD75" s="5">
        <f t="shared" si="531"/>
        <v>0</v>
      </c>
      <c r="PME75" s="5">
        <f t="shared" si="531"/>
        <v>0</v>
      </c>
      <c r="PMF75" s="5">
        <f t="shared" si="531"/>
        <v>0</v>
      </c>
      <c r="PMG75" s="5">
        <f t="shared" si="531"/>
        <v>0</v>
      </c>
      <c r="PMH75" s="5">
        <f t="shared" si="531"/>
        <v>0</v>
      </c>
      <c r="PMI75" s="5">
        <f t="shared" si="531"/>
        <v>0</v>
      </c>
      <c r="PMJ75" s="5">
        <f t="shared" si="531"/>
        <v>0</v>
      </c>
      <c r="PMK75" s="5">
        <f t="shared" si="531"/>
        <v>0</v>
      </c>
      <c r="PML75" s="5">
        <f t="shared" si="531"/>
        <v>0</v>
      </c>
      <c r="PMM75" s="5">
        <f t="shared" si="531"/>
        <v>0</v>
      </c>
      <c r="PMN75" s="5">
        <f t="shared" si="531"/>
        <v>0</v>
      </c>
      <c r="PMO75" s="5">
        <f t="shared" si="531"/>
        <v>0</v>
      </c>
      <c r="PMP75" s="5">
        <f t="shared" si="531"/>
        <v>0</v>
      </c>
      <c r="PMQ75" s="5">
        <f t="shared" si="531"/>
        <v>0</v>
      </c>
      <c r="PMR75" s="5">
        <f t="shared" si="531"/>
        <v>0</v>
      </c>
      <c r="PMS75" s="5">
        <f t="shared" si="531"/>
        <v>0</v>
      </c>
      <c r="PMT75" s="5">
        <f t="shared" si="531"/>
        <v>0</v>
      </c>
      <c r="PMU75" s="5">
        <f t="shared" si="531"/>
        <v>0</v>
      </c>
      <c r="PMV75" s="5">
        <f t="shared" si="531"/>
        <v>0</v>
      </c>
      <c r="PMW75" s="5">
        <f t="shared" si="531"/>
        <v>0</v>
      </c>
      <c r="PMX75" s="5">
        <f t="shared" si="531"/>
        <v>0</v>
      </c>
      <c r="PMY75" s="5">
        <f t="shared" si="531"/>
        <v>0</v>
      </c>
      <c r="PMZ75" s="5">
        <f t="shared" si="531"/>
        <v>0</v>
      </c>
      <c r="PNA75" s="5">
        <f t="shared" si="531"/>
        <v>0</v>
      </c>
      <c r="PNB75" s="5">
        <f t="shared" si="531"/>
        <v>0</v>
      </c>
      <c r="PNC75" s="5">
        <f t="shared" si="531"/>
        <v>0</v>
      </c>
      <c r="PND75" s="5">
        <f t="shared" si="531"/>
        <v>0</v>
      </c>
      <c r="PNE75" s="5">
        <f t="shared" si="531"/>
        <v>0</v>
      </c>
      <c r="PNF75" s="5">
        <f t="shared" si="531"/>
        <v>0</v>
      </c>
      <c r="PNG75" s="5">
        <f t="shared" si="531"/>
        <v>0</v>
      </c>
      <c r="PNH75" s="5">
        <f t="shared" si="531"/>
        <v>0</v>
      </c>
      <c r="PNI75" s="5">
        <f t="shared" si="531"/>
        <v>0</v>
      </c>
      <c r="PNJ75" s="5">
        <f t="shared" si="531"/>
        <v>0</v>
      </c>
      <c r="PNK75" s="5">
        <f t="shared" si="531"/>
        <v>0</v>
      </c>
      <c r="PNL75" s="5">
        <f t="shared" si="531"/>
        <v>0</v>
      </c>
      <c r="PNM75" s="5">
        <f t="shared" si="531"/>
        <v>0</v>
      </c>
      <c r="PNN75" s="5">
        <f t="shared" si="531"/>
        <v>0</v>
      </c>
      <c r="PNO75" s="5">
        <f t="shared" si="531"/>
        <v>0</v>
      </c>
      <c r="PNP75" s="5">
        <f t="shared" si="531"/>
        <v>0</v>
      </c>
      <c r="PNQ75" s="5">
        <f t="shared" si="531"/>
        <v>0</v>
      </c>
      <c r="PNR75" s="5">
        <f t="shared" si="531"/>
        <v>0</v>
      </c>
      <c r="PNS75" s="5">
        <f t="shared" si="531"/>
        <v>0</v>
      </c>
      <c r="PNT75" s="5">
        <f t="shared" si="531"/>
        <v>0</v>
      </c>
      <c r="PNU75" s="5">
        <f t="shared" si="531"/>
        <v>0</v>
      </c>
      <c r="PNV75" s="5">
        <f t="shared" si="531"/>
        <v>0</v>
      </c>
      <c r="PNW75" s="5">
        <f t="shared" si="531"/>
        <v>0</v>
      </c>
      <c r="PNX75" s="5">
        <f t="shared" si="531"/>
        <v>0</v>
      </c>
      <c r="PNY75" s="5">
        <f t="shared" si="531"/>
        <v>0</v>
      </c>
      <c r="PNZ75" s="5">
        <f t="shared" si="531"/>
        <v>0</v>
      </c>
      <c r="POA75" s="5">
        <f t="shared" ref="POA75:PQL75" si="532">IF(POA2&gt;year_stop,0,PNZ78)</f>
        <v>0</v>
      </c>
      <c r="POB75" s="5">
        <f t="shared" si="532"/>
        <v>0</v>
      </c>
      <c r="POC75" s="5">
        <f t="shared" si="532"/>
        <v>0</v>
      </c>
      <c r="POD75" s="5">
        <f t="shared" si="532"/>
        <v>0</v>
      </c>
      <c r="POE75" s="5">
        <f t="shared" si="532"/>
        <v>0</v>
      </c>
      <c r="POF75" s="5">
        <f t="shared" si="532"/>
        <v>0</v>
      </c>
      <c r="POG75" s="5">
        <f t="shared" si="532"/>
        <v>0</v>
      </c>
      <c r="POH75" s="5">
        <f t="shared" si="532"/>
        <v>0</v>
      </c>
      <c r="POI75" s="5">
        <f t="shared" si="532"/>
        <v>0</v>
      </c>
      <c r="POJ75" s="5">
        <f t="shared" si="532"/>
        <v>0</v>
      </c>
      <c r="POK75" s="5">
        <f t="shared" si="532"/>
        <v>0</v>
      </c>
      <c r="POL75" s="5">
        <f t="shared" si="532"/>
        <v>0</v>
      </c>
      <c r="POM75" s="5">
        <f t="shared" si="532"/>
        <v>0</v>
      </c>
      <c r="PON75" s="5">
        <f t="shared" si="532"/>
        <v>0</v>
      </c>
      <c r="POO75" s="5">
        <f t="shared" si="532"/>
        <v>0</v>
      </c>
      <c r="POP75" s="5">
        <f t="shared" si="532"/>
        <v>0</v>
      </c>
      <c r="POQ75" s="5">
        <f t="shared" si="532"/>
        <v>0</v>
      </c>
      <c r="POR75" s="5">
        <f t="shared" si="532"/>
        <v>0</v>
      </c>
      <c r="POS75" s="5">
        <f t="shared" si="532"/>
        <v>0</v>
      </c>
      <c r="POT75" s="5">
        <f t="shared" si="532"/>
        <v>0</v>
      </c>
      <c r="POU75" s="5">
        <f t="shared" si="532"/>
        <v>0</v>
      </c>
      <c r="POV75" s="5">
        <f t="shared" si="532"/>
        <v>0</v>
      </c>
      <c r="POW75" s="5">
        <f t="shared" si="532"/>
        <v>0</v>
      </c>
      <c r="POX75" s="5">
        <f t="shared" si="532"/>
        <v>0</v>
      </c>
      <c r="POY75" s="5">
        <f t="shared" si="532"/>
        <v>0</v>
      </c>
      <c r="POZ75" s="5">
        <f t="shared" si="532"/>
        <v>0</v>
      </c>
      <c r="PPA75" s="5">
        <f t="shared" si="532"/>
        <v>0</v>
      </c>
      <c r="PPB75" s="5">
        <f t="shared" si="532"/>
        <v>0</v>
      </c>
      <c r="PPC75" s="5">
        <f t="shared" si="532"/>
        <v>0</v>
      </c>
      <c r="PPD75" s="5">
        <f t="shared" si="532"/>
        <v>0</v>
      </c>
      <c r="PPE75" s="5">
        <f t="shared" si="532"/>
        <v>0</v>
      </c>
      <c r="PPF75" s="5">
        <f t="shared" si="532"/>
        <v>0</v>
      </c>
      <c r="PPG75" s="5">
        <f t="shared" si="532"/>
        <v>0</v>
      </c>
      <c r="PPH75" s="5">
        <f t="shared" si="532"/>
        <v>0</v>
      </c>
      <c r="PPI75" s="5">
        <f t="shared" si="532"/>
        <v>0</v>
      </c>
      <c r="PPJ75" s="5">
        <f t="shared" si="532"/>
        <v>0</v>
      </c>
      <c r="PPK75" s="5">
        <f t="shared" si="532"/>
        <v>0</v>
      </c>
      <c r="PPL75" s="5">
        <f t="shared" si="532"/>
        <v>0</v>
      </c>
      <c r="PPM75" s="5">
        <f t="shared" si="532"/>
        <v>0</v>
      </c>
      <c r="PPN75" s="5">
        <f t="shared" si="532"/>
        <v>0</v>
      </c>
      <c r="PPO75" s="5">
        <f t="shared" si="532"/>
        <v>0</v>
      </c>
      <c r="PPP75" s="5">
        <f t="shared" si="532"/>
        <v>0</v>
      </c>
      <c r="PPQ75" s="5">
        <f t="shared" si="532"/>
        <v>0</v>
      </c>
      <c r="PPR75" s="5">
        <f t="shared" si="532"/>
        <v>0</v>
      </c>
      <c r="PPS75" s="5">
        <f t="shared" si="532"/>
        <v>0</v>
      </c>
      <c r="PPT75" s="5">
        <f t="shared" si="532"/>
        <v>0</v>
      </c>
      <c r="PPU75" s="5">
        <f t="shared" si="532"/>
        <v>0</v>
      </c>
      <c r="PPV75" s="5">
        <f t="shared" si="532"/>
        <v>0</v>
      </c>
      <c r="PPW75" s="5">
        <f t="shared" si="532"/>
        <v>0</v>
      </c>
      <c r="PPX75" s="5">
        <f t="shared" si="532"/>
        <v>0</v>
      </c>
      <c r="PPY75" s="5">
        <f t="shared" si="532"/>
        <v>0</v>
      </c>
      <c r="PPZ75" s="5">
        <f t="shared" si="532"/>
        <v>0</v>
      </c>
      <c r="PQA75" s="5">
        <f t="shared" si="532"/>
        <v>0</v>
      </c>
      <c r="PQB75" s="5">
        <f t="shared" si="532"/>
        <v>0</v>
      </c>
      <c r="PQC75" s="5">
        <f t="shared" si="532"/>
        <v>0</v>
      </c>
      <c r="PQD75" s="5">
        <f t="shared" si="532"/>
        <v>0</v>
      </c>
      <c r="PQE75" s="5">
        <f t="shared" si="532"/>
        <v>0</v>
      </c>
      <c r="PQF75" s="5">
        <f t="shared" si="532"/>
        <v>0</v>
      </c>
      <c r="PQG75" s="5">
        <f t="shared" si="532"/>
        <v>0</v>
      </c>
      <c r="PQH75" s="5">
        <f t="shared" si="532"/>
        <v>0</v>
      </c>
      <c r="PQI75" s="5">
        <f t="shared" si="532"/>
        <v>0</v>
      </c>
      <c r="PQJ75" s="5">
        <f t="shared" si="532"/>
        <v>0</v>
      </c>
      <c r="PQK75" s="5">
        <f t="shared" si="532"/>
        <v>0</v>
      </c>
      <c r="PQL75" s="5">
        <f t="shared" si="532"/>
        <v>0</v>
      </c>
      <c r="PQM75" s="5">
        <f t="shared" ref="PQM75:PSX75" si="533">IF(PQM2&gt;year_stop,0,PQL78)</f>
        <v>0</v>
      </c>
      <c r="PQN75" s="5">
        <f t="shared" si="533"/>
        <v>0</v>
      </c>
      <c r="PQO75" s="5">
        <f t="shared" si="533"/>
        <v>0</v>
      </c>
      <c r="PQP75" s="5">
        <f t="shared" si="533"/>
        <v>0</v>
      </c>
      <c r="PQQ75" s="5">
        <f t="shared" si="533"/>
        <v>0</v>
      </c>
      <c r="PQR75" s="5">
        <f t="shared" si="533"/>
        <v>0</v>
      </c>
      <c r="PQS75" s="5">
        <f t="shared" si="533"/>
        <v>0</v>
      </c>
      <c r="PQT75" s="5">
        <f t="shared" si="533"/>
        <v>0</v>
      </c>
      <c r="PQU75" s="5">
        <f t="shared" si="533"/>
        <v>0</v>
      </c>
      <c r="PQV75" s="5">
        <f t="shared" si="533"/>
        <v>0</v>
      </c>
      <c r="PQW75" s="5">
        <f t="shared" si="533"/>
        <v>0</v>
      </c>
      <c r="PQX75" s="5">
        <f t="shared" si="533"/>
        <v>0</v>
      </c>
      <c r="PQY75" s="5">
        <f t="shared" si="533"/>
        <v>0</v>
      </c>
      <c r="PQZ75" s="5">
        <f t="shared" si="533"/>
        <v>0</v>
      </c>
      <c r="PRA75" s="5">
        <f t="shared" si="533"/>
        <v>0</v>
      </c>
      <c r="PRB75" s="5">
        <f t="shared" si="533"/>
        <v>0</v>
      </c>
      <c r="PRC75" s="5">
        <f t="shared" si="533"/>
        <v>0</v>
      </c>
      <c r="PRD75" s="5">
        <f t="shared" si="533"/>
        <v>0</v>
      </c>
      <c r="PRE75" s="5">
        <f t="shared" si="533"/>
        <v>0</v>
      </c>
      <c r="PRF75" s="5">
        <f t="shared" si="533"/>
        <v>0</v>
      </c>
      <c r="PRG75" s="5">
        <f t="shared" si="533"/>
        <v>0</v>
      </c>
      <c r="PRH75" s="5">
        <f t="shared" si="533"/>
        <v>0</v>
      </c>
      <c r="PRI75" s="5">
        <f t="shared" si="533"/>
        <v>0</v>
      </c>
      <c r="PRJ75" s="5">
        <f t="shared" si="533"/>
        <v>0</v>
      </c>
      <c r="PRK75" s="5">
        <f t="shared" si="533"/>
        <v>0</v>
      </c>
      <c r="PRL75" s="5">
        <f t="shared" si="533"/>
        <v>0</v>
      </c>
      <c r="PRM75" s="5">
        <f t="shared" si="533"/>
        <v>0</v>
      </c>
      <c r="PRN75" s="5">
        <f t="shared" si="533"/>
        <v>0</v>
      </c>
      <c r="PRO75" s="5">
        <f t="shared" si="533"/>
        <v>0</v>
      </c>
      <c r="PRP75" s="5">
        <f t="shared" si="533"/>
        <v>0</v>
      </c>
      <c r="PRQ75" s="5">
        <f t="shared" si="533"/>
        <v>0</v>
      </c>
      <c r="PRR75" s="5">
        <f t="shared" si="533"/>
        <v>0</v>
      </c>
      <c r="PRS75" s="5">
        <f t="shared" si="533"/>
        <v>0</v>
      </c>
      <c r="PRT75" s="5">
        <f t="shared" si="533"/>
        <v>0</v>
      </c>
      <c r="PRU75" s="5">
        <f t="shared" si="533"/>
        <v>0</v>
      </c>
      <c r="PRV75" s="5">
        <f t="shared" si="533"/>
        <v>0</v>
      </c>
      <c r="PRW75" s="5">
        <f t="shared" si="533"/>
        <v>0</v>
      </c>
      <c r="PRX75" s="5">
        <f t="shared" si="533"/>
        <v>0</v>
      </c>
      <c r="PRY75" s="5">
        <f t="shared" si="533"/>
        <v>0</v>
      </c>
      <c r="PRZ75" s="5">
        <f t="shared" si="533"/>
        <v>0</v>
      </c>
      <c r="PSA75" s="5">
        <f t="shared" si="533"/>
        <v>0</v>
      </c>
      <c r="PSB75" s="5">
        <f t="shared" si="533"/>
        <v>0</v>
      </c>
      <c r="PSC75" s="5">
        <f t="shared" si="533"/>
        <v>0</v>
      </c>
      <c r="PSD75" s="5">
        <f t="shared" si="533"/>
        <v>0</v>
      </c>
      <c r="PSE75" s="5">
        <f t="shared" si="533"/>
        <v>0</v>
      </c>
      <c r="PSF75" s="5">
        <f t="shared" si="533"/>
        <v>0</v>
      </c>
      <c r="PSG75" s="5">
        <f t="shared" si="533"/>
        <v>0</v>
      </c>
      <c r="PSH75" s="5">
        <f t="shared" si="533"/>
        <v>0</v>
      </c>
      <c r="PSI75" s="5">
        <f t="shared" si="533"/>
        <v>0</v>
      </c>
      <c r="PSJ75" s="5">
        <f t="shared" si="533"/>
        <v>0</v>
      </c>
      <c r="PSK75" s="5">
        <f t="shared" si="533"/>
        <v>0</v>
      </c>
      <c r="PSL75" s="5">
        <f t="shared" si="533"/>
        <v>0</v>
      </c>
      <c r="PSM75" s="5">
        <f t="shared" si="533"/>
        <v>0</v>
      </c>
      <c r="PSN75" s="5">
        <f t="shared" si="533"/>
        <v>0</v>
      </c>
      <c r="PSO75" s="5">
        <f t="shared" si="533"/>
        <v>0</v>
      </c>
      <c r="PSP75" s="5">
        <f t="shared" si="533"/>
        <v>0</v>
      </c>
      <c r="PSQ75" s="5">
        <f t="shared" si="533"/>
        <v>0</v>
      </c>
      <c r="PSR75" s="5">
        <f t="shared" si="533"/>
        <v>0</v>
      </c>
      <c r="PSS75" s="5">
        <f t="shared" si="533"/>
        <v>0</v>
      </c>
      <c r="PST75" s="5">
        <f t="shared" si="533"/>
        <v>0</v>
      </c>
      <c r="PSU75" s="5">
        <f t="shared" si="533"/>
        <v>0</v>
      </c>
      <c r="PSV75" s="5">
        <f t="shared" si="533"/>
        <v>0</v>
      </c>
      <c r="PSW75" s="5">
        <f t="shared" si="533"/>
        <v>0</v>
      </c>
      <c r="PSX75" s="5">
        <f t="shared" si="533"/>
        <v>0</v>
      </c>
      <c r="PSY75" s="5">
        <f t="shared" ref="PSY75:PVJ75" si="534">IF(PSY2&gt;year_stop,0,PSX78)</f>
        <v>0</v>
      </c>
      <c r="PSZ75" s="5">
        <f t="shared" si="534"/>
        <v>0</v>
      </c>
      <c r="PTA75" s="5">
        <f t="shared" si="534"/>
        <v>0</v>
      </c>
      <c r="PTB75" s="5">
        <f t="shared" si="534"/>
        <v>0</v>
      </c>
      <c r="PTC75" s="5">
        <f t="shared" si="534"/>
        <v>0</v>
      </c>
      <c r="PTD75" s="5">
        <f t="shared" si="534"/>
        <v>0</v>
      </c>
      <c r="PTE75" s="5">
        <f t="shared" si="534"/>
        <v>0</v>
      </c>
      <c r="PTF75" s="5">
        <f t="shared" si="534"/>
        <v>0</v>
      </c>
      <c r="PTG75" s="5">
        <f t="shared" si="534"/>
        <v>0</v>
      </c>
      <c r="PTH75" s="5">
        <f t="shared" si="534"/>
        <v>0</v>
      </c>
      <c r="PTI75" s="5">
        <f t="shared" si="534"/>
        <v>0</v>
      </c>
      <c r="PTJ75" s="5">
        <f t="shared" si="534"/>
        <v>0</v>
      </c>
      <c r="PTK75" s="5">
        <f t="shared" si="534"/>
        <v>0</v>
      </c>
      <c r="PTL75" s="5">
        <f t="shared" si="534"/>
        <v>0</v>
      </c>
      <c r="PTM75" s="5">
        <f t="shared" si="534"/>
        <v>0</v>
      </c>
      <c r="PTN75" s="5">
        <f t="shared" si="534"/>
        <v>0</v>
      </c>
      <c r="PTO75" s="5">
        <f t="shared" si="534"/>
        <v>0</v>
      </c>
      <c r="PTP75" s="5">
        <f t="shared" si="534"/>
        <v>0</v>
      </c>
      <c r="PTQ75" s="5">
        <f t="shared" si="534"/>
        <v>0</v>
      </c>
      <c r="PTR75" s="5">
        <f t="shared" si="534"/>
        <v>0</v>
      </c>
      <c r="PTS75" s="5">
        <f t="shared" si="534"/>
        <v>0</v>
      </c>
      <c r="PTT75" s="5">
        <f t="shared" si="534"/>
        <v>0</v>
      </c>
      <c r="PTU75" s="5">
        <f t="shared" si="534"/>
        <v>0</v>
      </c>
      <c r="PTV75" s="5">
        <f t="shared" si="534"/>
        <v>0</v>
      </c>
      <c r="PTW75" s="5">
        <f t="shared" si="534"/>
        <v>0</v>
      </c>
      <c r="PTX75" s="5">
        <f t="shared" si="534"/>
        <v>0</v>
      </c>
      <c r="PTY75" s="5">
        <f t="shared" si="534"/>
        <v>0</v>
      </c>
      <c r="PTZ75" s="5">
        <f t="shared" si="534"/>
        <v>0</v>
      </c>
      <c r="PUA75" s="5">
        <f t="shared" si="534"/>
        <v>0</v>
      </c>
      <c r="PUB75" s="5">
        <f t="shared" si="534"/>
        <v>0</v>
      </c>
      <c r="PUC75" s="5">
        <f t="shared" si="534"/>
        <v>0</v>
      </c>
      <c r="PUD75" s="5">
        <f t="shared" si="534"/>
        <v>0</v>
      </c>
      <c r="PUE75" s="5">
        <f t="shared" si="534"/>
        <v>0</v>
      </c>
      <c r="PUF75" s="5">
        <f t="shared" si="534"/>
        <v>0</v>
      </c>
      <c r="PUG75" s="5">
        <f t="shared" si="534"/>
        <v>0</v>
      </c>
      <c r="PUH75" s="5">
        <f t="shared" si="534"/>
        <v>0</v>
      </c>
      <c r="PUI75" s="5">
        <f t="shared" si="534"/>
        <v>0</v>
      </c>
      <c r="PUJ75" s="5">
        <f t="shared" si="534"/>
        <v>0</v>
      </c>
      <c r="PUK75" s="5">
        <f t="shared" si="534"/>
        <v>0</v>
      </c>
      <c r="PUL75" s="5">
        <f t="shared" si="534"/>
        <v>0</v>
      </c>
      <c r="PUM75" s="5">
        <f t="shared" si="534"/>
        <v>0</v>
      </c>
      <c r="PUN75" s="5">
        <f t="shared" si="534"/>
        <v>0</v>
      </c>
      <c r="PUO75" s="5">
        <f t="shared" si="534"/>
        <v>0</v>
      </c>
      <c r="PUP75" s="5">
        <f t="shared" si="534"/>
        <v>0</v>
      </c>
      <c r="PUQ75" s="5">
        <f t="shared" si="534"/>
        <v>0</v>
      </c>
      <c r="PUR75" s="5">
        <f t="shared" si="534"/>
        <v>0</v>
      </c>
      <c r="PUS75" s="5">
        <f t="shared" si="534"/>
        <v>0</v>
      </c>
      <c r="PUT75" s="5">
        <f t="shared" si="534"/>
        <v>0</v>
      </c>
      <c r="PUU75" s="5">
        <f t="shared" si="534"/>
        <v>0</v>
      </c>
      <c r="PUV75" s="5">
        <f t="shared" si="534"/>
        <v>0</v>
      </c>
      <c r="PUW75" s="5">
        <f t="shared" si="534"/>
        <v>0</v>
      </c>
      <c r="PUX75" s="5">
        <f t="shared" si="534"/>
        <v>0</v>
      </c>
      <c r="PUY75" s="5">
        <f t="shared" si="534"/>
        <v>0</v>
      </c>
      <c r="PUZ75" s="5">
        <f t="shared" si="534"/>
        <v>0</v>
      </c>
      <c r="PVA75" s="5">
        <f t="shared" si="534"/>
        <v>0</v>
      </c>
      <c r="PVB75" s="5">
        <f t="shared" si="534"/>
        <v>0</v>
      </c>
      <c r="PVC75" s="5">
        <f t="shared" si="534"/>
        <v>0</v>
      </c>
      <c r="PVD75" s="5">
        <f t="shared" si="534"/>
        <v>0</v>
      </c>
      <c r="PVE75" s="5">
        <f t="shared" si="534"/>
        <v>0</v>
      </c>
      <c r="PVF75" s="5">
        <f t="shared" si="534"/>
        <v>0</v>
      </c>
      <c r="PVG75" s="5">
        <f t="shared" si="534"/>
        <v>0</v>
      </c>
      <c r="PVH75" s="5">
        <f t="shared" si="534"/>
        <v>0</v>
      </c>
      <c r="PVI75" s="5">
        <f t="shared" si="534"/>
        <v>0</v>
      </c>
      <c r="PVJ75" s="5">
        <f t="shared" si="534"/>
        <v>0</v>
      </c>
      <c r="PVK75" s="5">
        <f t="shared" ref="PVK75:PXV75" si="535">IF(PVK2&gt;year_stop,0,PVJ78)</f>
        <v>0</v>
      </c>
      <c r="PVL75" s="5">
        <f t="shared" si="535"/>
        <v>0</v>
      </c>
      <c r="PVM75" s="5">
        <f t="shared" si="535"/>
        <v>0</v>
      </c>
      <c r="PVN75" s="5">
        <f t="shared" si="535"/>
        <v>0</v>
      </c>
      <c r="PVO75" s="5">
        <f t="shared" si="535"/>
        <v>0</v>
      </c>
      <c r="PVP75" s="5">
        <f t="shared" si="535"/>
        <v>0</v>
      </c>
      <c r="PVQ75" s="5">
        <f t="shared" si="535"/>
        <v>0</v>
      </c>
      <c r="PVR75" s="5">
        <f t="shared" si="535"/>
        <v>0</v>
      </c>
      <c r="PVS75" s="5">
        <f t="shared" si="535"/>
        <v>0</v>
      </c>
      <c r="PVT75" s="5">
        <f t="shared" si="535"/>
        <v>0</v>
      </c>
      <c r="PVU75" s="5">
        <f t="shared" si="535"/>
        <v>0</v>
      </c>
      <c r="PVV75" s="5">
        <f t="shared" si="535"/>
        <v>0</v>
      </c>
      <c r="PVW75" s="5">
        <f t="shared" si="535"/>
        <v>0</v>
      </c>
      <c r="PVX75" s="5">
        <f t="shared" si="535"/>
        <v>0</v>
      </c>
      <c r="PVY75" s="5">
        <f t="shared" si="535"/>
        <v>0</v>
      </c>
      <c r="PVZ75" s="5">
        <f t="shared" si="535"/>
        <v>0</v>
      </c>
      <c r="PWA75" s="5">
        <f t="shared" si="535"/>
        <v>0</v>
      </c>
      <c r="PWB75" s="5">
        <f t="shared" si="535"/>
        <v>0</v>
      </c>
      <c r="PWC75" s="5">
        <f t="shared" si="535"/>
        <v>0</v>
      </c>
      <c r="PWD75" s="5">
        <f t="shared" si="535"/>
        <v>0</v>
      </c>
      <c r="PWE75" s="5">
        <f t="shared" si="535"/>
        <v>0</v>
      </c>
      <c r="PWF75" s="5">
        <f t="shared" si="535"/>
        <v>0</v>
      </c>
      <c r="PWG75" s="5">
        <f t="shared" si="535"/>
        <v>0</v>
      </c>
      <c r="PWH75" s="5">
        <f t="shared" si="535"/>
        <v>0</v>
      </c>
      <c r="PWI75" s="5">
        <f t="shared" si="535"/>
        <v>0</v>
      </c>
      <c r="PWJ75" s="5">
        <f t="shared" si="535"/>
        <v>0</v>
      </c>
      <c r="PWK75" s="5">
        <f t="shared" si="535"/>
        <v>0</v>
      </c>
      <c r="PWL75" s="5">
        <f t="shared" si="535"/>
        <v>0</v>
      </c>
      <c r="PWM75" s="5">
        <f t="shared" si="535"/>
        <v>0</v>
      </c>
      <c r="PWN75" s="5">
        <f t="shared" si="535"/>
        <v>0</v>
      </c>
      <c r="PWO75" s="5">
        <f t="shared" si="535"/>
        <v>0</v>
      </c>
      <c r="PWP75" s="5">
        <f t="shared" si="535"/>
        <v>0</v>
      </c>
      <c r="PWQ75" s="5">
        <f t="shared" si="535"/>
        <v>0</v>
      </c>
      <c r="PWR75" s="5">
        <f t="shared" si="535"/>
        <v>0</v>
      </c>
      <c r="PWS75" s="5">
        <f t="shared" si="535"/>
        <v>0</v>
      </c>
      <c r="PWT75" s="5">
        <f t="shared" si="535"/>
        <v>0</v>
      </c>
      <c r="PWU75" s="5">
        <f t="shared" si="535"/>
        <v>0</v>
      </c>
      <c r="PWV75" s="5">
        <f t="shared" si="535"/>
        <v>0</v>
      </c>
      <c r="PWW75" s="5">
        <f t="shared" si="535"/>
        <v>0</v>
      </c>
      <c r="PWX75" s="5">
        <f t="shared" si="535"/>
        <v>0</v>
      </c>
      <c r="PWY75" s="5">
        <f t="shared" si="535"/>
        <v>0</v>
      </c>
      <c r="PWZ75" s="5">
        <f t="shared" si="535"/>
        <v>0</v>
      </c>
      <c r="PXA75" s="5">
        <f t="shared" si="535"/>
        <v>0</v>
      </c>
      <c r="PXB75" s="5">
        <f t="shared" si="535"/>
        <v>0</v>
      </c>
      <c r="PXC75" s="5">
        <f t="shared" si="535"/>
        <v>0</v>
      </c>
      <c r="PXD75" s="5">
        <f t="shared" si="535"/>
        <v>0</v>
      </c>
      <c r="PXE75" s="5">
        <f t="shared" si="535"/>
        <v>0</v>
      </c>
      <c r="PXF75" s="5">
        <f t="shared" si="535"/>
        <v>0</v>
      </c>
      <c r="PXG75" s="5">
        <f t="shared" si="535"/>
        <v>0</v>
      </c>
      <c r="PXH75" s="5">
        <f t="shared" si="535"/>
        <v>0</v>
      </c>
      <c r="PXI75" s="5">
        <f t="shared" si="535"/>
        <v>0</v>
      </c>
      <c r="PXJ75" s="5">
        <f t="shared" si="535"/>
        <v>0</v>
      </c>
      <c r="PXK75" s="5">
        <f t="shared" si="535"/>
        <v>0</v>
      </c>
      <c r="PXL75" s="5">
        <f t="shared" si="535"/>
        <v>0</v>
      </c>
      <c r="PXM75" s="5">
        <f t="shared" si="535"/>
        <v>0</v>
      </c>
      <c r="PXN75" s="5">
        <f t="shared" si="535"/>
        <v>0</v>
      </c>
      <c r="PXO75" s="5">
        <f t="shared" si="535"/>
        <v>0</v>
      </c>
      <c r="PXP75" s="5">
        <f t="shared" si="535"/>
        <v>0</v>
      </c>
      <c r="PXQ75" s="5">
        <f t="shared" si="535"/>
        <v>0</v>
      </c>
      <c r="PXR75" s="5">
        <f t="shared" si="535"/>
        <v>0</v>
      </c>
      <c r="PXS75" s="5">
        <f t="shared" si="535"/>
        <v>0</v>
      </c>
      <c r="PXT75" s="5">
        <f t="shared" si="535"/>
        <v>0</v>
      </c>
      <c r="PXU75" s="5">
        <f t="shared" si="535"/>
        <v>0</v>
      </c>
      <c r="PXV75" s="5">
        <f t="shared" si="535"/>
        <v>0</v>
      </c>
      <c r="PXW75" s="5">
        <f t="shared" ref="PXW75:QAH75" si="536">IF(PXW2&gt;year_stop,0,PXV78)</f>
        <v>0</v>
      </c>
      <c r="PXX75" s="5">
        <f t="shared" si="536"/>
        <v>0</v>
      </c>
      <c r="PXY75" s="5">
        <f t="shared" si="536"/>
        <v>0</v>
      </c>
      <c r="PXZ75" s="5">
        <f t="shared" si="536"/>
        <v>0</v>
      </c>
      <c r="PYA75" s="5">
        <f t="shared" si="536"/>
        <v>0</v>
      </c>
      <c r="PYB75" s="5">
        <f t="shared" si="536"/>
        <v>0</v>
      </c>
      <c r="PYC75" s="5">
        <f t="shared" si="536"/>
        <v>0</v>
      </c>
      <c r="PYD75" s="5">
        <f t="shared" si="536"/>
        <v>0</v>
      </c>
      <c r="PYE75" s="5">
        <f t="shared" si="536"/>
        <v>0</v>
      </c>
      <c r="PYF75" s="5">
        <f t="shared" si="536"/>
        <v>0</v>
      </c>
      <c r="PYG75" s="5">
        <f t="shared" si="536"/>
        <v>0</v>
      </c>
      <c r="PYH75" s="5">
        <f t="shared" si="536"/>
        <v>0</v>
      </c>
      <c r="PYI75" s="5">
        <f t="shared" si="536"/>
        <v>0</v>
      </c>
      <c r="PYJ75" s="5">
        <f t="shared" si="536"/>
        <v>0</v>
      </c>
      <c r="PYK75" s="5">
        <f t="shared" si="536"/>
        <v>0</v>
      </c>
      <c r="PYL75" s="5">
        <f t="shared" si="536"/>
        <v>0</v>
      </c>
      <c r="PYM75" s="5">
        <f t="shared" si="536"/>
        <v>0</v>
      </c>
      <c r="PYN75" s="5">
        <f t="shared" si="536"/>
        <v>0</v>
      </c>
      <c r="PYO75" s="5">
        <f t="shared" si="536"/>
        <v>0</v>
      </c>
      <c r="PYP75" s="5">
        <f t="shared" si="536"/>
        <v>0</v>
      </c>
      <c r="PYQ75" s="5">
        <f t="shared" si="536"/>
        <v>0</v>
      </c>
      <c r="PYR75" s="5">
        <f t="shared" si="536"/>
        <v>0</v>
      </c>
      <c r="PYS75" s="5">
        <f t="shared" si="536"/>
        <v>0</v>
      </c>
      <c r="PYT75" s="5">
        <f t="shared" si="536"/>
        <v>0</v>
      </c>
      <c r="PYU75" s="5">
        <f t="shared" si="536"/>
        <v>0</v>
      </c>
      <c r="PYV75" s="5">
        <f t="shared" si="536"/>
        <v>0</v>
      </c>
      <c r="PYW75" s="5">
        <f t="shared" si="536"/>
        <v>0</v>
      </c>
      <c r="PYX75" s="5">
        <f t="shared" si="536"/>
        <v>0</v>
      </c>
      <c r="PYY75" s="5">
        <f t="shared" si="536"/>
        <v>0</v>
      </c>
      <c r="PYZ75" s="5">
        <f t="shared" si="536"/>
        <v>0</v>
      </c>
      <c r="PZA75" s="5">
        <f t="shared" si="536"/>
        <v>0</v>
      </c>
      <c r="PZB75" s="5">
        <f t="shared" si="536"/>
        <v>0</v>
      </c>
      <c r="PZC75" s="5">
        <f t="shared" si="536"/>
        <v>0</v>
      </c>
      <c r="PZD75" s="5">
        <f t="shared" si="536"/>
        <v>0</v>
      </c>
      <c r="PZE75" s="5">
        <f t="shared" si="536"/>
        <v>0</v>
      </c>
      <c r="PZF75" s="5">
        <f t="shared" si="536"/>
        <v>0</v>
      </c>
      <c r="PZG75" s="5">
        <f t="shared" si="536"/>
        <v>0</v>
      </c>
      <c r="PZH75" s="5">
        <f t="shared" si="536"/>
        <v>0</v>
      </c>
      <c r="PZI75" s="5">
        <f t="shared" si="536"/>
        <v>0</v>
      </c>
      <c r="PZJ75" s="5">
        <f t="shared" si="536"/>
        <v>0</v>
      </c>
      <c r="PZK75" s="5">
        <f t="shared" si="536"/>
        <v>0</v>
      </c>
      <c r="PZL75" s="5">
        <f t="shared" si="536"/>
        <v>0</v>
      </c>
      <c r="PZM75" s="5">
        <f t="shared" si="536"/>
        <v>0</v>
      </c>
      <c r="PZN75" s="5">
        <f t="shared" si="536"/>
        <v>0</v>
      </c>
      <c r="PZO75" s="5">
        <f t="shared" si="536"/>
        <v>0</v>
      </c>
      <c r="PZP75" s="5">
        <f t="shared" si="536"/>
        <v>0</v>
      </c>
      <c r="PZQ75" s="5">
        <f t="shared" si="536"/>
        <v>0</v>
      </c>
      <c r="PZR75" s="5">
        <f t="shared" si="536"/>
        <v>0</v>
      </c>
      <c r="PZS75" s="5">
        <f t="shared" si="536"/>
        <v>0</v>
      </c>
      <c r="PZT75" s="5">
        <f t="shared" si="536"/>
        <v>0</v>
      </c>
      <c r="PZU75" s="5">
        <f t="shared" si="536"/>
        <v>0</v>
      </c>
      <c r="PZV75" s="5">
        <f t="shared" si="536"/>
        <v>0</v>
      </c>
      <c r="PZW75" s="5">
        <f t="shared" si="536"/>
        <v>0</v>
      </c>
      <c r="PZX75" s="5">
        <f t="shared" si="536"/>
        <v>0</v>
      </c>
      <c r="PZY75" s="5">
        <f t="shared" si="536"/>
        <v>0</v>
      </c>
      <c r="PZZ75" s="5">
        <f t="shared" si="536"/>
        <v>0</v>
      </c>
      <c r="QAA75" s="5">
        <f t="shared" si="536"/>
        <v>0</v>
      </c>
      <c r="QAB75" s="5">
        <f t="shared" si="536"/>
        <v>0</v>
      </c>
      <c r="QAC75" s="5">
        <f t="shared" si="536"/>
        <v>0</v>
      </c>
      <c r="QAD75" s="5">
        <f t="shared" si="536"/>
        <v>0</v>
      </c>
      <c r="QAE75" s="5">
        <f t="shared" si="536"/>
        <v>0</v>
      </c>
      <c r="QAF75" s="5">
        <f t="shared" si="536"/>
        <v>0</v>
      </c>
      <c r="QAG75" s="5">
        <f t="shared" si="536"/>
        <v>0</v>
      </c>
      <c r="QAH75" s="5">
        <f t="shared" si="536"/>
        <v>0</v>
      </c>
      <c r="QAI75" s="5">
        <f t="shared" ref="QAI75:QCT75" si="537">IF(QAI2&gt;year_stop,0,QAH78)</f>
        <v>0</v>
      </c>
      <c r="QAJ75" s="5">
        <f t="shared" si="537"/>
        <v>0</v>
      </c>
      <c r="QAK75" s="5">
        <f t="shared" si="537"/>
        <v>0</v>
      </c>
      <c r="QAL75" s="5">
        <f t="shared" si="537"/>
        <v>0</v>
      </c>
      <c r="QAM75" s="5">
        <f t="shared" si="537"/>
        <v>0</v>
      </c>
      <c r="QAN75" s="5">
        <f t="shared" si="537"/>
        <v>0</v>
      </c>
      <c r="QAO75" s="5">
        <f t="shared" si="537"/>
        <v>0</v>
      </c>
      <c r="QAP75" s="5">
        <f t="shared" si="537"/>
        <v>0</v>
      </c>
      <c r="QAQ75" s="5">
        <f t="shared" si="537"/>
        <v>0</v>
      </c>
      <c r="QAR75" s="5">
        <f t="shared" si="537"/>
        <v>0</v>
      </c>
      <c r="QAS75" s="5">
        <f t="shared" si="537"/>
        <v>0</v>
      </c>
      <c r="QAT75" s="5">
        <f t="shared" si="537"/>
        <v>0</v>
      </c>
      <c r="QAU75" s="5">
        <f t="shared" si="537"/>
        <v>0</v>
      </c>
      <c r="QAV75" s="5">
        <f t="shared" si="537"/>
        <v>0</v>
      </c>
      <c r="QAW75" s="5">
        <f t="shared" si="537"/>
        <v>0</v>
      </c>
      <c r="QAX75" s="5">
        <f t="shared" si="537"/>
        <v>0</v>
      </c>
      <c r="QAY75" s="5">
        <f t="shared" si="537"/>
        <v>0</v>
      </c>
      <c r="QAZ75" s="5">
        <f t="shared" si="537"/>
        <v>0</v>
      </c>
      <c r="QBA75" s="5">
        <f t="shared" si="537"/>
        <v>0</v>
      </c>
      <c r="QBB75" s="5">
        <f t="shared" si="537"/>
        <v>0</v>
      </c>
      <c r="QBC75" s="5">
        <f t="shared" si="537"/>
        <v>0</v>
      </c>
      <c r="QBD75" s="5">
        <f t="shared" si="537"/>
        <v>0</v>
      </c>
      <c r="QBE75" s="5">
        <f t="shared" si="537"/>
        <v>0</v>
      </c>
      <c r="QBF75" s="5">
        <f t="shared" si="537"/>
        <v>0</v>
      </c>
      <c r="QBG75" s="5">
        <f t="shared" si="537"/>
        <v>0</v>
      </c>
      <c r="QBH75" s="5">
        <f t="shared" si="537"/>
        <v>0</v>
      </c>
      <c r="QBI75" s="5">
        <f t="shared" si="537"/>
        <v>0</v>
      </c>
      <c r="QBJ75" s="5">
        <f t="shared" si="537"/>
        <v>0</v>
      </c>
      <c r="QBK75" s="5">
        <f t="shared" si="537"/>
        <v>0</v>
      </c>
      <c r="QBL75" s="5">
        <f t="shared" si="537"/>
        <v>0</v>
      </c>
      <c r="QBM75" s="5">
        <f t="shared" si="537"/>
        <v>0</v>
      </c>
      <c r="QBN75" s="5">
        <f t="shared" si="537"/>
        <v>0</v>
      </c>
      <c r="QBO75" s="5">
        <f t="shared" si="537"/>
        <v>0</v>
      </c>
      <c r="QBP75" s="5">
        <f t="shared" si="537"/>
        <v>0</v>
      </c>
      <c r="QBQ75" s="5">
        <f t="shared" si="537"/>
        <v>0</v>
      </c>
      <c r="QBR75" s="5">
        <f t="shared" si="537"/>
        <v>0</v>
      </c>
      <c r="QBS75" s="5">
        <f t="shared" si="537"/>
        <v>0</v>
      </c>
      <c r="QBT75" s="5">
        <f t="shared" si="537"/>
        <v>0</v>
      </c>
      <c r="QBU75" s="5">
        <f t="shared" si="537"/>
        <v>0</v>
      </c>
      <c r="QBV75" s="5">
        <f t="shared" si="537"/>
        <v>0</v>
      </c>
      <c r="QBW75" s="5">
        <f t="shared" si="537"/>
        <v>0</v>
      </c>
      <c r="QBX75" s="5">
        <f t="shared" si="537"/>
        <v>0</v>
      </c>
      <c r="QBY75" s="5">
        <f t="shared" si="537"/>
        <v>0</v>
      </c>
      <c r="QBZ75" s="5">
        <f t="shared" si="537"/>
        <v>0</v>
      </c>
      <c r="QCA75" s="5">
        <f t="shared" si="537"/>
        <v>0</v>
      </c>
      <c r="QCB75" s="5">
        <f t="shared" si="537"/>
        <v>0</v>
      </c>
      <c r="QCC75" s="5">
        <f t="shared" si="537"/>
        <v>0</v>
      </c>
      <c r="QCD75" s="5">
        <f t="shared" si="537"/>
        <v>0</v>
      </c>
      <c r="QCE75" s="5">
        <f t="shared" si="537"/>
        <v>0</v>
      </c>
      <c r="QCF75" s="5">
        <f t="shared" si="537"/>
        <v>0</v>
      </c>
      <c r="QCG75" s="5">
        <f t="shared" si="537"/>
        <v>0</v>
      </c>
      <c r="QCH75" s="5">
        <f t="shared" si="537"/>
        <v>0</v>
      </c>
      <c r="QCI75" s="5">
        <f t="shared" si="537"/>
        <v>0</v>
      </c>
      <c r="QCJ75" s="5">
        <f t="shared" si="537"/>
        <v>0</v>
      </c>
      <c r="QCK75" s="5">
        <f t="shared" si="537"/>
        <v>0</v>
      </c>
      <c r="QCL75" s="5">
        <f t="shared" si="537"/>
        <v>0</v>
      </c>
      <c r="QCM75" s="5">
        <f t="shared" si="537"/>
        <v>0</v>
      </c>
      <c r="QCN75" s="5">
        <f t="shared" si="537"/>
        <v>0</v>
      </c>
      <c r="QCO75" s="5">
        <f t="shared" si="537"/>
        <v>0</v>
      </c>
      <c r="QCP75" s="5">
        <f t="shared" si="537"/>
        <v>0</v>
      </c>
      <c r="QCQ75" s="5">
        <f t="shared" si="537"/>
        <v>0</v>
      </c>
      <c r="QCR75" s="5">
        <f t="shared" si="537"/>
        <v>0</v>
      </c>
      <c r="QCS75" s="5">
        <f t="shared" si="537"/>
        <v>0</v>
      </c>
      <c r="QCT75" s="5">
        <f t="shared" si="537"/>
        <v>0</v>
      </c>
      <c r="QCU75" s="5">
        <f t="shared" ref="QCU75:QFF75" si="538">IF(QCU2&gt;year_stop,0,QCT78)</f>
        <v>0</v>
      </c>
      <c r="QCV75" s="5">
        <f t="shared" si="538"/>
        <v>0</v>
      </c>
      <c r="QCW75" s="5">
        <f t="shared" si="538"/>
        <v>0</v>
      </c>
      <c r="QCX75" s="5">
        <f t="shared" si="538"/>
        <v>0</v>
      </c>
      <c r="QCY75" s="5">
        <f t="shared" si="538"/>
        <v>0</v>
      </c>
      <c r="QCZ75" s="5">
        <f t="shared" si="538"/>
        <v>0</v>
      </c>
      <c r="QDA75" s="5">
        <f t="shared" si="538"/>
        <v>0</v>
      </c>
      <c r="QDB75" s="5">
        <f t="shared" si="538"/>
        <v>0</v>
      </c>
      <c r="QDC75" s="5">
        <f t="shared" si="538"/>
        <v>0</v>
      </c>
      <c r="QDD75" s="5">
        <f t="shared" si="538"/>
        <v>0</v>
      </c>
      <c r="QDE75" s="5">
        <f t="shared" si="538"/>
        <v>0</v>
      </c>
      <c r="QDF75" s="5">
        <f t="shared" si="538"/>
        <v>0</v>
      </c>
      <c r="QDG75" s="5">
        <f t="shared" si="538"/>
        <v>0</v>
      </c>
      <c r="QDH75" s="5">
        <f t="shared" si="538"/>
        <v>0</v>
      </c>
      <c r="QDI75" s="5">
        <f t="shared" si="538"/>
        <v>0</v>
      </c>
      <c r="QDJ75" s="5">
        <f t="shared" si="538"/>
        <v>0</v>
      </c>
      <c r="QDK75" s="5">
        <f t="shared" si="538"/>
        <v>0</v>
      </c>
      <c r="QDL75" s="5">
        <f t="shared" si="538"/>
        <v>0</v>
      </c>
      <c r="QDM75" s="5">
        <f t="shared" si="538"/>
        <v>0</v>
      </c>
      <c r="QDN75" s="5">
        <f t="shared" si="538"/>
        <v>0</v>
      </c>
      <c r="QDO75" s="5">
        <f t="shared" si="538"/>
        <v>0</v>
      </c>
      <c r="QDP75" s="5">
        <f t="shared" si="538"/>
        <v>0</v>
      </c>
      <c r="QDQ75" s="5">
        <f t="shared" si="538"/>
        <v>0</v>
      </c>
      <c r="QDR75" s="5">
        <f t="shared" si="538"/>
        <v>0</v>
      </c>
      <c r="QDS75" s="5">
        <f t="shared" si="538"/>
        <v>0</v>
      </c>
      <c r="QDT75" s="5">
        <f t="shared" si="538"/>
        <v>0</v>
      </c>
      <c r="QDU75" s="5">
        <f t="shared" si="538"/>
        <v>0</v>
      </c>
      <c r="QDV75" s="5">
        <f t="shared" si="538"/>
        <v>0</v>
      </c>
      <c r="QDW75" s="5">
        <f t="shared" si="538"/>
        <v>0</v>
      </c>
      <c r="QDX75" s="5">
        <f t="shared" si="538"/>
        <v>0</v>
      </c>
      <c r="QDY75" s="5">
        <f t="shared" si="538"/>
        <v>0</v>
      </c>
      <c r="QDZ75" s="5">
        <f t="shared" si="538"/>
        <v>0</v>
      </c>
      <c r="QEA75" s="5">
        <f t="shared" si="538"/>
        <v>0</v>
      </c>
      <c r="QEB75" s="5">
        <f t="shared" si="538"/>
        <v>0</v>
      </c>
      <c r="QEC75" s="5">
        <f t="shared" si="538"/>
        <v>0</v>
      </c>
      <c r="QED75" s="5">
        <f t="shared" si="538"/>
        <v>0</v>
      </c>
      <c r="QEE75" s="5">
        <f t="shared" si="538"/>
        <v>0</v>
      </c>
      <c r="QEF75" s="5">
        <f t="shared" si="538"/>
        <v>0</v>
      </c>
      <c r="QEG75" s="5">
        <f t="shared" si="538"/>
        <v>0</v>
      </c>
      <c r="QEH75" s="5">
        <f t="shared" si="538"/>
        <v>0</v>
      </c>
      <c r="QEI75" s="5">
        <f t="shared" si="538"/>
        <v>0</v>
      </c>
      <c r="QEJ75" s="5">
        <f t="shared" si="538"/>
        <v>0</v>
      </c>
      <c r="QEK75" s="5">
        <f t="shared" si="538"/>
        <v>0</v>
      </c>
      <c r="QEL75" s="5">
        <f t="shared" si="538"/>
        <v>0</v>
      </c>
      <c r="QEM75" s="5">
        <f t="shared" si="538"/>
        <v>0</v>
      </c>
      <c r="QEN75" s="5">
        <f t="shared" si="538"/>
        <v>0</v>
      </c>
      <c r="QEO75" s="5">
        <f t="shared" si="538"/>
        <v>0</v>
      </c>
      <c r="QEP75" s="5">
        <f t="shared" si="538"/>
        <v>0</v>
      </c>
      <c r="QEQ75" s="5">
        <f t="shared" si="538"/>
        <v>0</v>
      </c>
      <c r="QER75" s="5">
        <f t="shared" si="538"/>
        <v>0</v>
      </c>
      <c r="QES75" s="5">
        <f t="shared" si="538"/>
        <v>0</v>
      </c>
      <c r="QET75" s="5">
        <f t="shared" si="538"/>
        <v>0</v>
      </c>
      <c r="QEU75" s="5">
        <f t="shared" si="538"/>
        <v>0</v>
      </c>
      <c r="QEV75" s="5">
        <f t="shared" si="538"/>
        <v>0</v>
      </c>
      <c r="QEW75" s="5">
        <f t="shared" si="538"/>
        <v>0</v>
      </c>
      <c r="QEX75" s="5">
        <f t="shared" si="538"/>
        <v>0</v>
      </c>
      <c r="QEY75" s="5">
        <f t="shared" si="538"/>
        <v>0</v>
      </c>
      <c r="QEZ75" s="5">
        <f t="shared" si="538"/>
        <v>0</v>
      </c>
      <c r="QFA75" s="5">
        <f t="shared" si="538"/>
        <v>0</v>
      </c>
      <c r="QFB75" s="5">
        <f t="shared" si="538"/>
        <v>0</v>
      </c>
      <c r="QFC75" s="5">
        <f t="shared" si="538"/>
        <v>0</v>
      </c>
      <c r="QFD75" s="5">
        <f t="shared" si="538"/>
        <v>0</v>
      </c>
      <c r="QFE75" s="5">
        <f t="shared" si="538"/>
        <v>0</v>
      </c>
      <c r="QFF75" s="5">
        <f t="shared" si="538"/>
        <v>0</v>
      </c>
      <c r="QFG75" s="5">
        <f t="shared" ref="QFG75:QHR75" si="539">IF(QFG2&gt;year_stop,0,QFF78)</f>
        <v>0</v>
      </c>
      <c r="QFH75" s="5">
        <f t="shared" si="539"/>
        <v>0</v>
      </c>
      <c r="QFI75" s="5">
        <f t="shared" si="539"/>
        <v>0</v>
      </c>
      <c r="QFJ75" s="5">
        <f t="shared" si="539"/>
        <v>0</v>
      </c>
      <c r="QFK75" s="5">
        <f t="shared" si="539"/>
        <v>0</v>
      </c>
      <c r="QFL75" s="5">
        <f t="shared" si="539"/>
        <v>0</v>
      </c>
      <c r="QFM75" s="5">
        <f t="shared" si="539"/>
        <v>0</v>
      </c>
      <c r="QFN75" s="5">
        <f t="shared" si="539"/>
        <v>0</v>
      </c>
      <c r="QFO75" s="5">
        <f t="shared" si="539"/>
        <v>0</v>
      </c>
      <c r="QFP75" s="5">
        <f t="shared" si="539"/>
        <v>0</v>
      </c>
      <c r="QFQ75" s="5">
        <f t="shared" si="539"/>
        <v>0</v>
      </c>
      <c r="QFR75" s="5">
        <f t="shared" si="539"/>
        <v>0</v>
      </c>
      <c r="QFS75" s="5">
        <f t="shared" si="539"/>
        <v>0</v>
      </c>
      <c r="QFT75" s="5">
        <f t="shared" si="539"/>
        <v>0</v>
      </c>
      <c r="QFU75" s="5">
        <f t="shared" si="539"/>
        <v>0</v>
      </c>
      <c r="QFV75" s="5">
        <f t="shared" si="539"/>
        <v>0</v>
      </c>
      <c r="QFW75" s="5">
        <f t="shared" si="539"/>
        <v>0</v>
      </c>
      <c r="QFX75" s="5">
        <f t="shared" si="539"/>
        <v>0</v>
      </c>
      <c r="QFY75" s="5">
        <f t="shared" si="539"/>
        <v>0</v>
      </c>
      <c r="QFZ75" s="5">
        <f t="shared" si="539"/>
        <v>0</v>
      </c>
      <c r="QGA75" s="5">
        <f t="shared" si="539"/>
        <v>0</v>
      </c>
      <c r="QGB75" s="5">
        <f t="shared" si="539"/>
        <v>0</v>
      </c>
      <c r="QGC75" s="5">
        <f t="shared" si="539"/>
        <v>0</v>
      </c>
      <c r="QGD75" s="5">
        <f t="shared" si="539"/>
        <v>0</v>
      </c>
      <c r="QGE75" s="5">
        <f t="shared" si="539"/>
        <v>0</v>
      </c>
      <c r="QGF75" s="5">
        <f t="shared" si="539"/>
        <v>0</v>
      </c>
      <c r="QGG75" s="5">
        <f t="shared" si="539"/>
        <v>0</v>
      </c>
      <c r="QGH75" s="5">
        <f t="shared" si="539"/>
        <v>0</v>
      </c>
      <c r="QGI75" s="5">
        <f t="shared" si="539"/>
        <v>0</v>
      </c>
      <c r="QGJ75" s="5">
        <f t="shared" si="539"/>
        <v>0</v>
      </c>
      <c r="QGK75" s="5">
        <f t="shared" si="539"/>
        <v>0</v>
      </c>
      <c r="QGL75" s="5">
        <f t="shared" si="539"/>
        <v>0</v>
      </c>
      <c r="QGM75" s="5">
        <f t="shared" si="539"/>
        <v>0</v>
      </c>
      <c r="QGN75" s="5">
        <f t="shared" si="539"/>
        <v>0</v>
      </c>
      <c r="QGO75" s="5">
        <f t="shared" si="539"/>
        <v>0</v>
      </c>
      <c r="QGP75" s="5">
        <f t="shared" si="539"/>
        <v>0</v>
      </c>
      <c r="QGQ75" s="5">
        <f t="shared" si="539"/>
        <v>0</v>
      </c>
      <c r="QGR75" s="5">
        <f t="shared" si="539"/>
        <v>0</v>
      </c>
      <c r="QGS75" s="5">
        <f t="shared" si="539"/>
        <v>0</v>
      </c>
      <c r="QGT75" s="5">
        <f t="shared" si="539"/>
        <v>0</v>
      </c>
      <c r="QGU75" s="5">
        <f t="shared" si="539"/>
        <v>0</v>
      </c>
      <c r="QGV75" s="5">
        <f t="shared" si="539"/>
        <v>0</v>
      </c>
      <c r="QGW75" s="5">
        <f t="shared" si="539"/>
        <v>0</v>
      </c>
      <c r="QGX75" s="5">
        <f t="shared" si="539"/>
        <v>0</v>
      </c>
      <c r="QGY75" s="5">
        <f t="shared" si="539"/>
        <v>0</v>
      </c>
      <c r="QGZ75" s="5">
        <f t="shared" si="539"/>
        <v>0</v>
      </c>
      <c r="QHA75" s="5">
        <f t="shared" si="539"/>
        <v>0</v>
      </c>
      <c r="QHB75" s="5">
        <f t="shared" si="539"/>
        <v>0</v>
      </c>
      <c r="QHC75" s="5">
        <f t="shared" si="539"/>
        <v>0</v>
      </c>
      <c r="QHD75" s="5">
        <f t="shared" si="539"/>
        <v>0</v>
      </c>
      <c r="QHE75" s="5">
        <f t="shared" si="539"/>
        <v>0</v>
      </c>
      <c r="QHF75" s="5">
        <f t="shared" si="539"/>
        <v>0</v>
      </c>
      <c r="QHG75" s="5">
        <f t="shared" si="539"/>
        <v>0</v>
      </c>
      <c r="QHH75" s="5">
        <f t="shared" si="539"/>
        <v>0</v>
      </c>
      <c r="QHI75" s="5">
        <f t="shared" si="539"/>
        <v>0</v>
      </c>
      <c r="QHJ75" s="5">
        <f t="shared" si="539"/>
        <v>0</v>
      </c>
      <c r="QHK75" s="5">
        <f t="shared" si="539"/>
        <v>0</v>
      </c>
      <c r="QHL75" s="5">
        <f t="shared" si="539"/>
        <v>0</v>
      </c>
      <c r="QHM75" s="5">
        <f t="shared" si="539"/>
        <v>0</v>
      </c>
      <c r="QHN75" s="5">
        <f t="shared" si="539"/>
        <v>0</v>
      </c>
      <c r="QHO75" s="5">
        <f t="shared" si="539"/>
        <v>0</v>
      </c>
      <c r="QHP75" s="5">
        <f t="shared" si="539"/>
        <v>0</v>
      </c>
      <c r="QHQ75" s="5">
        <f t="shared" si="539"/>
        <v>0</v>
      </c>
      <c r="QHR75" s="5">
        <f t="shared" si="539"/>
        <v>0</v>
      </c>
      <c r="QHS75" s="5">
        <f t="shared" ref="QHS75:QKD75" si="540">IF(QHS2&gt;year_stop,0,QHR78)</f>
        <v>0</v>
      </c>
      <c r="QHT75" s="5">
        <f t="shared" si="540"/>
        <v>0</v>
      </c>
      <c r="QHU75" s="5">
        <f t="shared" si="540"/>
        <v>0</v>
      </c>
      <c r="QHV75" s="5">
        <f t="shared" si="540"/>
        <v>0</v>
      </c>
      <c r="QHW75" s="5">
        <f t="shared" si="540"/>
        <v>0</v>
      </c>
      <c r="QHX75" s="5">
        <f t="shared" si="540"/>
        <v>0</v>
      </c>
      <c r="QHY75" s="5">
        <f t="shared" si="540"/>
        <v>0</v>
      </c>
      <c r="QHZ75" s="5">
        <f t="shared" si="540"/>
        <v>0</v>
      </c>
      <c r="QIA75" s="5">
        <f t="shared" si="540"/>
        <v>0</v>
      </c>
      <c r="QIB75" s="5">
        <f t="shared" si="540"/>
        <v>0</v>
      </c>
      <c r="QIC75" s="5">
        <f t="shared" si="540"/>
        <v>0</v>
      </c>
      <c r="QID75" s="5">
        <f t="shared" si="540"/>
        <v>0</v>
      </c>
      <c r="QIE75" s="5">
        <f t="shared" si="540"/>
        <v>0</v>
      </c>
      <c r="QIF75" s="5">
        <f t="shared" si="540"/>
        <v>0</v>
      </c>
      <c r="QIG75" s="5">
        <f t="shared" si="540"/>
        <v>0</v>
      </c>
      <c r="QIH75" s="5">
        <f t="shared" si="540"/>
        <v>0</v>
      </c>
      <c r="QII75" s="5">
        <f t="shared" si="540"/>
        <v>0</v>
      </c>
      <c r="QIJ75" s="5">
        <f t="shared" si="540"/>
        <v>0</v>
      </c>
      <c r="QIK75" s="5">
        <f t="shared" si="540"/>
        <v>0</v>
      </c>
      <c r="QIL75" s="5">
        <f t="shared" si="540"/>
        <v>0</v>
      </c>
      <c r="QIM75" s="5">
        <f t="shared" si="540"/>
        <v>0</v>
      </c>
      <c r="QIN75" s="5">
        <f t="shared" si="540"/>
        <v>0</v>
      </c>
      <c r="QIO75" s="5">
        <f t="shared" si="540"/>
        <v>0</v>
      </c>
      <c r="QIP75" s="5">
        <f t="shared" si="540"/>
        <v>0</v>
      </c>
      <c r="QIQ75" s="5">
        <f t="shared" si="540"/>
        <v>0</v>
      </c>
      <c r="QIR75" s="5">
        <f t="shared" si="540"/>
        <v>0</v>
      </c>
      <c r="QIS75" s="5">
        <f t="shared" si="540"/>
        <v>0</v>
      </c>
      <c r="QIT75" s="5">
        <f t="shared" si="540"/>
        <v>0</v>
      </c>
      <c r="QIU75" s="5">
        <f t="shared" si="540"/>
        <v>0</v>
      </c>
      <c r="QIV75" s="5">
        <f t="shared" si="540"/>
        <v>0</v>
      </c>
      <c r="QIW75" s="5">
        <f t="shared" si="540"/>
        <v>0</v>
      </c>
      <c r="QIX75" s="5">
        <f t="shared" si="540"/>
        <v>0</v>
      </c>
      <c r="QIY75" s="5">
        <f t="shared" si="540"/>
        <v>0</v>
      </c>
      <c r="QIZ75" s="5">
        <f t="shared" si="540"/>
        <v>0</v>
      </c>
      <c r="QJA75" s="5">
        <f t="shared" si="540"/>
        <v>0</v>
      </c>
      <c r="QJB75" s="5">
        <f t="shared" si="540"/>
        <v>0</v>
      </c>
      <c r="QJC75" s="5">
        <f t="shared" si="540"/>
        <v>0</v>
      </c>
      <c r="QJD75" s="5">
        <f t="shared" si="540"/>
        <v>0</v>
      </c>
      <c r="QJE75" s="5">
        <f t="shared" si="540"/>
        <v>0</v>
      </c>
      <c r="QJF75" s="5">
        <f t="shared" si="540"/>
        <v>0</v>
      </c>
      <c r="QJG75" s="5">
        <f t="shared" si="540"/>
        <v>0</v>
      </c>
      <c r="QJH75" s="5">
        <f t="shared" si="540"/>
        <v>0</v>
      </c>
      <c r="QJI75" s="5">
        <f t="shared" si="540"/>
        <v>0</v>
      </c>
      <c r="QJJ75" s="5">
        <f t="shared" si="540"/>
        <v>0</v>
      </c>
      <c r="QJK75" s="5">
        <f t="shared" si="540"/>
        <v>0</v>
      </c>
      <c r="QJL75" s="5">
        <f t="shared" si="540"/>
        <v>0</v>
      </c>
      <c r="QJM75" s="5">
        <f t="shared" si="540"/>
        <v>0</v>
      </c>
      <c r="QJN75" s="5">
        <f t="shared" si="540"/>
        <v>0</v>
      </c>
      <c r="QJO75" s="5">
        <f t="shared" si="540"/>
        <v>0</v>
      </c>
      <c r="QJP75" s="5">
        <f t="shared" si="540"/>
        <v>0</v>
      </c>
      <c r="QJQ75" s="5">
        <f t="shared" si="540"/>
        <v>0</v>
      </c>
      <c r="QJR75" s="5">
        <f t="shared" si="540"/>
        <v>0</v>
      </c>
      <c r="QJS75" s="5">
        <f t="shared" si="540"/>
        <v>0</v>
      </c>
      <c r="QJT75" s="5">
        <f t="shared" si="540"/>
        <v>0</v>
      </c>
      <c r="QJU75" s="5">
        <f t="shared" si="540"/>
        <v>0</v>
      </c>
      <c r="QJV75" s="5">
        <f t="shared" si="540"/>
        <v>0</v>
      </c>
      <c r="QJW75" s="5">
        <f t="shared" si="540"/>
        <v>0</v>
      </c>
      <c r="QJX75" s="5">
        <f t="shared" si="540"/>
        <v>0</v>
      </c>
      <c r="QJY75" s="5">
        <f t="shared" si="540"/>
        <v>0</v>
      </c>
      <c r="QJZ75" s="5">
        <f t="shared" si="540"/>
        <v>0</v>
      </c>
      <c r="QKA75" s="5">
        <f t="shared" si="540"/>
        <v>0</v>
      </c>
      <c r="QKB75" s="5">
        <f t="shared" si="540"/>
        <v>0</v>
      </c>
      <c r="QKC75" s="5">
        <f t="shared" si="540"/>
        <v>0</v>
      </c>
      <c r="QKD75" s="5">
        <f t="shared" si="540"/>
        <v>0</v>
      </c>
      <c r="QKE75" s="5">
        <f t="shared" ref="QKE75:QMP75" si="541">IF(QKE2&gt;year_stop,0,QKD78)</f>
        <v>0</v>
      </c>
      <c r="QKF75" s="5">
        <f t="shared" si="541"/>
        <v>0</v>
      </c>
      <c r="QKG75" s="5">
        <f t="shared" si="541"/>
        <v>0</v>
      </c>
      <c r="QKH75" s="5">
        <f t="shared" si="541"/>
        <v>0</v>
      </c>
      <c r="QKI75" s="5">
        <f t="shared" si="541"/>
        <v>0</v>
      </c>
      <c r="QKJ75" s="5">
        <f t="shared" si="541"/>
        <v>0</v>
      </c>
      <c r="QKK75" s="5">
        <f t="shared" si="541"/>
        <v>0</v>
      </c>
      <c r="QKL75" s="5">
        <f t="shared" si="541"/>
        <v>0</v>
      </c>
      <c r="QKM75" s="5">
        <f t="shared" si="541"/>
        <v>0</v>
      </c>
      <c r="QKN75" s="5">
        <f t="shared" si="541"/>
        <v>0</v>
      </c>
      <c r="QKO75" s="5">
        <f t="shared" si="541"/>
        <v>0</v>
      </c>
      <c r="QKP75" s="5">
        <f t="shared" si="541"/>
        <v>0</v>
      </c>
      <c r="QKQ75" s="5">
        <f t="shared" si="541"/>
        <v>0</v>
      </c>
      <c r="QKR75" s="5">
        <f t="shared" si="541"/>
        <v>0</v>
      </c>
      <c r="QKS75" s="5">
        <f t="shared" si="541"/>
        <v>0</v>
      </c>
      <c r="QKT75" s="5">
        <f t="shared" si="541"/>
        <v>0</v>
      </c>
      <c r="QKU75" s="5">
        <f t="shared" si="541"/>
        <v>0</v>
      </c>
      <c r="QKV75" s="5">
        <f t="shared" si="541"/>
        <v>0</v>
      </c>
      <c r="QKW75" s="5">
        <f t="shared" si="541"/>
        <v>0</v>
      </c>
      <c r="QKX75" s="5">
        <f t="shared" si="541"/>
        <v>0</v>
      </c>
      <c r="QKY75" s="5">
        <f t="shared" si="541"/>
        <v>0</v>
      </c>
      <c r="QKZ75" s="5">
        <f t="shared" si="541"/>
        <v>0</v>
      </c>
      <c r="QLA75" s="5">
        <f t="shared" si="541"/>
        <v>0</v>
      </c>
      <c r="QLB75" s="5">
        <f t="shared" si="541"/>
        <v>0</v>
      </c>
      <c r="QLC75" s="5">
        <f t="shared" si="541"/>
        <v>0</v>
      </c>
      <c r="QLD75" s="5">
        <f t="shared" si="541"/>
        <v>0</v>
      </c>
      <c r="QLE75" s="5">
        <f t="shared" si="541"/>
        <v>0</v>
      </c>
      <c r="QLF75" s="5">
        <f t="shared" si="541"/>
        <v>0</v>
      </c>
      <c r="QLG75" s="5">
        <f t="shared" si="541"/>
        <v>0</v>
      </c>
      <c r="QLH75" s="5">
        <f t="shared" si="541"/>
        <v>0</v>
      </c>
      <c r="QLI75" s="5">
        <f t="shared" si="541"/>
        <v>0</v>
      </c>
      <c r="QLJ75" s="5">
        <f t="shared" si="541"/>
        <v>0</v>
      </c>
      <c r="QLK75" s="5">
        <f t="shared" si="541"/>
        <v>0</v>
      </c>
      <c r="QLL75" s="5">
        <f t="shared" si="541"/>
        <v>0</v>
      </c>
      <c r="QLM75" s="5">
        <f t="shared" si="541"/>
        <v>0</v>
      </c>
      <c r="QLN75" s="5">
        <f t="shared" si="541"/>
        <v>0</v>
      </c>
      <c r="QLO75" s="5">
        <f t="shared" si="541"/>
        <v>0</v>
      </c>
      <c r="QLP75" s="5">
        <f t="shared" si="541"/>
        <v>0</v>
      </c>
      <c r="QLQ75" s="5">
        <f t="shared" si="541"/>
        <v>0</v>
      </c>
      <c r="QLR75" s="5">
        <f t="shared" si="541"/>
        <v>0</v>
      </c>
      <c r="QLS75" s="5">
        <f t="shared" si="541"/>
        <v>0</v>
      </c>
      <c r="QLT75" s="5">
        <f t="shared" si="541"/>
        <v>0</v>
      </c>
      <c r="QLU75" s="5">
        <f t="shared" si="541"/>
        <v>0</v>
      </c>
      <c r="QLV75" s="5">
        <f t="shared" si="541"/>
        <v>0</v>
      </c>
      <c r="QLW75" s="5">
        <f t="shared" si="541"/>
        <v>0</v>
      </c>
      <c r="QLX75" s="5">
        <f t="shared" si="541"/>
        <v>0</v>
      </c>
      <c r="QLY75" s="5">
        <f t="shared" si="541"/>
        <v>0</v>
      </c>
      <c r="QLZ75" s="5">
        <f t="shared" si="541"/>
        <v>0</v>
      </c>
      <c r="QMA75" s="5">
        <f t="shared" si="541"/>
        <v>0</v>
      </c>
      <c r="QMB75" s="5">
        <f t="shared" si="541"/>
        <v>0</v>
      </c>
      <c r="QMC75" s="5">
        <f t="shared" si="541"/>
        <v>0</v>
      </c>
      <c r="QMD75" s="5">
        <f t="shared" si="541"/>
        <v>0</v>
      </c>
      <c r="QME75" s="5">
        <f t="shared" si="541"/>
        <v>0</v>
      </c>
      <c r="QMF75" s="5">
        <f t="shared" si="541"/>
        <v>0</v>
      </c>
      <c r="QMG75" s="5">
        <f t="shared" si="541"/>
        <v>0</v>
      </c>
      <c r="QMH75" s="5">
        <f t="shared" si="541"/>
        <v>0</v>
      </c>
      <c r="QMI75" s="5">
        <f t="shared" si="541"/>
        <v>0</v>
      </c>
      <c r="QMJ75" s="5">
        <f t="shared" si="541"/>
        <v>0</v>
      </c>
      <c r="QMK75" s="5">
        <f t="shared" si="541"/>
        <v>0</v>
      </c>
      <c r="QML75" s="5">
        <f t="shared" si="541"/>
        <v>0</v>
      </c>
      <c r="QMM75" s="5">
        <f t="shared" si="541"/>
        <v>0</v>
      </c>
      <c r="QMN75" s="5">
        <f t="shared" si="541"/>
        <v>0</v>
      </c>
      <c r="QMO75" s="5">
        <f t="shared" si="541"/>
        <v>0</v>
      </c>
      <c r="QMP75" s="5">
        <f t="shared" si="541"/>
        <v>0</v>
      </c>
      <c r="QMQ75" s="5">
        <f t="shared" ref="QMQ75:QPB75" si="542">IF(QMQ2&gt;year_stop,0,QMP78)</f>
        <v>0</v>
      </c>
      <c r="QMR75" s="5">
        <f t="shared" si="542"/>
        <v>0</v>
      </c>
      <c r="QMS75" s="5">
        <f t="shared" si="542"/>
        <v>0</v>
      </c>
      <c r="QMT75" s="5">
        <f t="shared" si="542"/>
        <v>0</v>
      </c>
      <c r="QMU75" s="5">
        <f t="shared" si="542"/>
        <v>0</v>
      </c>
      <c r="QMV75" s="5">
        <f t="shared" si="542"/>
        <v>0</v>
      </c>
      <c r="QMW75" s="5">
        <f t="shared" si="542"/>
        <v>0</v>
      </c>
      <c r="QMX75" s="5">
        <f t="shared" si="542"/>
        <v>0</v>
      </c>
      <c r="QMY75" s="5">
        <f t="shared" si="542"/>
        <v>0</v>
      </c>
      <c r="QMZ75" s="5">
        <f t="shared" si="542"/>
        <v>0</v>
      </c>
      <c r="QNA75" s="5">
        <f t="shared" si="542"/>
        <v>0</v>
      </c>
      <c r="QNB75" s="5">
        <f t="shared" si="542"/>
        <v>0</v>
      </c>
      <c r="QNC75" s="5">
        <f t="shared" si="542"/>
        <v>0</v>
      </c>
      <c r="QND75" s="5">
        <f t="shared" si="542"/>
        <v>0</v>
      </c>
      <c r="QNE75" s="5">
        <f t="shared" si="542"/>
        <v>0</v>
      </c>
      <c r="QNF75" s="5">
        <f t="shared" si="542"/>
        <v>0</v>
      </c>
      <c r="QNG75" s="5">
        <f t="shared" si="542"/>
        <v>0</v>
      </c>
      <c r="QNH75" s="5">
        <f t="shared" si="542"/>
        <v>0</v>
      </c>
      <c r="QNI75" s="5">
        <f t="shared" si="542"/>
        <v>0</v>
      </c>
      <c r="QNJ75" s="5">
        <f t="shared" si="542"/>
        <v>0</v>
      </c>
      <c r="QNK75" s="5">
        <f t="shared" si="542"/>
        <v>0</v>
      </c>
      <c r="QNL75" s="5">
        <f t="shared" si="542"/>
        <v>0</v>
      </c>
      <c r="QNM75" s="5">
        <f t="shared" si="542"/>
        <v>0</v>
      </c>
      <c r="QNN75" s="5">
        <f t="shared" si="542"/>
        <v>0</v>
      </c>
      <c r="QNO75" s="5">
        <f t="shared" si="542"/>
        <v>0</v>
      </c>
      <c r="QNP75" s="5">
        <f t="shared" si="542"/>
        <v>0</v>
      </c>
      <c r="QNQ75" s="5">
        <f t="shared" si="542"/>
        <v>0</v>
      </c>
      <c r="QNR75" s="5">
        <f t="shared" si="542"/>
        <v>0</v>
      </c>
      <c r="QNS75" s="5">
        <f t="shared" si="542"/>
        <v>0</v>
      </c>
      <c r="QNT75" s="5">
        <f t="shared" si="542"/>
        <v>0</v>
      </c>
      <c r="QNU75" s="5">
        <f t="shared" si="542"/>
        <v>0</v>
      </c>
      <c r="QNV75" s="5">
        <f t="shared" si="542"/>
        <v>0</v>
      </c>
      <c r="QNW75" s="5">
        <f t="shared" si="542"/>
        <v>0</v>
      </c>
      <c r="QNX75" s="5">
        <f t="shared" si="542"/>
        <v>0</v>
      </c>
      <c r="QNY75" s="5">
        <f t="shared" si="542"/>
        <v>0</v>
      </c>
      <c r="QNZ75" s="5">
        <f t="shared" si="542"/>
        <v>0</v>
      </c>
      <c r="QOA75" s="5">
        <f t="shared" si="542"/>
        <v>0</v>
      </c>
      <c r="QOB75" s="5">
        <f t="shared" si="542"/>
        <v>0</v>
      </c>
      <c r="QOC75" s="5">
        <f t="shared" si="542"/>
        <v>0</v>
      </c>
      <c r="QOD75" s="5">
        <f t="shared" si="542"/>
        <v>0</v>
      </c>
      <c r="QOE75" s="5">
        <f t="shared" si="542"/>
        <v>0</v>
      </c>
      <c r="QOF75" s="5">
        <f t="shared" si="542"/>
        <v>0</v>
      </c>
      <c r="QOG75" s="5">
        <f t="shared" si="542"/>
        <v>0</v>
      </c>
      <c r="QOH75" s="5">
        <f t="shared" si="542"/>
        <v>0</v>
      </c>
      <c r="QOI75" s="5">
        <f t="shared" si="542"/>
        <v>0</v>
      </c>
      <c r="QOJ75" s="5">
        <f t="shared" si="542"/>
        <v>0</v>
      </c>
      <c r="QOK75" s="5">
        <f t="shared" si="542"/>
        <v>0</v>
      </c>
      <c r="QOL75" s="5">
        <f t="shared" si="542"/>
        <v>0</v>
      </c>
      <c r="QOM75" s="5">
        <f t="shared" si="542"/>
        <v>0</v>
      </c>
      <c r="QON75" s="5">
        <f t="shared" si="542"/>
        <v>0</v>
      </c>
      <c r="QOO75" s="5">
        <f t="shared" si="542"/>
        <v>0</v>
      </c>
      <c r="QOP75" s="5">
        <f t="shared" si="542"/>
        <v>0</v>
      </c>
      <c r="QOQ75" s="5">
        <f t="shared" si="542"/>
        <v>0</v>
      </c>
      <c r="QOR75" s="5">
        <f t="shared" si="542"/>
        <v>0</v>
      </c>
      <c r="QOS75" s="5">
        <f t="shared" si="542"/>
        <v>0</v>
      </c>
      <c r="QOT75" s="5">
        <f t="shared" si="542"/>
        <v>0</v>
      </c>
      <c r="QOU75" s="5">
        <f t="shared" si="542"/>
        <v>0</v>
      </c>
      <c r="QOV75" s="5">
        <f t="shared" si="542"/>
        <v>0</v>
      </c>
      <c r="QOW75" s="5">
        <f t="shared" si="542"/>
        <v>0</v>
      </c>
      <c r="QOX75" s="5">
        <f t="shared" si="542"/>
        <v>0</v>
      </c>
      <c r="QOY75" s="5">
        <f t="shared" si="542"/>
        <v>0</v>
      </c>
      <c r="QOZ75" s="5">
        <f t="shared" si="542"/>
        <v>0</v>
      </c>
      <c r="QPA75" s="5">
        <f t="shared" si="542"/>
        <v>0</v>
      </c>
      <c r="QPB75" s="5">
        <f t="shared" si="542"/>
        <v>0</v>
      </c>
      <c r="QPC75" s="5">
        <f t="shared" ref="QPC75:QRN75" si="543">IF(QPC2&gt;year_stop,0,QPB78)</f>
        <v>0</v>
      </c>
      <c r="QPD75" s="5">
        <f t="shared" si="543"/>
        <v>0</v>
      </c>
      <c r="QPE75" s="5">
        <f t="shared" si="543"/>
        <v>0</v>
      </c>
      <c r="QPF75" s="5">
        <f t="shared" si="543"/>
        <v>0</v>
      </c>
      <c r="QPG75" s="5">
        <f t="shared" si="543"/>
        <v>0</v>
      </c>
      <c r="QPH75" s="5">
        <f t="shared" si="543"/>
        <v>0</v>
      </c>
      <c r="QPI75" s="5">
        <f t="shared" si="543"/>
        <v>0</v>
      </c>
      <c r="QPJ75" s="5">
        <f t="shared" si="543"/>
        <v>0</v>
      </c>
      <c r="QPK75" s="5">
        <f t="shared" si="543"/>
        <v>0</v>
      </c>
      <c r="QPL75" s="5">
        <f t="shared" si="543"/>
        <v>0</v>
      </c>
      <c r="QPM75" s="5">
        <f t="shared" si="543"/>
        <v>0</v>
      </c>
      <c r="QPN75" s="5">
        <f t="shared" si="543"/>
        <v>0</v>
      </c>
      <c r="QPO75" s="5">
        <f t="shared" si="543"/>
        <v>0</v>
      </c>
      <c r="QPP75" s="5">
        <f t="shared" si="543"/>
        <v>0</v>
      </c>
      <c r="QPQ75" s="5">
        <f t="shared" si="543"/>
        <v>0</v>
      </c>
      <c r="QPR75" s="5">
        <f t="shared" si="543"/>
        <v>0</v>
      </c>
      <c r="QPS75" s="5">
        <f t="shared" si="543"/>
        <v>0</v>
      </c>
      <c r="QPT75" s="5">
        <f t="shared" si="543"/>
        <v>0</v>
      </c>
      <c r="QPU75" s="5">
        <f t="shared" si="543"/>
        <v>0</v>
      </c>
      <c r="QPV75" s="5">
        <f t="shared" si="543"/>
        <v>0</v>
      </c>
      <c r="QPW75" s="5">
        <f t="shared" si="543"/>
        <v>0</v>
      </c>
      <c r="QPX75" s="5">
        <f t="shared" si="543"/>
        <v>0</v>
      </c>
      <c r="QPY75" s="5">
        <f t="shared" si="543"/>
        <v>0</v>
      </c>
      <c r="QPZ75" s="5">
        <f t="shared" si="543"/>
        <v>0</v>
      </c>
      <c r="QQA75" s="5">
        <f t="shared" si="543"/>
        <v>0</v>
      </c>
      <c r="QQB75" s="5">
        <f t="shared" si="543"/>
        <v>0</v>
      </c>
      <c r="QQC75" s="5">
        <f t="shared" si="543"/>
        <v>0</v>
      </c>
      <c r="QQD75" s="5">
        <f t="shared" si="543"/>
        <v>0</v>
      </c>
      <c r="QQE75" s="5">
        <f t="shared" si="543"/>
        <v>0</v>
      </c>
      <c r="QQF75" s="5">
        <f t="shared" si="543"/>
        <v>0</v>
      </c>
      <c r="QQG75" s="5">
        <f t="shared" si="543"/>
        <v>0</v>
      </c>
      <c r="QQH75" s="5">
        <f t="shared" si="543"/>
        <v>0</v>
      </c>
      <c r="QQI75" s="5">
        <f t="shared" si="543"/>
        <v>0</v>
      </c>
      <c r="QQJ75" s="5">
        <f t="shared" si="543"/>
        <v>0</v>
      </c>
      <c r="QQK75" s="5">
        <f t="shared" si="543"/>
        <v>0</v>
      </c>
      <c r="QQL75" s="5">
        <f t="shared" si="543"/>
        <v>0</v>
      </c>
      <c r="QQM75" s="5">
        <f t="shared" si="543"/>
        <v>0</v>
      </c>
      <c r="QQN75" s="5">
        <f t="shared" si="543"/>
        <v>0</v>
      </c>
      <c r="QQO75" s="5">
        <f t="shared" si="543"/>
        <v>0</v>
      </c>
      <c r="QQP75" s="5">
        <f t="shared" si="543"/>
        <v>0</v>
      </c>
      <c r="QQQ75" s="5">
        <f t="shared" si="543"/>
        <v>0</v>
      </c>
      <c r="QQR75" s="5">
        <f t="shared" si="543"/>
        <v>0</v>
      </c>
      <c r="QQS75" s="5">
        <f t="shared" si="543"/>
        <v>0</v>
      </c>
      <c r="QQT75" s="5">
        <f t="shared" si="543"/>
        <v>0</v>
      </c>
      <c r="QQU75" s="5">
        <f t="shared" si="543"/>
        <v>0</v>
      </c>
      <c r="QQV75" s="5">
        <f t="shared" si="543"/>
        <v>0</v>
      </c>
      <c r="QQW75" s="5">
        <f t="shared" si="543"/>
        <v>0</v>
      </c>
      <c r="QQX75" s="5">
        <f t="shared" si="543"/>
        <v>0</v>
      </c>
      <c r="QQY75" s="5">
        <f t="shared" si="543"/>
        <v>0</v>
      </c>
      <c r="QQZ75" s="5">
        <f t="shared" si="543"/>
        <v>0</v>
      </c>
      <c r="QRA75" s="5">
        <f t="shared" si="543"/>
        <v>0</v>
      </c>
      <c r="QRB75" s="5">
        <f t="shared" si="543"/>
        <v>0</v>
      </c>
      <c r="QRC75" s="5">
        <f t="shared" si="543"/>
        <v>0</v>
      </c>
      <c r="QRD75" s="5">
        <f t="shared" si="543"/>
        <v>0</v>
      </c>
      <c r="QRE75" s="5">
        <f t="shared" si="543"/>
        <v>0</v>
      </c>
      <c r="QRF75" s="5">
        <f t="shared" si="543"/>
        <v>0</v>
      </c>
      <c r="QRG75" s="5">
        <f t="shared" si="543"/>
        <v>0</v>
      </c>
      <c r="QRH75" s="5">
        <f t="shared" si="543"/>
        <v>0</v>
      </c>
      <c r="QRI75" s="5">
        <f t="shared" si="543"/>
        <v>0</v>
      </c>
      <c r="QRJ75" s="5">
        <f t="shared" si="543"/>
        <v>0</v>
      </c>
      <c r="QRK75" s="5">
        <f t="shared" si="543"/>
        <v>0</v>
      </c>
      <c r="QRL75" s="5">
        <f t="shared" si="543"/>
        <v>0</v>
      </c>
      <c r="QRM75" s="5">
        <f t="shared" si="543"/>
        <v>0</v>
      </c>
      <c r="QRN75" s="5">
        <f t="shared" si="543"/>
        <v>0</v>
      </c>
      <c r="QRO75" s="5">
        <f t="shared" ref="QRO75:QTZ75" si="544">IF(QRO2&gt;year_stop,0,QRN78)</f>
        <v>0</v>
      </c>
      <c r="QRP75" s="5">
        <f t="shared" si="544"/>
        <v>0</v>
      </c>
      <c r="QRQ75" s="5">
        <f t="shared" si="544"/>
        <v>0</v>
      </c>
      <c r="QRR75" s="5">
        <f t="shared" si="544"/>
        <v>0</v>
      </c>
      <c r="QRS75" s="5">
        <f t="shared" si="544"/>
        <v>0</v>
      </c>
      <c r="QRT75" s="5">
        <f t="shared" si="544"/>
        <v>0</v>
      </c>
      <c r="QRU75" s="5">
        <f t="shared" si="544"/>
        <v>0</v>
      </c>
      <c r="QRV75" s="5">
        <f t="shared" si="544"/>
        <v>0</v>
      </c>
      <c r="QRW75" s="5">
        <f t="shared" si="544"/>
        <v>0</v>
      </c>
      <c r="QRX75" s="5">
        <f t="shared" si="544"/>
        <v>0</v>
      </c>
      <c r="QRY75" s="5">
        <f t="shared" si="544"/>
        <v>0</v>
      </c>
      <c r="QRZ75" s="5">
        <f t="shared" si="544"/>
        <v>0</v>
      </c>
      <c r="QSA75" s="5">
        <f t="shared" si="544"/>
        <v>0</v>
      </c>
      <c r="QSB75" s="5">
        <f t="shared" si="544"/>
        <v>0</v>
      </c>
      <c r="QSC75" s="5">
        <f t="shared" si="544"/>
        <v>0</v>
      </c>
      <c r="QSD75" s="5">
        <f t="shared" si="544"/>
        <v>0</v>
      </c>
      <c r="QSE75" s="5">
        <f t="shared" si="544"/>
        <v>0</v>
      </c>
      <c r="QSF75" s="5">
        <f t="shared" si="544"/>
        <v>0</v>
      </c>
      <c r="QSG75" s="5">
        <f t="shared" si="544"/>
        <v>0</v>
      </c>
      <c r="QSH75" s="5">
        <f t="shared" si="544"/>
        <v>0</v>
      </c>
      <c r="QSI75" s="5">
        <f t="shared" si="544"/>
        <v>0</v>
      </c>
      <c r="QSJ75" s="5">
        <f t="shared" si="544"/>
        <v>0</v>
      </c>
      <c r="QSK75" s="5">
        <f t="shared" si="544"/>
        <v>0</v>
      </c>
      <c r="QSL75" s="5">
        <f t="shared" si="544"/>
        <v>0</v>
      </c>
      <c r="QSM75" s="5">
        <f t="shared" si="544"/>
        <v>0</v>
      </c>
      <c r="QSN75" s="5">
        <f t="shared" si="544"/>
        <v>0</v>
      </c>
      <c r="QSO75" s="5">
        <f t="shared" si="544"/>
        <v>0</v>
      </c>
      <c r="QSP75" s="5">
        <f t="shared" si="544"/>
        <v>0</v>
      </c>
      <c r="QSQ75" s="5">
        <f t="shared" si="544"/>
        <v>0</v>
      </c>
      <c r="QSR75" s="5">
        <f t="shared" si="544"/>
        <v>0</v>
      </c>
      <c r="QSS75" s="5">
        <f t="shared" si="544"/>
        <v>0</v>
      </c>
      <c r="QST75" s="5">
        <f t="shared" si="544"/>
        <v>0</v>
      </c>
      <c r="QSU75" s="5">
        <f t="shared" si="544"/>
        <v>0</v>
      </c>
      <c r="QSV75" s="5">
        <f t="shared" si="544"/>
        <v>0</v>
      </c>
      <c r="QSW75" s="5">
        <f t="shared" si="544"/>
        <v>0</v>
      </c>
      <c r="QSX75" s="5">
        <f t="shared" si="544"/>
        <v>0</v>
      </c>
      <c r="QSY75" s="5">
        <f t="shared" si="544"/>
        <v>0</v>
      </c>
      <c r="QSZ75" s="5">
        <f t="shared" si="544"/>
        <v>0</v>
      </c>
      <c r="QTA75" s="5">
        <f t="shared" si="544"/>
        <v>0</v>
      </c>
      <c r="QTB75" s="5">
        <f t="shared" si="544"/>
        <v>0</v>
      </c>
      <c r="QTC75" s="5">
        <f t="shared" si="544"/>
        <v>0</v>
      </c>
      <c r="QTD75" s="5">
        <f t="shared" si="544"/>
        <v>0</v>
      </c>
      <c r="QTE75" s="5">
        <f t="shared" si="544"/>
        <v>0</v>
      </c>
      <c r="QTF75" s="5">
        <f t="shared" si="544"/>
        <v>0</v>
      </c>
      <c r="QTG75" s="5">
        <f t="shared" si="544"/>
        <v>0</v>
      </c>
      <c r="QTH75" s="5">
        <f t="shared" si="544"/>
        <v>0</v>
      </c>
      <c r="QTI75" s="5">
        <f t="shared" si="544"/>
        <v>0</v>
      </c>
      <c r="QTJ75" s="5">
        <f t="shared" si="544"/>
        <v>0</v>
      </c>
      <c r="QTK75" s="5">
        <f t="shared" si="544"/>
        <v>0</v>
      </c>
      <c r="QTL75" s="5">
        <f t="shared" si="544"/>
        <v>0</v>
      </c>
      <c r="QTM75" s="5">
        <f t="shared" si="544"/>
        <v>0</v>
      </c>
      <c r="QTN75" s="5">
        <f t="shared" si="544"/>
        <v>0</v>
      </c>
      <c r="QTO75" s="5">
        <f t="shared" si="544"/>
        <v>0</v>
      </c>
      <c r="QTP75" s="5">
        <f t="shared" si="544"/>
        <v>0</v>
      </c>
      <c r="QTQ75" s="5">
        <f t="shared" si="544"/>
        <v>0</v>
      </c>
      <c r="QTR75" s="5">
        <f t="shared" si="544"/>
        <v>0</v>
      </c>
      <c r="QTS75" s="5">
        <f t="shared" si="544"/>
        <v>0</v>
      </c>
      <c r="QTT75" s="5">
        <f t="shared" si="544"/>
        <v>0</v>
      </c>
      <c r="QTU75" s="5">
        <f t="shared" si="544"/>
        <v>0</v>
      </c>
      <c r="QTV75" s="5">
        <f t="shared" si="544"/>
        <v>0</v>
      </c>
      <c r="QTW75" s="5">
        <f t="shared" si="544"/>
        <v>0</v>
      </c>
      <c r="QTX75" s="5">
        <f t="shared" si="544"/>
        <v>0</v>
      </c>
      <c r="QTY75" s="5">
        <f t="shared" si="544"/>
        <v>0</v>
      </c>
      <c r="QTZ75" s="5">
        <f t="shared" si="544"/>
        <v>0</v>
      </c>
      <c r="QUA75" s="5">
        <f t="shared" ref="QUA75:QWL75" si="545">IF(QUA2&gt;year_stop,0,QTZ78)</f>
        <v>0</v>
      </c>
      <c r="QUB75" s="5">
        <f t="shared" si="545"/>
        <v>0</v>
      </c>
      <c r="QUC75" s="5">
        <f t="shared" si="545"/>
        <v>0</v>
      </c>
      <c r="QUD75" s="5">
        <f t="shared" si="545"/>
        <v>0</v>
      </c>
      <c r="QUE75" s="5">
        <f t="shared" si="545"/>
        <v>0</v>
      </c>
      <c r="QUF75" s="5">
        <f t="shared" si="545"/>
        <v>0</v>
      </c>
      <c r="QUG75" s="5">
        <f t="shared" si="545"/>
        <v>0</v>
      </c>
      <c r="QUH75" s="5">
        <f t="shared" si="545"/>
        <v>0</v>
      </c>
      <c r="QUI75" s="5">
        <f t="shared" si="545"/>
        <v>0</v>
      </c>
      <c r="QUJ75" s="5">
        <f t="shared" si="545"/>
        <v>0</v>
      </c>
      <c r="QUK75" s="5">
        <f t="shared" si="545"/>
        <v>0</v>
      </c>
      <c r="QUL75" s="5">
        <f t="shared" si="545"/>
        <v>0</v>
      </c>
      <c r="QUM75" s="5">
        <f t="shared" si="545"/>
        <v>0</v>
      </c>
      <c r="QUN75" s="5">
        <f t="shared" si="545"/>
        <v>0</v>
      </c>
      <c r="QUO75" s="5">
        <f t="shared" si="545"/>
        <v>0</v>
      </c>
      <c r="QUP75" s="5">
        <f t="shared" si="545"/>
        <v>0</v>
      </c>
      <c r="QUQ75" s="5">
        <f t="shared" si="545"/>
        <v>0</v>
      </c>
      <c r="QUR75" s="5">
        <f t="shared" si="545"/>
        <v>0</v>
      </c>
      <c r="QUS75" s="5">
        <f t="shared" si="545"/>
        <v>0</v>
      </c>
      <c r="QUT75" s="5">
        <f t="shared" si="545"/>
        <v>0</v>
      </c>
      <c r="QUU75" s="5">
        <f t="shared" si="545"/>
        <v>0</v>
      </c>
      <c r="QUV75" s="5">
        <f t="shared" si="545"/>
        <v>0</v>
      </c>
      <c r="QUW75" s="5">
        <f t="shared" si="545"/>
        <v>0</v>
      </c>
      <c r="QUX75" s="5">
        <f t="shared" si="545"/>
        <v>0</v>
      </c>
      <c r="QUY75" s="5">
        <f t="shared" si="545"/>
        <v>0</v>
      </c>
      <c r="QUZ75" s="5">
        <f t="shared" si="545"/>
        <v>0</v>
      </c>
      <c r="QVA75" s="5">
        <f t="shared" si="545"/>
        <v>0</v>
      </c>
      <c r="QVB75" s="5">
        <f t="shared" si="545"/>
        <v>0</v>
      </c>
      <c r="QVC75" s="5">
        <f t="shared" si="545"/>
        <v>0</v>
      </c>
      <c r="QVD75" s="5">
        <f t="shared" si="545"/>
        <v>0</v>
      </c>
      <c r="QVE75" s="5">
        <f t="shared" si="545"/>
        <v>0</v>
      </c>
      <c r="QVF75" s="5">
        <f t="shared" si="545"/>
        <v>0</v>
      </c>
      <c r="QVG75" s="5">
        <f t="shared" si="545"/>
        <v>0</v>
      </c>
      <c r="QVH75" s="5">
        <f t="shared" si="545"/>
        <v>0</v>
      </c>
      <c r="QVI75" s="5">
        <f t="shared" si="545"/>
        <v>0</v>
      </c>
      <c r="QVJ75" s="5">
        <f t="shared" si="545"/>
        <v>0</v>
      </c>
      <c r="QVK75" s="5">
        <f t="shared" si="545"/>
        <v>0</v>
      </c>
      <c r="QVL75" s="5">
        <f t="shared" si="545"/>
        <v>0</v>
      </c>
      <c r="QVM75" s="5">
        <f t="shared" si="545"/>
        <v>0</v>
      </c>
      <c r="QVN75" s="5">
        <f t="shared" si="545"/>
        <v>0</v>
      </c>
      <c r="QVO75" s="5">
        <f t="shared" si="545"/>
        <v>0</v>
      </c>
      <c r="QVP75" s="5">
        <f t="shared" si="545"/>
        <v>0</v>
      </c>
      <c r="QVQ75" s="5">
        <f t="shared" si="545"/>
        <v>0</v>
      </c>
      <c r="QVR75" s="5">
        <f t="shared" si="545"/>
        <v>0</v>
      </c>
      <c r="QVS75" s="5">
        <f t="shared" si="545"/>
        <v>0</v>
      </c>
      <c r="QVT75" s="5">
        <f t="shared" si="545"/>
        <v>0</v>
      </c>
      <c r="QVU75" s="5">
        <f t="shared" si="545"/>
        <v>0</v>
      </c>
      <c r="QVV75" s="5">
        <f t="shared" si="545"/>
        <v>0</v>
      </c>
      <c r="QVW75" s="5">
        <f t="shared" si="545"/>
        <v>0</v>
      </c>
      <c r="QVX75" s="5">
        <f t="shared" si="545"/>
        <v>0</v>
      </c>
      <c r="QVY75" s="5">
        <f t="shared" si="545"/>
        <v>0</v>
      </c>
      <c r="QVZ75" s="5">
        <f t="shared" si="545"/>
        <v>0</v>
      </c>
      <c r="QWA75" s="5">
        <f t="shared" si="545"/>
        <v>0</v>
      </c>
      <c r="QWB75" s="5">
        <f t="shared" si="545"/>
        <v>0</v>
      </c>
      <c r="QWC75" s="5">
        <f t="shared" si="545"/>
        <v>0</v>
      </c>
      <c r="QWD75" s="5">
        <f t="shared" si="545"/>
        <v>0</v>
      </c>
      <c r="QWE75" s="5">
        <f t="shared" si="545"/>
        <v>0</v>
      </c>
      <c r="QWF75" s="5">
        <f t="shared" si="545"/>
        <v>0</v>
      </c>
      <c r="QWG75" s="5">
        <f t="shared" si="545"/>
        <v>0</v>
      </c>
      <c r="QWH75" s="5">
        <f t="shared" si="545"/>
        <v>0</v>
      </c>
      <c r="QWI75" s="5">
        <f t="shared" si="545"/>
        <v>0</v>
      </c>
      <c r="QWJ75" s="5">
        <f t="shared" si="545"/>
        <v>0</v>
      </c>
      <c r="QWK75" s="5">
        <f t="shared" si="545"/>
        <v>0</v>
      </c>
      <c r="QWL75" s="5">
        <f t="shared" si="545"/>
        <v>0</v>
      </c>
      <c r="QWM75" s="5">
        <f t="shared" ref="QWM75:QYX75" si="546">IF(QWM2&gt;year_stop,0,QWL78)</f>
        <v>0</v>
      </c>
      <c r="QWN75" s="5">
        <f t="shared" si="546"/>
        <v>0</v>
      </c>
      <c r="QWO75" s="5">
        <f t="shared" si="546"/>
        <v>0</v>
      </c>
      <c r="QWP75" s="5">
        <f t="shared" si="546"/>
        <v>0</v>
      </c>
      <c r="QWQ75" s="5">
        <f t="shared" si="546"/>
        <v>0</v>
      </c>
      <c r="QWR75" s="5">
        <f t="shared" si="546"/>
        <v>0</v>
      </c>
      <c r="QWS75" s="5">
        <f t="shared" si="546"/>
        <v>0</v>
      </c>
      <c r="QWT75" s="5">
        <f t="shared" si="546"/>
        <v>0</v>
      </c>
      <c r="QWU75" s="5">
        <f t="shared" si="546"/>
        <v>0</v>
      </c>
      <c r="QWV75" s="5">
        <f t="shared" si="546"/>
        <v>0</v>
      </c>
      <c r="QWW75" s="5">
        <f t="shared" si="546"/>
        <v>0</v>
      </c>
      <c r="QWX75" s="5">
        <f t="shared" si="546"/>
        <v>0</v>
      </c>
      <c r="QWY75" s="5">
        <f t="shared" si="546"/>
        <v>0</v>
      </c>
      <c r="QWZ75" s="5">
        <f t="shared" si="546"/>
        <v>0</v>
      </c>
      <c r="QXA75" s="5">
        <f t="shared" si="546"/>
        <v>0</v>
      </c>
      <c r="QXB75" s="5">
        <f t="shared" si="546"/>
        <v>0</v>
      </c>
      <c r="QXC75" s="5">
        <f t="shared" si="546"/>
        <v>0</v>
      </c>
      <c r="QXD75" s="5">
        <f t="shared" si="546"/>
        <v>0</v>
      </c>
      <c r="QXE75" s="5">
        <f t="shared" si="546"/>
        <v>0</v>
      </c>
      <c r="QXF75" s="5">
        <f t="shared" si="546"/>
        <v>0</v>
      </c>
      <c r="QXG75" s="5">
        <f t="shared" si="546"/>
        <v>0</v>
      </c>
      <c r="QXH75" s="5">
        <f t="shared" si="546"/>
        <v>0</v>
      </c>
      <c r="QXI75" s="5">
        <f t="shared" si="546"/>
        <v>0</v>
      </c>
      <c r="QXJ75" s="5">
        <f t="shared" si="546"/>
        <v>0</v>
      </c>
      <c r="QXK75" s="5">
        <f t="shared" si="546"/>
        <v>0</v>
      </c>
      <c r="QXL75" s="5">
        <f t="shared" si="546"/>
        <v>0</v>
      </c>
      <c r="QXM75" s="5">
        <f t="shared" si="546"/>
        <v>0</v>
      </c>
      <c r="QXN75" s="5">
        <f t="shared" si="546"/>
        <v>0</v>
      </c>
      <c r="QXO75" s="5">
        <f t="shared" si="546"/>
        <v>0</v>
      </c>
      <c r="QXP75" s="5">
        <f t="shared" si="546"/>
        <v>0</v>
      </c>
      <c r="QXQ75" s="5">
        <f t="shared" si="546"/>
        <v>0</v>
      </c>
      <c r="QXR75" s="5">
        <f t="shared" si="546"/>
        <v>0</v>
      </c>
      <c r="QXS75" s="5">
        <f t="shared" si="546"/>
        <v>0</v>
      </c>
      <c r="QXT75" s="5">
        <f t="shared" si="546"/>
        <v>0</v>
      </c>
      <c r="QXU75" s="5">
        <f t="shared" si="546"/>
        <v>0</v>
      </c>
      <c r="QXV75" s="5">
        <f t="shared" si="546"/>
        <v>0</v>
      </c>
      <c r="QXW75" s="5">
        <f t="shared" si="546"/>
        <v>0</v>
      </c>
      <c r="QXX75" s="5">
        <f t="shared" si="546"/>
        <v>0</v>
      </c>
      <c r="QXY75" s="5">
        <f t="shared" si="546"/>
        <v>0</v>
      </c>
      <c r="QXZ75" s="5">
        <f t="shared" si="546"/>
        <v>0</v>
      </c>
      <c r="QYA75" s="5">
        <f t="shared" si="546"/>
        <v>0</v>
      </c>
      <c r="QYB75" s="5">
        <f t="shared" si="546"/>
        <v>0</v>
      </c>
      <c r="QYC75" s="5">
        <f t="shared" si="546"/>
        <v>0</v>
      </c>
      <c r="QYD75" s="5">
        <f t="shared" si="546"/>
        <v>0</v>
      </c>
      <c r="QYE75" s="5">
        <f t="shared" si="546"/>
        <v>0</v>
      </c>
      <c r="QYF75" s="5">
        <f t="shared" si="546"/>
        <v>0</v>
      </c>
      <c r="QYG75" s="5">
        <f t="shared" si="546"/>
        <v>0</v>
      </c>
      <c r="QYH75" s="5">
        <f t="shared" si="546"/>
        <v>0</v>
      </c>
      <c r="QYI75" s="5">
        <f t="shared" si="546"/>
        <v>0</v>
      </c>
      <c r="QYJ75" s="5">
        <f t="shared" si="546"/>
        <v>0</v>
      </c>
      <c r="QYK75" s="5">
        <f t="shared" si="546"/>
        <v>0</v>
      </c>
      <c r="QYL75" s="5">
        <f t="shared" si="546"/>
        <v>0</v>
      </c>
      <c r="QYM75" s="5">
        <f t="shared" si="546"/>
        <v>0</v>
      </c>
      <c r="QYN75" s="5">
        <f t="shared" si="546"/>
        <v>0</v>
      </c>
      <c r="QYO75" s="5">
        <f t="shared" si="546"/>
        <v>0</v>
      </c>
      <c r="QYP75" s="5">
        <f t="shared" si="546"/>
        <v>0</v>
      </c>
      <c r="QYQ75" s="5">
        <f t="shared" si="546"/>
        <v>0</v>
      </c>
      <c r="QYR75" s="5">
        <f t="shared" si="546"/>
        <v>0</v>
      </c>
      <c r="QYS75" s="5">
        <f t="shared" si="546"/>
        <v>0</v>
      </c>
      <c r="QYT75" s="5">
        <f t="shared" si="546"/>
        <v>0</v>
      </c>
      <c r="QYU75" s="5">
        <f t="shared" si="546"/>
        <v>0</v>
      </c>
      <c r="QYV75" s="5">
        <f t="shared" si="546"/>
        <v>0</v>
      </c>
      <c r="QYW75" s="5">
        <f t="shared" si="546"/>
        <v>0</v>
      </c>
      <c r="QYX75" s="5">
        <f t="shared" si="546"/>
        <v>0</v>
      </c>
      <c r="QYY75" s="5">
        <f t="shared" ref="QYY75:RBJ75" si="547">IF(QYY2&gt;year_stop,0,QYX78)</f>
        <v>0</v>
      </c>
      <c r="QYZ75" s="5">
        <f t="shared" si="547"/>
        <v>0</v>
      </c>
      <c r="QZA75" s="5">
        <f t="shared" si="547"/>
        <v>0</v>
      </c>
      <c r="QZB75" s="5">
        <f t="shared" si="547"/>
        <v>0</v>
      </c>
      <c r="QZC75" s="5">
        <f t="shared" si="547"/>
        <v>0</v>
      </c>
      <c r="QZD75" s="5">
        <f t="shared" si="547"/>
        <v>0</v>
      </c>
      <c r="QZE75" s="5">
        <f t="shared" si="547"/>
        <v>0</v>
      </c>
      <c r="QZF75" s="5">
        <f t="shared" si="547"/>
        <v>0</v>
      </c>
      <c r="QZG75" s="5">
        <f t="shared" si="547"/>
        <v>0</v>
      </c>
      <c r="QZH75" s="5">
        <f t="shared" si="547"/>
        <v>0</v>
      </c>
      <c r="QZI75" s="5">
        <f t="shared" si="547"/>
        <v>0</v>
      </c>
      <c r="QZJ75" s="5">
        <f t="shared" si="547"/>
        <v>0</v>
      </c>
      <c r="QZK75" s="5">
        <f t="shared" si="547"/>
        <v>0</v>
      </c>
      <c r="QZL75" s="5">
        <f t="shared" si="547"/>
        <v>0</v>
      </c>
      <c r="QZM75" s="5">
        <f t="shared" si="547"/>
        <v>0</v>
      </c>
      <c r="QZN75" s="5">
        <f t="shared" si="547"/>
        <v>0</v>
      </c>
      <c r="QZO75" s="5">
        <f t="shared" si="547"/>
        <v>0</v>
      </c>
      <c r="QZP75" s="5">
        <f t="shared" si="547"/>
        <v>0</v>
      </c>
      <c r="QZQ75" s="5">
        <f t="shared" si="547"/>
        <v>0</v>
      </c>
      <c r="QZR75" s="5">
        <f t="shared" si="547"/>
        <v>0</v>
      </c>
      <c r="QZS75" s="5">
        <f t="shared" si="547"/>
        <v>0</v>
      </c>
      <c r="QZT75" s="5">
        <f t="shared" si="547"/>
        <v>0</v>
      </c>
      <c r="QZU75" s="5">
        <f t="shared" si="547"/>
        <v>0</v>
      </c>
      <c r="QZV75" s="5">
        <f t="shared" si="547"/>
        <v>0</v>
      </c>
      <c r="QZW75" s="5">
        <f t="shared" si="547"/>
        <v>0</v>
      </c>
      <c r="QZX75" s="5">
        <f t="shared" si="547"/>
        <v>0</v>
      </c>
      <c r="QZY75" s="5">
        <f t="shared" si="547"/>
        <v>0</v>
      </c>
      <c r="QZZ75" s="5">
        <f t="shared" si="547"/>
        <v>0</v>
      </c>
      <c r="RAA75" s="5">
        <f t="shared" si="547"/>
        <v>0</v>
      </c>
      <c r="RAB75" s="5">
        <f t="shared" si="547"/>
        <v>0</v>
      </c>
      <c r="RAC75" s="5">
        <f t="shared" si="547"/>
        <v>0</v>
      </c>
      <c r="RAD75" s="5">
        <f t="shared" si="547"/>
        <v>0</v>
      </c>
      <c r="RAE75" s="5">
        <f t="shared" si="547"/>
        <v>0</v>
      </c>
      <c r="RAF75" s="5">
        <f t="shared" si="547"/>
        <v>0</v>
      </c>
      <c r="RAG75" s="5">
        <f t="shared" si="547"/>
        <v>0</v>
      </c>
      <c r="RAH75" s="5">
        <f t="shared" si="547"/>
        <v>0</v>
      </c>
      <c r="RAI75" s="5">
        <f t="shared" si="547"/>
        <v>0</v>
      </c>
      <c r="RAJ75" s="5">
        <f t="shared" si="547"/>
        <v>0</v>
      </c>
      <c r="RAK75" s="5">
        <f t="shared" si="547"/>
        <v>0</v>
      </c>
      <c r="RAL75" s="5">
        <f t="shared" si="547"/>
        <v>0</v>
      </c>
      <c r="RAM75" s="5">
        <f t="shared" si="547"/>
        <v>0</v>
      </c>
      <c r="RAN75" s="5">
        <f t="shared" si="547"/>
        <v>0</v>
      </c>
      <c r="RAO75" s="5">
        <f t="shared" si="547"/>
        <v>0</v>
      </c>
      <c r="RAP75" s="5">
        <f t="shared" si="547"/>
        <v>0</v>
      </c>
      <c r="RAQ75" s="5">
        <f t="shared" si="547"/>
        <v>0</v>
      </c>
      <c r="RAR75" s="5">
        <f t="shared" si="547"/>
        <v>0</v>
      </c>
      <c r="RAS75" s="5">
        <f t="shared" si="547"/>
        <v>0</v>
      </c>
      <c r="RAT75" s="5">
        <f t="shared" si="547"/>
        <v>0</v>
      </c>
      <c r="RAU75" s="5">
        <f t="shared" si="547"/>
        <v>0</v>
      </c>
      <c r="RAV75" s="5">
        <f t="shared" si="547"/>
        <v>0</v>
      </c>
      <c r="RAW75" s="5">
        <f t="shared" si="547"/>
        <v>0</v>
      </c>
      <c r="RAX75" s="5">
        <f t="shared" si="547"/>
        <v>0</v>
      </c>
      <c r="RAY75" s="5">
        <f t="shared" si="547"/>
        <v>0</v>
      </c>
      <c r="RAZ75" s="5">
        <f t="shared" si="547"/>
        <v>0</v>
      </c>
      <c r="RBA75" s="5">
        <f t="shared" si="547"/>
        <v>0</v>
      </c>
      <c r="RBB75" s="5">
        <f t="shared" si="547"/>
        <v>0</v>
      </c>
      <c r="RBC75" s="5">
        <f t="shared" si="547"/>
        <v>0</v>
      </c>
      <c r="RBD75" s="5">
        <f t="shared" si="547"/>
        <v>0</v>
      </c>
      <c r="RBE75" s="5">
        <f t="shared" si="547"/>
        <v>0</v>
      </c>
      <c r="RBF75" s="5">
        <f t="shared" si="547"/>
        <v>0</v>
      </c>
      <c r="RBG75" s="5">
        <f t="shared" si="547"/>
        <v>0</v>
      </c>
      <c r="RBH75" s="5">
        <f t="shared" si="547"/>
        <v>0</v>
      </c>
      <c r="RBI75" s="5">
        <f t="shared" si="547"/>
        <v>0</v>
      </c>
      <c r="RBJ75" s="5">
        <f t="shared" si="547"/>
        <v>0</v>
      </c>
      <c r="RBK75" s="5">
        <f t="shared" ref="RBK75:RDV75" si="548">IF(RBK2&gt;year_stop,0,RBJ78)</f>
        <v>0</v>
      </c>
      <c r="RBL75" s="5">
        <f t="shared" si="548"/>
        <v>0</v>
      </c>
      <c r="RBM75" s="5">
        <f t="shared" si="548"/>
        <v>0</v>
      </c>
      <c r="RBN75" s="5">
        <f t="shared" si="548"/>
        <v>0</v>
      </c>
      <c r="RBO75" s="5">
        <f t="shared" si="548"/>
        <v>0</v>
      </c>
      <c r="RBP75" s="5">
        <f t="shared" si="548"/>
        <v>0</v>
      </c>
      <c r="RBQ75" s="5">
        <f t="shared" si="548"/>
        <v>0</v>
      </c>
      <c r="RBR75" s="5">
        <f t="shared" si="548"/>
        <v>0</v>
      </c>
      <c r="RBS75" s="5">
        <f t="shared" si="548"/>
        <v>0</v>
      </c>
      <c r="RBT75" s="5">
        <f t="shared" si="548"/>
        <v>0</v>
      </c>
      <c r="RBU75" s="5">
        <f t="shared" si="548"/>
        <v>0</v>
      </c>
      <c r="RBV75" s="5">
        <f t="shared" si="548"/>
        <v>0</v>
      </c>
      <c r="RBW75" s="5">
        <f t="shared" si="548"/>
        <v>0</v>
      </c>
      <c r="RBX75" s="5">
        <f t="shared" si="548"/>
        <v>0</v>
      </c>
      <c r="RBY75" s="5">
        <f t="shared" si="548"/>
        <v>0</v>
      </c>
      <c r="RBZ75" s="5">
        <f t="shared" si="548"/>
        <v>0</v>
      </c>
      <c r="RCA75" s="5">
        <f t="shared" si="548"/>
        <v>0</v>
      </c>
      <c r="RCB75" s="5">
        <f t="shared" si="548"/>
        <v>0</v>
      </c>
      <c r="RCC75" s="5">
        <f t="shared" si="548"/>
        <v>0</v>
      </c>
      <c r="RCD75" s="5">
        <f t="shared" si="548"/>
        <v>0</v>
      </c>
      <c r="RCE75" s="5">
        <f t="shared" si="548"/>
        <v>0</v>
      </c>
      <c r="RCF75" s="5">
        <f t="shared" si="548"/>
        <v>0</v>
      </c>
      <c r="RCG75" s="5">
        <f t="shared" si="548"/>
        <v>0</v>
      </c>
      <c r="RCH75" s="5">
        <f t="shared" si="548"/>
        <v>0</v>
      </c>
      <c r="RCI75" s="5">
        <f t="shared" si="548"/>
        <v>0</v>
      </c>
      <c r="RCJ75" s="5">
        <f t="shared" si="548"/>
        <v>0</v>
      </c>
      <c r="RCK75" s="5">
        <f t="shared" si="548"/>
        <v>0</v>
      </c>
      <c r="RCL75" s="5">
        <f t="shared" si="548"/>
        <v>0</v>
      </c>
      <c r="RCM75" s="5">
        <f t="shared" si="548"/>
        <v>0</v>
      </c>
      <c r="RCN75" s="5">
        <f t="shared" si="548"/>
        <v>0</v>
      </c>
      <c r="RCO75" s="5">
        <f t="shared" si="548"/>
        <v>0</v>
      </c>
      <c r="RCP75" s="5">
        <f t="shared" si="548"/>
        <v>0</v>
      </c>
      <c r="RCQ75" s="5">
        <f t="shared" si="548"/>
        <v>0</v>
      </c>
      <c r="RCR75" s="5">
        <f t="shared" si="548"/>
        <v>0</v>
      </c>
      <c r="RCS75" s="5">
        <f t="shared" si="548"/>
        <v>0</v>
      </c>
      <c r="RCT75" s="5">
        <f t="shared" si="548"/>
        <v>0</v>
      </c>
      <c r="RCU75" s="5">
        <f t="shared" si="548"/>
        <v>0</v>
      </c>
      <c r="RCV75" s="5">
        <f t="shared" si="548"/>
        <v>0</v>
      </c>
      <c r="RCW75" s="5">
        <f t="shared" si="548"/>
        <v>0</v>
      </c>
      <c r="RCX75" s="5">
        <f t="shared" si="548"/>
        <v>0</v>
      </c>
      <c r="RCY75" s="5">
        <f t="shared" si="548"/>
        <v>0</v>
      </c>
      <c r="RCZ75" s="5">
        <f t="shared" si="548"/>
        <v>0</v>
      </c>
      <c r="RDA75" s="5">
        <f t="shared" si="548"/>
        <v>0</v>
      </c>
      <c r="RDB75" s="5">
        <f t="shared" si="548"/>
        <v>0</v>
      </c>
      <c r="RDC75" s="5">
        <f t="shared" si="548"/>
        <v>0</v>
      </c>
      <c r="RDD75" s="5">
        <f t="shared" si="548"/>
        <v>0</v>
      </c>
      <c r="RDE75" s="5">
        <f t="shared" si="548"/>
        <v>0</v>
      </c>
      <c r="RDF75" s="5">
        <f t="shared" si="548"/>
        <v>0</v>
      </c>
      <c r="RDG75" s="5">
        <f t="shared" si="548"/>
        <v>0</v>
      </c>
      <c r="RDH75" s="5">
        <f t="shared" si="548"/>
        <v>0</v>
      </c>
      <c r="RDI75" s="5">
        <f t="shared" si="548"/>
        <v>0</v>
      </c>
      <c r="RDJ75" s="5">
        <f t="shared" si="548"/>
        <v>0</v>
      </c>
      <c r="RDK75" s="5">
        <f t="shared" si="548"/>
        <v>0</v>
      </c>
      <c r="RDL75" s="5">
        <f t="shared" si="548"/>
        <v>0</v>
      </c>
      <c r="RDM75" s="5">
        <f t="shared" si="548"/>
        <v>0</v>
      </c>
      <c r="RDN75" s="5">
        <f t="shared" si="548"/>
        <v>0</v>
      </c>
      <c r="RDO75" s="5">
        <f t="shared" si="548"/>
        <v>0</v>
      </c>
      <c r="RDP75" s="5">
        <f t="shared" si="548"/>
        <v>0</v>
      </c>
      <c r="RDQ75" s="5">
        <f t="shared" si="548"/>
        <v>0</v>
      </c>
      <c r="RDR75" s="5">
        <f t="shared" si="548"/>
        <v>0</v>
      </c>
      <c r="RDS75" s="5">
        <f t="shared" si="548"/>
        <v>0</v>
      </c>
      <c r="RDT75" s="5">
        <f t="shared" si="548"/>
        <v>0</v>
      </c>
      <c r="RDU75" s="5">
        <f t="shared" si="548"/>
        <v>0</v>
      </c>
      <c r="RDV75" s="5">
        <f t="shared" si="548"/>
        <v>0</v>
      </c>
      <c r="RDW75" s="5">
        <f t="shared" ref="RDW75:RGH75" si="549">IF(RDW2&gt;year_stop,0,RDV78)</f>
        <v>0</v>
      </c>
      <c r="RDX75" s="5">
        <f t="shared" si="549"/>
        <v>0</v>
      </c>
      <c r="RDY75" s="5">
        <f t="shared" si="549"/>
        <v>0</v>
      </c>
      <c r="RDZ75" s="5">
        <f t="shared" si="549"/>
        <v>0</v>
      </c>
      <c r="REA75" s="5">
        <f t="shared" si="549"/>
        <v>0</v>
      </c>
      <c r="REB75" s="5">
        <f t="shared" si="549"/>
        <v>0</v>
      </c>
      <c r="REC75" s="5">
        <f t="shared" si="549"/>
        <v>0</v>
      </c>
      <c r="RED75" s="5">
        <f t="shared" si="549"/>
        <v>0</v>
      </c>
      <c r="REE75" s="5">
        <f t="shared" si="549"/>
        <v>0</v>
      </c>
      <c r="REF75" s="5">
        <f t="shared" si="549"/>
        <v>0</v>
      </c>
      <c r="REG75" s="5">
        <f t="shared" si="549"/>
        <v>0</v>
      </c>
      <c r="REH75" s="5">
        <f t="shared" si="549"/>
        <v>0</v>
      </c>
      <c r="REI75" s="5">
        <f t="shared" si="549"/>
        <v>0</v>
      </c>
      <c r="REJ75" s="5">
        <f t="shared" si="549"/>
        <v>0</v>
      </c>
      <c r="REK75" s="5">
        <f t="shared" si="549"/>
        <v>0</v>
      </c>
      <c r="REL75" s="5">
        <f t="shared" si="549"/>
        <v>0</v>
      </c>
      <c r="REM75" s="5">
        <f t="shared" si="549"/>
        <v>0</v>
      </c>
      <c r="REN75" s="5">
        <f t="shared" si="549"/>
        <v>0</v>
      </c>
      <c r="REO75" s="5">
        <f t="shared" si="549"/>
        <v>0</v>
      </c>
      <c r="REP75" s="5">
        <f t="shared" si="549"/>
        <v>0</v>
      </c>
      <c r="REQ75" s="5">
        <f t="shared" si="549"/>
        <v>0</v>
      </c>
      <c r="RER75" s="5">
        <f t="shared" si="549"/>
        <v>0</v>
      </c>
      <c r="RES75" s="5">
        <f t="shared" si="549"/>
        <v>0</v>
      </c>
      <c r="RET75" s="5">
        <f t="shared" si="549"/>
        <v>0</v>
      </c>
      <c r="REU75" s="5">
        <f t="shared" si="549"/>
        <v>0</v>
      </c>
      <c r="REV75" s="5">
        <f t="shared" si="549"/>
        <v>0</v>
      </c>
      <c r="REW75" s="5">
        <f t="shared" si="549"/>
        <v>0</v>
      </c>
      <c r="REX75" s="5">
        <f t="shared" si="549"/>
        <v>0</v>
      </c>
      <c r="REY75" s="5">
        <f t="shared" si="549"/>
        <v>0</v>
      </c>
      <c r="REZ75" s="5">
        <f t="shared" si="549"/>
        <v>0</v>
      </c>
      <c r="RFA75" s="5">
        <f t="shared" si="549"/>
        <v>0</v>
      </c>
      <c r="RFB75" s="5">
        <f t="shared" si="549"/>
        <v>0</v>
      </c>
      <c r="RFC75" s="5">
        <f t="shared" si="549"/>
        <v>0</v>
      </c>
      <c r="RFD75" s="5">
        <f t="shared" si="549"/>
        <v>0</v>
      </c>
      <c r="RFE75" s="5">
        <f t="shared" si="549"/>
        <v>0</v>
      </c>
      <c r="RFF75" s="5">
        <f t="shared" si="549"/>
        <v>0</v>
      </c>
      <c r="RFG75" s="5">
        <f t="shared" si="549"/>
        <v>0</v>
      </c>
      <c r="RFH75" s="5">
        <f t="shared" si="549"/>
        <v>0</v>
      </c>
      <c r="RFI75" s="5">
        <f t="shared" si="549"/>
        <v>0</v>
      </c>
      <c r="RFJ75" s="5">
        <f t="shared" si="549"/>
        <v>0</v>
      </c>
      <c r="RFK75" s="5">
        <f t="shared" si="549"/>
        <v>0</v>
      </c>
      <c r="RFL75" s="5">
        <f t="shared" si="549"/>
        <v>0</v>
      </c>
      <c r="RFM75" s="5">
        <f t="shared" si="549"/>
        <v>0</v>
      </c>
      <c r="RFN75" s="5">
        <f t="shared" si="549"/>
        <v>0</v>
      </c>
      <c r="RFO75" s="5">
        <f t="shared" si="549"/>
        <v>0</v>
      </c>
      <c r="RFP75" s="5">
        <f t="shared" si="549"/>
        <v>0</v>
      </c>
      <c r="RFQ75" s="5">
        <f t="shared" si="549"/>
        <v>0</v>
      </c>
      <c r="RFR75" s="5">
        <f t="shared" si="549"/>
        <v>0</v>
      </c>
      <c r="RFS75" s="5">
        <f t="shared" si="549"/>
        <v>0</v>
      </c>
      <c r="RFT75" s="5">
        <f t="shared" si="549"/>
        <v>0</v>
      </c>
      <c r="RFU75" s="5">
        <f t="shared" si="549"/>
        <v>0</v>
      </c>
      <c r="RFV75" s="5">
        <f t="shared" si="549"/>
        <v>0</v>
      </c>
      <c r="RFW75" s="5">
        <f t="shared" si="549"/>
        <v>0</v>
      </c>
      <c r="RFX75" s="5">
        <f t="shared" si="549"/>
        <v>0</v>
      </c>
      <c r="RFY75" s="5">
        <f t="shared" si="549"/>
        <v>0</v>
      </c>
      <c r="RFZ75" s="5">
        <f t="shared" si="549"/>
        <v>0</v>
      </c>
      <c r="RGA75" s="5">
        <f t="shared" si="549"/>
        <v>0</v>
      </c>
      <c r="RGB75" s="5">
        <f t="shared" si="549"/>
        <v>0</v>
      </c>
      <c r="RGC75" s="5">
        <f t="shared" si="549"/>
        <v>0</v>
      </c>
      <c r="RGD75" s="5">
        <f t="shared" si="549"/>
        <v>0</v>
      </c>
      <c r="RGE75" s="5">
        <f t="shared" si="549"/>
        <v>0</v>
      </c>
      <c r="RGF75" s="5">
        <f t="shared" si="549"/>
        <v>0</v>
      </c>
      <c r="RGG75" s="5">
        <f t="shared" si="549"/>
        <v>0</v>
      </c>
      <c r="RGH75" s="5">
        <f t="shared" si="549"/>
        <v>0</v>
      </c>
      <c r="RGI75" s="5">
        <f t="shared" ref="RGI75:RIT75" si="550">IF(RGI2&gt;year_stop,0,RGH78)</f>
        <v>0</v>
      </c>
      <c r="RGJ75" s="5">
        <f t="shared" si="550"/>
        <v>0</v>
      </c>
      <c r="RGK75" s="5">
        <f t="shared" si="550"/>
        <v>0</v>
      </c>
      <c r="RGL75" s="5">
        <f t="shared" si="550"/>
        <v>0</v>
      </c>
      <c r="RGM75" s="5">
        <f t="shared" si="550"/>
        <v>0</v>
      </c>
      <c r="RGN75" s="5">
        <f t="shared" si="550"/>
        <v>0</v>
      </c>
      <c r="RGO75" s="5">
        <f t="shared" si="550"/>
        <v>0</v>
      </c>
      <c r="RGP75" s="5">
        <f t="shared" si="550"/>
        <v>0</v>
      </c>
      <c r="RGQ75" s="5">
        <f t="shared" si="550"/>
        <v>0</v>
      </c>
      <c r="RGR75" s="5">
        <f t="shared" si="550"/>
        <v>0</v>
      </c>
      <c r="RGS75" s="5">
        <f t="shared" si="550"/>
        <v>0</v>
      </c>
      <c r="RGT75" s="5">
        <f t="shared" si="550"/>
        <v>0</v>
      </c>
      <c r="RGU75" s="5">
        <f t="shared" si="550"/>
        <v>0</v>
      </c>
      <c r="RGV75" s="5">
        <f t="shared" si="550"/>
        <v>0</v>
      </c>
      <c r="RGW75" s="5">
        <f t="shared" si="550"/>
        <v>0</v>
      </c>
      <c r="RGX75" s="5">
        <f t="shared" si="550"/>
        <v>0</v>
      </c>
      <c r="RGY75" s="5">
        <f t="shared" si="550"/>
        <v>0</v>
      </c>
      <c r="RGZ75" s="5">
        <f t="shared" si="550"/>
        <v>0</v>
      </c>
      <c r="RHA75" s="5">
        <f t="shared" si="550"/>
        <v>0</v>
      </c>
      <c r="RHB75" s="5">
        <f t="shared" si="550"/>
        <v>0</v>
      </c>
      <c r="RHC75" s="5">
        <f t="shared" si="550"/>
        <v>0</v>
      </c>
      <c r="RHD75" s="5">
        <f t="shared" si="550"/>
        <v>0</v>
      </c>
      <c r="RHE75" s="5">
        <f t="shared" si="550"/>
        <v>0</v>
      </c>
      <c r="RHF75" s="5">
        <f t="shared" si="550"/>
        <v>0</v>
      </c>
      <c r="RHG75" s="5">
        <f t="shared" si="550"/>
        <v>0</v>
      </c>
      <c r="RHH75" s="5">
        <f t="shared" si="550"/>
        <v>0</v>
      </c>
      <c r="RHI75" s="5">
        <f t="shared" si="550"/>
        <v>0</v>
      </c>
      <c r="RHJ75" s="5">
        <f t="shared" si="550"/>
        <v>0</v>
      </c>
      <c r="RHK75" s="5">
        <f t="shared" si="550"/>
        <v>0</v>
      </c>
      <c r="RHL75" s="5">
        <f t="shared" si="550"/>
        <v>0</v>
      </c>
      <c r="RHM75" s="5">
        <f t="shared" si="550"/>
        <v>0</v>
      </c>
      <c r="RHN75" s="5">
        <f t="shared" si="550"/>
        <v>0</v>
      </c>
      <c r="RHO75" s="5">
        <f t="shared" si="550"/>
        <v>0</v>
      </c>
      <c r="RHP75" s="5">
        <f t="shared" si="550"/>
        <v>0</v>
      </c>
      <c r="RHQ75" s="5">
        <f t="shared" si="550"/>
        <v>0</v>
      </c>
      <c r="RHR75" s="5">
        <f t="shared" si="550"/>
        <v>0</v>
      </c>
      <c r="RHS75" s="5">
        <f t="shared" si="550"/>
        <v>0</v>
      </c>
      <c r="RHT75" s="5">
        <f t="shared" si="550"/>
        <v>0</v>
      </c>
      <c r="RHU75" s="5">
        <f t="shared" si="550"/>
        <v>0</v>
      </c>
      <c r="RHV75" s="5">
        <f t="shared" si="550"/>
        <v>0</v>
      </c>
      <c r="RHW75" s="5">
        <f t="shared" si="550"/>
        <v>0</v>
      </c>
      <c r="RHX75" s="5">
        <f t="shared" si="550"/>
        <v>0</v>
      </c>
      <c r="RHY75" s="5">
        <f t="shared" si="550"/>
        <v>0</v>
      </c>
      <c r="RHZ75" s="5">
        <f t="shared" si="550"/>
        <v>0</v>
      </c>
      <c r="RIA75" s="5">
        <f t="shared" si="550"/>
        <v>0</v>
      </c>
      <c r="RIB75" s="5">
        <f t="shared" si="550"/>
        <v>0</v>
      </c>
      <c r="RIC75" s="5">
        <f t="shared" si="550"/>
        <v>0</v>
      </c>
      <c r="RID75" s="5">
        <f t="shared" si="550"/>
        <v>0</v>
      </c>
      <c r="RIE75" s="5">
        <f t="shared" si="550"/>
        <v>0</v>
      </c>
      <c r="RIF75" s="5">
        <f t="shared" si="550"/>
        <v>0</v>
      </c>
      <c r="RIG75" s="5">
        <f t="shared" si="550"/>
        <v>0</v>
      </c>
      <c r="RIH75" s="5">
        <f t="shared" si="550"/>
        <v>0</v>
      </c>
      <c r="RII75" s="5">
        <f t="shared" si="550"/>
        <v>0</v>
      </c>
      <c r="RIJ75" s="5">
        <f t="shared" si="550"/>
        <v>0</v>
      </c>
      <c r="RIK75" s="5">
        <f t="shared" si="550"/>
        <v>0</v>
      </c>
      <c r="RIL75" s="5">
        <f t="shared" si="550"/>
        <v>0</v>
      </c>
      <c r="RIM75" s="5">
        <f t="shared" si="550"/>
        <v>0</v>
      </c>
      <c r="RIN75" s="5">
        <f t="shared" si="550"/>
        <v>0</v>
      </c>
      <c r="RIO75" s="5">
        <f t="shared" si="550"/>
        <v>0</v>
      </c>
      <c r="RIP75" s="5">
        <f t="shared" si="550"/>
        <v>0</v>
      </c>
      <c r="RIQ75" s="5">
        <f t="shared" si="550"/>
        <v>0</v>
      </c>
      <c r="RIR75" s="5">
        <f t="shared" si="550"/>
        <v>0</v>
      </c>
      <c r="RIS75" s="5">
        <f t="shared" si="550"/>
        <v>0</v>
      </c>
      <c r="RIT75" s="5">
        <f t="shared" si="550"/>
        <v>0</v>
      </c>
      <c r="RIU75" s="5">
        <f t="shared" ref="RIU75:RLF75" si="551">IF(RIU2&gt;year_stop,0,RIT78)</f>
        <v>0</v>
      </c>
      <c r="RIV75" s="5">
        <f t="shared" si="551"/>
        <v>0</v>
      </c>
      <c r="RIW75" s="5">
        <f t="shared" si="551"/>
        <v>0</v>
      </c>
      <c r="RIX75" s="5">
        <f t="shared" si="551"/>
        <v>0</v>
      </c>
      <c r="RIY75" s="5">
        <f t="shared" si="551"/>
        <v>0</v>
      </c>
      <c r="RIZ75" s="5">
        <f t="shared" si="551"/>
        <v>0</v>
      </c>
      <c r="RJA75" s="5">
        <f t="shared" si="551"/>
        <v>0</v>
      </c>
      <c r="RJB75" s="5">
        <f t="shared" si="551"/>
        <v>0</v>
      </c>
      <c r="RJC75" s="5">
        <f t="shared" si="551"/>
        <v>0</v>
      </c>
      <c r="RJD75" s="5">
        <f t="shared" si="551"/>
        <v>0</v>
      </c>
      <c r="RJE75" s="5">
        <f t="shared" si="551"/>
        <v>0</v>
      </c>
      <c r="RJF75" s="5">
        <f t="shared" si="551"/>
        <v>0</v>
      </c>
      <c r="RJG75" s="5">
        <f t="shared" si="551"/>
        <v>0</v>
      </c>
      <c r="RJH75" s="5">
        <f t="shared" si="551"/>
        <v>0</v>
      </c>
      <c r="RJI75" s="5">
        <f t="shared" si="551"/>
        <v>0</v>
      </c>
      <c r="RJJ75" s="5">
        <f t="shared" si="551"/>
        <v>0</v>
      </c>
      <c r="RJK75" s="5">
        <f t="shared" si="551"/>
        <v>0</v>
      </c>
      <c r="RJL75" s="5">
        <f t="shared" si="551"/>
        <v>0</v>
      </c>
      <c r="RJM75" s="5">
        <f t="shared" si="551"/>
        <v>0</v>
      </c>
      <c r="RJN75" s="5">
        <f t="shared" si="551"/>
        <v>0</v>
      </c>
      <c r="RJO75" s="5">
        <f t="shared" si="551"/>
        <v>0</v>
      </c>
      <c r="RJP75" s="5">
        <f t="shared" si="551"/>
        <v>0</v>
      </c>
      <c r="RJQ75" s="5">
        <f t="shared" si="551"/>
        <v>0</v>
      </c>
      <c r="RJR75" s="5">
        <f t="shared" si="551"/>
        <v>0</v>
      </c>
      <c r="RJS75" s="5">
        <f t="shared" si="551"/>
        <v>0</v>
      </c>
      <c r="RJT75" s="5">
        <f t="shared" si="551"/>
        <v>0</v>
      </c>
      <c r="RJU75" s="5">
        <f t="shared" si="551"/>
        <v>0</v>
      </c>
      <c r="RJV75" s="5">
        <f t="shared" si="551"/>
        <v>0</v>
      </c>
      <c r="RJW75" s="5">
        <f t="shared" si="551"/>
        <v>0</v>
      </c>
      <c r="RJX75" s="5">
        <f t="shared" si="551"/>
        <v>0</v>
      </c>
      <c r="RJY75" s="5">
        <f t="shared" si="551"/>
        <v>0</v>
      </c>
      <c r="RJZ75" s="5">
        <f t="shared" si="551"/>
        <v>0</v>
      </c>
      <c r="RKA75" s="5">
        <f t="shared" si="551"/>
        <v>0</v>
      </c>
      <c r="RKB75" s="5">
        <f t="shared" si="551"/>
        <v>0</v>
      </c>
      <c r="RKC75" s="5">
        <f t="shared" si="551"/>
        <v>0</v>
      </c>
      <c r="RKD75" s="5">
        <f t="shared" si="551"/>
        <v>0</v>
      </c>
      <c r="RKE75" s="5">
        <f t="shared" si="551"/>
        <v>0</v>
      </c>
      <c r="RKF75" s="5">
        <f t="shared" si="551"/>
        <v>0</v>
      </c>
      <c r="RKG75" s="5">
        <f t="shared" si="551"/>
        <v>0</v>
      </c>
      <c r="RKH75" s="5">
        <f t="shared" si="551"/>
        <v>0</v>
      </c>
      <c r="RKI75" s="5">
        <f t="shared" si="551"/>
        <v>0</v>
      </c>
      <c r="RKJ75" s="5">
        <f t="shared" si="551"/>
        <v>0</v>
      </c>
      <c r="RKK75" s="5">
        <f t="shared" si="551"/>
        <v>0</v>
      </c>
      <c r="RKL75" s="5">
        <f t="shared" si="551"/>
        <v>0</v>
      </c>
      <c r="RKM75" s="5">
        <f t="shared" si="551"/>
        <v>0</v>
      </c>
      <c r="RKN75" s="5">
        <f t="shared" si="551"/>
        <v>0</v>
      </c>
      <c r="RKO75" s="5">
        <f t="shared" si="551"/>
        <v>0</v>
      </c>
      <c r="RKP75" s="5">
        <f t="shared" si="551"/>
        <v>0</v>
      </c>
      <c r="RKQ75" s="5">
        <f t="shared" si="551"/>
        <v>0</v>
      </c>
      <c r="RKR75" s="5">
        <f t="shared" si="551"/>
        <v>0</v>
      </c>
      <c r="RKS75" s="5">
        <f t="shared" si="551"/>
        <v>0</v>
      </c>
      <c r="RKT75" s="5">
        <f t="shared" si="551"/>
        <v>0</v>
      </c>
      <c r="RKU75" s="5">
        <f t="shared" si="551"/>
        <v>0</v>
      </c>
      <c r="RKV75" s="5">
        <f t="shared" si="551"/>
        <v>0</v>
      </c>
      <c r="RKW75" s="5">
        <f t="shared" si="551"/>
        <v>0</v>
      </c>
      <c r="RKX75" s="5">
        <f t="shared" si="551"/>
        <v>0</v>
      </c>
      <c r="RKY75" s="5">
        <f t="shared" si="551"/>
        <v>0</v>
      </c>
      <c r="RKZ75" s="5">
        <f t="shared" si="551"/>
        <v>0</v>
      </c>
      <c r="RLA75" s="5">
        <f t="shared" si="551"/>
        <v>0</v>
      </c>
      <c r="RLB75" s="5">
        <f t="shared" si="551"/>
        <v>0</v>
      </c>
      <c r="RLC75" s="5">
        <f t="shared" si="551"/>
        <v>0</v>
      </c>
      <c r="RLD75" s="5">
        <f t="shared" si="551"/>
        <v>0</v>
      </c>
      <c r="RLE75" s="5">
        <f t="shared" si="551"/>
        <v>0</v>
      </c>
      <c r="RLF75" s="5">
        <f t="shared" si="551"/>
        <v>0</v>
      </c>
      <c r="RLG75" s="5">
        <f t="shared" ref="RLG75:RNR75" si="552">IF(RLG2&gt;year_stop,0,RLF78)</f>
        <v>0</v>
      </c>
      <c r="RLH75" s="5">
        <f t="shared" si="552"/>
        <v>0</v>
      </c>
      <c r="RLI75" s="5">
        <f t="shared" si="552"/>
        <v>0</v>
      </c>
      <c r="RLJ75" s="5">
        <f t="shared" si="552"/>
        <v>0</v>
      </c>
      <c r="RLK75" s="5">
        <f t="shared" si="552"/>
        <v>0</v>
      </c>
      <c r="RLL75" s="5">
        <f t="shared" si="552"/>
        <v>0</v>
      </c>
      <c r="RLM75" s="5">
        <f t="shared" si="552"/>
        <v>0</v>
      </c>
      <c r="RLN75" s="5">
        <f t="shared" si="552"/>
        <v>0</v>
      </c>
      <c r="RLO75" s="5">
        <f t="shared" si="552"/>
        <v>0</v>
      </c>
      <c r="RLP75" s="5">
        <f t="shared" si="552"/>
        <v>0</v>
      </c>
      <c r="RLQ75" s="5">
        <f t="shared" si="552"/>
        <v>0</v>
      </c>
      <c r="RLR75" s="5">
        <f t="shared" si="552"/>
        <v>0</v>
      </c>
      <c r="RLS75" s="5">
        <f t="shared" si="552"/>
        <v>0</v>
      </c>
      <c r="RLT75" s="5">
        <f t="shared" si="552"/>
        <v>0</v>
      </c>
      <c r="RLU75" s="5">
        <f t="shared" si="552"/>
        <v>0</v>
      </c>
      <c r="RLV75" s="5">
        <f t="shared" si="552"/>
        <v>0</v>
      </c>
      <c r="RLW75" s="5">
        <f t="shared" si="552"/>
        <v>0</v>
      </c>
      <c r="RLX75" s="5">
        <f t="shared" si="552"/>
        <v>0</v>
      </c>
      <c r="RLY75" s="5">
        <f t="shared" si="552"/>
        <v>0</v>
      </c>
      <c r="RLZ75" s="5">
        <f t="shared" si="552"/>
        <v>0</v>
      </c>
      <c r="RMA75" s="5">
        <f t="shared" si="552"/>
        <v>0</v>
      </c>
      <c r="RMB75" s="5">
        <f t="shared" si="552"/>
        <v>0</v>
      </c>
      <c r="RMC75" s="5">
        <f t="shared" si="552"/>
        <v>0</v>
      </c>
      <c r="RMD75" s="5">
        <f t="shared" si="552"/>
        <v>0</v>
      </c>
      <c r="RME75" s="5">
        <f t="shared" si="552"/>
        <v>0</v>
      </c>
      <c r="RMF75" s="5">
        <f t="shared" si="552"/>
        <v>0</v>
      </c>
      <c r="RMG75" s="5">
        <f t="shared" si="552"/>
        <v>0</v>
      </c>
      <c r="RMH75" s="5">
        <f t="shared" si="552"/>
        <v>0</v>
      </c>
      <c r="RMI75" s="5">
        <f t="shared" si="552"/>
        <v>0</v>
      </c>
      <c r="RMJ75" s="5">
        <f t="shared" si="552"/>
        <v>0</v>
      </c>
      <c r="RMK75" s="5">
        <f t="shared" si="552"/>
        <v>0</v>
      </c>
      <c r="RML75" s="5">
        <f t="shared" si="552"/>
        <v>0</v>
      </c>
      <c r="RMM75" s="5">
        <f t="shared" si="552"/>
        <v>0</v>
      </c>
      <c r="RMN75" s="5">
        <f t="shared" si="552"/>
        <v>0</v>
      </c>
      <c r="RMO75" s="5">
        <f t="shared" si="552"/>
        <v>0</v>
      </c>
      <c r="RMP75" s="5">
        <f t="shared" si="552"/>
        <v>0</v>
      </c>
      <c r="RMQ75" s="5">
        <f t="shared" si="552"/>
        <v>0</v>
      </c>
      <c r="RMR75" s="5">
        <f t="shared" si="552"/>
        <v>0</v>
      </c>
      <c r="RMS75" s="5">
        <f t="shared" si="552"/>
        <v>0</v>
      </c>
      <c r="RMT75" s="5">
        <f t="shared" si="552"/>
        <v>0</v>
      </c>
      <c r="RMU75" s="5">
        <f t="shared" si="552"/>
        <v>0</v>
      </c>
      <c r="RMV75" s="5">
        <f t="shared" si="552"/>
        <v>0</v>
      </c>
      <c r="RMW75" s="5">
        <f t="shared" si="552"/>
        <v>0</v>
      </c>
      <c r="RMX75" s="5">
        <f t="shared" si="552"/>
        <v>0</v>
      </c>
      <c r="RMY75" s="5">
        <f t="shared" si="552"/>
        <v>0</v>
      </c>
      <c r="RMZ75" s="5">
        <f t="shared" si="552"/>
        <v>0</v>
      </c>
      <c r="RNA75" s="5">
        <f t="shared" si="552"/>
        <v>0</v>
      </c>
      <c r="RNB75" s="5">
        <f t="shared" si="552"/>
        <v>0</v>
      </c>
      <c r="RNC75" s="5">
        <f t="shared" si="552"/>
        <v>0</v>
      </c>
      <c r="RND75" s="5">
        <f t="shared" si="552"/>
        <v>0</v>
      </c>
      <c r="RNE75" s="5">
        <f t="shared" si="552"/>
        <v>0</v>
      </c>
      <c r="RNF75" s="5">
        <f t="shared" si="552"/>
        <v>0</v>
      </c>
      <c r="RNG75" s="5">
        <f t="shared" si="552"/>
        <v>0</v>
      </c>
      <c r="RNH75" s="5">
        <f t="shared" si="552"/>
        <v>0</v>
      </c>
      <c r="RNI75" s="5">
        <f t="shared" si="552"/>
        <v>0</v>
      </c>
      <c r="RNJ75" s="5">
        <f t="shared" si="552"/>
        <v>0</v>
      </c>
      <c r="RNK75" s="5">
        <f t="shared" si="552"/>
        <v>0</v>
      </c>
      <c r="RNL75" s="5">
        <f t="shared" si="552"/>
        <v>0</v>
      </c>
      <c r="RNM75" s="5">
        <f t="shared" si="552"/>
        <v>0</v>
      </c>
      <c r="RNN75" s="5">
        <f t="shared" si="552"/>
        <v>0</v>
      </c>
      <c r="RNO75" s="5">
        <f t="shared" si="552"/>
        <v>0</v>
      </c>
      <c r="RNP75" s="5">
        <f t="shared" si="552"/>
        <v>0</v>
      </c>
      <c r="RNQ75" s="5">
        <f t="shared" si="552"/>
        <v>0</v>
      </c>
      <c r="RNR75" s="5">
        <f t="shared" si="552"/>
        <v>0</v>
      </c>
      <c r="RNS75" s="5">
        <f t="shared" ref="RNS75:RQD75" si="553">IF(RNS2&gt;year_stop,0,RNR78)</f>
        <v>0</v>
      </c>
      <c r="RNT75" s="5">
        <f t="shared" si="553"/>
        <v>0</v>
      </c>
      <c r="RNU75" s="5">
        <f t="shared" si="553"/>
        <v>0</v>
      </c>
      <c r="RNV75" s="5">
        <f t="shared" si="553"/>
        <v>0</v>
      </c>
      <c r="RNW75" s="5">
        <f t="shared" si="553"/>
        <v>0</v>
      </c>
      <c r="RNX75" s="5">
        <f t="shared" si="553"/>
        <v>0</v>
      </c>
      <c r="RNY75" s="5">
        <f t="shared" si="553"/>
        <v>0</v>
      </c>
      <c r="RNZ75" s="5">
        <f t="shared" si="553"/>
        <v>0</v>
      </c>
      <c r="ROA75" s="5">
        <f t="shared" si="553"/>
        <v>0</v>
      </c>
      <c r="ROB75" s="5">
        <f t="shared" si="553"/>
        <v>0</v>
      </c>
      <c r="ROC75" s="5">
        <f t="shared" si="553"/>
        <v>0</v>
      </c>
      <c r="ROD75" s="5">
        <f t="shared" si="553"/>
        <v>0</v>
      </c>
      <c r="ROE75" s="5">
        <f t="shared" si="553"/>
        <v>0</v>
      </c>
      <c r="ROF75" s="5">
        <f t="shared" si="553"/>
        <v>0</v>
      </c>
      <c r="ROG75" s="5">
        <f t="shared" si="553"/>
        <v>0</v>
      </c>
      <c r="ROH75" s="5">
        <f t="shared" si="553"/>
        <v>0</v>
      </c>
      <c r="ROI75" s="5">
        <f t="shared" si="553"/>
        <v>0</v>
      </c>
      <c r="ROJ75" s="5">
        <f t="shared" si="553"/>
        <v>0</v>
      </c>
      <c r="ROK75" s="5">
        <f t="shared" si="553"/>
        <v>0</v>
      </c>
      <c r="ROL75" s="5">
        <f t="shared" si="553"/>
        <v>0</v>
      </c>
      <c r="ROM75" s="5">
        <f t="shared" si="553"/>
        <v>0</v>
      </c>
      <c r="RON75" s="5">
        <f t="shared" si="553"/>
        <v>0</v>
      </c>
      <c r="ROO75" s="5">
        <f t="shared" si="553"/>
        <v>0</v>
      </c>
      <c r="ROP75" s="5">
        <f t="shared" si="553"/>
        <v>0</v>
      </c>
      <c r="ROQ75" s="5">
        <f t="shared" si="553"/>
        <v>0</v>
      </c>
      <c r="ROR75" s="5">
        <f t="shared" si="553"/>
        <v>0</v>
      </c>
      <c r="ROS75" s="5">
        <f t="shared" si="553"/>
        <v>0</v>
      </c>
      <c r="ROT75" s="5">
        <f t="shared" si="553"/>
        <v>0</v>
      </c>
      <c r="ROU75" s="5">
        <f t="shared" si="553"/>
        <v>0</v>
      </c>
      <c r="ROV75" s="5">
        <f t="shared" si="553"/>
        <v>0</v>
      </c>
      <c r="ROW75" s="5">
        <f t="shared" si="553"/>
        <v>0</v>
      </c>
      <c r="ROX75" s="5">
        <f t="shared" si="553"/>
        <v>0</v>
      </c>
      <c r="ROY75" s="5">
        <f t="shared" si="553"/>
        <v>0</v>
      </c>
      <c r="ROZ75" s="5">
        <f t="shared" si="553"/>
        <v>0</v>
      </c>
      <c r="RPA75" s="5">
        <f t="shared" si="553"/>
        <v>0</v>
      </c>
      <c r="RPB75" s="5">
        <f t="shared" si="553"/>
        <v>0</v>
      </c>
      <c r="RPC75" s="5">
        <f t="shared" si="553"/>
        <v>0</v>
      </c>
      <c r="RPD75" s="5">
        <f t="shared" si="553"/>
        <v>0</v>
      </c>
      <c r="RPE75" s="5">
        <f t="shared" si="553"/>
        <v>0</v>
      </c>
      <c r="RPF75" s="5">
        <f t="shared" si="553"/>
        <v>0</v>
      </c>
      <c r="RPG75" s="5">
        <f t="shared" si="553"/>
        <v>0</v>
      </c>
      <c r="RPH75" s="5">
        <f t="shared" si="553"/>
        <v>0</v>
      </c>
      <c r="RPI75" s="5">
        <f t="shared" si="553"/>
        <v>0</v>
      </c>
      <c r="RPJ75" s="5">
        <f t="shared" si="553"/>
        <v>0</v>
      </c>
      <c r="RPK75" s="5">
        <f t="shared" si="553"/>
        <v>0</v>
      </c>
      <c r="RPL75" s="5">
        <f t="shared" si="553"/>
        <v>0</v>
      </c>
      <c r="RPM75" s="5">
        <f t="shared" si="553"/>
        <v>0</v>
      </c>
      <c r="RPN75" s="5">
        <f t="shared" si="553"/>
        <v>0</v>
      </c>
      <c r="RPO75" s="5">
        <f t="shared" si="553"/>
        <v>0</v>
      </c>
      <c r="RPP75" s="5">
        <f t="shared" si="553"/>
        <v>0</v>
      </c>
      <c r="RPQ75" s="5">
        <f t="shared" si="553"/>
        <v>0</v>
      </c>
      <c r="RPR75" s="5">
        <f t="shared" si="553"/>
        <v>0</v>
      </c>
      <c r="RPS75" s="5">
        <f t="shared" si="553"/>
        <v>0</v>
      </c>
      <c r="RPT75" s="5">
        <f t="shared" si="553"/>
        <v>0</v>
      </c>
      <c r="RPU75" s="5">
        <f t="shared" si="553"/>
        <v>0</v>
      </c>
      <c r="RPV75" s="5">
        <f t="shared" si="553"/>
        <v>0</v>
      </c>
      <c r="RPW75" s="5">
        <f t="shared" si="553"/>
        <v>0</v>
      </c>
      <c r="RPX75" s="5">
        <f t="shared" si="553"/>
        <v>0</v>
      </c>
      <c r="RPY75" s="5">
        <f t="shared" si="553"/>
        <v>0</v>
      </c>
      <c r="RPZ75" s="5">
        <f t="shared" si="553"/>
        <v>0</v>
      </c>
      <c r="RQA75" s="5">
        <f t="shared" si="553"/>
        <v>0</v>
      </c>
      <c r="RQB75" s="5">
        <f t="shared" si="553"/>
        <v>0</v>
      </c>
      <c r="RQC75" s="5">
        <f t="shared" si="553"/>
        <v>0</v>
      </c>
      <c r="RQD75" s="5">
        <f t="shared" si="553"/>
        <v>0</v>
      </c>
      <c r="RQE75" s="5">
        <f t="shared" ref="RQE75:RSP75" si="554">IF(RQE2&gt;year_stop,0,RQD78)</f>
        <v>0</v>
      </c>
      <c r="RQF75" s="5">
        <f t="shared" si="554"/>
        <v>0</v>
      </c>
      <c r="RQG75" s="5">
        <f t="shared" si="554"/>
        <v>0</v>
      </c>
      <c r="RQH75" s="5">
        <f t="shared" si="554"/>
        <v>0</v>
      </c>
      <c r="RQI75" s="5">
        <f t="shared" si="554"/>
        <v>0</v>
      </c>
      <c r="RQJ75" s="5">
        <f t="shared" si="554"/>
        <v>0</v>
      </c>
      <c r="RQK75" s="5">
        <f t="shared" si="554"/>
        <v>0</v>
      </c>
      <c r="RQL75" s="5">
        <f t="shared" si="554"/>
        <v>0</v>
      </c>
      <c r="RQM75" s="5">
        <f t="shared" si="554"/>
        <v>0</v>
      </c>
      <c r="RQN75" s="5">
        <f t="shared" si="554"/>
        <v>0</v>
      </c>
      <c r="RQO75" s="5">
        <f t="shared" si="554"/>
        <v>0</v>
      </c>
      <c r="RQP75" s="5">
        <f t="shared" si="554"/>
        <v>0</v>
      </c>
      <c r="RQQ75" s="5">
        <f t="shared" si="554"/>
        <v>0</v>
      </c>
      <c r="RQR75" s="5">
        <f t="shared" si="554"/>
        <v>0</v>
      </c>
      <c r="RQS75" s="5">
        <f t="shared" si="554"/>
        <v>0</v>
      </c>
      <c r="RQT75" s="5">
        <f t="shared" si="554"/>
        <v>0</v>
      </c>
      <c r="RQU75" s="5">
        <f t="shared" si="554"/>
        <v>0</v>
      </c>
      <c r="RQV75" s="5">
        <f t="shared" si="554"/>
        <v>0</v>
      </c>
      <c r="RQW75" s="5">
        <f t="shared" si="554"/>
        <v>0</v>
      </c>
      <c r="RQX75" s="5">
        <f t="shared" si="554"/>
        <v>0</v>
      </c>
      <c r="RQY75" s="5">
        <f t="shared" si="554"/>
        <v>0</v>
      </c>
      <c r="RQZ75" s="5">
        <f t="shared" si="554"/>
        <v>0</v>
      </c>
      <c r="RRA75" s="5">
        <f t="shared" si="554"/>
        <v>0</v>
      </c>
      <c r="RRB75" s="5">
        <f t="shared" si="554"/>
        <v>0</v>
      </c>
      <c r="RRC75" s="5">
        <f t="shared" si="554"/>
        <v>0</v>
      </c>
      <c r="RRD75" s="5">
        <f t="shared" si="554"/>
        <v>0</v>
      </c>
      <c r="RRE75" s="5">
        <f t="shared" si="554"/>
        <v>0</v>
      </c>
      <c r="RRF75" s="5">
        <f t="shared" si="554"/>
        <v>0</v>
      </c>
      <c r="RRG75" s="5">
        <f t="shared" si="554"/>
        <v>0</v>
      </c>
      <c r="RRH75" s="5">
        <f t="shared" si="554"/>
        <v>0</v>
      </c>
      <c r="RRI75" s="5">
        <f t="shared" si="554"/>
        <v>0</v>
      </c>
      <c r="RRJ75" s="5">
        <f t="shared" si="554"/>
        <v>0</v>
      </c>
      <c r="RRK75" s="5">
        <f t="shared" si="554"/>
        <v>0</v>
      </c>
      <c r="RRL75" s="5">
        <f t="shared" si="554"/>
        <v>0</v>
      </c>
      <c r="RRM75" s="5">
        <f t="shared" si="554"/>
        <v>0</v>
      </c>
      <c r="RRN75" s="5">
        <f t="shared" si="554"/>
        <v>0</v>
      </c>
      <c r="RRO75" s="5">
        <f t="shared" si="554"/>
        <v>0</v>
      </c>
      <c r="RRP75" s="5">
        <f t="shared" si="554"/>
        <v>0</v>
      </c>
      <c r="RRQ75" s="5">
        <f t="shared" si="554"/>
        <v>0</v>
      </c>
      <c r="RRR75" s="5">
        <f t="shared" si="554"/>
        <v>0</v>
      </c>
      <c r="RRS75" s="5">
        <f t="shared" si="554"/>
        <v>0</v>
      </c>
      <c r="RRT75" s="5">
        <f t="shared" si="554"/>
        <v>0</v>
      </c>
      <c r="RRU75" s="5">
        <f t="shared" si="554"/>
        <v>0</v>
      </c>
      <c r="RRV75" s="5">
        <f t="shared" si="554"/>
        <v>0</v>
      </c>
      <c r="RRW75" s="5">
        <f t="shared" si="554"/>
        <v>0</v>
      </c>
      <c r="RRX75" s="5">
        <f t="shared" si="554"/>
        <v>0</v>
      </c>
      <c r="RRY75" s="5">
        <f t="shared" si="554"/>
        <v>0</v>
      </c>
      <c r="RRZ75" s="5">
        <f t="shared" si="554"/>
        <v>0</v>
      </c>
      <c r="RSA75" s="5">
        <f t="shared" si="554"/>
        <v>0</v>
      </c>
      <c r="RSB75" s="5">
        <f t="shared" si="554"/>
        <v>0</v>
      </c>
      <c r="RSC75" s="5">
        <f t="shared" si="554"/>
        <v>0</v>
      </c>
      <c r="RSD75" s="5">
        <f t="shared" si="554"/>
        <v>0</v>
      </c>
      <c r="RSE75" s="5">
        <f t="shared" si="554"/>
        <v>0</v>
      </c>
      <c r="RSF75" s="5">
        <f t="shared" si="554"/>
        <v>0</v>
      </c>
      <c r="RSG75" s="5">
        <f t="shared" si="554"/>
        <v>0</v>
      </c>
      <c r="RSH75" s="5">
        <f t="shared" si="554"/>
        <v>0</v>
      </c>
      <c r="RSI75" s="5">
        <f t="shared" si="554"/>
        <v>0</v>
      </c>
      <c r="RSJ75" s="5">
        <f t="shared" si="554"/>
        <v>0</v>
      </c>
      <c r="RSK75" s="5">
        <f t="shared" si="554"/>
        <v>0</v>
      </c>
      <c r="RSL75" s="5">
        <f t="shared" si="554"/>
        <v>0</v>
      </c>
      <c r="RSM75" s="5">
        <f t="shared" si="554"/>
        <v>0</v>
      </c>
      <c r="RSN75" s="5">
        <f t="shared" si="554"/>
        <v>0</v>
      </c>
      <c r="RSO75" s="5">
        <f t="shared" si="554"/>
        <v>0</v>
      </c>
      <c r="RSP75" s="5">
        <f t="shared" si="554"/>
        <v>0</v>
      </c>
      <c r="RSQ75" s="5">
        <f t="shared" ref="RSQ75:RVB75" si="555">IF(RSQ2&gt;year_stop,0,RSP78)</f>
        <v>0</v>
      </c>
      <c r="RSR75" s="5">
        <f t="shared" si="555"/>
        <v>0</v>
      </c>
      <c r="RSS75" s="5">
        <f t="shared" si="555"/>
        <v>0</v>
      </c>
      <c r="RST75" s="5">
        <f t="shared" si="555"/>
        <v>0</v>
      </c>
      <c r="RSU75" s="5">
        <f t="shared" si="555"/>
        <v>0</v>
      </c>
      <c r="RSV75" s="5">
        <f t="shared" si="555"/>
        <v>0</v>
      </c>
      <c r="RSW75" s="5">
        <f t="shared" si="555"/>
        <v>0</v>
      </c>
      <c r="RSX75" s="5">
        <f t="shared" si="555"/>
        <v>0</v>
      </c>
      <c r="RSY75" s="5">
        <f t="shared" si="555"/>
        <v>0</v>
      </c>
      <c r="RSZ75" s="5">
        <f t="shared" si="555"/>
        <v>0</v>
      </c>
      <c r="RTA75" s="5">
        <f t="shared" si="555"/>
        <v>0</v>
      </c>
      <c r="RTB75" s="5">
        <f t="shared" si="555"/>
        <v>0</v>
      </c>
      <c r="RTC75" s="5">
        <f t="shared" si="555"/>
        <v>0</v>
      </c>
      <c r="RTD75" s="5">
        <f t="shared" si="555"/>
        <v>0</v>
      </c>
      <c r="RTE75" s="5">
        <f t="shared" si="555"/>
        <v>0</v>
      </c>
      <c r="RTF75" s="5">
        <f t="shared" si="555"/>
        <v>0</v>
      </c>
      <c r="RTG75" s="5">
        <f t="shared" si="555"/>
        <v>0</v>
      </c>
      <c r="RTH75" s="5">
        <f t="shared" si="555"/>
        <v>0</v>
      </c>
      <c r="RTI75" s="5">
        <f t="shared" si="555"/>
        <v>0</v>
      </c>
      <c r="RTJ75" s="5">
        <f t="shared" si="555"/>
        <v>0</v>
      </c>
      <c r="RTK75" s="5">
        <f t="shared" si="555"/>
        <v>0</v>
      </c>
      <c r="RTL75" s="5">
        <f t="shared" si="555"/>
        <v>0</v>
      </c>
      <c r="RTM75" s="5">
        <f t="shared" si="555"/>
        <v>0</v>
      </c>
      <c r="RTN75" s="5">
        <f t="shared" si="555"/>
        <v>0</v>
      </c>
      <c r="RTO75" s="5">
        <f t="shared" si="555"/>
        <v>0</v>
      </c>
      <c r="RTP75" s="5">
        <f t="shared" si="555"/>
        <v>0</v>
      </c>
      <c r="RTQ75" s="5">
        <f t="shared" si="555"/>
        <v>0</v>
      </c>
      <c r="RTR75" s="5">
        <f t="shared" si="555"/>
        <v>0</v>
      </c>
      <c r="RTS75" s="5">
        <f t="shared" si="555"/>
        <v>0</v>
      </c>
      <c r="RTT75" s="5">
        <f t="shared" si="555"/>
        <v>0</v>
      </c>
      <c r="RTU75" s="5">
        <f t="shared" si="555"/>
        <v>0</v>
      </c>
      <c r="RTV75" s="5">
        <f t="shared" si="555"/>
        <v>0</v>
      </c>
      <c r="RTW75" s="5">
        <f t="shared" si="555"/>
        <v>0</v>
      </c>
      <c r="RTX75" s="5">
        <f t="shared" si="555"/>
        <v>0</v>
      </c>
      <c r="RTY75" s="5">
        <f t="shared" si="555"/>
        <v>0</v>
      </c>
      <c r="RTZ75" s="5">
        <f t="shared" si="555"/>
        <v>0</v>
      </c>
      <c r="RUA75" s="5">
        <f t="shared" si="555"/>
        <v>0</v>
      </c>
      <c r="RUB75" s="5">
        <f t="shared" si="555"/>
        <v>0</v>
      </c>
      <c r="RUC75" s="5">
        <f t="shared" si="555"/>
        <v>0</v>
      </c>
      <c r="RUD75" s="5">
        <f t="shared" si="555"/>
        <v>0</v>
      </c>
      <c r="RUE75" s="5">
        <f t="shared" si="555"/>
        <v>0</v>
      </c>
      <c r="RUF75" s="5">
        <f t="shared" si="555"/>
        <v>0</v>
      </c>
      <c r="RUG75" s="5">
        <f t="shared" si="555"/>
        <v>0</v>
      </c>
      <c r="RUH75" s="5">
        <f t="shared" si="555"/>
        <v>0</v>
      </c>
      <c r="RUI75" s="5">
        <f t="shared" si="555"/>
        <v>0</v>
      </c>
      <c r="RUJ75" s="5">
        <f t="shared" si="555"/>
        <v>0</v>
      </c>
      <c r="RUK75" s="5">
        <f t="shared" si="555"/>
        <v>0</v>
      </c>
      <c r="RUL75" s="5">
        <f t="shared" si="555"/>
        <v>0</v>
      </c>
      <c r="RUM75" s="5">
        <f t="shared" si="555"/>
        <v>0</v>
      </c>
      <c r="RUN75" s="5">
        <f t="shared" si="555"/>
        <v>0</v>
      </c>
      <c r="RUO75" s="5">
        <f t="shared" si="555"/>
        <v>0</v>
      </c>
      <c r="RUP75" s="5">
        <f t="shared" si="555"/>
        <v>0</v>
      </c>
      <c r="RUQ75" s="5">
        <f t="shared" si="555"/>
        <v>0</v>
      </c>
      <c r="RUR75" s="5">
        <f t="shared" si="555"/>
        <v>0</v>
      </c>
      <c r="RUS75" s="5">
        <f t="shared" si="555"/>
        <v>0</v>
      </c>
      <c r="RUT75" s="5">
        <f t="shared" si="555"/>
        <v>0</v>
      </c>
      <c r="RUU75" s="5">
        <f t="shared" si="555"/>
        <v>0</v>
      </c>
      <c r="RUV75" s="5">
        <f t="shared" si="555"/>
        <v>0</v>
      </c>
      <c r="RUW75" s="5">
        <f t="shared" si="555"/>
        <v>0</v>
      </c>
      <c r="RUX75" s="5">
        <f t="shared" si="555"/>
        <v>0</v>
      </c>
      <c r="RUY75" s="5">
        <f t="shared" si="555"/>
        <v>0</v>
      </c>
      <c r="RUZ75" s="5">
        <f t="shared" si="555"/>
        <v>0</v>
      </c>
      <c r="RVA75" s="5">
        <f t="shared" si="555"/>
        <v>0</v>
      </c>
      <c r="RVB75" s="5">
        <f t="shared" si="555"/>
        <v>0</v>
      </c>
      <c r="RVC75" s="5">
        <f t="shared" ref="RVC75:RXN75" si="556">IF(RVC2&gt;year_stop,0,RVB78)</f>
        <v>0</v>
      </c>
      <c r="RVD75" s="5">
        <f t="shared" si="556"/>
        <v>0</v>
      </c>
      <c r="RVE75" s="5">
        <f t="shared" si="556"/>
        <v>0</v>
      </c>
      <c r="RVF75" s="5">
        <f t="shared" si="556"/>
        <v>0</v>
      </c>
      <c r="RVG75" s="5">
        <f t="shared" si="556"/>
        <v>0</v>
      </c>
      <c r="RVH75" s="5">
        <f t="shared" si="556"/>
        <v>0</v>
      </c>
      <c r="RVI75" s="5">
        <f t="shared" si="556"/>
        <v>0</v>
      </c>
      <c r="RVJ75" s="5">
        <f t="shared" si="556"/>
        <v>0</v>
      </c>
      <c r="RVK75" s="5">
        <f t="shared" si="556"/>
        <v>0</v>
      </c>
      <c r="RVL75" s="5">
        <f t="shared" si="556"/>
        <v>0</v>
      </c>
      <c r="RVM75" s="5">
        <f t="shared" si="556"/>
        <v>0</v>
      </c>
      <c r="RVN75" s="5">
        <f t="shared" si="556"/>
        <v>0</v>
      </c>
      <c r="RVO75" s="5">
        <f t="shared" si="556"/>
        <v>0</v>
      </c>
      <c r="RVP75" s="5">
        <f t="shared" si="556"/>
        <v>0</v>
      </c>
      <c r="RVQ75" s="5">
        <f t="shared" si="556"/>
        <v>0</v>
      </c>
      <c r="RVR75" s="5">
        <f t="shared" si="556"/>
        <v>0</v>
      </c>
      <c r="RVS75" s="5">
        <f t="shared" si="556"/>
        <v>0</v>
      </c>
      <c r="RVT75" s="5">
        <f t="shared" si="556"/>
        <v>0</v>
      </c>
      <c r="RVU75" s="5">
        <f t="shared" si="556"/>
        <v>0</v>
      </c>
      <c r="RVV75" s="5">
        <f t="shared" si="556"/>
        <v>0</v>
      </c>
      <c r="RVW75" s="5">
        <f t="shared" si="556"/>
        <v>0</v>
      </c>
      <c r="RVX75" s="5">
        <f t="shared" si="556"/>
        <v>0</v>
      </c>
      <c r="RVY75" s="5">
        <f t="shared" si="556"/>
        <v>0</v>
      </c>
      <c r="RVZ75" s="5">
        <f t="shared" si="556"/>
        <v>0</v>
      </c>
      <c r="RWA75" s="5">
        <f t="shared" si="556"/>
        <v>0</v>
      </c>
      <c r="RWB75" s="5">
        <f t="shared" si="556"/>
        <v>0</v>
      </c>
      <c r="RWC75" s="5">
        <f t="shared" si="556"/>
        <v>0</v>
      </c>
      <c r="RWD75" s="5">
        <f t="shared" si="556"/>
        <v>0</v>
      </c>
      <c r="RWE75" s="5">
        <f t="shared" si="556"/>
        <v>0</v>
      </c>
      <c r="RWF75" s="5">
        <f t="shared" si="556"/>
        <v>0</v>
      </c>
      <c r="RWG75" s="5">
        <f t="shared" si="556"/>
        <v>0</v>
      </c>
      <c r="RWH75" s="5">
        <f t="shared" si="556"/>
        <v>0</v>
      </c>
      <c r="RWI75" s="5">
        <f t="shared" si="556"/>
        <v>0</v>
      </c>
      <c r="RWJ75" s="5">
        <f t="shared" si="556"/>
        <v>0</v>
      </c>
      <c r="RWK75" s="5">
        <f t="shared" si="556"/>
        <v>0</v>
      </c>
      <c r="RWL75" s="5">
        <f t="shared" si="556"/>
        <v>0</v>
      </c>
      <c r="RWM75" s="5">
        <f t="shared" si="556"/>
        <v>0</v>
      </c>
      <c r="RWN75" s="5">
        <f t="shared" si="556"/>
        <v>0</v>
      </c>
      <c r="RWO75" s="5">
        <f t="shared" si="556"/>
        <v>0</v>
      </c>
      <c r="RWP75" s="5">
        <f t="shared" si="556"/>
        <v>0</v>
      </c>
      <c r="RWQ75" s="5">
        <f t="shared" si="556"/>
        <v>0</v>
      </c>
      <c r="RWR75" s="5">
        <f t="shared" si="556"/>
        <v>0</v>
      </c>
      <c r="RWS75" s="5">
        <f t="shared" si="556"/>
        <v>0</v>
      </c>
      <c r="RWT75" s="5">
        <f t="shared" si="556"/>
        <v>0</v>
      </c>
      <c r="RWU75" s="5">
        <f t="shared" si="556"/>
        <v>0</v>
      </c>
      <c r="RWV75" s="5">
        <f t="shared" si="556"/>
        <v>0</v>
      </c>
      <c r="RWW75" s="5">
        <f t="shared" si="556"/>
        <v>0</v>
      </c>
      <c r="RWX75" s="5">
        <f t="shared" si="556"/>
        <v>0</v>
      </c>
      <c r="RWY75" s="5">
        <f t="shared" si="556"/>
        <v>0</v>
      </c>
      <c r="RWZ75" s="5">
        <f t="shared" si="556"/>
        <v>0</v>
      </c>
      <c r="RXA75" s="5">
        <f t="shared" si="556"/>
        <v>0</v>
      </c>
      <c r="RXB75" s="5">
        <f t="shared" si="556"/>
        <v>0</v>
      </c>
      <c r="RXC75" s="5">
        <f t="shared" si="556"/>
        <v>0</v>
      </c>
      <c r="RXD75" s="5">
        <f t="shared" si="556"/>
        <v>0</v>
      </c>
      <c r="RXE75" s="5">
        <f t="shared" si="556"/>
        <v>0</v>
      </c>
      <c r="RXF75" s="5">
        <f t="shared" si="556"/>
        <v>0</v>
      </c>
      <c r="RXG75" s="5">
        <f t="shared" si="556"/>
        <v>0</v>
      </c>
      <c r="RXH75" s="5">
        <f t="shared" si="556"/>
        <v>0</v>
      </c>
      <c r="RXI75" s="5">
        <f t="shared" si="556"/>
        <v>0</v>
      </c>
      <c r="RXJ75" s="5">
        <f t="shared" si="556"/>
        <v>0</v>
      </c>
      <c r="RXK75" s="5">
        <f t="shared" si="556"/>
        <v>0</v>
      </c>
      <c r="RXL75" s="5">
        <f t="shared" si="556"/>
        <v>0</v>
      </c>
      <c r="RXM75" s="5">
        <f t="shared" si="556"/>
        <v>0</v>
      </c>
      <c r="RXN75" s="5">
        <f t="shared" si="556"/>
        <v>0</v>
      </c>
      <c r="RXO75" s="5">
        <f t="shared" ref="RXO75:RZZ75" si="557">IF(RXO2&gt;year_stop,0,RXN78)</f>
        <v>0</v>
      </c>
      <c r="RXP75" s="5">
        <f t="shared" si="557"/>
        <v>0</v>
      </c>
      <c r="RXQ75" s="5">
        <f t="shared" si="557"/>
        <v>0</v>
      </c>
      <c r="RXR75" s="5">
        <f t="shared" si="557"/>
        <v>0</v>
      </c>
      <c r="RXS75" s="5">
        <f t="shared" si="557"/>
        <v>0</v>
      </c>
      <c r="RXT75" s="5">
        <f t="shared" si="557"/>
        <v>0</v>
      </c>
      <c r="RXU75" s="5">
        <f t="shared" si="557"/>
        <v>0</v>
      </c>
      <c r="RXV75" s="5">
        <f t="shared" si="557"/>
        <v>0</v>
      </c>
      <c r="RXW75" s="5">
        <f t="shared" si="557"/>
        <v>0</v>
      </c>
      <c r="RXX75" s="5">
        <f t="shared" si="557"/>
        <v>0</v>
      </c>
      <c r="RXY75" s="5">
        <f t="shared" si="557"/>
        <v>0</v>
      </c>
      <c r="RXZ75" s="5">
        <f t="shared" si="557"/>
        <v>0</v>
      </c>
      <c r="RYA75" s="5">
        <f t="shared" si="557"/>
        <v>0</v>
      </c>
      <c r="RYB75" s="5">
        <f t="shared" si="557"/>
        <v>0</v>
      </c>
      <c r="RYC75" s="5">
        <f t="shared" si="557"/>
        <v>0</v>
      </c>
      <c r="RYD75" s="5">
        <f t="shared" si="557"/>
        <v>0</v>
      </c>
      <c r="RYE75" s="5">
        <f t="shared" si="557"/>
        <v>0</v>
      </c>
      <c r="RYF75" s="5">
        <f t="shared" si="557"/>
        <v>0</v>
      </c>
      <c r="RYG75" s="5">
        <f t="shared" si="557"/>
        <v>0</v>
      </c>
      <c r="RYH75" s="5">
        <f t="shared" si="557"/>
        <v>0</v>
      </c>
      <c r="RYI75" s="5">
        <f t="shared" si="557"/>
        <v>0</v>
      </c>
      <c r="RYJ75" s="5">
        <f t="shared" si="557"/>
        <v>0</v>
      </c>
      <c r="RYK75" s="5">
        <f t="shared" si="557"/>
        <v>0</v>
      </c>
      <c r="RYL75" s="5">
        <f t="shared" si="557"/>
        <v>0</v>
      </c>
      <c r="RYM75" s="5">
        <f t="shared" si="557"/>
        <v>0</v>
      </c>
      <c r="RYN75" s="5">
        <f t="shared" si="557"/>
        <v>0</v>
      </c>
      <c r="RYO75" s="5">
        <f t="shared" si="557"/>
        <v>0</v>
      </c>
      <c r="RYP75" s="5">
        <f t="shared" si="557"/>
        <v>0</v>
      </c>
      <c r="RYQ75" s="5">
        <f t="shared" si="557"/>
        <v>0</v>
      </c>
      <c r="RYR75" s="5">
        <f t="shared" si="557"/>
        <v>0</v>
      </c>
      <c r="RYS75" s="5">
        <f t="shared" si="557"/>
        <v>0</v>
      </c>
      <c r="RYT75" s="5">
        <f t="shared" si="557"/>
        <v>0</v>
      </c>
      <c r="RYU75" s="5">
        <f t="shared" si="557"/>
        <v>0</v>
      </c>
      <c r="RYV75" s="5">
        <f t="shared" si="557"/>
        <v>0</v>
      </c>
      <c r="RYW75" s="5">
        <f t="shared" si="557"/>
        <v>0</v>
      </c>
      <c r="RYX75" s="5">
        <f t="shared" si="557"/>
        <v>0</v>
      </c>
      <c r="RYY75" s="5">
        <f t="shared" si="557"/>
        <v>0</v>
      </c>
      <c r="RYZ75" s="5">
        <f t="shared" si="557"/>
        <v>0</v>
      </c>
      <c r="RZA75" s="5">
        <f t="shared" si="557"/>
        <v>0</v>
      </c>
      <c r="RZB75" s="5">
        <f t="shared" si="557"/>
        <v>0</v>
      </c>
      <c r="RZC75" s="5">
        <f t="shared" si="557"/>
        <v>0</v>
      </c>
      <c r="RZD75" s="5">
        <f t="shared" si="557"/>
        <v>0</v>
      </c>
      <c r="RZE75" s="5">
        <f t="shared" si="557"/>
        <v>0</v>
      </c>
      <c r="RZF75" s="5">
        <f t="shared" si="557"/>
        <v>0</v>
      </c>
      <c r="RZG75" s="5">
        <f t="shared" si="557"/>
        <v>0</v>
      </c>
      <c r="RZH75" s="5">
        <f t="shared" si="557"/>
        <v>0</v>
      </c>
      <c r="RZI75" s="5">
        <f t="shared" si="557"/>
        <v>0</v>
      </c>
      <c r="RZJ75" s="5">
        <f t="shared" si="557"/>
        <v>0</v>
      </c>
      <c r="RZK75" s="5">
        <f t="shared" si="557"/>
        <v>0</v>
      </c>
      <c r="RZL75" s="5">
        <f t="shared" si="557"/>
        <v>0</v>
      </c>
      <c r="RZM75" s="5">
        <f t="shared" si="557"/>
        <v>0</v>
      </c>
      <c r="RZN75" s="5">
        <f t="shared" si="557"/>
        <v>0</v>
      </c>
      <c r="RZO75" s="5">
        <f t="shared" si="557"/>
        <v>0</v>
      </c>
      <c r="RZP75" s="5">
        <f t="shared" si="557"/>
        <v>0</v>
      </c>
      <c r="RZQ75" s="5">
        <f t="shared" si="557"/>
        <v>0</v>
      </c>
      <c r="RZR75" s="5">
        <f t="shared" si="557"/>
        <v>0</v>
      </c>
      <c r="RZS75" s="5">
        <f t="shared" si="557"/>
        <v>0</v>
      </c>
      <c r="RZT75" s="5">
        <f t="shared" si="557"/>
        <v>0</v>
      </c>
      <c r="RZU75" s="5">
        <f t="shared" si="557"/>
        <v>0</v>
      </c>
      <c r="RZV75" s="5">
        <f t="shared" si="557"/>
        <v>0</v>
      </c>
      <c r="RZW75" s="5">
        <f t="shared" si="557"/>
        <v>0</v>
      </c>
      <c r="RZX75" s="5">
        <f t="shared" si="557"/>
        <v>0</v>
      </c>
      <c r="RZY75" s="5">
        <f t="shared" si="557"/>
        <v>0</v>
      </c>
      <c r="RZZ75" s="5">
        <f t="shared" si="557"/>
        <v>0</v>
      </c>
      <c r="SAA75" s="5">
        <f t="shared" ref="SAA75:SCL75" si="558">IF(SAA2&gt;year_stop,0,RZZ78)</f>
        <v>0</v>
      </c>
      <c r="SAB75" s="5">
        <f t="shared" si="558"/>
        <v>0</v>
      </c>
      <c r="SAC75" s="5">
        <f t="shared" si="558"/>
        <v>0</v>
      </c>
      <c r="SAD75" s="5">
        <f t="shared" si="558"/>
        <v>0</v>
      </c>
      <c r="SAE75" s="5">
        <f t="shared" si="558"/>
        <v>0</v>
      </c>
      <c r="SAF75" s="5">
        <f t="shared" si="558"/>
        <v>0</v>
      </c>
      <c r="SAG75" s="5">
        <f t="shared" si="558"/>
        <v>0</v>
      </c>
      <c r="SAH75" s="5">
        <f t="shared" si="558"/>
        <v>0</v>
      </c>
      <c r="SAI75" s="5">
        <f t="shared" si="558"/>
        <v>0</v>
      </c>
      <c r="SAJ75" s="5">
        <f t="shared" si="558"/>
        <v>0</v>
      </c>
      <c r="SAK75" s="5">
        <f t="shared" si="558"/>
        <v>0</v>
      </c>
      <c r="SAL75" s="5">
        <f t="shared" si="558"/>
        <v>0</v>
      </c>
      <c r="SAM75" s="5">
        <f t="shared" si="558"/>
        <v>0</v>
      </c>
      <c r="SAN75" s="5">
        <f t="shared" si="558"/>
        <v>0</v>
      </c>
      <c r="SAO75" s="5">
        <f t="shared" si="558"/>
        <v>0</v>
      </c>
      <c r="SAP75" s="5">
        <f t="shared" si="558"/>
        <v>0</v>
      </c>
      <c r="SAQ75" s="5">
        <f t="shared" si="558"/>
        <v>0</v>
      </c>
      <c r="SAR75" s="5">
        <f t="shared" si="558"/>
        <v>0</v>
      </c>
      <c r="SAS75" s="5">
        <f t="shared" si="558"/>
        <v>0</v>
      </c>
      <c r="SAT75" s="5">
        <f t="shared" si="558"/>
        <v>0</v>
      </c>
      <c r="SAU75" s="5">
        <f t="shared" si="558"/>
        <v>0</v>
      </c>
      <c r="SAV75" s="5">
        <f t="shared" si="558"/>
        <v>0</v>
      </c>
      <c r="SAW75" s="5">
        <f t="shared" si="558"/>
        <v>0</v>
      </c>
      <c r="SAX75" s="5">
        <f t="shared" si="558"/>
        <v>0</v>
      </c>
      <c r="SAY75" s="5">
        <f t="shared" si="558"/>
        <v>0</v>
      </c>
      <c r="SAZ75" s="5">
        <f t="shared" si="558"/>
        <v>0</v>
      </c>
      <c r="SBA75" s="5">
        <f t="shared" si="558"/>
        <v>0</v>
      </c>
      <c r="SBB75" s="5">
        <f t="shared" si="558"/>
        <v>0</v>
      </c>
      <c r="SBC75" s="5">
        <f t="shared" si="558"/>
        <v>0</v>
      </c>
      <c r="SBD75" s="5">
        <f t="shared" si="558"/>
        <v>0</v>
      </c>
      <c r="SBE75" s="5">
        <f t="shared" si="558"/>
        <v>0</v>
      </c>
      <c r="SBF75" s="5">
        <f t="shared" si="558"/>
        <v>0</v>
      </c>
      <c r="SBG75" s="5">
        <f t="shared" si="558"/>
        <v>0</v>
      </c>
      <c r="SBH75" s="5">
        <f t="shared" si="558"/>
        <v>0</v>
      </c>
      <c r="SBI75" s="5">
        <f t="shared" si="558"/>
        <v>0</v>
      </c>
      <c r="SBJ75" s="5">
        <f t="shared" si="558"/>
        <v>0</v>
      </c>
      <c r="SBK75" s="5">
        <f t="shared" si="558"/>
        <v>0</v>
      </c>
      <c r="SBL75" s="5">
        <f t="shared" si="558"/>
        <v>0</v>
      </c>
      <c r="SBM75" s="5">
        <f t="shared" si="558"/>
        <v>0</v>
      </c>
      <c r="SBN75" s="5">
        <f t="shared" si="558"/>
        <v>0</v>
      </c>
      <c r="SBO75" s="5">
        <f t="shared" si="558"/>
        <v>0</v>
      </c>
      <c r="SBP75" s="5">
        <f t="shared" si="558"/>
        <v>0</v>
      </c>
      <c r="SBQ75" s="5">
        <f t="shared" si="558"/>
        <v>0</v>
      </c>
      <c r="SBR75" s="5">
        <f t="shared" si="558"/>
        <v>0</v>
      </c>
      <c r="SBS75" s="5">
        <f t="shared" si="558"/>
        <v>0</v>
      </c>
      <c r="SBT75" s="5">
        <f t="shared" si="558"/>
        <v>0</v>
      </c>
      <c r="SBU75" s="5">
        <f t="shared" si="558"/>
        <v>0</v>
      </c>
      <c r="SBV75" s="5">
        <f t="shared" si="558"/>
        <v>0</v>
      </c>
      <c r="SBW75" s="5">
        <f t="shared" si="558"/>
        <v>0</v>
      </c>
      <c r="SBX75" s="5">
        <f t="shared" si="558"/>
        <v>0</v>
      </c>
      <c r="SBY75" s="5">
        <f t="shared" si="558"/>
        <v>0</v>
      </c>
      <c r="SBZ75" s="5">
        <f t="shared" si="558"/>
        <v>0</v>
      </c>
      <c r="SCA75" s="5">
        <f t="shared" si="558"/>
        <v>0</v>
      </c>
      <c r="SCB75" s="5">
        <f t="shared" si="558"/>
        <v>0</v>
      </c>
      <c r="SCC75" s="5">
        <f t="shared" si="558"/>
        <v>0</v>
      </c>
      <c r="SCD75" s="5">
        <f t="shared" si="558"/>
        <v>0</v>
      </c>
      <c r="SCE75" s="5">
        <f t="shared" si="558"/>
        <v>0</v>
      </c>
      <c r="SCF75" s="5">
        <f t="shared" si="558"/>
        <v>0</v>
      </c>
      <c r="SCG75" s="5">
        <f t="shared" si="558"/>
        <v>0</v>
      </c>
      <c r="SCH75" s="5">
        <f t="shared" si="558"/>
        <v>0</v>
      </c>
      <c r="SCI75" s="5">
        <f t="shared" si="558"/>
        <v>0</v>
      </c>
      <c r="SCJ75" s="5">
        <f t="shared" si="558"/>
        <v>0</v>
      </c>
      <c r="SCK75" s="5">
        <f t="shared" si="558"/>
        <v>0</v>
      </c>
      <c r="SCL75" s="5">
        <f t="shared" si="558"/>
        <v>0</v>
      </c>
      <c r="SCM75" s="5">
        <f t="shared" ref="SCM75:SEX75" si="559">IF(SCM2&gt;year_stop,0,SCL78)</f>
        <v>0</v>
      </c>
      <c r="SCN75" s="5">
        <f t="shared" si="559"/>
        <v>0</v>
      </c>
      <c r="SCO75" s="5">
        <f t="shared" si="559"/>
        <v>0</v>
      </c>
      <c r="SCP75" s="5">
        <f t="shared" si="559"/>
        <v>0</v>
      </c>
      <c r="SCQ75" s="5">
        <f t="shared" si="559"/>
        <v>0</v>
      </c>
      <c r="SCR75" s="5">
        <f t="shared" si="559"/>
        <v>0</v>
      </c>
      <c r="SCS75" s="5">
        <f t="shared" si="559"/>
        <v>0</v>
      </c>
      <c r="SCT75" s="5">
        <f t="shared" si="559"/>
        <v>0</v>
      </c>
      <c r="SCU75" s="5">
        <f t="shared" si="559"/>
        <v>0</v>
      </c>
      <c r="SCV75" s="5">
        <f t="shared" si="559"/>
        <v>0</v>
      </c>
      <c r="SCW75" s="5">
        <f t="shared" si="559"/>
        <v>0</v>
      </c>
      <c r="SCX75" s="5">
        <f t="shared" si="559"/>
        <v>0</v>
      </c>
      <c r="SCY75" s="5">
        <f t="shared" si="559"/>
        <v>0</v>
      </c>
      <c r="SCZ75" s="5">
        <f t="shared" si="559"/>
        <v>0</v>
      </c>
      <c r="SDA75" s="5">
        <f t="shared" si="559"/>
        <v>0</v>
      </c>
      <c r="SDB75" s="5">
        <f t="shared" si="559"/>
        <v>0</v>
      </c>
      <c r="SDC75" s="5">
        <f t="shared" si="559"/>
        <v>0</v>
      </c>
      <c r="SDD75" s="5">
        <f t="shared" si="559"/>
        <v>0</v>
      </c>
      <c r="SDE75" s="5">
        <f t="shared" si="559"/>
        <v>0</v>
      </c>
      <c r="SDF75" s="5">
        <f t="shared" si="559"/>
        <v>0</v>
      </c>
      <c r="SDG75" s="5">
        <f t="shared" si="559"/>
        <v>0</v>
      </c>
      <c r="SDH75" s="5">
        <f t="shared" si="559"/>
        <v>0</v>
      </c>
      <c r="SDI75" s="5">
        <f t="shared" si="559"/>
        <v>0</v>
      </c>
      <c r="SDJ75" s="5">
        <f t="shared" si="559"/>
        <v>0</v>
      </c>
      <c r="SDK75" s="5">
        <f t="shared" si="559"/>
        <v>0</v>
      </c>
      <c r="SDL75" s="5">
        <f t="shared" si="559"/>
        <v>0</v>
      </c>
      <c r="SDM75" s="5">
        <f t="shared" si="559"/>
        <v>0</v>
      </c>
      <c r="SDN75" s="5">
        <f t="shared" si="559"/>
        <v>0</v>
      </c>
      <c r="SDO75" s="5">
        <f t="shared" si="559"/>
        <v>0</v>
      </c>
      <c r="SDP75" s="5">
        <f t="shared" si="559"/>
        <v>0</v>
      </c>
      <c r="SDQ75" s="5">
        <f t="shared" si="559"/>
        <v>0</v>
      </c>
      <c r="SDR75" s="5">
        <f t="shared" si="559"/>
        <v>0</v>
      </c>
      <c r="SDS75" s="5">
        <f t="shared" si="559"/>
        <v>0</v>
      </c>
      <c r="SDT75" s="5">
        <f t="shared" si="559"/>
        <v>0</v>
      </c>
      <c r="SDU75" s="5">
        <f t="shared" si="559"/>
        <v>0</v>
      </c>
      <c r="SDV75" s="5">
        <f t="shared" si="559"/>
        <v>0</v>
      </c>
      <c r="SDW75" s="5">
        <f t="shared" si="559"/>
        <v>0</v>
      </c>
      <c r="SDX75" s="5">
        <f t="shared" si="559"/>
        <v>0</v>
      </c>
      <c r="SDY75" s="5">
        <f t="shared" si="559"/>
        <v>0</v>
      </c>
      <c r="SDZ75" s="5">
        <f t="shared" si="559"/>
        <v>0</v>
      </c>
      <c r="SEA75" s="5">
        <f t="shared" si="559"/>
        <v>0</v>
      </c>
      <c r="SEB75" s="5">
        <f t="shared" si="559"/>
        <v>0</v>
      </c>
      <c r="SEC75" s="5">
        <f t="shared" si="559"/>
        <v>0</v>
      </c>
      <c r="SED75" s="5">
        <f t="shared" si="559"/>
        <v>0</v>
      </c>
      <c r="SEE75" s="5">
        <f t="shared" si="559"/>
        <v>0</v>
      </c>
      <c r="SEF75" s="5">
        <f t="shared" si="559"/>
        <v>0</v>
      </c>
      <c r="SEG75" s="5">
        <f t="shared" si="559"/>
        <v>0</v>
      </c>
      <c r="SEH75" s="5">
        <f t="shared" si="559"/>
        <v>0</v>
      </c>
      <c r="SEI75" s="5">
        <f t="shared" si="559"/>
        <v>0</v>
      </c>
      <c r="SEJ75" s="5">
        <f t="shared" si="559"/>
        <v>0</v>
      </c>
      <c r="SEK75" s="5">
        <f t="shared" si="559"/>
        <v>0</v>
      </c>
      <c r="SEL75" s="5">
        <f t="shared" si="559"/>
        <v>0</v>
      </c>
      <c r="SEM75" s="5">
        <f t="shared" si="559"/>
        <v>0</v>
      </c>
      <c r="SEN75" s="5">
        <f t="shared" si="559"/>
        <v>0</v>
      </c>
      <c r="SEO75" s="5">
        <f t="shared" si="559"/>
        <v>0</v>
      </c>
      <c r="SEP75" s="5">
        <f t="shared" si="559"/>
        <v>0</v>
      </c>
      <c r="SEQ75" s="5">
        <f t="shared" si="559"/>
        <v>0</v>
      </c>
      <c r="SER75" s="5">
        <f t="shared" si="559"/>
        <v>0</v>
      </c>
      <c r="SES75" s="5">
        <f t="shared" si="559"/>
        <v>0</v>
      </c>
      <c r="SET75" s="5">
        <f t="shared" si="559"/>
        <v>0</v>
      </c>
      <c r="SEU75" s="5">
        <f t="shared" si="559"/>
        <v>0</v>
      </c>
      <c r="SEV75" s="5">
        <f t="shared" si="559"/>
        <v>0</v>
      </c>
      <c r="SEW75" s="5">
        <f t="shared" si="559"/>
        <v>0</v>
      </c>
      <c r="SEX75" s="5">
        <f t="shared" si="559"/>
        <v>0</v>
      </c>
      <c r="SEY75" s="5">
        <f t="shared" ref="SEY75:SHJ75" si="560">IF(SEY2&gt;year_stop,0,SEX78)</f>
        <v>0</v>
      </c>
      <c r="SEZ75" s="5">
        <f t="shared" si="560"/>
        <v>0</v>
      </c>
      <c r="SFA75" s="5">
        <f t="shared" si="560"/>
        <v>0</v>
      </c>
      <c r="SFB75" s="5">
        <f t="shared" si="560"/>
        <v>0</v>
      </c>
      <c r="SFC75" s="5">
        <f t="shared" si="560"/>
        <v>0</v>
      </c>
      <c r="SFD75" s="5">
        <f t="shared" si="560"/>
        <v>0</v>
      </c>
      <c r="SFE75" s="5">
        <f t="shared" si="560"/>
        <v>0</v>
      </c>
      <c r="SFF75" s="5">
        <f t="shared" si="560"/>
        <v>0</v>
      </c>
      <c r="SFG75" s="5">
        <f t="shared" si="560"/>
        <v>0</v>
      </c>
      <c r="SFH75" s="5">
        <f t="shared" si="560"/>
        <v>0</v>
      </c>
      <c r="SFI75" s="5">
        <f t="shared" si="560"/>
        <v>0</v>
      </c>
      <c r="SFJ75" s="5">
        <f t="shared" si="560"/>
        <v>0</v>
      </c>
      <c r="SFK75" s="5">
        <f t="shared" si="560"/>
        <v>0</v>
      </c>
      <c r="SFL75" s="5">
        <f t="shared" si="560"/>
        <v>0</v>
      </c>
      <c r="SFM75" s="5">
        <f t="shared" si="560"/>
        <v>0</v>
      </c>
      <c r="SFN75" s="5">
        <f t="shared" si="560"/>
        <v>0</v>
      </c>
      <c r="SFO75" s="5">
        <f t="shared" si="560"/>
        <v>0</v>
      </c>
      <c r="SFP75" s="5">
        <f t="shared" si="560"/>
        <v>0</v>
      </c>
      <c r="SFQ75" s="5">
        <f t="shared" si="560"/>
        <v>0</v>
      </c>
      <c r="SFR75" s="5">
        <f t="shared" si="560"/>
        <v>0</v>
      </c>
      <c r="SFS75" s="5">
        <f t="shared" si="560"/>
        <v>0</v>
      </c>
      <c r="SFT75" s="5">
        <f t="shared" si="560"/>
        <v>0</v>
      </c>
      <c r="SFU75" s="5">
        <f t="shared" si="560"/>
        <v>0</v>
      </c>
      <c r="SFV75" s="5">
        <f t="shared" si="560"/>
        <v>0</v>
      </c>
      <c r="SFW75" s="5">
        <f t="shared" si="560"/>
        <v>0</v>
      </c>
      <c r="SFX75" s="5">
        <f t="shared" si="560"/>
        <v>0</v>
      </c>
      <c r="SFY75" s="5">
        <f t="shared" si="560"/>
        <v>0</v>
      </c>
      <c r="SFZ75" s="5">
        <f t="shared" si="560"/>
        <v>0</v>
      </c>
      <c r="SGA75" s="5">
        <f t="shared" si="560"/>
        <v>0</v>
      </c>
      <c r="SGB75" s="5">
        <f t="shared" si="560"/>
        <v>0</v>
      </c>
      <c r="SGC75" s="5">
        <f t="shared" si="560"/>
        <v>0</v>
      </c>
      <c r="SGD75" s="5">
        <f t="shared" si="560"/>
        <v>0</v>
      </c>
      <c r="SGE75" s="5">
        <f t="shared" si="560"/>
        <v>0</v>
      </c>
      <c r="SGF75" s="5">
        <f t="shared" si="560"/>
        <v>0</v>
      </c>
      <c r="SGG75" s="5">
        <f t="shared" si="560"/>
        <v>0</v>
      </c>
      <c r="SGH75" s="5">
        <f t="shared" si="560"/>
        <v>0</v>
      </c>
      <c r="SGI75" s="5">
        <f t="shared" si="560"/>
        <v>0</v>
      </c>
      <c r="SGJ75" s="5">
        <f t="shared" si="560"/>
        <v>0</v>
      </c>
      <c r="SGK75" s="5">
        <f t="shared" si="560"/>
        <v>0</v>
      </c>
      <c r="SGL75" s="5">
        <f t="shared" si="560"/>
        <v>0</v>
      </c>
      <c r="SGM75" s="5">
        <f t="shared" si="560"/>
        <v>0</v>
      </c>
      <c r="SGN75" s="5">
        <f t="shared" si="560"/>
        <v>0</v>
      </c>
      <c r="SGO75" s="5">
        <f t="shared" si="560"/>
        <v>0</v>
      </c>
      <c r="SGP75" s="5">
        <f t="shared" si="560"/>
        <v>0</v>
      </c>
      <c r="SGQ75" s="5">
        <f t="shared" si="560"/>
        <v>0</v>
      </c>
      <c r="SGR75" s="5">
        <f t="shared" si="560"/>
        <v>0</v>
      </c>
      <c r="SGS75" s="5">
        <f t="shared" si="560"/>
        <v>0</v>
      </c>
      <c r="SGT75" s="5">
        <f t="shared" si="560"/>
        <v>0</v>
      </c>
      <c r="SGU75" s="5">
        <f t="shared" si="560"/>
        <v>0</v>
      </c>
      <c r="SGV75" s="5">
        <f t="shared" si="560"/>
        <v>0</v>
      </c>
      <c r="SGW75" s="5">
        <f t="shared" si="560"/>
        <v>0</v>
      </c>
      <c r="SGX75" s="5">
        <f t="shared" si="560"/>
        <v>0</v>
      </c>
      <c r="SGY75" s="5">
        <f t="shared" si="560"/>
        <v>0</v>
      </c>
      <c r="SGZ75" s="5">
        <f t="shared" si="560"/>
        <v>0</v>
      </c>
      <c r="SHA75" s="5">
        <f t="shared" si="560"/>
        <v>0</v>
      </c>
      <c r="SHB75" s="5">
        <f t="shared" si="560"/>
        <v>0</v>
      </c>
      <c r="SHC75" s="5">
        <f t="shared" si="560"/>
        <v>0</v>
      </c>
      <c r="SHD75" s="5">
        <f t="shared" si="560"/>
        <v>0</v>
      </c>
      <c r="SHE75" s="5">
        <f t="shared" si="560"/>
        <v>0</v>
      </c>
      <c r="SHF75" s="5">
        <f t="shared" si="560"/>
        <v>0</v>
      </c>
      <c r="SHG75" s="5">
        <f t="shared" si="560"/>
        <v>0</v>
      </c>
      <c r="SHH75" s="5">
        <f t="shared" si="560"/>
        <v>0</v>
      </c>
      <c r="SHI75" s="5">
        <f t="shared" si="560"/>
        <v>0</v>
      </c>
      <c r="SHJ75" s="5">
        <f t="shared" si="560"/>
        <v>0</v>
      </c>
      <c r="SHK75" s="5">
        <f t="shared" ref="SHK75:SJV75" si="561">IF(SHK2&gt;year_stop,0,SHJ78)</f>
        <v>0</v>
      </c>
      <c r="SHL75" s="5">
        <f t="shared" si="561"/>
        <v>0</v>
      </c>
      <c r="SHM75" s="5">
        <f t="shared" si="561"/>
        <v>0</v>
      </c>
      <c r="SHN75" s="5">
        <f t="shared" si="561"/>
        <v>0</v>
      </c>
      <c r="SHO75" s="5">
        <f t="shared" si="561"/>
        <v>0</v>
      </c>
      <c r="SHP75" s="5">
        <f t="shared" si="561"/>
        <v>0</v>
      </c>
      <c r="SHQ75" s="5">
        <f t="shared" si="561"/>
        <v>0</v>
      </c>
      <c r="SHR75" s="5">
        <f t="shared" si="561"/>
        <v>0</v>
      </c>
      <c r="SHS75" s="5">
        <f t="shared" si="561"/>
        <v>0</v>
      </c>
      <c r="SHT75" s="5">
        <f t="shared" si="561"/>
        <v>0</v>
      </c>
      <c r="SHU75" s="5">
        <f t="shared" si="561"/>
        <v>0</v>
      </c>
      <c r="SHV75" s="5">
        <f t="shared" si="561"/>
        <v>0</v>
      </c>
      <c r="SHW75" s="5">
        <f t="shared" si="561"/>
        <v>0</v>
      </c>
      <c r="SHX75" s="5">
        <f t="shared" si="561"/>
        <v>0</v>
      </c>
      <c r="SHY75" s="5">
        <f t="shared" si="561"/>
        <v>0</v>
      </c>
      <c r="SHZ75" s="5">
        <f t="shared" si="561"/>
        <v>0</v>
      </c>
      <c r="SIA75" s="5">
        <f t="shared" si="561"/>
        <v>0</v>
      </c>
      <c r="SIB75" s="5">
        <f t="shared" si="561"/>
        <v>0</v>
      </c>
      <c r="SIC75" s="5">
        <f t="shared" si="561"/>
        <v>0</v>
      </c>
      <c r="SID75" s="5">
        <f t="shared" si="561"/>
        <v>0</v>
      </c>
      <c r="SIE75" s="5">
        <f t="shared" si="561"/>
        <v>0</v>
      </c>
      <c r="SIF75" s="5">
        <f t="shared" si="561"/>
        <v>0</v>
      </c>
      <c r="SIG75" s="5">
        <f t="shared" si="561"/>
        <v>0</v>
      </c>
      <c r="SIH75" s="5">
        <f t="shared" si="561"/>
        <v>0</v>
      </c>
      <c r="SII75" s="5">
        <f t="shared" si="561"/>
        <v>0</v>
      </c>
      <c r="SIJ75" s="5">
        <f t="shared" si="561"/>
        <v>0</v>
      </c>
      <c r="SIK75" s="5">
        <f t="shared" si="561"/>
        <v>0</v>
      </c>
      <c r="SIL75" s="5">
        <f t="shared" si="561"/>
        <v>0</v>
      </c>
      <c r="SIM75" s="5">
        <f t="shared" si="561"/>
        <v>0</v>
      </c>
      <c r="SIN75" s="5">
        <f t="shared" si="561"/>
        <v>0</v>
      </c>
      <c r="SIO75" s="5">
        <f t="shared" si="561"/>
        <v>0</v>
      </c>
      <c r="SIP75" s="5">
        <f t="shared" si="561"/>
        <v>0</v>
      </c>
      <c r="SIQ75" s="5">
        <f t="shared" si="561"/>
        <v>0</v>
      </c>
      <c r="SIR75" s="5">
        <f t="shared" si="561"/>
        <v>0</v>
      </c>
      <c r="SIS75" s="5">
        <f t="shared" si="561"/>
        <v>0</v>
      </c>
      <c r="SIT75" s="5">
        <f t="shared" si="561"/>
        <v>0</v>
      </c>
      <c r="SIU75" s="5">
        <f t="shared" si="561"/>
        <v>0</v>
      </c>
      <c r="SIV75" s="5">
        <f t="shared" si="561"/>
        <v>0</v>
      </c>
      <c r="SIW75" s="5">
        <f t="shared" si="561"/>
        <v>0</v>
      </c>
      <c r="SIX75" s="5">
        <f t="shared" si="561"/>
        <v>0</v>
      </c>
      <c r="SIY75" s="5">
        <f t="shared" si="561"/>
        <v>0</v>
      </c>
      <c r="SIZ75" s="5">
        <f t="shared" si="561"/>
        <v>0</v>
      </c>
      <c r="SJA75" s="5">
        <f t="shared" si="561"/>
        <v>0</v>
      </c>
      <c r="SJB75" s="5">
        <f t="shared" si="561"/>
        <v>0</v>
      </c>
      <c r="SJC75" s="5">
        <f t="shared" si="561"/>
        <v>0</v>
      </c>
      <c r="SJD75" s="5">
        <f t="shared" si="561"/>
        <v>0</v>
      </c>
      <c r="SJE75" s="5">
        <f t="shared" si="561"/>
        <v>0</v>
      </c>
      <c r="SJF75" s="5">
        <f t="shared" si="561"/>
        <v>0</v>
      </c>
      <c r="SJG75" s="5">
        <f t="shared" si="561"/>
        <v>0</v>
      </c>
      <c r="SJH75" s="5">
        <f t="shared" si="561"/>
        <v>0</v>
      </c>
      <c r="SJI75" s="5">
        <f t="shared" si="561"/>
        <v>0</v>
      </c>
      <c r="SJJ75" s="5">
        <f t="shared" si="561"/>
        <v>0</v>
      </c>
      <c r="SJK75" s="5">
        <f t="shared" si="561"/>
        <v>0</v>
      </c>
      <c r="SJL75" s="5">
        <f t="shared" si="561"/>
        <v>0</v>
      </c>
      <c r="SJM75" s="5">
        <f t="shared" si="561"/>
        <v>0</v>
      </c>
      <c r="SJN75" s="5">
        <f t="shared" si="561"/>
        <v>0</v>
      </c>
      <c r="SJO75" s="5">
        <f t="shared" si="561"/>
        <v>0</v>
      </c>
      <c r="SJP75" s="5">
        <f t="shared" si="561"/>
        <v>0</v>
      </c>
      <c r="SJQ75" s="5">
        <f t="shared" si="561"/>
        <v>0</v>
      </c>
      <c r="SJR75" s="5">
        <f t="shared" si="561"/>
        <v>0</v>
      </c>
      <c r="SJS75" s="5">
        <f t="shared" si="561"/>
        <v>0</v>
      </c>
      <c r="SJT75" s="5">
        <f t="shared" si="561"/>
        <v>0</v>
      </c>
      <c r="SJU75" s="5">
        <f t="shared" si="561"/>
        <v>0</v>
      </c>
      <c r="SJV75" s="5">
        <f t="shared" si="561"/>
        <v>0</v>
      </c>
      <c r="SJW75" s="5">
        <f t="shared" ref="SJW75:SMH75" si="562">IF(SJW2&gt;year_stop,0,SJV78)</f>
        <v>0</v>
      </c>
      <c r="SJX75" s="5">
        <f t="shared" si="562"/>
        <v>0</v>
      </c>
      <c r="SJY75" s="5">
        <f t="shared" si="562"/>
        <v>0</v>
      </c>
      <c r="SJZ75" s="5">
        <f t="shared" si="562"/>
        <v>0</v>
      </c>
      <c r="SKA75" s="5">
        <f t="shared" si="562"/>
        <v>0</v>
      </c>
      <c r="SKB75" s="5">
        <f t="shared" si="562"/>
        <v>0</v>
      </c>
      <c r="SKC75" s="5">
        <f t="shared" si="562"/>
        <v>0</v>
      </c>
      <c r="SKD75" s="5">
        <f t="shared" si="562"/>
        <v>0</v>
      </c>
      <c r="SKE75" s="5">
        <f t="shared" si="562"/>
        <v>0</v>
      </c>
      <c r="SKF75" s="5">
        <f t="shared" si="562"/>
        <v>0</v>
      </c>
      <c r="SKG75" s="5">
        <f t="shared" si="562"/>
        <v>0</v>
      </c>
      <c r="SKH75" s="5">
        <f t="shared" si="562"/>
        <v>0</v>
      </c>
      <c r="SKI75" s="5">
        <f t="shared" si="562"/>
        <v>0</v>
      </c>
      <c r="SKJ75" s="5">
        <f t="shared" si="562"/>
        <v>0</v>
      </c>
      <c r="SKK75" s="5">
        <f t="shared" si="562"/>
        <v>0</v>
      </c>
      <c r="SKL75" s="5">
        <f t="shared" si="562"/>
        <v>0</v>
      </c>
      <c r="SKM75" s="5">
        <f t="shared" si="562"/>
        <v>0</v>
      </c>
      <c r="SKN75" s="5">
        <f t="shared" si="562"/>
        <v>0</v>
      </c>
      <c r="SKO75" s="5">
        <f t="shared" si="562"/>
        <v>0</v>
      </c>
      <c r="SKP75" s="5">
        <f t="shared" si="562"/>
        <v>0</v>
      </c>
      <c r="SKQ75" s="5">
        <f t="shared" si="562"/>
        <v>0</v>
      </c>
      <c r="SKR75" s="5">
        <f t="shared" si="562"/>
        <v>0</v>
      </c>
      <c r="SKS75" s="5">
        <f t="shared" si="562"/>
        <v>0</v>
      </c>
      <c r="SKT75" s="5">
        <f t="shared" si="562"/>
        <v>0</v>
      </c>
      <c r="SKU75" s="5">
        <f t="shared" si="562"/>
        <v>0</v>
      </c>
      <c r="SKV75" s="5">
        <f t="shared" si="562"/>
        <v>0</v>
      </c>
      <c r="SKW75" s="5">
        <f t="shared" si="562"/>
        <v>0</v>
      </c>
      <c r="SKX75" s="5">
        <f t="shared" si="562"/>
        <v>0</v>
      </c>
      <c r="SKY75" s="5">
        <f t="shared" si="562"/>
        <v>0</v>
      </c>
      <c r="SKZ75" s="5">
        <f t="shared" si="562"/>
        <v>0</v>
      </c>
      <c r="SLA75" s="5">
        <f t="shared" si="562"/>
        <v>0</v>
      </c>
      <c r="SLB75" s="5">
        <f t="shared" si="562"/>
        <v>0</v>
      </c>
      <c r="SLC75" s="5">
        <f t="shared" si="562"/>
        <v>0</v>
      </c>
      <c r="SLD75" s="5">
        <f t="shared" si="562"/>
        <v>0</v>
      </c>
      <c r="SLE75" s="5">
        <f t="shared" si="562"/>
        <v>0</v>
      </c>
      <c r="SLF75" s="5">
        <f t="shared" si="562"/>
        <v>0</v>
      </c>
      <c r="SLG75" s="5">
        <f t="shared" si="562"/>
        <v>0</v>
      </c>
      <c r="SLH75" s="5">
        <f t="shared" si="562"/>
        <v>0</v>
      </c>
      <c r="SLI75" s="5">
        <f t="shared" si="562"/>
        <v>0</v>
      </c>
      <c r="SLJ75" s="5">
        <f t="shared" si="562"/>
        <v>0</v>
      </c>
      <c r="SLK75" s="5">
        <f t="shared" si="562"/>
        <v>0</v>
      </c>
      <c r="SLL75" s="5">
        <f t="shared" si="562"/>
        <v>0</v>
      </c>
      <c r="SLM75" s="5">
        <f t="shared" si="562"/>
        <v>0</v>
      </c>
      <c r="SLN75" s="5">
        <f t="shared" si="562"/>
        <v>0</v>
      </c>
      <c r="SLO75" s="5">
        <f t="shared" si="562"/>
        <v>0</v>
      </c>
      <c r="SLP75" s="5">
        <f t="shared" si="562"/>
        <v>0</v>
      </c>
      <c r="SLQ75" s="5">
        <f t="shared" si="562"/>
        <v>0</v>
      </c>
      <c r="SLR75" s="5">
        <f t="shared" si="562"/>
        <v>0</v>
      </c>
      <c r="SLS75" s="5">
        <f t="shared" si="562"/>
        <v>0</v>
      </c>
      <c r="SLT75" s="5">
        <f t="shared" si="562"/>
        <v>0</v>
      </c>
      <c r="SLU75" s="5">
        <f t="shared" si="562"/>
        <v>0</v>
      </c>
      <c r="SLV75" s="5">
        <f t="shared" si="562"/>
        <v>0</v>
      </c>
      <c r="SLW75" s="5">
        <f t="shared" si="562"/>
        <v>0</v>
      </c>
      <c r="SLX75" s="5">
        <f t="shared" si="562"/>
        <v>0</v>
      </c>
      <c r="SLY75" s="5">
        <f t="shared" si="562"/>
        <v>0</v>
      </c>
      <c r="SLZ75" s="5">
        <f t="shared" si="562"/>
        <v>0</v>
      </c>
      <c r="SMA75" s="5">
        <f t="shared" si="562"/>
        <v>0</v>
      </c>
      <c r="SMB75" s="5">
        <f t="shared" si="562"/>
        <v>0</v>
      </c>
      <c r="SMC75" s="5">
        <f t="shared" si="562"/>
        <v>0</v>
      </c>
      <c r="SMD75" s="5">
        <f t="shared" si="562"/>
        <v>0</v>
      </c>
      <c r="SME75" s="5">
        <f t="shared" si="562"/>
        <v>0</v>
      </c>
      <c r="SMF75" s="5">
        <f t="shared" si="562"/>
        <v>0</v>
      </c>
      <c r="SMG75" s="5">
        <f t="shared" si="562"/>
        <v>0</v>
      </c>
      <c r="SMH75" s="5">
        <f t="shared" si="562"/>
        <v>0</v>
      </c>
      <c r="SMI75" s="5">
        <f t="shared" ref="SMI75:SOT75" si="563">IF(SMI2&gt;year_stop,0,SMH78)</f>
        <v>0</v>
      </c>
      <c r="SMJ75" s="5">
        <f t="shared" si="563"/>
        <v>0</v>
      </c>
      <c r="SMK75" s="5">
        <f t="shared" si="563"/>
        <v>0</v>
      </c>
      <c r="SML75" s="5">
        <f t="shared" si="563"/>
        <v>0</v>
      </c>
      <c r="SMM75" s="5">
        <f t="shared" si="563"/>
        <v>0</v>
      </c>
      <c r="SMN75" s="5">
        <f t="shared" si="563"/>
        <v>0</v>
      </c>
      <c r="SMO75" s="5">
        <f t="shared" si="563"/>
        <v>0</v>
      </c>
      <c r="SMP75" s="5">
        <f t="shared" si="563"/>
        <v>0</v>
      </c>
      <c r="SMQ75" s="5">
        <f t="shared" si="563"/>
        <v>0</v>
      </c>
      <c r="SMR75" s="5">
        <f t="shared" si="563"/>
        <v>0</v>
      </c>
      <c r="SMS75" s="5">
        <f t="shared" si="563"/>
        <v>0</v>
      </c>
      <c r="SMT75" s="5">
        <f t="shared" si="563"/>
        <v>0</v>
      </c>
      <c r="SMU75" s="5">
        <f t="shared" si="563"/>
        <v>0</v>
      </c>
      <c r="SMV75" s="5">
        <f t="shared" si="563"/>
        <v>0</v>
      </c>
      <c r="SMW75" s="5">
        <f t="shared" si="563"/>
        <v>0</v>
      </c>
      <c r="SMX75" s="5">
        <f t="shared" si="563"/>
        <v>0</v>
      </c>
      <c r="SMY75" s="5">
        <f t="shared" si="563"/>
        <v>0</v>
      </c>
      <c r="SMZ75" s="5">
        <f t="shared" si="563"/>
        <v>0</v>
      </c>
      <c r="SNA75" s="5">
        <f t="shared" si="563"/>
        <v>0</v>
      </c>
      <c r="SNB75" s="5">
        <f t="shared" si="563"/>
        <v>0</v>
      </c>
      <c r="SNC75" s="5">
        <f t="shared" si="563"/>
        <v>0</v>
      </c>
      <c r="SND75" s="5">
        <f t="shared" si="563"/>
        <v>0</v>
      </c>
      <c r="SNE75" s="5">
        <f t="shared" si="563"/>
        <v>0</v>
      </c>
      <c r="SNF75" s="5">
        <f t="shared" si="563"/>
        <v>0</v>
      </c>
      <c r="SNG75" s="5">
        <f t="shared" si="563"/>
        <v>0</v>
      </c>
      <c r="SNH75" s="5">
        <f t="shared" si="563"/>
        <v>0</v>
      </c>
      <c r="SNI75" s="5">
        <f t="shared" si="563"/>
        <v>0</v>
      </c>
      <c r="SNJ75" s="5">
        <f t="shared" si="563"/>
        <v>0</v>
      </c>
      <c r="SNK75" s="5">
        <f t="shared" si="563"/>
        <v>0</v>
      </c>
      <c r="SNL75" s="5">
        <f t="shared" si="563"/>
        <v>0</v>
      </c>
      <c r="SNM75" s="5">
        <f t="shared" si="563"/>
        <v>0</v>
      </c>
      <c r="SNN75" s="5">
        <f t="shared" si="563"/>
        <v>0</v>
      </c>
      <c r="SNO75" s="5">
        <f t="shared" si="563"/>
        <v>0</v>
      </c>
      <c r="SNP75" s="5">
        <f t="shared" si="563"/>
        <v>0</v>
      </c>
      <c r="SNQ75" s="5">
        <f t="shared" si="563"/>
        <v>0</v>
      </c>
      <c r="SNR75" s="5">
        <f t="shared" si="563"/>
        <v>0</v>
      </c>
      <c r="SNS75" s="5">
        <f t="shared" si="563"/>
        <v>0</v>
      </c>
      <c r="SNT75" s="5">
        <f t="shared" si="563"/>
        <v>0</v>
      </c>
      <c r="SNU75" s="5">
        <f t="shared" si="563"/>
        <v>0</v>
      </c>
      <c r="SNV75" s="5">
        <f t="shared" si="563"/>
        <v>0</v>
      </c>
      <c r="SNW75" s="5">
        <f t="shared" si="563"/>
        <v>0</v>
      </c>
      <c r="SNX75" s="5">
        <f t="shared" si="563"/>
        <v>0</v>
      </c>
      <c r="SNY75" s="5">
        <f t="shared" si="563"/>
        <v>0</v>
      </c>
      <c r="SNZ75" s="5">
        <f t="shared" si="563"/>
        <v>0</v>
      </c>
      <c r="SOA75" s="5">
        <f t="shared" si="563"/>
        <v>0</v>
      </c>
      <c r="SOB75" s="5">
        <f t="shared" si="563"/>
        <v>0</v>
      </c>
      <c r="SOC75" s="5">
        <f t="shared" si="563"/>
        <v>0</v>
      </c>
      <c r="SOD75" s="5">
        <f t="shared" si="563"/>
        <v>0</v>
      </c>
      <c r="SOE75" s="5">
        <f t="shared" si="563"/>
        <v>0</v>
      </c>
      <c r="SOF75" s="5">
        <f t="shared" si="563"/>
        <v>0</v>
      </c>
      <c r="SOG75" s="5">
        <f t="shared" si="563"/>
        <v>0</v>
      </c>
      <c r="SOH75" s="5">
        <f t="shared" si="563"/>
        <v>0</v>
      </c>
      <c r="SOI75" s="5">
        <f t="shared" si="563"/>
        <v>0</v>
      </c>
      <c r="SOJ75" s="5">
        <f t="shared" si="563"/>
        <v>0</v>
      </c>
      <c r="SOK75" s="5">
        <f t="shared" si="563"/>
        <v>0</v>
      </c>
      <c r="SOL75" s="5">
        <f t="shared" si="563"/>
        <v>0</v>
      </c>
      <c r="SOM75" s="5">
        <f t="shared" si="563"/>
        <v>0</v>
      </c>
      <c r="SON75" s="5">
        <f t="shared" si="563"/>
        <v>0</v>
      </c>
      <c r="SOO75" s="5">
        <f t="shared" si="563"/>
        <v>0</v>
      </c>
      <c r="SOP75" s="5">
        <f t="shared" si="563"/>
        <v>0</v>
      </c>
      <c r="SOQ75" s="5">
        <f t="shared" si="563"/>
        <v>0</v>
      </c>
      <c r="SOR75" s="5">
        <f t="shared" si="563"/>
        <v>0</v>
      </c>
      <c r="SOS75" s="5">
        <f t="shared" si="563"/>
        <v>0</v>
      </c>
      <c r="SOT75" s="5">
        <f t="shared" si="563"/>
        <v>0</v>
      </c>
      <c r="SOU75" s="5">
        <f t="shared" ref="SOU75:SRF75" si="564">IF(SOU2&gt;year_stop,0,SOT78)</f>
        <v>0</v>
      </c>
      <c r="SOV75" s="5">
        <f t="shared" si="564"/>
        <v>0</v>
      </c>
      <c r="SOW75" s="5">
        <f t="shared" si="564"/>
        <v>0</v>
      </c>
      <c r="SOX75" s="5">
        <f t="shared" si="564"/>
        <v>0</v>
      </c>
      <c r="SOY75" s="5">
        <f t="shared" si="564"/>
        <v>0</v>
      </c>
      <c r="SOZ75" s="5">
        <f t="shared" si="564"/>
        <v>0</v>
      </c>
      <c r="SPA75" s="5">
        <f t="shared" si="564"/>
        <v>0</v>
      </c>
      <c r="SPB75" s="5">
        <f t="shared" si="564"/>
        <v>0</v>
      </c>
      <c r="SPC75" s="5">
        <f t="shared" si="564"/>
        <v>0</v>
      </c>
      <c r="SPD75" s="5">
        <f t="shared" si="564"/>
        <v>0</v>
      </c>
      <c r="SPE75" s="5">
        <f t="shared" si="564"/>
        <v>0</v>
      </c>
      <c r="SPF75" s="5">
        <f t="shared" si="564"/>
        <v>0</v>
      </c>
      <c r="SPG75" s="5">
        <f t="shared" si="564"/>
        <v>0</v>
      </c>
      <c r="SPH75" s="5">
        <f t="shared" si="564"/>
        <v>0</v>
      </c>
      <c r="SPI75" s="5">
        <f t="shared" si="564"/>
        <v>0</v>
      </c>
      <c r="SPJ75" s="5">
        <f t="shared" si="564"/>
        <v>0</v>
      </c>
      <c r="SPK75" s="5">
        <f t="shared" si="564"/>
        <v>0</v>
      </c>
      <c r="SPL75" s="5">
        <f t="shared" si="564"/>
        <v>0</v>
      </c>
      <c r="SPM75" s="5">
        <f t="shared" si="564"/>
        <v>0</v>
      </c>
      <c r="SPN75" s="5">
        <f t="shared" si="564"/>
        <v>0</v>
      </c>
      <c r="SPO75" s="5">
        <f t="shared" si="564"/>
        <v>0</v>
      </c>
      <c r="SPP75" s="5">
        <f t="shared" si="564"/>
        <v>0</v>
      </c>
      <c r="SPQ75" s="5">
        <f t="shared" si="564"/>
        <v>0</v>
      </c>
      <c r="SPR75" s="5">
        <f t="shared" si="564"/>
        <v>0</v>
      </c>
      <c r="SPS75" s="5">
        <f t="shared" si="564"/>
        <v>0</v>
      </c>
      <c r="SPT75" s="5">
        <f t="shared" si="564"/>
        <v>0</v>
      </c>
      <c r="SPU75" s="5">
        <f t="shared" si="564"/>
        <v>0</v>
      </c>
      <c r="SPV75" s="5">
        <f t="shared" si="564"/>
        <v>0</v>
      </c>
      <c r="SPW75" s="5">
        <f t="shared" si="564"/>
        <v>0</v>
      </c>
      <c r="SPX75" s="5">
        <f t="shared" si="564"/>
        <v>0</v>
      </c>
      <c r="SPY75" s="5">
        <f t="shared" si="564"/>
        <v>0</v>
      </c>
      <c r="SPZ75" s="5">
        <f t="shared" si="564"/>
        <v>0</v>
      </c>
      <c r="SQA75" s="5">
        <f t="shared" si="564"/>
        <v>0</v>
      </c>
      <c r="SQB75" s="5">
        <f t="shared" si="564"/>
        <v>0</v>
      </c>
      <c r="SQC75" s="5">
        <f t="shared" si="564"/>
        <v>0</v>
      </c>
      <c r="SQD75" s="5">
        <f t="shared" si="564"/>
        <v>0</v>
      </c>
      <c r="SQE75" s="5">
        <f t="shared" si="564"/>
        <v>0</v>
      </c>
      <c r="SQF75" s="5">
        <f t="shared" si="564"/>
        <v>0</v>
      </c>
      <c r="SQG75" s="5">
        <f t="shared" si="564"/>
        <v>0</v>
      </c>
      <c r="SQH75" s="5">
        <f t="shared" si="564"/>
        <v>0</v>
      </c>
      <c r="SQI75" s="5">
        <f t="shared" si="564"/>
        <v>0</v>
      </c>
      <c r="SQJ75" s="5">
        <f t="shared" si="564"/>
        <v>0</v>
      </c>
      <c r="SQK75" s="5">
        <f t="shared" si="564"/>
        <v>0</v>
      </c>
      <c r="SQL75" s="5">
        <f t="shared" si="564"/>
        <v>0</v>
      </c>
      <c r="SQM75" s="5">
        <f t="shared" si="564"/>
        <v>0</v>
      </c>
      <c r="SQN75" s="5">
        <f t="shared" si="564"/>
        <v>0</v>
      </c>
      <c r="SQO75" s="5">
        <f t="shared" si="564"/>
        <v>0</v>
      </c>
      <c r="SQP75" s="5">
        <f t="shared" si="564"/>
        <v>0</v>
      </c>
      <c r="SQQ75" s="5">
        <f t="shared" si="564"/>
        <v>0</v>
      </c>
      <c r="SQR75" s="5">
        <f t="shared" si="564"/>
        <v>0</v>
      </c>
      <c r="SQS75" s="5">
        <f t="shared" si="564"/>
        <v>0</v>
      </c>
      <c r="SQT75" s="5">
        <f t="shared" si="564"/>
        <v>0</v>
      </c>
      <c r="SQU75" s="5">
        <f t="shared" si="564"/>
        <v>0</v>
      </c>
      <c r="SQV75" s="5">
        <f t="shared" si="564"/>
        <v>0</v>
      </c>
      <c r="SQW75" s="5">
        <f t="shared" si="564"/>
        <v>0</v>
      </c>
      <c r="SQX75" s="5">
        <f t="shared" si="564"/>
        <v>0</v>
      </c>
      <c r="SQY75" s="5">
        <f t="shared" si="564"/>
        <v>0</v>
      </c>
      <c r="SQZ75" s="5">
        <f t="shared" si="564"/>
        <v>0</v>
      </c>
      <c r="SRA75" s="5">
        <f t="shared" si="564"/>
        <v>0</v>
      </c>
      <c r="SRB75" s="5">
        <f t="shared" si="564"/>
        <v>0</v>
      </c>
      <c r="SRC75" s="5">
        <f t="shared" si="564"/>
        <v>0</v>
      </c>
      <c r="SRD75" s="5">
        <f t="shared" si="564"/>
        <v>0</v>
      </c>
      <c r="SRE75" s="5">
        <f t="shared" si="564"/>
        <v>0</v>
      </c>
      <c r="SRF75" s="5">
        <f t="shared" si="564"/>
        <v>0</v>
      </c>
      <c r="SRG75" s="5">
        <f t="shared" ref="SRG75:STR75" si="565">IF(SRG2&gt;year_stop,0,SRF78)</f>
        <v>0</v>
      </c>
      <c r="SRH75" s="5">
        <f t="shared" si="565"/>
        <v>0</v>
      </c>
      <c r="SRI75" s="5">
        <f t="shared" si="565"/>
        <v>0</v>
      </c>
      <c r="SRJ75" s="5">
        <f t="shared" si="565"/>
        <v>0</v>
      </c>
      <c r="SRK75" s="5">
        <f t="shared" si="565"/>
        <v>0</v>
      </c>
      <c r="SRL75" s="5">
        <f t="shared" si="565"/>
        <v>0</v>
      </c>
      <c r="SRM75" s="5">
        <f t="shared" si="565"/>
        <v>0</v>
      </c>
      <c r="SRN75" s="5">
        <f t="shared" si="565"/>
        <v>0</v>
      </c>
      <c r="SRO75" s="5">
        <f t="shared" si="565"/>
        <v>0</v>
      </c>
      <c r="SRP75" s="5">
        <f t="shared" si="565"/>
        <v>0</v>
      </c>
      <c r="SRQ75" s="5">
        <f t="shared" si="565"/>
        <v>0</v>
      </c>
      <c r="SRR75" s="5">
        <f t="shared" si="565"/>
        <v>0</v>
      </c>
      <c r="SRS75" s="5">
        <f t="shared" si="565"/>
        <v>0</v>
      </c>
      <c r="SRT75" s="5">
        <f t="shared" si="565"/>
        <v>0</v>
      </c>
      <c r="SRU75" s="5">
        <f t="shared" si="565"/>
        <v>0</v>
      </c>
      <c r="SRV75" s="5">
        <f t="shared" si="565"/>
        <v>0</v>
      </c>
      <c r="SRW75" s="5">
        <f t="shared" si="565"/>
        <v>0</v>
      </c>
      <c r="SRX75" s="5">
        <f t="shared" si="565"/>
        <v>0</v>
      </c>
      <c r="SRY75" s="5">
        <f t="shared" si="565"/>
        <v>0</v>
      </c>
      <c r="SRZ75" s="5">
        <f t="shared" si="565"/>
        <v>0</v>
      </c>
      <c r="SSA75" s="5">
        <f t="shared" si="565"/>
        <v>0</v>
      </c>
      <c r="SSB75" s="5">
        <f t="shared" si="565"/>
        <v>0</v>
      </c>
      <c r="SSC75" s="5">
        <f t="shared" si="565"/>
        <v>0</v>
      </c>
      <c r="SSD75" s="5">
        <f t="shared" si="565"/>
        <v>0</v>
      </c>
      <c r="SSE75" s="5">
        <f t="shared" si="565"/>
        <v>0</v>
      </c>
      <c r="SSF75" s="5">
        <f t="shared" si="565"/>
        <v>0</v>
      </c>
      <c r="SSG75" s="5">
        <f t="shared" si="565"/>
        <v>0</v>
      </c>
      <c r="SSH75" s="5">
        <f t="shared" si="565"/>
        <v>0</v>
      </c>
      <c r="SSI75" s="5">
        <f t="shared" si="565"/>
        <v>0</v>
      </c>
      <c r="SSJ75" s="5">
        <f t="shared" si="565"/>
        <v>0</v>
      </c>
      <c r="SSK75" s="5">
        <f t="shared" si="565"/>
        <v>0</v>
      </c>
      <c r="SSL75" s="5">
        <f t="shared" si="565"/>
        <v>0</v>
      </c>
      <c r="SSM75" s="5">
        <f t="shared" si="565"/>
        <v>0</v>
      </c>
      <c r="SSN75" s="5">
        <f t="shared" si="565"/>
        <v>0</v>
      </c>
      <c r="SSO75" s="5">
        <f t="shared" si="565"/>
        <v>0</v>
      </c>
      <c r="SSP75" s="5">
        <f t="shared" si="565"/>
        <v>0</v>
      </c>
      <c r="SSQ75" s="5">
        <f t="shared" si="565"/>
        <v>0</v>
      </c>
      <c r="SSR75" s="5">
        <f t="shared" si="565"/>
        <v>0</v>
      </c>
      <c r="SSS75" s="5">
        <f t="shared" si="565"/>
        <v>0</v>
      </c>
      <c r="SST75" s="5">
        <f t="shared" si="565"/>
        <v>0</v>
      </c>
      <c r="SSU75" s="5">
        <f t="shared" si="565"/>
        <v>0</v>
      </c>
      <c r="SSV75" s="5">
        <f t="shared" si="565"/>
        <v>0</v>
      </c>
      <c r="SSW75" s="5">
        <f t="shared" si="565"/>
        <v>0</v>
      </c>
      <c r="SSX75" s="5">
        <f t="shared" si="565"/>
        <v>0</v>
      </c>
      <c r="SSY75" s="5">
        <f t="shared" si="565"/>
        <v>0</v>
      </c>
      <c r="SSZ75" s="5">
        <f t="shared" si="565"/>
        <v>0</v>
      </c>
      <c r="STA75" s="5">
        <f t="shared" si="565"/>
        <v>0</v>
      </c>
      <c r="STB75" s="5">
        <f t="shared" si="565"/>
        <v>0</v>
      </c>
      <c r="STC75" s="5">
        <f t="shared" si="565"/>
        <v>0</v>
      </c>
      <c r="STD75" s="5">
        <f t="shared" si="565"/>
        <v>0</v>
      </c>
      <c r="STE75" s="5">
        <f t="shared" si="565"/>
        <v>0</v>
      </c>
      <c r="STF75" s="5">
        <f t="shared" si="565"/>
        <v>0</v>
      </c>
      <c r="STG75" s="5">
        <f t="shared" si="565"/>
        <v>0</v>
      </c>
      <c r="STH75" s="5">
        <f t="shared" si="565"/>
        <v>0</v>
      </c>
      <c r="STI75" s="5">
        <f t="shared" si="565"/>
        <v>0</v>
      </c>
      <c r="STJ75" s="5">
        <f t="shared" si="565"/>
        <v>0</v>
      </c>
      <c r="STK75" s="5">
        <f t="shared" si="565"/>
        <v>0</v>
      </c>
      <c r="STL75" s="5">
        <f t="shared" si="565"/>
        <v>0</v>
      </c>
      <c r="STM75" s="5">
        <f t="shared" si="565"/>
        <v>0</v>
      </c>
      <c r="STN75" s="5">
        <f t="shared" si="565"/>
        <v>0</v>
      </c>
      <c r="STO75" s="5">
        <f t="shared" si="565"/>
        <v>0</v>
      </c>
      <c r="STP75" s="5">
        <f t="shared" si="565"/>
        <v>0</v>
      </c>
      <c r="STQ75" s="5">
        <f t="shared" si="565"/>
        <v>0</v>
      </c>
      <c r="STR75" s="5">
        <f t="shared" si="565"/>
        <v>0</v>
      </c>
      <c r="STS75" s="5">
        <f t="shared" ref="STS75:SWD75" si="566">IF(STS2&gt;year_stop,0,STR78)</f>
        <v>0</v>
      </c>
      <c r="STT75" s="5">
        <f t="shared" si="566"/>
        <v>0</v>
      </c>
      <c r="STU75" s="5">
        <f t="shared" si="566"/>
        <v>0</v>
      </c>
      <c r="STV75" s="5">
        <f t="shared" si="566"/>
        <v>0</v>
      </c>
      <c r="STW75" s="5">
        <f t="shared" si="566"/>
        <v>0</v>
      </c>
      <c r="STX75" s="5">
        <f t="shared" si="566"/>
        <v>0</v>
      </c>
      <c r="STY75" s="5">
        <f t="shared" si="566"/>
        <v>0</v>
      </c>
      <c r="STZ75" s="5">
        <f t="shared" si="566"/>
        <v>0</v>
      </c>
      <c r="SUA75" s="5">
        <f t="shared" si="566"/>
        <v>0</v>
      </c>
      <c r="SUB75" s="5">
        <f t="shared" si="566"/>
        <v>0</v>
      </c>
      <c r="SUC75" s="5">
        <f t="shared" si="566"/>
        <v>0</v>
      </c>
      <c r="SUD75" s="5">
        <f t="shared" si="566"/>
        <v>0</v>
      </c>
      <c r="SUE75" s="5">
        <f t="shared" si="566"/>
        <v>0</v>
      </c>
      <c r="SUF75" s="5">
        <f t="shared" si="566"/>
        <v>0</v>
      </c>
      <c r="SUG75" s="5">
        <f t="shared" si="566"/>
        <v>0</v>
      </c>
      <c r="SUH75" s="5">
        <f t="shared" si="566"/>
        <v>0</v>
      </c>
      <c r="SUI75" s="5">
        <f t="shared" si="566"/>
        <v>0</v>
      </c>
      <c r="SUJ75" s="5">
        <f t="shared" si="566"/>
        <v>0</v>
      </c>
      <c r="SUK75" s="5">
        <f t="shared" si="566"/>
        <v>0</v>
      </c>
      <c r="SUL75" s="5">
        <f t="shared" si="566"/>
        <v>0</v>
      </c>
      <c r="SUM75" s="5">
        <f t="shared" si="566"/>
        <v>0</v>
      </c>
      <c r="SUN75" s="5">
        <f t="shared" si="566"/>
        <v>0</v>
      </c>
      <c r="SUO75" s="5">
        <f t="shared" si="566"/>
        <v>0</v>
      </c>
      <c r="SUP75" s="5">
        <f t="shared" si="566"/>
        <v>0</v>
      </c>
      <c r="SUQ75" s="5">
        <f t="shared" si="566"/>
        <v>0</v>
      </c>
      <c r="SUR75" s="5">
        <f t="shared" si="566"/>
        <v>0</v>
      </c>
      <c r="SUS75" s="5">
        <f t="shared" si="566"/>
        <v>0</v>
      </c>
      <c r="SUT75" s="5">
        <f t="shared" si="566"/>
        <v>0</v>
      </c>
      <c r="SUU75" s="5">
        <f t="shared" si="566"/>
        <v>0</v>
      </c>
      <c r="SUV75" s="5">
        <f t="shared" si="566"/>
        <v>0</v>
      </c>
      <c r="SUW75" s="5">
        <f t="shared" si="566"/>
        <v>0</v>
      </c>
      <c r="SUX75" s="5">
        <f t="shared" si="566"/>
        <v>0</v>
      </c>
      <c r="SUY75" s="5">
        <f t="shared" si="566"/>
        <v>0</v>
      </c>
      <c r="SUZ75" s="5">
        <f t="shared" si="566"/>
        <v>0</v>
      </c>
      <c r="SVA75" s="5">
        <f t="shared" si="566"/>
        <v>0</v>
      </c>
      <c r="SVB75" s="5">
        <f t="shared" si="566"/>
        <v>0</v>
      </c>
      <c r="SVC75" s="5">
        <f t="shared" si="566"/>
        <v>0</v>
      </c>
      <c r="SVD75" s="5">
        <f t="shared" si="566"/>
        <v>0</v>
      </c>
      <c r="SVE75" s="5">
        <f t="shared" si="566"/>
        <v>0</v>
      </c>
      <c r="SVF75" s="5">
        <f t="shared" si="566"/>
        <v>0</v>
      </c>
      <c r="SVG75" s="5">
        <f t="shared" si="566"/>
        <v>0</v>
      </c>
      <c r="SVH75" s="5">
        <f t="shared" si="566"/>
        <v>0</v>
      </c>
      <c r="SVI75" s="5">
        <f t="shared" si="566"/>
        <v>0</v>
      </c>
      <c r="SVJ75" s="5">
        <f t="shared" si="566"/>
        <v>0</v>
      </c>
      <c r="SVK75" s="5">
        <f t="shared" si="566"/>
        <v>0</v>
      </c>
      <c r="SVL75" s="5">
        <f t="shared" si="566"/>
        <v>0</v>
      </c>
      <c r="SVM75" s="5">
        <f t="shared" si="566"/>
        <v>0</v>
      </c>
      <c r="SVN75" s="5">
        <f t="shared" si="566"/>
        <v>0</v>
      </c>
      <c r="SVO75" s="5">
        <f t="shared" si="566"/>
        <v>0</v>
      </c>
      <c r="SVP75" s="5">
        <f t="shared" si="566"/>
        <v>0</v>
      </c>
      <c r="SVQ75" s="5">
        <f t="shared" si="566"/>
        <v>0</v>
      </c>
      <c r="SVR75" s="5">
        <f t="shared" si="566"/>
        <v>0</v>
      </c>
      <c r="SVS75" s="5">
        <f t="shared" si="566"/>
        <v>0</v>
      </c>
      <c r="SVT75" s="5">
        <f t="shared" si="566"/>
        <v>0</v>
      </c>
      <c r="SVU75" s="5">
        <f t="shared" si="566"/>
        <v>0</v>
      </c>
      <c r="SVV75" s="5">
        <f t="shared" si="566"/>
        <v>0</v>
      </c>
      <c r="SVW75" s="5">
        <f t="shared" si="566"/>
        <v>0</v>
      </c>
      <c r="SVX75" s="5">
        <f t="shared" si="566"/>
        <v>0</v>
      </c>
      <c r="SVY75" s="5">
        <f t="shared" si="566"/>
        <v>0</v>
      </c>
      <c r="SVZ75" s="5">
        <f t="shared" si="566"/>
        <v>0</v>
      </c>
      <c r="SWA75" s="5">
        <f t="shared" si="566"/>
        <v>0</v>
      </c>
      <c r="SWB75" s="5">
        <f t="shared" si="566"/>
        <v>0</v>
      </c>
      <c r="SWC75" s="5">
        <f t="shared" si="566"/>
        <v>0</v>
      </c>
      <c r="SWD75" s="5">
        <f t="shared" si="566"/>
        <v>0</v>
      </c>
      <c r="SWE75" s="5">
        <f t="shared" ref="SWE75:SYP75" si="567">IF(SWE2&gt;year_stop,0,SWD78)</f>
        <v>0</v>
      </c>
      <c r="SWF75" s="5">
        <f t="shared" si="567"/>
        <v>0</v>
      </c>
      <c r="SWG75" s="5">
        <f t="shared" si="567"/>
        <v>0</v>
      </c>
      <c r="SWH75" s="5">
        <f t="shared" si="567"/>
        <v>0</v>
      </c>
      <c r="SWI75" s="5">
        <f t="shared" si="567"/>
        <v>0</v>
      </c>
      <c r="SWJ75" s="5">
        <f t="shared" si="567"/>
        <v>0</v>
      </c>
      <c r="SWK75" s="5">
        <f t="shared" si="567"/>
        <v>0</v>
      </c>
      <c r="SWL75" s="5">
        <f t="shared" si="567"/>
        <v>0</v>
      </c>
      <c r="SWM75" s="5">
        <f t="shared" si="567"/>
        <v>0</v>
      </c>
      <c r="SWN75" s="5">
        <f t="shared" si="567"/>
        <v>0</v>
      </c>
      <c r="SWO75" s="5">
        <f t="shared" si="567"/>
        <v>0</v>
      </c>
      <c r="SWP75" s="5">
        <f t="shared" si="567"/>
        <v>0</v>
      </c>
      <c r="SWQ75" s="5">
        <f t="shared" si="567"/>
        <v>0</v>
      </c>
      <c r="SWR75" s="5">
        <f t="shared" si="567"/>
        <v>0</v>
      </c>
      <c r="SWS75" s="5">
        <f t="shared" si="567"/>
        <v>0</v>
      </c>
      <c r="SWT75" s="5">
        <f t="shared" si="567"/>
        <v>0</v>
      </c>
      <c r="SWU75" s="5">
        <f t="shared" si="567"/>
        <v>0</v>
      </c>
      <c r="SWV75" s="5">
        <f t="shared" si="567"/>
        <v>0</v>
      </c>
      <c r="SWW75" s="5">
        <f t="shared" si="567"/>
        <v>0</v>
      </c>
      <c r="SWX75" s="5">
        <f t="shared" si="567"/>
        <v>0</v>
      </c>
      <c r="SWY75" s="5">
        <f t="shared" si="567"/>
        <v>0</v>
      </c>
      <c r="SWZ75" s="5">
        <f t="shared" si="567"/>
        <v>0</v>
      </c>
      <c r="SXA75" s="5">
        <f t="shared" si="567"/>
        <v>0</v>
      </c>
      <c r="SXB75" s="5">
        <f t="shared" si="567"/>
        <v>0</v>
      </c>
      <c r="SXC75" s="5">
        <f t="shared" si="567"/>
        <v>0</v>
      </c>
      <c r="SXD75" s="5">
        <f t="shared" si="567"/>
        <v>0</v>
      </c>
      <c r="SXE75" s="5">
        <f t="shared" si="567"/>
        <v>0</v>
      </c>
      <c r="SXF75" s="5">
        <f t="shared" si="567"/>
        <v>0</v>
      </c>
      <c r="SXG75" s="5">
        <f t="shared" si="567"/>
        <v>0</v>
      </c>
      <c r="SXH75" s="5">
        <f t="shared" si="567"/>
        <v>0</v>
      </c>
      <c r="SXI75" s="5">
        <f t="shared" si="567"/>
        <v>0</v>
      </c>
      <c r="SXJ75" s="5">
        <f t="shared" si="567"/>
        <v>0</v>
      </c>
      <c r="SXK75" s="5">
        <f t="shared" si="567"/>
        <v>0</v>
      </c>
      <c r="SXL75" s="5">
        <f t="shared" si="567"/>
        <v>0</v>
      </c>
      <c r="SXM75" s="5">
        <f t="shared" si="567"/>
        <v>0</v>
      </c>
      <c r="SXN75" s="5">
        <f t="shared" si="567"/>
        <v>0</v>
      </c>
      <c r="SXO75" s="5">
        <f t="shared" si="567"/>
        <v>0</v>
      </c>
      <c r="SXP75" s="5">
        <f t="shared" si="567"/>
        <v>0</v>
      </c>
      <c r="SXQ75" s="5">
        <f t="shared" si="567"/>
        <v>0</v>
      </c>
      <c r="SXR75" s="5">
        <f t="shared" si="567"/>
        <v>0</v>
      </c>
      <c r="SXS75" s="5">
        <f t="shared" si="567"/>
        <v>0</v>
      </c>
      <c r="SXT75" s="5">
        <f t="shared" si="567"/>
        <v>0</v>
      </c>
      <c r="SXU75" s="5">
        <f t="shared" si="567"/>
        <v>0</v>
      </c>
      <c r="SXV75" s="5">
        <f t="shared" si="567"/>
        <v>0</v>
      </c>
      <c r="SXW75" s="5">
        <f t="shared" si="567"/>
        <v>0</v>
      </c>
      <c r="SXX75" s="5">
        <f t="shared" si="567"/>
        <v>0</v>
      </c>
      <c r="SXY75" s="5">
        <f t="shared" si="567"/>
        <v>0</v>
      </c>
      <c r="SXZ75" s="5">
        <f t="shared" si="567"/>
        <v>0</v>
      </c>
      <c r="SYA75" s="5">
        <f t="shared" si="567"/>
        <v>0</v>
      </c>
      <c r="SYB75" s="5">
        <f t="shared" si="567"/>
        <v>0</v>
      </c>
      <c r="SYC75" s="5">
        <f t="shared" si="567"/>
        <v>0</v>
      </c>
      <c r="SYD75" s="5">
        <f t="shared" si="567"/>
        <v>0</v>
      </c>
      <c r="SYE75" s="5">
        <f t="shared" si="567"/>
        <v>0</v>
      </c>
      <c r="SYF75" s="5">
        <f t="shared" si="567"/>
        <v>0</v>
      </c>
      <c r="SYG75" s="5">
        <f t="shared" si="567"/>
        <v>0</v>
      </c>
      <c r="SYH75" s="5">
        <f t="shared" si="567"/>
        <v>0</v>
      </c>
      <c r="SYI75" s="5">
        <f t="shared" si="567"/>
        <v>0</v>
      </c>
      <c r="SYJ75" s="5">
        <f t="shared" si="567"/>
        <v>0</v>
      </c>
      <c r="SYK75" s="5">
        <f t="shared" si="567"/>
        <v>0</v>
      </c>
      <c r="SYL75" s="5">
        <f t="shared" si="567"/>
        <v>0</v>
      </c>
      <c r="SYM75" s="5">
        <f t="shared" si="567"/>
        <v>0</v>
      </c>
      <c r="SYN75" s="5">
        <f t="shared" si="567"/>
        <v>0</v>
      </c>
      <c r="SYO75" s="5">
        <f t="shared" si="567"/>
        <v>0</v>
      </c>
      <c r="SYP75" s="5">
        <f t="shared" si="567"/>
        <v>0</v>
      </c>
      <c r="SYQ75" s="5">
        <f t="shared" ref="SYQ75:TBB75" si="568">IF(SYQ2&gt;year_stop,0,SYP78)</f>
        <v>0</v>
      </c>
      <c r="SYR75" s="5">
        <f t="shared" si="568"/>
        <v>0</v>
      </c>
      <c r="SYS75" s="5">
        <f t="shared" si="568"/>
        <v>0</v>
      </c>
      <c r="SYT75" s="5">
        <f t="shared" si="568"/>
        <v>0</v>
      </c>
      <c r="SYU75" s="5">
        <f t="shared" si="568"/>
        <v>0</v>
      </c>
      <c r="SYV75" s="5">
        <f t="shared" si="568"/>
        <v>0</v>
      </c>
      <c r="SYW75" s="5">
        <f t="shared" si="568"/>
        <v>0</v>
      </c>
      <c r="SYX75" s="5">
        <f t="shared" si="568"/>
        <v>0</v>
      </c>
      <c r="SYY75" s="5">
        <f t="shared" si="568"/>
        <v>0</v>
      </c>
      <c r="SYZ75" s="5">
        <f t="shared" si="568"/>
        <v>0</v>
      </c>
      <c r="SZA75" s="5">
        <f t="shared" si="568"/>
        <v>0</v>
      </c>
      <c r="SZB75" s="5">
        <f t="shared" si="568"/>
        <v>0</v>
      </c>
      <c r="SZC75" s="5">
        <f t="shared" si="568"/>
        <v>0</v>
      </c>
      <c r="SZD75" s="5">
        <f t="shared" si="568"/>
        <v>0</v>
      </c>
      <c r="SZE75" s="5">
        <f t="shared" si="568"/>
        <v>0</v>
      </c>
      <c r="SZF75" s="5">
        <f t="shared" si="568"/>
        <v>0</v>
      </c>
      <c r="SZG75" s="5">
        <f t="shared" si="568"/>
        <v>0</v>
      </c>
      <c r="SZH75" s="5">
        <f t="shared" si="568"/>
        <v>0</v>
      </c>
      <c r="SZI75" s="5">
        <f t="shared" si="568"/>
        <v>0</v>
      </c>
      <c r="SZJ75" s="5">
        <f t="shared" si="568"/>
        <v>0</v>
      </c>
      <c r="SZK75" s="5">
        <f t="shared" si="568"/>
        <v>0</v>
      </c>
      <c r="SZL75" s="5">
        <f t="shared" si="568"/>
        <v>0</v>
      </c>
      <c r="SZM75" s="5">
        <f t="shared" si="568"/>
        <v>0</v>
      </c>
      <c r="SZN75" s="5">
        <f t="shared" si="568"/>
        <v>0</v>
      </c>
      <c r="SZO75" s="5">
        <f t="shared" si="568"/>
        <v>0</v>
      </c>
      <c r="SZP75" s="5">
        <f t="shared" si="568"/>
        <v>0</v>
      </c>
      <c r="SZQ75" s="5">
        <f t="shared" si="568"/>
        <v>0</v>
      </c>
      <c r="SZR75" s="5">
        <f t="shared" si="568"/>
        <v>0</v>
      </c>
      <c r="SZS75" s="5">
        <f t="shared" si="568"/>
        <v>0</v>
      </c>
      <c r="SZT75" s="5">
        <f t="shared" si="568"/>
        <v>0</v>
      </c>
      <c r="SZU75" s="5">
        <f t="shared" si="568"/>
        <v>0</v>
      </c>
      <c r="SZV75" s="5">
        <f t="shared" si="568"/>
        <v>0</v>
      </c>
      <c r="SZW75" s="5">
        <f t="shared" si="568"/>
        <v>0</v>
      </c>
      <c r="SZX75" s="5">
        <f t="shared" si="568"/>
        <v>0</v>
      </c>
      <c r="SZY75" s="5">
        <f t="shared" si="568"/>
        <v>0</v>
      </c>
      <c r="SZZ75" s="5">
        <f t="shared" si="568"/>
        <v>0</v>
      </c>
      <c r="TAA75" s="5">
        <f t="shared" si="568"/>
        <v>0</v>
      </c>
      <c r="TAB75" s="5">
        <f t="shared" si="568"/>
        <v>0</v>
      </c>
      <c r="TAC75" s="5">
        <f t="shared" si="568"/>
        <v>0</v>
      </c>
      <c r="TAD75" s="5">
        <f t="shared" si="568"/>
        <v>0</v>
      </c>
      <c r="TAE75" s="5">
        <f t="shared" si="568"/>
        <v>0</v>
      </c>
      <c r="TAF75" s="5">
        <f t="shared" si="568"/>
        <v>0</v>
      </c>
      <c r="TAG75" s="5">
        <f t="shared" si="568"/>
        <v>0</v>
      </c>
      <c r="TAH75" s="5">
        <f t="shared" si="568"/>
        <v>0</v>
      </c>
      <c r="TAI75" s="5">
        <f t="shared" si="568"/>
        <v>0</v>
      </c>
      <c r="TAJ75" s="5">
        <f t="shared" si="568"/>
        <v>0</v>
      </c>
      <c r="TAK75" s="5">
        <f t="shared" si="568"/>
        <v>0</v>
      </c>
      <c r="TAL75" s="5">
        <f t="shared" si="568"/>
        <v>0</v>
      </c>
      <c r="TAM75" s="5">
        <f t="shared" si="568"/>
        <v>0</v>
      </c>
      <c r="TAN75" s="5">
        <f t="shared" si="568"/>
        <v>0</v>
      </c>
      <c r="TAO75" s="5">
        <f t="shared" si="568"/>
        <v>0</v>
      </c>
      <c r="TAP75" s="5">
        <f t="shared" si="568"/>
        <v>0</v>
      </c>
      <c r="TAQ75" s="5">
        <f t="shared" si="568"/>
        <v>0</v>
      </c>
      <c r="TAR75" s="5">
        <f t="shared" si="568"/>
        <v>0</v>
      </c>
      <c r="TAS75" s="5">
        <f t="shared" si="568"/>
        <v>0</v>
      </c>
      <c r="TAT75" s="5">
        <f t="shared" si="568"/>
        <v>0</v>
      </c>
      <c r="TAU75" s="5">
        <f t="shared" si="568"/>
        <v>0</v>
      </c>
      <c r="TAV75" s="5">
        <f t="shared" si="568"/>
        <v>0</v>
      </c>
      <c r="TAW75" s="5">
        <f t="shared" si="568"/>
        <v>0</v>
      </c>
      <c r="TAX75" s="5">
        <f t="shared" si="568"/>
        <v>0</v>
      </c>
      <c r="TAY75" s="5">
        <f t="shared" si="568"/>
        <v>0</v>
      </c>
      <c r="TAZ75" s="5">
        <f t="shared" si="568"/>
        <v>0</v>
      </c>
      <c r="TBA75" s="5">
        <f t="shared" si="568"/>
        <v>0</v>
      </c>
      <c r="TBB75" s="5">
        <f t="shared" si="568"/>
        <v>0</v>
      </c>
      <c r="TBC75" s="5">
        <f t="shared" ref="TBC75:TDN75" si="569">IF(TBC2&gt;year_stop,0,TBB78)</f>
        <v>0</v>
      </c>
      <c r="TBD75" s="5">
        <f t="shared" si="569"/>
        <v>0</v>
      </c>
      <c r="TBE75" s="5">
        <f t="shared" si="569"/>
        <v>0</v>
      </c>
      <c r="TBF75" s="5">
        <f t="shared" si="569"/>
        <v>0</v>
      </c>
      <c r="TBG75" s="5">
        <f t="shared" si="569"/>
        <v>0</v>
      </c>
      <c r="TBH75" s="5">
        <f t="shared" si="569"/>
        <v>0</v>
      </c>
      <c r="TBI75" s="5">
        <f t="shared" si="569"/>
        <v>0</v>
      </c>
      <c r="TBJ75" s="5">
        <f t="shared" si="569"/>
        <v>0</v>
      </c>
      <c r="TBK75" s="5">
        <f t="shared" si="569"/>
        <v>0</v>
      </c>
      <c r="TBL75" s="5">
        <f t="shared" si="569"/>
        <v>0</v>
      </c>
      <c r="TBM75" s="5">
        <f t="shared" si="569"/>
        <v>0</v>
      </c>
      <c r="TBN75" s="5">
        <f t="shared" si="569"/>
        <v>0</v>
      </c>
      <c r="TBO75" s="5">
        <f t="shared" si="569"/>
        <v>0</v>
      </c>
      <c r="TBP75" s="5">
        <f t="shared" si="569"/>
        <v>0</v>
      </c>
      <c r="TBQ75" s="5">
        <f t="shared" si="569"/>
        <v>0</v>
      </c>
      <c r="TBR75" s="5">
        <f t="shared" si="569"/>
        <v>0</v>
      </c>
      <c r="TBS75" s="5">
        <f t="shared" si="569"/>
        <v>0</v>
      </c>
      <c r="TBT75" s="5">
        <f t="shared" si="569"/>
        <v>0</v>
      </c>
      <c r="TBU75" s="5">
        <f t="shared" si="569"/>
        <v>0</v>
      </c>
      <c r="TBV75" s="5">
        <f t="shared" si="569"/>
        <v>0</v>
      </c>
      <c r="TBW75" s="5">
        <f t="shared" si="569"/>
        <v>0</v>
      </c>
      <c r="TBX75" s="5">
        <f t="shared" si="569"/>
        <v>0</v>
      </c>
      <c r="TBY75" s="5">
        <f t="shared" si="569"/>
        <v>0</v>
      </c>
      <c r="TBZ75" s="5">
        <f t="shared" si="569"/>
        <v>0</v>
      </c>
      <c r="TCA75" s="5">
        <f t="shared" si="569"/>
        <v>0</v>
      </c>
      <c r="TCB75" s="5">
        <f t="shared" si="569"/>
        <v>0</v>
      </c>
      <c r="TCC75" s="5">
        <f t="shared" si="569"/>
        <v>0</v>
      </c>
      <c r="TCD75" s="5">
        <f t="shared" si="569"/>
        <v>0</v>
      </c>
      <c r="TCE75" s="5">
        <f t="shared" si="569"/>
        <v>0</v>
      </c>
      <c r="TCF75" s="5">
        <f t="shared" si="569"/>
        <v>0</v>
      </c>
      <c r="TCG75" s="5">
        <f t="shared" si="569"/>
        <v>0</v>
      </c>
      <c r="TCH75" s="5">
        <f t="shared" si="569"/>
        <v>0</v>
      </c>
      <c r="TCI75" s="5">
        <f t="shared" si="569"/>
        <v>0</v>
      </c>
      <c r="TCJ75" s="5">
        <f t="shared" si="569"/>
        <v>0</v>
      </c>
      <c r="TCK75" s="5">
        <f t="shared" si="569"/>
        <v>0</v>
      </c>
      <c r="TCL75" s="5">
        <f t="shared" si="569"/>
        <v>0</v>
      </c>
      <c r="TCM75" s="5">
        <f t="shared" si="569"/>
        <v>0</v>
      </c>
      <c r="TCN75" s="5">
        <f t="shared" si="569"/>
        <v>0</v>
      </c>
      <c r="TCO75" s="5">
        <f t="shared" si="569"/>
        <v>0</v>
      </c>
      <c r="TCP75" s="5">
        <f t="shared" si="569"/>
        <v>0</v>
      </c>
      <c r="TCQ75" s="5">
        <f t="shared" si="569"/>
        <v>0</v>
      </c>
      <c r="TCR75" s="5">
        <f t="shared" si="569"/>
        <v>0</v>
      </c>
      <c r="TCS75" s="5">
        <f t="shared" si="569"/>
        <v>0</v>
      </c>
      <c r="TCT75" s="5">
        <f t="shared" si="569"/>
        <v>0</v>
      </c>
      <c r="TCU75" s="5">
        <f t="shared" si="569"/>
        <v>0</v>
      </c>
      <c r="TCV75" s="5">
        <f t="shared" si="569"/>
        <v>0</v>
      </c>
      <c r="TCW75" s="5">
        <f t="shared" si="569"/>
        <v>0</v>
      </c>
      <c r="TCX75" s="5">
        <f t="shared" si="569"/>
        <v>0</v>
      </c>
      <c r="TCY75" s="5">
        <f t="shared" si="569"/>
        <v>0</v>
      </c>
      <c r="TCZ75" s="5">
        <f t="shared" si="569"/>
        <v>0</v>
      </c>
      <c r="TDA75" s="5">
        <f t="shared" si="569"/>
        <v>0</v>
      </c>
      <c r="TDB75" s="5">
        <f t="shared" si="569"/>
        <v>0</v>
      </c>
      <c r="TDC75" s="5">
        <f t="shared" si="569"/>
        <v>0</v>
      </c>
      <c r="TDD75" s="5">
        <f t="shared" si="569"/>
        <v>0</v>
      </c>
      <c r="TDE75" s="5">
        <f t="shared" si="569"/>
        <v>0</v>
      </c>
      <c r="TDF75" s="5">
        <f t="shared" si="569"/>
        <v>0</v>
      </c>
      <c r="TDG75" s="5">
        <f t="shared" si="569"/>
        <v>0</v>
      </c>
      <c r="TDH75" s="5">
        <f t="shared" si="569"/>
        <v>0</v>
      </c>
      <c r="TDI75" s="5">
        <f t="shared" si="569"/>
        <v>0</v>
      </c>
      <c r="TDJ75" s="5">
        <f t="shared" si="569"/>
        <v>0</v>
      </c>
      <c r="TDK75" s="5">
        <f t="shared" si="569"/>
        <v>0</v>
      </c>
      <c r="TDL75" s="5">
        <f t="shared" si="569"/>
        <v>0</v>
      </c>
      <c r="TDM75" s="5">
        <f t="shared" si="569"/>
        <v>0</v>
      </c>
      <c r="TDN75" s="5">
        <f t="shared" si="569"/>
        <v>0</v>
      </c>
      <c r="TDO75" s="5">
        <f t="shared" ref="TDO75:TFZ75" si="570">IF(TDO2&gt;year_stop,0,TDN78)</f>
        <v>0</v>
      </c>
      <c r="TDP75" s="5">
        <f t="shared" si="570"/>
        <v>0</v>
      </c>
      <c r="TDQ75" s="5">
        <f t="shared" si="570"/>
        <v>0</v>
      </c>
      <c r="TDR75" s="5">
        <f t="shared" si="570"/>
        <v>0</v>
      </c>
      <c r="TDS75" s="5">
        <f t="shared" si="570"/>
        <v>0</v>
      </c>
      <c r="TDT75" s="5">
        <f t="shared" si="570"/>
        <v>0</v>
      </c>
      <c r="TDU75" s="5">
        <f t="shared" si="570"/>
        <v>0</v>
      </c>
      <c r="TDV75" s="5">
        <f t="shared" si="570"/>
        <v>0</v>
      </c>
      <c r="TDW75" s="5">
        <f t="shared" si="570"/>
        <v>0</v>
      </c>
      <c r="TDX75" s="5">
        <f t="shared" si="570"/>
        <v>0</v>
      </c>
      <c r="TDY75" s="5">
        <f t="shared" si="570"/>
        <v>0</v>
      </c>
      <c r="TDZ75" s="5">
        <f t="shared" si="570"/>
        <v>0</v>
      </c>
      <c r="TEA75" s="5">
        <f t="shared" si="570"/>
        <v>0</v>
      </c>
      <c r="TEB75" s="5">
        <f t="shared" si="570"/>
        <v>0</v>
      </c>
      <c r="TEC75" s="5">
        <f t="shared" si="570"/>
        <v>0</v>
      </c>
      <c r="TED75" s="5">
        <f t="shared" si="570"/>
        <v>0</v>
      </c>
      <c r="TEE75" s="5">
        <f t="shared" si="570"/>
        <v>0</v>
      </c>
      <c r="TEF75" s="5">
        <f t="shared" si="570"/>
        <v>0</v>
      </c>
      <c r="TEG75" s="5">
        <f t="shared" si="570"/>
        <v>0</v>
      </c>
      <c r="TEH75" s="5">
        <f t="shared" si="570"/>
        <v>0</v>
      </c>
      <c r="TEI75" s="5">
        <f t="shared" si="570"/>
        <v>0</v>
      </c>
      <c r="TEJ75" s="5">
        <f t="shared" si="570"/>
        <v>0</v>
      </c>
      <c r="TEK75" s="5">
        <f t="shared" si="570"/>
        <v>0</v>
      </c>
      <c r="TEL75" s="5">
        <f t="shared" si="570"/>
        <v>0</v>
      </c>
      <c r="TEM75" s="5">
        <f t="shared" si="570"/>
        <v>0</v>
      </c>
      <c r="TEN75" s="5">
        <f t="shared" si="570"/>
        <v>0</v>
      </c>
      <c r="TEO75" s="5">
        <f t="shared" si="570"/>
        <v>0</v>
      </c>
      <c r="TEP75" s="5">
        <f t="shared" si="570"/>
        <v>0</v>
      </c>
      <c r="TEQ75" s="5">
        <f t="shared" si="570"/>
        <v>0</v>
      </c>
      <c r="TER75" s="5">
        <f t="shared" si="570"/>
        <v>0</v>
      </c>
      <c r="TES75" s="5">
        <f t="shared" si="570"/>
        <v>0</v>
      </c>
      <c r="TET75" s="5">
        <f t="shared" si="570"/>
        <v>0</v>
      </c>
      <c r="TEU75" s="5">
        <f t="shared" si="570"/>
        <v>0</v>
      </c>
      <c r="TEV75" s="5">
        <f t="shared" si="570"/>
        <v>0</v>
      </c>
      <c r="TEW75" s="5">
        <f t="shared" si="570"/>
        <v>0</v>
      </c>
      <c r="TEX75" s="5">
        <f t="shared" si="570"/>
        <v>0</v>
      </c>
      <c r="TEY75" s="5">
        <f t="shared" si="570"/>
        <v>0</v>
      </c>
      <c r="TEZ75" s="5">
        <f t="shared" si="570"/>
        <v>0</v>
      </c>
      <c r="TFA75" s="5">
        <f t="shared" si="570"/>
        <v>0</v>
      </c>
      <c r="TFB75" s="5">
        <f t="shared" si="570"/>
        <v>0</v>
      </c>
      <c r="TFC75" s="5">
        <f t="shared" si="570"/>
        <v>0</v>
      </c>
      <c r="TFD75" s="5">
        <f t="shared" si="570"/>
        <v>0</v>
      </c>
      <c r="TFE75" s="5">
        <f t="shared" si="570"/>
        <v>0</v>
      </c>
      <c r="TFF75" s="5">
        <f t="shared" si="570"/>
        <v>0</v>
      </c>
      <c r="TFG75" s="5">
        <f t="shared" si="570"/>
        <v>0</v>
      </c>
      <c r="TFH75" s="5">
        <f t="shared" si="570"/>
        <v>0</v>
      </c>
      <c r="TFI75" s="5">
        <f t="shared" si="570"/>
        <v>0</v>
      </c>
      <c r="TFJ75" s="5">
        <f t="shared" si="570"/>
        <v>0</v>
      </c>
      <c r="TFK75" s="5">
        <f t="shared" si="570"/>
        <v>0</v>
      </c>
      <c r="TFL75" s="5">
        <f t="shared" si="570"/>
        <v>0</v>
      </c>
      <c r="TFM75" s="5">
        <f t="shared" si="570"/>
        <v>0</v>
      </c>
      <c r="TFN75" s="5">
        <f t="shared" si="570"/>
        <v>0</v>
      </c>
      <c r="TFO75" s="5">
        <f t="shared" si="570"/>
        <v>0</v>
      </c>
      <c r="TFP75" s="5">
        <f t="shared" si="570"/>
        <v>0</v>
      </c>
      <c r="TFQ75" s="5">
        <f t="shared" si="570"/>
        <v>0</v>
      </c>
      <c r="TFR75" s="5">
        <f t="shared" si="570"/>
        <v>0</v>
      </c>
      <c r="TFS75" s="5">
        <f t="shared" si="570"/>
        <v>0</v>
      </c>
      <c r="TFT75" s="5">
        <f t="shared" si="570"/>
        <v>0</v>
      </c>
      <c r="TFU75" s="5">
        <f t="shared" si="570"/>
        <v>0</v>
      </c>
      <c r="TFV75" s="5">
        <f t="shared" si="570"/>
        <v>0</v>
      </c>
      <c r="TFW75" s="5">
        <f t="shared" si="570"/>
        <v>0</v>
      </c>
      <c r="TFX75" s="5">
        <f t="shared" si="570"/>
        <v>0</v>
      </c>
      <c r="TFY75" s="5">
        <f t="shared" si="570"/>
        <v>0</v>
      </c>
      <c r="TFZ75" s="5">
        <f t="shared" si="570"/>
        <v>0</v>
      </c>
      <c r="TGA75" s="5">
        <f t="shared" ref="TGA75:TIL75" si="571">IF(TGA2&gt;year_stop,0,TFZ78)</f>
        <v>0</v>
      </c>
      <c r="TGB75" s="5">
        <f t="shared" si="571"/>
        <v>0</v>
      </c>
      <c r="TGC75" s="5">
        <f t="shared" si="571"/>
        <v>0</v>
      </c>
      <c r="TGD75" s="5">
        <f t="shared" si="571"/>
        <v>0</v>
      </c>
      <c r="TGE75" s="5">
        <f t="shared" si="571"/>
        <v>0</v>
      </c>
      <c r="TGF75" s="5">
        <f t="shared" si="571"/>
        <v>0</v>
      </c>
      <c r="TGG75" s="5">
        <f t="shared" si="571"/>
        <v>0</v>
      </c>
      <c r="TGH75" s="5">
        <f t="shared" si="571"/>
        <v>0</v>
      </c>
      <c r="TGI75" s="5">
        <f t="shared" si="571"/>
        <v>0</v>
      </c>
      <c r="TGJ75" s="5">
        <f t="shared" si="571"/>
        <v>0</v>
      </c>
      <c r="TGK75" s="5">
        <f t="shared" si="571"/>
        <v>0</v>
      </c>
      <c r="TGL75" s="5">
        <f t="shared" si="571"/>
        <v>0</v>
      </c>
      <c r="TGM75" s="5">
        <f t="shared" si="571"/>
        <v>0</v>
      </c>
      <c r="TGN75" s="5">
        <f t="shared" si="571"/>
        <v>0</v>
      </c>
      <c r="TGO75" s="5">
        <f t="shared" si="571"/>
        <v>0</v>
      </c>
      <c r="TGP75" s="5">
        <f t="shared" si="571"/>
        <v>0</v>
      </c>
      <c r="TGQ75" s="5">
        <f t="shared" si="571"/>
        <v>0</v>
      </c>
      <c r="TGR75" s="5">
        <f t="shared" si="571"/>
        <v>0</v>
      </c>
      <c r="TGS75" s="5">
        <f t="shared" si="571"/>
        <v>0</v>
      </c>
      <c r="TGT75" s="5">
        <f t="shared" si="571"/>
        <v>0</v>
      </c>
      <c r="TGU75" s="5">
        <f t="shared" si="571"/>
        <v>0</v>
      </c>
      <c r="TGV75" s="5">
        <f t="shared" si="571"/>
        <v>0</v>
      </c>
      <c r="TGW75" s="5">
        <f t="shared" si="571"/>
        <v>0</v>
      </c>
      <c r="TGX75" s="5">
        <f t="shared" si="571"/>
        <v>0</v>
      </c>
      <c r="TGY75" s="5">
        <f t="shared" si="571"/>
        <v>0</v>
      </c>
      <c r="TGZ75" s="5">
        <f t="shared" si="571"/>
        <v>0</v>
      </c>
      <c r="THA75" s="5">
        <f t="shared" si="571"/>
        <v>0</v>
      </c>
      <c r="THB75" s="5">
        <f t="shared" si="571"/>
        <v>0</v>
      </c>
      <c r="THC75" s="5">
        <f t="shared" si="571"/>
        <v>0</v>
      </c>
      <c r="THD75" s="5">
        <f t="shared" si="571"/>
        <v>0</v>
      </c>
      <c r="THE75" s="5">
        <f t="shared" si="571"/>
        <v>0</v>
      </c>
      <c r="THF75" s="5">
        <f t="shared" si="571"/>
        <v>0</v>
      </c>
      <c r="THG75" s="5">
        <f t="shared" si="571"/>
        <v>0</v>
      </c>
      <c r="THH75" s="5">
        <f t="shared" si="571"/>
        <v>0</v>
      </c>
      <c r="THI75" s="5">
        <f t="shared" si="571"/>
        <v>0</v>
      </c>
      <c r="THJ75" s="5">
        <f t="shared" si="571"/>
        <v>0</v>
      </c>
      <c r="THK75" s="5">
        <f t="shared" si="571"/>
        <v>0</v>
      </c>
      <c r="THL75" s="5">
        <f t="shared" si="571"/>
        <v>0</v>
      </c>
      <c r="THM75" s="5">
        <f t="shared" si="571"/>
        <v>0</v>
      </c>
      <c r="THN75" s="5">
        <f t="shared" si="571"/>
        <v>0</v>
      </c>
      <c r="THO75" s="5">
        <f t="shared" si="571"/>
        <v>0</v>
      </c>
      <c r="THP75" s="5">
        <f t="shared" si="571"/>
        <v>0</v>
      </c>
      <c r="THQ75" s="5">
        <f t="shared" si="571"/>
        <v>0</v>
      </c>
      <c r="THR75" s="5">
        <f t="shared" si="571"/>
        <v>0</v>
      </c>
      <c r="THS75" s="5">
        <f t="shared" si="571"/>
        <v>0</v>
      </c>
      <c r="THT75" s="5">
        <f t="shared" si="571"/>
        <v>0</v>
      </c>
      <c r="THU75" s="5">
        <f t="shared" si="571"/>
        <v>0</v>
      </c>
      <c r="THV75" s="5">
        <f t="shared" si="571"/>
        <v>0</v>
      </c>
      <c r="THW75" s="5">
        <f t="shared" si="571"/>
        <v>0</v>
      </c>
      <c r="THX75" s="5">
        <f t="shared" si="571"/>
        <v>0</v>
      </c>
      <c r="THY75" s="5">
        <f t="shared" si="571"/>
        <v>0</v>
      </c>
      <c r="THZ75" s="5">
        <f t="shared" si="571"/>
        <v>0</v>
      </c>
      <c r="TIA75" s="5">
        <f t="shared" si="571"/>
        <v>0</v>
      </c>
      <c r="TIB75" s="5">
        <f t="shared" si="571"/>
        <v>0</v>
      </c>
      <c r="TIC75" s="5">
        <f t="shared" si="571"/>
        <v>0</v>
      </c>
      <c r="TID75" s="5">
        <f t="shared" si="571"/>
        <v>0</v>
      </c>
      <c r="TIE75" s="5">
        <f t="shared" si="571"/>
        <v>0</v>
      </c>
      <c r="TIF75" s="5">
        <f t="shared" si="571"/>
        <v>0</v>
      </c>
      <c r="TIG75" s="5">
        <f t="shared" si="571"/>
        <v>0</v>
      </c>
      <c r="TIH75" s="5">
        <f t="shared" si="571"/>
        <v>0</v>
      </c>
      <c r="TII75" s="5">
        <f t="shared" si="571"/>
        <v>0</v>
      </c>
      <c r="TIJ75" s="5">
        <f t="shared" si="571"/>
        <v>0</v>
      </c>
      <c r="TIK75" s="5">
        <f t="shared" si="571"/>
        <v>0</v>
      </c>
      <c r="TIL75" s="5">
        <f t="shared" si="571"/>
        <v>0</v>
      </c>
      <c r="TIM75" s="5">
        <f t="shared" ref="TIM75:TKX75" si="572">IF(TIM2&gt;year_stop,0,TIL78)</f>
        <v>0</v>
      </c>
      <c r="TIN75" s="5">
        <f t="shared" si="572"/>
        <v>0</v>
      </c>
      <c r="TIO75" s="5">
        <f t="shared" si="572"/>
        <v>0</v>
      </c>
      <c r="TIP75" s="5">
        <f t="shared" si="572"/>
        <v>0</v>
      </c>
      <c r="TIQ75" s="5">
        <f t="shared" si="572"/>
        <v>0</v>
      </c>
      <c r="TIR75" s="5">
        <f t="shared" si="572"/>
        <v>0</v>
      </c>
      <c r="TIS75" s="5">
        <f t="shared" si="572"/>
        <v>0</v>
      </c>
      <c r="TIT75" s="5">
        <f t="shared" si="572"/>
        <v>0</v>
      </c>
      <c r="TIU75" s="5">
        <f t="shared" si="572"/>
        <v>0</v>
      </c>
      <c r="TIV75" s="5">
        <f t="shared" si="572"/>
        <v>0</v>
      </c>
      <c r="TIW75" s="5">
        <f t="shared" si="572"/>
        <v>0</v>
      </c>
      <c r="TIX75" s="5">
        <f t="shared" si="572"/>
        <v>0</v>
      </c>
      <c r="TIY75" s="5">
        <f t="shared" si="572"/>
        <v>0</v>
      </c>
      <c r="TIZ75" s="5">
        <f t="shared" si="572"/>
        <v>0</v>
      </c>
      <c r="TJA75" s="5">
        <f t="shared" si="572"/>
        <v>0</v>
      </c>
      <c r="TJB75" s="5">
        <f t="shared" si="572"/>
        <v>0</v>
      </c>
      <c r="TJC75" s="5">
        <f t="shared" si="572"/>
        <v>0</v>
      </c>
      <c r="TJD75" s="5">
        <f t="shared" si="572"/>
        <v>0</v>
      </c>
      <c r="TJE75" s="5">
        <f t="shared" si="572"/>
        <v>0</v>
      </c>
      <c r="TJF75" s="5">
        <f t="shared" si="572"/>
        <v>0</v>
      </c>
      <c r="TJG75" s="5">
        <f t="shared" si="572"/>
        <v>0</v>
      </c>
      <c r="TJH75" s="5">
        <f t="shared" si="572"/>
        <v>0</v>
      </c>
      <c r="TJI75" s="5">
        <f t="shared" si="572"/>
        <v>0</v>
      </c>
      <c r="TJJ75" s="5">
        <f t="shared" si="572"/>
        <v>0</v>
      </c>
      <c r="TJK75" s="5">
        <f t="shared" si="572"/>
        <v>0</v>
      </c>
      <c r="TJL75" s="5">
        <f t="shared" si="572"/>
        <v>0</v>
      </c>
      <c r="TJM75" s="5">
        <f t="shared" si="572"/>
        <v>0</v>
      </c>
      <c r="TJN75" s="5">
        <f t="shared" si="572"/>
        <v>0</v>
      </c>
      <c r="TJO75" s="5">
        <f t="shared" si="572"/>
        <v>0</v>
      </c>
      <c r="TJP75" s="5">
        <f t="shared" si="572"/>
        <v>0</v>
      </c>
      <c r="TJQ75" s="5">
        <f t="shared" si="572"/>
        <v>0</v>
      </c>
      <c r="TJR75" s="5">
        <f t="shared" si="572"/>
        <v>0</v>
      </c>
      <c r="TJS75" s="5">
        <f t="shared" si="572"/>
        <v>0</v>
      </c>
      <c r="TJT75" s="5">
        <f t="shared" si="572"/>
        <v>0</v>
      </c>
      <c r="TJU75" s="5">
        <f t="shared" si="572"/>
        <v>0</v>
      </c>
      <c r="TJV75" s="5">
        <f t="shared" si="572"/>
        <v>0</v>
      </c>
      <c r="TJW75" s="5">
        <f t="shared" si="572"/>
        <v>0</v>
      </c>
      <c r="TJX75" s="5">
        <f t="shared" si="572"/>
        <v>0</v>
      </c>
      <c r="TJY75" s="5">
        <f t="shared" si="572"/>
        <v>0</v>
      </c>
      <c r="TJZ75" s="5">
        <f t="shared" si="572"/>
        <v>0</v>
      </c>
      <c r="TKA75" s="5">
        <f t="shared" si="572"/>
        <v>0</v>
      </c>
      <c r="TKB75" s="5">
        <f t="shared" si="572"/>
        <v>0</v>
      </c>
      <c r="TKC75" s="5">
        <f t="shared" si="572"/>
        <v>0</v>
      </c>
      <c r="TKD75" s="5">
        <f t="shared" si="572"/>
        <v>0</v>
      </c>
      <c r="TKE75" s="5">
        <f t="shared" si="572"/>
        <v>0</v>
      </c>
      <c r="TKF75" s="5">
        <f t="shared" si="572"/>
        <v>0</v>
      </c>
      <c r="TKG75" s="5">
        <f t="shared" si="572"/>
        <v>0</v>
      </c>
      <c r="TKH75" s="5">
        <f t="shared" si="572"/>
        <v>0</v>
      </c>
      <c r="TKI75" s="5">
        <f t="shared" si="572"/>
        <v>0</v>
      </c>
      <c r="TKJ75" s="5">
        <f t="shared" si="572"/>
        <v>0</v>
      </c>
      <c r="TKK75" s="5">
        <f t="shared" si="572"/>
        <v>0</v>
      </c>
      <c r="TKL75" s="5">
        <f t="shared" si="572"/>
        <v>0</v>
      </c>
      <c r="TKM75" s="5">
        <f t="shared" si="572"/>
        <v>0</v>
      </c>
      <c r="TKN75" s="5">
        <f t="shared" si="572"/>
        <v>0</v>
      </c>
      <c r="TKO75" s="5">
        <f t="shared" si="572"/>
        <v>0</v>
      </c>
      <c r="TKP75" s="5">
        <f t="shared" si="572"/>
        <v>0</v>
      </c>
      <c r="TKQ75" s="5">
        <f t="shared" si="572"/>
        <v>0</v>
      </c>
      <c r="TKR75" s="5">
        <f t="shared" si="572"/>
        <v>0</v>
      </c>
      <c r="TKS75" s="5">
        <f t="shared" si="572"/>
        <v>0</v>
      </c>
      <c r="TKT75" s="5">
        <f t="shared" si="572"/>
        <v>0</v>
      </c>
      <c r="TKU75" s="5">
        <f t="shared" si="572"/>
        <v>0</v>
      </c>
      <c r="TKV75" s="5">
        <f t="shared" si="572"/>
        <v>0</v>
      </c>
      <c r="TKW75" s="5">
        <f t="shared" si="572"/>
        <v>0</v>
      </c>
      <c r="TKX75" s="5">
        <f t="shared" si="572"/>
        <v>0</v>
      </c>
      <c r="TKY75" s="5">
        <f t="shared" ref="TKY75:TNJ75" si="573">IF(TKY2&gt;year_stop,0,TKX78)</f>
        <v>0</v>
      </c>
      <c r="TKZ75" s="5">
        <f t="shared" si="573"/>
        <v>0</v>
      </c>
      <c r="TLA75" s="5">
        <f t="shared" si="573"/>
        <v>0</v>
      </c>
      <c r="TLB75" s="5">
        <f t="shared" si="573"/>
        <v>0</v>
      </c>
      <c r="TLC75" s="5">
        <f t="shared" si="573"/>
        <v>0</v>
      </c>
      <c r="TLD75" s="5">
        <f t="shared" si="573"/>
        <v>0</v>
      </c>
      <c r="TLE75" s="5">
        <f t="shared" si="573"/>
        <v>0</v>
      </c>
      <c r="TLF75" s="5">
        <f t="shared" si="573"/>
        <v>0</v>
      </c>
      <c r="TLG75" s="5">
        <f t="shared" si="573"/>
        <v>0</v>
      </c>
      <c r="TLH75" s="5">
        <f t="shared" si="573"/>
        <v>0</v>
      </c>
      <c r="TLI75" s="5">
        <f t="shared" si="573"/>
        <v>0</v>
      </c>
      <c r="TLJ75" s="5">
        <f t="shared" si="573"/>
        <v>0</v>
      </c>
      <c r="TLK75" s="5">
        <f t="shared" si="573"/>
        <v>0</v>
      </c>
      <c r="TLL75" s="5">
        <f t="shared" si="573"/>
        <v>0</v>
      </c>
      <c r="TLM75" s="5">
        <f t="shared" si="573"/>
        <v>0</v>
      </c>
      <c r="TLN75" s="5">
        <f t="shared" si="573"/>
        <v>0</v>
      </c>
      <c r="TLO75" s="5">
        <f t="shared" si="573"/>
        <v>0</v>
      </c>
      <c r="TLP75" s="5">
        <f t="shared" si="573"/>
        <v>0</v>
      </c>
      <c r="TLQ75" s="5">
        <f t="shared" si="573"/>
        <v>0</v>
      </c>
      <c r="TLR75" s="5">
        <f t="shared" si="573"/>
        <v>0</v>
      </c>
      <c r="TLS75" s="5">
        <f t="shared" si="573"/>
        <v>0</v>
      </c>
      <c r="TLT75" s="5">
        <f t="shared" si="573"/>
        <v>0</v>
      </c>
      <c r="TLU75" s="5">
        <f t="shared" si="573"/>
        <v>0</v>
      </c>
      <c r="TLV75" s="5">
        <f t="shared" si="573"/>
        <v>0</v>
      </c>
      <c r="TLW75" s="5">
        <f t="shared" si="573"/>
        <v>0</v>
      </c>
      <c r="TLX75" s="5">
        <f t="shared" si="573"/>
        <v>0</v>
      </c>
      <c r="TLY75" s="5">
        <f t="shared" si="573"/>
        <v>0</v>
      </c>
      <c r="TLZ75" s="5">
        <f t="shared" si="573"/>
        <v>0</v>
      </c>
      <c r="TMA75" s="5">
        <f t="shared" si="573"/>
        <v>0</v>
      </c>
      <c r="TMB75" s="5">
        <f t="shared" si="573"/>
        <v>0</v>
      </c>
      <c r="TMC75" s="5">
        <f t="shared" si="573"/>
        <v>0</v>
      </c>
      <c r="TMD75" s="5">
        <f t="shared" si="573"/>
        <v>0</v>
      </c>
      <c r="TME75" s="5">
        <f t="shared" si="573"/>
        <v>0</v>
      </c>
      <c r="TMF75" s="5">
        <f t="shared" si="573"/>
        <v>0</v>
      </c>
      <c r="TMG75" s="5">
        <f t="shared" si="573"/>
        <v>0</v>
      </c>
      <c r="TMH75" s="5">
        <f t="shared" si="573"/>
        <v>0</v>
      </c>
      <c r="TMI75" s="5">
        <f t="shared" si="573"/>
        <v>0</v>
      </c>
      <c r="TMJ75" s="5">
        <f t="shared" si="573"/>
        <v>0</v>
      </c>
      <c r="TMK75" s="5">
        <f t="shared" si="573"/>
        <v>0</v>
      </c>
      <c r="TML75" s="5">
        <f t="shared" si="573"/>
        <v>0</v>
      </c>
      <c r="TMM75" s="5">
        <f t="shared" si="573"/>
        <v>0</v>
      </c>
      <c r="TMN75" s="5">
        <f t="shared" si="573"/>
        <v>0</v>
      </c>
      <c r="TMO75" s="5">
        <f t="shared" si="573"/>
        <v>0</v>
      </c>
      <c r="TMP75" s="5">
        <f t="shared" si="573"/>
        <v>0</v>
      </c>
      <c r="TMQ75" s="5">
        <f t="shared" si="573"/>
        <v>0</v>
      </c>
      <c r="TMR75" s="5">
        <f t="shared" si="573"/>
        <v>0</v>
      </c>
      <c r="TMS75" s="5">
        <f t="shared" si="573"/>
        <v>0</v>
      </c>
      <c r="TMT75" s="5">
        <f t="shared" si="573"/>
        <v>0</v>
      </c>
      <c r="TMU75" s="5">
        <f t="shared" si="573"/>
        <v>0</v>
      </c>
      <c r="TMV75" s="5">
        <f t="shared" si="573"/>
        <v>0</v>
      </c>
      <c r="TMW75" s="5">
        <f t="shared" si="573"/>
        <v>0</v>
      </c>
      <c r="TMX75" s="5">
        <f t="shared" si="573"/>
        <v>0</v>
      </c>
      <c r="TMY75" s="5">
        <f t="shared" si="573"/>
        <v>0</v>
      </c>
      <c r="TMZ75" s="5">
        <f t="shared" si="573"/>
        <v>0</v>
      </c>
      <c r="TNA75" s="5">
        <f t="shared" si="573"/>
        <v>0</v>
      </c>
      <c r="TNB75" s="5">
        <f t="shared" si="573"/>
        <v>0</v>
      </c>
      <c r="TNC75" s="5">
        <f t="shared" si="573"/>
        <v>0</v>
      </c>
      <c r="TND75" s="5">
        <f t="shared" si="573"/>
        <v>0</v>
      </c>
      <c r="TNE75" s="5">
        <f t="shared" si="573"/>
        <v>0</v>
      </c>
      <c r="TNF75" s="5">
        <f t="shared" si="573"/>
        <v>0</v>
      </c>
      <c r="TNG75" s="5">
        <f t="shared" si="573"/>
        <v>0</v>
      </c>
      <c r="TNH75" s="5">
        <f t="shared" si="573"/>
        <v>0</v>
      </c>
      <c r="TNI75" s="5">
        <f t="shared" si="573"/>
        <v>0</v>
      </c>
      <c r="TNJ75" s="5">
        <f t="shared" si="573"/>
        <v>0</v>
      </c>
      <c r="TNK75" s="5">
        <f t="shared" ref="TNK75:TPV75" si="574">IF(TNK2&gt;year_stop,0,TNJ78)</f>
        <v>0</v>
      </c>
      <c r="TNL75" s="5">
        <f t="shared" si="574"/>
        <v>0</v>
      </c>
      <c r="TNM75" s="5">
        <f t="shared" si="574"/>
        <v>0</v>
      </c>
      <c r="TNN75" s="5">
        <f t="shared" si="574"/>
        <v>0</v>
      </c>
      <c r="TNO75" s="5">
        <f t="shared" si="574"/>
        <v>0</v>
      </c>
      <c r="TNP75" s="5">
        <f t="shared" si="574"/>
        <v>0</v>
      </c>
      <c r="TNQ75" s="5">
        <f t="shared" si="574"/>
        <v>0</v>
      </c>
      <c r="TNR75" s="5">
        <f t="shared" si="574"/>
        <v>0</v>
      </c>
      <c r="TNS75" s="5">
        <f t="shared" si="574"/>
        <v>0</v>
      </c>
      <c r="TNT75" s="5">
        <f t="shared" si="574"/>
        <v>0</v>
      </c>
      <c r="TNU75" s="5">
        <f t="shared" si="574"/>
        <v>0</v>
      </c>
      <c r="TNV75" s="5">
        <f t="shared" si="574"/>
        <v>0</v>
      </c>
      <c r="TNW75" s="5">
        <f t="shared" si="574"/>
        <v>0</v>
      </c>
      <c r="TNX75" s="5">
        <f t="shared" si="574"/>
        <v>0</v>
      </c>
      <c r="TNY75" s="5">
        <f t="shared" si="574"/>
        <v>0</v>
      </c>
      <c r="TNZ75" s="5">
        <f t="shared" si="574"/>
        <v>0</v>
      </c>
      <c r="TOA75" s="5">
        <f t="shared" si="574"/>
        <v>0</v>
      </c>
      <c r="TOB75" s="5">
        <f t="shared" si="574"/>
        <v>0</v>
      </c>
      <c r="TOC75" s="5">
        <f t="shared" si="574"/>
        <v>0</v>
      </c>
      <c r="TOD75" s="5">
        <f t="shared" si="574"/>
        <v>0</v>
      </c>
      <c r="TOE75" s="5">
        <f t="shared" si="574"/>
        <v>0</v>
      </c>
      <c r="TOF75" s="5">
        <f t="shared" si="574"/>
        <v>0</v>
      </c>
      <c r="TOG75" s="5">
        <f t="shared" si="574"/>
        <v>0</v>
      </c>
      <c r="TOH75" s="5">
        <f t="shared" si="574"/>
        <v>0</v>
      </c>
      <c r="TOI75" s="5">
        <f t="shared" si="574"/>
        <v>0</v>
      </c>
      <c r="TOJ75" s="5">
        <f t="shared" si="574"/>
        <v>0</v>
      </c>
      <c r="TOK75" s="5">
        <f t="shared" si="574"/>
        <v>0</v>
      </c>
      <c r="TOL75" s="5">
        <f t="shared" si="574"/>
        <v>0</v>
      </c>
      <c r="TOM75" s="5">
        <f t="shared" si="574"/>
        <v>0</v>
      </c>
      <c r="TON75" s="5">
        <f t="shared" si="574"/>
        <v>0</v>
      </c>
      <c r="TOO75" s="5">
        <f t="shared" si="574"/>
        <v>0</v>
      </c>
      <c r="TOP75" s="5">
        <f t="shared" si="574"/>
        <v>0</v>
      </c>
      <c r="TOQ75" s="5">
        <f t="shared" si="574"/>
        <v>0</v>
      </c>
      <c r="TOR75" s="5">
        <f t="shared" si="574"/>
        <v>0</v>
      </c>
      <c r="TOS75" s="5">
        <f t="shared" si="574"/>
        <v>0</v>
      </c>
      <c r="TOT75" s="5">
        <f t="shared" si="574"/>
        <v>0</v>
      </c>
      <c r="TOU75" s="5">
        <f t="shared" si="574"/>
        <v>0</v>
      </c>
      <c r="TOV75" s="5">
        <f t="shared" si="574"/>
        <v>0</v>
      </c>
      <c r="TOW75" s="5">
        <f t="shared" si="574"/>
        <v>0</v>
      </c>
      <c r="TOX75" s="5">
        <f t="shared" si="574"/>
        <v>0</v>
      </c>
      <c r="TOY75" s="5">
        <f t="shared" si="574"/>
        <v>0</v>
      </c>
      <c r="TOZ75" s="5">
        <f t="shared" si="574"/>
        <v>0</v>
      </c>
      <c r="TPA75" s="5">
        <f t="shared" si="574"/>
        <v>0</v>
      </c>
      <c r="TPB75" s="5">
        <f t="shared" si="574"/>
        <v>0</v>
      </c>
      <c r="TPC75" s="5">
        <f t="shared" si="574"/>
        <v>0</v>
      </c>
      <c r="TPD75" s="5">
        <f t="shared" si="574"/>
        <v>0</v>
      </c>
      <c r="TPE75" s="5">
        <f t="shared" si="574"/>
        <v>0</v>
      </c>
      <c r="TPF75" s="5">
        <f t="shared" si="574"/>
        <v>0</v>
      </c>
      <c r="TPG75" s="5">
        <f t="shared" si="574"/>
        <v>0</v>
      </c>
      <c r="TPH75" s="5">
        <f t="shared" si="574"/>
        <v>0</v>
      </c>
      <c r="TPI75" s="5">
        <f t="shared" si="574"/>
        <v>0</v>
      </c>
      <c r="TPJ75" s="5">
        <f t="shared" si="574"/>
        <v>0</v>
      </c>
      <c r="TPK75" s="5">
        <f t="shared" si="574"/>
        <v>0</v>
      </c>
      <c r="TPL75" s="5">
        <f t="shared" si="574"/>
        <v>0</v>
      </c>
      <c r="TPM75" s="5">
        <f t="shared" si="574"/>
        <v>0</v>
      </c>
      <c r="TPN75" s="5">
        <f t="shared" si="574"/>
        <v>0</v>
      </c>
      <c r="TPO75" s="5">
        <f t="shared" si="574"/>
        <v>0</v>
      </c>
      <c r="TPP75" s="5">
        <f t="shared" si="574"/>
        <v>0</v>
      </c>
      <c r="TPQ75" s="5">
        <f t="shared" si="574"/>
        <v>0</v>
      </c>
      <c r="TPR75" s="5">
        <f t="shared" si="574"/>
        <v>0</v>
      </c>
      <c r="TPS75" s="5">
        <f t="shared" si="574"/>
        <v>0</v>
      </c>
      <c r="TPT75" s="5">
        <f t="shared" si="574"/>
        <v>0</v>
      </c>
      <c r="TPU75" s="5">
        <f t="shared" si="574"/>
        <v>0</v>
      </c>
      <c r="TPV75" s="5">
        <f t="shared" si="574"/>
        <v>0</v>
      </c>
      <c r="TPW75" s="5">
        <f t="shared" ref="TPW75:TSH75" si="575">IF(TPW2&gt;year_stop,0,TPV78)</f>
        <v>0</v>
      </c>
      <c r="TPX75" s="5">
        <f t="shared" si="575"/>
        <v>0</v>
      </c>
      <c r="TPY75" s="5">
        <f t="shared" si="575"/>
        <v>0</v>
      </c>
      <c r="TPZ75" s="5">
        <f t="shared" si="575"/>
        <v>0</v>
      </c>
      <c r="TQA75" s="5">
        <f t="shared" si="575"/>
        <v>0</v>
      </c>
      <c r="TQB75" s="5">
        <f t="shared" si="575"/>
        <v>0</v>
      </c>
      <c r="TQC75" s="5">
        <f t="shared" si="575"/>
        <v>0</v>
      </c>
      <c r="TQD75" s="5">
        <f t="shared" si="575"/>
        <v>0</v>
      </c>
      <c r="TQE75" s="5">
        <f t="shared" si="575"/>
        <v>0</v>
      </c>
      <c r="TQF75" s="5">
        <f t="shared" si="575"/>
        <v>0</v>
      </c>
      <c r="TQG75" s="5">
        <f t="shared" si="575"/>
        <v>0</v>
      </c>
      <c r="TQH75" s="5">
        <f t="shared" si="575"/>
        <v>0</v>
      </c>
      <c r="TQI75" s="5">
        <f t="shared" si="575"/>
        <v>0</v>
      </c>
      <c r="TQJ75" s="5">
        <f t="shared" si="575"/>
        <v>0</v>
      </c>
      <c r="TQK75" s="5">
        <f t="shared" si="575"/>
        <v>0</v>
      </c>
      <c r="TQL75" s="5">
        <f t="shared" si="575"/>
        <v>0</v>
      </c>
      <c r="TQM75" s="5">
        <f t="shared" si="575"/>
        <v>0</v>
      </c>
      <c r="TQN75" s="5">
        <f t="shared" si="575"/>
        <v>0</v>
      </c>
      <c r="TQO75" s="5">
        <f t="shared" si="575"/>
        <v>0</v>
      </c>
      <c r="TQP75" s="5">
        <f t="shared" si="575"/>
        <v>0</v>
      </c>
      <c r="TQQ75" s="5">
        <f t="shared" si="575"/>
        <v>0</v>
      </c>
      <c r="TQR75" s="5">
        <f t="shared" si="575"/>
        <v>0</v>
      </c>
      <c r="TQS75" s="5">
        <f t="shared" si="575"/>
        <v>0</v>
      </c>
      <c r="TQT75" s="5">
        <f t="shared" si="575"/>
        <v>0</v>
      </c>
      <c r="TQU75" s="5">
        <f t="shared" si="575"/>
        <v>0</v>
      </c>
      <c r="TQV75" s="5">
        <f t="shared" si="575"/>
        <v>0</v>
      </c>
      <c r="TQW75" s="5">
        <f t="shared" si="575"/>
        <v>0</v>
      </c>
      <c r="TQX75" s="5">
        <f t="shared" si="575"/>
        <v>0</v>
      </c>
      <c r="TQY75" s="5">
        <f t="shared" si="575"/>
        <v>0</v>
      </c>
      <c r="TQZ75" s="5">
        <f t="shared" si="575"/>
        <v>0</v>
      </c>
      <c r="TRA75" s="5">
        <f t="shared" si="575"/>
        <v>0</v>
      </c>
      <c r="TRB75" s="5">
        <f t="shared" si="575"/>
        <v>0</v>
      </c>
      <c r="TRC75" s="5">
        <f t="shared" si="575"/>
        <v>0</v>
      </c>
      <c r="TRD75" s="5">
        <f t="shared" si="575"/>
        <v>0</v>
      </c>
      <c r="TRE75" s="5">
        <f t="shared" si="575"/>
        <v>0</v>
      </c>
      <c r="TRF75" s="5">
        <f t="shared" si="575"/>
        <v>0</v>
      </c>
      <c r="TRG75" s="5">
        <f t="shared" si="575"/>
        <v>0</v>
      </c>
      <c r="TRH75" s="5">
        <f t="shared" si="575"/>
        <v>0</v>
      </c>
      <c r="TRI75" s="5">
        <f t="shared" si="575"/>
        <v>0</v>
      </c>
      <c r="TRJ75" s="5">
        <f t="shared" si="575"/>
        <v>0</v>
      </c>
      <c r="TRK75" s="5">
        <f t="shared" si="575"/>
        <v>0</v>
      </c>
      <c r="TRL75" s="5">
        <f t="shared" si="575"/>
        <v>0</v>
      </c>
      <c r="TRM75" s="5">
        <f t="shared" si="575"/>
        <v>0</v>
      </c>
      <c r="TRN75" s="5">
        <f t="shared" si="575"/>
        <v>0</v>
      </c>
      <c r="TRO75" s="5">
        <f t="shared" si="575"/>
        <v>0</v>
      </c>
      <c r="TRP75" s="5">
        <f t="shared" si="575"/>
        <v>0</v>
      </c>
      <c r="TRQ75" s="5">
        <f t="shared" si="575"/>
        <v>0</v>
      </c>
      <c r="TRR75" s="5">
        <f t="shared" si="575"/>
        <v>0</v>
      </c>
      <c r="TRS75" s="5">
        <f t="shared" si="575"/>
        <v>0</v>
      </c>
      <c r="TRT75" s="5">
        <f t="shared" si="575"/>
        <v>0</v>
      </c>
      <c r="TRU75" s="5">
        <f t="shared" si="575"/>
        <v>0</v>
      </c>
      <c r="TRV75" s="5">
        <f t="shared" si="575"/>
        <v>0</v>
      </c>
      <c r="TRW75" s="5">
        <f t="shared" si="575"/>
        <v>0</v>
      </c>
      <c r="TRX75" s="5">
        <f t="shared" si="575"/>
        <v>0</v>
      </c>
      <c r="TRY75" s="5">
        <f t="shared" si="575"/>
        <v>0</v>
      </c>
      <c r="TRZ75" s="5">
        <f t="shared" si="575"/>
        <v>0</v>
      </c>
      <c r="TSA75" s="5">
        <f t="shared" si="575"/>
        <v>0</v>
      </c>
      <c r="TSB75" s="5">
        <f t="shared" si="575"/>
        <v>0</v>
      </c>
      <c r="TSC75" s="5">
        <f t="shared" si="575"/>
        <v>0</v>
      </c>
      <c r="TSD75" s="5">
        <f t="shared" si="575"/>
        <v>0</v>
      </c>
      <c r="TSE75" s="5">
        <f t="shared" si="575"/>
        <v>0</v>
      </c>
      <c r="TSF75" s="5">
        <f t="shared" si="575"/>
        <v>0</v>
      </c>
      <c r="TSG75" s="5">
        <f t="shared" si="575"/>
        <v>0</v>
      </c>
      <c r="TSH75" s="5">
        <f t="shared" si="575"/>
        <v>0</v>
      </c>
      <c r="TSI75" s="5">
        <f t="shared" ref="TSI75:TUT75" si="576">IF(TSI2&gt;year_stop,0,TSH78)</f>
        <v>0</v>
      </c>
      <c r="TSJ75" s="5">
        <f t="shared" si="576"/>
        <v>0</v>
      </c>
      <c r="TSK75" s="5">
        <f t="shared" si="576"/>
        <v>0</v>
      </c>
      <c r="TSL75" s="5">
        <f t="shared" si="576"/>
        <v>0</v>
      </c>
      <c r="TSM75" s="5">
        <f t="shared" si="576"/>
        <v>0</v>
      </c>
      <c r="TSN75" s="5">
        <f t="shared" si="576"/>
        <v>0</v>
      </c>
      <c r="TSO75" s="5">
        <f t="shared" si="576"/>
        <v>0</v>
      </c>
      <c r="TSP75" s="5">
        <f t="shared" si="576"/>
        <v>0</v>
      </c>
      <c r="TSQ75" s="5">
        <f t="shared" si="576"/>
        <v>0</v>
      </c>
      <c r="TSR75" s="5">
        <f t="shared" si="576"/>
        <v>0</v>
      </c>
      <c r="TSS75" s="5">
        <f t="shared" si="576"/>
        <v>0</v>
      </c>
      <c r="TST75" s="5">
        <f t="shared" si="576"/>
        <v>0</v>
      </c>
      <c r="TSU75" s="5">
        <f t="shared" si="576"/>
        <v>0</v>
      </c>
      <c r="TSV75" s="5">
        <f t="shared" si="576"/>
        <v>0</v>
      </c>
      <c r="TSW75" s="5">
        <f t="shared" si="576"/>
        <v>0</v>
      </c>
      <c r="TSX75" s="5">
        <f t="shared" si="576"/>
        <v>0</v>
      </c>
      <c r="TSY75" s="5">
        <f t="shared" si="576"/>
        <v>0</v>
      </c>
      <c r="TSZ75" s="5">
        <f t="shared" si="576"/>
        <v>0</v>
      </c>
      <c r="TTA75" s="5">
        <f t="shared" si="576"/>
        <v>0</v>
      </c>
      <c r="TTB75" s="5">
        <f t="shared" si="576"/>
        <v>0</v>
      </c>
      <c r="TTC75" s="5">
        <f t="shared" si="576"/>
        <v>0</v>
      </c>
      <c r="TTD75" s="5">
        <f t="shared" si="576"/>
        <v>0</v>
      </c>
      <c r="TTE75" s="5">
        <f t="shared" si="576"/>
        <v>0</v>
      </c>
      <c r="TTF75" s="5">
        <f t="shared" si="576"/>
        <v>0</v>
      </c>
      <c r="TTG75" s="5">
        <f t="shared" si="576"/>
        <v>0</v>
      </c>
      <c r="TTH75" s="5">
        <f t="shared" si="576"/>
        <v>0</v>
      </c>
      <c r="TTI75" s="5">
        <f t="shared" si="576"/>
        <v>0</v>
      </c>
      <c r="TTJ75" s="5">
        <f t="shared" si="576"/>
        <v>0</v>
      </c>
      <c r="TTK75" s="5">
        <f t="shared" si="576"/>
        <v>0</v>
      </c>
      <c r="TTL75" s="5">
        <f t="shared" si="576"/>
        <v>0</v>
      </c>
      <c r="TTM75" s="5">
        <f t="shared" si="576"/>
        <v>0</v>
      </c>
      <c r="TTN75" s="5">
        <f t="shared" si="576"/>
        <v>0</v>
      </c>
      <c r="TTO75" s="5">
        <f t="shared" si="576"/>
        <v>0</v>
      </c>
      <c r="TTP75" s="5">
        <f t="shared" si="576"/>
        <v>0</v>
      </c>
      <c r="TTQ75" s="5">
        <f t="shared" si="576"/>
        <v>0</v>
      </c>
      <c r="TTR75" s="5">
        <f t="shared" si="576"/>
        <v>0</v>
      </c>
      <c r="TTS75" s="5">
        <f t="shared" si="576"/>
        <v>0</v>
      </c>
      <c r="TTT75" s="5">
        <f t="shared" si="576"/>
        <v>0</v>
      </c>
      <c r="TTU75" s="5">
        <f t="shared" si="576"/>
        <v>0</v>
      </c>
      <c r="TTV75" s="5">
        <f t="shared" si="576"/>
        <v>0</v>
      </c>
      <c r="TTW75" s="5">
        <f t="shared" si="576"/>
        <v>0</v>
      </c>
      <c r="TTX75" s="5">
        <f t="shared" si="576"/>
        <v>0</v>
      </c>
      <c r="TTY75" s="5">
        <f t="shared" si="576"/>
        <v>0</v>
      </c>
      <c r="TTZ75" s="5">
        <f t="shared" si="576"/>
        <v>0</v>
      </c>
      <c r="TUA75" s="5">
        <f t="shared" si="576"/>
        <v>0</v>
      </c>
      <c r="TUB75" s="5">
        <f t="shared" si="576"/>
        <v>0</v>
      </c>
      <c r="TUC75" s="5">
        <f t="shared" si="576"/>
        <v>0</v>
      </c>
      <c r="TUD75" s="5">
        <f t="shared" si="576"/>
        <v>0</v>
      </c>
      <c r="TUE75" s="5">
        <f t="shared" si="576"/>
        <v>0</v>
      </c>
      <c r="TUF75" s="5">
        <f t="shared" si="576"/>
        <v>0</v>
      </c>
      <c r="TUG75" s="5">
        <f t="shared" si="576"/>
        <v>0</v>
      </c>
      <c r="TUH75" s="5">
        <f t="shared" si="576"/>
        <v>0</v>
      </c>
      <c r="TUI75" s="5">
        <f t="shared" si="576"/>
        <v>0</v>
      </c>
      <c r="TUJ75" s="5">
        <f t="shared" si="576"/>
        <v>0</v>
      </c>
      <c r="TUK75" s="5">
        <f t="shared" si="576"/>
        <v>0</v>
      </c>
      <c r="TUL75" s="5">
        <f t="shared" si="576"/>
        <v>0</v>
      </c>
      <c r="TUM75" s="5">
        <f t="shared" si="576"/>
        <v>0</v>
      </c>
      <c r="TUN75" s="5">
        <f t="shared" si="576"/>
        <v>0</v>
      </c>
      <c r="TUO75" s="5">
        <f t="shared" si="576"/>
        <v>0</v>
      </c>
      <c r="TUP75" s="5">
        <f t="shared" si="576"/>
        <v>0</v>
      </c>
      <c r="TUQ75" s="5">
        <f t="shared" si="576"/>
        <v>0</v>
      </c>
      <c r="TUR75" s="5">
        <f t="shared" si="576"/>
        <v>0</v>
      </c>
      <c r="TUS75" s="5">
        <f t="shared" si="576"/>
        <v>0</v>
      </c>
      <c r="TUT75" s="5">
        <f t="shared" si="576"/>
        <v>0</v>
      </c>
      <c r="TUU75" s="5">
        <f t="shared" ref="TUU75:TXF75" si="577">IF(TUU2&gt;year_stop,0,TUT78)</f>
        <v>0</v>
      </c>
      <c r="TUV75" s="5">
        <f t="shared" si="577"/>
        <v>0</v>
      </c>
      <c r="TUW75" s="5">
        <f t="shared" si="577"/>
        <v>0</v>
      </c>
      <c r="TUX75" s="5">
        <f t="shared" si="577"/>
        <v>0</v>
      </c>
      <c r="TUY75" s="5">
        <f t="shared" si="577"/>
        <v>0</v>
      </c>
      <c r="TUZ75" s="5">
        <f t="shared" si="577"/>
        <v>0</v>
      </c>
      <c r="TVA75" s="5">
        <f t="shared" si="577"/>
        <v>0</v>
      </c>
      <c r="TVB75" s="5">
        <f t="shared" si="577"/>
        <v>0</v>
      </c>
      <c r="TVC75" s="5">
        <f t="shared" si="577"/>
        <v>0</v>
      </c>
      <c r="TVD75" s="5">
        <f t="shared" si="577"/>
        <v>0</v>
      </c>
      <c r="TVE75" s="5">
        <f t="shared" si="577"/>
        <v>0</v>
      </c>
      <c r="TVF75" s="5">
        <f t="shared" si="577"/>
        <v>0</v>
      </c>
      <c r="TVG75" s="5">
        <f t="shared" si="577"/>
        <v>0</v>
      </c>
      <c r="TVH75" s="5">
        <f t="shared" si="577"/>
        <v>0</v>
      </c>
      <c r="TVI75" s="5">
        <f t="shared" si="577"/>
        <v>0</v>
      </c>
      <c r="TVJ75" s="5">
        <f t="shared" si="577"/>
        <v>0</v>
      </c>
      <c r="TVK75" s="5">
        <f t="shared" si="577"/>
        <v>0</v>
      </c>
      <c r="TVL75" s="5">
        <f t="shared" si="577"/>
        <v>0</v>
      </c>
      <c r="TVM75" s="5">
        <f t="shared" si="577"/>
        <v>0</v>
      </c>
      <c r="TVN75" s="5">
        <f t="shared" si="577"/>
        <v>0</v>
      </c>
      <c r="TVO75" s="5">
        <f t="shared" si="577"/>
        <v>0</v>
      </c>
      <c r="TVP75" s="5">
        <f t="shared" si="577"/>
        <v>0</v>
      </c>
      <c r="TVQ75" s="5">
        <f t="shared" si="577"/>
        <v>0</v>
      </c>
      <c r="TVR75" s="5">
        <f t="shared" si="577"/>
        <v>0</v>
      </c>
      <c r="TVS75" s="5">
        <f t="shared" si="577"/>
        <v>0</v>
      </c>
      <c r="TVT75" s="5">
        <f t="shared" si="577"/>
        <v>0</v>
      </c>
      <c r="TVU75" s="5">
        <f t="shared" si="577"/>
        <v>0</v>
      </c>
      <c r="TVV75" s="5">
        <f t="shared" si="577"/>
        <v>0</v>
      </c>
      <c r="TVW75" s="5">
        <f t="shared" si="577"/>
        <v>0</v>
      </c>
      <c r="TVX75" s="5">
        <f t="shared" si="577"/>
        <v>0</v>
      </c>
      <c r="TVY75" s="5">
        <f t="shared" si="577"/>
        <v>0</v>
      </c>
      <c r="TVZ75" s="5">
        <f t="shared" si="577"/>
        <v>0</v>
      </c>
      <c r="TWA75" s="5">
        <f t="shared" si="577"/>
        <v>0</v>
      </c>
      <c r="TWB75" s="5">
        <f t="shared" si="577"/>
        <v>0</v>
      </c>
      <c r="TWC75" s="5">
        <f t="shared" si="577"/>
        <v>0</v>
      </c>
      <c r="TWD75" s="5">
        <f t="shared" si="577"/>
        <v>0</v>
      </c>
      <c r="TWE75" s="5">
        <f t="shared" si="577"/>
        <v>0</v>
      </c>
      <c r="TWF75" s="5">
        <f t="shared" si="577"/>
        <v>0</v>
      </c>
      <c r="TWG75" s="5">
        <f t="shared" si="577"/>
        <v>0</v>
      </c>
      <c r="TWH75" s="5">
        <f t="shared" si="577"/>
        <v>0</v>
      </c>
      <c r="TWI75" s="5">
        <f t="shared" si="577"/>
        <v>0</v>
      </c>
      <c r="TWJ75" s="5">
        <f t="shared" si="577"/>
        <v>0</v>
      </c>
      <c r="TWK75" s="5">
        <f t="shared" si="577"/>
        <v>0</v>
      </c>
      <c r="TWL75" s="5">
        <f t="shared" si="577"/>
        <v>0</v>
      </c>
      <c r="TWM75" s="5">
        <f t="shared" si="577"/>
        <v>0</v>
      </c>
      <c r="TWN75" s="5">
        <f t="shared" si="577"/>
        <v>0</v>
      </c>
      <c r="TWO75" s="5">
        <f t="shared" si="577"/>
        <v>0</v>
      </c>
      <c r="TWP75" s="5">
        <f t="shared" si="577"/>
        <v>0</v>
      </c>
      <c r="TWQ75" s="5">
        <f t="shared" si="577"/>
        <v>0</v>
      </c>
      <c r="TWR75" s="5">
        <f t="shared" si="577"/>
        <v>0</v>
      </c>
      <c r="TWS75" s="5">
        <f t="shared" si="577"/>
        <v>0</v>
      </c>
      <c r="TWT75" s="5">
        <f t="shared" si="577"/>
        <v>0</v>
      </c>
      <c r="TWU75" s="5">
        <f t="shared" si="577"/>
        <v>0</v>
      </c>
      <c r="TWV75" s="5">
        <f t="shared" si="577"/>
        <v>0</v>
      </c>
      <c r="TWW75" s="5">
        <f t="shared" si="577"/>
        <v>0</v>
      </c>
      <c r="TWX75" s="5">
        <f t="shared" si="577"/>
        <v>0</v>
      </c>
      <c r="TWY75" s="5">
        <f t="shared" si="577"/>
        <v>0</v>
      </c>
      <c r="TWZ75" s="5">
        <f t="shared" si="577"/>
        <v>0</v>
      </c>
      <c r="TXA75" s="5">
        <f t="shared" si="577"/>
        <v>0</v>
      </c>
      <c r="TXB75" s="5">
        <f t="shared" si="577"/>
        <v>0</v>
      </c>
      <c r="TXC75" s="5">
        <f t="shared" si="577"/>
        <v>0</v>
      </c>
      <c r="TXD75" s="5">
        <f t="shared" si="577"/>
        <v>0</v>
      </c>
      <c r="TXE75" s="5">
        <f t="shared" si="577"/>
        <v>0</v>
      </c>
      <c r="TXF75" s="5">
        <f t="shared" si="577"/>
        <v>0</v>
      </c>
      <c r="TXG75" s="5">
        <f t="shared" ref="TXG75:TZR75" si="578">IF(TXG2&gt;year_stop,0,TXF78)</f>
        <v>0</v>
      </c>
      <c r="TXH75" s="5">
        <f t="shared" si="578"/>
        <v>0</v>
      </c>
      <c r="TXI75" s="5">
        <f t="shared" si="578"/>
        <v>0</v>
      </c>
      <c r="TXJ75" s="5">
        <f t="shared" si="578"/>
        <v>0</v>
      </c>
      <c r="TXK75" s="5">
        <f t="shared" si="578"/>
        <v>0</v>
      </c>
      <c r="TXL75" s="5">
        <f t="shared" si="578"/>
        <v>0</v>
      </c>
      <c r="TXM75" s="5">
        <f t="shared" si="578"/>
        <v>0</v>
      </c>
      <c r="TXN75" s="5">
        <f t="shared" si="578"/>
        <v>0</v>
      </c>
      <c r="TXO75" s="5">
        <f t="shared" si="578"/>
        <v>0</v>
      </c>
      <c r="TXP75" s="5">
        <f t="shared" si="578"/>
        <v>0</v>
      </c>
      <c r="TXQ75" s="5">
        <f t="shared" si="578"/>
        <v>0</v>
      </c>
      <c r="TXR75" s="5">
        <f t="shared" si="578"/>
        <v>0</v>
      </c>
      <c r="TXS75" s="5">
        <f t="shared" si="578"/>
        <v>0</v>
      </c>
      <c r="TXT75" s="5">
        <f t="shared" si="578"/>
        <v>0</v>
      </c>
      <c r="TXU75" s="5">
        <f t="shared" si="578"/>
        <v>0</v>
      </c>
      <c r="TXV75" s="5">
        <f t="shared" si="578"/>
        <v>0</v>
      </c>
      <c r="TXW75" s="5">
        <f t="shared" si="578"/>
        <v>0</v>
      </c>
      <c r="TXX75" s="5">
        <f t="shared" si="578"/>
        <v>0</v>
      </c>
      <c r="TXY75" s="5">
        <f t="shared" si="578"/>
        <v>0</v>
      </c>
      <c r="TXZ75" s="5">
        <f t="shared" si="578"/>
        <v>0</v>
      </c>
      <c r="TYA75" s="5">
        <f t="shared" si="578"/>
        <v>0</v>
      </c>
      <c r="TYB75" s="5">
        <f t="shared" si="578"/>
        <v>0</v>
      </c>
      <c r="TYC75" s="5">
        <f t="shared" si="578"/>
        <v>0</v>
      </c>
      <c r="TYD75" s="5">
        <f t="shared" si="578"/>
        <v>0</v>
      </c>
      <c r="TYE75" s="5">
        <f t="shared" si="578"/>
        <v>0</v>
      </c>
      <c r="TYF75" s="5">
        <f t="shared" si="578"/>
        <v>0</v>
      </c>
      <c r="TYG75" s="5">
        <f t="shared" si="578"/>
        <v>0</v>
      </c>
      <c r="TYH75" s="5">
        <f t="shared" si="578"/>
        <v>0</v>
      </c>
      <c r="TYI75" s="5">
        <f t="shared" si="578"/>
        <v>0</v>
      </c>
      <c r="TYJ75" s="5">
        <f t="shared" si="578"/>
        <v>0</v>
      </c>
      <c r="TYK75" s="5">
        <f t="shared" si="578"/>
        <v>0</v>
      </c>
      <c r="TYL75" s="5">
        <f t="shared" si="578"/>
        <v>0</v>
      </c>
      <c r="TYM75" s="5">
        <f t="shared" si="578"/>
        <v>0</v>
      </c>
      <c r="TYN75" s="5">
        <f t="shared" si="578"/>
        <v>0</v>
      </c>
      <c r="TYO75" s="5">
        <f t="shared" si="578"/>
        <v>0</v>
      </c>
      <c r="TYP75" s="5">
        <f t="shared" si="578"/>
        <v>0</v>
      </c>
      <c r="TYQ75" s="5">
        <f t="shared" si="578"/>
        <v>0</v>
      </c>
      <c r="TYR75" s="5">
        <f t="shared" si="578"/>
        <v>0</v>
      </c>
      <c r="TYS75" s="5">
        <f t="shared" si="578"/>
        <v>0</v>
      </c>
      <c r="TYT75" s="5">
        <f t="shared" si="578"/>
        <v>0</v>
      </c>
      <c r="TYU75" s="5">
        <f t="shared" si="578"/>
        <v>0</v>
      </c>
      <c r="TYV75" s="5">
        <f t="shared" si="578"/>
        <v>0</v>
      </c>
      <c r="TYW75" s="5">
        <f t="shared" si="578"/>
        <v>0</v>
      </c>
      <c r="TYX75" s="5">
        <f t="shared" si="578"/>
        <v>0</v>
      </c>
      <c r="TYY75" s="5">
        <f t="shared" si="578"/>
        <v>0</v>
      </c>
      <c r="TYZ75" s="5">
        <f t="shared" si="578"/>
        <v>0</v>
      </c>
      <c r="TZA75" s="5">
        <f t="shared" si="578"/>
        <v>0</v>
      </c>
      <c r="TZB75" s="5">
        <f t="shared" si="578"/>
        <v>0</v>
      </c>
      <c r="TZC75" s="5">
        <f t="shared" si="578"/>
        <v>0</v>
      </c>
      <c r="TZD75" s="5">
        <f t="shared" si="578"/>
        <v>0</v>
      </c>
      <c r="TZE75" s="5">
        <f t="shared" si="578"/>
        <v>0</v>
      </c>
      <c r="TZF75" s="5">
        <f t="shared" si="578"/>
        <v>0</v>
      </c>
      <c r="TZG75" s="5">
        <f t="shared" si="578"/>
        <v>0</v>
      </c>
      <c r="TZH75" s="5">
        <f t="shared" si="578"/>
        <v>0</v>
      </c>
      <c r="TZI75" s="5">
        <f t="shared" si="578"/>
        <v>0</v>
      </c>
      <c r="TZJ75" s="5">
        <f t="shared" si="578"/>
        <v>0</v>
      </c>
      <c r="TZK75" s="5">
        <f t="shared" si="578"/>
        <v>0</v>
      </c>
      <c r="TZL75" s="5">
        <f t="shared" si="578"/>
        <v>0</v>
      </c>
      <c r="TZM75" s="5">
        <f t="shared" si="578"/>
        <v>0</v>
      </c>
      <c r="TZN75" s="5">
        <f t="shared" si="578"/>
        <v>0</v>
      </c>
      <c r="TZO75" s="5">
        <f t="shared" si="578"/>
        <v>0</v>
      </c>
      <c r="TZP75" s="5">
        <f t="shared" si="578"/>
        <v>0</v>
      </c>
      <c r="TZQ75" s="5">
        <f t="shared" si="578"/>
        <v>0</v>
      </c>
      <c r="TZR75" s="5">
        <f t="shared" si="578"/>
        <v>0</v>
      </c>
      <c r="TZS75" s="5">
        <f t="shared" ref="TZS75:UCD75" si="579">IF(TZS2&gt;year_stop,0,TZR78)</f>
        <v>0</v>
      </c>
      <c r="TZT75" s="5">
        <f t="shared" si="579"/>
        <v>0</v>
      </c>
      <c r="TZU75" s="5">
        <f t="shared" si="579"/>
        <v>0</v>
      </c>
      <c r="TZV75" s="5">
        <f t="shared" si="579"/>
        <v>0</v>
      </c>
      <c r="TZW75" s="5">
        <f t="shared" si="579"/>
        <v>0</v>
      </c>
      <c r="TZX75" s="5">
        <f t="shared" si="579"/>
        <v>0</v>
      </c>
      <c r="TZY75" s="5">
        <f t="shared" si="579"/>
        <v>0</v>
      </c>
      <c r="TZZ75" s="5">
        <f t="shared" si="579"/>
        <v>0</v>
      </c>
      <c r="UAA75" s="5">
        <f t="shared" si="579"/>
        <v>0</v>
      </c>
      <c r="UAB75" s="5">
        <f t="shared" si="579"/>
        <v>0</v>
      </c>
      <c r="UAC75" s="5">
        <f t="shared" si="579"/>
        <v>0</v>
      </c>
      <c r="UAD75" s="5">
        <f t="shared" si="579"/>
        <v>0</v>
      </c>
      <c r="UAE75" s="5">
        <f t="shared" si="579"/>
        <v>0</v>
      </c>
      <c r="UAF75" s="5">
        <f t="shared" si="579"/>
        <v>0</v>
      </c>
      <c r="UAG75" s="5">
        <f t="shared" si="579"/>
        <v>0</v>
      </c>
      <c r="UAH75" s="5">
        <f t="shared" si="579"/>
        <v>0</v>
      </c>
      <c r="UAI75" s="5">
        <f t="shared" si="579"/>
        <v>0</v>
      </c>
      <c r="UAJ75" s="5">
        <f t="shared" si="579"/>
        <v>0</v>
      </c>
      <c r="UAK75" s="5">
        <f t="shared" si="579"/>
        <v>0</v>
      </c>
      <c r="UAL75" s="5">
        <f t="shared" si="579"/>
        <v>0</v>
      </c>
      <c r="UAM75" s="5">
        <f t="shared" si="579"/>
        <v>0</v>
      </c>
      <c r="UAN75" s="5">
        <f t="shared" si="579"/>
        <v>0</v>
      </c>
      <c r="UAO75" s="5">
        <f t="shared" si="579"/>
        <v>0</v>
      </c>
      <c r="UAP75" s="5">
        <f t="shared" si="579"/>
        <v>0</v>
      </c>
      <c r="UAQ75" s="5">
        <f t="shared" si="579"/>
        <v>0</v>
      </c>
      <c r="UAR75" s="5">
        <f t="shared" si="579"/>
        <v>0</v>
      </c>
      <c r="UAS75" s="5">
        <f t="shared" si="579"/>
        <v>0</v>
      </c>
      <c r="UAT75" s="5">
        <f t="shared" si="579"/>
        <v>0</v>
      </c>
      <c r="UAU75" s="5">
        <f t="shared" si="579"/>
        <v>0</v>
      </c>
      <c r="UAV75" s="5">
        <f t="shared" si="579"/>
        <v>0</v>
      </c>
      <c r="UAW75" s="5">
        <f t="shared" si="579"/>
        <v>0</v>
      </c>
      <c r="UAX75" s="5">
        <f t="shared" si="579"/>
        <v>0</v>
      </c>
      <c r="UAY75" s="5">
        <f t="shared" si="579"/>
        <v>0</v>
      </c>
      <c r="UAZ75" s="5">
        <f t="shared" si="579"/>
        <v>0</v>
      </c>
      <c r="UBA75" s="5">
        <f t="shared" si="579"/>
        <v>0</v>
      </c>
      <c r="UBB75" s="5">
        <f t="shared" si="579"/>
        <v>0</v>
      </c>
      <c r="UBC75" s="5">
        <f t="shared" si="579"/>
        <v>0</v>
      </c>
      <c r="UBD75" s="5">
        <f t="shared" si="579"/>
        <v>0</v>
      </c>
      <c r="UBE75" s="5">
        <f t="shared" si="579"/>
        <v>0</v>
      </c>
      <c r="UBF75" s="5">
        <f t="shared" si="579"/>
        <v>0</v>
      </c>
      <c r="UBG75" s="5">
        <f t="shared" si="579"/>
        <v>0</v>
      </c>
      <c r="UBH75" s="5">
        <f t="shared" si="579"/>
        <v>0</v>
      </c>
      <c r="UBI75" s="5">
        <f t="shared" si="579"/>
        <v>0</v>
      </c>
      <c r="UBJ75" s="5">
        <f t="shared" si="579"/>
        <v>0</v>
      </c>
      <c r="UBK75" s="5">
        <f t="shared" si="579"/>
        <v>0</v>
      </c>
      <c r="UBL75" s="5">
        <f t="shared" si="579"/>
        <v>0</v>
      </c>
      <c r="UBM75" s="5">
        <f t="shared" si="579"/>
        <v>0</v>
      </c>
      <c r="UBN75" s="5">
        <f t="shared" si="579"/>
        <v>0</v>
      </c>
      <c r="UBO75" s="5">
        <f t="shared" si="579"/>
        <v>0</v>
      </c>
      <c r="UBP75" s="5">
        <f t="shared" si="579"/>
        <v>0</v>
      </c>
      <c r="UBQ75" s="5">
        <f t="shared" si="579"/>
        <v>0</v>
      </c>
      <c r="UBR75" s="5">
        <f t="shared" si="579"/>
        <v>0</v>
      </c>
      <c r="UBS75" s="5">
        <f t="shared" si="579"/>
        <v>0</v>
      </c>
      <c r="UBT75" s="5">
        <f t="shared" si="579"/>
        <v>0</v>
      </c>
      <c r="UBU75" s="5">
        <f t="shared" si="579"/>
        <v>0</v>
      </c>
      <c r="UBV75" s="5">
        <f t="shared" si="579"/>
        <v>0</v>
      </c>
      <c r="UBW75" s="5">
        <f t="shared" si="579"/>
        <v>0</v>
      </c>
      <c r="UBX75" s="5">
        <f t="shared" si="579"/>
        <v>0</v>
      </c>
      <c r="UBY75" s="5">
        <f t="shared" si="579"/>
        <v>0</v>
      </c>
      <c r="UBZ75" s="5">
        <f t="shared" si="579"/>
        <v>0</v>
      </c>
      <c r="UCA75" s="5">
        <f t="shared" si="579"/>
        <v>0</v>
      </c>
      <c r="UCB75" s="5">
        <f t="shared" si="579"/>
        <v>0</v>
      </c>
      <c r="UCC75" s="5">
        <f t="shared" si="579"/>
        <v>0</v>
      </c>
      <c r="UCD75" s="5">
        <f t="shared" si="579"/>
        <v>0</v>
      </c>
      <c r="UCE75" s="5">
        <f t="shared" ref="UCE75:UEP75" si="580">IF(UCE2&gt;year_stop,0,UCD78)</f>
        <v>0</v>
      </c>
      <c r="UCF75" s="5">
        <f t="shared" si="580"/>
        <v>0</v>
      </c>
      <c r="UCG75" s="5">
        <f t="shared" si="580"/>
        <v>0</v>
      </c>
      <c r="UCH75" s="5">
        <f t="shared" si="580"/>
        <v>0</v>
      </c>
      <c r="UCI75" s="5">
        <f t="shared" si="580"/>
        <v>0</v>
      </c>
      <c r="UCJ75" s="5">
        <f t="shared" si="580"/>
        <v>0</v>
      </c>
      <c r="UCK75" s="5">
        <f t="shared" si="580"/>
        <v>0</v>
      </c>
      <c r="UCL75" s="5">
        <f t="shared" si="580"/>
        <v>0</v>
      </c>
      <c r="UCM75" s="5">
        <f t="shared" si="580"/>
        <v>0</v>
      </c>
      <c r="UCN75" s="5">
        <f t="shared" si="580"/>
        <v>0</v>
      </c>
      <c r="UCO75" s="5">
        <f t="shared" si="580"/>
        <v>0</v>
      </c>
      <c r="UCP75" s="5">
        <f t="shared" si="580"/>
        <v>0</v>
      </c>
      <c r="UCQ75" s="5">
        <f t="shared" si="580"/>
        <v>0</v>
      </c>
      <c r="UCR75" s="5">
        <f t="shared" si="580"/>
        <v>0</v>
      </c>
      <c r="UCS75" s="5">
        <f t="shared" si="580"/>
        <v>0</v>
      </c>
      <c r="UCT75" s="5">
        <f t="shared" si="580"/>
        <v>0</v>
      </c>
      <c r="UCU75" s="5">
        <f t="shared" si="580"/>
        <v>0</v>
      </c>
      <c r="UCV75" s="5">
        <f t="shared" si="580"/>
        <v>0</v>
      </c>
      <c r="UCW75" s="5">
        <f t="shared" si="580"/>
        <v>0</v>
      </c>
      <c r="UCX75" s="5">
        <f t="shared" si="580"/>
        <v>0</v>
      </c>
      <c r="UCY75" s="5">
        <f t="shared" si="580"/>
        <v>0</v>
      </c>
      <c r="UCZ75" s="5">
        <f t="shared" si="580"/>
        <v>0</v>
      </c>
      <c r="UDA75" s="5">
        <f t="shared" si="580"/>
        <v>0</v>
      </c>
      <c r="UDB75" s="5">
        <f t="shared" si="580"/>
        <v>0</v>
      </c>
      <c r="UDC75" s="5">
        <f t="shared" si="580"/>
        <v>0</v>
      </c>
      <c r="UDD75" s="5">
        <f t="shared" si="580"/>
        <v>0</v>
      </c>
      <c r="UDE75" s="5">
        <f t="shared" si="580"/>
        <v>0</v>
      </c>
      <c r="UDF75" s="5">
        <f t="shared" si="580"/>
        <v>0</v>
      </c>
      <c r="UDG75" s="5">
        <f t="shared" si="580"/>
        <v>0</v>
      </c>
      <c r="UDH75" s="5">
        <f t="shared" si="580"/>
        <v>0</v>
      </c>
      <c r="UDI75" s="5">
        <f t="shared" si="580"/>
        <v>0</v>
      </c>
      <c r="UDJ75" s="5">
        <f t="shared" si="580"/>
        <v>0</v>
      </c>
      <c r="UDK75" s="5">
        <f t="shared" si="580"/>
        <v>0</v>
      </c>
      <c r="UDL75" s="5">
        <f t="shared" si="580"/>
        <v>0</v>
      </c>
      <c r="UDM75" s="5">
        <f t="shared" si="580"/>
        <v>0</v>
      </c>
      <c r="UDN75" s="5">
        <f t="shared" si="580"/>
        <v>0</v>
      </c>
      <c r="UDO75" s="5">
        <f t="shared" si="580"/>
        <v>0</v>
      </c>
      <c r="UDP75" s="5">
        <f t="shared" si="580"/>
        <v>0</v>
      </c>
      <c r="UDQ75" s="5">
        <f t="shared" si="580"/>
        <v>0</v>
      </c>
      <c r="UDR75" s="5">
        <f t="shared" si="580"/>
        <v>0</v>
      </c>
      <c r="UDS75" s="5">
        <f t="shared" si="580"/>
        <v>0</v>
      </c>
      <c r="UDT75" s="5">
        <f t="shared" si="580"/>
        <v>0</v>
      </c>
      <c r="UDU75" s="5">
        <f t="shared" si="580"/>
        <v>0</v>
      </c>
      <c r="UDV75" s="5">
        <f t="shared" si="580"/>
        <v>0</v>
      </c>
      <c r="UDW75" s="5">
        <f t="shared" si="580"/>
        <v>0</v>
      </c>
      <c r="UDX75" s="5">
        <f t="shared" si="580"/>
        <v>0</v>
      </c>
      <c r="UDY75" s="5">
        <f t="shared" si="580"/>
        <v>0</v>
      </c>
      <c r="UDZ75" s="5">
        <f t="shared" si="580"/>
        <v>0</v>
      </c>
      <c r="UEA75" s="5">
        <f t="shared" si="580"/>
        <v>0</v>
      </c>
      <c r="UEB75" s="5">
        <f t="shared" si="580"/>
        <v>0</v>
      </c>
      <c r="UEC75" s="5">
        <f t="shared" si="580"/>
        <v>0</v>
      </c>
      <c r="UED75" s="5">
        <f t="shared" si="580"/>
        <v>0</v>
      </c>
      <c r="UEE75" s="5">
        <f t="shared" si="580"/>
        <v>0</v>
      </c>
      <c r="UEF75" s="5">
        <f t="shared" si="580"/>
        <v>0</v>
      </c>
      <c r="UEG75" s="5">
        <f t="shared" si="580"/>
        <v>0</v>
      </c>
      <c r="UEH75" s="5">
        <f t="shared" si="580"/>
        <v>0</v>
      </c>
      <c r="UEI75" s="5">
        <f t="shared" si="580"/>
        <v>0</v>
      </c>
      <c r="UEJ75" s="5">
        <f t="shared" si="580"/>
        <v>0</v>
      </c>
      <c r="UEK75" s="5">
        <f t="shared" si="580"/>
        <v>0</v>
      </c>
      <c r="UEL75" s="5">
        <f t="shared" si="580"/>
        <v>0</v>
      </c>
      <c r="UEM75" s="5">
        <f t="shared" si="580"/>
        <v>0</v>
      </c>
      <c r="UEN75" s="5">
        <f t="shared" si="580"/>
        <v>0</v>
      </c>
      <c r="UEO75" s="5">
        <f t="shared" si="580"/>
        <v>0</v>
      </c>
      <c r="UEP75" s="5">
        <f t="shared" si="580"/>
        <v>0</v>
      </c>
      <c r="UEQ75" s="5">
        <f t="shared" ref="UEQ75:UHB75" si="581">IF(UEQ2&gt;year_stop,0,UEP78)</f>
        <v>0</v>
      </c>
      <c r="UER75" s="5">
        <f t="shared" si="581"/>
        <v>0</v>
      </c>
      <c r="UES75" s="5">
        <f t="shared" si="581"/>
        <v>0</v>
      </c>
      <c r="UET75" s="5">
        <f t="shared" si="581"/>
        <v>0</v>
      </c>
      <c r="UEU75" s="5">
        <f t="shared" si="581"/>
        <v>0</v>
      </c>
      <c r="UEV75" s="5">
        <f t="shared" si="581"/>
        <v>0</v>
      </c>
      <c r="UEW75" s="5">
        <f t="shared" si="581"/>
        <v>0</v>
      </c>
      <c r="UEX75" s="5">
        <f t="shared" si="581"/>
        <v>0</v>
      </c>
      <c r="UEY75" s="5">
        <f t="shared" si="581"/>
        <v>0</v>
      </c>
      <c r="UEZ75" s="5">
        <f t="shared" si="581"/>
        <v>0</v>
      </c>
      <c r="UFA75" s="5">
        <f t="shared" si="581"/>
        <v>0</v>
      </c>
      <c r="UFB75" s="5">
        <f t="shared" si="581"/>
        <v>0</v>
      </c>
      <c r="UFC75" s="5">
        <f t="shared" si="581"/>
        <v>0</v>
      </c>
      <c r="UFD75" s="5">
        <f t="shared" si="581"/>
        <v>0</v>
      </c>
      <c r="UFE75" s="5">
        <f t="shared" si="581"/>
        <v>0</v>
      </c>
      <c r="UFF75" s="5">
        <f t="shared" si="581"/>
        <v>0</v>
      </c>
      <c r="UFG75" s="5">
        <f t="shared" si="581"/>
        <v>0</v>
      </c>
      <c r="UFH75" s="5">
        <f t="shared" si="581"/>
        <v>0</v>
      </c>
      <c r="UFI75" s="5">
        <f t="shared" si="581"/>
        <v>0</v>
      </c>
      <c r="UFJ75" s="5">
        <f t="shared" si="581"/>
        <v>0</v>
      </c>
      <c r="UFK75" s="5">
        <f t="shared" si="581"/>
        <v>0</v>
      </c>
      <c r="UFL75" s="5">
        <f t="shared" si="581"/>
        <v>0</v>
      </c>
      <c r="UFM75" s="5">
        <f t="shared" si="581"/>
        <v>0</v>
      </c>
      <c r="UFN75" s="5">
        <f t="shared" si="581"/>
        <v>0</v>
      </c>
      <c r="UFO75" s="5">
        <f t="shared" si="581"/>
        <v>0</v>
      </c>
      <c r="UFP75" s="5">
        <f t="shared" si="581"/>
        <v>0</v>
      </c>
      <c r="UFQ75" s="5">
        <f t="shared" si="581"/>
        <v>0</v>
      </c>
      <c r="UFR75" s="5">
        <f t="shared" si="581"/>
        <v>0</v>
      </c>
      <c r="UFS75" s="5">
        <f t="shared" si="581"/>
        <v>0</v>
      </c>
      <c r="UFT75" s="5">
        <f t="shared" si="581"/>
        <v>0</v>
      </c>
      <c r="UFU75" s="5">
        <f t="shared" si="581"/>
        <v>0</v>
      </c>
      <c r="UFV75" s="5">
        <f t="shared" si="581"/>
        <v>0</v>
      </c>
      <c r="UFW75" s="5">
        <f t="shared" si="581"/>
        <v>0</v>
      </c>
      <c r="UFX75" s="5">
        <f t="shared" si="581"/>
        <v>0</v>
      </c>
      <c r="UFY75" s="5">
        <f t="shared" si="581"/>
        <v>0</v>
      </c>
      <c r="UFZ75" s="5">
        <f t="shared" si="581"/>
        <v>0</v>
      </c>
      <c r="UGA75" s="5">
        <f t="shared" si="581"/>
        <v>0</v>
      </c>
      <c r="UGB75" s="5">
        <f t="shared" si="581"/>
        <v>0</v>
      </c>
      <c r="UGC75" s="5">
        <f t="shared" si="581"/>
        <v>0</v>
      </c>
      <c r="UGD75" s="5">
        <f t="shared" si="581"/>
        <v>0</v>
      </c>
      <c r="UGE75" s="5">
        <f t="shared" si="581"/>
        <v>0</v>
      </c>
      <c r="UGF75" s="5">
        <f t="shared" si="581"/>
        <v>0</v>
      </c>
      <c r="UGG75" s="5">
        <f t="shared" si="581"/>
        <v>0</v>
      </c>
      <c r="UGH75" s="5">
        <f t="shared" si="581"/>
        <v>0</v>
      </c>
      <c r="UGI75" s="5">
        <f t="shared" si="581"/>
        <v>0</v>
      </c>
      <c r="UGJ75" s="5">
        <f t="shared" si="581"/>
        <v>0</v>
      </c>
      <c r="UGK75" s="5">
        <f t="shared" si="581"/>
        <v>0</v>
      </c>
      <c r="UGL75" s="5">
        <f t="shared" si="581"/>
        <v>0</v>
      </c>
      <c r="UGM75" s="5">
        <f t="shared" si="581"/>
        <v>0</v>
      </c>
      <c r="UGN75" s="5">
        <f t="shared" si="581"/>
        <v>0</v>
      </c>
      <c r="UGO75" s="5">
        <f t="shared" si="581"/>
        <v>0</v>
      </c>
      <c r="UGP75" s="5">
        <f t="shared" si="581"/>
        <v>0</v>
      </c>
      <c r="UGQ75" s="5">
        <f t="shared" si="581"/>
        <v>0</v>
      </c>
      <c r="UGR75" s="5">
        <f t="shared" si="581"/>
        <v>0</v>
      </c>
      <c r="UGS75" s="5">
        <f t="shared" si="581"/>
        <v>0</v>
      </c>
      <c r="UGT75" s="5">
        <f t="shared" si="581"/>
        <v>0</v>
      </c>
      <c r="UGU75" s="5">
        <f t="shared" si="581"/>
        <v>0</v>
      </c>
      <c r="UGV75" s="5">
        <f t="shared" si="581"/>
        <v>0</v>
      </c>
      <c r="UGW75" s="5">
        <f t="shared" si="581"/>
        <v>0</v>
      </c>
      <c r="UGX75" s="5">
        <f t="shared" si="581"/>
        <v>0</v>
      </c>
      <c r="UGY75" s="5">
        <f t="shared" si="581"/>
        <v>0</v>
      </c>
      <c r="UGZ75" s="5">
        <f t="shared" si="581"/>
        <v>0</v>
      </c>
      <c r="UHA75" s="5">
        <f t="shared" si="581"/>
        <v>0</v>
      </c>
      <c r="UHB75" s="5">
        <f t="shared" si="581"/>
        <v>0</v>
      </c>
      <c r="UHC75" s="5">
        <f t="shared" ref="UHC75:UJN75" si="582">IF(UHC2&gt;year_stop,0,UHB78)</f>
        <v>0</v>
      </c>
      <c r="UHD75" s="5">
        <f t="shared" si="582"/>
        <v>0</v>
      </c>
      <c r="UHE75" s="5">
        <f t="shared" si="582"/>
        <v>0</v>
      </c>
      <c r="UHF75" s="5">
        <f t="shared" si="582"/>
        <v>0</v>
      </c>
      <c r="UHG75" s="5">
        <f t="shared" si="582"/>
        <v>0</v>
      </c>
      <c r="UHH75" s="5">
        <f t="shared" si="582"/>
        <v>0</v>
      </c>
      <c r="UHI75" s="5">
        <f t="shared" si="582"/>
        <v>0</v>
      </c>
      <c r="UHJ75" s="5">
        <f t="shared" si="582"/>
        <v>0</v>
      </c>
      <c r="UHK75" s="5">
        <f t="shared" si="582"/>
        <v>0</v>
      </c>
      <c r="UHL75" s="5">
        <f t="shared" si="582"/>
        <v>0</v>
      </c>
      <c r="UHM75" s="5">
        <f t="shared" si="582"/>
        <v>0</v>
      </c>
      <c r="UHN75" s="5">
        <f t="shared" si="582"/>
        <v>0</v>
      </c>
      <c r="UHO75" s="5">
        <f t="shared" si="582"/>
        <v>0</v>
      </c>
      <c r="UHP75" s="5">
        <f t="shared" si="582"/>
        <v>0</v>
      </c>
      <c r="UHQ75" s="5">
        <f t="shared" si="582"/>
        <v>0</v>
      </c>
      <c r="UHR75" s="5">
        <f t="shared" si="582"/>
        <v>0</v>
      </c>
      <c r="UHS75" s="5">
        <f t="shared" si="582"/>
        <v>0</v>
      </c>
      <c r="UHT75" s="5">
        <f t="shared" si="582"/>
        <v>0</v>
      </c>
      <c r="UHU75" s="5">
        <f t="shared" si="582"/>
        <v>0</v>
      </c>
      <c r="UHV75" s="5">
        <f t="shared" si="582"/>
        <v>0</v>
      </c>
      <c r="UHW75" s="5">
        <f t="shared" si="582"/>
        <v>0</v>
      </c>
      <c r="UHX75" s="5">
        <f t="shared" si="582"/>
        <v>0</v>
      </c>
      <c r="UHY75" s="5">
        <f t="shared" si="582"/>
        <v>0</v>
      </c>
      <c r="UHZ75" s="5">
        <f t="shared" si="582"/>
        <v>0</v>
      </c>
      <c r="UIA75" s="5">
        <f t="shared" si="582"/>
        <v>0</v>
      </c>
      <c r="UIB75" s="5">
        <f t="shared" si="582"/>
        <v>0</v>
      </c>
      <c r="UIC75" s="5">
        <f t="shared" si="582"/>
        <v>0</v>
      </c>
      <c r="UID75" s="5">
        <f t="shared" si="582"/>
        <v>0</v>
      </c>
      <c r="UIE75" s="5">
        <f t="shared" si="582"/>
        <v>0</v>
      </c>
      <c r="UIF75" s="5">
        <f t="shared" si="582"/>
        <v>0</v>
      </c>
      <c r="UIG75" s="5">
        <f t="shared" si="582"/>
        <v>0</v>
      </c>
      <c r="UIH75" s="5">
        <f t="shared" si="582"/>
        <v>0</v>
      </c>
      <c r="UII75" s="5">
        <f t="shared" si="582"/>
        <v>0</v>
      </c>
      <c r="UIJ75" s="5">
        <f t="shared" si="582"/>
        <v>0</v>
      </c>
      <c r="UIK75" s="5">
        <f t="shared" si="582"/>
        <v>0</v>
      </c>
      <c r="UIL75" s="5">
        <f t="shared" si="582"/>
        <v>0</v>
      </c>
      <c r="UIM75" s="5">
        <f t="shared" si="582"/>
        <v>0</v>
      </c>
      <c r="UIN75" s="5">
        <f t="shared" si="582"/>
        <v>0</v>
      </c>
      <c r="UIO75" s="5">
        <f t="shared" si="582"/>
        <v>0</v>
      </c>
      <c r="UIP75" s="5">
        <f t="shared" si="582"/>
        <v>0</v>
      </c>
      <c r="UIQ75" s="5">
        <f t="shared" si="582"/>
        <v>0</v>
      </c>
      <c r="UIR75" s="5">
        <f t="shared" si="582"/>
        <v>0</v>
      </c>
      <c r="UIS75" s="5">
        <f t="shared" si="582"/>
        <v>0</v>
      </c>
      <c r="UIT75" s="5">
        <f t="shared" si="582"/>
        <v>0</v>
      </c>
      <c r="UIU75" s="5">
        <f t="shared" si="582"/>
        <v>0</v>
      </c>
      <c r="UIV75" s="5">
        <f t="shared" si="582"/>
        <v>0</v>
      </c>
      <c r="UIW75" s="5">
        <f t="shared" si="582"/>
        <v>0</v>
      </c>
      <c r="UIX75" s="5">
        <f t="shared" si="582"/>
        <v>0</v>
      </c>
      <c r="UIY75" s="5">
        <f t="shared" si="582"/>
        <v>0</v>
      </c>
      <c r="UIZ75" s="5">
        <f t="shared" si="582"/>
        <v>0</v>
      </c>
      <c r="UJA75" s="5">
        <f t="shared" si="582"/>
        <v>0</v>
      </c>
      <c r="UJB75" s="5">
        <f t="shared" si="582"/>
        <v>0</v>
      </c>
      <c r="UJC75" s="5">
        <f t="shared" si="582"/>
        <v>0</v>
      </c>
      <c r="UJD75" s="5">
        <f t="shared" si="582"/>
        <v>0</v>
      </c>
      <c r="UJE75" s="5">
        <f t="shared" si="582"/>
        <v>0</v>
      </c>
      <c r="UJF75" s="5">
        <f t="shared" si="582"/>
        <v>0</v>
      </c>
      <c r="UJG75" s="5">
        <f t="shared" si="582"/>
        <v>0</v>
      </c>
      <c r="UJH75" s="5">
        <f t="shared" si="582"/>
        <v>0</v>
      </c>
      <c r="UJI75" s="5">
        <f t="shared" si="582"/>
        <v>0</v>
      </c>
      <c r="UJJ75" s="5">
        <f t="shared" si="582"/>
        <v>0</v>
      </c>
      <c r="UJK75" s="5">
        <f t="shared" si="582"/>
        <v>0</v>
      </c>
      <c r="UJL75" s="5">
        <f t="shared" si="582"/>
        <v>0</v>
      </c>
      <c r="UJM75" s="5">
        <f t="shared" si="582"/>
        <v>0</v>
      </c>
      <c r="UJN75" s="5">
        <f t="shared" si="582"/>
        <v>0</v>
      </c>
      <c r="UJO75" s="5">
        <f t="shared" ref="UJO75:ULZ75" si="583">IF(UJO2&gt;year_stop,0,UJN78)</f>
        <v>0</v>
      </c>
      <c r="UJP75" s="5">
        <f t="shared" si="583"/>
        <v>0</v>
      </c>
      <c r="UJQ75" s="5">
        <f t="shared" si="583"/>
        <v>0</v>
      </c>
      <c r="UJR75" s="5">
        <f t="shared" si="583"/>
        <v>0</v>
      </c>
      <c r="UJS75" s="5">
        <f t="shared" si="583"/>
        <v>0</v>
      </c>
      <c r="UJT75" s="5">
        <f t="shared" si="583"/>
        <v>0</v>
      </c>
      <c r="UJU75" s="5">
        <f t="shared" si="583"/>
        <v>0</v>
      </c>
      <c r="UJV75" s="5">
        <f t="shared" si="583"/>
        <v>0</v>
      </c>
      <c r="UJW75" s="5">
        <f t="shared" si="583"/>
        <v>0</v>
      </c>
      <c r="UJX75" s="5">
        <f t="shared" si="583"/>
        <v>0</v>
      </c>
      <c r="UJY75" s="5">
        <f t="shared" si="583"/>
        <v>0</v>
      </c>
      <c r="UJZ75" s="5">
        <f t="shared" si="583"/>
        <v>0</v>
      </c>
      <c r="UKA75" s="5">
        <f t="shared" si="583"/>
        <v>0</v>
      </c>
      <c r="UKB75" s="5">
        <f t="shared" si="583"/>
        <v>0</v>
      </c>
      <c r="UKC75" s="5">
        <f t="shared" si="583"/>
        <v>0</v>
      </c>
      <c r="UKD75" s="5">
        <f t="shared" si="583"/>
        <v>0</v>
      </c>
      <c r="UKE75" s="5">
        <f t="shared" si="583"/>
        <v>0</v>
      </c>
      <c r="UKF75" s="5">
        <f t="shared" si="583"/>
        <v>0</v>
      </c>
      <c r="UKG75" s="5">
        <f t="shared" si="583"/>
        <v>0</v>
      </c>
      <c r="UKH75" s="5">
        <f t="shared" si="583"/>
        <v>0</v>
      </c>
      <c r="UKI75" s="5">
        <f t="shared" si="583"/>
        <v>0</v>
      </c>
      <c r="UKJ75" s="5">
        <f t="shared" si="583"/>
        <v>0</v>
      </c>
      <c r="UKK75" s="5">
        <f t="shared" si="583"/>
        <v>0</v>
      </c>
      <c r="UKL75" s="5">
        <f t="shared" si="583"/>
        <v>0</v>
      </c>
      <c r="UKM75" s="5">
        <f t="shared" si="583"/>
        <v>0</v>
      </c>
      <c r="UKN75" s="5">
        <f t="shared" si="583"/>
        <v>0</v>
      </c>
      <c r="UKO75" s="5">
        <f t="shared" si="583"/>
        <v>0</v>
      </c>
      <c r="UKP75" s="5">
        <f t="shared" si="583"/>
        <v>0</v>
      </c>
      <c r="UKQ75" s="5">
        <f t="shared" si="583"/>
        <v>0</v>
      </c>
      <c r="UKR75" s="5">
        <f t="shared" si="583"/>
        <v>0</v>
      </c>
      <c r="UKS75" s="5">
        <f t="shared" si="583"/>
        <v>0</v>
      </c>
      <c r="UKT75" s="5">
        <f t="shared" si="583"/>
        <v>0</v>
      </c>
      <c r="UKU75" s="5">
        <f t="shared" si="583"/>
        <v>0</v>
      </c>
      <c r="UKV75" s="5">
        <f t="shared" si="583"/>
        <v>0</v>
      </c>
      <c r="UKW75" s="5">
        <f t="shared" si="583"/>
        <v>0</v>
      </c>
      <c r="UKX75" s="5">
        <f t="shared" si="583"/>
        <v>0</v>
      </c>
      <c r="UKY75" s="5">
        <f t="shared" si="583"/>
        <v>0</v>
      </c>
      <c r="UKZ75" s="5">
        <f t="shared" si="583"/>
        <v>0</v>
      </c>
      <c r="ULA75" s="5">
        <f t="shared" si="583"/>
        <v>0</v>
      </c>
      <c r="ULB75" s="5">
        <f t="shared" si="583"/>
        <v>0</v>
      </c>
      <c r="ULC75" s="5">
        <f t="shared" si="583"/>
        <v>0</v>
      </c>
      <c r="ULD75" s="5">
        <f t="shared" si="583"/>
        <v>0</v>
      </c>
      <c r="ULE75" s="5">
        <f t="shared" si="583"/>
        <v>0</v>
      </c>
      <c r="ULF75" s="5">
        <f t="shared" si="583"/>
        <v>0</v>
      </c>
      <c r="ULG75" s="5">
        <f t="shared" si="583"/>
        <v>0</v>
      </c>
      <c r="ULH75" s="5">
        <f t="shared" si="583"/>
        <v>0</v>
      </c>
      <c r="ULI75" s="5">
        <f t="shared" si="583"/>
        <v>0</v>
      </c>
      <c r="ULJ75" s="5">
        <f t="shared" si="583"/>
        <v>0</v>
      </c>
      <c r="ULK75" s="5">
        <f t="shared" si="583"/>
        <v>0</v>
      </c>
      <c r="ULL75" s="5">
        <f t="shared" si="583"/>
        <v>0</v>
      </c>
      <c r="ULM75" s="5">
        <f t="shared" si="583"/>
        <v>0</v>
      </c>
      <c r="ULN75" s="5">
        <f t="shared" si="583"/>
        <v>0</v>
      </c>
      <c r="ULO75" s="5">
        <f t="shared" si="583"/>
        <v>0</v>
      </c>
      <c r="ULP75" s="5">
        <f t="shared" si="583"/>
        <v>0</v>
      </c>
      <c r="ULQ75" s="5">
        <f t="shared" si="583"/>
        <v>0</v>
      </c>
      <c r="ULR75" s="5">
        <f t="shared" si="583"/>
        <v>0</v>
      </c>
      <c r="ULS75" s="5">
        <f t="shared" si="583"/>
        <v>0</v>
      </c>
      <c r="ULT75" s="5">
        <f t="shared" si="583"/>
        <v>0</v>
      </c>
      <c r="ULU75" s="5">
        <f t="shared" si="583"/>
        <v>0</v>
      </c>
      <c r="ULV75" s="5">
        <f t="shared" si="583"/>
        <v>0</v>
      </c>
      <c r="ULW75" s="5">
        <f t="shared" si="583"/>
        <v>0</v>
      </c>
      <c r="ULX75" s="5">
        <f t="shared" si="583"/>
        <v>0</v>
      </c>
      <c r="ULY75" s="5">
        <f t="shared" si="583"/>
        <v>0</v>
      </c>
      <c r="ULZ75" s="5">
        <f t="shared" si="583"/>
        <v>0</v>
      </c>
      <c r="UMA75" s="5">
        <f t="shared" ref="UMA75:UOL75" si="584">IF(UMA2&gt;year_stop,0,ULZ78)</f>
        <v>0</v>
      </c>
      <c r="UMB75" s="5">
        <f t="shared" si="584"/>
        <v>0</v>
      </c>
      <c r="UMC75" s="5">
        <f t="shared" si="584"/>
        <v>0</v>
      </c>
      <c r="UMD75" s="5">
        <f t="shared" si="584"/>
        <v>0</v>
      </c>
      <c r="UME75" s="5">
        <f t="shared" si="584"/>
        <v>0</v>
      </c>
      <c r="UMF75" s="5">
        <f t="shared" si="584"/>
        <v>0</v>
      </c>
      <c r="UMG75" s="5">
        <f t="shared" si="584"/>
        <v>0</v>
      </c>
      <c r="UMH75" s="5">
        <f t="shared" si="584"/>
        <v>0</v>
      </c>
      <c r="UMI75" s="5">
        <f t="shared" si="584"/>
        <v>0</v>
      </c>
      <c r="UMJ75" s="5">
        <f t="shared" si="584"/>
        <v>0</v>
      </c>
      <c r="UMK75" s="5">
        <f t="shared" si="584"/>
        <v>0</v>
      </c>
      <c r="UML75" s="5">
        <f t="shared" si="584"/>
        <v>0</v>
      </c>
      <c r="UMM75" s="5">
        <f t="shared" si="584"/>
        <v>0</v>
      </c>
      <c r="UMN75" s="5">
        <f t="shared" si="584"/>
        <v>0</v>
      </c>
      <c r="UMO75" s="5">
        <f t="shared" si="584"/>
        <v>0</v>
      </c>
      <c r="UMP75" s="5">
        <f t="shared" si="584"/>
        <v>0</v>
      </c>
      <c r="UMQ75" s="5">
        <f t="shared" si="584"/>
        <v>0</v>
      </c>
      <c r="UMR75" s="5">
        <f t="shared" si="584"/>
        <v>0</v>
      </c>
      <c r="UMS75" s="5">
        <f t="shared" si="584"/>
        <v>0</v>
      </c>
      <c r="UMT75" s="5">
        <f t="shared" si="584"/>
        <v>0</v>
      </c>
      <c r="UMU75" s="5">
        <f t="shared" si="584"/>
        <v>0</v>
      </c>
      <c r="UMV75" s="5">
        <f t="shared" si="584"/>
        <v>0</v>
      </c>
      <c r="UMW75" s="5">
        <f t="shared" si="584"/>
        <v>0</v>
      </c>
      <c r="UMX75" s="5">
        <f t="shared" si="584"/>
        <v>0</v>
      </c>
      <c r="UMY75" s="5">
        <f t="shared" si="584"/>
        <v>0</v>
      </c>
      <c r="UMZ75" s="5">
        <f t="shared" si="584"/>
        <v>0</v>
      </c>
      <c r="UNA75" s="5">
        <f t="shared" si="584"/>
        <v>0</v>
      </c>
      <c r="UNB75" s="5">
        <f t="shared" si="584"/>
        <v>0</v>
      </c>
      <c r="UNC75" s="5">
        <f t="shared" si="584"/>
        <v>0</v>
      </c>
      <c r="UND75" s="5">
        <f t="shared" si="584"/>
        <v>0</v>
      </c>
      <c r="UNE75" s="5">
        <f t="shared" si="584"/>
        <v>0</v>
      </c>
      <c r="UNF75" s="5">
        <f t="shared" si="584"/>
        <v>0</v>
      </c>
      <c r="UNG75" s="5">
        <f t="shared" si="584"/>
        <v>0</v>
      </c>
      <c r="UNH75" s="5">
        <f t="shared" si="584"/>
        <v>0</v>
      </c>
      <c r="UNI75" s="5">
        <f t="shared" si="584"/>
        <v>0</v>
      </c>
      <c r="UNJ75" s="5">
        <f t="shared" si="584"/>
        <v>0</v>
      </c>
      <c r="UNK75" s="5">
        <f t="shared" si="584"/>
        <v>0</v>
      </c>
      <c r="UNL75" s="5">
        <f t="shared" si="584"/>
        <v>0</v>
      </c>
      <c r="UNM75" s="5">
        <f t="shared" si="584"/>
        <v>0</v>
      </c>
      <c r="UNN75" s="5">
        <f t="shared" si="584"/>
        <v>0</v>
      </c>
      <c r="UNO75" s="5">
        <f t="shared" si="584"/>
        <v>0</v>
      </c>
      <c r="UNP75" s="5">
        <f t="shared" si="584"/>
        <v>0</v>
      </c>
      <c r="UNQ75" s="5">
        <f t="shared" si="584"/>
        <v>0</v>
      </c>
      <c r="UNR75" s="5">
        <f t="shared" si="584"/>
        <v>0</v>
      </c>
      <c r="UNS75" s="5">
        <f t="shared" si="584"/>
        <v>0</v>
      </c>
      <c r="UNT75" s="5">
        <f t="shared" si="584"/>
        <v>0</v>
      </c>
      <c r="UNU75" s="5">
        <f t="shared" si="584"/>
        <v>0</v>
      </c>
      <c r="UNV75" s="5">
        <f t="shared" si="584"/>
        <v>0</v>
      </c>
      <c r="UNW75" s="5">
        <f t="shared" si="584"/>
        <v>0</v>
      </c>
      <c r="UNX75" s="5">
        <f t="shared" si="584"/>
        <v>0</v>
      </c>
      <c r="UNY75" s="5">
        <f t="shared" si="584"/>
        <v>0</v>
      </c>
      <c r="UNZ75" s="5">
        <f t="shared" si="584"/>
        <v>0</v>
      </c>
      <c r="UOA75" s="5">
        <f t="shared" si="584"/>
        <v>0</v>
      </c>
      <c r="UOB75" s="5">
        <f t="shared" si="584"/>
        <v>0</v>
      </c>
      <c r="UOC75" s="5">
        <f t="shared" si="584"/>
        <v>0</v>
      </c>
      <c r="UOD75" s="5">
        <f t="shared" si="584"/>
        <v>0</v>
      </c>
      <c r="UOE75" s="5">
        <f t="shared" si="584"/>
        <v>0</v>
      </c>
      <c r="UOF75" s="5">
        <f t="shared" si="584"/>
        <v>0</v>
      </c>
      <c r="UOG75" s="5">
        <f t="shared" si="584"/>
        <v>0</v>
      </c>
      <c r="UOH75" s="5">
        <f t="shared" si="584"/>
        <v>0</v>
      </c>
      <c r="UOI75" s="5">
        <f t="shared" si="584"/>
        <v>0</v>
      </c>
      <c r="UOJ75" s="5">
        <f t="shared" si="584"/>
        <v>0</v>
      </c>
      <c r="UOK75" s="5">
        <f t="shared" si="584"/>
        <v>0</v>
      </c>
      <c r="UOL75" s="5">
        <f t="shared" si="584"/>
        <v>0</v>
      </c>
      <c r="UOM75" s="5">
        <f t="shared" ref="UOM75:UQX75" si="585">IF(UOM2&gt;year_stop,0,UOL78)</f>
        <v>0</v>
      </c>
      <c r="UON75" s="5">
        <f t="shared" si="585"/>
        <v>0</v>
      </c>
      <c r="UOO75" s="5">
        <f t="shared" si="585"/>
        <v>0</v>
      </c>
      <c r="UOP75" s="5">
        <f t="shared" si="585"/>
        <v>0</v>
      </c>
      <c r="UOQ75" s="5">
        <f t="shared" si="585"/>
        <v>0</v>
      </c>
      <c r="UOR75" s="5">
        <f t="shared" si="585"/>
        <v>0</v>
      </c>
      <c r="UOS75" s="5">
        <f t="shared" si="585"/>
        <v>0</v>
      </c>
      <c r="UOT75" s="5">
        <f t="shared" si="585"/>
        <v>0</v>
      </c>
      <c r="UOU75" s="5">
        <f t="shared" si="585"/>
        <v>0</v>
      </c>
      <c r="UOV75" s="5">
        <f t="shared" si="585"/>
        <v>0</v>
      </c>
      <c r="UOW75" s="5">
        <f t="shared" si="585"/>
        <v>0</v>
      </c>
      <c r="UOX75" s="5">
        <f t="shared" si="585"/>
        <v>0</v>
      </c>
      <c r="UOY75" s="5">
        <f t="shared" si="585"/>
        <v>0</v>
      </c>
      <c r="UOZ75" s="5">
        <f t="shared" si="585"/>
        <v>0</v>
      </c>
      <c r="UPA75" s="5">
        <f t="shared" si="585"/>
        <v>0</v>
      </c>
      <c r="UPB75" s="5">
        <f t="shared" si="585"/>
        <v>0</v>
      </c>
      <c r="UPC75" s="5">
        <f t="shared" si="585"/>
        <v>0</v>
      </c>
      <c r="UPD75" s="5">
        <f t="shared" si="585"/>
        <v>0</v>
      </c>
      <c r="UPE75" s="5">
        <f t="shared" si="585"/>
        <v>0</v>
      </c>
      <c r="UPF75" s="5">
        <f t="shared" si="585"/>
        <v>0</v>
      </c>
      <c r="UPG75" s="5">
        <f t="shared" si="585"/>
        <v>0</v>
      </c>
      <c r="UPH75" s="5">
        <f t="shared" si="585"/>
        <v>0</v>
      </c>
      <c r="UPI75" s="5">
        <f t="shared" si="585"/>
        <v>0</v>
      </c>
      <c r="UPJ75" s="5">
        <f t="shared" si="585"/>
        <v>0</v>
      </c>
      <c r="UPK75" s="5">
        <f t="shared" si="585"/>
        <v>0</v>
      </c>
      <c r="UPL75" s="5">
        <f t="shared" si="585"/>
        <v>0</v>
      </c>
      <c r="UPM75" s="5">
        <f t="shared" si="585"/>
        <v>0</v>
      </c>
      <c r="UPN75" s="5">
        <f t="shared" si="585"/>
        <v>0</v>
      </c>
      <c r="UPO75" s="5">
        <f t="shared" si="585"/>
        <v>0</v>
      </c>
      <c r="UPP75" s="5">
        <f t="shared" si="585"/>
        <v>0</v>
      </c>
      <c r="UPQ75" s="5">
        <f t="shared" si="585"/>
        <v>0</v>
      </c>
      <c r="UPR75" s="5">
        <f t="shared" si="585"/>
        <v>0</v>
      </c>
      <c r="UPS75" s="5">
        <f t="shared" si="585"/>
        <v>0</v>
      </c>
      <c r="UPT75" s="5">
        <f t="shared" si="585"/>
        <v>0</v>
      </c>
      <c r="UPU75" s="5">
        <f t="shared" si="585"/>
        <v>0</v>
      </c>
      <c r="UPV75" s="5">
        <f t="shared" si="585"/>
        <v>0</v>
      </c>
      <c r="UPW75" s="5">
        <f t="shared" si="585"/>
        <v>0</v>
      </c>
      <c r="UPX75" s="5">
        <f t="shared" si="585"/>
        <v>0</v>
      </c>
      <c r="UPY75" s="5">
        <f t="shared" si="585"/>
        <v>0</v>
      </c>
      <c r="UPZ75" s="5">
        <f t="shared" si="585"/>
        <v>0</v>
      </c>
      <c r="UQA75" s="5">
        <f t="shared" si="585"/>
        <v>0</v>
      </c>
      <c r="UQB75" s="5">
        <f t="shared" si="585"/>
        <v>0</v>
      </c>
      <c r="UQC75" s="5">
        <f t="shared" si="585"/>
        <v>0</v>
      </c>
      <c r="UQD75" s="5">
        <f t="shared" si="585"/>
        <v>0</v>
      </c>
      <c r="UQE75" s="5">
        <f t="shared" si="585"/>
        <v>0</v>
      </c>
      <c r="UQF75" s="5">
        <f t="shared" si="585"/>
        <v>0</v>
      </c>
      <c r="UQG75" s="5">
        <f t="shared" si="585"/>
        <v>0</v>
      </c>
      <c r="UQH75" s="5">
        <f t="shared" si="585"/>
        <v>0</v>
      </c>
      <c r="UQI75" s="5">
        <f t="shared" si="585"/>
        <v>0</v>
      </c>
      <c r="UQJ75" s="5">
        <f t="shared" si="585"/>
        <v>0</v>
      </c>
      <c r="UQK75" s="5">
        <f t="shared" si="585"/>
        <v>0</v>
      </c>
      <c r="UQL75" s="5">
        <f t="shared" si="585"/>
        <v>0</v>
      </c>
      <c r="UQM75" s="5">
        <f t="shared" si="585"/>
        <v>0</v>
      </c>
      <c r="UQN75" s="5">
        <f t="shared" si="585"/>
        <v>0</v>
      </c>
      <c r="UQO75" s="5">
        <f t="shared" si="585"/>
        <v>0</v>
      </c>
      <c r="UQP75" s="5">
        <f t="shared" si="585"/>
        <v>0</v>
      </c>
      <c r="UQQ75" s="5">
        <f t="shared" si="585"/>
        <v>0</v>
      </c>
      <c r="UQR75" s="5">
        <f t="shared" si="585"/>
        <v>0</v>
      </c>
      <c r="UQS75" s="5">
        <f t="shared" si="585"/>
        <v>0</v>
      </c>
      <c r="UQT75" s="5">
        <f t="shared" si="585"/>
        <v>0</v>
      </c>
      <c r="UQU75" s="5">
        <f t="shared" si="585"/>
        <v>0</v>
      </c>
      <c r="UQV75" s="5">
        <f t="shared" si="585"/>
        <v>0</v>
      </c>
      <c r="UQW75" s="5">
        <f t="shared" si="585"/>
        <v>0</v>
      </c>
      <c r="UQX75" s="5">
        <f t="shared" si="585"/>
        <v>0</v>
      </c>
      <c r="UQY75" s="5">
        <f t="shared" ref="UQY75:UTJ75" si="586">IF(UQY2&gt;year_stop,0,UQX78)</f>
        <v>0</v>
      </c>
      <c r="UQZ75" s="5">
        <f t="shared" si="586"/>
        <v>0</v>
      </c>
      <c r="URA75" s="5">
        <f t="shared" si="586"/>
        <v>0</v>
      </c>
      <c r="URB75" s="5">
        <f t="shared" si="586"/>
        <v>0</v>
      </c>
      <c r="URC75" s="5">
        <f t="shared" si="586"/>
        <v>0</v>
      </c>
      <c r="URD75" s="5">
        <f t="shared" si="586"/>
        <v>0</v>
      </c>
      <c r="URE75" s="5">
        <f t="shared" si="586"/>
        <v>0</v>
      </c>
      <c r="URF75" s="5">
        <f t="shared" si="586"/>
        <v>0</v>
      </c>
      <c r="URG75" s="5">
        <f t="shared" si="586"/>
        <v>0</v>
      </c>
      <c r="URH75" s="5">
        <f t="shared" si="586"/>
        <v>0</v>
      </c>
      <c r="URI75" s="5">
        <f t="shared" si="586"/>
        <v>0</v>
      </c>
      <c r="URJ75" s="5">
        <f t="shared" si="586"/>
        <v>0</v>
      </c>
      <c r="URK75" s="5">
        <f t="shared" si="586"/>
        <v>0</v>
      </c>
      <c r="URL75" s="5">
        <f t="shared" si="586"/>
        <v>0</v>
      </c>
      <c r="URM75" s="5">
        <f t="shared" si="586"/>
        <v>0</v>
      </c>
      <c r="URN75" s="5">
        <f t="shared" si="586"/>
        <v>0</v>
      </c>
      <c r="URO75" s="5">
        <f t="shared" si="586"/>
        <v>0</v>
      </c>
      <c r="URP75" s="5">
        <f t="shared" si="586"/>
        <v>0</v>
      </c>
      <c r="URQ75" s="5">
        <f t="shared" si="586"/>
        <v>0</v>
      </c>
      <c r="URR75" s="5">
        <f t="shared" si="586"/>
        <v>0</v>
      </c>
      <c r="URS75" s="5">
        <f t="shared" si="586"/>
        <v>0</v>
      </c>
      <c r="URT75" s="5">
        <f t="shared" si="586"/>
        <v>0</v>
      </c>
      <c r="URU75" s="5">
        <f t="shared" si="586"/>
        <v>0</v>
      </c>
      <c r="URV75" s="5">
        <f t="shared" si="586"/>
        <v>0</v>
      </c>
      <c r="URW75" s="5">
        <f t="shared" si="586"/>
        <v>0</v>
      </c>
      <c r="URX75" s="5">
        <f t="shared" si="586"/>
        <v>0</v>
      </c>
      <c r="URY75" s="5">
        <f t="shared" si="586"/>
        <v>0</v>
      </c>
      <c r="URZ75" s="5">
        <f t="shared" si="586"/>
        <v>0</v>
      </c>
      <c r="USA75" s="5">
        <f t="shared" si="586"/>
        <v>0</v>
      </c>
      <c r="USB75" s="5">
        <f t="shared" si="586"/>
        <v>0</v>
      </c>
      <c r="USC75" s="5">
        <f t="shared" si="586"/>
        <v>0</v>
      </c>
      <c r="USD75" s="5">
        <f t="shared" si="586"/>
        <v>0</v>
      </c>
      <c r="USE75" s="5">
        <f t="shared" si="586"/>
        <v>0</v>
      </c>
      <c r="USF75" s="5">
        <f t="shared" si="586"/>
        <v>0</v>
      </c>
      <c r="USG75" s="5">
        <f t="shared" si="586"/>
        <v>0</v>
      </c>
      <c r="USH75" s="5">
        <f t="shared" si="586"/>
        <v>0</v>
      </c>
      <c r="USI75" s="5">
        <f t="shared" si="586"/>
        <v>0</v>
      </c>
      <c r="USJ75" s="5">
        <f t="shared" si="586"/>
        <v>0</v>
      </c>
      <c r="USK75" s="5">
        <f t="shared" si="586"/>
        <v>0</v>
      </c>
      <c r="USL75" s="5">
        <f t="shared" si="586"/>
        <v>0</v>
      </c>
      <c r="USM75" s="5">
        <f t="shared" si="586"/>
        <v>0</v>
      </c>
      <c r="USN75" s="5">
        <f t="shared" si="586"/>
        <v>0</v>
      </c>
      <c r="USO75" s="5">
        <f t="shared" si="586"/>
        <v>0</v>
      </c>
      <c r="USP75" s="5">
        <f t="shared" si="586"/>
        <v>0</v>
      </c>
      <c r="USQ75" s="5">
        <f t="shared" si="586"/>
        <v>0</v>
      </c>
      <c r="USR75" s="5">
        <f t="shared" si="586"/>
        <v>0</v>
      </c>
      <c r="USS75" s="5">
        <f t="shared" si="586"/>
        <v>0</v>
      </c>
      <c r="UST75" s="5">
        <f t="shared" si="586"/>
        <v>0</v>
      </c>
      <c r="USU75" s="5">
        <f t="shared" si="586"/>
        <v>0</v>
      </c>
      <c r="USV75" s="5">
        <f t="shared" si="586"/>
        <v>0</v>
      </c>
      <c r="USW75" s="5">
        <f t="shared" si="586"/>
        <v>0</v>
      </c>
      <c r="USX75" s="5">
        <f t="shared" si="586"/>
        <v>0</v>
      </c>
      <c r="USY75" s="5">
        <f t="shared" si="586"/>
        <v>0</v>
      </c>
      <c r="USZ75" s="5">
        <f t="shared" si="586"/>
        <v>0</v>
      </c>
      <c r="UTA75" s="5">
        <f t="shared" si="586"/>
        <v>0</v>
      </c>
      <c r="UTB75" s="5">
        <f t="shared" si="586"/>
        <v>0</v>
      </c>
      <c r="UTC75" s="5">
        <f t="shared" si="586"/>
        <v>0</v>
      </c>
      <c r="UTD75" s="5">
        <f t="shared" si="586"/>
        <v>0</v>
      </c>
      <c r="UTE75" s="5">
        <f t="shared" si="586"/>
        <v>0</v>
      </c>
      <c r="UTF75" s="5">
        <f t="shared" si="586"/>
        <v>0</v>
      </c>
      <c r="UTG75" s="5">
        <f t="shared" si="586"/>
        <v>0</v>
      </c>
      <c r="UTH75" s="5">
        <f t="shared" si="586"/>
        <v>0</v>
      </c>
      <c r="UTI75" s="5">
        <f t="shared" si="586"/>
        <v>0</v>
      </c>
      <c r="UTJ75" s="5">
        <f t="shared" si="586"/>
        <v>0</v>
      </c>
      <c r="UTK75" s="5">
        <f t="shared" ref="UTK75:UVV75" si="587">IF(UTK2&gt;year_stop,0,UTJ78)</f>
        <v>0</v>
      </c>
      <c r="UTL75" s="5">
        <f t="shared" si="587"/>
        <v>0</v>
      </c>
      <c r="UTM75" s="5">
        <f t="shared" si="587"/>
        <v>0</v>
      </c>
      <c r="UTN75" s="5">
        <f t="shared" si="587"/>
        <v>0</v>
      </c>
      <c r="UTO75" s="5">
        <f t="shared" si="587"/>
        <v>0</v>
      </c>
      <c r="UTP75" s="5">
        <f t="shared" si="587"/>
        <v>0</v>
      </c>
      <c r="UTQ75" s="5">
        <f t="shared" si="587"/>
        <v>0</v>
      </c>
      <c r="UTR75" s="5">
        <f t="shared" si="587"/>
        <v>0</v>
      </c>
      <c r="UTS75" s="5">
        <f t="shared" si="587"/>
        <v>0</v>
      </c>
      <c r="UTT75" s="5">
        <f t="shared" si="587"/>
        <v>0</v>
      </c>
      <c r="UTU75" s="5">
        <f t="shared" si="587"/>
        <v>0</v>
      </c>
      <c r="UTV75" s="5">
        <f t="shared" si="587"/>
        <v>0</v>
      </c>
      <c r="UTW75" s="5">
        <f t="shared" si="587"/>
        <v>0</v>
      </c>
      <c r="UTX75" s="5">
        <f t="shared" si="587"/>
        <v>0</v>
      </c>
      <c r="UTY75" s="5">
        <f t="shared" si="587"/>
        <v>0</v>
      </c>
      <c r="UTZ75" s="5">
        <f t="shared" si="587"/>
        <v>0</v>
      </c>
      <c r="UUA75" s="5">
        <f t="shared" si="587"/>
        <v>0</v>
      </c>
      <c r="UUB75" s="5">
        <f t="shared" si="587"/>
        <v>0</v>
      </c>
      <c r="UUC75" s="5">
        <f t="shared" si="587"/>
        <v>0</v>
      </c>
      <c r="UUD75" s="5">
        <f t="shared" si="587"/>
        <v>0</v>
      </c>
      <c r="UUE75" s="5">
        <f t="shared" si="587"/>
        <v>0</v>
      </c>
      <c r="UUF75" s="5">
        <f t="shared" si="587"/>
        <v>0</v>
      </c>
      <c r="UUG75" s="5">
        <f t="shared" si="587"/>
        <v>0</v>
      </c>
      <c r="UUH75" s="5">
        <f t="shared" si="587"/>
        <v>0</v>
      </c>
      <c r="UUI75" s="5">
        <f t="shared" si="587"/>
        <v>0</v>
      </c>
      <c r="UUJ75" s="5">
        <f t="shared" si="587"/>
        <v>0</v>
      </c>
      <c r="UUK75" s="5">
        <f t="shared" si="587"/>
        <v>0</v>
      </c>
      <c r="UUL75" s="5">
        <f t="shared" si="587"/>
        <v>0</v>
      </c>
      <c r="UUM75" s="5">
        <f t="shared" si="587"/>
        <v>0</v>
      </c>
      <c r="UUN75" s="5">
        <f t="shared" si="587"/>
        <v>0</v>
      </c>
      <c r="UUO75" s="5">
        <f t="shared" si="587"/>
        <v>0</v>
      </c>
      <c r="UUP75" s="5">
        <f t="shared" si="587"/>
        <v>0</v>
      </c>
      <c r="UUQ75" s="5">
        <f t="shared" si="587"/>
        <v>0</v>
      </c>
      <c r="UUR75" s="5">
        <f t="shared" si="587"/>
        <v>0</v>
      </c>
      <c r="UUS75" s="5">
        <f t="shared" si="587"/>
        <v>0</v>
      </c>
      <c r="UUT75" s="5">
        <f t="shared" si="587"/>
        <v>0</v>
      </c>
      <c r="UUU75" s="5">
        <f t="shared" si="587"/>
        <v>0</v>
      </c>
      <c r="UUV75" s="5">
        <f t="shared" si="587"/>
        <v>0</v>
      </c>
      <c r="UUW75" s="5">
        <f t="shared" si="587"/>
        <v>0</v>
      </c>
      <c r="UUX75" s="5">
        <f t="shared" si="587"/>
        <v>0</v>
      </c>
      <c r="UUY75" s="5">
        <f t="shared" si="587"/>
        <v>0</v>
      </c>
      <c r="UUZ75" s="5">
        <f t="shared" si="587"/>
        <v>0</v>
      </c>
      <c r="UVA75" s="5">
        <f t="shared" si="587"/>
        <v>0</v>
      </c>
      <c r="UVB75" s="5">
        <f t="shared" si="587"/>
        <v>0</v>
      </c>
      <c r="UVC75" s="5">
        <f t="shared" si="587"/>
        <v>0</v>
      </c>
      <c r="UVD75" s="5">
        <f t="shared" si="587"/>
        <v>0</v>
      </c>
      <c r="UVE75" s="5">
        <f t="shared" si="587"/>
        <v>0</v>
      </c>
      <c r="UVF75" s="5">
        <f t="shared" si="587"/>
        <v>0</v>
      </c>
      <c r="UVG75" s="5">
        <f t="shared" si="587"/>
        <v>0</v>
      </c>
      <c r="UVH75" s="5">
        <f t="shared" si="587"/>
        <v>0</v>
      </c>
      <c r="UVI75" s="5">
        <f t="shared" si="587"/>
        <v>0</v>
      </c>
      <c r="UVJ75" s="5">
        <f t="shared" si="587"/>
        <v>0</v>
      </c>
      <c r="UVK75" s="5">
        <f t="shared" si="587"/>
        <v>0</v>
      </c>
      <c r="UVL75" s="5">
        <f t="shared" si="587"/>
        <v>0</v>
      </c>
      <c r="UVM75" s="5">
        <f t="shared" si="587"/>
        <v>0</v>
      </c>
      <c r="UVN75" s="5">
        <f t="shared" si="587"/>
        <v>0</v>
      </c>
      <c r="UVO75" s="5">
        <f t="shared" si="587"/>
        <v>0</v>
      </c>
      <c r="UVP75" s="5">
        <f t="shared" si="587"/>
        <v>0</v>
      </c>
      <c r="UVQ75" s="5">
        <f t="shared" si="587"/>
        <v>0</v>
      </c>
      <c r="UVR75" s="5">
        <f t="shared" si="587"/>
        <v>0</v>
      </c>
      <c r="UVS75" s="5">
        <f t="shared" si="587"/>
        <v>0</v>
      </c>
      <c r="UVT75" s="5">
        <f t="shared" si="587"/>
        <v>0</v>
      </c>
      <c r="UVU75" s="5">
        <f t="shared" si="587"/>
        <v>0</v>
      </c>
      <c r="UVV75" s="5">
        <f t="shared" si="587"/>
        <v>0</v>
      </c>
      <c r="UVW75" s="5">
        <f t="shared" ref="UVW75:UYH75" si="588">IF(UVW2&gt;year_stop,0,UVV78)</f>
        <v>0</v>
      </c>
      <c r="UVX75" s="5">
        <f t="shared" si="588"/>
        <v>0</v>
      </c>
      <c r="UVY75" s="5">
        <f t="shared" si="588"/>
        <v>0</v>
      </c>
      <c r="UVZ75" s="5">
        <f t="shared" si="588"/>
        <v>0</v>
      </c>
      <c r="UWA75" s="5">
        <f t="shared" si="588"/>
        <v>0</v>
      </c>
      <c r="UWB75" s="5">
        <f t="shared" si="588"/>
        <v>0</v>
      </c>
      <c r="UWC75" s="5">
        <f t="shared" si="588"/>
        <v>0</v>
      </c>
      <c r="UWD75" s="5">
        <f t="shared" si="588"/>
        <v>0</v>
      </c>
      <c r="UWE75" s="5">
        <f t="shared" si="588"/>
        <v>0</v>
      </c>
      <c r="UWF75" s="5">
        <f t="shared" si="588"/>
        <v>0</v>
      </c>
      <c r="UWG75" s="5">
        <f t="shared" si="588"/>
        <v>0</v>
      </c>
      <c r="UWH75" s="5">
        <f t="shared" si="588"/>
        <v>0</v>
      </c>
      <c r="UWI75" s="5">
        <f t="shared" si="588"/>
        <v>0</v>
      </c>
      <c r="UWJ75" s="5">
        <f t="shared" si="588"/>
        <v>0</v>
      </c>
      <c r="UWK75" s="5">
        <f t="shared" si="588"/>
        <v>0</v>
      </c>
      <c r="UWL75" s="5">
        <f t="shared" si="588"/>
        <v>0</v>
      </c>
      <c r="UWM75" s="5">
        <f t="shared" si="588"/>
        <v>0</v>
      </c>
      <c r="UWN75" s="5">
        <f t="shared" si="588"/>
        <v>0</v>
      </c>
      <c r="UWO75" s="5">
        <f t="shared" si="588"/>
        <v>0</v>
      </c>
      <c r="UWP75" s="5">
        <f t="shared" si="588"/>
        <v>0</v>
      </c>
      <c r="UWQ75" s="5">
        <f t="shared" si="588"/>
        <v>0</v>
      </c>
      <c r="UWR75" s="5">
        <f t="shared" si="588"/>
        <v>0</v>
      </c>
      <c r="UWS75" s="5">
        <f t="shared" si="588"/>
        <v>0</v>
      </c>
      <c r="UWT75" s="5">
        <f t="shared" si="588"/>
        <v>0</v>
      </c>
      <c r="UWU75" s="5">
        <f t="shared" si="588"/>
        <v>0</v>
      </c>
      <c r="UWV75" s="5">
        <f t="shared" si="588"/>
        <v>0</v>
      </c>
      <c r="UWW75" s="5">
        <f t="shared" si="588"/>
        <v>0</v>
      </c>
      <c r="UWX75" s="5">
        <f t="shared" si="588"/>
        <v>0</v>
      </c>
      <c r="UWY75" s="5">
        <f t="shared" si="588"/>
        <v>0</v>
      </c>
      <c r="UWZ75" s="5">
        <f t="shared" si="588"/>
        <v>0</v>
      </c>
      <c r="UXA75" s="5">
        <f t="shared" si="588"/>
        <v>0</v>
      </c>
      <c r="UXB75" s="5">
        <f t="shared" si="588"/>
        <v>0</v>
      </c>
      <c r="UXC75" s="5">
        <f t="shared" si="588"/>
        <v>0</v>
      </c>
      <c r="UXD75" s="5">
        <f t="shared" si="588"/>
        <v>0</v>
      </c>
      <c r="UXE75" s="5">
        <f t="shared" si="588"/>
        <v>0</v>
      </c>
      <c r="UXF75" s="5">
        <f t="shared" si="588"/>
        <v>0</v>
      </c>
      <c r="UXG75" s="5">
        <f t="shared" si="588"/>
        <v>0</v>
      </c>
      <c r="UXH75" s="5">
        <f t="shared" si="588"/>
        <v>0</v>
      </c>
      <c r="UXI75" s="5">
        <f t="shared" si="588"/>
        <v>0</v>
      </c>
      <c r="UXJ75" s="5">
        <f t="shared" si="588"/>
        <v>0</v>
      </c>
      <c r="UXK75" s="5">
        <f t="shared" si="588"/>
        <v>0</v>
      </c>
      <c r="UXL75" s="5">
        <f t="shared" si="588"/>
        <v>0</v>
      </c>
      <c r="UXM75" s="5">
        <f t="shared" si="588"/>
        <v>0</v>
      </c>
      <c r="UXN75" s="5">
        <f t="shared" si="588"/>
        <v>0</v>
      </c>
      <c r="UXO75" s="5">
        <f t="shared" si="588"/>
        <v>0</v>
      </c>
      <c r="UXP75" s="5">
        <f t="shared" si="588"/>
        <v>0</v>
      </c>
      <c r="UXQ75" s="5">
        <f t="shared" si="588"/>
        <v>0</v>
      </c>
      <c r="UXR75" s="5">
        <f t="shared" si="588"/>
        <v>0</v>
      </c>
      <c r="UXS75" s="5">
        <f t="shared" si="588"/>
        <v>0</v>
      </c>
      <c r="UXT75" s="5">
        <f t="shared" si="588"/>
        <v>0</v>
      </c>
      <c r="UXU75" s="5">
        <f t="shared" si="588"/>
        <v>0</v>
      </c>
      <c r="UXV75" s="5">
        <f t="shared" si="588"/>
        <v>0</v>
      </c>
      <c r="UXW75" s="5">
        <f t="shared" si="588"/>
        <v>0</v>
      </c>
      <c r="UXX75" s="5">
        <f t="shared" si="588"/>
        <v>0</v>
      </c>
      <c r="UXY75" s="5">
        <f t="shared" si="588"/>
        <v>0</v>
      </c>
      <c r="UXZ75" s="5">
        <f t="shared" si="588"/>
        <v>0</v>
      </c>
      <c r="UYA75" s="5">
        <f t="shared" si="588"/>
        <v>0</v>
      </c>
      <c r="UYB75" s="5">
        <f t="shared" si="588"/>
        <v>0</v>
      </c>
      <c r="UYC75" s="5">
        <f t="shared" si="588"/>
        <v>0</v>
      </c>
      <c r="UYD75" s="5">
        <f t="shared" si="588"/>
        <v>0</v>
      </c>
      <c r="UYE75" s="5">
        <f t="shared" si="588"/>
        <v>0</v>
      </c>
      <c r="UYF75" s="5">
        <f t="shared" si="588"/>
        <v>0</v>
      </c>
      <c r="UYG75" s="5">
        <f t="shared" si="588"/>
        <v>0</v>
      </c>
      <c r="UYH75" s="5">
        <f t="shared" si="588"/>
        <v>0</v>
      </c>
      <c r="UYI75" s="5">
        <f t="shared" ref="UYI75:VAT75" si="589">IF(UYI2&gt;year_stop,0,UYH78)</f>
        <v>0</v>
      </c>
      <c r="UYJ75" s="5">
        <f t="shared" si="589"/>
        <v>0</v>
      </c>
      <c r="UYK75" s="5">
        <f t="shared" si="589"/>
        <v>0</v>
      </c>
      <c r="UYL75" s="5">
        <f t="shared" si="589"/>
        <v>0</v>
      </c>
      <c r="UYM75" s="5">
        <f t="shared" si="589"/>
        <v>0</v>
      </c>
      <c r="UYN75" s="5">
        <f t="shared" si="589"/>
        <v>0</v>
      </c>
      <c r="UYO75" s="5">
        <f t="shared" si="589"/>
        <v>0</v>
      </c>
      <c r="UYP75" s="5">
        <f t="shared" si="589"/>
        <v>0</v>
      </c>
      <c r="UYQ75" s="5">
        <f t="shared" si="589"/>
        <v>0</v>
      </c>
      <c r="UYR75" s="5">
        <f t="shared" si="589"/>
        <v>0</v>
      </c>
      <c r="UYS75" s="5">
        <f t="shared" si="589"/>
        <v>0</v>
      </c>
      <c r="UYT75" s="5">
        <f t="shared" si="589"/>
        <v>0</v>
      </c>
      <c r="UYU75" s="5">
        <f t="shared" si="589"/>
        <v>0</v>
      </c>
      <c r="UYV75" s="5">
        <f t="shared" si="589"/>
        <v>0</v>
      </c>
      <c r="UYW75" s="5">
        <f t="shared" si="589"/>
        <v>0</v>
      </c>
      <c r="UYX75" s="5">
        <f t="shared" si="589"/>
        <v>0</v>
      </c>
      <c r="UYY75" s="5">
        <f t="shared" si="589"/>
        <v>0</v>
      </c>
      <c r="UYZ75" s="5">
        <f t="shared" si="589"/>
        <v>0</v>
      </c>
      <c r="UZA75" s="5">
        <f t="shared" si="589"/>
        <v>0</v>
      </c>
      <c r="UZB75" s="5">
        <f t="shared" si="589"/>
        <v>0</v>
      </c>
      <c r="UZC75" s="5">
        <f t="shared" si="589"/>
        <v>0</v>
      </c>
      <c r="UZD75" s="5">
        <f t="shared" si="589"/>
        <v>0</v>
      </c>
      <c r="UZE75" s="5">
        <f t="shared" si="589"/>
        <v>0</v>
      </c>
      <c r="UZF75" s="5">
        <f t="shared" si="589"/>
        <v>0</v>
      </c>
      <c r="UZG75" s="5">
        <f t="shared" si="589"/>
        <v>0</v>
      </c>
      <c r="UZH75" s="5">
        <f t="shared" si="589"/>
        <v>0</v>
      </c>
      <c r="UZI75" s="5">
        <f t="shared" si="589"/>
        <v>0</v>
      </c>
      <c r="UZJ75" s="5">
        <f t="shared" si="589"/>
        <v>0</v>
      </c>
      <c r="UZK75" s="5">
        <f t="shared" si="589"/>
        <v>0</v>
      </c>
      <c r="UZL75" s="5">
        <f t="shared" si="589"/>
        <v>0</v>
      </c>
      <c r="UZM75" s="5">
        <f t="shared" si="589"/>
        <v>0</v>
      </c>
      <c r="UZN75" s="5">
        <f t="shared" si="589"/>
        <v>0</v>
      </c>
      <c r="UZO75" s="5">
        <f t="shared" si="589"/>
        <v>0</v>
      </c>
      <c r="UZP75" s="5">
        <f t="shared" si="589"/>
        <v>0</v>
      </c>
      <c r="UZQ75" s="5">
        <f t="shared" si="589"/>
        <v>0</v>
      </c>
      <c r="UZR75" s="5">
        <f t="shared" si="589"/>
        <v>0</v>
      </c>
      <c r="UZS75" s="5">
        <f t="shared" si="589"/>
        <v>0</v>
      </c>
      <c r="UZT75" s="5">
        <f t="shared" si="589"/>
        <v>0</v>
      </c>
      <c r="UZU75" s="5">
        <f t="shared" si="589"/>
        <v>0</v>
      </c>
      <c r="UZV75" s="5">
        <f t="shared" si="589"/>
        <v>0</v>
      </c>
      <c r="UZW75" s="5">
        <f t="shared" si="589"/>
        <v>0</v>
      </c>
      <c r="UZX75" s="5">
        <f t="shared" si="589"/>
        <v>0</v>
      </c>
      <c r="UZY75" s="5">
        <f t="shared" si="589"/>
        <v>0</v>
      </c>
      <c r="UZZ75" s="5">
        <f t="shared" si="589"/>
        <v>0</v>
      </c>
      <c r="VAA75" s="5">
        <f t="shared" si="589"/>
        <v>0</v>
      </c>
      <c r="VAB75" s="5">
        <f t="shared" si="589"/>
        <v>0</v>
      </c>
      <c r="VAC75" s="5">
        <f t="shared" si="589"/>
        <v>0</v>
      </c>
      <c r="VAD75" s="5">
        <f t="shared" si="589"/>
        <v>0</v>
      </c>
      <c r="VAE75" s="5">
        <f t="shared" si="589"/>
        <v>0</v>
      </c>
      <c r="VAF75" s="5">
        <f t="shared" si="589"/>
        <v>0</v>
      </c>
      <c r="VAG75" s="5">
        <f t="shared" si="589"/>
        <v>0</v>
      </c>
      <c r="VAH75" s="5">
        <f t="shared" si="589"/>
        <v>0</v>
      </c>
      <c r="VAI75" s="5">
        <f t="shared" si="589"/>
        <v>0</v>
      </c>
      <c r="VAJ75" s="5">
        <f t="shared" si="589"/>
        <v>0</v>
      </c>
      <c r="VAK75" s="5">
        <f t="shared" si="589"/>
        <v>0</v>
      </c>
      <c r="VAL75" s="5">
        <f t="shared" si="589"/>
        <v>0</v>
      </c>
      <c r="VAM75" s="5">
        <f t="shared" si="589"/>
        <v>0</v>
      </c>
      <c r="VAN75" s="5">
        <f t="shared" si="589"/>
        <v>0</v>
      </c>
      <c r="VAO75" s="5">
        <f t="shared" si="589"/>
        <v>0</v>
      </c>
      <c r="VAP75" s="5">
        <f t="shared" si="589"/>
        <v>0</v>
      </c>
      <c r="VAQ75" s="5">
        <f t="shared" si="589"/>
        <v>0</v>
      </c>
      <c r="VAR75" s="5">
        <f t="shared" si="589"/>
        <v>0</v>
      </c>
      <c r="VAS75" s="5">
        <f t="shared" si="589"/>
        <v>0</v>
      </c>
      <c r="VAT75" s="5">
        <f t="shared" si="589"/>
        <v>0</v>
      </c>
      <c r="VAU75" s="5">
        <f t="shared" ref="VAU75:VDF75" si="590">IF(VAU2&gt;year_stop,0,VAT78)</f>
        <v>0</v>
      </c>
      <c r="VAV75" s="5">
        <f t="shared" si="590"/>
        <v>0</v>
      </c>
      <c r="VAW75" s="5">
        <f t="shared" si="590"/>
        <v>0</v>
      </c>
      <c r="VAX75" s="5">
        <f t="shared" si="590"/>
        <v>0</v>
      </c>
      <c r="VAY75" s="5">
        <f t="shared" si="590"/>
        <v>0</v>
      </c>
      <c r="VAZ75" s="5">
        <f t="shared" si="590"/>
        <v>0</v>
      </c>
      <c r="VBA75" s="5">
        <f t="shared" si="590"/>
        <v>0</v>
      </c>
      <c r="VBB75" s="5">
        <f t="shared" si="590"/>
        <v>0</v>
      </c>
      <c r="VBC75" s="5">
        <f t="shared" si="590"/>
        <v>0</v>
      </c>
      <c r="VBD75" s="5">
        <f t="shared" si="590"/>
        <v>0</v>
      </c>
      <c r="VBE75" s="5">
        <f t="shared" si="590"/>
        <v>0</v>
      </c>
      <c r="VBF75" s="5">
        <f t="shared" si="590"/>
        <v>0</v>
      </c>
      <c r="VBG75" s="5">
        <f t="shared" si="590"/>
        <v>0</v>
      </c>
      <c r="VBH75" s="5">
        <f t="shared" si="590"/>
        <v>0</v>
      </c>
      <c r="VBI75" s="5">
        <f t="shared" si="590"/>
        <v>0</v>
      </c>
      <c r="VBJ75" s="5">
        <f t="shared" si="590"/>
        <v>0</v>
      </c>
      <c r="VBK75" s="5">
        <f t="shared" si="590"/>
        <v>0</v>
      </c>
      <c r="VBL75" s="5">
        <f t="shared" si="590"/>
        <v>0</v>
      </c>
      <c r="VBM75" s="5">
        <f t="shared" si="590"/>
        <v>0</v>
      </c>
      <c r="VBN75" s="5">
        <f t="shared" si="590"/>
        <v>0</v>
      </c>
      <c r="VBO75" s="5">
        <f t="shared" si="590"/>
        <v>0</v>
      </c>
      <c r="VBP75" s="5">
        <f t="shared" si="590"/>
        <v>0</v>
      </c>
      <c r="VBQ75" s="5">
        <f t="shared" si="590"/>
        <v>0</v>
      </c>
      <c r="VBR75" s="5">
        <f t="shared" si="590"/>
        <v>0</v>
      </c>
      <c r="VBS75" s="5">
        <f t="shared" si="590"/>
        <v>0</v>
      </c>
      <c r="VBT75" s="5">
        <f t="shared" si="590"/>
        <v>0</v>
      </c>
      <c r="VBU75" s="5">
        <f t="shared" si="590"/>
        <v>0</v>
      </c>
      <c r="VBV75" s="5">
        <f t="shared" si="590"/>
        <v>0</v>
      </c>
      <c r="VBW75" s="5">
        <f t="shared" si="590"/>
        <v>0</v>
      </c>
      <c r="VBX75" s="5">
        <f t="shared" si="590"/>
        <v>0</v>
      </c>
      <c r="VBY75" s="5">
        <f t="shared" si="590"/>
        <v>0</v>
      </c>
      <c r="VBZ75" s="5">
        <f t="shared" si="590"/>
        <v>0</v>
      </c>
      <c r="VCA75" s="5">
        <f t="shared" si="590"/>
        <v>0</v>
      </c>
      <c r="VCB75" s="5">
        <f t="shared" si="590"/>
        <v>0</v>
      </c>
      <c r="VCC75" s="5">
        <f t="shared" si="590"/>
        <v>0</v>
      </c>
      <c r="VCD75" s="5">
        <f t="shared" si="590"/>
        <v>0</v>
      </c>
      <c r="VCE75" s="5">
        <f t="shared" si="590"/>
        <v>0</v>
      </c>
      <c r="VCF75" s="5">
        <f t="shared" si="590"/>
        <v>0</v>
      </c>
      <c r="VCG75" s="5">
        <f t="shared" si="590"/>
        <v>0</v>
      </c>
      <c r="VCH75" s="5">
        <f t="shared" si="590"/>
        <v>0</v>
      </c>
      <c r="VCI75" s="5">
        <f t="shared" si="590"/>
        <v>0</v>
      </c>
      <c r="VCJ75" s="5">
        <f t="shared" si="590"/>
        <v>0</v>
      </c>
      <c r="VCK75" s="5">
        <f t="shared" si="590"/>
        <v>0</v>
      </c>
      <c r="VCL75" s="5">
        <f t="shared" si="590"/>
        <v>0</v>
      </c>
      <c r="VCM75" s="5">
        <f t="shared" si="590"/>
        <v>0</v>
      </c>
      <c r="VCN75" s="5">
        <f t="shared" si="590"/>
        <v>0</v>
      </c>
      <c r="VCO75" s="5">
        <f t="shared" si="590"/>
        <v>0</v>
      </c>
      <c r="VCP75" s="5">
        <f t="shared" si="590"/>
        <v>0</v>
      </c>
      <c r="VCQ75" s="5">
        <f t="shared" si="590"/>
        <v>0</v>
      </c>
      <c r="VCR75" s="5">
        <f t="shared" si="590"/>
        <v>0</v>
      </c>
      <c r="VCS75" s="5">
        <f t="shared" si="590"/>
        <v>0</v>
      </c>
      <c r="VCT75" s="5">
        <f t="shared" si="590"/>
        <v>0</v>
      </c>
      <c r="VCU75" s="5">
        <f t="shared" si="590"/>
        <v>0</v>
      </c>
      <c r="VCV75" s="5">
        <f t="shared" si="590"/>
        <v>0</v>
      </c>
      <c r="VCW75" s="5">
        <f t="shared" si="590"/>
        <v>0</v>
      </c>
      <c r="VCX75" s="5">
        <f t="shared" si="590"/>
        <v>0</v>
      </c>
      <c r="VCY75" s="5">
        <f t="shared" si="590"/>
        <v>0</v>
      </c>
      <c r="VCZ75" s="5">
        <f t="shared" si="590"/>
        <v>0</v>
      </c>
      <c r="VDA75" s="5">
        <f t="shared" si="590"/>
        <v>0</v>
      </c>
      <c r="VDB75" s="5">
        <f t="shared" si="590"/>
        <v>0</v>
      </c>
      <c r="VDC75" s="5">
        <f t="shared" si="590"/>
        <v>0</v>
      </c>
      <c r="VDD75" s="5">
        <f t="shared" si="590"/>
        <v>0</v>
      </c>
      <c r="VDE75" s="5">
        <f t="shared" si="590"/>
        <v>0</v>
      </c>
      <c r="VDF75" s="5">
        <f t="shared" si="590"/>
        <v>0</v>
      </c>
      <c r="VDG75" s="5">
        <f t="shared" ref="VDG75:VFR75" si="591">IF(VDG2&gt;year_stop,0,VDF78)</f>
        <v>0</v>
      </c>
      <c r="VDH75" s="5">
        <f t="shared" si="591"/>
        <v>0</v>
      </c>
      <c r="VDI75" s="5">
        <f t="shared" si="591"/>
        <v>0</v>
      </c>
      <c r="VDJ75" s="5">
        <f t="shared" si="591"/>
        <v>0</v>
      </c>
      <c r="VDK75" s="5">
        <f t="shared" si="591"/>
        <v>0</v>
      </c>
      <c r="VDL75" s="5">
        <f t="shared" si="591"/>
        <v>0</v>
      </c>
      <c r="VDM75" s="5">
        <f t="shared" si="591"/>
        <v>0</v>
      </c>
      <c r="VDN75" s="5">
        <f t="shared" si="591"/>
        <v>0</v>
      </c>
      <c r="VDO75" s="5">
        <f t="shared" si="591"/>
        <v>0</v>
      </c>
      <c r="VDP75" s="5">
        <f t="shared" si="591"/>
        <v>0</v>
      </c>
      <c r="VDQ75" s="5">
        <f t="shared" si="591"/>
        <v>0</v>
      </c>
      <c r="VDR75" s="5">
        <f t="shared" si="591"/>
        <v>0</v>
      </c>
      <c r="VDS75" s="5">
        <f t="shared" si="591"/>
        <v>0</v>
      </c>
      <c r="VDT75" s="5">
        <f t="shared" si="591"/>
        <v>0</v>
      </c>
      <c r="VDU75" s="5">
        <f t="shared" si="591"/>
        <v>0</v>
      </c>
      <c r="VDV75" s="5">
        <f t="shared" si="591"/>
        <v>0</v>
      </c>
      <c r="VDW75" s="5">
        <f t="shared" si="591"/>
        <v>0</v>
      </c>
      <c r="VDX75" s="5">
        <f t="shared" si="591"/>
        <v>0</v>
      </c>
      <c r="VDY75" s="5">
        <f t="shared" si="591"/>
        <v>0</v>
      </c>
      <c r="VDZ75" s="5">
        <f t="shared" si="591"/>
        <v>0</v>
      </c>
      <c r="VEA75" s="5">
        <f t="shared" si="591"/>
        <v>0</v>
      </c>
      <c r="VEB75" s="5">
        <f t="shared" si="591"/>
        <v>0</v>
      </c>
      <c r="VEC75" s="5">
        <f t="shared" si="591"/>
        <v>0</v>
      </c>
      <c r="VED75" s="5">
        <f t="shared" si="591"/>
        <v>0</v>
      </c>
      <c r="VEE75" s="5">
        <f t="shared" si="591"/>
        <v>0</v>
      </c>
      <c r="VEF75" s="5">
        <f t="shared" si="591"/>
        <v>0</v>
      </c>
      <c r="VEG75" s="5">
        <f t="shared" si="591"/>
        <v>0</v>
      </c>
      <c r="VEH75" s="5">
        <f t="shared" si="591"/>
        <v>0</v>
      </c>
      <c r="VEI75" s="5">
        <f t="shared" si="591"/>
        <v>0</v>
      </c>
      <c r="VEJ75" s="5">
        <f t="shared" si="591"/>
        <v>0</v>
      </c>
      <c r="VEK75" s="5">
        <f t="shared" si="591"/>
        <v>0</v>
      </c>
      <c r="VEL75" s="5">
        <f t="shared" si="591"/>
        <v>0</v>
      </c>
      <c r="VEM75" s="5">
        <f t="shared" si="591"/>
        <v>0</v>
      </c>
      <c r="VEN75" s="5">
        <f t="shared" si="591"/>
        <v>0</v>
      </c>
      <c r="VEO75" s="5">
        <f t="shared" si="591"/>
        <v>0</v>
      </c>
      <c r="VEP75" s="5">
        <f t="shared" si="591"/>
        <v>0</v>
      </c>
      <c r="VEQ75" s="5">
        <f t="shared" si="591"/>
        <v>0</v>
      </c>
      <c r="VER75" s="5">
        <f t="shared" si="591"/>
        <v>0</v>
      </c>
      <c r="VES75" s="5">
        <f t="shared" si="591"/>
        <v>0</v>
      </c>
      <c r="VET75" s="5">
        <f t="shared" si="591"/>
        <v>0</v>
      </c>
      <c r="VEU75" s="5">
        <f t="shared" si="591"/>
        <v>0</v>
      </c>
      <c r="VEV75" s="5">
        <f t="shared" si="591"/>
        <v>0</v>
      </c>
      <c r="VEW75" s="5">
        <f t="shared" si="591"/>
        <v>0</v>
      </c>
      <c r="VEX75" s="5">
        <f t="shared" si="591"/>
        <v>0</v>
      </c>
      <c r="VEY75" s="5">
        <f t="shared" si="591"/>
        <v>0</v>
      </c>
      <c r="VEZ75" s="5">
        <f t="shared" si="591"/>
        <v>0</v>
      </c>
      <c r="VFA75" s="5">
        <f t="shared" si="591"/>
        <v>0</v>
      </c>
      <c r="VFB75" s="5">
        <f t="shared" si="591"/>
        <v>0</v>
      </c>
      <c r="VFC75" s="5">
        <f t="shared" si="591"/>
        <v>0</v>
      </c>
      <c r="VFD75" s="5">
        <f t="shared" si="591"/>
        <v>0</v>
      </c>
      <c r="VFE75" s="5">
        <f t="shared" si="591"/>
        <v>0</v>
      </c>
      <c r="VFF75" s="5">
        <f t="shared" si="591"/>
        <v>0</v>
      </c>
      <c r="VFG75" s="5">
        <f t="shared" si="591"/>
        <v>0</v>
      </c>
      <c r="VFH75" s="5">
        <f t="shared" si="591"/>
        <v>0</v>
      </c>
      <c r="VFI75" s="5">
        <f t="shared" si="591"/>
        <v>0</v>
      </c>
      <c r="VFJ75" s="5">
        <f t="shared" si="591"/>
        <v>0</v>
      </c>
      <c r="VFK75" s="5">
        <f t="shared" si="591"/>
        <v>0</v>
      </c>
      <c r="VFL75" s="5">
        <f t="shared" si="591"/>
        <v>0</v>
      </c>
      <c r="VFM75" s="5">
        <f t="shared" si="591"/>
        <v>0</v>
      </c>
      <c r="VFN75" s="5">
        <f t="shared" si="591"/>
        <v>0</v>
      </c>
      <c r="VFO75" s="5">
        <f t="shared" si="591"/>
        <v>0</v>
      </c>
      <c r="VFP75" s="5">
        <f t="shared" si="591"/>
        <v>0</v>
      </c>
      <c r="VFQ75" s="5">
        <f t="shared" si="591"/>
        <v>0</v>
      </c>
      <c r="VFR75" s="5">
        <f t="shared" si="591"/>
        <v>0</v>
      </c>
      <c r="VFS75" s="5">
        <f t="shared" ref="VFS75:VID75" si="592">IF(VFS2&gt;year_stop,0,VFR78)</f>
        <v>0</v>
      </c>
      <c r="VFT75" s="5">
        <f t="shared" si="592"/>
        <v>0</v>
      </c>
      <c r="VFU75" s="5">
        <f t="shared" si="592"/>
        <v>0</v>
      </c>
      <c r="VFV75" s="5">
        <f t="shared" si="592"/>
        <v>0</v>
      </c>
      <c r="VFW75" s="5">
        <f t="shared" si="592"/>
        <v>0</v>
      </c>
      <c r="VFX75" s="5">
        <f t="shared" si="592"/>
        <v>0</v>
      </c>
      <c r="VFY75" s="5">
        <f t="shared" si="592"/>
        <v>0</v>
      </c>
      <c r="VFZ75" s="5">
        <f t="shared" si="592"/>
        <v>0</v>
      </c>
      <c r="VGA75" s="5">
        <f t="shared" si="592"/>
        <v>0</v>
      </c>
      <c r="VGB75" s="5">
        <f t="shared" si="592"/>
        <v>0</v>
      </c>
      <c r="VGC75" s="5">
        <f t="shared" si="592"/>
        <v>0</v>
      </c>
      <c r="VGD75" s="5">
        <f t="shared" si="592"/>
        <v>0</v>
      </c>
      <c r="VGE75" s="5">
        <f t="shared" si="592"/>
        <v>0</v>
      </c>
      <c r="VGF75" s="5">
        <f t="shared" si="592"/>
        <v>0</v>
      </c>
      <c r="VGG75" s="5">
        <f t="shared" si="592"/>
        <v>0</v>
      </c>
      <c r="VGH75" s="5">
        <f t="shared" si="592"/>
        <v>0</v>
      </c>
      <c r="VGI75" s="5">
        <f t="shared" si="592"/>
        <v>0</v>
      </c>
      <c r="VGJ75" s="5">
        <f t="shared" si="592"/>
        <v>0</v>
      </c>
      <c r="VGK75" s="5">
        <f t="shared" si="592"/>
        <v>0</v>
      </c>
      <c r="VGL75" s="5">
        <f t="shared" si="592"/>
        <v>0</v>
      </c>
      <c r="VGM75" s="5">
        <f t="shared" si="592"/>
        <v>0</v>
      </c>
      <c r="VGN75" s="5">
        <f t="shared" si="592"/>
        <v>0</v>
      </c>
      <c r="VGO75" s="5">
        <f t="shared" si="592"/>
        <v>0</v>
      </c>
      <c r="VGP75" s="5">
        <f t="shared" si="592"/>
        <v>0</v>
      </c>
      <c r="VGQ75" s="5">
        <f t="shared" si="592"/>
        <v>0</v>
      </c>
      <c r="VGR75" s="5">
        <f t="shared" si="592"/>
        <v>0</v>
      </c>
      <c r="VGS75" s="5">
        <f t="shared" si="592"/>
        <v>0</v>
      </c>
      <c r="VGT75" s="5">
        <f t="shared" si="592"/>
        <v>0</v>
      </c>
      <c r="VGU75" s="5">
        <f t="shared" si="592"/>
        <v>0</v>
      </c>
      <c r="VGV75" s="5">
        <f t="shared" si="592"/>
        <v>0</v>
      </c>
      <c r="VGW75" s="5">
        <f t="shared" si="592"/>
        <v>0</v>
      </c>
      <c r="VGX75" s="5">
        <f t="shared" si="592"/>
        <v>0</v>
      </c>
      <c r="VGY75" s="5">
        <f t="shared" si="592"/>
        <v>0</v>
      </c>
      <c r="VGZ75" s="5">
        <f t="shared" si="592"/>
        <v>0</v>
      </c>
      <c r="VHA75" s="5">
        <f t="shared" si="592"/>
        <v>0</v>
      </c>
      <c r="VHB75" s="5">
        <f t="shared" si="592"/>
        <v>0</v>
      </c>
      <c r="VHC75" s="5">
        <f t="shared" si="592"/>
        <v>0</v>
      </c>
      <c r="VHD75" s="5">
        <f t="shared" si="592"/>
        <v>0</v>
      </c>
      <c r="VHE75" s="5">
        <f t="shared" si="592"/>
        <v>0</v>
      </c>
      <c r="VHF75" s="5">
        <f t="shared" si="592"/>
        <v>0</v>
      </c>
      <c r="VHG75" s="5">
        <f t="shared" si="592"/>
        <v>0</v>
      </c>
      <c r="VHH75" s="5">
        <f t="shared" si="592"/>
        <v>0</v>
      </c>
      <c r="VHI75" s="5">
        <f t="shared" si="592"/>
        <v>0</v>
      </c>
      <c r="VHJ75" s="5">
        <f t="shared" si="592"/>
        <v>0</v>
      </c>
      <c r="VHK75" s="5">
        <f t="shared" si="592"/>
        <v>0</v>
      </c>
      <c r="VHL75" s="5">
        <f t="shared" si="592"/>
        <v>0</v>
      </c>
      <c r="VHM75" s="5">
        <f t="shared" si="592"/>
        <v>0</v>
      </c>
      <c r="VHN75" s="5">
        <f t="shared" si="592"/>
        <v>0</v>
      </c>
      <c r="VHO75" s="5">
        <f t="shared" si="592"/>
        <v>0</v>
      </c>
      <c r="VHP75" s="5">
        <f t="shared" si="592"/>
        <v>0</v>
      </c>
      <c r="VHQ75" s="5">
        <f t="shared" si="592"/>
        <v>0</v>
      </c>
      <c r="VHR75" s="5">
        <f t="shared" si="592"/>
        <v>0</v>
      </c>
      <c r="VHS75" s="5">
        <f t="shared" si="592"/>
        <v>0</v>
      </c>
      <c r="VHT75" s="5">
        <f t="shared" si="592"/>
        <v>0</v>
      </c>
      <c r="VHU75" s="5">
        <f t="shared" si="592"/>
        <v>0</v>
      </c>
      <c r="VHV75" s="5">
        <f t="shared" si="592"/>
        <v>0</v>
      </c>
      <c r="VHW75" s="5">
        <f t="shared" si="592"/>
        <v>0</v>
      </c>
      <c r="VHX75" s="5">
        <f t="shared" si="592"/>
        <v>0</v>
      </c>
      <c r="VHY75" s="5">
        <f t="shared" si="592"/>
        <v>0</v>
      </c>
      <c r="VHZ75" s="5">
        <f t="shared" si="592"/>
        <v>0</v>
      </c>
      <c r="VIA75" s="5">
        <f t="shared" si="592"/>
        <v>0</v>
      </c>
      <c r="VIB75" s="5">
        <f t="shared" si="592"/>
        <v>0</v>
      </c>
      <c r="VIC75" s="5">
        <f t="shared" si="592"/>
        <v>0</v>
      </c>
      <c r="VID75" s="5">
        <f t="shared" si="592"/>
        <v>0</v>
      </c>
      <c r="VIE75" s="5">
        <f t="shared" ref="VIE75:VKP75" si="593">IF(VIE2&gt;year_stop,0,VID78)</f>
        <v>0</v>
      </c>
      <c r="VIF75" s="5">
        <f t="shared" si="593"/>
        <v>0</v>
      </c>
      <c r="VIG75" s="5">
        <f t="shared" si="593"/>
        <v>0</v>
      </c>
      <c r="VIH75" s="5">
        <f t="shared" si="593"/>
        <v>0</v>
      </c>
      <c r="VII75" s="5">
        <f t="shared" si="593"/>
        <v>0</v>
      </c>
      <c r="VIJ75" s="5">
        <f t="shared" si="593"/>
        <v>0</v>
      </c>
      <c r="VIK75" s="5">
        <f t="shared" si="593"/>
        <v>0</v>
      </c>
      <c r="VIL75" s="5">
        <f t="shared" si="593"/>
        <v>0</v>
      </c>
      <c r="VIM75" s="5">
        <f t="shared" si="593"/>
        <v>0</v>
      </c>
      <c r="VIN75" s="5">
        <f t="shared" si="593"/>
        <v>0</v>
      </c>
      <c r="VIO75" s="5">
        <f t="shared" si="593"/>
        <v>0</v>
      </c>
      <c r="VIP75" s="5">
        <f t="shared" si="593"/>
        <v>0</v>
      </c>
      <c r="VIQ75" s="5">
        <f t="shared" si="593"/>
        <v>0</v>
      </c>
      <c r="VIR75" s="5">
        <f t="shared" si="593"/>
        <v>0</v>
      </c>
      <c r="VIS75" s="5">
        <f t="shared" si="593"/>
        <v>0</v>
      </c>
      <c r="VIT75" s="5">
        <f t="shared" si="593"/>
        <v>0</v>
      </c>
      <c r="VIU75" s="5">
        <f t="shared" si="593"/>
        <v>0</v>
      </c>
      <c r="VIV75" s="5">
        <f t="shared" si="593"/>
        <v>0</v>
      </c>
      <c r="VIW75" s="5">
        <f t="shared" si="593"/>
        <v>0</v>
      </c>
      <c r="VIX75" s="5">
        <f t="shared" si="593"/>
        <v>0</v>
      </c>
      <c r="VIY75" s="5">
        <f t="shared" si="593"/>
        <v>0</v>
      </c>
      <c r="VIZ75" s="5">
        <f t="shared" si="593"/>
        <v>0</v>
      </c>
      <c r="VJA75" s="5">
        <f t="shared" si="593"/>
        <v>0</v>
      </c>
      <c r="VJB75" s="5">
        <f t="shared" si="593"/>
        <v>0</v>
      </c>
      <c r="VJC75" s="5">
        <f t="shared" si="593"/>
        <v>0</v>
      </c>
      <c r="VJD75" s="5">
        <f t="shared" si="593"/>
        <v>0</v>
      </c>
      <c r="VJE75" s="5">
        <f t="shared" si="593"/>
        <v>0</v>
      </c>
      <c r="VJF75" s="5">
        <f t="shared" si="593"/>
        <v>0</v>
      </c>
      <c r="VJG75" s="5">
        <f t="shared" si="593"/>
        <v>0</v>
      </c>
      <c r="VJH75" s="5">
        <f t="shared" si="593"/>
        <v>0</v>
      </c>
      <c r="VJI75" s="5">
        <f t="shared" si="593"/>
        <v>0</v>
      </c>
      <c r="VJJ75" s="5">
        <f t="shared" si="593"/>
        <v>0</v>
      </c>
      <c r="VJK75" s="5">
        <f t="shared" si="593"/>
        <v>0</v>
      </c>
      <c r="VJL75" s="5">
        <f t="shared" si="593"/>
        <v>0</v>
      </c>
      <c r="VJM75" s="5">
        <f t="shared" si="593"/>
        <v>0</v>
      </c>
      <c r="VJN75" s="5">
        <f t="shared" si="593"/>
        <v>0</v>
      </c>
      <c r="VJO75" s="5">
        <f t="shared" si="593"/>
        <v>0</v>
      </c>
      <c r="VJP75" s="5">
        <f t="shared" si="593"/>
        <v>0</v>
      </c>
      <c r="VJQ75" s="5">
        <f t="shared" si="593"/>
        <v>0</v>
      </c>
      <c r="VJR75" s="5">
        <f t="shared" si="593"/>
        <v>0</v>
      </c>
      <c r="VJS75" s="5">
        <f t="shared" si="593"/>
        <v>0</v>
      </c>
      <c r="VJT75" s="5">
        <f t="shared" si="593"/>
        <v>0</v>
      </c>
      <c r="VJU75" s="5">
        <f t="shared" si="593"/>
        <v>0</v>
      </c>
      <c r="VJV75" s="5">
        <f t="shared" si="593"/>
        <v>0</v>
      </c>
      <c r="VJW75" s="5">
        <f t="shared" si="593"/>
        <v>0</v>
      </c>
      <c r="VJX75" s="5">
        <f t="shared" si="593"/>
        <v>0</v>
      </c>
      <c r="VJY75" s="5">
        <f t="shared" si="593"/>
        <v>0</v>
      </c>
      <c r="VJZ75" s="5">
        <f t="shared" si="593"/>
        <v>0</v>
      </c>
      <c r="VKA75" s="5">
        <f t="shared" si="593"/>
        <v>0</v>
      </c>
      <c r="VKB75" s="5">
        <f t="shared" si="593"/>
        <v>0</v>
      </c>
      <c r="VKC75" s="5">
        <f t="shared" si="593"/>
        <v>0</v>
      </c>
      <c r="VKD75" s="5">
        <f t="shared" si="593"/>
        <v>0</v>
      </c>
      <c r="VKE75" s="5">
        <f t="shared" si="593"/>
        <v>0</v>
      </c>
      <c r="VKF75" s="5">
        <f t="shared" si="593"/>
        <v>0</v>
      </c>
      <c r="VKG75" s="5">
        <f t="shared" si="593"/>
        <v>0</v>
      </c>
      <c r="VKH75" s="5">
        <f t="shared" si="593"/>
        <v>0</v>
      </c>
      <c r="VKI75" s="5">
        <f t="shared" si="593"/>
        <v>0</v>
      </c>
      <c r="VKJ75" s="5">
        <f t="shared" si="593"/>
        <v>0</v>
      </c>
      <c r="VKK75" s="5">
        <f t="shared" si="593"/>
        <v>0</v>
      </c>
      <c r="VKL75" s="5">
        <f t="shared" si="593"/>
        <v>0</v>
      </c>
      <c r="VKM75" s="5">
        <f t="shared" si="593"/>
        <v>0</v>
      </c>
      <c r="VKN75" s="5">
        <f t="shared" si="593"/>
        <v>0</v>
      </c>
      <c r="VKO75" s="5">
        <f t="shared" si="593"/>
        <v>0</v>
      </c>
      <c r="VKP75" s="5">
        <f t="shared" si="593"/>
        <v>0</v>
      </c>
      <c r="VKQ75" s="5">
        <f t="shared" ref="VKQ75:VNB75" si="594">IF(VKQ2&gt;year_stop,0,VKP78)</f>
        <v>0</v>
      </c>
      <c r="VKR75" s="5">
        <f t="shared" si="594"/>
        <v>0</v>
      </c>
      <c r="VKS75" s="5">
        <f t="shared" si="594"/>
        <v>0</v>
      </c>
      <c r="VKT75" s="5">
        <f t="shared" si="594"/>
        <v>0</v>
      </c>
      <c r="VKU75" s="5">
        <f t="shared" si="594"/>
        <v>0</v>
      </c>
      <c r="VKV75" s="5">
        <f t="shared" si="594"/>
        <v>0</v>
      </c>
      <c r="VKW75" s="5">
        <f t="shared" si="594"/>
        <v>0</v>
      </c>
      <c r="VKX75" s="5">
        <f t="shared" si="594"/>
        <v>0</v>
      </c>
      <c r="VKY75" s="5">
        <f t="shared" si="594"/>
        <v>0</v>
      </c>
      <c r="VKZ75" s="5">
        <f t="shared" si="594"/>
        <v>0</v>
      </c>
      <c r="VLA75" s="5">
        <f t="shared" si="594"/>
        <v>0</v>
      </c>
      <c r="VLB75" s="5">
        <f t="shared" si="594"/>
        <v>0</v>
      </c>
      <c r="VLC75" s="5">
        <f t="shared" si="594"/>
        <v>0</v>
      </c>
      <c r="VLD75" s="5">
        <f t="shared" si="594"/>
        <v>0</v>
      </c>
      <c r="VLE75" s="5">
        <f t="shared" si="594"/>
        <v>0</v>
      </c>
      <c r="VLF75" s="5">
        <f t="shared" si="594"/>
        <v>0</v>
      </c>
      <c r="VLG75" s="5">
        <f t="shared" si="594"/>
        <v>0</v>
      </c>
      <c r="VLH75" s="5">
        <f t="shared" si="594"/>
        <v>0</v>
      </c>
      <c r="VLI75" s="5">
        <f t="shared" si="594"/>
        <v>0</v>
      </c>
      <c r="VLJ75" s="5">
        <f t="shared" si="594"/>
        <v>0</v>
      </c>
      <c r="VLK75" s="5">
        <f t="shared" si="594"/>
        <v>0</v>
      </c>
      <c r="VLL75" s="5">
        <f t="shared" si="594"/>
        <v>0</v>
      </c>
      <c r="VLM75" s="5">
        <f t="shared" si="594"/>
        <v>0</v>
      </c>
      <c r="VLN75" s="5">
        <f t="shared" si="594"/>
        <v>0</v>
      </c>
      <c r="VLO75" s="5">
        <f t="shared" si="594"/>
        <v>0</v>
      </c>
      <c r="VLP75" s="5">
        <f t="shared" si="594"/>
        <v>0</v>
      </c>
      <c r="VLQ75" s="5">
        <f t="shared" si="594"/>
        <v>0</v>
      </c>
      <c r="VLR75" s="5">
        <f t="shared" si="594"/>
        <v>0</v>
      </c>
      <c r="VLS75" s="5">
        <f t="shared" si="594"/>
        <v>0</v>
      </c>
      <c r="VLT75" s="5">
        <f t="shared" si="594"/>
        <v>0</v>
      </c>
      <c r="VLU75" s="5">
        <f t="shared" si="594"/>
        <v>0</v>
      </c>
      <c r="VLV75" s="5">
        <f t="shared" si="594"/>
        <v>0</v>
      </c>
      <c r="VLW75" s="5">
        <f t="shared" si="594"/>
        <v>0</v>
      </c>
      <c r="VLX75" s="5">
        <f t="shared" si="594"/>
        <v>0</v>
      </c>
      <c r="VLY75" s="5">
        <f t="shared" si="594"/>
        <v>0</v>
      </c>
      <c r="VLZ75" s="5">
        <f t="shared" si="594"/>
        <v>0</v>
      </c>
      <c r="VMA75" s="5">
        <f t="shared" si="594"/>
        <v>0</v>
      </c>
      <c r="VMB75" s="5">
        <f t="shared" si="594"/>
        <v>0</v>
      </c>
      <c r="VMC75" s="5">
        <f t="shared" si="594"/>
        <v>0</v>
      </c>
      <c r="VMD75" s="5">
        <f t="shared" si="594"/>
        <v>0</v>
      </c>
      <c r="VME75" s="5">
        <f t="shared" si="594"/>
        <v>0</v>
      </c>
      <c r="VMF75" s="5">
        <f t="shared" si="594"/>
        <v>0</v>
      </c>
      <c r="VMG75" s="5">
        <f t="shared" si="594"/>
        <v>0</v>
      </c>
      <c r="VMH75" s="5">
        <f t="shared" si="594"/>
        <v>0</v>
      </c>
      <c r="VMI75" s="5">
        <f t="shared" si="594"/>
        <v>0</v>
      </c>
      <c r="VMJ75" s="5">
        <f t="shared" si="594"/>
        <v>0</v>
      </c>
      <c r="VMK75" s="5">
        <f t="shared" si="594"/>
        <v>0</v>
      </c>
      <c r="VML75" s="5">
        <f t="shared" si="594"/>
        <v>0</v>
      </c>
      <c r="VMM75" s="5">
        <f t="shared" si="594"/>
        <v>0</v>
      </c>
      <c r="VMN75" s="5">
        <f t="shared" si="594"/>
        <v>0</v>
      </c>
      <c r="VMO75" s="5">
        <f t="shared" si="594"/>
        <v>0</v>
      </c>
      <c r="VMP75" s="5">
        <f t="shared" si="594"/>
        <v>0</v>
      </c>
      <c r="VMQ75" s="5">
        <f t="shared" si="594"/>
        <v>0</v>
      </c>
      <c r="VMR75" s="5">
        <f t="shared" si="594"/>
        <v>0</v>
      </c>
      <c r="VMS75" s="5">
        <f t="shared" si="594"/>
        <v>0</v>
      </c>
      <c r="VMT75" s="5">
        <f t="shared" si="594"/>
        <v>0</v>
      </c>
      <c r="VMU75" s="5">
        <f t="shared" si="594"/>
        <v>0</v>
      </c>
      <c r="VMV75" s="5">
        <f t="shared" si="594"/>
        <v>0</v>
      </c>
      <c r="VMW75" s="5">
        <f t="shared" si="594"/>
        <v>0</v>
      </c>
      <c r="VMX75" s="5">
        <f t="shared" si="594"/>
        <v>0</v>
      </c>
      <c r="VMY75" s="5">
        <f t="shared" si="594"/>
        <v>0</v>
      </c>
      <c r="VMZ75" s="5">
        <f t="shared" si="594"/>
        <v>0</v>
      </c>
      <c r="VNA75" s="5">
        <f t="shared" si="594"/>
        <v>0</v>
      </c>
      <c r="VNB75" s="5">
        <f t="shared" si="594"/>
        <v>0</v>
      </c>
      <c r="VNC75" s="5">
        <f t="shared" ref="VNC75:VPN75" si="595">IF(VNC2&gt;year_stop,0,VNB78)</f>
        <v>0</v>
      </c>
      <c r="VND75" s="5">
        <f t="shared" si="595"/>
        <v>0</v>
      </c>
      <c r="VNE75" s="5">
        <f t="shared" si="595"/>
        <v>0</v>
      </c>
      <c r="VNF75" s="5">
        <f t="shared" si="595"/>
        <v>0</v>
      </c>
      <c r="VNG75" s="5">
        <f t="shared" si="595"/>
        <v>0</v>
      </c>
      <c r="VNH75" s="5">
        <f t="shared" si="595"/>
        <v>0</v>
      </c>
      <c r="VNI75" s="5">
        <f t="shared" si="595"/>
        <v>0</v>
      </c>
      <c r="VNJ75" s="5">
        <f t="shared" si="595"/>
        <v>0</v>
      </c>
      <c r="VNK75" s="5">
        <f t="shared" si="595"/>
        <v>0</v>
      </c>
      <c r="VNL75" s="5">
        <f t="shared" si="595"/>
        <v>0</v>
      </c>
      <c r="VNM75" s="5">
        <f t="shared" si="595"/>
        <v>0</v>
      </c>
      <c r="VNN75" s="5">
        <f t="shared" si="595"/>
        <v>0</v>
      </c>
      <c r="VNO75" s="5">
        <f t="shared" si="595"/>
        <v>0</v>
      </c>
      <c r="VNP75" s="5">
        <f t="shared" si="595"/>
        <v>0</v>
      </c>
      <c r="VNQ75" s="5">
        <f t="shared" si="595"/>
        <v>0</v>
      </c>
      <c r="VNR75" s="5">
        <f t="shared" si="595"/>
        <v>0</v>
      </c>
      <c r="VNS75" s="5">
        <f t="shared" si="595"/>
        <v>0</v>
      </c>
      <c r="VNT75" s="5">
        <f t="shared" si="595"/>
        <v>0</v>
      </c>
      <c r="VNU75" s="5">
        <f t="shared" si="595"/>
        <v>0</v>
      </c>
      <c r="VNV75" s="5">
        <f t="shared" si="595"/>
        <v>0</v>
      </c>
      <c r="VNW75" s="5">
        <f t="shared" si="595"/>
        <v>0</v>
      </c>
      <c r="VNX75" s="5">
        <f t="shared" si="595"/>
        <v>0</v>
      </c>
      <c r="VNY75" s="5">
        <f t="shared" si="595"/>
        <v>0</v>
      </c>
      <c r="VNZ75" s="5">
        <f t="shared" si="595"/>
        <v>0</v>
      </c>
      <c r="VOA75" s="5">
        <f t="shared" si="595"/>
        <v>0</v>
      </c>
      <c r="VOB75" s="5">
        <f t="shared" si="595"/>
        <v>0</v>
      </c>
      <c r="VOC75" s="5">
        <f t="shared" si="595"/>
        <v>0</v>
      </c>
      <c r="VOD75" s="5">
        <f t="shared" si="595"/>
        <v>0</v>
      </c>
      <c r="VOE75" s="5">
        <f t="shared" si="595"/>
        <v>0</v>
      </c>
      <c r="VOF75" s="5">
        <f t="shared" si="595"/>
        <v>0</v>
      </c>
      <c r="VOG75" s="5">
        <f t="shared" si="595"/>
        <v>0</v>
      </c>
      <c r="VOH75" s="5">
        <f t="shared" si="595"/>
        <v>0</v>
      </c>
      <c r="VOI75" s="5">
        <f t="shared" si="595"/>
        <v>0</v>
      </c>
      <c r="VOJ75" s="5">
        <f t="shared" si="595"/>
        <v>0</v>
      </c>
      <c r="VOK75" s="5">
        <f t="shared" si="595"/>
        <v>0</v>
      </c>
      <c r="VOL75" s="5">
        <f t="shared" si="595"/>
        <v>0</v>
      </c>
      <c r="VOM75" s="5">
        <f t="shared" si="595"/>
        <v>0</v>
      </c>
      <c r="VON75" s="5">
        <f t="shared" si="595"/>
        <v>0</v>
      </c>
      <c r="VOO75" s="5">
        <f t="shared" si="595"/>
        <v>0</v>
      </c>
      <c r="VOP75" s="5">
        <f t="shared" si="595"/>
        <v>0</v>
      </c>
      <c r="VOQ75" s="5">
        <f t="shared" si="595"/>
        <v>0</v>
      </c>
      <c r="VOR75" s="5">
        <f t="shared" si="595"/>
        <v>0</v>
      </c>
      <c r="VOS75" s="5">
        <f t="shared" si="595"/>
        <v>0</v>
      </c>
      <c r="VOT75" s="5">
        <f t="shared" si="595"/>
        <v>0</v>
      </c>
      <c r="VOU75" s="5">
        <f t="shared" si="595"/>
        <v>0</v>
      </c>
      <c r="VOV75" s="5">
        <f t="shared" si="595"/>
        <v>0</v>
      </c>
      <c r="VOW75" s="5">
        <f t="shared" si="595"/>
        <v>0</v>
      </c>
      <c r="VOX75" s="5">
        <f t="shared" si="595"/>
        <v>0</v>
      </c>
      <c r="VOY75" s="5">
        <f t="shared" si="595"/>
        <v>0</v>
      </c>
      <c r="VOZ75" s="5">
        <f t="shared" si="595"/>
        <v>0</v>
      </c>
      <c r="VPA75" s="5">
        <f t="shared" si="595"/>
        <v>0</v>
      </c>
      <c r="VPB75" s="5">
        <f t="shared" si="595"/>
        <v>0</v>
      </c>
      <c r="VPC75" s="5">
        <f t="shared" si="595"/>
        <v>0</v>
      </c>
      <c r="VPD75" s="5">
        <f t="shared" si="595"/>
        <v>0</v>
      </c>
      <c r="VPE75" s="5">
        <f t="shared" si="595"/>
        <v>0</v>
      </c>
      <c r="VPF75" s="5">
        <f t="shared" si="595"/>
        <v>0</v>
      </c>
      <c r="VPG75" s="5">
        <f t="shared" si="595"/>
        <v>0</v>
      </c>
      <c r="VPH75" s="5">
        <f t="shared" si="595"/>
        <v>0</v>
      </c>
      <c r="VPI75" s="5">
        <f t="shared" si="595"/>
        <v>0</v>
      </c>
      <c r="VPJ75" s="5">
        <f t="shared" si="595"/>
        <v>0</v>
      </c>
      <c r="VPK75" s="5">
        <f t="shared" si="595"/>
        <v>0</v>
      </c>
      <c r="VPL75" s="5">
        <f t="shared" si="595"/>
        <v>0</v>
      </c>
      <c r="VPM75" s="5">
        <f t="shared" si="595"/>
        <v>0</v>
      </c>
      <c r="VPN75" s="5">
        <f t="shared" si="595"/>
        <v>0</v>
      </c>
      <c r="VPO75" s="5">
        <f t="shared" ref="VPO75:VRZ75" si="596">IF(VPO2&gt;year_stop,0,VPN78)</f>
        <v>0</v>
      </c>
      <c r="VPP75" s="5">
        <f t="shared" si="596"/>
        <v>0</v>
      </c>
      <c r="VPQ75" s="5">
        <f t="shared" si="596"/>
        <v>0</v>
      </c>
      <c r="VPR75" s="5">
        <f t="shared" si="596"/>
        <v>0</v>
      </c>
      <c r="VPS75" s="5">
        <f t="shared" si="596"/>
        <v>0</v>
      </c>
      <c r="VPT75" s="5">
        <f t="shared" si="596"/>
        <v>0</v>
      </c>
      <c r="VPU75" s="5">
        <f t="shared" si="596"/>
        <v>0</v>
      </c>
      <c r="VPV75" s="5">
        <f t="shared" si="596"/>
        <v>0</v>
      </c>
      <c r="VPW75" s="5">
        <f t="shared" si="596"/>
        <v>0</v>
      </c>
      <c r="VPX75" s="5">
        <f t="shared" si="596"/>
        <v>0</v>
      </c>
      <c r="VPY75" s="5">
        <f t="shared" si="596"/>
        <v>0</v>
      </c>
      <c r="VPZ75" s="5">
        <f t="shared" si="596"/>
        <v>0</v>
      </c>
      <c r="VQA75" s="5">
        <f t="shared" si="596"/>
        <v>0</v>
      </c>
      <c r="VQB75" s="5">
        <f t="shared" si="596"/>
        <v>0</v>
      </c>
      <c r="VQC75" s="5">
        <f t="shared" si="596"/>
        <v>0</v>
      </c>
      <c r="VQD75" s="5">
        <f t="shared" si="596"/>
        <v>0</v>
      </c>
      <c r="VQE75" s="5">
        <f t="shared" si="596"/>
        <v>0</v>
      </c>
      <c r="VQF75" s="5">
        <f t="shared" si="596"/>
        <v>0</v>
      </c>
      <c r="VQG75" s="5">
        <f t="shared" si="596"/>
        <v>0</v>
      </c>
      <c r="VQH75" s="5">
        <f t="shared" si="596"/>
        <v>0</v>
      </c>
      <c r="VQI75" s="5">
        <f t="shared" si="596"/>
        <v>0</v>
      </c>
      <c r="VQJ75" s="5">
        <f t="shared" si="596"/>
        <v>0</v>
      </c>
      <c r="VQK75" s="5">
        <f t="shared" si="596"/>
        <v>0</v>
      </c>
      <c r="VQL75" s="5">
        <f t="shared" si="596"/>
        <v>0</v>
      </c>
      <c r="VQM75" s="5">
        <f t="shared" si="596"/>
        <v>0</v>
      </c>
      <c r="VQN75" s="5">
        <f t="shared" si="596"/>
        <v>0</v>
      </c>
      <c r="VQO75" s="5">
        <f t="shared" si="596"/>
        <v>0</v>
      </c>
      <c r="VQP75" s="5">
        <f t="shared" si="596"/>
        <v>0</v>
      </c>
      <c r="VQQ75" s="5">
        <f t="shared" si="596"/>
        <v>0</v>
      </c>
      <c r="VQR75" s="5">
        <f t="shared" si="596"/>
        <v>0</v>
      </c>
      <c r="VQS75" s="5">
        <f t="shared" si="596"/>
        <v>0</v>
      </c>
      <c r="VQT75" s="5">
        <f t="shared" si="596"/>
        <v>0</v>
      </c>
      <c r="VQU75" s="5">
        <f t="shared" si="596"/>
        <v>0</v>
      </c>
      <c r="VQV75" s="5">
        <f t="shared" si="596"/>
        <v>0</v>
      </c>
      <c r="VQW75" s="5">
        <f t="shared" si="596"/>
        <v>0</v>
      </c>
      <c r="VQX75" s="5">
        <f t="shared" si="596"/>
        <v>0</v>
      </c>
      <c r="VQY75" s="5">
        <f t="shared" si="596"/>
        <v>0</v>
      </c>
      <c r="VQZ75" s="5">
        <f t="shared" si="596"/>
        <v>0</v>
      </c>
      <c r="VRA75" s="5">
        <f t="shared" si="596"/>
        <v>0</v>
      </c>
      <c r="VRB75" s="5">
        <f t="shared" si="596"/>
        <v>0</v>
      </c>
      <c r="VRC75" s="5">
        <f t="shared" si="596"/>
        <v>0</v>
      </c>
      <c r="VRD75" s="5">
        <f t="shared" si="596"/>
        <v>0</v>
      </c>
      <c r="VRE75" s="5">
        <f t="shared" si="596"/>
        <v>0</v>
      </c>
      <c r="VRF75" s="5">
        <f t="shared" si="596"/>
        <v>0</v>
      </c>
      <c r="VRG75" s="5">
        <f t="shared" si="596"/>
        <v>0</v>
      </c>
      <c r="VRH75" s="5">
        <f t="shared" si="596"/>
        <v>0</v>
      </c>
      <c r="VRI75" s="5">
        <f t="shared" si="596"/>
        <v>0</v>
      </c>
      <c r="VRJ75" s="5">
        <f t="shared" si="596"/>
        <v>0</v>
      </c>
      <c r="VRK75" s="5">
        <f t="shared" si="596"/>
        <v>0</v>
      </c>
      <c r="VRL75" s="5">
        <f t="shared" si="596"/>
        <v>0</v>
      </c>
      <c r="VRM75" s="5">
        <f t="shared" si="596"/>
        <v>0</v>
      </c>
      <c r="VRN75" s="5">
        <f t="shared" si="596"/>
        <v>0</v>
      </c>
      <c r="VRO75" s="5">
        <f t="shared" si="596"/>
        <v>0</v>
      </c>
      <c r="VRP75" s="5">
        <f t="shared" si="596"/>
        <v>0</v>
      </c>
      <c r="VRQ75" s="5">
        <f t="shared" si="596"/>
        <v>0</v>
      </c>
      <c r="VRR75" s="5">
        <f t="shared" si="596"/>
        <v>0</v>
      </c>
      <c r="VRS75" s="5">
        <f t="shared" si="596"/>
        <v>0</v>
      </c>
      <c r="VRT75" s="5">
        <f t="shared" si="596"/>
        <v>0</v>
      </c>
      <c r="VRU75" s="5">
        <f t="shared" si="596"/>
        <v>0</v>
      </c>
      <c r="VRV75" s="5">
        <f t="shared" si="596"/>
        <v>0</v>
      </c>
      <c r="VRW75" s="5">
        <f t="shared" si="596"/>
        <v>0</v>
      </c>
      <c r="VRX75" s="5">
        <f t="shared" si="596"/>
        <v>0</v>
      </c>
      <c r="VRY75" s="5">
        <f t="shared" si="596"/>
        <v>0</v>
      </c>
      <c r="VRZ75" s="5">
        <f t="shared" si="596"/>
        <v>0</v>
      </c>
      <c r="VSA75" s="5">
        <f t="shared" ref="VSA75:VUL75" si="597">IF(VSA2&gt;year_stop,0,VRZ78)</f>
        <v>0</v>
      </c>
      <c r="VSB75" s="5">
        <f t="shared" si="597"/>
        <v>0</v>
      </c>
      <c r="VSC75" s="5">
        <f t="shared" si="597"/>
        <v>0</v>
      </c>
      <c r="VSD75" s="5">
        <f t="shared" si="597"/>
        <v>0</v>
      </c>
      <c r="VSE75" s="5">
        <f t="shared" si="597"/>
        <v>0</v>
      </c>
      <c r="VSF75" s="5">
        <f t="shared" si="597"/>
        <v>0</v>
      </c>
      <c r="VSG75" s="5">
        <f t="shared" si="597"/>
        <v>0</v>
      </c>
      <c r="VSH75" s="5">
        <f t="shared" si="597"/>
        <v>0</v>
      </c>
      <c r="VSI75" s="5">
        <f t="shared" si="597"/>
        <v>0</v>
      </c>
      <c r="VSJ75" s="5">
        <f t="shared" si="597"/>
        <v>0</v>
      </c>
      <c r="VSK75" s="5">
        <f t="shared" si="597"/>
        <v>0</v>
      </c>
      <c r="VSL75" s="5">
        <f t="shared" si="597"/>
        <v>0</v>
      </c>
      <c r="VSM75" s="5">
        <f t="shared" si="597"/>
        <v>0</v>
      </c>
      <c r="VSN75" s="5">
        <f t="shared" si="597"/>
        <v>0</v>
      </c>
      <c r="VSO75" s="5">
        <f t="shared" si="597"/>
        <v>0</v>
      </c>
      <c r="VSP75" s="5">
        <f t="shared" si="597"/>
        <v>0</v>
      </c>
      <c r="VSQ75" s="5">
        <f t="shared" si="597"/>
        <v>0</v>
      </c>
      <c r="VSR75" s="5">
        <f t="shared" si="597"/>
        <v>0</v>
      </c>
      <c r="VSS75" s="5">
        <f t="shared" si="597"/>
        <v>0</v>
      </c>
      <c r="VST75" s="5">
        <f t="shared" si="597"/>
        <v>0</v>
      </c>
      <c r="VSU75" s="5">
        <f t="shared" si="597"/>
        <v>0</v>
      </c>
      <c r="VSV75" s="5">
        <f t="shared" si="597"/>
        <v>0</v>
      </c>
      <c r="VSW75" s="5">
        <f t="shared" si="597"/>
        <v>0</v>
      </c>
      <c r="VSX75" s="5">
        <f t="shared" si="597"/>
        <v>0</v>
      </c>
      <c r="VSY75" s="5">
        <f t="shared" si="597"/>
        <v>0</v>
      </c>
      <c r="VSZ75" s="5">
        <f t="shared" si="597"/>
        <v>0</v>
      </c>
      <c r="VTA75" s="5">
        <f t="shared" si="597"/>
        <v>0</v>
      </c>
      <c r="VTB75" s="5">
        <f t="shared" si="597"/>
        <v>0</v>
      </c>
      <c r="VTC75" s="5">
        <f t="shared" si="597"/>
        <v>0</v>
      </c>
      <c r="VTD75" s="5">
        <f t="shared" si="597"/>
        <v>0</v>
      </c>
      <c r="VTE75" s="5">
        <f t="shared" si="597"/>
        <v>0</v>
      </c>
      <c r="VTF75" s="5">
        <f t="shared" si="597"/>
        <v>0</v>
      </c>
      <c r="VTG75" s="5">
        <f t="shared" si="597"/>
        <v>0</v>
      </c>
      <c r="VTH75" s="5">
        <f t="shared" si="597"/>
        <v>0</v>
      </c>
      <c r="VTI75" s="5">
        <f t="shared" si="597"/>
        <v>0</v>
      </c>
      <c r="VTJ75" s="5">
        <f t="shared" si="597"/>
        <v>0</v>
      </c>
      <c r="VTK75" s="5">
        <f t="shared" si="597"/>
        <v>0</v>
      </c>
      <c r="VTL75" s="5">
        <f t="shared" si="597"/>
        <v>0</v>
      </c>
      <c r="VTM75" s="5">
        <f t="shared" si="597"/>
        <v>0</v>
      </c>
      <c r="VTN75" s="5">
        <f t="shared" si="597"/>
        <v>0</v>
      </c>
      <c r="VTO75" s="5">
        <f t="shared" si="597"/>
        <v>0</v>
      </c>
      <c r="VTP75" s="5">
        <f t="shared" si="597"/>
        <v>0</v>
      </c>
      <c r="VTQ75" s="5">
        <f t="shared" si="597"/>
        <v>0</v>
      </c>
      <c r="VTR75" s="5">
        <f t="shared" si="597"/>
        <v>0</v>
      </c>
      <c r="VTS75" s="5">
        <f t="shared" si="597"/>
        <v>0</v>
      </c>
      <c r="VTT75" s="5">
        <f t="shared" si="597"/>
        <v>0</v>
      </c>
      <c r="VTU75" s="5">
        <f t="shared" si="597"/>
        <v>0</v>
      </c>
      <c r="VTV75" s="5">
        <f t="shared" si="597"/>
        <v>0</v>
      </c>
      <c r="VTW75" s="5">
        <f t="shared" si="597"/>
        <v>0</v>
      </c>
      <c r="VTX75" s="5">
        <f t="shared" si="597"/>
        <v>0</v>
      </c>
      <c r="VTY75" s="5">
        <f t="shared" si="597"/>
        <v>0</v>
      </c>
      <c r="VTZ75" s="5">
        <f t="shared" si="597"/>
        <v>0</v>
      </c>
      <c r="VUA75" s="5">
        <f t="shared" si="597"/>
        <v>0</v>
      </c>
      <c r="VUB75" s="5">
        <f t="shared" si="597"/>
        <v>0</v>
      </c>
      <c r="VUC75" s="5">
        <f t="shared" si="597"/>
        <v>0</v>
      </c>
      <c r="VUD75" s="5">
        <f t="shared" si="597"/>
        <v>0</v>
      </c>
      <c r="VUE75" s="5">
        <f t="shared" si="597"/>
        <v>0</v>
      </c>
      <c r="VUF75" s="5">
        <f t="shared" si="597"/>
        <v>0</v>
      </c>
      <c r="VUG75" s="5">
        <f t="shared" si="597"/>
        <v>0</v>
      </c>
      <c r="VUH75" s="5">
        <f t="shared" si="597"/>
        <v>0</v>
      </c>
      <c r="VUI75" s="5">
        <f t="shared" si="597"/>
        <v>0</v>
      </c>
      <c r="VUJ75" s="5">
        <f t="shared" si="597"/>
        <v>0</v>
      </c>
      <c r="VUK75" s="5">
        <f t="shared" si="597"/>
        <v>0</v>
      </c>
      <c r="VUL75" s="5">
        <f t="shared" si="597"/>
        <v>0</v>
      </c>
      <c r="VUM75" s="5">
        <f t="shared" ref="VUM75:VWX75" si="598">IF(VUM2&gt;year_stop,0,VUL78)</f>
        <v>0</v>
      </c>
      <c r="VUN75" s="5">
        <f t="shared" si="598"/>
        <v>0</v>
      </c>
      <c r="VUO75" s="5">
        <f t="shared" si="598"/>
        <v>0</v>
      </c>
      <c r="VUP75" s="5">
        <f t="shared" si="598"/>
        <v>0</v>
      </c>
      <c r="VUQ75" s="5">
        <f t="shared" si="598"/>
        <v>0</v>
      </c>
      <c r="VUR75" s="5">
        <f t="shared" si="598"/>
        <v>0</v>
      </c>
      <c r="VUS75" s="5">
        <f t="shared" si="598"/>
        <v>0</v>
      </c>
      <c r="VUT75" s="5">
        <f t="shared" si="598"/>
        <v>0</v>
      </c>
      <c r="VUU75" s="5">
        <f t="shared" si="598"/>
        <v>0</v>
      </c>
      <c r="VUV75" s="5">
        <f t="shared" si="598"/>
        <v>0</v>
      </c>
      <c r="VUW75" s="5">
        <f t="shared" si="598"/>
        <v>0</v>
      </c>
      <c r="VUX75" s="5">
        <f t="shared" si="598"/>
        <v>0</v>
      </c>
      <c r="VUY75" s="5">
        <f t="shared" si="598"/>
        <v>0</v>
      </c>
      <c r="VUZ75" s="5">
        <f t="shared" si="598"/>
        <v>0</v>
      </c>
      <c r="VVA75" s="5">
        <f t="shared" si="598"/>
        <v>0</v>
      </c>
      <c r="VVB75" s="5">
        <f t="shared" si="598"/>
        <v>0</v>
      </c>
      <c r="VVC75" s="5">
        <f t="shared" si="598"/>
        <v>0</v>
      </c>
      <c r="VVD75" s="5">
        <f t="shared" si="598"/>
        <v>0</v>
      </c>
      <c r="VVE75" s="5">
        <f t="shared" si="598"/>
        <v>0</v>
      </c>
      <c r="VVF75" s="5">
        <f t="shared" si="598"/>
        <v>0</v>
      </c>
      <c r="VVG75" s="5">
        <f t="shared" si="598"/>
        <v>0</v>
      </c>
      <c r="VVH75" s="5">
        <f t="shared" si="598"/>
        <v>0</v>
      </c>
      <c r="VVI75" s="5">
        <f t="shared" si="598"/>
        <v>0</v>
      </c>
      <c r="VVJ75" s="5">
        <f t="shared" si="598"/>
        <v>0</v>
      </c>
      <c r="VVK75" s="5">
        <f t="shared" si="598"/>
        <v>0</v>
      </c>
      <c r="VVL75" s="5">
        <f t="shared" si="598"/>
        <v>0</v>
      </c>
      <c r="VVM75" s="5">
        <f t="shared" si="598"/>
        <v>0</v>
      </c>
      <c r="VVN75" s="5">
        <f t="shared" si="598"/>
        <v>0</v>
      </c>
      <c r="VVO75" s="5">
        <f t="shared" si="598"/>
        <v>0</v>
      </c>
      <c r="VVP75" s="5">
        <f t="shared" si="598"/>
        <v>0</v>
      </c>
      <c r="VVQ75" s="5">
        <f t="shared" si="598"/>
        <v>0</v>
      </c>
      <c r="VVR75" s="5">
        <f t="shared" si="598"/>
        <v>0</v>
      </c>
      <c r="VVS75" s="5">
        <f t="shared" si="598"/>
        <v>0</v>
      </c>
      <c r="VVT75" s="5">
        <f t="shared" si="598"/>
        <v>0</v>
      </c>
      <c r="VVU75" s="5">
        <f t="shared" si="598"/>
        <v>0</v>
      </c>
      <c r="VVV75" s="5">
        <f t="shared" si="598"/>
        <v>0</v>
      </c>
      <c r="VVW75" s="5">
        <f t="shared" si="598"/>
        <v>0</v>
      </c>
      <c r="VVX75" s="5">
        <f t="shared" si="598"/>
        <v>0</v>
      </c>
      <c r="VVY75" s="5">
        <f t="shared" si="598"/>
        <v>0</v>
      </c>
      <c r="VVZ75" s="5">
        <f t="shared" si="598"/>
        <v>0</v>
      </c>
      <c r="VWA75" s="5">
        <f t="shared" si="598"/>
        <v>0</v>
      </c>
      <c r="VWB75" s="5">
        <f t="shared" si="598"/>
        <v>0</v>
      </c>
      <c r="VWC75" s="5">
        <f t="shared" si="598"/>
        <v>0</v>
      </c>
      <c r="VWD75" s="5">
        <f t="shared" si="598"/>
        <v>0</v>
      </c>
      <c r="VWE75" s="5">
        <f t="shared" si="598"/>
        <v>0</v>
      </c>
      <c r="VWF75" s="5">
        <f t="shared" si="598"/>
        <v>0</v>
      </c>
      <c r="VWG75" s="5">
        <f t="shared" si="598"/>
        <v>0</v>
      </c>
      <c r="VWH75" s="5">
        <f t="shared" si="598"/>
        <v>0</v>
      </c>
      <c r="VWI75" s="5">
        <f t="shared" si="598"/>
        <v>0</v>
      </c>
      <c r="VWJ75" s="5">
        <f t="shared" si="598"/>
        <v>0</v>
      </c>
      <c r="VWK75" s="5">
        <f t="shared" si="598"/>
        <v>0</v>
      </c>
      <c r="VWL75" s="5">
        <f t="shared" si="598"/>
        <v>0</v>
      </c>
      <c r="VWM75" s="5">
        <f t="shared" si="598"/>
        <v>0</v>
      </c>
      <c r="VWN75" s="5">
        <f t="shared" si="598"/>
        <v>0</v>
      </c>
      <c r="VWO75" s="5">
        <f t="shared" si="598"/>
        <v>0</v>
      </c>
      <c r="VWP75" s="5">
        <f t="shared" si="598"/>
        <v>0</v>
      </c>
      <c r="VWQ75" s="5">
        <f t="shared" si="598"/>
        <v>0</v>
      </c>
      <c r="VWR75" s="5">
        <f t="shared" si="598"/>
        <v>0</v>
      </c>
      <c r="VWS75" s="5">
        <f t="shared" si="598"/>
        <v>0</v>
      </c>
      <c r="VWT75" s="5">
        <f t="shared" si="598"/>
        <v>0</v>
      </c>
      <c r="VWU75" s="5">
        <f t="shared" si="598"/>
        <v>0</v>
      </c>
      <c r="VWV75" s="5">
        <f t="shared" si="598"/>
        <v>0</v>
      </c>
      <c r="VWW75" s="5">
        <f t="shared" si="598"/>
        <v>0</v>
      </c>
      <c r="VWX75" s="5">
        <f t="shared" si="598"/>
        <v>0</v>
      </c>
      <c r="VWY75" s="5">
        <f t="shared" ref="VWY75:VZJ75" si="599">IF(VWY2&gt;year_stop,0,VWX78)</f>
        <v>0</v>
      </c>
      <c r="VWZ75" s="5">
        <f t="shared" si="599"/>
        <v>0</v>
      </c>
      <c r="VXA75" s="5">
        <f t="shared" si="599"/>
        <v>0</v>
      </c>
      <c r="VXB75" s="5">
        <f t="shared" si="599"/>
        <v>0</v>
      </c>
      <c r="VXC75" s="5">
        <f t="shared" si="599"/>
        <v>0</v>
      </c>
      <c r="VXD75" s="5">
        <f t="shared" si="599"/>
        <v>0</v>
      </c>
      <c r="VXE75" s="5">
        <f t="shared" si="599"/>
        <v>0</v>
      </c>
      <c r="VXF75" s="5">
        <f t="shared" si="599"/>
        <v>0</v>
      </c>
      <c r="VXG75" s="5">
        <f t="shared" si="599"/>
        <v>0</v>
      </c>
      <c r="VXH75" s="5">
        <f t="shared" si="599"/>
        <v>0</v>
      </c>
      <c r="VXI75" s="5">
        <f t="shared" si="599"/>
        <v>0</v>
      </c>
      <c r="VXJ75" s="5">
        <f t="shared" si="599"/>
        <v>0</v>
      </c>
      <c r="VXK75" s="5">
        <f t="shared" si="599"/>
        <v>0</v>
      </c>
      <c r="VXL75" s="5">
        <f t="shared" si="599"/>
        <v>0</v>
      </c>
      <c r="VXM75" s="5">
        <f t="shared" si="599"/>
        <v>0</v>
      </c>
      <c r="VXN75" s="5">
        <f t="shared" si="599"/>
        <v>0</v>
      </c>
      <c r="VXO75" s="5">
        <f t="shared" si="599"/>
        <v>0</v>
      </c>
      <c r="VXP75" s="5">
        <f t="shared" si="599"/>
        <v>0</v>
      </c>
      <c r="VXQ75" s="5">
        <f t="shared" si="599"/>
        <v>0</v>
      </c>
      <c r="VXR75" s="5">
        <f t="shared" si="599"/>
        <v>0</v>
      </c>
      <c r="VXS75" s="5">
        <f t="shared" si="599"/>
        <v>0</v>
      </c>
      <c r="VXT75" s="5">
        <f t="shared" si="599"/>
        <v>0</v>
      </c>
      <c r="VXU75" s="5">
        <f t="shared" si="599"/>
        <v>0</v>
      </c>
      <c r="VXV75" s="5">
        <f t="shared" si="599"/>
        <v>0</v>
      </c>
      <c r="VXW75" s="5">
        <f t="shared" si="599"/>
        <v>0</v>
      </c>
      <c r="VXX75" s="5">
        <f t="shared" si="599"/>
        <v>0</v>
      </c>
      <c r="VXY75" s="5">
        <f t="shared" si="599"/>
        <v>0</v>
      </c>
      <c r="VXZ75" s="5">
        <f t="shared" si="599"/>
        <v>0</v>
      </c>
      <c r="VYA75" s="5">
        <f t="shared" si="599"/>
        <v>0</v>
      </c>
      <c r="VYB75" s="5">
        <f t="shared" si="599"/>
        <v>0</v>
      </c>
      <c r="VYC75" s="5">
        <f t="shared" si="599"/>
        <v>0</v>
      </c>
      <c r="VYD75" s="5">
        <f t="shared" si="599"/>
        <v>0</v>
      </c>
      <c r="VYE75" s="5">
        <f t="shared" si="599"/>
        <v>0</v>
      </c>
      <c r="VYF75" s="5">
        <f t="shared" si="599"/>
        <v>0</v>
      </c>
      <c r="VYG75" s="5">
        <f t="shared" si="599"/>
        <v>0</v>
      </c>
      <c r="VYH75" s="5">
        <f t="shared" si="599"/>
        <v>0</v>
      </c>
      <c r="VYI75" s="5">
        <f t="shared" si="599"/>
        <v>0</v>
      </c>
      <c r="VYJ75" s="5">
        <f t="shared" si="599"/>
        <v>0</v>
      </c>
      <c r="VYK75" s="5">
        <f t="shared" si="599"/>
        <v>0</v>
      </c>
      <c r="VYL75" s="5">
        <f t="shared" si="599"/>
        <v>0</v>
      </c>
      <c r="VYM75" s="5">
        <f t="shared" si="599"/>
        <v>0</v>
      </c>
      <c r="VYN75" s="5">
        <f t="shared" si="599"/>
        <v>0</v>
      </c>
      <c r="VYO75" s="5">
        <f t="shared" si="599"/>
        <v>0</v>
      </c>
      <c r="VYP75" s="5">
        <f t="shared" si="599"/>
        <v>0</v>
      </c>
      <c r="VYQ75" s="5">
        <f t="shared" si="599"/>
        <v>0</v>
      </c>
      <c r="VYR75" s="5">
        <f t="shared" si="599"/>
        <v>0</v>
      </c>
      <c r="VYS75" s="5">
        <f t="shared" si="599"/>
        <v>0</v>
      </c>
      <c r="VYT75" s="5">
        <f t="shared" si="599"/>
        <v>0</v>
      </c>
      <c r="VYU75" s="5">
        <f t="shared" si="599"/>
        <v>0</v>
      </c>
      <c r="VYV75" s="5">
        <f t="shared" si="599"/>
        <v>0</v>
      </c>
      <c r="VYW75" s="5">
        <f t="shared" si="599"/>
        <v>0</v>
      </c>
      <c r="VYX75" s="5">
        <f t="shared" si="599"/>
        <v>0</v>
      </c>
      <c r="VYY75" s="5">
        <f t="shared" si="599"/>
        <v>0</v>
      </c>
      <c r="VYZ75" s="5">
        <f t="shared" si="599"/>
        <v>0</v>
      </c>
      <c r="VZA75" s="5">
        <f t="shared" si="599"/>
        <v>0</v>
      </c>
      <c r="VZB75" s="5">
        <f t="shared" si="599"/>
        <v>0</v>
      </c>
      <c r="VZC75" s="5">
        <f t="shared" si="599"/>
        <v>0</v>
      </c>
      <c r="VZD75" s="5">
        <f t="shared" si="599"/>
        <v>0</v>
      </c>
      <c r="VZE75" s="5">
        <f t="shared" si="599"/>
        <v>0</v>
      </c>
      <c r="VZF75" s="5">
        <f t="shared" si="599"/>
        <v>0</v>
      </c>
      <c r="VZG75" s="5">
        <f t="shared" si="599"/>
        <v>0</v>
      </c>
      <c r="VZH75" s="5">
        <f t="shared" si="599"/>
        <v>0</v>
      </c>
      <c r="VZI75" s="5">
        <f t="shared" si="599"/>
        <v>0</v>
      </c>
      <c r="VZJ75" s="5">
        <f t="shared" si="599"/>
        <v>0</v>
      </c>
      <c r="VZK75" s="5">
        <f t="shared" ref="VZK75:WBV75" si="600">IF(VZK2&gt;year_stop,0,VZJ78)</f>
        <v>0</v>
      </c>
      <c r="VZL75" s="5">
        <f t="shared" si="600"/>
        <v>0</v>
      </c>
      <c r="VZM75" s="5">
        <f t="shared" si="600"/>
        <v>0</v>
      </c>
      <c r="VZN75" s="5">
        <f t="shared" si="600"/>
        <v>0</v>
      </c>
      <c r="VZO75" s="5">
        <f t="shared" si="600"/>
        <v>0</v>
      </c>
      <c r="VZP75" s="5">
        <f t="shared" si="600"/>
        <v>0</v>
      </c>
      <c r="VZQ75" s="5">
        <f t="shared" si="600"/>
        <v>0</v>
      </c>
      <c r="VZR75" s="5">
        <f t="shared" si="600"/>
        <v>0</v>
      </c>
      <c r="VZS75" s="5">
        <f t="shared" si="600"/>
        <v>0</v>
      </c>
      <c r="VZT75" s="5">
        <f t="shared" si="600"/>
        <v>0</v>
      </c>
      <c r="VZU75" s="5">
        <f t="shared" si="600"/>
        <v>0</v>
      </c>
      <c r="VZV75" s="5">
        <f t="shared" si="600"/>
        <v>0</v>
      </c>
      <c r="VZW75" s="5">
        <f t="shared" si="600"/>
        <v>0</v>
      </c>
      <c r="VZX75" s="5">
        <f t="shared" si="600"/>
        <v>0</v>
      </c>
      <c r="VZY75" s="5">
        <f t="shared" si="600"/>
        <v>0</v>
      </c>
      <c r="VZZ75" s="5">
        <f t="shared" si="600"/>
        <v>0</v>
      </c>
      <c r="WAA75" s="5">
        <f t="shared" si="600"/>
        <v>0</v>
      </c>
      <c r="WAB75" s="5">
        <f t="shared" si="600"/>
        <v>0</v>
      </c>
      <c r="WAC75" s="5">
        <f t="shared" si="600"/>
        <v>0</v>
      </c>
      <c r="WAD75" s="5">
        <f t="shared" si="600"/>
        <v>0</v>
      </c>
      <c r="WAE75" s="5">
        <f t="shared" si="600"/>
        <v>0</v>
      </c>
      <c r="WAF75" s="5">
        <f t="shared" si="600"/>
        <v>0</v>
      </c>
      <c r="WAG75" s="5">
        <f t="shared" si="600"/>
        <v>0</v>
      </c>
      <c r="WAH75" s="5">
        <f t="shared" si="600"/>
        <v>0</v>
      </c>
      <c r="WAI75" s="5">
        <f t="shared" si="600"/>
        <v>0</v>
      </c>
      <c r="WAJ75" s="5">
        <f t="shared" si="600"/>
        <v>0</v>
      </c>
      <c r="WAK75" s="5">
        <f t="shared" si="600"/>
        <v>0</v>
      </c>
      <c r="WAL75" s="5">
        <f t="shared" si="600"/>
        <v>0</v>
      </c>
      <c r="WAM75" s="5">
        <f t="shared" si="600"/>
        <v>0</v>
      </c>
      <c r="WAN75" s="5">
        <f t="shared" si="600"/>
        <v>0</v>
      </c>
      <c r="WAO75" s="5">
        <f t="shared" si="600"/>
        <v>0</v>
      </c>
      <c r="WAP75" s="5">
        <f t="shared" si="600"/>
        <v>0</v>
      </c>
      <c r="WAQ75" s="5">
        <f t="shared" si="600"/>
        <v>0</v>
      </c>
      <c r="WAR75" s="5">
        <f t="shared" si="600"/>
        <v>0</v>
      </c>
      <c r="WAS75" s="5">
        <f t="shared" si="600"/>
        <v>0</v>
      </c>
      <c r="WAT75" s="5">
        <f t="shared" si="600"/>
        <v>0</v>
      </c>
      <c r="WAU75" s="5">
        <f t="shared" si="600"/>
        <v>0</v>
      </c>
      <c r="WAV75" s="5">
        <f t="shared" si="600"/>
        <v>0</v>
      </c>
      <c r="WAW75" s="5">
        <f t="shared" si="600"/>
        <v>0</v>
      </c>
      <c r="WAX75" s="5">
        <f t="shared" si="600"/>
        <v>0</v>
      </c>
      <c r="WAY75" s="5">
        <f t="shared" si="600"/>
        <v>0</v>
      </c>
      <c r="WAZ75" s="5">
        <f t="shared" si="600"/>
        <v>0</v>
      </c>
      <c r="WBA75" s="5">
        <f t="shared" si="600"/>
        <v>0</v>
      </c>
      <c r="WBB75" s="5">
        <f t="shared" si="600"/>
        <v>0</v>
      </c>
      <c r="WBC75" s="5">
        <f t="shared" si="600"/>
        <v>0</v>
      </c>
      <c r="WBD75" s="5">
        <f t="shared" si="600"/>
        <v>0</v>
      </c>
      <c r="WBE75" s="5">
        <f t="shared" si="600"/>
        <v>0</v>
      </c>
      <c r="WBF75" s="5">
        <f t="shared" si="600"/>
        <v>0</v>
      </c>
      <c r="WBG75" s="5">
        <f t="shared" si="600"/>
        <v>0</v>
      </c>
      <c r="WBH75" s="5">
        <f t="shared" si="600"/>
        <v>0</v>
      </c>
      <c r="WBI75" s="5">
        <f t="shared" si="600"/>
        <v>0</v>
      </c>
      <c r="WBJ75" s="5">
        <f t="shared" si="600"/>
        <v>0</v>
      </c>
      <c r="WBK75" s="5">
        <f t="shared" si="600"/>
        <v>0</v>
      </c>
      <c r="WBL75" s="5">
        <f t="shared" si="600"/>
        <v>0</v>
      </c>
      <c r="WBM75" s="5">
        <f t="shared" si="600"/>
        <v>0</v>
      </c>
      <c r="WBN75" s="5">
        <f t="shared" si="600"/>
        <v>0</v>
      </c>
      <c r="WBO75" s="5">
        <f t="shared" si="600"/>
        <v>0</v>
      </c>
      <c r="WBP75" s="5">
        <f t="shared" si="600"/>
        <v>0</v>
      </c>
      <c r="WBQ75" s="5">
        <f t="shared" si="600"/>
        <v>0</v>
      </c>
      <c r="WBR75" s="5">
        <f t="shared" si="600"/>
        <v>0</v>
      </c>
      <c r="WBS75" s="5">
        <f t="shared" si="600"/>
        <v>0</v>
      </c>
      <c r="WBT75" s="5">
        <f t="shared" si="600"/>
        <v>0</v>
      </c>
      <c r="WBU75" s="5">
        <f t="shared" si="600"/>
        <v>0</v>
      </c>
      <c r="WBV75" s="5">
        <f t="shared" si="600"/>
        <v>0</v>
      </c>
      <c r="WBW75" s="5">
        <f t="shared" ref="WBW75:WEH75" si="601">IF(WBW2&gt;year_stop,0,WBV78)</f>
        <v>0</v>
      </c>
      <c r="WBX75" s="5">
        <f t="shared" si="601"/>
        <v>0</v>
      </c>
      <c r="WBY75" s="5">
        <f t="shared" si="601"/>
        <v>0</v>
      </c>
      <c r="WBZ75" s="5">
        <f t="shared" si="601"/>
        <v>0</v>
      </c>
      <c r="WCA75" s="5">
        <f t="shared" si="601"/>
        <v>0</v>
      </c>
      <c r="WCB75" s="5">
        <f t="shared" si="601"/>
        <v>0</v>
      </c>
      <c r="WCC75" s="5">
        <f t="shared" si="601"/>
        <v>0</v>
      </c>
      <c r="WCD75" s="5">
        <f t="shared" si="601"/>
        <v>0</v>
      </c>
      <c r="WCE75" s="5">
        <f t="shared" si="601"/>
        <v>0</v>
      </c>
      <c r="WCF75" s="5">
        <f t="shared" si="601"/>
        <v>0</v>
      </c>
      <c r="WCG75" s="5">
        <f t="shared" si="601"/>
        <v>0</v>
      </c>
      <c r="WCH75" s="5">
        <f t="shared" si="601"/>
        <v>0</v>
      </c>
      <c r="WCI75" s="5">
        <f t="shared" si="601"/>
        <v>0</v>
      </c>
      <c r="WCJ75" s="5">
        <f t="shared" si="601"/>
        <v>0</v>
      </c>
      <c r="WCK75" s="5">
        <f t="shared" si="601"/>
        <v>0</v>
      </c>
      <c r="WCL75" s="5">
        <f t="shared" si="601"/>
        <v>0</v>
      </c>
      <c r="WCM75" s="5">
        <f t="shared" si="601"/>
        <v>0</v>
      </c>
      <c r="WCN75" s="5">
        <f t="shared" si="601"/>
        <v>0</v>
      </c>
      <c r="WCO75" s="5">
        <f t="shared" si="601"/>
        <v>0</v>
      </c>
      <c r="WCP75" s="5">
        <f t="shared" si="601"/>
        <v>0</v>
      </c>
      <c r="WCQ75" s="5">
        <f t="shared" si="601"/>
        <v>0</v>
      </c>
      <c r="WCR75" s="5">
        <f t="shared" si="601"/>
        <v>0</v>
      </c>
      <c r="WCS75" s="5">
        <f t="shared" si="601"/>
        <v>0</v>
      </c>
      <c r="WCT75" s="5">
        <f t="shared" si="601"/>
        <v>0</v>
      </c>
      <c r="WCU75" s="5">
        <f t="shared" si="601"/>
        <v>0</v>
      </c>
      <c r="WCV75" s="5">
        <f t="shared" si="601"/>
        <v>0</v>
      </c>
      <c r="WCW75" s="5">
        <f t="shared" si="601"/>
        <v>0</v>
      </c>
      <c r="WCX75" s="5">
        <f t="shared" si="601"/>
        <v>0</v>
      </c>
      <c r="WCY75" s="5">
        <f t="shared" si="601"/>
        <v>0</v>
      </c>
      <c r="WCZ75" s="5">
        <f t="shared" si="601"/>
        <v>0</v>
      </c>
      <c r="WDA75" s="5">
        <f t="shared" si="601"/>
        <v>0</v>
      </c>
      <c r="WDB75" s="5">
        <f t="shared" si="601"/>
        <v>0</v>
      </c>
      <c r="WDC75" s="5">
        <f t="shared" si="601"/>
        <v>0</v>
      </c>
      <c r="WDD75" s="5">
        <f t="shared" si="601"/>
        <v>0</v>
      </c>
      <c r="WDE75" s="5">
        <f t="shared" si="601"/>
        <v>0</v>
      </c>
      <c r="WDF75" s="5">
        <f t="shared" si="601"/>
        <v>0</v>
      </c>
      <c r="WDG75" s="5">
        <f t="shared" si="601"/>
        <v>0</v>
      </c>
      <c r="WDH75" s="5">
        <f t="shared" si="601"/>
        <v>0</v>
      </c>
      <c r="WDI75" s="5">
        <f t="shared" si="601"/>
        <v>0</v>
      </c>
      <c r="WDJ75" s="5">
        <f t="shared" si="601"/>
        <v>0</v>
      </c>
      <c r="WDK75" s="5">
        <f t="shared" si="601"/>
        <v>0</v>
      </c>
      <c r="WDL75" s="5">
        <f t="shared" si="601"/>
        <v>0</v>
      </c>
      <c r="WDM75" s="5">
        <f t="shared" si="601"/>
        <v>0</v>
      </c>
      <c r="WDN75" s="5">
        <f t="shared" si="601"/>
        <v>0</v>
      </c>
      <c r="WDO75" s="5">
        <f t="shared" si="601"/>
        <v>0</v>
      </c>
      <c r="WDP75" s="5">
        <f t="shared" si="601"/>
        <v>0</v>
      </c>
      <c r="WDQ75" s="5">
        <f t="shared" si="601"/>
        <v>0</v>
      </c>
      <c r="WDR75" s="5">
        <f t="shared" si="601"/>
        <v>0</v>
      </c>
      <c r="WDS75" s="5">
        <f t="shared" si="601"/>
        <v>0</v>
      </c>
      <c r="WDT75" s="5">
        <f t="shared" si="601"/>
        <v>0</v>
      </c>
      <c r="WDU75" s="5">
        <f t="shared" si="601"/>
        <v>0</v>
      </c>
      <c r="WDV75" s="5">
        <f t="shared" si="601"/>
        <v>0</v>
      </c>
      <c r="WDW75" s="5">
        <f t="shared" si="601"/>
        <v>0</v>
      </c>
      <c r="WDX75" s="5">
        <f t="shared" si="601"/>
        <v>0</v>
      </c>
      <c r="WDY75" s="5">
        <f t="shared" si="601"/>
        <v>0</v>
      </c>
      <c r="WDZ75" s="5">
        <f t="shared" si="601"/>
        <v>0</v>
      </c>
      <c r="WEA75" s="5">
        <f t="shared" si="601"/>
        <v>0</v>
      </c>
      <c r="WEB75" s="5">
        <f t="shared" si="601"/>
        <v>0</v>
      </c>
      <c r="WEC75" s="5">
        <f t="shared" si="601"/>
        <v>0</v>
      </c>
      <c r="WED75" s="5">
        <f t="shared" si="601"/>
        <v>0</v>
      </c>
      <c r="WEE75" s="5">
        <f t="shared" si="601"/>
        <v>0</v>
      </c>
      <c r="WEF75" s="5">
        <f t="shared" si="601"/>
        <v>0</v>
      </c>
      <c r="WEG75" s="5">
        <f t="shared" si="601"/>
        <v>0</v>
      </c>
      <c r="WEH75" s="5">
        <f t="shared" si="601"/>
        <v>0</v>
      </c>
      <c r="WEI75" s="5">
        <f t="shared" ref="WEI75:WGT75" si="602">IF(WEI2&gt;year_stop,0,WEH78)</f>
        <v>0</v>
      </c>
      <c r="WEJ75" s="5">
        <f t="shared" si="602"/>
        <v>0</v>
      </c>
      <c r="WEK75" s="5">
        <f t="shared" si="602"/>
        <v>0</v>
      </c>
      <c r="WEL75" s="5">
        <f t="shared" si="602"/>
        <v>0</v>
      </c>
      <c r="WEM75" s="5">
        <f t="shared" si="602"/>
        <v>0</v>
      </c>
      <c r="WEN75" s="5">
        <f t="shared" si="602"/>
        <v>0</v>
      </c>
      <c r="WEO75" s="5">
        <f t="shared" si="602"/>
        <v>0</v>
      </c>
      <c r="WEP75" s="5">
        <f t="shared" si="602"/>
        <v>0</v>
      </c>
      <c r="WEQ75" s="5">
        <f t="shared" si="602"/>
        <v>0</v>
      </c>
      <c r="WER75" s="5">
        <f t="shared" si="602"/>
        <v>0</v>
      </c>
      <c r="WES75" s="5">
        <f t="shared" si="602"/>
        <v>0</v>
      </c>
      <c r="WET75" s="5">
        <f t="shared" si="602"/>
        <v>0</v>
      </c>
      <c r="WEU75" s="5">
        <f t="shared" si="602"/>
        <v>0</v>
      </c>
      <c r="WEV75" s="5">
        <f t="shared" si="602"/>
        <v>0</v>
      </c>
      <c r="WEW75" s="5">
        <f t="shared" si="602"/>
        <v>0</v>
      </c>
      <c r="WEX75" s="5">
        <f t="shared" si="602"/>
        <v>0</v>
      </c>
      <c r="WEY75" s="5">
        <f t="shared" si="602"/>
        <v>0</v>
      </c>
      <c r="WEZ75" s="5">
        <f t="shared" si="602"/>
        <v>0</v>
      </c>
      <c r="WFA75" s="5">
        <f t="shared" si="602"/>
        <v>0</v>
      </c>
      <c r="WFB75" s="5">
        <f t="shared" si="602"/>
        <v>0</v>
      </c>
      <c r="WFC75" s="5">
        <f t="shared" si="602"/>
        <v>0</v>
      </c>
      <c r="WFD75" s="5">
        <f t="shared" si="602"/>
        <v>0</v>
      </c>
      <c r="WFE75" s="5">
        <f t="shared" si="602"/>
        <v>0</v>
      </c>
      <c r="WFF75" s="5">
        <f t="shared" si="602"/>
        <v>0</v>
      </c>
      <c r="WFG75" s="5">
        <f t="shared" si="602"/>
        <v>0</v>
      </c>
      <c r="WFH75" s="5">
        <f t="shared" si="602"/>
        <v>0</v>
      </c>
      <c r="WFI75" s="5">
        <f t="shared" si="602"/>
        <v>0</v>
      </c>
      <c r="WFJ75" s="5">
        <f t="shared" si="602"/>
        <v>0</v>
      </c>
      <c r="WFK75" s="5">
        <f t="shared" si="602"/>
        <v>0</v>
      </c>
      <c r="WFL75" s="5">
        <f t="shared" si="602"/>
        <v>0</v>
      </c>
      <c r="WFM75" s="5">
        <f t="shared" si="602"/>
        <v>0</v>
      </c>
      <c r="WFN75" s="5">
        <f t="shared" si="602"/>
        <v>0</v>
      </c>
      <c r="WFO75" s="5">
        <f t="shared" si="602"/>
        <v>0</v>
      </c>
      <c r="WFP75" s="5">
        <f t="shared" si="602"/>
        <v>0</v>
      </c>
      <c r="WFQ75" s="5">
        <f t="shared" si="602"/>
        <v>0</v>
      </c>
      <c r="WFR75" s="5">
        <f t="shared" si="602"/>
        <v>0</v>
      </c>
      <c r="WFS75" s="5">
        <f t="shared" si="602"/>
        <v>0</v>
      </c>
      <c r="WFT75" s="5">
        <f t="shared" si="602"/>
        <v>0</v>
      </c>
      <c r="WFU75" s="5">
        <f t="shared" si="602"/>
        <v>0</v>
      </c>
      <c r="WFV75" s="5">
        <f t="shared" si="602"/>
        <v>0</v>
      </c>
      <c r="WFW75" s="5">
        <f t="shared" si="602"/>
        <v>0</v>
      </c>
      <c r="WFX75" s="5">
        <f t="shared" si="602"/>
        <v>0</v>
      </c>
      <c r="WFY75" s="5">
        <f t="shared" si="602"/>
        <v>0</v>
      </c>
      <c r="WFZ75" s="5">
        <f t="shared" si="602"/>
        <v>0</v>
      </c>
      <c r="WGA75" s="5">
        <f t="shared" si="602"/>
        <v>0</v>
      </c>
      <c r="WGB75" s="5">
        <f t="shared" si="602"/>
        <v>0</v>
      </c>
      <c r="WGC75" s="5">
        <f t="shared" si="602"/>
        <v>0</v>
      </c>
      <c r="WGD75" s="5">
        <f t="shared" si="602"/>
        <v>0</v>
      </c>
      <c r="WGE75" s="5">
        <f t="shared" si="602"/>
        <v>0</v>
      </c>
      <c r="WGF75" s="5">
        <f t="shared" si="602"/>
        <v>0</v>
      </c>
      <c r="WGG75" s="5">
        <f t="shared" si="602"/>
        <v>0</v>
      </c>
      <c r="WGH75" s="5">
        <f t="shared" si="602"/>
        <v>0</v>
      </c>
      <c r="WGI75" s="5">
        <f t="shared" si="602"/>
        <v>0</v>
      </c>
      <c r="WGJ75" s="5">
        <f t="shared" si="602"/>
        <v>0</v>
      </c>
      <c r="WGK75" s="5">
        <f t="shared" si="602"/>
        <v>0</v>
      </c>
      <c r="WGL75" s="5">
        <f t="shared" si="602"/>
        <v>0</v>
      </c>
      <c r="WGM75" s="5">
        <f t="shared" si="602"/>
        <v>0</v>
      </c>
      <c r="WGN75" s="5">
        <f t="shared" si="602"/>
        <v>0</v>
      </c>
      <c r="WGO75" s="5">
        <f t="shared" si="602"/>
        <v>0</v>
      </c>
      <c r="WGP75" s="5">
        <f t="shared" si="602"/>
        <v>0</v>
      </c>
      <c r="WGQ75" s="5">
        <f t="shared" si="602"/>
        <v>0</v>
      </c>
      <c r="WGR75" s="5">
        <f t="shared" si="602"/>
        <v>0</v>
      </c>
      <c r="WGS75" s="5">
        <f t="shared" si="602"/>
        <v>0</v>
      </c>
      <c r="WGT75" s="5">
        <f t="shared" si="602"/>
        <v>0</v>
      </c>
      <c r="WGU75" s="5">
        <f t="shared" ref="WGU75:WJF75" si="603">IF(WGU2&gt;year_stop,0,WGT78)</f>
        <v>0</v>
      </c>
      <c r="WGV75" s="5">
        <f t="shared" si="603"/>
        <v>0</v>
      </c>
      <c r="WGW75" s="5">
        <f t="shared" si="603"/>
        <v>0</v>
      </c>
      <c r="WGX75" s="5">
        <f t="shared" si="603"/>
        <v>0</v>
      </c>
      <c r="WGY75" s="5">
        <f t="shared" si="603"/>
        <v>0</v>
      </c>
      <c r="WGZ75" s="5">
        <f t="shared" si="603"/>
        <v>0</v>
      </c>
      <c r="WHA75" s="5">
        <f t="shared" si="603"/>
        <v>0</v>
      </c>
      <c r="WHB75" s="5">
        <f t="shared" si="603"/>
        <v>0</v>
      </c>
      <c r="WHC75" s="5">
        <f t="shared" si="603"/>
        <v>0</v>
      </c>
      <c r="WHD75" s="5">
        <f t="shared" si="603"/>
        <v>0</v>
      </c>
      <c r="WHE75" s="5">
        <f t="shared" si="603"/>
        <v>0</v>
      </c>
      <c r="WHF75" s="5">
        <f t="shared" si="603"/>
        <v>0</v>
      </c>
      <c r="WHG75" s="5">
        <f t="shared" si="603"/>
        <v>0</v>
      </c>
      <c r="WHH75" s="5">
        <f t="shared" si="603"/>
        <v>0</v>
      </c>
      <c r="WHI75" s="5">
        <f t="shared" si="603"/>
        <v>0</v>
      </c>
      <c r="WHJ75" s="5">
        <f t="shared" si="603"/>
        <v>0</v>
      </c>
      <c r="WHK75" s="5">
        <f t="shared" si="603"/>
        <v>0</v>
      </c>
      <c r="WHL75" s="5">
        <f t="shared" si="603"/>
        <v>0</v>
      </c>
      <c r="WHM75" s="5">
        <f t="shared" si="603"/>
        <v>0</v>
      </c>
      <c r="WHN75" s="5">
        <f t="shared" si="603"/>
        <v>0</v>
      </c>
      <c r="WHO75" s="5">
        <f t="shared" si="603"/>
        <v>0</v>
      </c>
      <c r="WHP75" s="5">
        <f t="shared" si="603"/>
        <v>0</v>
      </c>
      <c r="WHQ75" s="5">
        <f t="shared" si="603"/>
        <v>0</v>
      </c>
      <c r="WHR75" s="5">
        <f t="shared" si="603"/>
        <v>0</v>
      </c>
      <c r="WHS75" s="5">
        <f t="shared" si="603"/>
        <v>0</v>
      </c>
      <c r="WHT75" s="5">
        <f t="shared" si="603"/>
        <v>0</v>
      </c>
      <c r="WHU75" s="5">
        <f t="shared" si="603"/>
        <v>0</v>
      </c>
      <c r="WHV75" s="5">
        <f t="shared" si="603"/>
        <v>0</v>
      </c>
      <c r="WHW75" s="5">
        <f t="shared" si="603"/>
        <v>0</v>
      </c>
      <c r="WHX75" s="5">
        <f t="shared" si="603"/>
        <v>0</v>
      </c>
      <c r="WHY75" s="5">
        <f t="shared" si="603"/>
        <v>0</v>
      </c>
      <c r="WHZ75" s="5">
        <f t="shared" si="603"/>
        <v>0</v>
      </c>
      <c r="WIA75" s="5">
        <f t="shared" si="603"/>
        <v>0</v>
      </c>
      <c r="WIB75" s="5">
        <f t="shared" si="603"/>
        <v>0</v>
      </c>
      <c r="WIC75" s="5">
        <f t="shared" si="603"/>
        <v>0</v>
      </c>
      <c r="WID75" s="5">
        <f t="shared" si="603"/>
        <v>0</v>
      </c>
      <c r="WIE75" s="5">
        <f t="shared" si="603"/>
        <v>0</v>
      </c>
      <c r="WIF75" s="5">
        <f t="shared" si="603"/>
        <v>0</v>
      </c>
      <c r="WIG75" s="5">
        <f t="shared" si="603"/>
        <v>0</v>
      </c>
      <c r="WIH75" s="5">
        <f t="shared" si="603"/>
        <v>0</v>
      </c>
      <c r="WII75" s="5">
        <f t="shared" si="603"/>
        <v>0</v>
      </c>
      <c r="WIJ75" s="5">
        <f t="shared" si="603"/>
        <v>0</v>
      </c>
      <c r="WIK75" s="5">
        <f t="shared" si="603"/>
        <v>0</v>
      </c>
      <c r="WIL75" s="5">
        <f t="shared" si="603"/>
        <v>0</v>
      </c>
      <c r="WIM75" s="5">
        <f t="shared" si="603"/>
        <v>0</v>
      </c>
      <c r="WIN75" s="5">
        <f t="shared" si="603"/>
        <v>0</v>
      </c>
      <c r="WIO75" s="5">
        <f t="shared" si="603"/>
        <v>0</v>
      </c>
      <c r="WIP75" s="5">
        <f t="shared" si="603"/>
        <v>0</v>
      </c>
      <c r="WIQ75" s="5">
        <f t="shared" si="603"/>
        <v>0</v>
      </c>
      <c r="WIR75" s="5">
        <f t="shared" si="603"/>
        <v>0</v>
      </c>
      <c r="WIS75" s="5">
        <f t="shared" si="603"/>
        <v>0</v>
      </c>
      <c r="WIT75" s="5">
        <f t="shared" si="603"/>
        <v>0</v>
      </c>
      <c r="WIU75" s="5">
        <f t="shared" si="603"/>
        <v>0</v>
      </c>
      <c r="WIV75" s="5">
        <f t="shared" si="603"/>
        <v>0</v>
      </c>
      <c r="WIW75" s="5">
        <f t="shared" si="603"/>
        <v>0</v>
      </c>
      <c r="WIX75" s="5">
        <f t="shared" si="603"/>
        <v>0</v>
      </c>
      <c r="WIY75" s="5">
        <f t="shared" si="603"/>
        <v>0</v>
      </c>
      <c r="WIZ75" s="5">
        <f t="shared" si="603"/>
        <v>0</v>
      </c>
      <c r="WJA75" s="5">
        <f t="shared" si="603"/>
        <v>0</v>
      </c>
      <c r="WJB75" s="5">
        <f t="shared" si="603"/>
        <v>0</v>
      </c>
      <c r="WJC75" s="5">
        <f t="shared" si="603"/>
        <v>0</v>
      </c>
      <c r="WJD75" s="5">
        <f t="shared" si="603"/>
        <v>0</v>
      </c>
      <c r="WJE75" s="5">
        <f t="shared" si="603"/>
        <v>0</v>
      </c>
      <c r="WJF75" s="5">
        <f t="shared" si="603"/>
        <v>0</v>
      </c>
      <c r="WJG75" s="5">
        <f t="shared" ref="WJG75:WLR75" si="604">IF(WJG2&gt;year_stop,0,WJF78)</f>
        <v>0</v>
      </c>
      <c r="WJH75" s="5">
        <f t="shared" si="604"/>
        <v>0</v>
      </c>
      <c r="WJI75" s="5">
        <f t="shared" si="604"/>
        <v>0</v>
      </c>
      <c r="WJJ75" s="5">
        <f t="shared" si="604"/>
        <v>0</v>
      </c>
      <c r="WJK75" s="5">
        <f t="shared" si="604"/>
        <v>0</v>
      </c>
      <c r="WJL75" s="5">
        <f t="shared" si="604"/>
        <v>0</v>
      </c>
      <c r="WJM75" s="5">
        <f t="shared" si="604"/>
        <v>0</v>
      </c>
      <c r="WJN75" s="5">
        <f t="shared" si="604"/>
        <v>0</v>
      </c>
      <c r="WJO75" s="5">
        <f t="shared" si="604"/>
        <v>0</v>
      </c>
      <c r="WJP75" s="5">
        <f t="shared" si="604"/>
        <v>0</v>
      </c>
      <c r="WJQ75" s="5">
        <f t="shared" si="604"/>
        <v>0</v>
      </c>
      <c r="WJR75" s="5">
        <f t="shared" si="604"/>
        <v>0</v>
      </c>
      <c r="WJS75" s="5">
        <f t="shared" si="604"/>
        <v>0</v>
      </c>
      <c r="WJT75" s="5">
        <f t="shared" si="604"/>
        <v>0</v>
      </c>
      <c r="WJU75" s="5">
        <f t="shared" si="604"/>
        <v>0</v>
      </c>
      <c r="WJV75" s="5">
        <f t="shared" si="604"/>
        <v>0</v>
      </c>
      <c r="WJW75" s="5">
        <f t="shared" si="604"/>
        <v>0</v>
      </c>
      <c r="WJX75" s="5">
        <f t="shared" si="604"/>
        <v>0</v>
      </c>
      <c r="WJY75" s="5">
        <f t="shared" si="604"/>
        <v>0</v>
      </c>
      <c r="WJZ75" s="5">
        <f t="shared" si="604"/>
        <v>0</v>
      </c>
      <c r="WKA75" s="5">
        <f t="shared" si="604"/>
        <v>0</v>
      </c>
      <c r="WKB75" s="5">
        <f t="shared" si="604"/>
        <v>0</v>
      </c>
      <c r="WKC75" s="5">
        <f t="shared" si="604"/>
        <v>0</v>
      </c>
      <c r="WKD75" s="5">
        <f t="shared" si="604"/>
        <v>0</v>
      </c>
      <c r="WKE75" s="5">
        <f t="shared" si="604"/>
        <v>0</v>
      </c>
      <c r="WKF75" s="5">
        <f t="shared" si="604"/>
        <v>0</v>
      </c>
      <c r="WKG75" s="5">
        <f t="shared" si="604"/>
        <v>0</v>
      </c>
      <c r="WKH75" s="5">
        <f t="shared" si="604"/>
        <v>0</v>
      </c>
      <c r="WKI75" s="5">
        <f t="shared" si="604"/>
        <v>0</v>
      </c>
      <c r="WKJ75" s="5">
        <f t="shared" si="604"/>
        <v>0</v>
      </c>
      <c r="WKK75" s="5">
        <f t="shared" si="604"/>
        <v>0</v>
      </c>
      <c r="WKL75" s="5">
        <f t="shared" si="604"/>
        <v>0</v>
      </c>
      <c r="WKM75" s="5">
        <f t="shared" si="604"/>
        <v>0</v>
      </c>
      <c r="WKN75" s="5">
        <f t="shared" si="604"/>
        <v>0</v>
      </c>
      <c r="WKO75" s="5">
        <f t="shared" si="604"/>
        <v>0</v>
      </c>
      <c r="WKP75" s="5">
        <f t="shared" si="604"/>
        <v>0</v>
      </c>
      <c r="WKQ75" s="5">
        <f t="shared" si="604"/>
        <v>0</v>
      </c>
      <c r="WKR75" s="5">
        <f t="shared" si="604"/>
        <v>0</v>
      </c>
      <c r="WKS75" s="5">
        <f t="shared" si="604"/>
        <v>0</v>
      </c>
      <c r="WKT75" s="5">
        <f t="shared" si="604"/>
        <v>0</v>
      </c>
      <c r="WKU75" s="5">
        <f t="shared" si="604"/>
        <v>0</v>
      </c>
      <c r="WKV75" s="5">
        <f t="shared" si="604"/>
        <v>0</v>
      </c>
      <c r="WKW75" s="5">
        <f t="shared" si="604"/>
        <v>0</v>
      </c>
      <c r="WKX75" s="5">
        <f t="shared" si="604"/>
        <v>0</v>
      </c>
      <c r="WKY75" s="5">
        <f t="shared" si="604"/>
        <v>0</v>
      </c>
      <c r="WKZ75" s="5">
        <f t="shared" si="604"/>
        <v>0</v>
      </c>
      <c r="WLA75" s="5">
        <f t="shared" si="604"/>
        <v>0</v>
      </c>
      <c r="WLB75" s="5">
        <f t="shared" si="604"/>
        <v>0</v>
      </c>
      <c r="WLC75" s="5">
        <f t="shared" si="604"/>
        <v>0</v>
      </c>
      <c r="WLD75" s="5">
        <f t="shared" si="604"/>
        <v>0</v>
      </c>
      <c r="WLE75" s="5">
        <f t="shared" si="604"/>
        <v>0</v>
      </c>
      <c r="WLF75" s="5">
        <f t="shared" si="604"/>
        <v>0</v>
      </c>
      <c r="WLG75" s="5">
        <f t="shared" si="604"/>
        <v>0</v>
      </c>
      <c r="WLH75" s="5">
        <f t="shared" si="604"/>
        <v>0</v>
      </c>
      <c r="WLI75" s="5">
        <f t="shared" si="604"/>
        <v>0</v>
      </c>
      <c r="WLJ75" s="5">
        <f t="shared" si="604"/>
        <v>0</v>
      </c>
      <c r="WLK75" s="5">
        <f t="shared" si="604"/>
        <v>0</v>
      </c>
      <c r="WLL75" s="5">
        <f t="shared" si="604"/>
        <v>0</v>
      </c>
      <c r="WLM75" s="5">
        <f t="shared" si="604"/>
        <v>0</v>
      </c>
      <c r="WLN75" s="5">
        <f t="shared" si="604"/>
        <v>0</v>
      </c>
      <c r="WLO75" s="5">
        <f t="shared" si="604"/>
        <v>0</v>
      </c>
      <c r="WLP75" s="5">
        <f t="shared" si="604"/>
        <v>0</v>
      </c>
      <c r="WLQ75" s="5">
        <f t="shared" si="604"/>
        <v>0</v>
      </c>
      <c r="WLR75" s="5">
        <f t="shared" si="604"/>
        <v>0</v>
      </c>
      <c r="WLS75" s="5">
        <f t="shared" ref="WLS75:WOD75" si="605">IF(WLS2&gt;year_stop,0,WLR78)</f>
        <v>0</v>
      </c>
      <c r="WLT75" s="5">
        <f t="shared" si="605"/>
        <v>0</v>
      </c>
      <c r="WLU75" s="5">
        <f t="shared" si="605"/>
        <v>0</v>
      </c>
      <c r="WLV75" s="5">
        <f t="shared" si="605"/>
        <v>0</v>
      </c>
      <c r="WLW75" s="5">
        <f t="shared" si="605"/>
        <v>0</v>
      </c>
      <c r="WLX75" s="5">
        <f t="shared" si="605"/>
        <v>0</v>
      </c>
      <c r="WLY75" s="5">
        <f t="shared" si="605"/>
        <v>0</v>
      </c>
      <c r="WLZ75" s="5">
        <f t="shared" si="605"/>
        <v>0</v>
      </c>
      <c r="WMA75" s="5">
        <f t="shared" si="605"/>
        <v>0</v>
      </c>
      <c r="WMB75" s="5">
        <f t="shared" si="605"/>
        <v>0</v>
      </c>
      <c r="WMC75" s="5">
        <f t="shared" si="605"/>
        <v>0</v>
      </c>
      <c r="WMD75" s="5">
        <f t="shared" si="605"/>
        <v>0</v>
      </c>
      <c r="WME75" s="5">
        <f t="shared" si="605"/>
        <v>0</v>
      </c>
      <c r="WMF75" s="5">
        <f t="shared" si="605"/>
        <v>0</v>
      </c>
      <c r="WMG75" s="5">
        <f t="shared" si="605"/>
        <v>0</v>
      </c>
      <c r="WMH75" s="5">
        <f t="shared" si="605"/>
        <v>0</v>
      </c>
      <c r="WMI75" s="5">
        <f t="shared" si="605"/>
        <v>0</v>
      </c>
      <c r="WMJ75" s="5">
        <f t="shared" si="605"/>
        <v>0</v>
      </c>
      <c r="WMK75" s="5">
        <f t="shared" si="605"/>
        <v>0</v>
      </c>
      <c r="WML75" s="5">
        <f t="shared" si="605"/>
        <v>0</v>
      </c>
      <c r="WMM75" s="5">
        <f t="shared" si="605"/>
        <v>0</v>
      </c>
      <c r="WMN75" s="5">
        <f t="shared" si="605"/>
        <v>0</v>
      </c>
      <c r="WMO75" s="5">
        <f t="shared" si="605"/>
        <v>0</v>
      </c>
      <c r="WMP75" s="5">
        <f t="shared" si="605"/>
        <v>0</v>
      </c>
      <c r="WMQ75" s="5">
        <f t="shared" si="605"/>
        <v>0</v>
      </c>
      <c r="WMR75" s="5">
        <f t="shared" si="605"/>
        <v>0</v>
      </c>
      <c r="WMS75" s="5">
        <f t="shared" si="605"/>
        <v>0</v>
      </c>
      <c r="WMT75" s="5">
        <f t="shared" si="605"/>
        <v>0</v>
      </c>
      <c r="WMU75" s="5">
        <f t="shared" si="605"/>
        <v>0</v>
      </c>
      <c r="WMV75" s="5">
        <f t="shared" si="605"/>
        <v>0</v>
      </c>
      <c r="WMW75" s="5">
        <f t="shared" si="605"/>
        <v>0</v>
      </c>
      <c r="WMX75" s="5">
        <f t="shared" si="605"/>
        <v>0</v>
      </c>
      <c r="WMY75" s="5">
        <f t="shared" si="605"/>
        <v>0</v>
      </c>
      <c r="WMZ75" s="5">
        <f t="shared" si="605"/>
        <v>0</v>
      </c>
      <c r="WNA75" s="5">
        <f t="shared" si="605"/>
        <v>0</v>
      </c>
      <c r="WNB75" s="5">
        <f t="shared" si="605"/>
        <v>0</v>
      </c>
      <c r="WNC75" s="5">
        <f t="shared" si="605"/>
        <v>0</v>
      </c>
      <c r="WND75" s="5">
        <f t="shared" si="605"/>
        <v>0</v>
      </c>
      <c r="WNE75" s="5">
        <f t="shared" si="605"/>
        <v>0</v>
      </c>
      <c r="WNF75" s="5">
        <f t="shared" si="605"/>
        <v>0</v>
      </c>
      <c r="WNG75" s="5">
        <f t="shared" si="605"/>
        <v>0</v>
      </c>
      <c r="WNH75" s="5">
        <f t="shared" si="605"/>
        <v>0</v>
      </c>
      <c r="WNI75" s="5">
        <f t="shared" si="605"/>
        <v>0</v>
      </c>
      <c r="WNJ75" s="5">
        <f t="shared" si="605"/>
        <v>0</v>
      </c>
      <c r="WNK75" s="5">
        <f t="shared" si="605"/>
        <v>0</v>
      </c>
      <c r="WNL75" s="5">
        <f t="shared" si="605"/>
        <v>0</v>
      </c>
      <c r="WNM75" s="5">
        <f t="shared" si="605"/>
        <v>0</v>
      </c>
      <c r="WNN75" s="5">
        <f t="shared" si="605"/>
        <v>0</v>
      </c>
      <c r="WNO75" s="5">
        <f t="shared" si="605"/>
        <v>0</v>
      </c>
      <c r="WNP75" s="5">
        <f t="shared" si="605"/>
        <v>0</v>
      </c>
      <c r="WNQ75" s="5">
        <f t="shared" si="605"/>
        <v>0</v>
      </c>
      <c r="WNR75" s="5">
        <f t="shared" si="605"/>
        <v>0</v>
      </c>
      <c r="WNS75" s="5">
        <f t="shared" si="605"/>
        <v>0</v>
      </c>
      <c r="WNT75" s="5">
        <f t="shared" si="605"/>
        <v>0</v>
      </c>
      <c r="WNU75" s="5">
        <f t="shared" si="605"/>
        <v>0</v>
      </c>
      <c r="WNV75" s="5">
        <f t="shared" si="605"/>
        <v>0</v>
      </c>
      <c r="WNW75" s="5">
        <f t="shared" si="605"/>
        <v>0</v>
      </c>
      <c r="WNX75" s="5">
        <f t="shared" si="605"/>
        <v>0</v>
      </c>
      <c r="WNY75" s="5">
        <f t="shared" si="605"/>
        <v>0</v>
      </c>
      <c r="WNZ75" s="5">
        <f t="shared" si="605"/>
        <v>0</v>
      </c>
      <c r="WOA75" s="5">
        <f t="shared" si="605"/>
        <v>0</v>
      </c>
      <c r="WOB75" s="5">
        <f t="shared" si="605"/>
        <v>0</v>
      </c>
      <c r="WOC75" s="5">
        <f t="shared" si="605"/>
        <v>0</v>
      </c>
      <c r="WOD75" s="5">
        <f t="shared" si="605"/>
        <v>0</v>
      </c>
      <c r="WOE75" s="5">
        <f t="shared" ref="WOE75:WQP75" si="606">IF(WOE2&gt;year_stop,0,WOD78)</f>
        <v>0</v>
      </c>
      <c r="WOF75" s="5">
        <f t="shared" si="606"/>
        <v>0</v>
      </c>
      <c r="WOG75" s="5">
        <f t="shared" si="606"/>
        <v>0</v>
      </c>
      <c r="WOH75" s="5">
        <f t="shared" si="606"/>
        <v>0</v>
      </c>
      <c r="WOI75" s="5">
        <f t="shared" si="606"/>
        <v>0</v>
      </c>
      <c r="WOJ75" s="5">
        <f t="shared" si="606"/>
        <v>0</v>
      </c>
      <c r="WOK75" s="5">
        <f t="shared" si="606"/>
        <v>0</v>
      </c>
      <c r="WOL75" s="5">
        <f t="shared" si="606"/>
        <v>0</v>
      </c>
      <c r="WOM75" s="5">
        <f t="shared" si="606"/>
        <v>0</v>
      </c>
      <c r="WON75" s="5">
        <f t="shared" si="606"/>
        <v>0</v>
      </c>
      <c r="WOO75" s="5">
        <f t="shared" si="606"/>
        <v>0</v>
      </c>
      <c r="WOP75" s="5">
        <f t="shared" si="606"/>
        <v>0</v>
      </c>
      <c r="WOQ75" s="5">
        <f t="shared" si="606"/>
        <v>0</v>
      </c>
      <c r="WOR75" s="5">
        <f t="shared" si="606"/>
        <v>0</v>
      </c>
      <c r="WOS75" s="5">
        <f t="shared" si="606"/>
        <v>0</v>
      </c>
      <c r="WOT75" s="5">
        <f t="shared" si="606"/>
        <v>0</v>
      </c>
      <c r="WOU75" s="5">
        <f t="shared" si="606"/>
        <v>0</v>
      </c>
      <c r="WOV75" s="5">
        <f t="shared" si="606"/>
        <v>0</v>
      </c>
      <c r="WOW75" s="5">
        <f t="shared" si="606"/>
        <v>0</v>
      </c>
      <c r="WOX75" s="5">
        <f t="shared" si="606"/>
        <v>0</v>
      </c>
      <c r="WOY75" s="5">
        <f t="shared" si="606"/>
        <v>0</v>
      </c>
      <c r="WOZ75" s="5">
        <f t="shared" si="606"/>
        <v>0</v>
      </c>
      <c r="WPA75" s="5">
        <f t="shared" si="606"/>
        <v>0</v>
      </c>
      <c r="WPB75" s="5">
        <f t="shared" si="606"/>
        <v>0</v>
      </c>
      <c r="WPC75" s="5">
        <f t="shared" si="606"/>
        <v>0</v>
      </c>
      <c r="WPD75" s="5">
        <f t="shared" si="606"/>
        <v>0</v>
      </c>
      <c r="WPE75" s="5">
        <f t="shared" si="606"/>
        <v>0</v>
      </c>
      <c r="WPF75" s="5">
        <f t="shared" si="606"/>
        <v>0</v>
      </c>
      <c r="WPG75" s="5">
        <f t="shared" si="606"/>
        <v>0</v>
      </c>
      <c r="WPH75" s="5">
        <f t="shared" si="606"/>
        <v>0</v>
      </c>
      <c r="WPI75" s="5">
        <f t="shared" si="606"/>
        <v>0</v>
      </c>
      <c r="WPJ75" s="5">
        <f t="shared" si="606"/>
        <v>0</v>
      </c>
      <c r="WPK75" s="5">
        <f t="shared" si="606"/>
        <v>0</v>
      </c>
      <c r="WPL75" s="5">
        <f t="shared" si="606"/>
        <v>0</v>
      </c>
      <c r="WPM75" s="5">
        <f t="shared" si="606"/>
        <v>0</v>
      </c>
      <c r="WPN75" s="5">
        <f t="shared" si="606"/>
        <v>0</v>
      </c>
      <c r="WPO75" s="5">
        <f t="shared" si="606"/>
        <v>0</v>
      </c>
      <c r="WPP75" s="5">
        <f t="shared" si="606"/>
        <v>0</v>
      </c>
      <c r="WPQ75" s="5">
        <f t="shared" si="606"/>
        <v>0</v>
      </c>
      <c r="WPR75" s="5">
        <f t="shared" si="606"/>
        <v>0</v>
      </c>
      <c r="WPS75" s="5">
        <f t="shared" si="606"/>
        <v>0</v>
      </c>
      <c r="WPT75" s="5">
        <f t="shared" si="606"/>
        <v>0</v>
      </c>
      <c r="WPU75" s="5">
        <f t="shared" si="606"/>
        <v>0</v>
      </c>
      <c r="WPV75" s="5">
        <f t="shared" si="606"/>
        <v>0</v>
      </c>
      <c r="WPW75" s="5">
        <f t="shared" si="606"/>
        <v>0</v>
      </c>
      <c r="WPX75" s="5">
        <f t="shared" si="606"/>
        <v>0</v>
      </c>
      <c r="WPY75" s="5">
        <f t="shared" si="606"/>
        <v>0</v>
      </c>
      <c r="WPZ75" s="5">
        <f t="shared" si="606"/>
        <v>0</v>
      </c>
      <c r="WQA75" s="5">
        <f t="shared" si="606"/>
        <v>0</v>
      </c>
      <c r="WQB75" s="5">
        <f t="shared" si="606"/>
        <v>0</v>
      </c>
      <c r="WQC75" s="5">
        <f t="shared" si="606"/>
        <v>0</v>
      </c>
      <c r="WQD75" s="5">
        <f t="shared" si="606"/>
        <v>0</v>
      </c>
      <c r="WQE75" s="5">
        <f t="shared" si="606"/>
        <v>0</v>
      </c>
      <c r="WQF75" s="5">
        <f t="shared" si="606"/>
        <v>0</v>
      </c>
      <c r="WQG75" s="5">
        <f t="shared" si="606"/>
        <v>0</v>
      </c>
      <c r="WQH75" s="5">
        <f t="shared" si="606"/>
        <v>0</v>
      </c>
      <c r="WQI75" s="5">
        <f t="shared" si="606"/>
        <v>0</v>
      </c>
      <c r="WQJ75" s="5">
        <f t="shared" si="606"/>
        <v>0</v>
      </c>
      <c r="WQK75" s="5">
        <f t="shared" si="606"/>
        <v>0</v>
      </c>
      <c r="WQL75" s="5">
        <f t="shared" si="606"/>
        <v>0</v>
      </c>
      <c r="WQM75" s="5">
        <f t="shared" si="606"/>
        <v>0</v>
      </c>
      <c r="WQN75" s="5">
        <f t="shared" si="606"/>
        <v>0</v>
      </c>
      <c r="WQO75" s="5">
        <f t="shared" si="606"/>
        <v>0</v>
      </c>
      <c r="WQP75" s="5">
        <f t="shared" si="606"/>
        <v>0</v>
      </c>
      <c r="WQQ75" s="5">
        <f t="shared" ref="WQQ75:WTB75" si="607">IF(WQQ2&gt;year_stop,0,WQP78)</f>
        <v>0</v>
      </c>
      <c r="WQR75" s="5">
        <f t="shared" si="607"/>
        <v>0</v>
      </c>
      <c r="WQS75" s="5">
        <f t="shared" si="607"/>
        <v>0</v>
      </c>
      <c r="WQT75" s="5">
        <f t="shared" si="607"/>
        <v>0</v>
      </c>
      <c r="WQU75" s="5">
        <f t="shared" si="607"/>
        <v>0</v>
      </c>
      <c r="WQV75" s="5">
        <f t="shared" si="607"/>
        <v>0</v>
      </c>
      <c r="WQW75" s="5">
        <f t="shared" si="607"/>
        <v>0</v>
      </c>
      <c r="WQX75" s="5">
        <f t="shared" si="607"/>
        <v>0</v>
      </c>
      <c r="WQY75" s="5">
        <f t="shared" si="607"/>
        <v>0</v>
      </c>
      <c r="WQZ75" s="5">
        <f t="shared" si="607"/>
        <v>0</v>
      </c>
      <c r="WRA75" s="5">
        <f t="shared" si="607"/>
        <v>0</v>
      </c>
      <c r="WRB75" s="5">
        <f t="shared" si="607"/>
        <v>0</v>
      </c>
      <c r="WRC75" s="5">
        <f t="shared" si="607"/>
        <v>0</v>
      </c>
      <c r="WRD75" s="5">
        <f t="shared" si="607"/>
        <v>0</v>
      </c>
      <c r="WRE75" s="5">
        <f t="shared" si="607"/>
        <v>0</v>
      </c>
      <c r="WRF75" s="5">
        <f t="shared" si="607"/>
        <v>0</v>
      </c>
      <c r="WRG75" s="5">
        <f t="shared" si="607"/>
        <v>0</v>
      </c>
      <c r="WRH75" s="5">
        <f t="shared" si="607"/>
        <v>0</v>
      </c>
      <c r="WRI75" s="5">
        <f t="shared" si="607"/>
        <v>0</v>
      </c>
      <c r="WRJ75" s="5">
        <f t="shared" si="607"/>
        <v>0</v>
      </c>
      <c r="WRK75" s="5">
        <f t="shared" si="607"/>
        <v>0</v>
      </c>
      <c r="WRL75" s="5">
        <f t="shared" si="607"/>
        <v>0</v>
      </c>
      <c r="WRM75" s="5">
        <f t="shared" si="607"/>
        <v>0</v>
      </c>
      <c r="WRN75" s="5">
        <f t="shared" si="607"/>
        <v>0</v>
      </c>
      <c r="WRO75" s="5">
        <f t="shared" si="607"/>
        <v>0</v>
      </c>
      <c r="WRP75" s="5">
        <f t="shared" si="607"/>
        <v>0</v>
      </c>
      <c r="WRQ75" s="5">
        <f t="shared" si="607"/>
        <v>0</v>
      </c>
      <c r="WRR75" s="5">
        <f t="shared" si="607"/>
        <v>0</v>
      </c>
      <c r="WRS75" s="5">
        <f t="shared" si="607"/>
        <v>0</v>
      </c>
      <c r="WRT75" s="5">
        <f t="shared" si="607"/>
        <v>0</v>
      </c>
      <c r="WRU75" s="5">
        <f t="shared" si="607"/>
        <v>0</v>
      </c>
      <c r="WRV75" s="5">
        <f t="shared" si="607"/>
        <v>0</v>
      </c>
      <c r="WRW75" s="5">
        <f t="shared" si="607"/>
        <v>0</v>
      </c>
      <c r="WRX75" s="5">
        <f t="shared" si="607"/>
        <v>0</v>
      </c>
      <c r="WRY75" s="5">
        <f t="shared" si="607"/>
        <v>0</v>
      </c>
      <c r="WRZ75" s="5">
        <f t="shared" si="607"/>
        <v>0</v>
      </c>
      <c r="WSA75" s="5">
        <f t="shared" si="607"/>
        <v>0</v>
      </c>
      <c r="WSB75" s="5">
        <f t="shared" si="607"/>
        <v>0</v>
      </c>
      <c r="WSC75" s="5">
        <f t="shared" si="607"/>
        <v>0</v>
      </c>
      <c r="WSD75" s="5">
        <f t="shared" si="607"/>
        <v>0</v>
      </c>
      <c r="WSE75" s="5">
        <f t="shared" si="607"/>
        <v>0</v>
      </c>
      <c r="WSF75" s="5">
        <f t="shared" si="607"/>
        <v>0</v>
      </c>
      <c r="WSG75" s="5">
        <f t="shared" si="607"/>
        <v>0</v>
      </c>
      <c r="WSH75" s="5">
        <f t="shared" si="607"/>
        <v>0</v>
      </c>
      <c r="WSI75" s="5">
        <f t="shared" si="607"/>
        <v>0</v>
      </c>
      <c r="WSJ75" s="5">
        <f t="shared" si="607"/>
        <v>0</v>
      </c>
      <c r="WSK75" s="5">
        <f t="shared" si="607"/>
        <v>0</v>
      </c>
      <c r="WSL75" s="5">
        <f t="shared" si="607"/>
        <v>0</v>
      </c>
      <c r="WSM75" s="5">
        <f t="shared" si="607"/>
        <v>0</v>
      </c>
      <c r="WSN75" s="5">
        <f t="shared" si="607"/>
        <v>0</v>
      </c>
      <c r="WSO75" s="5">
        <f t="shared" si="607"/>
        <v>0</v>
      </c>
      <c r="WSP75" s="5">
        <f t="shared" si="607"/>
        <v>0</v>
      </c>
      <c r="WSQ75" s="5">
        <f t="shared" si="607"/>
        <v>0</v>
      </c>
      <c r="WSR75" s="5">
        <f t="shared" si="607"/>
        <v>0</v>
      </c>
      <c r="WSS75" s="5">
        <f t="shared" si="607"/>
        <v>0</v>
      </c>
      <c r="WST75" s="5">
        <f t="shared" si="607"/>
        <v>0</v>
      </c>
      <c r="WSU75" s="5">
        <f t="shared" si="607"/>
        <v>0</v>
      </c>
      <c r="WSV75" s="5">
        <f t="shared" si="607"/>
        <v>0</v>
      </c>
      <c r="WSW75" s="5">
        <f t="shared" si="607"/>
        <v>0</v>
      </c>
      <c r="WSX75" s="5">
        <f t="shared" si="607"/>
        <v>0</v>
      </c>
      <c r="WSY75" s="5">
        <f t="shared" si="607"/>
        <v>0</v>
      </c>
      <c r="WSZ75" s="5">
        <f t="shared" si="607"/>
        <v>0</v>
      </c>
      <c r="WTA75" s="5">
        <f t="shared" si="607"/>
        <v>0</v>
      </c>
      <c r="WTB75" s="5">
        <f t="shared" si="607"/>
        <v>0</v>
      </c>
      <c r="WTC75" s="5">
        <f t="shared" ref="WTC75:WVN75" si="608">IF(WTC2&gt;year_stop,0,WTB78)</f>
        <v>0</v>
      </c>
      <c r="WTD75" s="5">
        <f t="shared" si="608"/>
        <v>0</v>
      </c>
      <c r="WTE75" s="5">
        <f t="shared" si="608"/>
        <v>0</v>
      </c>
      <c r="WTF75" s="5">
        <f t="shared" si="608"/>
        <v>0</v>
      </c>
      <c r="WTG75" s="5">
        <f t="shared" si="608"/>
        <v>0</v>
      </c>
      <c r="WTH75" s="5">
        <f t="shared" si="608"/>
        <v>0</v>
      </c>
      <c r="WTI75" s="5">
        <f t="shared" si="608"/>
        <v>0</v>
      </c>
      <c r="WTJ75" s="5">
        <f t="shared" si="608"/>
        <v>0</v>
      </c>
      <c r="WTK75" s="5">
        <f t="shared" si="608"/>
        <v>0</v>
      </c>
      <c r="WTL75" s="5">
        <f t="shared" si="608"/>
        <v>0</v>
      </c>
      <c r="WTM75" s="5">
        <f t="shared" si="608"/>
        <v>0</v>
      </c>
      <c r="WTN75" s="5">
        <f t="shared" si="608"/>
        <v>0</v>
      </c>
      <c r="WTO75" s="5">
        <f t="shared" si="608"/>
        <v>0</v>
      </c>
      <c r="WTP75" s="5">
        <f t="shared" si="608"/>
        <v>0</v>
      </c>
      <c r="WTQ75" s="5">
        <f t="shared" si="608"/>
        <v>0</v>
      </c>
      <c r="WTR75" s="5">
        <f t="shared" si="608"/>
        <v>0</v>
      </c>
      <c r="WTS75" s="5">
        <f t="shared" si="608"/>
        <v>0</v>
      </c>
      <c r="WTT75" s="5">
        <f t="shared" si="608"/>
        <v>0</v>
      </c>
      <c r="WTU75" s="5">
        <f t="shared" si="608"/>
        <v>0</v>
      </c>
      <c r="WTV75" s="5">
        <f t="shared" si="608"/>
        <v>0</v>
      </c>
      <c r="WTW75" s="5">
        <f t="shared" si="608"/>
        <v>0</v>
      </c>
      <c r="WTX75" s="5">
        <f t="shared" si="608"/>
        <v>0</v>
      </c>
      <c r="WTY75" s="5">
        <f t="shared" si="608"/>
        <v>0</v>
      </c>
      <c r="WTZ75" s="5">
        <f t="shared" si="608"/>
        <v>0</v>
      </c>
      <c r="WUA75" s="5">
        <f t="shared" si="608"/>
        <v>0</v>
      </c>
      <c r="WUB75" s="5">
        <f t="shared" si="608"/>
        <v>0</v>
      </c>
      <c r="WUC75" s="5">
        <f t="shared" si="608"/>
        <v>0</v>
      </c>
      <c r="WUD75" s="5">
        <f t="shared" si="608"/>
        <v>0</v>
      </c>
      <c r="WUE75" s="5">
        <f t="shared" si="608"/>
        <v>0</v>
      </c>
      <c r="WUF75" s="5">
        <f t="shared" si="608"/>
        <v>0</v>
      </c>
      <c r="WUG75" s="5">
        <f t="shared" si="608"/>
        <v>0</v>
      </c>
      <c r="WUH75" s="5">
        <f t="shared" si="608"/>
        <v>0</v>
      </c>
      <c r="WUI75" s="5">
        <f t="shared" si="608"/>
        <v>0</v>
      </c>
      <c r="WUJ75" s="5">
        <f t="shared" si="608"/>
        <v>0</v>
      </c>
      <c r="WUK75" s="5">
        <f t="shared" si="608"/>
        <v>0</v>
      </c>
      <c r="WUL75" s="5">
        <f t="shared" si="608"/>
        <v>0</v>
      </c>
      <c r="WUM75" s="5">
        <f t="shared" si="608"/>
        <v>0</v>
      </c>
      <c r="WUN75" s="5">
        <f t="shared" si="608"/>
        <v>0</v>
      </c>
      <c r="WUO75" s="5">
        <f t="shared" si="608"/>
        <v>0</v>
      </c>
      <c r="WUP75" s="5">
        <f t="shared" si="608"/>
        <v>0</v>
      </c>
      <c r="WUQ75" s="5">
        <f t="shared" si="608"/>
        <v>0</v>
      </c>
      <c r="WUR75" s="5">
        <f t="shared" si="608"/>
        <v>0</v>
      </c>
      <c r="WUS75" s="5">
        <f t="shared" si="608"/>
        <v>0</v>
      </c>
      <c r="WUT75" s="5">
        <f t="shared" si="608"/>
        <v>0</v>
      </c>
      <c r="WUU75" s="5">
        <f t="shared" si="608"/>
        <v>0</v>
      </c>
      <c r="WUV75" s="5">
        <f t="shared" si="608"/>
        <v>0</v>
      </c>
      <c r="WUW75" s="5">
        <f t="shared" si="608"/>
        <v>0</v>
      </c>
      <c r="WUX75" s="5">
        <f t="shared" si="608"/>
        <v>0</v>
      </c>
      <c r="WUY75" s="5">
        <f t="shared" si="608"/>
        <v>0</v>
      </c>
      <c r="WUZ75" s="5">
        <f t="shared" si="608"/>
        <v>0</v>
      </c>
      <c r="WVA75" s="5">
        <f t="shared" si="608"/>
        <v>0</v>
      </c>
      <c r="WVB75" s="5">
        <f t="shared" si="608"/>
        <v>0</v>
      </c>
      <c r="WVC75" s="5">
        <f t="shared" si="608"/>
        <v>0</v>
      </c>
      <c r="WVD75" s="5">
        <f t="shared" si="608"/>
        <v>0</v>
      </c>
      <c r="WVE75" s="5">
        <f t="shared" si="608"/>
        <v>0</v>
      </c>
      <c r="WVF75" s="5">
        <f t="shared" si="608"/>
        <v>0</v>
      </c>
      <c r="WVG75" s="5">
        <f t="shared" si="608"/>
        <v>0</v>
      </c>
      <c r="WVH75" s="5">
        <f t="shared" si="608"/>
        <v>0</v>
      </c>
      <c r="WVI75" s="5">
        <f t="shared" si="608"/>
        <v>0</v>
      </c>
      <c r="WVJ75" s="5">
        <f t="shared" si="608"/>
        <v>0</v>
      </c>
      <c r="WVK75" s="5">
        <f t="shared" si="608"/>
        <v>0</v>
      </c>
      <c r="WVL75" s="5">
        <f t="shared" si="608"/>
        <v>0</v>
      </c>
      <c r="WVM75" s="5">
        <f t="shared" si="608"/>
        <v>0</v>
      </c>
      <c r="WVN75" s="5">
        <f t="shared" si="608"/>
        <v>0</v>
      </c>
      <c r="WVO75" s="5">
        <f t="shared" ref="WVO75:WXZ75" si="609">IF(WVO2&gt;year_stop,0,WVN78)</f>
        <v>0</v>
      </c>
      <c r="WVP75" s="5">
        <f t="shared" si="609"/>
        <v>0</v>
      </c>
      <c r="WVQ75" s="5">
        <f t="shared" si="609"/>
        <v>0</v>
      </c>
      <c r="WVR75" s="5">
        <f t="shared" si="609"/>
        <v>0</v>
      </c>
      <c r="WVS75" s="5">
        <f t="shared" si="609"/>
        <v>0</v>
      </c>
      <c r="WVT75" s="5">
        <f t="shared" si="609"/>
        <v>0</v>
      </c>
      <c r="WVU75" s="5">
        <f t="shared" si="609"/>
        <v>0</v>
      </c>
      <c r="WVV75" s="5">
        <f t="shared" si="609"/>
        <v>0</v>
      </c>
      <c r="WVW75" s="5">
        <f t="shared" si="609"/>
        <v>0</v>
      </c>
      <c r="WVX75" s="5">
        <f t="shared" si="609"/>
        <v>0</v>
      </c>
      <c r="WVY75" s="5">
        <f t="shared" si="609"/>
        <v>0</v>
      </c>
      <c r="WVZ75" s="5">
        <f t="shared" si="609"/>
        <v>0</v>
      </c>
      <c r="WWA75" s="5">
        <f t="shared" si="609"/>
        <v>0</v>
      </c>
      <c r="WWB75" s="5">
        <f t="shared" si="609"/>
        <v>0</v>
      </c>
      <c r="WWC75" s="5">
        <f t="shared" si="609"/>
        <v>0</v>
      </c>
      <c r="WWD75" s="5">
        <f t="shared" si="609"/>
        <v>0</v>
      </c>
      <c r="WWE75" s="5">
        <f t="shared" si="609"/>
        <v>0</v>
      </c>
      <c r="WWF75" s="5">
        <f t="shared" si="609"/>
        <v>0</v>
      </c>
      <c r="WWG75" s="5">
        <f t="shared" si="609"/>
        <v>0</v>
      </c>
      <c r="WWH75" s="5">
        <f t="shared" si="609"/>
        <v>0</v>
      </c>
      <c r="WWI75" s="5">
        <f t="shared" si="609"/>
        <v>0</v>
      </c>
      <c r="WWJ75" s="5">
        <f t="shared" si="609"/>
        <v>0</v>
      </c>
      <c r="WWK75" s="5">
        <f t="shared" si="609"/>
        <v>0</v>
      </c>
      <c r="WWL75" s="5">
        <f t="shared" si="609"/>
        <v>0</v>
      </c>
      <c r="WWM75" s="5">
        <f t="shared" si="609"/>
        <v>0</v>
      </c>
      <c r="WWN75" s="5">
        <f t="shared" si="609"/>
        <v>0</v>
      </c>
      <c r="WWO75" s="5">
        <f t="shared" si="609"/>
        <v>0</v>
      </c>
      <c r="WWP75" s="5">
        <f t="shared" si="609"/>
        <v>0</v>
      </c>
      <c r="WWQ75" s="5">
        <f t="shared" si="609"/>
        <v>0</v>
      </c>
      <c r="WWR75" s="5">
        <f t="shared" si="609"/>
        <v>0</v>
      </c>
      <c r="WWS75" s="5">
        <f t="shared" si="609"/>
        <v>0</v>
      </c>
      <c r="WWT75" s="5">
        <f t="shared" si="609"/>
        <v>0</v>
      </c>
      <c r="WWU75" s="5">
        <f t="shared" si="609"/>
        <v>0</v>
      </c>
      <c r="WWV75" s="5">
        <f t="shared" si="609"/>
        <v>0</v>
      </c>
      <c r="WWW75" s="5">
        <f t="shared" si="609"/>
        <v>0</v>
      </c>
      <c r="WWX75" s="5">
        <f t="shared" si="609"/>
        <v>0</v>
      </c>
      <c r="WWY75" s="5">
        <f t="shared" si="609"/>
        <v>0</v>
      </c>
      <c r="WWZ75" s="5">
        <f t="shared" si="609"/>
        <v>0</v>
      </c>
      <c r="WXA75" s="5">
        <f t="shared" si="609"/>
        <v>0</v>
      </c>
      <c r="WXB75" s="5">
        <f t="shared" si="609"/>
        <v>0</v>
      </c>
      <c r="WXC75" s="5">
        <f t="shared" si="609"/>
        <v>0</v>
      </c>
      <c r="WXD75" s="5">
        <f t="shared" si="609"/>
        <v>0</v>
      </c>
      <c r="WXE75" s="5">
        <f t="shared" si="609"/>
        <v>0</v>
      </c>
      <c r="WXF75" s="5">
        <f t="shared" si="609"/>
        <v>0</v>
      </c>
      <c r="WXG75" s="5">
        <f t="shared" si="609"/>
        <v>0</v>
      </c>
      <c r="WXH75" s="5">
        <f t="shared" si="609"/>
        <v>0</v>
      </c>
      <c r="WXI75" s="5">
        <f t="shared" si="609"/>
        <v>0</v>
      </c>
      <c r="WXJ75" s="5">
        <f t="shared" si="609"/>
        <v>0</v>
      </c>
      <c r="WXK75" s="5">
        <f t="shared" si="609"/>
        <v>0</v>
      </c>
      <c r="WXL75" s="5">
        <f t="shared" si="609"/>
        <v>0</v>
      </c>
      <c r="WXM75" s="5">
        <f t="shared" si="609"/>
        <v>0</v>
      </c>
      <c r="WXN75" s="5">
        <f t="shared" si="609"/>
        <v>0</v>
      </c>
      <c r="WXO75" s="5">
        <f t="shared" si="609"/>
        <v>0</v>
      </c>
      <c r="WXP75" s="5">
        <f t="shared" si="609"/>
        <v>0</v>
      </c>
      <c r="WXQ75" s="5">
        <f t="shared" si="609"/>
        <v>0</v>
      </c>
      <c r="WXR75" s="5">
        <f t="shared" si="609"/>
        <v>0</v>
      </c>
      <c r="WXS75" s="5">
        <f t="shared" si="609"/>
        <v>0</v>
      </c>
      <c r="WXT75" s="5">
        <f t="shared" si="609"/>
        <v>0</v>
      </c>
      <c r="WXU75" s="5">
        <f t="shared" si="609"/>
        <v>0</v>
      </c>
      <c r="WXV75" s="5">
        <f t="shared" si="609"/>
        <v>0</v>
      </c>
      <c r="WXW75" s="5">
        <f t="shared" si="609"/>
        <v>0</v>
      </c>
      <c r="WXX75" s="5">
        <f t="shared" si="609"/>
        <v>0</v>
      </c>
      <c r="WXY75" s="5">
        <f t="shared" si="609"/>
        <v>0</v>
      </c>
      <c r="WXZ75" s="5">
        <f t="shared" si="609"/>
        <v>0</v>
      </c>
      <c r="WYA75" s="5">
        <f t="shared" ref="WYA75:XAL75" si="610">IF(WYA2&gt;year_stop,0,WXZ78)</f>
        <v>0</v>
      </c>
      <c r="WYB75" s="5">
        <f t="shared" si="610"/>
        <v>0</v>
      </c>
      <c r="WYC75" s="5">
        <f t="shared" si="610"/>
        <v>0</v>
      </c>
      <c r="WYD75" s="5">
        <f t="shared" si="610"/>
        <v>0</v>
      </c>
      <c r="WYE75" s="5">
        <f t="shared" si="610"/>
        <v>0</v>
      </c>
      <c r="WYF75" s="5">
        <f t="shared" si="610"/>
        <v>0</v>
      </c>
      <c r="WYG75" s="5">
        <f t="shared" si="610"/>
        <v>0</v>
      </c>
      <c r="WYH75" s="5">
        <f t="shared" si="610"/>
        <v>0</v>
      </c>
      <c r="WYI75" s="5">
        <f t="shared" si="610"/>
        <v>0</v>
      </c>
      <c r="WYJ75" s="5">
        <f t="shared" si="610"/>
        <v>0</v>
      </c>
      <c r="WYK75" s="5">
        <f t="shared" si="610"/>
        <v>0</v>
      </c>
      <c r="WYL75" s="5">
        <f t="shared" si="610"/>
        <v>0</v>
      </c>
      <c r="WYM75" s="5">
        <f t="shared" si="610"/>
        <v>0</v>
      </c>
      <c r="WYN75" s="5">
        <f t="shared" si="610"/>
        <v>0</v>
      </c>
      <c r="WYO75" s="5">
        <f t="shared" si="610"/>
        <v>0</v>
      </c>
      <c r="WYP75" s="5">
        <f t="shared" si="610"/>
        <v>0</v>
      </c>
      <c r="WYQ75" s="5">
        <f t="shared" si="610"/>
        <v>0</v>
      </c>
      <c r="WYR75" s="5">
        <f t="shared" si="610"/>
        <v>0</v>
      </c>
      <c r="WYS75" s="5">
        <f t="shared" si="610"/>
        <v>0</v>
      </c>
      <c r="WYT75" s="5">
        <f t="shared" si="610"/>
        <v>0</v>
      </c>
      <c r="WYU75" s="5">
        <f t="shared" si="610"/>
        <v>0</v>
      </c>
      <c r="WYV75" s="5">
        <f t="shared" si="610"/>
        <v>0</v>
      </c>
      <c r="WYW75" s="5">
        <f t="shared" si="610"/>
        <v>0</v>
      </c>
      <c r="WYX75" s="5">
        <f t="shared" si="610"/>
        <v>0</v>
      </c>
      <c r="WYY75" s="5">
        <f t="shared" si="610"/>
        <v>0</v>
      </c>
      <c r="WYZ75" s="5">
        <f t="shared" si="610"/>
        <v>0</v>
      </c>
      <c r="WZA75" s="5">
        <f t="shared" si="610"/>
        <v>0</v>
      </c>
      <c r="WZB75" s="5">
        <f t="shared" si="610"/>
        <v>0</v>
      </c>
      <c r="WZC75" s="5">
        <f t="shared" si="610"/>
        <v>0</v>
      </c>
      <c r="WZD75" s="5">
        <f t="shared" si="610"/>
        <v>0</v>
      </c>
      <c r="WZE75" s="5">
        <f t="shared" si="610"/>
        <v>0</v>
      </c>
      <c r="WZF75" s="5">
        <f t="shared" si="610"/>
        <v>0</v>
      </c>
      <c r="WZG75" s="5">
        <f t="shared" si="610"/>
        <v>0</v>
      </c>
      <c r="WZH75" s="5">
        <f t="shared" si="610"/>
        <v>0</v>
      </c>
      <c r="WZI75" s="5">
        <f t="shared" si="610"/>
        <v>0</v>
      </c>
      <c r="WZJ75" s="5">
        <f t="shared" si="610"/>
        <v>0</v>
      </c>
      <c r="WZK75" s="5">
        <f t="shared" si="610"/>
        <v>0</v>
      </c>
      <c r="WZL75" s="5">
        <f t="shared" si="610"/>
        <v>0</v>
      </c>
      <c r="WZM75" s="5">
        <f t="shared" si="610"/>
        <v>0</v>
      </c>
      <c r="WZN75" s="5">
        <f t="shared" si="610"/>
        <v>0</v>
      </c>
      <c r="WZO75" s="5">
        <f t="shared" si="610"/>
        <v>0</v>
      </c>
      <c r="WZP75" s="5">
        <f t="shared" si="610"/>
        <v>0</v>
      </c>
      <c r="WZQ75" s="5">
        <f t="shared" si="610"/>
        <v>0</v>
      </c>
      <c r="WZR75" s="5">
        <f t="shared" si="610"/>
        <v>0</v>
      </c>
      <c r="WZS75" s="5">
        <f t="shared" si="610"/>
        <v>0</v>
      </c>
      <c r="WZT75" s="5">
        <f t="shared" si="610"/>
        <v>0</v>
      </c>
      <c r="WZU75" s="5">
        <f t="shared" si="610"/>
        <v>0</v>
      </c>
      <c r="WZV75" s="5">
        <f t="shared" si="610"/>
        <v>0</v>
      </c>
      <c r="WZW75" s="5">
        <f t="shared" si="610"/>
        <v>0</v>
      </c>
      <c r="WZX75" s="5">
        <f t="shared" si="610"/>
        <v>0</v>
      </c>
      <c r="WZY75" s="5">
        <f t="shared" si="610"/>
        <v>0</v>
      </c>
      <c r="WZZ75" s="5">
        <f t="shared" si="610"/>
        <v>0</v>
      </c>
      <c r="XAA75" s="5">
        <f t="shared" si="610"/>
        <v>0</v>
      </c>
      <c r="XAB75" s="5">
        <f t="shared" si="610"/>
        <v>0</v>
      </c>
      <c r="XAC75" s="5">
        <f t="shared" si="610"/>
        <v>0</v>
      </c>
      <c r="XAD75" s="5">
        <f t="shared" si="610"/>
        <v>0</v>
      </c>
      <c r="XAE75" s="5">
        <f t="shared" si="610"/>
        <v>0</v>
      </c>
      <c r="XAF75" s="5">
        <f t="shared" si="610"/>
        <v>0</v>
      </c>
      <c r="XAG75" s="5">
        <f t="shared" si="610"/>
        <v>0</v>
      </c>
      <c r="XAH75" s="5">
        <f t="shared" si="610"/>
        <v>0</v>
      </c>
      <c r="XAI75" s="5">
        <f t="shared" si="610"/>
        <v>0</v>
      </c>
      <c r="XAJ75" s="5">
        <f t="shared" si="610"/>
        <v>0</v>
      </c>
      <c r="XAK75" s="5">
        <f t="shared" si="610"/>
        <v>0</v>
      </c>
      <c r="XAL75" s="5">
        <f t="shared" si="610"/>
        <v>0</v>
      </c>
      <c r="XAM75" s="5">
        <f t="shared" ref="XAM75:XCX75" si="611">IF(XAM2&gt;year_stop,0,XAL78)</f>
        <v>0</v>
      </c>
      <c r="XAN75" s="5">
        <f t="shared" si="611"/>
        <v>0</v>
      </c>
      <c r="XAO75" s="5">
        <f t="shared" si="611"/>
        <v>0</v>
      </c>
      <c r="XAP75" s="5">
        <f t="shared" si="611"/>
        <v>0</v>
      </c>
      <c r="XAQ75" s="5">
        <f t="shared" si="611"/>
        <v>0</v>
      </c>
      <c r="XAR75" s="5">
        <f t="shared" si="611"/>
        <v>0</v>
      </c>
      <c r="XAS75" s="5">
        <f t="shared" si="611"/>
        <v>0</v>
      </c>
      <c r="XAT75" s="5">
        <f t="shared" si="611"/>
        <v>0</v>
      </c>
      <c r="XAU75" s="5">
        <f t="shared" si="611"/>
        <v>0</v>
      </c>
      <c r="XAV75" s="5">
        <f t="shared" si="611"/>
        <v>0</v>
      </c>
      <c r="XAW75" s="5">
        <f t="shared" si="611"/>
        <v>0</v>
      </c>
      <c r="XAX75" s="5">
        <f t="shared" si="611"/>
        <v>0</v>
      </c>
      <c r="XAY75" s="5">
        <f t="shared" si="611"/>
        <v>0</v>
      </c>
      <c r="XAZ75" s="5">
        <f t="shared" si="611"/>
        <v>0</v>
      </c>
      <c r="XBA75" s="5">
        <f t="shared" si="611"/>
        <v>0</v>
      </c>
      <c r="XBB75" s="5">
        <f t="shared" si="611"/>
        <v>0</v>
      </c>
      <c r="XBC75" s="5">
        <f t="shared" si="611"/>
        <v>0</v>
      </c>
      <c r="XBD75" s="5">
        <f t="shared" si="611"/>
        <v>0</v>
      </c>
      <c r="XBE75" s="5">
        <f t="shared" si="611"/>
        <v>0</v>
      </c>
      <c r="XBF75" s="5">
        <f t="shared" si="611"/>
        <v>0</v>
      </c>
      <c r="XBG75" s="5">
        <f t="shared" si="611"/>
        <v>0</v>
      </c>
      <c r="XBH75" s="5">
        <f t="shared" si="611"/>
        <v>0</v>
      </c>
      <c r="XBI75" s="5">
        <f t="shared" si="611"/>
        <v>0</v>
      </c>
      <c r="XBJ75" s="5">
        <f t="shared" si="611"/>
        <v>0</v>
      </c>
      <c r="XBK75" s="5">
        <f t="shared" si="611"/>
        <v>0</v>
      </c>
      <c r="XBL75" s="5">
        <f t="shared" si="611"/>
        <v>0</v>
      </c>
      <c r="XBM75" s="5">
        <f t="shared" si="611"/>
        <v>0</v>
      </c>
      <c r="XBN75" s="5">
        <f t="shared" si="611"/>
        <v>0</v>
      </c>
      <c r="XBO75" s="5">
        <f t="shared" si="611"/>
        <v>0</v>
      </c>
      <c r="XBP75" s="5">
        <f t="shared" si="611"/>
        <v>0</v>
      </c>
      <c r="XBQ75" s="5">
        <f t="shared" si="611"/>
        <v>0</v>
      </c>
      <c r="XBR75" s="5">
        <f t="shared" si="611"/>
        <v>0</v>
      </c>
      <c r="XBS75" s="5">
        <f t="shared" si="611"/>
        <v>0</v>
      </c>
      <c r="XBT75" s="5">
        <f t="shared" si="611"/>
        <v>0</v>
      </c>
      <c r="XBU75" s="5">
        <f t="shared" si="611"/>
        <v>0</v>
      </c>
      <c r="XBV75" s="5">
        <f t="shared" si="611"/>
        <v>0</v>
      </c>
      <c r="XBW75" s="5">
        <f t="shared" si="611"/>
        <v>0</v>
      </c>
      <c r="XBX75" s="5">
        <f t="shared" si="611"/>
        <v>0</v>
      </c>
      <c r="XBY75" s="5">
        <f t="shared" si="611"/>
        <v>0</v>
      </c>
      <c r="XBZ75" s="5">
        <f t="shared" si="611"/>
        <v>0</v>
      </c>
      <c r="XCA75" s="5">
        <f t="shared" si="611"/>
        <v>0</v>
      </c>
      <c r="XCB75" s="5">
        <f t="shared" si="611"/>
        <v>0</v>
      </c>
      <c r="XCC75" s="5">
        <f t="shared" si="611"/>
        <v>0</v>
      </c>
      <c r="XCD75" s="5">
        <f t="shared" si="611"/>
        <v>0</v>
      </c>
      <c r="XCE75" s="5">
        <f t="shared" si="611"/>
        <v>0</v>
      </c>
      <c r="XCF75" s="5">
        <f t="shared" si="611"/>
        <v>0</v>
      </c>
      <c r="XCG75" s="5">
        <f t="shared" si="611"/>
        <v>0</v>
      </c>
      <c r="XCH75" s="5">
        <f t="shared" si="611"/>
        <v>0</v>
      </c>
      <c r="XCI75" s="5">
        <f t="shared" si="611"/>
        <v>0</v>
      </c>
      <c r="XCJ75" s="5">
        <f t="shared" si="611"/>
        <v>0</v>
      </c>
      <c r="XCK75" s="5">
        <f t="shared" si="611"/>
        <v>0</v>
      </c>
      <c r="XCL75" s="5">
        <f t="shared" si="611"/>
        <v>0</v>
      </c>
      <c r="XCM75" s="5">
        <f t="shared" si="611"/>
        <v>0</v>
      </c>
      <c r="XCN75" s="5">
        <f t="shared" si="611"/>
        <v>0</v>
      </c>
      <c r="XCO75" s="5">
        <f t="shared" si="611"/>
        <v>0</v>
      </c>
      <c r="XCP75" s="5">
        <f t="shared" si="611"/>
        <v>0</v>
      </c>
      <c r="XCQ75" s="5">
        <f t="shared" si="611"/>
        <v>0</v>
      </c>
      <c r="XCR75" s="5">
        <f t="shared" si="611"/>
        <v>0</v>
      </c>
      <c r="XCS75" s="5">
        <f t="shared" si="611"/>
        <v>0</v>
      </c>
      <c r="XCT75" s="5">
        <f t="shared" si="611"/>
        <v>0</v>
      </c>
      <c r="XCU75" s="5">
        <f t="shared" si="611"/>
        <v>0</v>
      </c>
      <c r="XCV75" s="5">
        <f t="shared" si="611"/>
        <v>0</v>
      </c>
      <c r="XCW75" s="5">
        <f t="shared" si="611"/>
        <v>0</v>
      </c>
      <c r="XCX75" s="5">
        <f t="shared" si="611"/>
        <v>0</v>
      </c>
      <c r="XCY75" s="5">
        <f t="shared" ref="XCY75:XFD75" si="612">IF(XCY2&gt;year_stop,0,XCX78)</f>
        <v>0</v>
      </c>
      <c r="XCZ75" s="5">
        <f t="shared" si="612"/>
        <v>0</v>
      </c>
      <c r="XDA75" s="5">
        <f t="shared" si="612"/>
        <v>0</v>
      </c>
      <c r="XDB75" s="5">
        <f t="shared" si="612"/>
        <v>0</v>
      </c>
      <c r="XDC75" s="5">
        <f t="shared" si="612"/>
        <v>0</v>
      </c>
      <c r="XDD75" s="5">
        <f t="shared" si="612"/>
        <v>0</v>
      </c>
      <c r="XDE75" s="5">
        <f t="shared" si="612"/>
        <v>0</v>
      </c>
      <c r="XDF75" s="5">
        <f t="shared" si="612"/>
        <v>0</v>
      </c>
      <c r="XDG75" s="5">
        <f t="shared" si="612"/>
        <v>0</v>
      </c>
      <c r="XDH75" s="5">
        <f t="shared" si="612"/>
        <v>0</v>
      </c>
      <c r="XDI75" s="5">
        <f t="shared" si="612"/>
        <v>0</v>
      </c>
      <c r="XDJ75" s="5">
        <f t="shared" si="612"/>
        <v>0</v>
      </c>
      <c r="XDK75" s="5">
        <f t="shared" si="612"/>
        <v>0</v>
      </c>
      <c r="XDL75" s="5">
        <f t="shared" si="612"/>
        <v>0</v>
      </c>
      <c r="XDM75" s="5">
        <f t="shared" si="612"/>
        <v>0</v>
      </c>
      <c r="XDN75" s="5">
        <f t="shared" si="612"/>
        <v>0</v>
      </c>
      <c r="XDO75" s="5">
        <f t="shared" si="612"/>
        <v>0</v>
      </c>
      <c r="XDP75" s="5">
        <f t="shared" si="612"/>
        <v>0</v>
      </c>
      <c r="XDQ75" s="5">
        <f t="shared" si="612"/>
        <v>0</v>
      </c>
      <c r="XDR75" s="5">
        <f t="shared" si="612"/>
        <v>0</v>
      </c>
      <c r="XDS75" s="5">
        <f t="shared" si="612"/>
        <v>0</v>
      </c>
      <c r="XDT75" s="5">
        <f t="shared" si="612"/>
        <v>0</v>
      </c>
      <c r="XDU75" s="5">
        <f t="shared" si="612"/>
        <v>0</v>
      </c>
      <c r="XDV75" s="5">
        <f t="shared" si="612"/>
        <v>0</v>
      </c>
      <c r="XDW75" s="5">
        <f t="shared" si="612"/>
        <v>0</v>
      </c>
      <c r="XDX75" s="5">
        <f t="shared" si="612"/>
        <v>0</v>
      </c>
      <c r="XDY75" s="5">
        <f t="shared" si="612"/>
        <v>0</v>
      </c>
      <c r="XDZ75" s="5">
        <f t="shared" si="612"/>
        <v>0</v>
      </c>
      <c r="XEA75" s="5">
        <f t="shared" si="612"/>
        <v>0</v>
      </c>
      <c r="XEB75" s="5">
        <f t="shared" si="612"/>
        <v>0</v>
      </c>
      <c r="XEC75" s="5">
        <f t="shared" si="612"/>
        <v>0</v>
      </c>
      <c r="XED75" s="5">
        <f t="shared" si="612"/>
        <v>0</v>
      </c>
      <c r="XEE75" s="5">
        <f t="shared" si="612"/>
        <v>0</v>
      </c>
      <c r="XEF75" s="5">
        <f t="shared" si="612"/>
        <v>0</v>
      </c>
      <c r="XEG75" s="5">
        <f t="shared" si="612"/>
        <v>0</v>
      </c>
      <c r="XEH75" s="5">
        <f t="shared" si="612"/>
        <v>0</v>
      </c>
      <c r="XEI75" s="5">
        <f t="shared" si="612"/>
        <v>0</v>
      </c>
      <c r="XEJ75" s="5">
        <f t="shared" si="612"/>
        <v>0</v>
      </c>
      <c r="XEK75" s="5">
        <f t="shared" si="612"/>
        <v>0</v>
      </c>
      <c r="XEL75" s="5">
        <f t="shared" si="612"/>
        <v>0</v>
      </c>
      <c r="XEM75" s="5">
        <f t="shared" si="612"/>
        <v>0</v>
      </c>
      <c r="XEN75" s="5">
        <f t="shared" si="612"/>
        <v>0</v>
      </c>
      <c r="XEO75" s="5">
        <f t="shared" si="612"/>
        <v>0</v>
      </c>
      <c r="XEP75" s="5">
        <f t="shared" si="612"/>
        <v>0</v>
      </c>
      <c r="XEQ75" s="5">
        <f t="shared" si="612"/>
        <v>0</v>
      </c>
      <c r="XER75" s="5">
        <f t="shared" si="612"/>
        <v>0</v>
      </c>
      <c r="XES75" s="5">
        <f t="shared" si="612"/>
        <v>0</v>
      </c>
      <c r="XET75" s="5">
        <f t="shared" si="612"/>
        <v>0</v>
      </c>
      <c r="XEU75" s="5">
        <f t="shared" si="612"/>
        <v>0</v>
      </c>
      <c r="XEV75" s="5">
        <f t="shared" si="612"/>
        <v>0</v>
      </c>
      <c r="XEW75" s="5">
        <f t="shared" si="612"/>
        <v>0</v>
      </c>
      <c r="XEX75" s="5">
        <f t="shared" si="612"/>
        <v>0</v>
      </c>
      <c r="XEY75" s="5">
        <f t="shared" si="612"/>
        <v>0</v>
      </c>
      <c r="XEZ75" s="5">
        <f t="shared" si="612"/>
        <v>0</v>
      </c>
      <c r="XFA75" s="5">
        <f t="shared" si="612"/>
        <v>0</v>
      </c>
      <c r="XFB75" s="5">
        <f t="shared" si="612"/>
        <v>0</v>
      </c>
      <c r="XFC75" s="5">
        <f t="shared" si="612"/>
        <v>0</v>
      </c>
      <c r="XFD75" s="5">
        <f t="shared" si="612"/>
        <v>0</v>
      </c>
    </row>
    <row r="76" spans="1:16384" outlineLevel="1" x14ac:dyDescent="0.35">
      <c r="C76" t="s">
        <v>354</v>
      </c>
      <c r="D76" s="59" t="s">
        <v>233</v>
      </c>
      <c r="E76" s="15">
        <f ca="1">SUM(F76:BI76)</f>
        <v>6152.5600632456908</v>
      </c>
      <c r="F76" s="35">
        <f t="shared" ref="F76:AK76" ca="1" si="613">F26</f>
        <v>500.33519431382609</v>
      </c>
      <c r="G76" s="35">
        <f t="shared" ca="1" si="613"/>
        <v>502.83418948506755</v>
      </c>
      <c r="H76" s="35">
        <f t="shared" ca="1" si="613"/>
        <v>496.90519446239125</v>
      </c>
      <c r="I76" s="35">
        <f t="shared" ca="1" si="613"/>
        <v>489.92980287374286</v>
      </c>
      <c r="J76" s="35">
        <f t="shared" ca="1" si="613"/>
        <v>482.0022610118948</v>
      </c>
      <c r="K76" s="35">
        <f t="shared" ca="1" si="613"/>
        <v>450.07652339087622</v>
      </c>
      <c r="L76" s="35">
        <f t="shared" ca="1" si="613"/>
        <v>512.34059473134243</v>
      </c>
      <c r="M76" s="35">
        <f t="shared" ca="1" si="613"/>
        <v>500.76023712560936</v>
      </c>
      <c r="N76" s="35">
        <f t="shared" ca="1" si="613"/>
        <v>488.4298611425549</v>
      </c>
      <c r="O76" s="35">
        <f t="shared" ca="1" si="613"/>
        <v>475.32825442102921</v>
      </c>
      <c r="P76" s="35">
        <f t="shared" ca="1" si="613"/>
        <v>461.43306909247565</v>
      </c>
      <c r="Q76" s="35">
        <f t="shared" ca="1" si="613"/>
        <v>420.58577607857387</v>
      </c>
      <c r="R76" s="35">
        <f t="shared" ca="1" si="613"/>
        <v>470.7321970494728</v>
      </c>
      <c r="S76" s="35">
        <f t="shared" ca="1" si="613"/>
        <v>453.58713392594314</v>
      </c>
      <c r="T76" s="35">
        <f t="shared" ca="1" si="613"/>
        <v>435.34370848936805</v>
      </c>
      <c r="U76" s="35">
        <f t="shared" ca="1" si="613"/>
        <v>415.98140339208527</v>
      </c>
      <c r="V76" s="35">
        <f t="shared" ca="1" si="613"/>
        <v>395.47738172913216</v>
      </c>
      <c r="W76" s="35">
        <f t="shared" ca="1" si="613"/>
        <v>342.56358340210085</v>
      </c>
      <c r="X76" s="35">
        <f t="shared" ca="1" si="613"/>
        <v>375.26151535708158</v>
      </c>
      <c r="Y76" s="35">
        <f t="shared" ca="1" si="613"/>
        <v>350.08534013438532</v>
      </c>
      <c r="Z76" s="35">
        <f t="shared" ca="1" si="613"/>
        <v>323.40335988685854</v>
      </c>
      <c r="AA76" s="35">
        <f t="shared" ca="1" si="613"/>
        <v>295.19157389160182</v>
      </c>
      <c r="AB76" s="35">
        <f t="shared" ca="1" si="613"/>
        <v>265.42258566938494</v>
      </c>
      <c r="AC76" s="35">
        <f t="shared" ca="1" si="613"/>
        <v>191.44850442593153</v>
      </c>
      <c r="AD76" s="35">
        <f t="shared" ca="1" si="613"/>
        <v>205.34641400281205</v>
      </c>
      <c r="AE76" s="35">
        <f t="shared" ca="1" si="613"/>
        <v>169.31204604024313</v>
      </c>
      <c r="AF76" s="35">
        <f t="shared" ca="1" si="613"/>
        <v>131.13354530043185</v>
      </c>
      <c r="AG76" s="35">
        <f t="shared" ca="1" si="613"/>
        <v>90.917941036038599</v>
      </c>
      <c r="AH76" s="35">
        <f t="shared" ca="1" si="613"/>
        <v>48.629846534983514</v>
      </c>
      <c r="AI76" s="35">
        <f t="shared" ca="1" si="613"/>
        <v>-53.143638574113275</v>
      </c>
      <c r="AJ76" s="35">
        <f t="shared" ca="1" si="613"/>
        <v>-98.544182154283192</v>
      </c>
      <c r="AK76" s="35">
        <f t="shared" ca="1" si="613"/>
        <v>-153.59230346974553</v>
      </c>
      <c r="AL76" s="35">
        <f t="shared" ref="AL76:BI76" ca="1" si="614">AL26</f>
        <v>-217.43127201360798</v>
      </c>
      <c r="AM76" s="35">
        <f t="shared" ca="1" si="614"/>
        <v>-291.04874875997655</v>
      </c>
      <c r="AN76" s="35">
        <f t="shared" ca="1" si="614"/>
        <v>-340.31255259642751</v>
      </c>
      <c r="AO76" s="35">
        <f t="shared" ca="1" si="614"/>
        <v>-459.31064508156902</v>
      </c>
      <c r="AP76" s="35">
        <f t="shared" ca="1" si="614"/>
        <v>-489.72039425731498</v>
      </c>
      <c r="AQ76" s="35">
        <f t="shared" ca="1" si="614"/>
        <v>-548.45078722871233</v>
      </c>
      <c r="AR76" s="35">
        <f t="shared" ca="1" si="614"/>
        <v>-610.01620472948355</v>
      </c>
      <c r="AS76" s="35">
        <f t="shared" ca="1" si="614"/>
        <v>-674.4642300648236</v>
      </c>
      <c r="AT76" s="35">
        <f t="shared" ca="1" si="614"/>
        <v>-652.20401622149291</v>
      </c>
      <c r="AU76" s="35">
        <f t="shared" ca="1" si="614"/>
        <v>0</v>
      </c>
      <c r="AV76" s="35">
        <f t="shared" ca="1" si="614"/>
        <v>0</v>
      </c>
      <c r="AW76" s="35">
        <f t="shared" ca="1" si="614"/>
        <v>0</v>
      </c>
      <c r="AX76" s="35">
        <f t="shared" ca="1" si="614"/>
        <v>0</v>
      </c>
      <c r="AY76" s="35">
        <f t="shared" ca="1" si="614"/>
        <v>0</v>
      </c>
      <c r="AZ76" s="35">
        <f t="shared" ca="1" si="614"/>
        <v>0</v>
      </c>
      <c r="BA76" s="35">
        <f t="shared" ca="1" si="614"/>
        <v>0</v>
      </c>
      <c r="BB76" s="35">
        <f t="shared" ca="1" si="614"/>
        <v>0</v>
      </c>
      <c r="BC76" s="35">
        <f t="shared" ca="1" si="614"/>
        <v>0</v>
      </c>
      <c r="BD76" s="35">
        <f t="shared" ca="1" si="614"/>
        <v>0</v>
      </c>
      <c r="BE76" s="35">
        <f t="shared" ca="1" si="614"/>
        <v>0</v>
      </c>
      <c r="BF76" s="35">
        <f t="shared" ca="1" si="614"/>
        <v>0</v>
      </c>
      <c r="BG76" s="35">
        <f t="shared" ca="1" si="614"/>
        <v>0</v>
      </c>
      <c r="BH76" s="35">
        <f t="shared" ca="1" si="614"/>
        <v>0</v>
      </c>
      <c r="BI76" s="35">
        <f t="shared" ca="1" si="614"/>
        <v>0</v>
      </c>
    </row>
    <row r="77" spans="1:16384" outlineLevel="1" x14ac:dyDescent="0.35">
      <c r="C77" t="s">
        <v>374</v>
      </c>
      <c r="D77" s="59" t="s">
        <v>233</v>
      </c>
      <c r="E77" s="15">
        <f t="shared" ref="E77" ca="1" si="615">SUM(F77:BI77)</f>
        <v>9439.1514204444538</v>
      </c>
      <c r="F77" s="35">
        <f t="shared" ref="F77:AP77" ca="1" si="616">F62</f>
        <v>295.85568391631426</v>
      </c>
      <c r="G77" s="35">
        <f t="shared" ca="1" si="616"/>
        <v>436.65985277381941</v>
      </c>
      <c r="H77" s="35">
        <f t="shared" ca="1" si="616"/>
        <v>473.23683776188494</v>
      </c>
      <c r="I77" s="35">
        <f t="shared" ca="1" si="616"/>
        <v>478.09932430216986</v>
      </c>
      <c r="J77" s="35">
        <f t="shared" ca="1" si="616"/>
        <v>473.00351857638293</v>
      </c>
      <c r="K77" s="35">
        <f t="shared" ca="1" si="616"/>
        <v>330.99572444136186</v>
      </c>
      <c r="L77" s="35">
        <f t="shared" ca="1" si="616"/>
        <v>453.73658616788555</v>
      </c>
      <c r="M77" s="35">
        <f t="shared" ca="1" si="616"/>
        <v>481.71119648330324</v>
      </c>
      <c r="N77" s="35">
        <f t="shared" ca="1" si="616"/>
        <v>480.74937249403303</v>
      </c>
      <c r="O77" s="35">
        <f t="shared" ca="1" si="616"/>
        <v>470.58289717696698</v>
      </c>
      <c r="P77" s="35">
        <f t="shared" ca="1" si="616"/>
        <v>457.11353412447812</v>
      </c>
      <c r="Q77" s="35">
        <f t="shared" ca="1" si="616"/>
        <v>282.7363175208921</v>
      </c>
      <c r="R77" s="35">
        <f t="shared" ca="1" si="616"/>
        <v>410.86010841541787</v>
      </c>
      <c r="S77" s="35">
        <f t="shared" ca="1" si="616"/>
        <v>435.9679039149039</v>
      </c>
      <c r="T77" s="35">
        <f t="shared" ca="1" si="616"/>
        <v>429.46900653676443</v>
      </c>
      <c r="U77" s="35">
        <f t="shared" ca="1" si="616"/>
        <v>412.76433469028916</v>
      </c>
      <c r="V77" s="35">
        <f t="shared" ca="1" si="616"/>
        <v>392.25136776036834</v>
      </c>
      <c r="W77" s="35">
        <f t="shared" ca="1" si="616"/>
        <v>179.32311696502259</v>
      </c>
      <c r="X77" s="35">
        <f t="shared" ca="1" si="616"/>
        <v>312.10245076454834</v>
      </c>
      <c r="Y77" s="35">
        <f t="shared" ca="1" si="616"/>
        <v>332.46949523142536</v>
      </c>
      <c r="Z77" s="35">
        <f t="shared" ca="1" si="616"/>
        <v>318.16389766149393</v>
      </c>
      <c r="AA77" s="35">
        <f t="shared" ca="1" si="616"/>
        <v>292.47903398688135</v>
      </c>
      <c r="AB77" s="35">
        <f t="shared" ca="1" si="616"/>
        <v>262.37313433771584</v>
      </c>
      <c r="AC77" s="35">
        <f t="shared" ca="1" si="616"/>
        <v>0</v>
      </c>
      <c r="AD77" s="35">
        <f t="shared" ca="1" si="616"/>
        <v>135.88871815768456</v>
      </c>
      <c r="AE77" s="35">
        <f t="shared" ca="1" si="616"/>
        <v>150.58070490804661</v>
      </c>
      <c r="AF77" s="35">
        <f t="shared" ca="1" si="616"/>
        <v>126.03332900554153</v>
      </c>
      <c r="AG77" s="35">
        <f t="shared" ca="1" si="616"/>
        <v>88.413075653192607</v>
      </c>
      <c r="AH77" s="35">
        <f t="shared" ca="1" si="616"/>
        <v>45.530896715663154</v>
      </c>
      <c r="AI77" s="35">
        <f t="shared" ca="1" si="616"/>
        <v>0</v>
      </c>
      <c r="AJ77" s="35">
        <f t="shared" ca="1" si="616"/>
        <v>0</v>
      </c>
      <c r="AK77" s="35">
        <f t="shared" ca="1" si="616"/>
        <v>0</v>
      </c>
      <c r="AL77" s="35">
        <f t="shared" ca="1" si="616"/>
        <v>0</v>
      </c>
      <c r="AM77" s="35">
        <f t="shared" ca="1" si="616"/>
        <v>0</v>
      </c>
      <c r="AN77" s="35">
        <f t="shared" ca="1" si="616"/>
        <v>0</v>
      </c>
      <c r="AO77" s="35">
        <f t="shared" ca="1" si="616"/>
        <v>0</v>
      </c>
      <c r="AP77" s="35">
        <f t="shared" ca="1" si="616"/>
        <v>0</v>
      </c>
      <c r="AQ77" s="35">
        <f t="shared" ref="AQ77:BI77" ca="1" si="617">AQ62</f>
        <v>0</v>
      </c>
      <c r="AR77" s="35">
        <f t="shared" ca="1" si="617"/>
        <v>0</v>
      </c>
      <c r="AS77" s="35">
        <f t="shared" ca="1" si="617"/>
        <v>0</v>
      </c>
      <c r="AT77" s="35">
        <f t="shared" ca="1" si="617"/>
        <v>0</v>
      </c>
      <c r="AU77" s="35">
        <f t="shared" ca="1" si="617"/>
        <v>0</v>
      </c>
      <c r="AV77" s="35">
        <f t="shared" ca="1" si="617"/>
        <v>0</v>
      </c>
      <c r="AW77" s="35">
        <f t="shared" ca="1" si="617"/>
        <v>0</v>
      </c>
      <c r="AX77" s="35">
        <f t="shared" ca="1" si="617"/>
        <v>0</v>
      </c>
      <c r="AY77" s="35">
        <f t="shared" ca="1" si="617"/>
        <v>0</v>
      </c>
      <c r="AZ77" s="35">
        <f t="shared" ca="1" si="617"/>
        <v>0</v>
      </c>
      <c r="BA77" s="35">
        <f t="shared" ca="1" si="617"/>
        <v>0</v>
      </c>
      <c r="BB77" s="35">
        <f t="shared" ca="1" si="617"/>
        <v>0</v>
      </c>
      <c r="BC77" s="35">
        <f t="shared" ca="1" si="617"/>
        <v>0</v>
      </c>
      <c r="BD77" s="35">
        <f t="shared" ca="1" si="617"/>
        <v>0</v>
      </c>
      <c r="BE77" s="35">
        <f t="shared" ca="1" si="617"/>
        <v>0</v>
      </c>
      <c r="BF77" s="35">
        <f t="shared" ca="1" si="617"/>
        <v>0</v>
      </c>
      <c r="BG77" s="35">
        <f t="shared" ca="1" si="617"/>
        <v>0</v>
      </c>
      <c r="BH77" s="35">
        <f t="shared" ca="1" si="617"/>
        <v>0</v>
      </c>
      <c r="BI77" s="35">
        <f t="shared" ca="1" si="617"/>
        <v>0</v>
      </c>
    </row>
    <row r="78" spans="1:16384" outlineLevel="1" x14ac:dyDescent="0.35">
      <c r="C78" t="s">
        <v>267</v>
      </c>
      <c r="D78" s="59" t="s">
        <v>233</v>
      </c>
      <c r="E78" s="15">
        <f ca="1">AVERAGE(F78:BI78)</f>
        <v>832.86859259267669</v>
      </c>
      <c r="F78" s="5">
        <f ca="1">F75+F76-F77</f>
        <v>931.00166768800887</v>
      </c>
      <c r="G78" s="5">
        <f ca="1">G75+G76-G77</f>
        <v>997.17600439925695</v>
      </c>
      <c r="H78" s="5">
        <f t="shared" ref="H78:AP78" ca="1" si="618">H75+H76-H77</f>
        <v>1020.8443610997633</v>
      </c>
      <c r="I78" s="5">
        <f t="shared" ca="1" si="618"/>
        <v>1032.6748396713363</v>
      </c>
      <c r="J78" s="5">
        <f t="shared" ca="1" si="618"/>
        <v>1041.673582106848</v>
      </c>
      <c r="K78" s="5">
        <f t="shared" ca="1" si="618"/>
        <v>1160.7543810563625</v>
      </c>
      <c r="L78" s="5">
        <f t="shared" ca="1" si="618"/>
        <v>1219.3583896198193</v>
      </c>
      <c r="M78" s="5">
        <f t="shared" ca="1" si="618"/>
        <v>1238.4074302621254</v>
      </c>
      <c r="N78" s="5">
        <f t="shared" ca="1" si="618"/>
        <v>1246.0879189106474</v>
      </c>
      <c r="O78" s="5">
        <f t="shared" ca="1" si="618"/>
        <v>1250.8332761547097</v>
      </c>
      <c r="P78" s="5">
        <f t="shared" ca="1" si="618"/>
        <v>1255.1528111227071</v>
      </c>
      <c r="Q78" s="5">
        <f t="shared" ca="1" si="618"/>
        <v>1393.002269680389</v>
      </c>
      <c r="R78" s="5">
        <f t="shared" ca="1" si="618"/>
        <v>1452.8743583144437</v>
      </c>
      <c r="S78" s="5">
        <f t="shared" ca="1" si="618"/>
        <v>1470.493588325483</v>
      </c>
      <c r="T78" s="5">
        <f t="shared" ca="1" si="618"/>
        <v>1476.3682902780865</v>
      </c>
      <c r="U78" s="5">
        <f t="shared" ca="1" si="618"/>
        <v>1479.5853589798826</v>
      </c>
      <c r="V78" s="5">
        <f t="shared" ca="1" si="618"/>
        <v>1482.8113729486463</v>
      </c>
      <c r="W78" s="5">
        <f t="shared" ca="1" si="618"/>
        <v>1646.0518393857246</v>
      </c>
      <c r="X78" s="5">
        <f t="shared" ca="1" si="618"/>
        <v>1709.2109039782579</v>
      </c>
      <c r="Y78" s="5">
        <f t="shared" ca="1" si="618"/>
        <v>1726.826748881218</v>
      </c>
      <c r="Z78" s="5">
        <f t="shared" ca="1" si="618"/>
        <v>1732.0662111065826</v>
      </c>
      <c r="AA78" s="5">
        <f t="shared" ca="1" si="618"/>
        <v>1734.778751011303</v>
      </c>
      <c r="AB78" s="5">
        <f t="shared" ca="1" si="618"/>
        <v>1737.8282023429722</v>
      </c>
      <c r="AC78" s="5">
        <f t="shared" ca="1" si="618"/>
        <v>1929.2767067689038</v>
      </c>
      <c r="AD78" s="5">
        <f t="shared" ca="1" si="618"/>
        <v>1998.7344026140315</v>
      </c>
      <c r="AE78" s="5">
        <f t="shared" ca="1" si="618"/>
        <v>2017.4657437462281</v>
      </c>
      <c r="AF78" s="5">
        <f t="shared" ca="1" si="618"/>
        <v>2022.5659600411186</v>
      </c>
      <c r="AG78" s="5">
        <f t="shared" ca="1" si="618"/>
        <v>2025.0708254239644</v>
      </c>
      <c r="AH78" s="5">
        <f t="shared" ca="1" si="618"/>
        <v>2028.1697752432849</v>
      </c>
      <c r="AI78" s="5">
        <f t="shared" ca="1" si="618"/>
        <v>1975.0261366691716</v>
      </c>
      <c r="AJ78" s="5">
        <f t="shared" ca="1" si="618"/>
        <v>1876.4819545148885</v>
      </c>
      <c r="AK78" s="5">
        <f t="shared" ca="1" si="618"/>
        <v>1722.889651045143</v>
      </c>
      <c r="AL78" s="5">
        <f t="shared" ca="1" si="618"/>
        <v>1505.4583790315351</v>
      </c>
      <c r="AM78" s="5">
        <f t="shared" ca="1" si="618"/>
        <v>1214.4096302715584</v>
      </c>
      <c r="AN78" s="5">
        <f t="shared" ca="1" si="618"/>
        <v>874.09707767513089</v>
      </c>
      <c r="AO78" s="5">
        <f t="shared" ca="1" si="618"/>
        <v>414.78643259356187</v>
      </c>
      <c r="AP78" s="5">
        <f t="shared" ca="1" si="618"/>
        <v>-74.933961663753109</v>
      </c>
      <c r="AQ78" s="5">
        <f t="shared" ref="AQ78:BI78" ca="1" si="619">AQ75+AQ76-AQ77</f>
        <v>-623.3847488924655</v>
      </c>
      <c r="AR78" s="5">
        <f t="shared" ca="1" si="619"/>
        <v>-1233.4009536219492</v>
      </c>
      <c r="AS78" s="5">
        <f t="shared" ca="1" si="619"/>
        <v>-1907.8651836867728</v>
      </c>
      <c r="AT78" s="5">
        <f t="shared" ca="1" si="619"/>
        <v>-2560.0691999082655</v>
      </c>
      <c r="AU78" s="5">
        <f t="shared" ca="1" si="619"/>
        <v>0</v>
      </c>
      <c r="AV78" s="5">
        <f t="shared" ca="1" si="619"/>
        <v>0</v>
      </c>
      <c r="AW78" s="5">
        <f t="shared" ca="1" si="619"/>
        <v>0</v>
      </c>
      <c r="AX78" s="5">
        <f t="shared" ca="1" si="619"/>
        <v>0</v>
      </c>
      <c r="AY78" s="5">
        <f t="shared" ca="1" si="619"/>
        <v>0</v>
      </c>
      <c r="AZ78" s="5">
        <f t="shared" ca="1" si="619"/>
        <v>0</v>
      </c>
      <c r="BA78" s="5">
        <f t="shared" ca="1" si="619"/>
        <v>0</v>
      </c>
      <c r="BB78" s="5">
        <f t="shared" ca="1" si="619"/>
        <v>0</v>
      </c>
      <c r="BC78" s="5">
        <f t="shared" ca="1" si="619"/>
        <v>0</v>
      </c>
      <c r="BD78" s="5">
        <f t="shared" ca="1" si="619"/>
        <v>0</v>
      </c>
      <c r="BE78" s="5">
        <f t="shared" ca="1" si="619"/>
        <v>0</v>
      </c>
      <c r="BF78" s="5">
        <f t="shared" ca="1" si="619"/>
        <v>0</v>
      </c>
      <c r="BG78" s="5">
        <f t="shared" ca="1" si="619"/>
        <v>0</v>
      </c>
      <c r="BH78" s="5">
        <f t="shared" ca="1" si="619"/>
        <v>0</v>
      </c>
      <c r="BI78" s="5">
        <f t="shared" ca="1" si="619"/>
        <v>0</v>
      </c>
    </row>
    <row r="79" spans="1:16384" outlineLevel="1" x14ac:dyDescent="0.35">
      <c r="D79" s="59"/>
      <c r="E79" s="1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1:16384" ht="15" outlineLevel="1" thickBot="1" x14ac:dyDescent="0.4">
      <c r="A80" s="22" t="s">
        <v>620</v>
      </c>
      <c r="B80" s="22"/>
      <c r="C80" s="23"/>
      <c r="D80" s="23"/>
      <c r="E80" s="21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</row>
    <row r="81" spans="1:61" outlineLevel="1" x14ac:dyDescent="0.35">
      <c r="C81" t="s">
        <v>240</v>
      </c>
      <c r="D81" s="59"/>
      <c r="E81" s="15"/>
      <c r="F81" s="9">
        <f>assumptions!E294</f>
        <v>871.83158939892735</v>
      </c>
      <c r="G81" s="9">
        <f t="shared" ref="G81:AL81" ca="1" si="620">IF(G2&gt;year_stop,0,F83)</f>
        <v>871.83158939892735</v>
      </c>
      <c r="H81" s="9">
        <f t="shared" ca="1" si="620"/>
        <v>871.83158939892735</v>
      </c>
      <c r="I81" s="9">
        <f t="shared" ca="1" si="620"/>
        <v>871.83158939892735</v>
      </c>
      <c r="J81" s="9">
        <f t="shared" ca="1" si="620"/>
        <v>871.83158939892735</v>
      </c>
      <c r="K81" s="9">
        <f t="shared" ca="1" si="620"/>
        <v>871.83158939892735</v>
      </c>
      <c r="L81" s="9">
        <f t="shared" ca="1" si="620"/>
        <v>871.83158939892735</v>
      </c>
      <c r="M81" s="9">
        <f t="shared" ca="1" si="620"/>
        <v>871.83158939892735</v>
      </c>
      <c r="N81" s="9">
        <f t="shared" ca="1" si="620"/>
        <v>871.83158939892735</v>
      </c>
      <c r="O81" s="9">
        <f t="shared" ca="1" si="620"/>
        <v>871.83158939892735</v>
      </c>
      <c r="P81" s="9">
        <f t="shared" ca="1" si="620"/>
        <v>871.83158939892735</v>
      </c>
      <c r="Q81" s="9">
        <f t="shared" ca="1" si="620"/>
        <v>871.83158939892735</v>
      </c>
      <c r="R81" s="9">
        <f t="shared" ca="1" si="620"/>
        <v>871.83158939892735</v>
      </c>
      <c r="S81" s="9">
        <f t="shared" ca="1" si="620"/>
        <v>871.83158939892735</v>
      </c>
      <c r="T81" s="9">
        <f t="shared" ca="1" si="620"/>
        <v>871.83158939892735</v>
      </c>
      <c r="U81" s="9">
        <f t="shared" ca="1" si="620"/>
        <v>871.83158939892735</v>
      </c>
      <c r="V81" s="9">
        <f t="shared" ca="1" si="620"/>
        <v>871.83158939892735</v>
      </c>
      <c r="W81" s="9">
        <f t="shared" ca="1" si="620"/>
        <v>871.83158939892735</v>
      </c>
      <c r="X81" s="9">
        <f t="shared" ca="1" si="620"/>
        <v>871.83158939892735</v>
      </c>
      <c r="Y81" s="9">
        <f t="shared" ca="1" si="620"/>
        <v>871.83158939892735</v>
      </c>
      <c r="Z81" s="9">
        <f t="shared" ca="1" si="620"/>
        <v>871.83158939892735</v>
      </c>
      <c r="AA81" s="9">
        <f t="shared" ca="1" si="620"/>
        <v>871.83158939892735</v>
      </c>
      <c r="AB81" s="9">
        <f t="shared" ca="1" si="620"/>
        <v>871.83158939892735</v>
      </c>
      <c r="AC81" s="9">
        <f t="shared" ca="1" si="620"/>
        <v>871.83158939892735</v>
      </c>
      <c r="AD81" s="9">
        <f t="shared" ca="1" si="620"/>
        <v>871.83158939892735</v>
      </c>
      <c r="AE81" s="9">
        <f t="shared" ca="1" si="620"/>
        <v>871.83158939892735</v>
      </c>
      <c r="AF81" s="9">
        <f t="shared" ca="1" si="620"/>
        <v>871.83158939892735</v>
      </c>
      <c r="AG81" s="9">
        <f t="shared" ca="1" si="620"/>
        <v>871.83158939892735</v>
      </c>
      <c r="AH81" s="9">
        <f t="shared" ca="1" si="620"/>
        <v>871.83158939892735</v>
      </c>
      <c r="AI81" s="9">
        <f t="shared" ca="1" si="620"/>
        <v>871.83158939892735</v>
      </c>
      <c r="AJ81" s="9">
        <f t="shared" ca="1" si="620"/>
        <v>871.83158939892735</v>
      </c>
      <c r="AK81" s="9">
        <f t="shared" ca="1" si="620"/>
        <v>871.83158939892735</v>
      </c>
      <c r="AL81" s="9">
        <f t="shared" ca="1" si="620"/>
        <v>871.83158939892735</v>
      </c>
      <c r="AM81" s="9">
        <f t="shared" ref="AM81:BI81" ca="1" si="621">IF(AM2&gt;year_stop,0,AL83)</f>
        <v>871.83158939892735</v>
      </c>
      <c r="AN81" s="9">
        <f t="shared" ca="1" si="621"/>
        <v>1187.8295364669557</v>
      </c>
      <c r="AO81" s="9">
        <f t="shared" ca="1" si="621"/>
        <v>1556.6431930492586</v>
      </c>
      <c r="AP81" s="9">
        <f t="shared" ca="1" si="621"/>
        <v>2459.3879003940729</v>
      </c>
      <c r="AQ81" s="9">
        <f t="shared" ca="1" si="621"/>
        <v>2967.0761584144361</v>
      </c>
      <c r="AR81" s="9">
        <f t="shared" ca="1" si="621"/>
        <v>3538.7236143756327</v>
      </c>
      <c r="AS81" s="9">
        <f t="shared" ca="1" si="621"/>
        <v>4176.8494376258977</v>
      </c>
      <c r="AT81" s="9">
        <f t="shared" ca="1" si="621"/>
        <v>4884.0560233984179</v>
      </c>
      <c r="AU81" s="9">
        <f t="shared" si="621"/>
        <v>0</v>
      </c>
      <c r="AV81" s="9">
        <f t="shared" si="621"/>
        <v>0</v>
      </c>
      <c r="AW81" s="9">
        <f t="shared" si="621"/>
        <v>0</v>
      </c>
      <c r="AX81" s="9">
        <f t="shared" si="621"/>
        <v>0</v>
      </c>
      <c r="AY81" s="9">
        <f t="shared" si="621"/>
        <v>0</v>
      </c>
      <c r="AZ81" s="9">
        <f t="shared" si="621"/>
        <v>0</v>
      </c>
      <c r="BA81" s="9">
        <f t="shared" si="621"/>
        <v>0</v>
      </c>
      <c r="BB81" s="9">
        <f t="shared" si="621"/>
        <v>0</v>
      </c>
      <c r="BC81" s="9">
        <f t="shared" si="621"/>
        <v>0</v>
      </c>
      <c r="BD81" s="9">
        <f t="shared" si="621"/>
        <v>0</v>
      </c>
      <c r="BE81" s="9">
        <f t="shared" si="621"/>
        <v>0</v>
      </c>
      <c r="BF81" s="9">
        <f t="shared" si="621"/>
        <v>0</v>
      </c>
      <c r="BG81" s="9">
        <f t="shared" si="621"/>
        <v>0</v>
      </c>
      <c r="BH81" s="9">
        <f t="shared" si="621"/>
        <v>0</v>
      </c>
      <c r="BI81" s="9">
        <f t="shared" si="621"/>
        <v>0</v>
      </c>
    </row>
    <row r="82" spans="1:61" outlineLevel="1" x14ac:dyDescent="0.35">
      <c r="C82" t="s">
        <v>380</v>
      </c>
      <c r="D82" s="59"/>
      <c r="E82" s="15">
        <f ca="1">SUM(F82:BI82)</f>
        <v>5614.6148409892239</v>
      </c>
      <c r="F82" s="9">
        <f ca="1">F63</f>
        <v>0</v>
      </c>
      <c r="G82" s="9">
        <f ca="1">G63</f>
        <v>0</v>
      </c>
      <c r="H82" s="9">
        <f t="shared" ref="H82:BI82" ca="1" si="622">H63</f>
        <v>0</v>
      </c>
      <c r="I82" s="9">
        <f t="shared" ca="1" si="622"/>
        <v>0</v>
      </c>
      <c r="J82" s="9">
        <f t="shared" ca="1" si="622"/>
        <v>0</v>
      </c>
      <c r="K82" s="9">
        <f t="shared" ca="1" si="622"/>
        <v>0</v>
      </c>
      <c r="L82" s="9">
        <f t="shared" ca="1" si="622"/>
        <v>0</v>
      </c>
      <c r="M82" s="9">
        <f t="shared" ca="1" si="622"/>
        <v>0</v>
      </c>
      <c r="N82" s="9">
        <f t="shared" ca="1" si="622"/>
        <v>0</v>
      </c>
      <c r="O82" s="9">
        <f t="shared" ca="1" si="622"/>
        <v>0</v>
      </c>
      <c r="P82" s="9">
        <f t="shared" ca="1" si="622"/>
        <v>0</v>
      </c>
      <c r="Q82" s="9">
        <f t="shared" ca="1" si="622"/>
        <v>0</v>
      </c>
      <c r="R82" s="9">
        <f t="shared" ca="1" si="622"/>
        <v>0</v>
      </c>
      <c r="S82" s="9">
        <f t="shared" ca="1" si="622"/>
        <v>0</v>
      </c>
      <c r="T82" s="9">
        <f t="shared" ca="1" si="622"/>
        <v>0</v>
      </c>
      <c r="U82" s="9">
        <f t="shared" ca="1" si="622"/>
        <v>0</v>
      </c>
      <c r="V82" s="9">
        <f t="shared" ca="1" si="622"/>
        <v>0</v>
      </c>
      <c r="W82" s="9">
        <f t="shared" ca="1" si="622"/>
        <v>0</v>
      </c>
      <c r="X82" s="9">
        <f t="shared" ca="1" si="622"/>
        <v>0</v>
      </c>
      <c r="Y82" s="9">
        <f t="shared" ca="1" si="622"/>
        <v>0</v>
      </c>
      <c r="Z82" s="9">
        <f t="shared" ca="1" si="622"/>
        <v>0</v>
      </c>
      <c r="AA82" s="9">
        <f t="shared" ca="1" si="622"/>
        <v>0</v>
      </c>
      <c r="AB82" s="9">
        <f t="shared" ca="1" si="622"/>
        <v>0</v>
      </c>
      <c r="AC82" s="9">
        <f t="shared" ca="1" si="622"/>
        <v>0</v>
      </c>
      <c r="AD82" s="9">
        <f t="shared" ca="1" si="622"/>
        <v>0</v>
      </c>
      <c r="AE82" s="9">
        <f t="shared" ca="1" si="622"/>
        <v>0</v>
      </c>
      <c r="AF82" s="9">
        <f t="shared" ca="1" si="622"/>
        <v>0</v>
      </c>
      <c r="AG82" s="9">
        <f t="shared" ca="1" si="622"/>
        <v>0</v>
      </c>
      <c r="AH82" s="9">
        <f t="shared" ca="1" si="622"/>
        <v>0</v>
      </c>
      <c r="AI82" s="9">
        <f t="shared" ca="1" si="622"/>
        <v>7.1054273576010019E-15</v>
      </c>
      <c r="AJ82" s="9">
        <f t="shared" ca="1" si="622"/>
        <v>0</v>
      </c>
      <c r="AK82" s="9">
        <f t="shared" ca="1" si="622"/>
        <v>0</v>
      </c>
      <c r="AL82" s="9">
        <f t="shared" ca="1" si="622"/>
        <v>0</v>
      </c>
      <c r="AM82" s="9">
        <f t="shared" ca="1" si="622"/>
        <v>315.99794706802845</v>
      </c>
      <c r="AN82" s="9">
        <f t="shared" ca="1" si="622"/>
        <v>368.81365658230294</v>
      </c>
      <c r="AO82" s="9">
        <f t="shared" ca="1" si="622"/>
        <v>902.7447073448144</v>
      </c>
      <c r="AP82" s="9">
        <f t="shared" ca="1" si="622"/>
        <v>507.68825802036338</v>
      </c>
      <c r="AQ82" s="9">
        <f t="shared" ca="1" si="622"/>
        <v>571.64745596119678</v>
      </c>
      <c r="AR82" s="9">
        <f t="shared" ca="1" si="622"/>
        <v>638.12582325026528</v>
      </c>
      <c r="AS82" s="9">
        <f t="shared" ca="1" si="622"/>
        <v>707.20658577252038</v>
      </c>
      <c r="AT82" s="9">
        <f t="shared" ca="1" si="622"/>
        <v>1602.3904069897326</v>
      </c>
      <c r="AU82" s="9">
        <f t="shared" ca="1" si="622"/>
        <v>0</v>
      </c>
      <c r="AV82" s="9">
        <f t="shared" ca="1" si="622"/>
        <v>0</v>
      </c>
      <c r="AW82" s="9">
        <f t="shared" ca="1" si="622"/>
        <v>0</v>
      </c>
      <c r="AX82" s="9">
        <f t="shared" ca="1" si="622"/>
        <v>0</v>
      </c>
      <c r="AY82" s="9">
        <f t="shared" ca="1" si="622"/>
        <v>0</v>
      </c>
      <c r="AZ82" s="9">
        <f t="shared" ca="1" si="622"/>
        <v>0</v>
      </c>
      <c r="BA82" s="9">
        <f t="shared" ca="1" si="622"/>
        <v>0</v>
      </c>
      <c r="BB82" s="9">
        <f t="shared" ca="1" si="622"/>
        <v>0</v>
      </c>
      <c r="BC82" s="9">
        <f t="shared" ca="1" si="622"/>
        <v>0</v>
      </c>
      <c r="BD82" s="9">
        <f t="shared" ca="1" si="622"/>
        <v>0</v>
      </c>
      <c r="BE82" s="9">
        <f t="shared" ca="1" si="622"/>
        <v>0</v>
      </c>
      <c r="BF82" s="9">
        <f t="shared" ca="1" si="622"/>
        <v>0</v>
      </c>
      <c r="BG82" s="9">
        <f t="shared" ca="1" si="622"/>
        <v>0</v>
      </c>
      <c r="BH82" s="9">
        <f t="shared" ca="1" si="622"/>
        <v>0</v>
      </c>
      <c r="BI82" s="9">
        <f t="shared" ca="1" si="622"/>
        <v>0</v>
      </c>
    </row>
    <row r="83" spans="1:61" outlineLevel="1" x14ac:dyDescent="0.35">
      <c r="C83" t="s">
        <v>267</v>
      </c>
      <c r="D83" s="59"/>
      <c r="E83" s="15"/>
      <c r="F83" s="9">
        <f ca="1">F81+F82</f>
        <v>871.83158939892735</v>
      </c>
      <c r="G83" s="9">
        <f ca="1">G81+G82</f>
        <v>871.83158939892735</v>
      </c>
      <c r="H83" s="9">
        <f t="shared" ref="H83:BI83" ca="1" si="623">H81+H82</f>
        <v>871.83158939892735</v>
      </c>
      <c r="I83" s="9">
        <f t="shared" ca="1" si="623"/>
        <v>871.83158939892735</v>
      </c>
      <c r="J83" s="9">
        <f t="shared" ca="1" si="623"/>
        <v>871.83158939892735</v>
      </c>
      <c r="K83" s="9">
        <f t="shared" ca="1" si="623"/>
        <v>871.83158939892735</v>
      </c>
      <c r="L83" s="9">
        <f t="shared" ca="1" si="623"/>
        <v>871.83158939892735</v>
      </c>
      <c r="M83" s="9">
        <f t="shared" ca="1" si="623"/>
        <v>871.83158939892735</v>
      </c>
      <c r="N83" s="9">
        <f t="shared" ca="1" si="623"/>
        <v>871.83158939892735</v>
      </c>
      <c r="O83" s="9">
        <f t="shared" ca="1" si="623"/>
        <v>871.83158939892735</v>
      </c>
      <c r="P83" s="9">
        <f t="shared" ca="1" si="623"/>
        <v>871.83158939892735</v>
      </c>
      <c r="Q83" s="9">
        <f t="shared" ca="1" si="623"/>
        <v>871.83158939892735</v>
      </c>
      <c r="R83" s="9">
        <f t="shared" ca="1" si="623"/>
        <v>871.83158939892735</v>
      </c>
      <c r="S83" s="9">
        <f t="shared" ca="1" si="623"/>
        <v>871.83158939892735</v>
      </c>
      <c r="T83" s="9">
        <f t="shared" ca="1" si="623"/>
        <v>871.83158939892735</v>
      </c>
      <c r="U83" s="9">
        <f t="shared" ca="1" si="623"/>
        <v>871.83158939892735</v>
      </c>
      <c r="V83" s="9">
        <f t="shared" ca="1" si="623"/>
        <v>871.83158939892735</v>
      </c>
      <c r="W83" s="9">
        <f t="shared" ca="1" si="623"/>
        <v>871.83158939892735</v>
      </c>
      <c r="X83" s="9">
        <f t="shared" ca="1" si="623"/>
        <v>871.83158939892735</v>
      </c>
      <c r="Y83" s="9">
        <f t="shared" ca="1" si="623"/>
        <v>871.83158939892735</v>
      </c>
      <c r="Z83" s="9">
        <f t="shared" ca="1" si="623"/>
        <v>871.83158939892735</v>
      </c>
      <c r="AA83" s="9">
        <f t="shared" ca="1" si="623"/>
        <v>871.83158939892735</v>
      </c>
      <c r="AB83" s="9">
        <f t="shared" ca="1" si="623"/>
        <v>871.83158939892735</v>
      </c>
      <c r="AC83" s="9">
        <f t="shared" ca="1" si="623"/>
        <v>871.83158939892735</v>
      </c>
      <c r="AD83" s="9">
        <f t="shared" ca="1" si="623"/>
        <v>871.83158939892735</v>
      </c>
      <c r="AE83" s="9">
        <f t="shared" ca="1" si="623"/>
        <v>871.83158939892735</v>
      </c>
      <c r="AF83" s="9">
        <f t="shared" ca="1" si="623"/>
        <v>871.83158939892735</v>
      </c>
      <c r="AG83" s="9">
        <f t="shared" ca="1" si="623"/>
        <v>871.83158939892735</v>
      </c>
      <c r="AH83" s="9">
        <f t="shared" ca="1" si="623"/>
        <v>871.83158939892735</v>
      </c>
      <c r="AI83" s="9">
        <f t="shared" ca="1" si="623"/>
        <v>871.83158939892735</v>
      </c>
      <c r="AJ83" s="9">
        <f t="shared" ca="1" si="623"/>
        <v>871.83158939892735</v>
      </c>
      <c r="AK83" s="9">
        <f t="shared" ca="1" si="623"/>
        <v>871.83158939892735</v>
      </c>
      <c r="AL83" s="9">
        <f t="shared" ca="1" si="623"/>
        <v>871.83158939892735</v>
      </c>
      <c r="AM83" s="9">
        <f t="shared" ca="1" si="623"/>
        <v>1187.8295364669557</v>
      </c>
      <c r="AN83" s="9">
        <f t="shared" ca="1" si="623"/>
        <v>1556.6431930492586</v>
      </c>
      <c r="AO83" s="9">
        <f t="shared" ca="1" si="623"/>
        <v>2459.3879003940729</v>
      </c>
      <c r="AP83" s="9">
        <f t="shared" ca="1" si="623"/>
        <v>2967.0761584144361</v>
      </c>
      <c r="AQ83" s="9">
        <f t="shared" ca="1" si="623"/>
        <v>3538.7236143756327</v>
      </c>
      <c r="AR83" s="9">
        <f t="shared" ca="1" si="623"/>
        <v>4176.8494376258977</v>
      </c>
      <c r="AS83" s="9">
        <f t="shared" ca="1" si="623"/>
        <v>4884.0560233984179</v>
      </c>
      <c r="AT83" s="9">
        <f t="shared" ca="1" si="623"/>
        <v>6486.4464303881505</v>
      </c>
      <c r="AU83" s="9">
        <f t="shared" ca="1" si="623"/>
        <v>0</v>
      </c>
      <c r="AV83" s="9">
        <f t="shared" ca="1" si="623"/>
        <v>0</v>
      </c>
      <c r="AW83" s="9">
        <f t="shared" ca="1" si="623"/>
        <v>0</v>
      </c>
      <c r="AX83" s="9">
        <f t="shared" ca="1" si="623"/>
        <v>0</v>
      </c>
      <c r="AY83" s="9">
        <f t="shared" ca="1" si="623"/>
        <v>0</v>
      </c>
      <c r="AZ83" s="9">
        <f t="shared" ca="1" si="623"/>
        <v>0</v>
      </c>
      <c r="BA83" s="9">
        <f t="shared" ca="1" si="623"/>
        <v>0</v>
      </c>
      <c r="BB83" s="9">
        <f t="shared" ca="1" si="623"/>
        <v>0</v>
      </c>
      <c r="BC83" s="9">
        <f t="shared" ca="1" si="623"/>
        <v>0</v>
      </c>
      <c r="BD83" s="9">
        <f t="shared" ca="1" si="623"/>
        <v>0</v>
      </c>
      <c r="BE83" s="9">
        <f t="shared" ca="1" si="623"/>
        <v>0</v>
      </c>
      <c r="BF83" s="9">
        <f t="shared" ca="1" si="623"/>
        <v>0</v>
      </c>
      <c r="BG83" s="9">
        <f t="shared" ca="1" si="623"/>
        <v>0</v>
      </c>
      <c r="BH83" s="9">
        <f t="shared" ca="1" si="623"/>
        <v>0</v>
      </c>
      <c r="BI83" s="9">
        <f t="shared" ca="1" si="623"/>
        <v>0</v>
      </c>
    </row>
    <row r="84" spans="1:61" outlineLevel="1" x14ac:dyDescent="0.35">
      <c r="C84" t="s">
        <v>381</v>
      </c>
      <c r="D84" s="59"/>
      <c r="E84" s="15">
        <f ca="1">SUM(F84:BI84)</f>
        <v>3824.5365794552299</v>
      </c>
      <c r="F84" s="9">
        <f ca="1">F77-F82</f>
        <v>295.85568391631426</v>
      </c>
      <c r="G84" s="9">
        <f t="shared" ref="G84:BI84" ca="1" si="624">G77-G82</f>
        <v>436.65985277381941</v>
      </c>
      <c r="H84" s="9">
        <f t="shared" ca="1" si="624"/>
        <v>473.23683776188494</v>
      </c>
      <c r="I84" s="9">
        <f t="shared" ca="1" si="624"/>
        <v>478.09932430216986</v>
      </c>
      <c r="J84" s="9">
        <f t="shared" ca="1" si="624"/>
        <v>473.00351857638293</v>
      </c>
      <c r="K84" s="9">
        <f t="shared" ca="1" si="624"/>
        <v>330.99572444136186</v>
      </c>
      <c r="L84" s="9">
        <f t="shared" ca="1" si="624"/>
        <v>453.73658616788555</v>
      </c>
      <c r="M84" s="9">
        <f t="shared" ca="1" si="624"/>
        <v>481.71119648330324</v>
      </c>
      <c r="N84" s="9">
        <f t="shared" ca="1" si="624"/>
        <v>480.74937249403303</v>
      </c>
      <c r="O84" s="9">
        <f t="shared" ca="1" si="624"/>
        <v>470.58289717696698</v>
      </c>
      <c r="P84" s="9">
        <f t="shared" ca="1" si="624"/>
        <v>457.11353412447812</v>
      </c>
      <c r="Q84" s="9">
        <f t="shared" ca="1" si="624"/>
        <v>282.7363175208921</v>
      </c>
      <c r="R84" s="9">
        <f t="shared" ca="1" si="624"/>
        <v>410.86010841541787</v>
      </c>
      <c r="S84" s="9">
        <f t="shared" ca="1" si="624"/>
        <v>435.9679039149039</v>
      </c>
      <c r="T84" s="9">
        <f t="shared" ca="1" si="624"/>
        <v>429.46900653676443</v>
      </c>
      <c r="U84" s="9">
        <f t="shared" ca="1" si="624"/>
        <v>412.76433469028916</v>
      </c>
      <c r="V84" s="9">
        <f t="shared" ca="1" si="624"/>
        <v>392.25136776036834</v>
      </c>
      <c r="W84" s="9">
        <f t="shared" ca="1" si="624"/>
        <v>179.32311696502259</v>
      </c>
      <c r="X84" s="9">
        <f t="shared" ca="1" si="624"/>
        <v>312.10245076454834</v>
      </c>
      <c r="Y84" s="9">
        <f t="shared" ca="1" si="624"/>
        <v>332.46949523142536</v>
      </c>
      <c r="Z84" s="9">
        <f t="shared" ca="1" si="624"/>
        <v>318.16389766149393</v>
      </c>
      <c r="AA84" s="9">
        <f t="shared" ca="1" si="624"/>
        <v>292.47903398688135</v>
      </c>
      <c r="AB84" s="9">
        <f t="shared" ca="1" si="624"/>
        <v>262.37313433771584</v>
      </c>
      <c r="AC84" s="9">
        <f t="shared" ca="1" si="624"/>
        <v>0</v>
      </c>
      <c r="AD84" s="9">
        <f t="shared" ca="1" si="624"/>
        <v>135.88871815768456</v>
      </c>
      <c r="AE84" s="9">
        <f t="shared" ca="1" si="624"/>
        <v>150.58070490804661</v>
      </c>
      <c r="AF84" s="9">
        <f t="shared" ca="1" si="624"/>
        <v>126.03332900554153</v>
      </c>
      <c r="AG84" s="9">
        <f t="shared" ca="1" si="624"/>
        <v>88.413075653192607</v>
      </c>
      <c r="AH84" s="9">
        <f t="shared" ca="1" si="624"/>
        <v>45.530896715663154</v>
      </c>
      <c r="AI84" s="9">
        <f t="shared" ca="1" si="624"/>
        <v>-7.1054273576010019E-15</v>
      </c>
      <c r="AJ84" s="9">
        <f t="shared" ca="1" si="624"/>
        <v>0</v>
      </c>
      <c r="AK84" s="9">
        <f t="shared" ca="1" si="624"/>
        <v>0</v>
      </c>
      <c r="AL84" s="9">
        <f t="shared" ca="1" si="624"/>
        <v>0</v>
      </c>
      <c r="AM84" s="9">
        <f t="shared" ca="1" si="624"/>
        <v>-315.99794706802845</v>
      </c>
      <c r="AN84" s="9">
        <f t="shared" ca="1" si="624"/>
        <v>-368.81365658230294</v>
      </c>
      <c r="AO84" s="9">
        <f t="shared" ca="1" si="624"/>
        <v>-902.7447073448144</v>
      </c>
      <c r="AP84" s="9">
        <f t="shared" ca="1" si="624"/>
        <v>-507.68825802036338</v>
      </c>
      <c r="AQ84" s="9">
        <f t="shared" ca="1" si="624"/>
        <v>-571.64745596119678</v>
      </c>
      <c r="AR84" s="9">
        <f t="shared" ca="1" si="624"/>
        <v>-638.12582325026528</v>
      </c>
      <c r="AS84" s="9">
        <f t="shared" ca="1" si="624"/>
        <v>-707.20658577252038</v>
      </c>
      <c r="AT84" s="9">
        <f t="shared" ca="1" si="624"/>
        <v>-1602.3904069897326</v>
      </c>
      <c r="AU84" s="9">
        <f t="shared" ca="1" si="624"/>
        <v>0</v>
      </c>
      <c r="AV84" s="9">
        <f t="shared" ca="1" si="624"/>
        <v>0</v>
      </c>
      <c r="AW84" s="9">
        <f t="shared" ca="1" si="624"/>
        <v>0</v>
      </c>
      <c r="AX84" s="9">
        <f t="shared" ca="1" si="624"/>
        <v>0</v>
      </c>
      <c r="AY84" s="9">
        <f t="shared" ca="1" si="624"/>
        <v>0</v>
      </c>
      <c r="AZ84" s="9">
        <f t="shared" ca="1" si="624"/>
        <v>0</v>
      </c>
      <c r="BA84" s="9">
        <f t="shared" ca="1" si="624"/>
        <v>0</v>
      </c>
      <c r="BB84" s="9">
        <f t="shared" ca="1" si="624"/>
        <v>0</v>
      </c>
      <c r="BC84" s="9">
        <f t="shared" ca="1" si="624"/>
        <v>0</v>
      </c>
      <c r="BD84" s="9">
        <f t="shared" ca="1" si="624"/>
        <v>0</v>
      </c>
      <c r="BE84" s="9">
        <f t="shared" ca="1" si="624"/>
        <v>0</v>
      </c>
      <c r="BF84" s="9">
        <f t="shared" ca="1" si="624"/>
        <v>0</v>
      </c>
      <c r="BG84" s="9">
        <f t="shared" ca="1" si="624"/>
        <v>0</v>
      </c>
      <c r="BH84" s="9">
        <f t="shared" ca="1" si="624"/>
        <v>0</v>
      </c>
      <c r="BI84" s="9">
        <f t="shared" ca="1" si="624"/>
        <v>0</v>
      </c>
    </row>
    <row r="85" spans="1:61" outlineLevel="1" x14ac:dyDescent="0.35">
      <c r="D85" s="59"/>
    </row>
    <row r="86" spans="1:61" outlineLevel="1" x14ac:dyDescent="0.35">
      <c r="A86" s="7" t="s">
        <v>382</v>
      </c>
      <c r="D86" s="59"/>
    </row>
    <row r="87" spans="1:61" outlineLevel="1" x14ac:dyDescent="0.35">
      <c r="B87" s="7" t="s">
        <v>240</v>
      </c>
      <c r="D87" s="59"/>
    </row>
    <row r="88" spans="1:61" outlineLevel="1" x14ac:dyDescent="0.35">
      <c r="C88" t="s">
        <v>250</v>
      </c>
      <c r="D88" s="59" t="s">
        <v>233</v>
      </c>
      <c r="E88" s="36">
        <f>SUM(F88:BI88)</f>
        <v>5.5591984488063728</v>
      </c>
      <c r="F88" s="30">
        <f>assumptions!E286</f>
        <v>5.5591984488063728</v>
      </c>
      <c r="G88" s="35">
        <f>F97</f>
        <v>0</v>
      </c>
      <c r="H88" s="35">
        <f t="shared" ref="H88:H90" si="625">G97</f>
        <v>0</v>
      </c>
      <c r="I88" s="35">
        <f t="shared" ref="I88:I90" si="626">H97</f>
        <v>0</v>
      </c>
      <c r="J88" s="35">
        <f t="shared" ref="J88:J90" si="627">I97</f>
        <v>0</v>
      </c>
      <c r="K88" s="35">
        <f t="shared" ref="K88:K90" si="628">J97</f>
        <v>0</v>
      </c>
      <c r="L88" s="35">
        <f t="shared" ref="L88:L90" si="629">K97</f>
        <v>0</v>
      </c>
      <c r="M88" s="35">
        <f t="shared" ref="M88:M90" si="630">L97</f>
        <v>0</v>
      </c>
      <c r="N88" s="35">
        <f t="shared" ref="N88:N90" si="631">M97</f>
        <v>0</v>
      </c>
      <c r="O88" s="35">
        <f t="shared" ref="O88:O90" si="632">N97</f>
        <v>0</v>
      </c>
      <c r="P88" s="35">
        <f t="shared" ref="P88:P90" si="633">O97</f>
        <v>0</v>
      </c>
      <c r="Q88" s="35">
        <f t="shared" ref="Q88:Q90" si="634">P97</f>
        <v>0</v>
      </c>
      <c r="R88" s="35">
        <f t="shared" ref="R88:R90" si="635">Q97</f>
        <v>0</v>
      </c>
      <c r="S88" s="35">
        <f t="shared" ref="S88:S90" si="636">R97</f>
        <v>0</v>
      </c>
      <c r="T88" s="35">
        <f t="shared" ref="T88:T90" si="637">S97</f>
        <v>0</v>
      </c>
      <c r="U88" s="35">
        <f t="shared" ref="U88:U90" si="638">T97</f>
        <v>0</v>
      </c>
      <c r="V88" s="35">
        <f t="shared" ref="V88:V90" si="639">U97</f>
        <v>0</v>
      </c>
      <c r="W88" s="35">
        <f t="shared" ref="W88:W90" si="640">V97</f>
        <v>0</v>
      </c>
      <c r="X88" s="35">
        <f t="shared" ref="X88:X90" si="641">W97</f>
        <v>0</v>
      </c>
      <c r="Y88" s="35">
        <f t="shared" ref="Y88:Y90" si="642">X97</f>
        <v>0</v>
      </c>
      <c r="Z88" s="35">
        <f t="shared" ref="Z88:Z90" si="643">Y97</f>
        <v>0</v>
      </c>
      <c r="AA88" s="35">
        <f t="shared" ref="AA88:AA90" si="644">Z97</f>
        <v>0</v>
      </c>
      <c r="AB88" s="35">
        <f t="shared" ref="AB88:AB90" si="645">AA97</f>
        <v>0</v>
      </c>
      <c r="AC88" s="35">
        <f t="shared" ref="AC88:AC90" si="646">AB97</f>
        <v>0</v>
      </c>
      <c r="AD88" s="35">
        <f t="shared" ref="AD88:AD90" si="647">AC97</f>
        <v>0</v>
      </c>
      <c r="AE88" s="35">
        <f t="shared" ref="AE88:AE90" si="648">AD97</f>
        <v>0</v>
      </c>
      <c r="AF88" s="35">
        <f t="shared" ref="AF88:AF90" si="649">AE97</f>
        <v>0</v>
      </c>
      <c r="AG88" s="35">
        <f t="shared" ref="AG88:AG90" si="650">AF97</f>
        <v>0</v>
      </c>
      <c r="AH88" s="35">
        <f t="shared" ref="AH88:AH90" si="651">AG97</f>
        <v>0</v>
      </c>
      <c r="AI88" s="35">
        <f t="shared" ref="AI88:AI90" si="652">AH97</f>
        <v>0</v>
      </c>
      <c r="AJ88" s="35">
        <f t="shared" ref="AJ88:AJ90" si="653">AI97</f>
        <v>0</v>
      </c>
      <c r="AK88" s="35">
        <f t="shared" ref="AK88:AK90" si="654">AJ97</f>
        <v>0</v>
      </c>
      <c r="AL88" s="35">
        <f t="shared" ref="AL88:AL90" si="655">AK97</f>
        <v>0</v>
      </c>
      <c r="AM88" s="35">
        <f t="shared" ref="AM88:AM90" si="656">AL97</f>
        <v>0</v>
      </c>
      <c r="AN88" s="35">
        <f t="shared" ref="AN88:AN90" si="657">AM97</f>
        <v>0</v>
      </c>
      <c r="AO88" s="35">
        <f t="shared" ref="AO88:AO90" si="658">AN97</f>
        <v>0</v>
      </c>
      <c r="AP88" s="35">
        <f t="shared" ref="AP88:AP90" si="659">AO97</f>
        <v>0</v>
      </c>
      <c r="AQ88" s="35">
        <f t="shared" ref="AQ88:AQ90" si="660">AP97</f>
        <v>0</v>
      </c>
      <c r="AR88" s="35">
        <f t="shared" ref="AR88:AR90" si="661">AQ97</f>
        <v>0</v>
      </c>
      <c r="AS88" s="35">
        <f t="shared" ref="AS88:AS90" si="662">AR97</f>
        <v>0</v>
      </c>
      <c r="AT88" s="35">
        <f t="shared" ref="AT88:AT90" si="663">AS97</f>
        <v>0</v>
      </c>
      <c r="AU88" s="35">
        <f t="shared" ref="AU88:AU90" si="664">AT97</f>
        <v>0</v>
      </c>
      <c r="AV88" s="35">
        <f t="shared" ref="AV88:AV90" si="665">AU97</f>
        <v>0</v>
      </c>
      <c r="AW88" s="35">
        <f t="shared" ref="AW88:AW90" si="666">AV97</f>
        <v>0</v>
      </c>
      <c r="AX88" s="35">
        <f t="shared" ref="AX88:AX90" si="667">AW97</f>
        <v>0</v>
      </c>
      <c r="AY88" s="35">
        <f t="shared" ref="AY88:AY90" si="668">AX97</f>
        <v>0</v>
      </c>
      <c r="AZ88" s="35">
        <f t="shared" ref="AZ88:AZ90" si="669">AY97</f>
        <v>0</v>
      </c>
      <c r="BA88" s="35">
        <f t="shared" ref="BA88:BA90" si="670">AZ97</f>
        <v>0</v>
      </c>
      <c r="BB88" s="35">
        <f t="shared" ref="BB88:BB90" si="671">BA97</f>
        <v>0</v>
      </c>
      <c r="BC88" s="35">
        <f t="shared" ref="BC88:BC90" si="672">BB97</f>
        <v>0</v>
      </c>
      <c r="BD88" s="35">
        <f t="shared" ref="BD88:BD90" si="673">BC97</f>
        <v>0</v>
      </c>
      <c r="BE88" s="35">
        <f t="shared" ref="BE88:BE90" si="674">BD97</f>
        <v>0</v>
      </c>
      <c r="BF88" s="35">
        <f t="shared" ref="BF88:BF90" si="675">BE97</f>
        <v>0</v>
      </c>
      <c r="BG88" s="35">
        <f t="shared" ref="BG88:BG90" si="676">BF97</f>
        <v>0</v>
      </c>
      <c r="BH88" s="35">
        <f t="shared" ref="BH88:BH90" si="677">BG97</f>
        <v>0</v>
      </c>
      <c r="BI88" s="35">
        <f t="shared" ref="BI88:BI90" si="678">BH97</f>
        <v>0</v>
      </c>
    </row>
    <row r="89" spans="1:61" outlineLevel="1" x14ac:dyDescent="0.35">
      <c r="C89" t="s">
        <v>251</v>
      </c>
      <c r="D89" s="59" t="s">
        <v>233</v>
      </c>
      <c r="E89" s="36">
        <f t="shared" ref="E89:E105" si="679">SUM(F89:BI89)</f>
        <v>195.06336900339016</v>
      </c>
      <c r="F89" s="30">
        <f>assumptions!E287</f>
        <v>195.06336900339016</v>
      </c>
      <c r="G89" s="35">
        <f t="shared" ref="G89:G90" si="680">F98</f>
        <v>0</v>
      </c>
      <c r="H89" s="35">
        <f t="shared" si="625"/>
        <v>0</v>
      </c>
      <c r="I89" s="35">
        <f t="shared" si="626"/>
        <v>0</v>
      </c>
      <c r="J89" s="35">
        <f t="shared" si="627"/>
        <v>0</v>
      </c>
      <c r="K89" s="35">
        <f t="shared" si="628"/>
        <v>0</v>
      </c>
      <c r="L89" s="35">
        <f t="shared" si="629"/>
        <v>0</v>
      </c>
      <c r="M89" s="35">
        <f t="shared" si="630"/>
        <v>0</v>
      </c>
      <c r="N89" s="35">
        <f t="shared" si="631"/>
        <v>0</v>
      </c>
      <c r="O89" s="35">
        <f t="shared" si="632"/>
        <v>0</v>
      </c>
      <c r="P89" s="35">
        <f t="shared" si="633"/>
        <v>0</v>
      </c>
      <c r="Q89" s="35">
        <f t="shared" si="634"/>
        <v>0</v>
      </c>
      <c r="R89" s="35">
        <f t="shared" si="635"/>
        <v>0</v>
      </c>
      <c r="S89" s="35">
        <f t="shared" si="636"/>
        <v>0</v>
      </c>
      <c r="T89" s="35">
        <f t="shared" si="637"/>
        <v>0</v>
      </c>
      <c r="U89" s="35">
        <f t="shared" si="638"/>
        <v>0</v>
      </c>
      <c r="V89" s="35">
        <f t="shared" si="639"/>
        <v>0</v>
      </c>
      <c r="W89" s="35">
        <f t="shared" si="640"/>
        <v>0</v>
      </c>
      <c r="X89" s="35">
        <f t="shared" si="641"/>
        <v>0</v>
      </c>
      <c r="Y89" s="35">
        <f t="shared" si="642"/>
        <v>0</v>
      </c>
      <c r="Z89" s="35">
        <f t="shared" si="643"/>
        <v>0</v>
      </c>
      <c r="AA89" s="35">
        <f t="shared" si="644"/>
        <v>0</v>
      </c>
      <c r="AB89" s="35">
        <f t="shared" si="645"/>
        <v>0</v>
      </c>
      <c r="AC89" s="35">
        <f t="shared" si="646"/>
        <v>0</v>
      </c>
      <c r="AD89" s="35">
        <f t="shared" si="647"/>
        <v>0</v>
      </c>
      <c r="AE89" s="35">
        <f t="shared" si="648"/>
        <v>0</v>
      </c>
      <c r="AF89" s="35">
        <f t="shared" si="649"/>
        <v>0</v>
      </c>
      <c r="AG89" s="35">
        <f t="shared" si="650"/>
        <v>0</v>
      </c>
      <c r="AH89" s="35">
        <f t="shared" si="651"/>
        <v>0</v>
      </c>
      <c r="AI89" s="35">
        <f t="shared" si="652"/>
        <v>0</v>
      </c>
      <c r="AJ89" s="35">
        <f t="shared" si="653"/>
        <v>0</v>
      </c>
      <c r="AK89" s="35">
        <f t="shared" si="654"/>
        <v>0</v>
      </c>
      <c r="AL89" s="35">
        <f t="shared" si="655"/>
        <v>0</v>
      </c>
      <c r="AM89" s="35">
        <f t="shared" si="656"/>
        <v>0</v>
      </c>
      <c r="AN89" s="35">
        <f t="shared" si="657"/>
        <v>0</v>
      </c>
      <c r="AO89" s="35">
        <f t="shared" si="658"/>
        <v>0</v>
      </c>
      <c r="AP89" s="35">
        <f t="shared" si="659"/>
        <v>0</v>
      </c>
      <c r="AQ89" s="35">
        <f t="shared" si="660"/>
        <v>0</v>
      </c>
      <c r="AR89" s="35">
        <f t="shared" si="661"/>
        <v>0</v>
      </c>
      <c r="AS89" s="35">
        <f t="shared" si="662"/>
        <v>0</v>
      </c>
      <c r="AT89" s="35">
        <f t="shared" si="663"/>
        <v>0</v>
      </c>
      <c r="AU89" s="35">
        <f t="shared" si="664"/>
        <v>0</v>
      </c>
      <c r="AV89" s="35">
        <f t="shared" si="665"/>
        <v>0</v>
      </c>
      <c r="AW89" s="35">
        <f t="shared" si="666"/>
        <v>0</v>
      </c>
      <c r="AX89" s="35">
        <f t="shared" si="667"/>
        <v>0</v>
      </c>
      <c r="AY89" s="35">
        <f t="shared" si="668"/>
        <v>0</v>
      </c>
      <c r="AZ89" s="35">
        <f t="shared" si="669"/>
        <v>0</v>
      </c>
      <c r="BA89" s="35">
        <f t="shared" si="670"/>
        <v>0</v>
      </c>
      <c r="BB89" s="35">
        <f t="shared" si="671"/>
        <v>0</v>
      </c>
      <c r="BC89" s="35">
        <f t="shared" si="672"/>
        <v>0</v>
      </c>
      <c r="BD89" s="35">
        <f t="shared" si="673"/>
        <v>0</v>
      </c>
      <c r="BE89" s="35">
        <f t="shared" si="674"/>
        <v>0</v>
      </c>
      <c r="BF89" s="35">
        <f t="shared" si="675"/>
        <v>0</v>
      </c>
      <c r="BG89" s="35">
        <f t="shared" si="676"/>
        <v>0</v>
      </c>
      <c r="BH89" s="35">
        <f t="shared" si="677"/>
        <v>0</v>
      </c>
      <c r="BI89" s="35">
        <f t="shared" si="678"/>
        <v>0</v>
      </c>
    </row>
    <row r="90" spans="1:61" outlineLevel="1" x14ac:dyDescent="0.35">
      <c r="C90" t="s">
        <v>254</v>
      </c>
      <c r="D90" s="59" t="s">
        <v>233</v>
      </c>
      <c r="E90" s="36">
        <f t="shared" si="679"/>
        <v>161.73217602834728</v>
      </c>
      <c r="F90" s="30">
        <f>assumptions!E291</f>
        <v>161.73217602834728</v>
      </c>
      <c r="G90" s="35">
        <f t="shared" si="680"/>
        <v>0</v>
      </c>
      <c r="H90" s="35">
        <f t="shared" si="625"/>
        <v>0</v>
      </c>
      <c r="I90" s="35">
        <f t="shared" si="626"/>
        <v>0</v>
      </c>
      <c r="J90" s="35">
        <f t="shared" si="627"/>
        <v>0</v>
      </c>
      <c r="K90" s="35">
        <f t="shared" si="628"/>
        <v>0</v>
      </c>
      <c r="L90" s="35">
        <f t="shared" si="629"/>
        <v>0</v>
      </c>
      <c r="M90" s="35">
        <f t="shared" si="630"/>
        <v>0</v>
      </c>
      <c r="N90" s="35">
        <f t="shared" si="631"/>
        <v>0</v>
      </c>
      <c r="O90" s="35">
        <f t="shared" si="632"/>
        <v>0</v>
      </c>
      <c r="P90" s="35">
        <f t="shared" si="633"/>
        <v>0</v>
      </c>
      <c r="Q90" s="35">
        <f t="shared" si="634"/>
        <v>0</v>
      </c>
      <c r="R90" s="35">
        <f t="shared" si="635"/>
        <v>0</v>
      </c>
      <c r="S90" s="35">
        <f t="shared" si="636"/>
        <v>0</v>
      </c>
      <c r="T90" s="35">
        <f t="shared" si="637"/>
        <v>0</v>
      </c>
      <c r="U90" s="35">
        <f t="shared" si="638"/>
        <v>0</v>
      </c>
      <c r="V90" s="35">
        <f t="shared" si="639"/>
        <v>0</v>
      </c>
      <c r="W90" s="35">
        <f t="shared" si="640"/>
        <v>0</v>
      </c>
      <c r="X90" s="35">
        <f t="shared" si="641"/>
        <v>0</v>
      </c>
      <c r="Y90" s="35">
        <f t="shared" si="642"/>
        <v>0</v>
      </c>
      <c r="Z90" s="35">
        <f t="shared" si="643"/>
        <v>0</v>
      </c>
      <c r="AA90" s="35">
        <f t="shared" si="644"/>
        <v>0</v>
      </c>
      <c r="AB90" s="35">
        <f t="shared" si="645"/>
        <v>0</v>
      </c>
      <c r="AC90" s="35">
        <f t="shared" si="646"/>
        <v>0</v>
      </c>
      <c r="AD90" s="35">
        <f t="shared" si="647"/>
        <v>0</v>
      </c>
      <c r="AE90" s="35">
        <f t="shared" si="648"/>
        <v>0</v>
      </c>
      <c r="AF90" s="35">
        <f t="shared" si="649"/>
        <v>0</v>
      </c>
      <c r="AG90" s="35">
        <f t="shared" si="650"/>
        <v>0</v>
      </c>
      <c r="AH90" s="35">
        <f t="shared" si="651"/>
        <v>0</v>
      </c>
      <c r="AI90" s="35">
        <f t="shared" si="652"/>
        <v>0</v>
      </c>
      <c r="AJ90" s="35">
        <f t="shared" si="653"/>
        <v>0</v>
      </c>
      <c r="AK90" s="35">
        <f t="shared" si="654"/>
        <v>0</v>
      </c>
      <c r="AL90" s="35">
        <f t="shared" si="655"/>
        <v>0</v>
      </c>
      <c r="AM90" s="35">
        <f t="shared" si="656"/>
        <v>0</v>
      </c>
      <c r="AN90" s="35">
        <f t="shared" si="657"/>
        <v>0</v>
      </c>
      <c r="AO90" s="35">
        <f t="shared" si="658"/>
        <v>0</v>
      </c>
      <c r="AP90" s="35">
        <f t="shared" si="659"/>
        <v>0</v>
      </c>
      <c r="AQ90" s="35">
        <f t="shared" si="660"/>
        <v>0</v>
      </c>
      <c r="AR90" s="35">
        <f t="shared" si="661"/>
        <v>0</v>
      </c>
      <c r="AS90" s="35">
        <f t="shared" si="662"/>
        <v>0</v>
      </c>
      <c r="AT90" s="35">
        <f t="shared" si="663"/>
        <v>0</v>
      </c>
      <c r="AU90" s="35">
        <f t="shared" si="664"/>
        <v>0</v>
      </c>
      <c r="AV90" s="35">
        <f t="shared" si="665"/>
        <v>0</v>
      </c>
      <c r="AW90" s="35">
        <f t="shared" si="666"/>
        <v>0</v>
      </c>
      <c r="AX90" s="35">
        <f t="shared" si="667"/>
        <v>0</v>
      </c>
      <c r="AY90" s="35">
        <f t="shared" si="668"/>
        <v>0</v>
      </c>
      <c r="AZ90" s="35">
        <f t="shared" si="669"/>
        <v>0</v>
      </c>
      <c r="BA90" s="35">
        <f t="shared" si="670"/>
        <v>0</v>
      </c>
      <c r="BB90" s="35">
        <f t="shared" si="671"/>
        <v>0</v>
      </c>
      <c r="BC90" s="35">
        <f t="shared" si="672"/>
        <v>0</v>
      </c>
      <c r="BD90" s="35">
        <f t="shared" si="673"/>
        <v>0</v>
      </c>
      <c r="BE90" s="35">
        <f t="shared" si="674"/>
        <v>0</v>
      </c>
      <c r="BF90" s="35">
        <f t="shared" si="675"/>
        <v>0</v>
      </c>
      <c r="BG90" s="35">
        <f t="shared" si="676"/>
        <v>0</v>
      </c>
      <c r="BH90" s="35">
        <f t="shared" si="677"/>
        <v>0</v>
      </c>
      <c r="BI90" s="35">
        <f t="shared" si="678"/>
        <v>0</v>
      </c>
    </row>
    <row r="91" spans="1:61" outlineLevel="1" x14ac:dyDescent="0.35">
      <c r="B91" s="7" t="s">
        <v>383</v>
      </c>
      <c r="D91" s="59"/>
      <c r="E91" s="36"/>
      <c r="F91" s="30"/>
    </row>
    <row r="92" spans="1:61" outlineLevel="1" x14ac:dyDescent="0.35">
      <c r="C92" t="s">
        <v>250</v>
      </c>
      <c r="D92" s="59" t="s">
        <v>233</v>
      </c>
      <c r="E92" s="36">
        <f t="shared" si="679"/>
        <v>5.5591984488063728</v>
      </c>
      <c r="F92" s="9">
        <f>F88</f>
        <v>5.5591984488063728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</row>
    <row r="93" spans="1:61" outlineLevel="1" x14ac:dyDescent="0.35">
      <c r="C93" t="s">
        <v>251</v>
      </c>
      <c r="D93" s="59" t="s">
        <v>233</v>
      </c>
      <c r="E93" s="36">
        <f t="shared" si="679"/>
        <v>195.06336900339016</v>
      </c>
      <c r="F93" s="9">
        <f>F89</f>
        <v>195.06336900339016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</row>
    <row r="94" spans="1:61" outlineLevel="1" x14ac:dyDescent="0.35">
      <c r="C94" t="s">
        <v>254</v>
      </c>
      <c r="D94" s="59" t="s">
        <v>233</v>
      </c>
      <c r="E94" s="36">
        <f t="shared" si="679"/>
        <v>-161.73217602834728</v>
      </c>
      <c r="F94" s="9">
        <f t="shared" ref="F94" si="681">-F90</f>
        <v>-161.73217602834728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</row>
    <row r="95" spans="1:61" outlineLevel="1" x14ac:dyDescent="0.35">
      <c r="B95" s="7" t="s">
        <v>384</v>
      </c>
      <c r="D95" s="59" t="s">
        <v>233</v>
      </c>
      <c r="E95" s="36">
        <f t="shared" si="679"/>
        <v>38.890391423849252</v>
      </c>
      <c r="F95" s="9">
        <f>SUM(F92:F94)</f>
        <v>38.890391423849252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</row>
    <row r="96" spans="1:61" outlineLevel="1" x14ac:dyDescent="0.35">
      <c r="B96" s="7" t="s">
        <v>267</v>
      </c>
      <c r="D96" s="59"/>
      <c r="E96" s="36"/>
      <c r="F96" s="30"/>
    </row>
    <row r="97" spans="1:61" outlineLevel="1" x14ac:dyDescent="0.35">
      <c r="C97" t="s">
        <v>250</v>
      </c>
      <c r="D97" s="59" t="s">
        <v>233</v>
      </c>
      <c r="E97" s="36">
        <f t="shared" si="679"/>
        <v>0</v>
      </c>
      <c r="F97" s="30">
        <f>F88-F92</f>
        <v>0</v>
      </c>
      <c r="G97" s="30">
        <f>G88-G92</f>
        <v>0</v>
      </c>
      <c r="H97" s="30">
        <f t="shared" ref="H97:AP97" si="682">H88-H92</f>
        <v>0</v>
      </c>
      <c r="I97" s="30">
        <f t="shared" si="682"/>
        <v>0</v>
      </c>
      <c r="J97" s="30">
        <f t="shared" si="682"/>
        <v>0</v>
      </c>
      <c r="K97" s="30">
        <f t="shared" si="682"/>
        <v>0</v>
      </c>
      <c r="L97" s="30">
        <f t="shared" si="682"/>
        <v>0</v>
      </c>
      <c r="M97" s="30">
        <f t="shared" si="682"/>
        <v>0</v>
      </c>
      <c r="N97" s="30">
        <f t="shared" si="682"/>
        <v>0</v>
      </c>
      <c r="O97" s="30">
        <f t="shared" si="682"/>
        <v>0</v>
      </c>
      <c r="P97" s="30">
        <f t="shared" si="682"/>
        <v>0</v>
      </c>
      <c r="Q97" s="30">
        <f t="shared" si="682"/>
        <v>0</v>
      </c>
      <c r="R97" s="30">
        <f t="shared" si="682"/>
        <v>0</v>
      </c>
      <c r="S97" s="30">
        <f t="shared" si="682"/>
        <v>0</v>
      </c>
      <c r="T97" s="30">
        <f t="shared" si="682"/>
        <v>0</v>
      </c>
      <c r="U97" s="30">
        <f t="shared" si="682"/>
        <v>0</v>
      </c>
      <c r="V97" s="30">
        <f t="shared" si="682"/>
        <v>0</v>
      </c>
      <c r="W97" s="30">
        <f t="shared" si="682"/>
        <v>0</v>
      </c>
      <c r="X97" s="30">
        <f t="shared" si="682"/>
        <v>0</v>
      </c>
      <c r="Y97" s="30">
        <f t="shared" si="682"/>
        <v>0</v>
      </c>
      <c r="Z97" s="30">
        <f t="shared" si="682"/>
        <v>0</v>
      </c>
      <c r="AA97" s="30">
        <f t="shared" si="682"/>
        <v>0</v>
      </c>
      <c r="AB97" s="30">
        <f t="shared" si="682"/>
        <v>0</v>
      </c>
      <c r="AC97" s="30">
        <f t="shared" si="682"/>
        <v>0</v>
      </c>
      <c r="AD97" s="30">
        <f t="shared" si="682"/>
        <v>0</v>
      </c>
      <c r="AE97" s="30">
        <f t="shared" si="682"/>
        <v>0</v>
      </c>
      <c r="AF97" s="30">
        <f t="shared" si="682"/>
        <v>0</v>
      </c>
      <c r="AG97" s="30">
        <f t="shared" si="682"/>
        <v>0</v>
      </c>
      <c r="AH97" s="30">
        <f t="shared" si="682"/>
        <v>0</v>
      </c>
      <c r="AI97" s="30">
        <f t="shared" si="682"/>
        <v>0</v>
      </c>
      <c r="AJ97" s="30">
        <f t="shared" si="682"/>
        <v>0</v>
      </c>
      <c r="AK97" s="30">
        <f t="shared" si="682"/>
        <v>0</v>
      </c>
      <c r="AL97" s="30">
        <f t="shared" si="682"/>
        <v>0</v>
      </c>
      <c r="AM97" s="30">
        <f t="shared" si="682"/>
        <v>0</v>
      </c>
      <c r="AN97" s="30">
        <f t="shared" si="682"/>
        <v>0</v>
      </c>
      <c r="AO97" s="30">
        <f t="shared" si="682"/>
        <v>0</v>
      </c>
      <c r="AP97" s="30">
        <f t="shared" si="682"/>
        <v>0</v>
      </c>
      <c r="AQ97" s="30">
        <f t="shared" ref="AQ97:BI97" si="683">AQ88-AQ92</f>
        <v>0</v>
      </c>
      <c r="AR97" s="30">
        <f t="shared" si="683"/>
        <v>0</v>
      </c>
      <c r="AS97" s="30">
        <f t="shared" si="683"/>
        <v>0</v>
      </c>
      <c r="AT97" s="30">
        <f t="shared" si="683"/>
        <v>0</v>
      </c>
      <c r="AU97" s="30">
        <f t="shared" si="683"/>
        <v>0</v>
      </c>
      <c r="AV97" s="30">
        <f t="shared" si="683"/>
        <v>0</v>
      </c>
      <c r="AW97" s="30">
        <f t="shared" si="683"/>
        <v>0</v>
      </c>
      <c r="AX97" s="30">
        <f t="shared" si="683"/>
        <v>0</v>
      </c>
      <c r="AY97" s="30">
        <f t="shared" si="683"/>
        <v>0</v>
      </c>
      <c r="AZ97" s="30">
        <f t="shared" si="683"/>
        <v>0</v>
      </c>
      <c r="BA97" s="30">
        <f t="shared" si="683"/>
        <v>0</v>
      </c>
      <c r="BB97" s="30">
        <f t="shared" si="683"/>
        <v>0</v>
      </c>
      <c r="BC97" s="30">
        <f t="shared" si="683"/>
        <v>0</v>
      </c>
      <c r="BD97" s="30">
        <f t="shared" si="683"/>
        <v>0</v>
      </c>
      <c r="BE97" s="30">
        <f t="shared" si="683"/>
        <v>0</v>
      </c>
      <c r="BF97" s="30">
        <f t="shared" si="683"/>
        <v>0</v>
      </c>
      <c r="BG97" s="30">
        <f t="shared" si="683"/>
        <v>0</v>
      </c>
      <c r="BH97" s="30">
        <f t="shared" si="683"/>
        <v>0</v>
      </c>
      <c r="BI97" s="30">
        <f t="shared" si="683"/>
        <v>0</v>
      </c>
    </row>
    <row r="98" spans="1:61" outlineLevel="1" x14ac:dyDescent="0.35">
      <c r="C98" t="s">
        <v>251</v>
      </c>
      <c r="D98" s="59" t="s">
        <v>233</v>
      </c>
      <c r="E98" s="36">
        <f t="shared" si="679"/>
        <v>0</v>
      </c>
      <c r="F98" s="30">
        <f>F89-F93</f>
        <v>0</v>
      </c>
      <c r="G98" s="30">
        <f>G89-G93</f>
        <v>0</v>
      </c>
      <c r="H98" s="30">
        <f t="shared" ref="H98:AP98" si="684">H89-H93</f>
        <v>0</v>
      </c>
      <c r="I98" s="30">
        <f t="shared" si="684"/>
        <v>0</v>
      </c>
      <c r="J98" s="30">
        <f t="shared" si="684"/>
        <v>0</v>
      </c>
      <c r="K98" s="30">
        <f t="shared" si="684"/>
        <v>0</v>
      </c>
      <c r="L98" s="30">
        <f t="shared" si="684"/>
        <v>0</v>
      </c>
      <c r="M98" s="30">
        <f t="shared" si="684"/>
        <v>0</v>
      </c>
      <c r="N98" s="30">
        <f t="shared" si="684"/>
        <v>0</v>
      </c>
      <c r="O98" s="30">
        <f t="shared" si="684"/>
        <v>0</v>
      </c>
      <c r="P98" s="30">
        <f t="shared" si="684"/>
        <v>0</v>
      </c>
      <c r="Q98" s="30">
        <f t="shared" si="684"/>
        <v>0</v>
      </c>
      <c r="R98" s="30">
        <f t="shared" si="684"/>
        <v>0</v>
      </c>
      <c r="S98" s="30">
        <f t="shared" si="684"/>
        <v>0</v>
      </c>
      <c r="T98" s="30">
        <f t="shared" si="684"/>
        <v>0</v>
      </c>
      <c r="U98" s="30">
        <f t="shared" si="684"/>
        <v>0</v>
      </c>
      <c r="V98" s="30">
        <f t="shared" si="684"/>
        <v>0</v>
      </c>
      <c r="W98" s="30">
        <f t="shared" si="684"/>
        <v>0</v>
      </c>
      <c r="X98" s="30">
        <f t="shared" si="684"/>
        <v>0</v>
      </c>
      <c r="Y98" s="30">
        <f t="shared" si="684"/>
        <v>0</v>
      </c>
      <c r="Z98" s="30">
        <f t="shared" si="684"/>
        <v>0</v>
      </c>
      <c r="AA98" s="30">
        <f t="shared" si="684"/>
        <v>0</v>
      </c>
      <c r="AB98" s="30">
        <f t="shared" si="684"/>
        <v>0</v>
      </c>
      <c r="AC98" s="30">
        <f t="shared" si="684"/>
        <v>0</v>
      </c>
      <c r="AD98" s="30">
        <f t="shared" si="684"/>
        <v>0</v>
      </c>
      <c r="AE98" s="30">
        <f t="shared" si="684"/>
        <v>0</v>
      </c>
      <c r="AF98" s="30">
        <f t="shared" si="684"/>
        <v>0</v>
      </c>
      <c r="AG98" s="30">
        <f t="shared" si="684"/>
        <v>0</v>
      </c>
      <c r="AH98" s="30">
        <f t="shared" si="684"/>
        <v>0</v>
      </c>
      <c r="AI98" s="30">
        <f t="shared" si="684"/>
        <v>0</v>
      </c>
      <c r="AJ98" s="30">
        <f t="shared" si="684"/>
        <v>0</v>
      </c>
      <c r="AK98" s="30">
        <f t="shared" si="684"/>
        <v>0</v>
      </c>
      <c r="AL98" s="30">
        <f t="shared" si="684"/>
        <v>0</v>
      </c>
      <c r="AM98" s="30">
        <f t="shared" si="684"/>
        <v>0</v>
      </c>
      <c r="AN98" s="30">
        <f t="shared" si="684"/>
        <v>0</v>
      </c>
      <c r="AO98" s="30">
        <f t="shared" si="684"/>
        <v>0</v>
      </c>
      <c r="AP98" s="30">
        <f t="shared" si="684"/>
        <v>0</v>
      </c>
      <c r="AQ98" s="30">
        <f t="shared" ref="AQ98:BI98" si="685">AQ89-AQ93</f>
        <v>0</v>
      </c>
      <c r="AR98" s="30">
        <f t="shared" si="685"/>
        <v>0</v>
      </c>
      <c r="AS98" s="30">
        <f t="shared" si="685"/>
        <v>0</v>
      </c>
      <c r="AT98" s="30">
        <f t="shared" si="685"/>
        <v>0</v>
      </c>
      <c r="AU98" s="30">
        <f t="shared" si="685"/>
        <v>0</v>
      </c>
      <c r="AV98" s="30">
        <f t="shared" si="685"/>
        <v>0</v>
      </c>
      <c r="AW98" s="30">
        <f t="shared" si="685"/>
        <v>0</v>
      </c>
      <c r="AX98" s="30">
        <f t="shared" si="685"/>
        <v>0</v>
      </c>
      <c r="AY98" s="30">
        <f t="shared" si="685"/>
        <v>0</v>
      </c>
      <c r="AZ98" s="30">
        <f t="shared" si="685"/>
        <v>0</v>
      </c>
      <c r="BA98" s="30">
        <f t="shared" si="685"/>
        <v>0</v>
      </c>
      <c r="BB98" s="30">
        <f t="shared" si="685"/>
        <v>0</v>
      </c>
      <c r="BC98" s="30">
        <f t="shared" si="685"/>
        <v>0</v>
      </c>
      <c r="BD98" s="30">
        <f t="shared" si="685"/>
        <v>0</v>
      </c>
      <c r="BE98" s="30">
        <f t="shared" si="685"/>
        <v>0</v>
      </c>
      <c r="BF98" s="30">
        <f t="shared" si="685"/>
        <v>0</v>
      </c>
      <c r="BG98" s="30">
        <f t="shared" si="685"/>
        <v>0</v>
      </c>
      <c r="BH98" s="30">
        <f t="shared" si="685"/>
        <v>0</v>
      </c>
      <c r="BI98" s="30">
        <f t="shared" si="685"/>
        <v>0</v>
      </c>
    </row>
    <row r="99" spans="1:61" outlineLevel="1" x14ac:dyDescent="0.35">
      <c r="C99" t="s">
        <v>254</v>
      </c>
      <c r="D99" s="59" t="s">
        <v>233</v>
      </c>
      <c r="E99" s="36">
        <f t="shared" si="679"/>
        <v>0</v>
      </c>
      <c r="F99" s="30">
        <f>F90+F94</f>
        <v>0</v>
      </c>
      <c r="G99" s="30">
        <f>G90+G94</f>
        <v>0</v>
      </c>
      <c r="H99" s="30">
        <f t="shared" ref="H99:AP99" si="686">H90+H94</f>
        <v>0</v>
      </c>
      <c r="I99" s="30">
        <f t="shared" si="686"/>
        <v>0</v>
      </c>
      <c r="J99" s="30">
        <f t="shared" si="686"/>
        <v>0</v>
      </c>
      <c r="K99" s="30">
        <f t="shared" si="686"/>
        <v>0</v>
      </c>
      <c r="L99" s="30">
        <f t="shared" si="686"/>
        <v>0</v>
      </c>
      <c r="M99" s="30">
        <f t="shared" si="686"/>
        <v>0</v>
      </c>
      <c r="N99" s="30">
        <f t="shared" si="686"/>
        <v>0</v>
      </c>
      <c r="O99" s="30">
        <f t="shared" si="686"/>
        <v>0</v>
      </c>
      <c r="P99" s="30">
        <f t="shared" si="686"/>
        <v>0</v>
      </c>
      <c r="Q99" s="30">
        <f t="shared" si="686"/>
        <v>0</v>
      </c>
      <c r="R99" s="30">
        <f t="shared" si="686"/>
        <v>0</v>
      </c>
      <c r="S99" s="30">
        <f t="shared" si="686"/>
        <v>0</v>
      </c>
      <c r="T99" s="30">
        <f t="shared" si="686"/>
        <v>0</v>
      </c>
      <c r="U99" s="30">
        <f t="shared" si="686"/>
        <v>0</v>
      </c>
      <c r="V99" s="30">
        <f t="shared" si="686"/>
        <v>0</v>
      </c>
      <c r="W99" s="30">
        <f t="shared" si="686"/>
        <v>0</v>
      </c>
      <c r="X99" s="30">
        <f t="shared" si="686"/>
        <v>0</v>
      </c>
      <c r="Y99" s="30">
        <f t="shared" si="686"/>
        <v>0</v>
      </c>
      <c r="Z99" s="30">
        <f t="shared" si="686"/>
        <v>0</v>
      </c>
      <c r="AA99" s="30">
        <f t="shared" si="686"/>
        <v>0</v>
      </c>
      <c r="AB99" s="30">
        <f t="shared" si="686"/>
        <v>0</v>
      </c>
      <c r="AC99" s="30">
        <f t="shared" si="686"/>
        <v>0</v>
      </c>
      <c r="AD99" s="30">
        <f t="shared" si="686"/>
        <v>0</v>
      </c>
      <c r="AE99" s="30">
        <f t="shared" si="686"/>
        <v>0</v>
      </c>
      <c r="AF99" s="30">
        <f t="shared" si="686"/>
        <v>0</v>
      </c>
      <c r="AG99" s="30">
        <f t="shared" si="686"/>
        <v>0</v>
      </c>
      <c r="AH99" s="30">
        <f t="shared" si="686"/>
        <v>0</v>
      </c>
      <c r="AI99" s="30">
        <f t="shared" si="686"/>
        <v>0</v>
      </c>
      <c r="AJ99" s="30">
        <f t="shared" si="686"/>
        <v>0</v>
      </c>
      <c r="AK99" s="30">
        <f t="shared" si="686"/>
        <v>0</v>
      </c>
      <c r="AL99" s="30">
        <f t="shared" si="686"/>
        <v>0</v>
      </c>
      <c r="AM99" s="30">
        <f t="shared" si="686"/>
        <v>0</v>
      </c>
      <c r="AN99" s="30">
        <f t="shared" si="686"/>
        <v>0</v>
      </c>
      <c r="AO99" s="30">
        <f t="shared" si="686"/>
        <v>0</v>
      </c>
      <c r="AP99" s="30">
        <f t="shared" si="686"/>
        <v>0</v>
      </c>
      <c r="AQ99" s="30">
        <f t="shared" ref="AQ99:BI99" si="687">AQ90+AQ94</f>
        <v>0</v>
      </c>
      <c r="AR99" s="30">
        <f t="shared" si="687"/>
        <v>0</v>
      </c>
      <c r="AS99" s="30">
        <f t="shared" si="687"/>
        <v>0</v>
      </c>
      <c r="AT99" s="30">
        <f t="shared" si="687"/>
        <v>0</v>
      </c>
      <c r="AU99" s="30">
        <f t="shared" si="687"/>
        <v>0</v>
      </c>
      <c r="AV99" s="30">
        <f t="shared" si="687"/>
        <v>0</v>
      </c>
      <c r="AW99" s="30">
        <f t="shared" si="687"/>
        <v>0</v>
      </c>
      <c r="AX99" s="30">
        <f t="shared" si="687"/>
        <v>0</v>
      </c>
      <c r="AY99" s="30">
        <f t="shared" si="687"/>
        <v>0</v>
      </c>
      <c r="AZ99" s="30">
        <f t="shared" si="687"/>
        <v>0</v>
      </c>
      <c r="BA99" s="30">
        <f t="shared" si="687"/>
        <v>0</v>
      </c>
      <c r="BB99" s="30">
        <f t="shared" si="687"/>
        <v>0</v>
      </c>
      <c r="BC99" s="30">
        <f t="shared" si="687"/>
        <v>0</v>
      </c>
      <c r="BD99" s="30">
        <f t="shared" si="687"/>
        <v>0</v>
      </c>
      <c r="BE99" s="30">
        <f t="shared" si="687"/>
        <v>0</v>
      </c>
      <c r="BF99" s="30">
        <f t="shared" si="687"/>
        <v>0</v>
      </c>
      <c r="BG99" s="30">
        <f t="shared" si="687"/>
        <v>0</v>
      </c>
      <c r="BH99" s="30">
        <f t="shared" si="687"/>
        <v>0</v>
      </c>
      <c r="BI99" s="30">
        <f t="shared" si="687"/>
        <v>0</v>
      </c>
    </row>
    <row r="100" spans="1:61" outlineLevel="1" x14ac:dyDescent="0.35">
      <c r="D100" s="59"/>
      <c r="E100" s="36"/>
    </row>
    <row r="101" spans="1:61" outlineLevel="1" x14ac:dyDescent="0.35">
      <c r="A101" s="7" t="s">
        <v>385</v>
      </c>
      <c r="D101" s="59"/>
      <c r="E101" s="36"/>
    </row>
    <row r="102" spans="1:61" outlineLevel="1" x14ac:dyDescent="0.35">
      <c r="B102" s="7" t="s">
        <v>231</v>
      </c>
      <c r="D102" s="59"/>
      <c r="E102" s="36"/>
    </row>
    <row r="103" spans="1:61" outlineLevel="1" x14ac:dyDescent="0.35">
      <c r="C103" t="s">
        <v>240</v>
      </c>
      <c r="D103" s="59" t="s">
        <v>233</v>
      </c>
      <c r="E103" s="36">
        <f>AVERAGE(F103:BI103)</f>
        <v>1823.9078851944523</v>
      </c>
      <c r="F103" s="30">
        <f>assumptions!E288</f>
        <v>1594.4258920304005</v>
      </c>
      <c r="G103" s="30">
        <f t="shared" ref="G103:AL103" si="688">IF(G2&gt;year_stop,0,F106)</f>
        <v>1597.5695311110005</v>
      </c>
      <c r="H103" s="30">
        <f t="shared" si="688"/>
        <v>1603.399224026175</v>
      </c>
      <c r="I103" s="30">
        <f t="shared" si="688"/>
        <v>1611.3917300175106</v>
      </c>
      <c r="J103" s="30">
        <f t="shared" si="688"/>
        <v>1621.1382857861042</v>
      </c>
      <c r="K103" s="30">
        <f t="shared" si="688"/>
        <v>1632.3209449612391</v>
      </c>
      <c r="L103" s="30">
        <f t="shared" si="688"/>
        <v>1812.2622271114767</v>
      </c>
      <c r="M103" s="30">
        <f t="shared" si="688"/>
        <v>1818.2630092207091</v>
      </c>
      <c r="N103" s="30">
        <f t="shared" si="688"/>
        <v>1825.3229311564078</v>
      </c>
      <c r="O103" s="30">
        <f t="shared" si="688"/>
        <v>1833.4156300860454</v>
      </c>
      <c r="P103" s="30">
        <f t="shared" si="688"/>
        <v>1842.518048180279</v>
      </c>
      <c r="Q103" s="30">
        <f t="shared" si="688"/>
        <v>1852.6101673136288</v>
      </c>
      <c r="R103" s="30">
        <f t="shared" si="688"/>
        <v>2065.1927187014189</v>
      </c>
      <c r="S103" s="30">
        <f t="shared" si="688"/>
        <v>2070.1546112378201</v>
      </c>
      <c r="T103" s="30">
        <f t="shared" si="688"/>
        <v>2077.0133574633651</v>
      </c>
      <c r="U103" s="30">
        <f t="shared" si="688"/>
        <v>2085.6733011494571</v>
      </c>
      <c r="V103" s="30">
        <f t="shared" si="688"/>
        <v>2096.0495149283138</v>
      </c>
      <c r="W103" s="30">
        <f t="shared" si="688"/>
        <v>2108.0668004384725</v>
      </c>
      <c r="X103" s="30">
        <f t="shared" si="688"/>
        <v>2362.5622315021274</v>
      </c>
      <c r="Y103" s="30">
        <f t="shared" si="688"/>
        <v>2368.8158673234352</v>
      </c>
      <c r="Z103" s="30">
        <f t="shared" si="688"/>
        <v>2377.7029788834479</v>
      </c>
      <c r="AA103" s="30">
        <f t="shared" si="688"/>
        <v>2389.0734114959259</v>
      </c>
      <c r="AB103" s="30">
        <f t="shared" si="688"/>
        <v>2402.7937501183378</v>
      </c>
      <c r="AC103" s="30">
        <f t="shared" si="688"/>
        <v>2418.7457298710779</v>
      </c>
      <c r="AD103" s="30">
        <f t="shared" si="688"/>
        <v>2724.8114057236362</v>
      </c>
      <c r="AE103" s="30">
        <f t="shared" si="688"/>
        <v>2733.859537076436</v>
      </c>
      <c r="AF103" s="30">
        <f t="shared" si="688"/>
        <v>2746.2943124584772</v>
      </c>
      <c r="AG103" s="30">
        <f t="shared" si="688"/>
        <v>2761.914832711584</v>
      </c>
      <c r="AH103" s="30">
        <f t="shared" si="688"/>
        <v>2780.5426638168656</v>
      </c>
      <c r="AI103" s="30">
        <f t="shared" si="688"/>
        <v>2802.0196903236988</v>
      </c>
      <c r="AJ103" s="30">
        <f t="shared" si="688"/>
        <v>3170.4780661070326</v>
      </c>
      <c r="AK103" s="30">
        <f t="shared" si="688"/>
        <v>3183.4645460420315</v>
      </c>
      <c r="AL103" s="30">
        <f t="shared" si="688"/>
        <v>3200.6836650272285</v>
      </c>
      <c r="AM103" s="30">
        <f t="shared" ref="AM103:BI103" si="689">IF(AM2&gt;year_stop,0,AL106)</f>
        <v>3221.8808225126777</v>
      </c>
      <c r="AN103" s="30">
        <f t="shared" si="689"/>
        <v>3246.8300208207297</v>
      </c>
      <c r="AO103" s="30">
        <f t="shared" si="689"/>
        <v>3275.3311248066052</v>
      </c>
      <c r="AP103" s="30">
        <f t="shared" si="689"/>
        <v>3718.7651870698505</v>
      </c>
      <c r="AQ103" s="30">
        <f t="shared" si="689"/>
        <v>3736.7330508328987</v>
      </c>
      <c r="AR103" s="30">
        <f t="shared" si="689"/>
        <v>3759.9297195653835</v>
      </c>
      <c r="AS103" s="30">
        <f t="shared" si="689"/>
        <v>3788.0393380861656</v>
      </c>
      <c r="AT103" s="30">
        <f t="shared" si="689"/>
        <v>3820.7816937938624</v>
      </c>
      <c r="AU103" s="30">
        <f t="shared" si="689"/>
        <v>0</v>
      </c>
      <c r="AV103" s="30">
        <f t="shared" si="689"/>
        <v>0</v>
      </c>
      <c r="AW103" s="30">
        <f t="shared" si="689"/>
        <v>0</v>
      </c>
      <c r="AX103" s="30">
        <f t="shared" si="689"/>
        <v>0</v>
      </c>
      <c r="AY103" s="30">
        <f t="shared" si="689"/>
        <v>0</v>
      </c>
      <c r="AZ103" s="30">
        <f t="shared" si="689"/>
        <v>0</v>
      </c>
      <c r="BA103" s="30">
        <f t="shared" si="689"/>
        <v>0</v>
      </c>
      <c r="BB103" s="30">
        <f t="shared" si="689"/>
        <v>0</v>
      </c>
      <c r="BC103" s="30">
        <f t="shared" si="689"/>
        <v>0</v>
      </c>
      <c r="BD103" s="30">
        <f t="shared" si="689"/>
        <v>0</v>
      </c>
      <c r="BE103" s="30">
        <f t="shared" si="689"/>
        <v>0</v>
      </c>
      <c r="BF103" s="30">
        <f t="shared" si="689"/>
        <v>0</v>
      </c>
      <c r="BG103" s="30">
        <f t="shared" si="689"/>
        <v>0</v>
      </c>
      <c r="BH103" s="30">
        <f t="shared" si="689"/>
        <v>0</v>
      </c>
      <c r="BI103" s="30">
        <f t="shared" si="689"/>
        <v>0</v>
      </c>
    </row>
    <row r="104" spans="1:61" outlineLevel="1" x14ac:dyDescent="0.35">
      <c r="C104" t="s">
        <v>226</v>
      </c>
      <c r="D104" s="59" t="s">
        <v>233</v>
      </c>
      <c r="E104" s="36">
        <f t="shared" si="679"/>
        <v>9692.2348822901695</v>
      </c>
      <c r="F104" s="30">
        <f>capex!F35</f>
        <v>77.965908352030851</v>
      </c>
      <c r="G104" s="30">
        <f>capex!G35</f>
        <v>79.922852651666815</v>
      </c>
      <c r="H104" s="30">
        <f>capex!H35</f>
        <v>81.928916253223633</v>
      </c>
      <c r="I104" s="30">
        <f>capex!I35</f>
        <v>83.98533205117954</v>
      </c>
      <c r="J104" s="30">
        <f>capex!J35</f>
        <v>86.093363885664118</v>
      </c>
      <c r="K104" s="30">
        <f>capex!K35</f>
        <v>274.31569793774798</v>
      </c>
      <c r="L104" s="30">
        <f>capex!L35</f>
        <v>101.77817673701929</v>
      </c>
      <c r="M104" s="30">
        <f>capex!M35</f>
        <v>104.33280897311845</v>
      </c>
      <c r="N104" s="30">
        <f>capex!N35</f>
        <v>106.95156247834373</v>
      </c>
      <c r="O104" s="30">
        <f>capex!O35</f>
        <v>109.63604669655015</v>
      </c>
      <c r="P104" s="30">
        <f>capex!P35</f>
        <v>112.38791146863355</v>
      </c>
      <c r="Q104" s="30">
        <f>capex!Q35</f>
        <v>337.63483986638192</v>
      </c>
      <c r="R104" s="30">
        <f>capex!R35</f>
        <v>131.22287792495914</v>
      </c>
      <c r="S104" s="30">
        <f>capex!S35</f>
        <v>134.51657216087563</v>
      </c>
      <c r="T104" s="30">
        <f>capex!T35</f>
        <v>137.89293812211361</v>
      </c>
      <c r="U104" s="30">
        <f>capex!U35</f>
        <v>141.35405086897853</v>
      </c>
      <c r="V104" s="30">
        <f>capex!V35</f>
        <v>144.90203754578994</v>
      </c>
      <c r="W104" s="30">
        <f>capex!W35</f>
        <v>414.43691849572713</v>
      </c>
      <c r="X104" s="30">
        <f>capex!X35</f>
        <v>167.49415051958903</v>
      </c>
      <c r="Y104" s="30">
        <f>capex!Y35</f>
        <v>171.69825369763069</v>
      </c>
      <c r="Z104" s="30">
        <f>capex!Z35</f>
        <v>176.00787986544123</v>
      </c>
      <c r="AA104" s="30">
        <f>capex!AA35</f>
        <v>180.42567765006373</v>
      </c>
      <c r="AB104" s="30">
        <f>capex!AB35</f>
        <v>184.95436215908032</v>
      </c>
      <c r="AC104" s="30">
        <f>capex!AC35</f>
        <v>507.46272068879733</v>
      </c>
      <c r="AD104" s="30">
        <f>capex!AD35</f>
        <v>212.02428462236719</v>
      </c>
      <c r="AE104" s="30">
        <f>capex!AE35</f>
        <v>217.34609416638855</v>
      </c>
      <c r="AF104" s="30">
        <f>capex!AF35</f>
        <v>222.80148112996494</v>
      </c>
      <c r="AG104" s="30">
        <f>capex!AG35</f>
        <v>228.39379830632691</v>
      </c>
      <c r="AH104" s="30">
        <f>capex!AH35</f>
        <v>234.12648264381579</v>
      </c>
      <c r="AI104" s="30">
        <f>capex!AI35</f>
        <v>619.99409676334233</v>
      </c>
      <c r="AJ104" s="30">
        <f>capex!AJ35</f>
        <v>266.52939527268779</v>
      </c>
      <c r="AK104" s="30">
        <f>capex!AK35</f>
        <v>273.21928309403211</v>
      </c>
      <c r="AL104" s="30">
        <f>capex!AL35</f>
        <v>280.07708709969239</v>
      </c>
      <c r="AM104" s="30">
        <f>capex!AM35</f>
        <v>287.10702198589462</v>
      </c>
      <c r="AN104" s="30">
        <f>capex!AN35</f>
        <v>294.31340823774053</v>
      </c>
      <c r="AO104" s="30">
        <f>capex!AO35</f>
        <v>755.95872123563095</v>
      </c>
      <c r="AP104" s="30">
        <f>capex!AP35</f>
        <v>333.06362031556796</v>
      </c>
      <c r="AQ104" s="30">
        <f>capex!AQ35</f>
        <v>341.42351718548866</v>
      </c>
      <c r="AR104" s="30">
        <f>capex!AR35</f>
        <v>349.99324746684448</v>
      </c>
      <c r="AS104" s="30">
        <f>capex!AS35</f>
        <v>358.7780779782621</v>
      </c>
      <c r="AT104" s="30">
        <f>capex!AT35</f>
        <v>367.78340773551656</v>
      </c>
      <c r="AU104" s="30">
        <f>capex!AU35</f>
        <v>0</v>
      </c>
      <c r="AV104" s="30">
        <f>capex!AV35</f>
        <v>0</v>
      </c>
      <c r="AW104" s="30">
        <f>capex!AW35</f>
        <v>0</v>
      </c>
      <c r="AX104" s="30">
        <f>capex!AX35</f>
        <v>0</v>
      </c>
      <c r="AY104" s="30">
        <f>capex!AY35</f>
        <v>0</v>
      </c>
      <c r="AZ104" s="30">
        <f>capex!AZ35</f>
        <v>0</v>
      </c>
      <c r="BA104" s="30">
        <f>capex!BA35</f>
        <v>0</v>
      </c>
      <c r="BB104" s="30">
        <f>capex!BB35</f>
        <v>0</v>
      </c>
      <c r="BC104" s="30">
        <f>capex!BC35</f>
        <v>0</v>
      </c>
      <c r="BD104" s="30">
        <f>capex!BD35</f>
        <v>0</v>
      </c>
      <c r="BE104" s="30">
        <f>capex!BE35</f>
        <v>0</v>
      </c>
      <c r="BF104" s="30">
        <f>capex!BF35</f>
        <v>0</v>
      </c>
      <c r="BG104" s="30">
        <f>capex!BG35</f>
        <v>0</v>
      </c>
      <c r="BH104" s="30">
        <f>capex!BH35</f>
        <v>0</v>
      </c>
      <c r="BI104" s="30">
        <f>capex!BI35</f>
        <v>0</v>
      </c>
    </row>
    <row r="105" spans="1:61" outlineLevel="1" x14ac:dyDescent="0.35">
      <c r="C105" t="s">
        <v>349</v>
      </c>
      <c r="D105" s="59" t="s">
        <v>233</v>
      </c>
      <c r="E105" s="36">
        <f t="shared" si="679"/>
        <v>7428.7519767096273</v>
      </c>
      <c r="F105" s="30">
        <f t="shared" ref="F105:AP105" si="690">F20</f>
        <v>74.82226927143104</v>
      </c>
      <c r="G105" s="30">
        <f t="shared" si="690"/>
        <v>74.09315973649224</v>
      </c>
      <c r="H105" s="30">
        <f t="shared" si="690"/>
        <v>73.93641026188817</v>
      </c>
      <c r="I105" s="30">
        <f t="shared" si="690"/>
        <v>74.238776282585903</v>
      </c>
      <c r="J105" s="30">
        <f t="shared" si="690"/>
        <v>74.910704710529231</v>
      </c>
      <c r="K105" s="30">
        <f t="shared" si="690"/>
        <v>94.374415787510273</v>
      </c>
      <c r="L105" s="30">
        <f t="shared" si="690"/>
        <v>95.777394627786833</v>
      </c>
      <c r="M105" s="30">
        <f t="shared" si="690"/>
        <v>97.272887037419977</v>
      </c>
      <c r="N105" s="30">
        <f t="shared" si="690"/>
        <v>98.858863548706026</v>
      </c>
      <c r="O105" s="30">
        <f t="shared" si="690"/>
        <v>100.53362860231663</v>
      </c>
      <c r="P105" s="30">
        <f t="shared" si="690"/>
        <v>102.29579233528368</v>
      </c>
      <c r="Q105" s="30">
        <f t="shared" si="690"/>
        <v>125.05228847859186</v>
      </c>
      <c r="R105" s="30">
        <f t="shared" si="690"/>
        <v>126.26098538855808</v>
      </c>
      <c r="S105" s="30">
        <f t="shared" si="690"/>
        <v>127.65782593533048</v>
      </c>
      <c r="T105" s="30">
        <f t="shared" si="690"/>
        <v>129.2329944360215</v>
      </c>
      <c r="U105" s="30">
        <f t="shared" si="690"/>
        <v>130.97783709012171</v>
      </c>
      <c r="V105" s="30">
        <f t="shared" si="690"/>
        <v>132.88475203563144</v>
      </c>
      <c r="W105" s="30">
        <f t="shared" si="690"/>
        <v>159.94148743207219</v>
      </c>
      <c r="X105" s="30">
        <f t="shared" si="690"/>
        <v>161.24051469828106</v>
      </c>
      <c r="Y105" s="30">
        <f t="shared" si="690"/>
        <v>162.81114213761802</v>
      </c>
      <c r="Z105" s="30">
        <f t="shared" si="690"/>
        <v>164.63744725296317</v>
      </c>
      <c r="AA105" s="30">
        <f t="shared" si="690"/>
        <v>166.70533902765214</v>
      </c>
      <c r="AB105" s="30">
        <f t="shared" si="690"/>
        <v>169.00238240634025</v>
      </c>
      <c r="AC105" s="30">
        <f t="shared" si="690"/>
        <v>201.39704483623873</v>
      </c>
      <c r="AD105" s="30">
        <f t="shared" si="690"/>
        <v>202.97615326956767</v>
      </c>
      <c r="AE105" s="30">
        <f t="shared" si="690"/>
        <v>204.91131878434717</v>
      </c>
      <c r="AF105" s="30">
        <f t="shared" si="690"/>
        <v>207.18096087685817</v>
      </c>
      <c r="AG105" s="30">
        <f t="shared" si="690"/>
        <v>209.76596720104567</v>
      </c>
      <c r="AH105" s="30">
        <f t="shared" si="690"/>
        <v>212.64945613698279</v>
      </c>
      <c r="AI105" s="30">
        <f t="shared" si="690"/>
        <v>251.53572098000879</v>
      </c>
      <c r="AJ105" s="30">
        <f t="shared" si="690"/>
        <v>253.54291533768884</v>
      </c>
      <c r="AK105" s="30">
        <f t="shared" si="690"/>
        <v>256.00016410883529</v>
      </c>
      <c r="AL105" s="30">
        <f t="shared" si="690"/>
        <v>258.87992961424334</v>
      </c>
      <c r="AM105" s="30">
        <f t="shared" si="690"/>
        <v>262.15782367784271</v>
      </c>
      <c r="AN105" s="30">
        <f t="shared" si="690"/>
        <v>265.8123042518651</v>
      </c>
      <c r="AO105" s="30">
        <f t="shared" si="690"/>
        <v>312.52465897238557</v>
      </c>
      <c r="AP105" s="30">
        <f t="shared" si="690"/>
        <v>315.09575655251956</v>
      </c>
      <c r="AQ105" s="30">
        <f t="shared" ref="AQ105:BI105" si="691">AQ20</f>
        <v>318.22684845300415</v>
      </c>
      <c r="AR105" s="30">
        <f t="shared" si="691"/>
        <v>321.88362894606274</v>
      </c>
      <c r="AS105" s="30">
        <f t="shared" si="691"/>
        <v>326.03572227056532</v>
      </c>
      <c r="AT105" s="30">
        <f t="shared" si="691"/>
        <v>330.65630391843513</v>
      </c>
      <c r="AU105" s="30">
        <f t="shared" si="691"/>
        <v>0</v>
      </c>
      <c r="AV105" s="30">
        <f t="shared" si="691"/>
        <v>0</v>
      </c>
      <c r="AW105" s="30">
        <f t="shared" si="691"/>
        <v>0</v>
      </c>
      <c r="AX105" s="30">
        <f t="shared" si="691"/>
        <v>0</v>
      </c>
      <c r="AY105" s="30">
        <f t="shared" si="691"/>
        <v>0</v>
      </c>
      <c r="AZ105" s="30">
        <f t="shared" si="691"/>
        <v>0</v>
      </c>
      <c r="BA105" s="30">
        <f t="shared" si="691"/>
        <v>0</v>
      </c>
      <c r="BB105" s="30">
        <f t="shared" si="691"/>
        <v>0</v>
      </c>
      <c r="BC105" s="30">
        <f t="shared" si="691"/>
        <v>0</v>
      </c>
      <c r="BD105" s="30">
        <f t="shared" si="691"/>
        <v>0</v>
      </c>
      <c r="BE105" s="30">
        <f t="shared" si="691"/>
        <v>0</v>
      </c>
      <c r="BF105" s="30">
        <f t="shared" si="691"/>
        <v>0</v>
      </c>
      <c r="BG105" s="30">
        <f t="shared" si="691"/>
        <v>0</v>
      </c>
      <c r="BH105" s="30">
        <f t="shared" si="691"/>
        <v>0</v>
      </c>
      <c r="BI105" s="30">
        <f t="shared" si="691"/>
        <v>0</v>
      </c>
    </row>
    <row r="106" spans="1:61" outlineLevel="1" x14ac:dyDescent="0.35">
      <c r="C106" t="s">
        <v>267</v>
      </c>
      <c r="D106" s="59" t="s">
        <v>233</v>
      </c>
      <c r="E106" s="36">
        <f>AVERAGE(F106:BI106)</f>
        <v>1864.3272227941052</v>
      </c>
      <c r="F106" s="30">
        <f>F103+F104-F105</f>
        <v>1597.5695311110005</v>
      </c>
      <c r="G106" s="30">
        <f>G103+G104-G105</f>
        <v>1603.399224026175</v>
      </c>
      <c r="H106" s="30">
        <f t="shared" ref="H106:AP106" si="692">H103+H104-H105</f>
        <v>1611.3917300175106</v>
      </c>
      <c r="I106" s="30">
        <f t="shared" si="692"/>
        <v>1621.1382857861042</v>
      </c>
      <c r="J106" s="30">
        <f t="shared" si="692"/>
        <v>1632.3209449612391</v>
      </c>
      <c r="K106" s="30">
        <f t="shared" si="692"/>
        <v>1812.2622271114767</v>
      </c>
      <c r="L106" s="30">
        <f t="shared" si="692"/>
        <v>1818.2630092207091</v>
      </c>
      <c r="M106" s="30">
        <f t="shared" si="692"/>
        <v>1825.3229311564078</v>
      </c>
      <c r="N106" s="30">
        <f t="shared" si="692"/>
        <v>1833.4156300860454</v>
      </c>
      <c r="O106" s="30">
        <f t="shared" si="692"/>
        <v>1842.518048180279</v>
      </c>
      <c r="P106" s="30">
        <f t="shared" si="692"/>
        <v>1852.6101673136288</v>
      </c>
      <c r="Q106" s="30">
        <f t="shared" si="692"/>
        <v>2065.1927187014189</v>
      </c>
      <c r="R106" s="30">
        <f t="shared" si="692"/>
        <v>2070.1546112378201</v>
      </c>
      <c r="S106" s="30">
        <f t="shared" si="692"/>
        <v>2077.0133574633651</v>
      </c>
      <c r="T106" s="30">
        <f t="shared" si="692"/>
        <v>2085.6733011494571</v>
      </c>
      <c r="U106" s="30">
        <f t="shared" si="692"/>
        <v>2096.0495149283138</v>
      </c>
      <c r="V106" s="30">
        <f t="shared" si="692"/>
        <v>2108.0668004384725</v>
      </c>
      <c r="W106" s="30">
        <f t="shared" si="692"/>
        <v>2362.5622315021274</v>
      </c>
      <c r="X106" s="30">
        <f t="shared" si="692"/>
        <v>2368.8158673234352</v>
      </c>
      <c r="Y106" s="30">
        <f t="shared" si="692"/>
        <v>2377.7029788834479</v>
      </c>
      <c r="Z106" s="30">
        <f t="shared" si="692"/>
        <v>2389.0734114959259</v>
      </c>
      <c r="AA106" s="30">
        <f t="shared" si="692"/>
        <v>2402.7937501183378</v>
      </c>
      <c r="AB106" s="30">
        <f t="shared" si="692"/>
        <v>2418.7457298710779</v>
      </c>
      <c r="AC106" s="30">
        <f t="shared" si="692"/>
        <v>2724.8114057236362</v>
      </c>
      <c r="AD106" s="30">
        <f t="shared" si="692"/>
        <v>2733.859537076436</v>
      </c>
      <c r="AE106" s="30">
        <f t="shared" si="692"/>
        <v>2746.2943124584772</v>
      </c>
      <c r="AF106" s="30">
        <f t="shared" si="692"/>
        <v>2761.914832711584</v>
      </c>
      <c r="AG106" s="30">
        <f t="shared" si="692"/>
        <v>2780.5426638168656</v>
      </c>
      <c r="AH106" s="30">
        <f t="shared" si="692"/>
        <v>2802.0196903236988</v>
      </c>
      <c r="AI106" s="30">
        <f t="shared" si="692"/>
        <v>3170.4780661070326</v>
      </c>
      <c r="AJ106" s="30">
        <f t="shared" si="692"/>
        <v>3183.4645460420315</v>
      </c>
      <c r="AK106" s="30">
        <f t="shared" si="692"/>
        <v>3200.6836650272285</v>
      </c>
      <c r="AL106" s="30">
        <f t="shared" si="692"/>
        <v>3221.8808225126777</v>
      </c>
      <c r="AM106" s="30">
        <f t="shared" si="692"/>
        <v>3246.8300208207297</v>
      </c>
      <c r="AN106" s="30">
        <f t="shared" si="692"/>
        <v>3275.3311248066052</v>
      </c>
      <c r="AO106" s="30">
        <f t="shared" si="692"/>
        <v>3718.7651870698505</v>
      </c>
      <c r="AP106" s="30">
        <f t="shared" si="692"/>
        <v>3736.7330508328987</v>
      </c>
      <c r="AQ106" s="30">
        <f t="shared" ref="AQ106:BI106" si="693">AQ103+AQ104-AQ105</f>
        <v>3759.9297195653835</v>
      </c>
      <c r="AR106" s="30">
        <f t="shared" si="693"/>
        <v>3788.0393380861656</v>
      </c>
      <c r="AS106" s="30">
        <f t="shared" si="693"/>
        <v>3820.7816937938624</v>
      </c>
      <c r="AT106" s="30">
        <f t="shared" si="693"/>
        <v>3857.9087976109436</v>
      </c>
      <c r="AU106" s="30">
        <f t="shared" si="693"/>
        <v>0</v>
      </c>
      <c r="AV106" s="30">
        <f t="shared" si="693"/>
        <v>0</v>
      </c>
      <c r="AW106" s="30">
        <f t="shared" si="693"/>
        <v>0</v>
      </c>
      <c r="AX106" s="30">
        <f t="shared" si="693"/>
        <v>0</v>
      </c>
      <c r="AY106" s="30">
        <f t="shared" si="693"/>
        <v>0</v>
      </c>
      <c r="AZ106" s="30">
        <f t="shared" si="693"/>
        <v>0</v>
      </c>
      <c r="BA106" s="30">
        <f t="shared" si="693"/>
        <v>0</v>
      </c>
      <c r="BB106" s="30">
        <f t="shared" si="693"/>
        <v>0</v>
      </c>
      <c r="BC106" s="30">
        <f t="shared" si="693"/>
        <v>0</v>
      </c>
      <c r="BD106" s="30">
        <f t="shared" si="693"/>
        <v>0</v>
      </c>
      <c r="BE106" s="30">
        <f t="shared" si="693"/>
        <v>0</v>
      </c>
      <c r="BF106" s="30">
        <f t="shared" si="693"/>
        <v>0</v>
      </c>
      <c r="BG106" s="30">
        <f t="shared" si="693"/>
        <v>0</v>
      </c>
      <c r="BH106" s="30">
        <f t="shared" si="693"/>
        <v>0</v>
      </c>
      <c r="BI106" s="30">
        <f t="shared" si="693"/>
        <v>0</v>
      </c>
    </row>
    <row r="107" spans="1:61" outlineLevel="1" x14ac:dyDescent="0.35">
      <c r="D107" s="59"/>
    </row>
    <row r="108" spans="1:61" outlineLevel="1" x14ac:dyDescent="0.35">
      <c r="A108" s="7" t="s">
        <v>616</v>
      </c>
      <c r="D108" s="59"/>
      <c r="E108" s="1">
        <v>2024</v>
      </c>
    </row>
    <row r="109" spans="1:61" outlineLevel="1" x14ac:dyDescent="0.35">
      <c r="C109" t="s">
        <v>249</v>
      </c>
      <c r="D109" s="59" t="s">
        <v>233</v>
      </c>
      <c r="E109" s="30">
        <v>10.855253896850449</v>
      </c>
      <c r="F109" s="9">
        <f t="shared" ref="F109:BI109" ca="1" si="694">F70</f>
        <v>136.79529310699189</v>
      </c>
      <c r="G109" s="9">
        <f t="shared" ca="1" si="694"/>
        <v>197.13993690306546</v>
      </c>
      <c r="H109" s="9">
        <f t="shared" ca="1" si="694"/>
        <v>212.81578761223636</v>
      </c>
      <c r="I109" s="9">
        <f t="shared" ca="1" si="694"/>
        <v>214.89971041521574</v>
      </c>
      <c r="J109" s="9">
        <f t="shared" ca="1" si="694"/>
        <v>212.71579367559269</v>
      </c>
      <c r="K109" s="9">
        <f t="shared" ca="1" si="694"/>
        <v>151.85531047486938</v>
      </c>
      <c r="L109" s="9">
        <f t="shared" ca="1" si="694"/>
        <v>204.45853692909384</v>
      </c>
      <c r="M109" s="9">
        <f t="shared" ca="1" si="694"/>
        <v>216.44765563570149</v>
      </c>
      <c r="N109" s="9">
        <f t="shared" ca="1" si="694"/>
        <v>216.03544535458565</v>
      </c>
      <c r="O109" s="9">
        <f t="shared" ca="1" si="694"/>
        <v>211.6783845044144</v>
      </c>
      <c r="P109" s="9">
        <f t="shared" ca="1" si="694"/>
        <v>205.90580033906201</v>
      </c>
      <c r="Q109" s="9">
        <f t="shared" ca="1" si="694"/>
        <v>131.17270750895375</v>
      </c>
      <c r="R109" s="9">
        <f t="shared" ca="1" si="694"/>
        <v>186.08290360660766</v>
      </c>
      <c r="S109" s="9">
        <f t="shared" ca="1" si="694"/>
        <v>196.84338739210176</v>
      </c>
      <c r="T109" s="9">
        <f t="shared" ca="1" si="694"/>
        <v>194.05814565861328</v>
      </c>
      <c r="U109" s="9">
        <f t="shared" ca="1" si="694"/>
        <v>186.89900058155251</v>
      </c>
      <c r="V109" s="9">
        <f t="shared" ca="1" si="694"/>
        <v>178.10772904015784</v>
      </c>
      <c r="W109" s="9">
        <f t="shared" ca="1" si="694"/>
        <v>86.852764413581127</v>
      </c>
      <c r="X109" s="9">
        <f t="shared" ca="1" si="694"/>
        <v>143.7581931848064</v>
      </c>
      <c r="Y109" s="9">
        <f t="shared" ca="1" si="694"/>
        <v>152.48692652775375</v>
      </c>
      <c r="Z109" s="9">
        <f t="shared" ca="1" si="694"/>
        <v>146.3559561406403</v>
      </c>
      <c r="AA109" s="9">
        <f t="shared" ca="1" si="694"/>
        <v>135.34815742294919</v>
      </c>
      <c r="AB109" s="9">
        <f t="shared" ca="1" si="694"/>
        <v>122.44562900187822</v>
      </c>
      <c r="AC109" s="9">
        <f t="shared" ca="1" si="694"/>
        <v>10</v>
      </c>
      <c r="AD109" s="9">
        <f t="shared" ca="1" si="694"/>
        <v>68.238022067579124</v>
      </c>
      <c r="AE109" s="9">
        <f t="shared" ca="1" si="694"/>
        <v>74.534587817734263</v>
      </c>
      <c r="AF109" s="9">
        <f t="shared" ca="1" si="694"/>
        <v>64.014283859517803</v>
      </c>
      <c r="AG109" s="9">
        <f t="shared" ca="1" si="694"/>
        <v>47.89131813708255</v>
      </c>
      <c r="AH109" s="9">
        <f t="shared" ca="1" si="694"/>
        <v>29.513241449569925</v>
      </c>
      <c r="AI109" s="9">
        <f t="shared" ca="1" si="694"/>
        <v>10</v>
      </c>
      <c r="AJ109" s="9">
        <f t="shared" ca="1" si="694"/>
        <v>10</v>
      </c>
      <c r="AK109" s="9">
        <f t="shared" ca="1" si="694"/>
        <v>10</v>
      </c>
      <c r="AL109" s="9">
        <f t="shared" ca="1" si="694"/>
        <v>10</v>
      </c>
      <c r="AM109" s="9">
        <f t="shared" ca="1" si="694"/>
        <v>10</v>
      </c>
      <c r="AN109" s="9">
        <f t="shared" ca="1" si="694"/>
        <v>10</v>
      </c>
      <c r="AO109" s="9">
        <f t="shared" ca="1" si="694"/>
        <v>10</v>
      </c>
      <c r="AP109" s="9">
        <f t="shared" ca="1" si="694"/>
        <v>10</v>
      </c>
      <c r="AQ109" s="9">
        <f t="shared" ca="1" si="694"/>
        <v>10</v>
      </c>
      <c r="AR109" s="9">
        <f t="shared" ca="1" si="694"/>
        <v>10</v>
      </c>
      <c r="AS109" s="9">
        <f t="shared" ca="1" si="694"/>
        <v>10</v>
      </c>
      <c r="AT109" s="9">
        <f t="shared" ca="1" si="694"/>
        <v>0</v>
      </c>
      <c r="AU109" s="9">
        <f t="shared" ca="1" si="694"/>
        <v>0</v>
      </c>
      <c r="AV109" s="9">
        <f t="shared" ca="1" si="694"/>
        <v>0</v>
      </c>
      <c r="AW109" s="9">
        <f t="shared" ca="1" si="694"/>
        <v>0</v>
      </c>
      <c r="AX109" s="9">
        <f t="shared" ca="1" si="694"/>
        <v>0</v>
      </c>
      <c r="AY109" s="9">
        <f t="shared" ca="1" si="694"/>
        <v>0</v>
      </c>
      <c r="AZ109" s="9">
        <f t="shared" ca="1" si="694"/>
        <v>0</v>
      </c>
      <c r="BA109" s="9">
        <f t="shared" ca="1" si="694"/>
        <v>0</v>
      </c>
      <c r="BB109" s="9">
        <f t="shared" ca="1" si="694"/>
        <v>0</v>
      </c>
      <c r="BC109" s="9">
        <f t="shared" ca="1" si="694"/>
        <v>0</v>
      </c>
      <c r="BD109" s="9">
        <f t="shared" ca="1" si="694"/>
        <v>0</v>
      </c>
      <c r="BE109" s="9">
        <f t="shared" ca="1" si="694"/>
        <v>0</v>
      </c>
      <c r="BF109" s="9">
        <f t="shared" ca="1" si="694"/>
        <v>0</v>
      </c>
      <c r="BG109" s="9">
        <f t="shared" ca="1" si="694"/>
        <v>0</v>
      </c>
      <c r="BH109" s="9">
        <f t="shared" ca="1" si="694"/>
        <v>0</v>
      </c>
      <c r="BI109" s="9">
        <f t="shared" ca="1" si="694"/>
        <v>0</v>
      </c>
    </row>
    <row r="110" spans="1:61" outlineLevel="1" x14ac:dyDescent="0.35">
      <c r="C110" t="s">
        <v>250</v>
      </c>
      <c r="D110" s="59" t="s">
        <v>233</v>
      </c>
      <c r="E110" s="30">
        <v>5.5591984488063728</v>
      </c>
      <c r="F110" s="9">
        <f>F97</f>
        <v>0</v>
      </c>
      <c r="G110" s="9">
        <f t="shared" ref="G110:AP110" si="695">G97</f>
        <v>0</v>
      </c>
      <c r="H110" s="9">
        <f t="shared" si="695"/>
        <v>0</v>
      </c>
      <c r="I110" s="9">
        <f t="shared" si="695"/>
        <v>0</v>
      </c>
      <c r="J110" s="9">
        <f t="shared" si="695"/>
        <v>0</v>
      </c>
      <c r="K110" s="9">
        <f t="shared" si="695"/>
        <v>0</v>
      </c>
      <c r="L110" s="9">
        <f t="shared" si="695"/>
        <v>0</v>
      </c>
      <c r="M110" s="9">
        <f t="shared" si="695"/>
        <v>0</v>
      </c>
      <c r="N110" s="9">
        <f t="shared" si="695"/>
        <v>0</v>
      </c>
      <c r="O110" s="9">
        <f t="shared" si="695"/>
        <v>0</v>
      </c>
      <c r="P110" s="9">
        <f t="shared" si="695"/>
        <v>0</v>
      </c>
      <c r="Q110" s="9">
        <f t="shared" si="695"/>
        <v>0</v>
      </c>
      <c r="R110" s="9">
        <f t="shared" si="695"/>
        <v>0</v>
      </c>
      <c r="S110" s="9">
        <f t="shared" si="695"/>
        <v>0</v>
      </c>
      <c r="T110" s="9">
        <f t="shared" si="695"/>
        <v>0</v>
      </c>
      <c r="U110" s="9">
        <f t="shared" si="695"/>
        <v>0</v>
      </c>
      <c r="V110" s="9">
        <f t="shared" si="695"/>
        <v>0</v>
      </c>
      <c r="W110" s="9">
        <f t="shared" si="695"/>
        <v>0</v>
      </c>
      <c r="X110" s="9">
        <f t="shared" si="695"/>
        <v>0</v>
      </c>
      <c r="Y110" s="9">
        <f t="shared" si="695"/>
        <v>0</v>
      </c>
      <c r="Z110" s="9">
        <f t="shared" si="695"/>
        <v>0</v>
      </c>
      <c r="AA110" s="9">
        <f t="shared" si="695"/>
        <v>0</v>
      </c>
      <c r="AB110" s="9">
        <f t="shared" si="695"/>
        <v>0</v>
      </c>
      <c r="AC110" s="9">
        <f t="shared" si="695"/>
        <v>0</v>
      </c>
      <c r="AD110" s="9">
        <f t="shared" si="695"/>
        <v>0</v>
      </c>
      <c r="AE110" s="9">
        <f t="shared" si="695"/>
        <v>0</v>
      </c>
      <c r="AF110" s="9">
        <f t="shared" si="695"/>
        <v>0</v>
      </c>
      <c r="AG110" s="9">
        <f t="shared" si="695"/>
        <v>0</v>
      </c>
      <c r="AH110" s="9">
        <f t="shared" si="695"/>
        <v>0</v>
      </c>
      <c r="AI110" s="9">
        <f t="shared" si="695"/>
        <v>0</v>
      </c>
      <c r="AJ110" s="9">
        <f t="shared" si="695"/>
        <v>0</v>
      </c>
      <c r="AK110" s="9">
        <f t="shared" si="695"/>
        <v>0</v>
      </c>
      <c r="AL110" s="9">
        <f t="shared" si="695"/>
        <v>0</v>
      </c>
      <c r="AM110" s="9">
        <f t="shared" si="695"/>
        <v>0</v>
      </c>
      <c r="AN110" s="9">
        <f t="shared" si="695"/>
        <v>0</v>
      </c>
      <c r="AO110" s="9">
        <f t="shared" si="695"/>
        <v>0</v>
      </c>
      <c r="AP110" s="9">
        <f t="shared" si="695"/>
        <v>0</v>
      </c>
      <c r="AQ110" s="9">
        <f t="shared" ref="AQ110:BI110" si="696">AQ97</f>
        <v>0</v>
      </c>
      <c r="AR110" s="9">
        <f t="shared" si="696"/>
        <v>0</v>
      </c>
      <c r="AS110" s="9">
        <f t="shared" si="696"/>
        <v>0</v>
      </c>
      <c r="AT110" s="9">
        <f t="shared" si="696"/>
        <v>0</v>
      </c>
      <c r="AU110" s="9">
        <f t="shared" si="696"/>
        <v>0</v>
      </c>
      <c r="AV110" s="9">
        <f t="shared" si="696"/>
        <v>0</v>
      </c>
      <c r="AW110" s="9">
        <f t="shared" si="696"/>
        <v>0</v>
      </c>
      <c r="AX110" s="9">
        <f t="shared" si="696"/>
        <v>0</v>
      </c>
      <c r="AY110" s="9">
        <f t="shared" si="696"/>
        <v>0</v>
      </c>
      <c r="AZ110" s="9">
        <f t="shared" si="696"/>
        <v>0</v>
      </c>
      <c r="BA110" s="9">
        <f t="shared" si="696"/>
        <v>0</v>
      </c>
      <c r="BB110" s="9">
        <f t="shared" si="696"/>
        <v>0</v>
      </c>
      <c r="BC110" s="9">
        <f t="shared" si="696"/>
        <v>0</v>
      </c>
      <c r="BD110" s="9">
        <f t="shared" si="696"/>
        <v>0</v>
      </c>
      <c r="BE110" s="9">
        <f t="shared" si="696"/>
        <v>0</v>
      </c>
      <c r="BF110" s="9">
        <f t="shared" si="696"/>
        <v>0</v>
      </c>
      <c r="BG110" s="9">
        <f t="shared" si="696"/>
        <v>0</v>
      </c>
      <c r="BH110" s="9">
        <f t="shared" si="696"/>
        <v>0</v>
      </c>
      <c r="BI110" s="9">
        <f t="shared" si="696"/>
        <v>0</v>
      </c>
    </row>
    <row r="111" spans="1:61" outlineLevel="1" x14ac:dyDescent="0.35">
      <c r="C111" t="s">
        <v>251</v>
      </c>
      <c r="D111" s="59" t="s">
        <v>233</v>
      </c>
      <c r="E111" s="30">
        <v>195.06336900339016</v>
      </c>
      <c r="F111" s="9">
        <f>F98</f>
        <v>0</v>
      </c>
      <c r="G111" s="9">
        <f t="shared" ref="G111:AP111" si="697">G98</f>
        <v>0</v>
      </c>
      <c r="H111" s="9">
        <f t="shared" si="697"/>
        <v>0</v>
      </c>
      <c r="I111" s="9">
        <f t="shared" si="697"/>
        <v>0</v>
      </c>
      <c r="J111" s="9">
        <f t="shared" si="697"/>
        <v>0</v>
      </c>
      <c r="K111" s="9">
        <f t="shared" si="697"/>
        <v>0</v>
      </c>
      <c r="L111" s="9">
        <f t="shared" si="697"/>
        <v>0</v>
      </c>
      <c r="M111" s="9">
        <f t="shared" si="697"/>
        <v>0</v>
      </c>
      <c r="N111" s="9">
        <f t="shared" si="697"/>
        <v>0</v>
      </c>
      <c r="O111" s="9">
        <f t="shared" si="697"/>
        <v>0</v>
      </c>
      <c r="P111" s="9">
        <f t="shared" si="697"/>
        <v>0</v>
      </c>
      <c r="Q111" s="9">
        <f t="shared" si="697"/>
        <v>0</v>
      </c>
      <c r="R111" s="9">
        <f t="shared" si="697"/>
        <v>0</v>
      </c>
      <c r="S111" s="9">
        <f t="shared" si="697"/>
        <v>0</v>
      </c>
      <c r="T111" s="9">
        <f t="shared" si="697"/>
        <v>0</v>
      </c>
      <c r="U111" s="9">
        <f t="shared" si="697"/>
        <v>0</v>
      </c>
      <c r="V111" s="9">
        <f t="shared" si="697"/>
        <v>0</v>
      </c>
      <c r="W111" s="9">
        <f t="shared" si="697"/>
        <v>0</v>
      </c>
      <c r="X111" s="9">
        <f t="shared" si="697"/>
        <v>0</v>
      </c>
      <c r="Y111" s="9">
        <f t="shared" si="697"/>
        <v>0</v>
      </c>
      <c r="Z111" s="9">
        <f t="shared" si="697"/>
        <v>0</v>
      </c>
      <c r="AA111" s="9">
        <f t="shared" si="697"/>
        <v>0</v>
      </c>
      <c r="AB111" s="9">
        <f t="shared" si="697"/>
        <v>0</v>
      </c>
      <c r="AC111" s="9">
        <f t="shared" si="697"/>
        <v>0</v>
      </c>
      <c r="AD111" s="9">
        <f t="shared" si="697"/>
        <v>0</v>
      </c>
      <c r="AE111" s="9">
        <f t="shared" si="697"/>
        <v>0</v>
      </c>
      <c r="AF111" s="9">
        <f t="shared" si="697"/>
        <v>0</v>
      </c>
      <c r="AG111" s="9">
        <f t="shared" si="697"/>
        <v>0</v>
      </c>
      <c r="AH111" s="9">
        <f t="shared" si="697"/>
        <v>0</v>
      </c>
      <c r="AI111" s="9">
        <f t="shared" si="697"/>
        <v>0</v>
      </c>
      <c r="AJ111" s="9">
        <f t="shared" si="697"/>
        <v>0</v>
      </c>
      <c r="AK111" s="9">
        <f t="shared" si="697"/>
        <v>0</v>
      </c>
      <c r="AL111" s="9">
        <f t="shared" si="697"/>
        <v>0</v>
      </c>
      <c r="AM111" s="9">
        <f t="shared" si="697"/>
        <v>0</v>
      </c>
      <c r="AN111" s="9">
        <f t="shared" si="697"/>
        <v>0</v>
      </c>
      <c r="AO111" s="9">
        <f t="shared" si="697"/>
        <v>0</v>
      </c>
      <c r="AP111" s="9">
        <f t="shared" si="697"/>
        <v>0</v>
      </c>
      <c r="AQ111" s="9">
        <f t="shared" ref="AQ111:BI111" si="698">AQ98</f>
        <v>0</v>
      </c>
      <c r="AR111" s="9">
        <f t="shared" si="698"/>
        <v>0</v>
      </c>
      <c r="AS111" s="9">
        <f t="shared" si="698"/>
        <v>0</v>
      </c>
      <c r="AT111" s="9">
        <f t="shared" si="698"/>
        <v>0</v>
      </c>
      <c r="AU111" s="9">
        <f t="shared" si="698"/>
        <v>0</v>
      </c>
      <c r="AV111" s="9">
        <f t="shared" si="698"/>
        <v>0</v>
      </c>
      <c r="AW111" s="9">
        <f t="shared" si="698"/>
        <v>0</v>
      </c>
      <c r="AX111" s="9">
        <f t="shared" si="698"/>
        <v>0</v>
      </c>
      <c r="AY111" s="9">
        <f t="shared" si="698"/>
        <v>0</v>
      </c>
      <c r="AZ111" s="9">
        <f t="shared" si="698"/>
        <v>0</v>
      </c>
      <c r="BA111" s="9">
        <f t="shared" si="698"/>
        <v>0</v>
      </c>
      <c r="BB111" s="9">
        <f t="shared" si="698"/>
        <v>0</v>
      </c>
      <c r="BC111" s="9">
        <f t="shared" si="698"/>
        <v>0</v>
      </c>
      <c r="BD111" s="9">
        <f t="shared" si="698"/>
        <v>0</v>
      </c>
      <c r="BE111" s="9">
        <f t="shared" si="698"/>
        <v>0</v>
      </c>
      <c r="BF111" s="9">
        <f t="shared" si="698"/>
        <v>0</v>
      </c>
      <c r="BG111" s="9">
        <f t="shared" si="698"/>
        <v>0</v>
      </c>
      <c r="BH111" s="9">
        <f t="shared" si="698"/>
        <v>0</v>
      </c>
      <c r="BI111" s="9">
        <f t="shared" si="698"/>
        <v>0</v>
      </c>
    </row>
    <row r="112" spans="1:61" outlineLevel="1" x14ac:dyDescent="0.35">
      <c r="C112" t="s">
        <v>231</v>
      </c>
      <c r="D112" s="59" t="s">
        <v>233</v>
      </c>
      <c r="E112" s="30">
        <v>1594.4258920304005</v>
      </c>
      <c r="F112" s="9">
        <f>F106</f>
        <v>1597.5695311110005</v>
      </c>
      <c r="G112" s="9">
        <f t="shared" ref="G112:AP112" si="699">G106</f>
        <v>1603.399224026175</v>
      </c>
      <c r="H112" s="9">
        <f t="shared" si="699"/>
        <v>1611.3917300175106</v>
      </c>
      <c r="I112" s="9">
        <f t="shared" si="699"/>
        <v>1621.1382857861042</v>
      </c>
      <c r="J112" s="9">
        <f t="shared" si="699"/>
        <v>1632.3209449612391</v>
      </c>
      <c r="K112" s="9">
        <f t="shared" si="699"/>
        <v>1812.2622271114767</v>
      </c>
      <c r="L112" s="9">
        <f t="shared" si="699"/>
        <v>1818.2630092207091</v>
      </c>
      <c r="M112" s="9">
        <f t="shared" si="699"/>
        <v>1825.3229311564078</v>
      </c>
      <c r="N112" s="9">
        <f t="shared" si="699"/>
        <v>1833.4156300860454</v>
      </c>
      <c r="O112" s="9">
        <f t="shared" si="699"/>
        <v>1842.518048180279</v>
      </c>
      <c r="P112" s="9">
        <f t="shared" si="699"/>
        <v>1852.6101673136288</v>
      </c>
      <c r="Q112" s="9">
        <f t="shared" si="699"/>
        <v>2065.1927187014189</v>
      </c>
      <c r="R112" s="9">
        <f t="shared" si="699"/>
        <v>2070.1546112378201</v>
      </c>
      <c r="S112" s="9">
        <f t="shared" si="699"/>
        <v>2077.0133574633651</v>
      </c>
      <c r="T112" s="9">
        <f t="shared" si="699"/>
        <v>2085.6733011494571</v>
      </c>
      <c r="U112" s="9">
        <f t="shared" si="699"/>
        <v>2096.0495149283138</v>
      </c>
      <c r="V112" s="9">
        <f t="shared" si="699"/>
        <v>2108.0668004384725</v>
      </c>
      <c r="W112" s="9">
        <f t="shared" si="699"/>
        <v>2362.5622315021274</v>
      </c>
      <c r="X112" s="9">
        <f t="shared" si="699"/>
        <v>2368.8158673234352</v>
      </c>
      <c r="Y112" s="9">
        <f t="shared" si="699"/>
        <v>2377.7029788834479</v>
      </c>
      <c r="Z112" s="9">
        <f t="shared" si="699"/>
        <v>2389.0734114959259</v>
      </c>
      <c r="AA112" s="9">
        <f t="shared" si="699"/>
        <v>2402.7937501183378</v>
      </c>
      <c r="AB112" s="9">
        <f t="shared" si="699"/>
        <v>2418.7457298710779</v>
      </c>
      <c r="AC112" s="9">
        <f t="shared" si="699"/>
        <v>2724.8114057236362</v>
      </c>
      <c r="AD112" s="9">
        <f t="shared" si="699"/>
        <v>2733.859537076436</v>
      </c>
      <c r="AE112" s="9">
        <f t="shared" si="699"/>
        <v>2746.2943124584772</v>
      </c>
      <c r="AF112" s="9">
        <f t="shared" si="699"/>
        <v>2761.914832711584</v>
      </c>
      <c r="AG112" s="9">
        <f t="shared" si="699"/>
        <v>2780.5426638168656</v>
      </c>
      <c r="AH112" s="9">
        <f t="shared" si="699"/>
        <v>2802.0196903236988</v>
      </c>
      <c r="AI112" s="9">
        <f t="shared" si="699"/>
        <v>3170.4780661070326</v>
      </c>
      <c r="AJ112" s="9">
        <f t="shared" si="699"/>
        <v>3183.4645460420315</v>
      </c>
      <c r="AK112" s="9">
        <f t="shared" si="699"/>
        <v>3200.6836650272285</v>
      </c>
      <c r="AL112" s="9">
        <f t="shared" si="699"/>
        <v>3221.8808225126777</v>
      </c>
      <c r="AM112" s="9">
        <f t="shared" si="699"/>
        <v>3246.8300208207297</v>
      </c>
      <c r="AN112" s="9">
        <f t="shared" si="699"/>
        <v>3275.3311248066052</v>
      </c>
      <c r="AO112" s="9">
        <f t="shared" si="699"/>
        <v>3718.7651870698505</v>
      </c>
      <c r="AP112" s="9">
        <f t="shared" si="699"/>
        <v>3736.7330508328987</v>
      </c>
      <c r="AQ112" s="9">
        <f t="shared" ref="AQ112:BI112" si="700">AQ106</f>
        <v>3759.9297195653835</v>
      </c>
      <c r="AR112" s="9">
        <f t="shared" si="700"/>
        <v>3788.0393380861656</v>
      </c>
      <c r="AS112" s="9">
        <f t="shared" si="700"/>
        <v>3820.7816937938624</v>
      </c>
      <c r="AT112" s="9">
        <f t="shared" si="700"/>
        <v>3857.9087976109436</v>
      </c>
      <c r="AU112" s="9">
        <f t="shared" si="700"/>
        <v>0</v>
      </c>
      <c r="AV112" s="9">
        <f t="shared" si="700"/>
        <v>0</v>
      </c>
      <c r="AW112" s="9">
        <f t="shared" si="700"/>
        <v>0</v>
      </c>
      <c r="AX112" s="9">
        <f t="shared" si="700"/>
        <v>0</v>
      </c>
      <c r="AY112" s="9">
        <f t="shared" si="700"/>
        <v>0</v>
      </c>
      <c r="AZ112" s="9">
        <f t="shared" si="700"/>
        <v>0</v>
      </c>
      <c r="BA112" s="9">
        <f t="shared" si="700"/>
        <v>0</v>
      </c>
      <c r="BB112" s="9">
        <f t="shared" si="700"/>
        <v>0</v>
      </c>
      <c r="BC112" s="9">
        <f t="shared" si="700"/>
        <v>0</v>
      </c>
      <c r="BD112" s="9">
        <f t="shared" si="700"/>
        <v>0</v>
      </c>
      <c r="BE112" s="9">
        <f t="shared" si="700"/>
        <v>0</v>
      </c>
      <c r="BF112" s="9">
        <f t="shared" si="700"/>
        <v>0</v>
      </c>
      <c r="BG112" s="9">
        <f t="shared" si="700"/>
        <v>0</v>
      </c>
      <c r="BH112" s="9">
        <f t="shared" si="700"/>
        <v>0</v>
      </c>
      <c r="BI112" s="9">
        <f t="shared" si="700"/>
        <v>0</v>
      </c>
    </row>
    <row r="113" spans="1:61" outlineLevel="1" x14ac:dyDescent="0.35">
      <c r="C113" t="s">
        <v>252</v>
      </c>
      <c r="D113" s="59" t="s">
        <v>233</v>
      </c>
      <c r="E113" s="30">
        <v>161.99823497038088</v>
      </c>
      <c r="F113" s="30">
        <f t="shared" ref="F113:AK113" si="701">IF(F2&gt;year_stop,0,$E$113)</f>
        <v>161.99823497038088</v>
      </c>
      <c r="G113" s="30">
        <f t="shared" si="701"/>
        <v>161.99823497038088</v>
      </c>
      <c r="H113" s="30">
        <f t="shared" si="701"/>
        <v>161.99823497038088</v>
      </c>
      <c r="I113" s="30">
        <f t="shared" si="701"/>
        <v>161.99823497038088</v>
      </c>
      <c r="J113" s="30">
        <f t="shared" si="701"/>
        <v>161.99823497038088</v>
      </c>
      <c r="K113" s="30">
        <f t="shared" si="701"/>
        <v>161.99823497038088</v>
      </c>
      <c r="L113" s="30">
        <f t="shared" si="701"/>
        <v>161.99823497038088</v>
      </c>
      <c r="M113" s="30">
        <f t="shared" si="701"/>
        <v>161.99823497038088</v>
      </c>
      <c r="N113" s="30">
        <f t="shared" si="701"/>
        <v>161.99823497038088</v>
      </c>
      <c r="O113" s="30">
        <f t="shared" si="701"/>
        <v>161.99823497038088</v>
      </c>
      <c r="P113" s="30">
        <f t="shared" si="701"/>
        <v>161.99823497038088</v>
      </c>
      <c r="Q113" s="30">
        <f t="shared" si="701"/>
        <v>161.99823497038088</v>
      </c>
      <c r="R113" s="30">
        <f t="shared" si="701"/>
        <v>161.99823497038088</v>
      </c>
      <c r="S113" s="30">
        <f t="shared" si="701"/>
        <v>161.99823497038088</v>
      </c>
      <c r="T113" s="30">
        <f t="shared" si="701"/>
        <v>161.99823497038088</v>
      </c>
      <c r="U113" s="30">
        <f t="shared" si="701"/>
        <v>161.99823497038088</v>
      </c>
      <c r="V113" s="30">
        <f t="shared" si="701"/>
        <v>161.99823497038088</v>
      </c>
      <c r="W113" s="30">
        <f t="shared" si="701"/>
        <v>161.99823497038088</v>
      </c>
      <c r="X113" s="30">
        <f t="shared" si="701"/>
        <v>161.99823497038088</v>
      </c>
      <c r="Y113" s="30">
        <f t="shared" si="701"/>
        <v>161.99823497038088</v>
      </c>
      <c r="Z113" s="30">
        <f t="shared" si="701"/>
        <v>161.99823497038088</v>
      </c>
      <c r="AA113" s="30">
        <f t="shared" si="701"/>
        <v>161.99823497038088</v>
      </c>
      <c r="AB113" s="30">
        <f t="shared" si="701"/>
        <v>161.99823497038088</v>
      </c>
      <c r="AC113" s="30">
        <f t="shared" si="701"/>
        <v>161.99823497038088</v>
      </c>
      <c r="AD113" s="30">
        <f t="shared" si="701"/>
        <v>161.99823497038088</v>
      </c>
      <c r="AE113" s="30">
        <f t="shared" si="701"/>
        <v>161.99823497038088</v>
      </c>
      <c r="AF113" s="30">
        <f t="shared" si="701"/>
        <v>161.99823497038088</v>
      </c>
      <c r="AG113" s="30">
        <f t="shared" si="701"/>
        <v>161.99823497038088</v>
      </c>
      <c r="AH113" s="30">
        <f t="shared" si="701"/>
        <v>161.99823497038088</v>
      </c>
      <c r="AI113" s="30">
        <f t="shared" si="701"/>
        <v>161.99823497038088</v>
      </c>
      <c r="AJ113" s="30">
        <f t="shared" si="701"/>
        <v>161.99823497038088</v>
      </c>
      <c r="AK113" s="30">
        <f t="shared" si="701"/>
        <v>161.99823497038088</v>
      </c>
      <c r="AL113" s="30">
        <f t="shared" ref="AL113:BI113" si="702">IF(AL2&gt;year_stop,0,$E$113)</f>
        <v>161.99823497038088</v>
      </c>
      <c r="AM113" s="30">
        <f t="shared" si="702"/>
        <v>161.99823497038088</v>
      </c>
      <c r="AN113" s="30">
        <f t="shared" si="702"/>
        <v>161.99823497038088</v>
      </c>
      <c r="AO113" s="30">
        <f t="shared" si="702"/>
        <v>161.99823497038088</v>
      </c>
      <c r="AP113" s="30">
        <f t="shared" si="702"/>
        <v>161.99823497038088</v>
      </c>
      <c r="AQ113" s="30">
        <f t="shared" si="702"/>
        <v>161.99823497038088</v>
      </c>
      <c r="AR113" s="30">
        <f t="shared" si="702"/>
        <v>161.99823497038088</v>
      </c>
      <c r="AS113" s="30">
        <f t="shared" si="702"/>
        <v>161.99823497038088</v>
      </c>
      <c r="AT113" s="30">
        <f t="shared" si="702"/>
        <v>161.99823497038088</v>
      </c>
      <c r="AU113" s="30">
        <f t="shared" si="702"/>
        <v>0</v>
      </c>
      <c r="AV113" s="30">
        <f t="shared" si="702"/>
        <v>0</v>
      </c>
      <c r="AW113" s="30">
        <f t="shared" si="702"/>
        <v>0</v>
      </c>
      <c r="AX113" s="30">
        <f t="shared" si="702"/>
        <v>0</v>
      </c>
      <c r="AY113" s="30">
        <f t="shared" si="702"/>
        <v>0</v>
      </c>
      <c r="AZ113" s="30">
        <f t="shared" si="702"/>
        <v>0</v>
      </c>
      <c r="BA113" s="30">
        <f t="shared" si="702"/>
        <v>0</v>
      </c>
      <c r="BB113" s="30">
        <f t="shared" si="702"/>
        <v>0</v>
      </c>
      <c r="BC113" s="30">
        <f t="shared" si="702"/>
        <v>0</v>
      </c>
      <c r="BD113" s="30">
        <f t="shared" si="702"/>
        <v>0</v>
      </c>
      <c r="BE113" s="30">
        <f t="shared" si="702"/>
        <v>0</v>
      </c>
      <c r="BF113" s="30">
        <f t="shared" si="702"/>
        <v>0</v>
      </c>
      <c r="BG113" s="30">
        <f t="shared" si="702"/>
        <v>0</v>
      </c>
      <c r="BH113" s="30">
        <f t="shared" si="702"/>
        <v>0</v>
      </c>
      <c r="BI113" s="30">
        <f t="shared" si="702"/>
        <v>0</v>
      </c>
    </row>
    <row r="114" spans="1:61" outlineLevel="1" x14ac:dyDescent="0.35">
      <c r="C114" t="s">
        <v>253</v>
      </c>
      <c r="D114" s="59" t="s">
        <v>233</v>
      </c>
      <c r="E114" s="9">
        <v>114.28622353061978</v>
      </c>
      <c r="F114" s="9">
        <f t="shared" ref="F114:AP114" ca="1" si="703">F48</f>
        <v>0</v>
      </c>
      <c r="G114" s="9">
        <f t="shared" ca="1" si="703"/>
        <v>0</v>
      </c>
      <c r="H114" s="9">
        <f t="shared" ca="1" si="703"/>
        <v>0</v>
      </c>
      <c r="I114" s="9">
        <f t="shared" ca="1" si="703"/>
        <v>0</v>
      </c>
      <c r="J114" s="9">
        <f t="shared" ca="1" si="703"/>
        <v>0</v>
      </c>
      <c r="K114" s="9">
        <f t="shared" ca="1" si="703"/>
        <v>0</v>
      </c>
      <c r="L114" s="9">
        <f t="shared" ca="1" si="703"/>
        <v>0</v>
      </c>
      <c r="M114" s="9">
        <f t="shared" ca="1" si="703"/>
        <v>0</v>
      </c>
      <c r="N114" s="9">
        <f t="shared" ca="1" si="703"/>
        <v>0</v>
      </c>
      <c r="O114" s="9">
        <f t="shared" ca="1" si="703"/>
        <v>0</v>
      </c>
      <c r="P114" s="9">
        <f t="shared" ca="1" si="703"/>
        <v>0</v>
      </c>
      <c r="Q114" s="9">
        <f t="shared" ca="1" si="703"/>
        <v>0</v>
      </c>
      <c r="R114" s="9">
        <f t="shared" ca="1" si="703"/>
        <v>0</v>
      </c>
      <c r="S114" s="9">
        <f t="shared" ca="1" si="703"/>
        <v>0</v>
      </c>
      <c r="T114" s="9">
        <f t="shared" ca="1" si="703"/>
        <v>0</v>
      </c>
      <c r="U114" s="9">
        <f t="shared" ca="1" si="703"/>
        <v>0</v>
      </c>
      <c r="V114" s="9">
        <f t="shared" ca="1" si="703"/>
        <v>0</v>
      </c>
      <c r="W114" s="9">
        <f t="shared" ca="1" si="703"/>
        <v>0</v>
      </c>
      <c r="X114" s="9">
        <f t="shared" ca="1" si="703"/>
        <v>0</v>
      </c>
      <c r="Y114" s="9">
        <f t="shared" ca="1" si="703"/>
        <v>0</v>
      </c>
      <c r="Z114" s="9">
        <f t="shared" ca="1" si="703"/>
        <v>0</v>
      </c>
      <c r="AA114" s="9">
        <f t="shared" ca="1" si="703"/>
        <v>0</v>
      </c>
      <c r="AB114" s="9">
        <f t="shared" ca="1" si="703"/>
        <v>0</v>
      </c>
      <c r="AC114" s="9">
        <f t="shared" ca="1" si="703"/>
        <v>2.17154242474885</v>
      </c>
      <c r="AD114" s="9">
        <f t="shared" ca="1" si="703"/>
        <v>0</v>
      </c>
      <c r="AE114" s="9">
        <f t="shared" ca="1" si="703"/>
        <v>0</v>
      </c>
      <c r="AF114" s="9">
        <f t="shared" ca="1" si="703"/>
        <v>0</v>
      </c>
      <c r="AG114" s="9">
        <f t="shared" ca="1" si="703"/>
        <v>0</v>
      </c>
      <c r="AH114" s="9">
        <f t="shared" ca="1" si="703"/>
        <v>0</v>
      </c>
      <c r="AI114" s="9">
        <f t="shared" ca="1" si="703"/>
        <v>402.08877290787689</v>
      </c>
      <c r="AJ114" s="9">
        <f t="shared" ca="1" si="703"/>
        <v>513.61943499715903</v>
      </c>
      <c r="AK114" s="9">
        <f t="shared" ca="1" si="703"/>
        <v>684.43085745210135</v>
      </c>
      <c r="AL114" s="9">
        <f t="shared" ca="1" si="703"/>
        <v>923.05928695115836</v>
      </c>
      <c r="AM114" s="9">
        <f t="shared" ca="1" si="703"/>
        <v>923.05928695115836</v>
      </c>
      <c r="AN114" s="9">
        <f t="shared" ca="1" si="703"/>
        <v>923.05928695115836</v>
      </c>
      <c r="AO114" s="9">
        <f t="shared" ca="1" si="703"/>
        <v>923.05928695115836</v>
      </c>
      <c r="AP114" s="9">
        <f t="shared" ca="1" si="703"/>
        <v>923.05928695115836</v>
      </c>
      <c r="AQ114" s="9">
        <f t="shared" ref="AQ114:BI114" ca="1" si="704">AQ48</f>
        <v>923.05928695115836</v>
      </c>
      <c r="AR114" s="9">
        <f t="shared" ca="1" si="704"/>
        <v>923.05928695115836</v>
      </c>
      <c r="AS114" s="9">
        <f t="shared" ca="1" si="704"/>
        <v>923.05928695115836</v>
      </c>
      <c r="AT114" s="9">
        <f t="shared" ca="1" si="704"/>
        <v>0</v>
      </c>
      <c r="AU114" s="9">
        <f t="shared" ca="1" si="704"/>
        <v>0</v>
      </c>
      <c r="AV114" s="9">
        <f t="shared" ca="1" si="704"/>
        <v>0</v>
      </c>
      <c r="AW114" s="9">
        <f t="shared" ca="1" si="704"/>
        <v>0</v>
      </c>
      <c r="AX114" s="9">
        <f t="shared" ca="1" si="704"/>
        <v>0</v>
      </c>
      <c r="AY114" s="9">
        <f t="shared" ca="1" si="704"/>
        <v>0</v>
      </c>
      <c r="AZ114" s="9">
        <f t="shared" ca="1" si="704"/>
        <v>0</v>
      </c>
      <c r="BA114" s="9">
        <f t="shared" ca="1" si="704"/>
        <v>0</v>
      </c>
      <c r="BB114" s="9">
        <f t="shared" ca="1" si="704"/>
        <v>0</v>
      </c>
      <c r="BC114" s="9">
        <f t="shared" ca="1" si="704"/>
        <v>0</v>
      </c>
      <c r="BD114" s="9">
        <f t="shared" ca="1" si="704"/>
        <v>0</v>
      </c>
      <c r="BE114" s="9">
        <f t="shared" ca="1" si="704"/>
        <v>0</v>
      </c>
      <c r="BF114" s="9">
        <f t="shared" ca="1" si="704"/>
        <v>0</v>
      </c>
      <c r="BG114" s="9">
        <f t="shared" ca="1" si="704"/>
        <v>0</v>
      </c>
      <c r="BH114" s="9">
        <f t="shared" ca="1" si="704"/>
        <v>0</v>
      </c>
      <c r="BI114" s="9">
        <f t="shared" ca="1" si="704"/>
        <v>0</v>
      </c>
    </row>
    <row r="115" spans="1:61" outlineLevel="1" x14ac:dyDescent="0.35">
      <c r="C115" t="s">
        <v>254</v>
      </c>
      <c r="D115" s="59" t="s">
        <v>233</v>
      </c>
      <c r="E115" s="9">
        <v>161.73217602834728</v>
      </c>
      <c r="F115" s="9">
        <f>0</f>
        <v>0</v>
      </c>
      <c r="G115" s="9">
        <f>0</f>
        <v>0</v>
      </c>
      <c r="H115" s="9">
        <f>0</f>
        <v>0</v>
      </c>
      <c r="I115" s="9">
        <f>0</f>
        <v>0</v>
      </c>
      <c r="J115" s="9">
        <f>0</f>
        <v>0</v>
      </c>
      <c r="K115" s="9">
        <f>0</f>
        <v>0</v>
      </c>
      <c r="L115" s="9">
        <f>0</f>
        <v>0</v>
      </c>
      <c r="M115" s="9">
        <f>0</f>
        <v>0</v>
      </c>
      <c r="N115" s="9">
        <f>0</f>
        <v>0</v>
      </c>
      <c r="O115" s="9">
        <f>0</f>
        <v>0</v>
      </c>
      <c r="P115" s="9">
        <f>0</f>
        <v>0</v>
      </c>
      <c r="Q115" s="9">
        <f>0</f>
        <v>0</v>
      </c>
      <c r="R115" s="9">
        <f>0</f>
        <v>0</v>
      </c>
      <c r="S115" s="9">
        <f>0</f>
        <v>0</v>
      </c>
      <c r="T115" s="9">
        <f>0</f>
        <v>0</v>
      </c>
      <c r="U115" s="9">
        <f>0</f>
        <v>0</v>
      </c>
      <c r="V115" s="9">
        <f>0</f>
        <v>0</v>
      </c>
      <c r="W115" s="9">
        <f>0</f>
        <v>0</v>
      </c>
      <c r="X115" s="9">
        <f>0</f>
        <v>0</v>
      </c>
      <c r="Y115" s="9">
        <f>0</f>
        <v>0</v>
      </c>
      <c r="Z115" s="9">
        <f>0</f>
        <v>0</v>
      </c>
      <c r="AA115" s="9">
        <f>0</f>
        <v>0</v>
      </c>
      <c r="AB115" s="9">
        <f>0</f>
        <v>0</v>
      </c>
      <c r="AC115" s="9">
        <f>0</f>
        <v>0</v>
      </c>
      <c r="AD115" s="9">
        <f>0</f>
        <v>0</v>
      </c>
      <c r="AE115" s="9">
        <f>0</f>
        <v>0</v>
      </c>
      <c r="AF115" s="9">
        <f>0</f>
        <v>0</v>
      </c>
      <c r="AG115" s="9">
        <f>0</f>
        <v>0</v>
      </c>
      <c r="AH115" s="9">
        <f>0</f>
        <v>0</v>
      </c>
      <c r="AI115" s="9">
        <f>0</f>
        <v>0</v>
      </c>
      <c r="AJ115" s="9">
        <f>0</f>
        <v>0</v>
      </c>
      <c r="AK115" s="9">
        <f>0</f>
        <v>0</v>
      </c>
      <c r="AL115" s="9">
        <f>0</f>
        <v>0</v>
      </c>
      <c r="AM115" s="9">
        <f>0</f>
        <v>0</v>
      </c>
      <c r="AN115" s="9">
        <f>0</f>
        <v>0</v>
      </c>
      <c r="AO115" s="9">
        <f>0</f>
        <v>0</v>
      </c>
      <c r="AP115" s="9">
        <f>0</f>
        <v>0</v>
      </c>
      <c r="AQ115" s="9">
        <f>0</f>
        <v>0</v>
      </c>
      <c r="AR115" s="9">
        <f>0</f>
        <v>0</v>
      </c>
      <c r="AS115" s="9">
        <f>0</f>
        <v>0</v>
      </c>
      <c r="AT115" s="9">
        <f>0</f>
        <v>0</v>
      </c>
      <c r="AU115" s="9">
        <f>0</f>
        <v>0</v>
      </c>
      <c r="AV115" s="9">
        <f>0</f>
        <v>0</v>
      </c>
      <c r="AW115" s="9">
        <f>0</f>
        <v>0</v>
      </c>
      <c r="AX115" s="9">
        <f>0</f>
        <v>0</v>
      </c>
      <c r="AY115" s="9">
        <f>0</f>
        <v>0</v>
      </c>
      <c r="AZ115" s="9">
        <f>0</f>
        <v>0</v>
      </c>
      <c r="BA115" s="9">
        <f>0</f>
        <v>0</v>
      </c>
      <c r="BB115" s="9">
        <f>0</f>
        <v>0</v>
      </c>
      <c r="BC115" s="9">
        <f>0</f>
        <v>0</v>
      </c>
      <c r="BD115" s="9">
        <f>0</f>
        <v>0</v>
      </c>
      <c r="BE115" s="9">
        <f>0</f>
        <v>0</v>
      </c>
      <c r="BF115" s="9">
        <f>0</f>
        <v>0</v>
      </c>
      <c r="BG115" s="9">
        <f>0</f>
        <v>0</v>
      </c>
      <c r="BH115" s="9">
        <f>0</f>
        <v>0</v>
      </c>
      <c r="BI115" s="9">
        <f>0</f>
        <v>0</v>
      </c>
    </row>
    <row r="116" spans="1:61" outlineLevel="1" x14ac:dyDescent="0.35">
      <c r="C116" t="s">
        <v>255</v>
      </c>
      <c r="D116" s="59" t="s">
        <v>233</v>
      </c>
      <c r="E116">
        <v>0</v>
      </c>
      <c r="F116" s="9">
        <f t="shared" ref="F116:AK116" si="705">IF(F2&gt;year_stop,0,$E$116)</f>
        <v>0</v>
      </c>
      <c r="G116" s="9">
        <f t="shared" si="705"/>
        <v>0</v>
      </c>
      <c r="H116" s="9">
        <f t="shared" si="705"/>
        <v>0</v>
      </c>
      <c r="I116" s="9">
        <f t="shared" si="705"/>
        <v>0</v>
      </c>
      <c r="J116" s="9">
        <f t="shared" si="705"/>
        <v>0</v>
      </c>
      <c r="K116" s="9">
        <f t="shared" si="705"/>
        <v>0</v>
      </c>
      <c r="L116" s="9">
        <f t="shared" si="705"/>
        <v>0</v>
      </c>
      <c r="M116" s="9">
        <f t="shared" si="705"/>
        <v>0</v>
      </c>
      <c r="N116" s="9">
        <f t="shared" si="705"/>
        <v>0</v>
      </c>
      <c r="O116" s="9">
        <f t="shared" si="705"/>
        <v>0</v>
      </c>
      <c r="P116" s="9">
        <f t="shared" si="705"/>
        <v>0</v>
      </c>
      <c r="Q116" s="9">
        <f t="shared" si="705"/>
        <v>0</v>
      </c>
      <c r="R116" s="9">
        <f t="shared" si="705"/>
        <v>0</v>
      </c>
      <c r="S116" s="9">
        <f t="shared" si="705"/>
        <v>0</v>
      </c>
      <c r="T116" s="9">
        <f t="shared" si="705"/>
        <v>0</v>
      </c>
      <c r="U116" s="9">
        <f t="shared" si="705"/>
        <v>0</v>
      </c>
      <c r="V116" s="9">
        <f t="shared" si="705"/>
        <v>0</v>
      </c>
      <c r="W116" s="9">
        <f t="shared" si="705"/>
        <v>0</v>
      </c>
      <c r="X116" s="9">
        <f t="shared" si="705"/>
        <v>0</v>
      </c>
      <c r="Y116" s="9">
        <f t="shared" si="705"/>
        <v>0</v>
      </c>
      <c r="Z116" s="9">
        <f t="shared" si="705"/>
        <v>0</v>
      </c>
      <c r="AA116" s="9">
        <f t="shared" si="705"/>
        <v>0</v>
      </c>
      <c r="AB116" s="9">
        <f t="shared" si="705"/>
        <v>0</v>
      </c>
      <c r="AC116" s="9">
        <f t="shared" si="705"/>
        <v>0</v>
      </c>
      <c r="AD116" s="9">
        <f t="shared" si="705"/>
        <v>0</v>
      </c>
      <c r="AE116" s="9">
        <f t="shared" si="705"/>
        <v>0</v>
      </c>
      <c r="AF116" s="9">
        <f t="shared" si="705"/>
        <v>0</v>
      </c>
      <c r="AG116" s="9">
        <f t="shared" si="705"/>
        <v>0</v>
      </c>
      <c r="AH116" s="9">
        <f t="shared" si="705"/>
        <v>0</v>
      </c>
      <c r="AI116" s="9">
        <f t="shared" si="705"/>
        <v>0</v>
      </c>
      <c r="AJ116" s="9">
        <f t="shared" si="705"/>
        <v>0</v>
      </c>
      <c r="AK116" s="9">
        <f t="shared" si="705"/>
        <v>0</v>
      </c>
      <c r="AL116" s="9">
        <f t="shared" ref="AL116:BI116" si="706">IF(AL2&gt;year_stop,0,$E$116)</f>
        <v>0</v>
      </c>
      <c r="AM116" s="9">
        <f t="shared" si="706"/>
        <v>0</v>
      </c>
      <c r="AN116" s="9">
        <f t="shared" si="706"/>
        <v>0</v>
      </c>
      <c r="AO116" s="9">
        <f t="shared" si="706"/>
        <v>0</v>
      </c>
      <c r="AP116" s="9">
        <f t="shared" si="706"/>
        <v>0</v>
      </c>
      <c r="AQ116" s="9">
        <f t="shared" si="706"/>
        <v>0</v>
      </c>
      <c r="AR116" s="9">
        <f t="shared" si="706"/>
        <v>0</v>
      </c>
      <c r="AS116" s="9">
        <f t="shared" si="706"/>
        <v>0</v>
      </c>
      <c r="AT116" s="9">
        <f t="shared" si="706"/>
        <v>0</v>
      </c>
      <c r="AU116" s="9">
        <f t="shared" si="706"/>
        <v>0</v>
      </c>
      <c r="AV116" s="9">
        <f t="shared" si="706"/>
        <v>0</v>
      </c>
      <c r="AW116" s="9">
        <f t="shared" si="706"/>
        <v>0</v>
      </c>
      <c r="AX116" s="9">
        <f t="shared" si="706"/>
        <v>0</v>
      </c>
      <c r="AY116" s="9">
        <f t="shared" si="706"/>
        <v>0</v>
      </c>
      <c r="AZ116" s="9">
        <f t="shared" si="706"/>
        <v>0</v>
      </c>
      <c r="BA116" s="9">
        <f t="shared" si="706"/>
        <v>0</v>
      </c>
      <c r="BB116" s="9">
        <f t="shared" si="706"/>
        <v>0</v>
      </c>
      <c r="BC116" s="9">
        <f t="shared" si="706"/>
        <v>0</v>
      </c>
      <c r="BD116" s="9">
        <f t="shared" si="706"/>
        <v>0</v>
      </c>
      <c r="BE116" s="9">
        <f t="shared" si="706"/>
        <v>0</v>
      </c>
      <c r="BF116" s="9">
        <f t="shared" si="706"/>
        <v>0</v>
      </c>
      <c r="BG116" s="9">
        <f t="shared" si="706"/>
        <v>0</v>
      </c>
      <c r="BH116" s="9">
        <f t="shared" si="706"/>
        <v>0</v>
      </c>
      <c r="BI116" s="9">
        <f t="shared" si="706"/>
        <v>0</v>
      </c>
    </row>
    <row r="117" spans="1:61" outlineLevel="1" x14ac:dyDescent="0.35">
      <c r="C117" t="s">
        <v>256</v>
      </c>
      <c r="D117" s="59" t="s">
        <v>233</v>
      </c>
      <c r="E117" s="30">
        <v>93.529802101436658</v>
      </c>
      <c r="F117" s="9">
        <f t="shared" ref="F117:AK117" si="707">IF(F2&gt;year_stop,0,$E$117)</f>
        <v>93.529802101436658</v>
      </c>
      <c r="G117" s="9">
        <f t="shared" si="707"/>
        <v>93.529802101436658</v>
      </c>
      <c r="H117" s="9">
        <f t="shared" si="707"/>
        <v>93.529802101436658</v>
      </c>
      <c r="I117" s="9">
        <f t="shared" si="707"/>
        <v>93.529802101436658</v>
      </c>
      <c r="J117" s="9">
        <f t="shared" si="707"/>
        <v>93.529802101436658</v>
      </c>
      <c r="K117" s="9">
        <f t="shared" si="707"/>
        <v>93.529802101436658</v>
      </c>
      <c r="L117" s="9">
        <f t="shared" si="707"/>
        <v>93.529802101436658</v>
      </c>
      <c r="M117" s="9">
        <f t="shared" si="707"/>
        <v>93.529802101436658</v>
      </c>
      <c r="N117" s="9">
        <f t="shared" si="707"/>
        <v>93.529802101436658</v>
      </c>
      <c r="O117" s="9">
        <f t="shared" si="707"/>
        <v>93.529802101436658</v>
      </c>
      <c r="P117" s="9">
        <f t="shared" si="707"/>
        <v>93.529802101436658</v>
      </c>
      <c r="Q117" s="9">
        <f t="shared" si="707"/>
        <v>93.529802101436658</v>
      </c>
      <c r="R117" s="9">
        <f t="shared" si="707"/>
        <v>93.529802101436658</v>
      </c>
      <c r="S117" s="9">
        <f t="shared" si="707"/>
        <v>93.529802101436658</v>
      </c>
      <c r="T117" s="9">
        <f t="shared" si="707"/>
        <v>93.529802101436658</v>
      </c>
      <c r="U117" s="9">
        <f t="shared" si="707"/>
        <v>93.529802101436658</v>
      </c>
      <c r="V117" s="9">
        <f t="shared" si="707"/>
        <v>93.529802101436658</v>
      </c>
      <c r="W117" s="9">
        <f t="shared" si="707"/>
        <v>93.529802101436658</v>
      </c>
      <c r="X117" s="9">
        <f t="shared" si="707"/>
        <v>93.529802101436658</v>
      </c>
      <c r="Y117" s="9">
        <f t="shared" si="707"/>
        <v>93.529802101436658</v>
      </c>
      <c r="Z117" s="9">
        <f t="shared" si="707"/>
        <v>93.529802101436658</v>
      </c>
      <c r="AA117" s="9">
        <f t="shared" si="707"/>
        <v>93.529802101436658</v>
      </c>
      <c r="AB117" s="9">
        <f t="shared" si="707"/>
        <v>93.529802101436658</v>
      </c>
      <c r="AC117" s="9">
        <f t="shared" si="707"/>
        <v>93.529802101436658</v>
      </c>
      <c r="AD117" s="9">
        <f t="shared" si="707"/>
        <v>93.529802101436658</v>
      </c>
      <c r="AE117" s="9">
        <f t="shared" si="707"/>
        <v>93.529802101436658</v>
      </c>
      <c r="AF117" s="9">
        <f t="shared" si="707"/>
        <v>93.529802101436658</v>
      </c>
      <c r="AG117" s="9">
        <f t="shared" si="707"/>
        <v>93.529802101436658</v>
      </c>
      <c r="AH117" s="9">
        <f t="shared" si="707"/>
        <v>93.529802101436658</v>
      </c>
      <c r="AI117" s="9">
        <f t="shared" si="707"/>
        <v>93.529802101436658</v>
      </c>
      <c r="AJ117" s="9">
        <f t="shared" si="707"/>
        <v>93.529802101436658</v>
      </c>
      <c r="AK117" s="9">
        <f t="shared" si="707"/>
        <v>93.529802101436658</v>
      </c>
      <c r="AL117" s="9">
        <f t="shared" ref="AL117:BI117" si="708">IF(AL2&gt;year_stop,0,$E$117)</f>
        <v>93.529802101436658</v>
      </c>
      <c r="AM117" s="9">
        <f t="shared" si="708"/>
        <v>93.529802101436658</v>
      </c>
      <c r="AN117" s="9">
        <f t="shared" si="708"/>
        <v>93.529802101436658</v>
      </c>
      <c r="AO117" s="9">
        <f t="shared" si="708"/>
        <v>93.529802101436658</v>
      </c>
      <c r="AP117" s="9">
        <f t="shared" si="708"/>
        <v>93.529802101436658</v>
      </c>
      <c r="AQ117" s="9">
        <f t="shared" si="708"/>
        <v>93.529802101436658</v>
      </c>
      <c r="AR117" s="9">
        <f t="shared" si="708"/>
        <v>93.529802101436658</v>
      </c>
      <c r="AS117" s="9">
        <f t="shared" si="708"/>
        <v>93.529802101436658</v>
      </c>
      <c r="AT117" s="9">
        <f t="shared" si="708"/>
        <v>93.529802101436658</v>
      </c>
      <c r="AU117" s="9">
        <f t="shared" si="708"/>
        <v>0</v>
      </c>
      <c r="AV117" s="9">
        <f t="shared" si="708"/>
        <v>0</v>
      </c>
      <c r="AW117" s="9">
        <f t="shared" si="708"/>
        <v>0</v>
      </c>
      <c r="AX117" s="9">
        <f t="shared" si="708"/>
        <v>0</v>
      </c>
      <c r="AY117" s="9">
        <f t="shared" si="708"/>
        <v>0</v>
      </c>
      <c r="AZ117" s="9">
        <f t="shared" si="708"/>
        <v>0</v>
      </c>
      <c r="BA117" s="9">
        <f t="shared" si="708"/>
        <v>0</v>
      </c>
      <c r="BB117" s="9">
        <f t="shared" si="708"/>
        <v>0</v>
      </c>
      <c r="BC117" s="9">
        <f t="shared" si="708"/>
        <v>0</v>
      </c>
      <c r="BD117" s="9">
        <f t="shared" si="708"/>
        <v>0</v>
      </c>
      <c r="BE117" s="9">
        <f t="shared" si="708"/>
        <v>0</v>
      </c>
      <c r="BF117" s="9">
        <f t="shared" si="708"/>
        <v>0</v>
      </c>
      <c r="BG117" s="9">
        <f t="shared" si="708"/>
        <v>0</v>
      </c>
      <c r="BH117" s="9">
        <f t="shared" si="708"/>
        <v>0</v>
      </c>
      <c r="BI117" s="9">
        <f t="shared" si="708"/>
        <v>0</v>
      </c>
    </row>
    <row r="118" spans="1:61" outlineLevel="1" x14ac:dyDescent="0.35">
      <c r="C118" t="s">
        <v>257</v>
      </c>
      <c r="D118" s="59" t="s">
        <v>233</v>
      </c>
      <c r="E118" s="30">
        <v>871.83158939892735</v>
      </c>
      <c r="F118" s="30">
        <f ca="1">F83</f>
        <v>871.83158939892735</v>
      </c>
      <c r="G118" s="30">
        <f t="shared" ref="G118:AP118" ca="1" si="709">G83</f>
        <v>871.83158939892735</v>
      </c>
      <c r="H118" s="30">
        <f t="shared" ca="1" si="709"/>
        <v>871.83158939892735</v>
      </c>
      <c r="I118" s="30">
        <f t="shared" ca="1" si="709"/>
        <v>871.83158939892735</v>
      </c>
      <c r="J118" s="30">
        <f t="shared" ca="1" si="709"/>
        <v>871.83158939892735</v>
      </c>
      <c r="K118" s="30">
        <f t="shared" ca="1" si="709"/>
        <v>871.83158939892735</v>
      </c>
      <c r="L118" s="30">
        <f t="shared" ca="1" si="709"/>
        <v>871.83158939892735</v>
      </c>
      <c r="M118" s="30">
        <f t="shared" ca="1" si="709"/>
        <v>871.83158939892735</v>
      </c>
      <c r="N118" s="30">
        <f t="shared" ca="1" si="709"/>
        <v>871.83158939892735</v>
      </c>
      <c r="O118" s="30">
        <f t="shared" ca="1" si="709"/>
        <v>871.83158939892735</v>
      </c>
      <c r="P118" s="30">
        <f t="shared" ca="1" si="709"/>
        <v>871.83158939892735</v>
      </c>
      <c r="Q118" s="30">
        <f t="shared" ca="1" si="709"/>
        <v>871.83158939892735</v>
      </c>
      <c r="R118" s="30">
        <f t="shared" ca="1" si="709"/>
        <v>871.83158939892735</v>
      </c>
      <c r="S118" s="30">
        <f t="shared" ca="1" si="709"/>
        <v>871.83158939892735</v>
      </c>
      <c r="T118" s="30">
        <f t="shared" ca="1" si="709"/>
        <v>871.83158939892735</v>
      </c>
      <c r="U118" s="30">
        <f t="shared" ca="1" si="709"/>
        <v>871.83158939892735</v>
      </c>
      <c r="V118" s="30">
        <f t="shared" ca="1" si="709"/>
        <v>871.83158939892735</v>
      </c>
      <c r="W118" s="30">
        <f t="shared" ca="1" si="709"/>
        <v>871.83158939892735</v>
      </c>
      <c r="X118" s="30">
        <f t="shared" ca="1" si="709"/>
        <v>871.83158939892735</v>
      </c>
      <c r="Y118" s="30">
        <f t="shared" ca="1" si="709"/>
        <v>871.83158939892735</v>
      </c>
      <c r="Z118" s="30">
        <f t="shared" ca="1" si="709"/>
        <v>871.83158939892735</v>
      </c>
      <c r="AA118" s="30">
        <f t="shared" ca="1" si="709"/>
        <v>871.83158939892735</v>
      </c>
      <c r="AB118" s="30">
        <f t="shared" ca="1" si="709"/>
        <v>871.83158939892735</v>
      </c>
      <c r="AC118" s="30">
        <f t="shared" ca="1" si="709"/>
        <v>871.83158939892735</v>
      </c>
      <c r="AD118" s="30">
        <f t="shared" ca="1" si="709"/>
        <v>871.83158939892735</v>
      </c>
      <c r="AE118" s="30">
        <f t="shared" ca="1" si="709"/>
        <v>871.83158939892735</v>
      </c>
      <c r="AF118" s="30">
        <f t="shared" ca="1" si="709"/>
        <v>871.83158939892735</v>
      </c>
      <c r="AG118" s="30">
        <f t="shared" ca="1" si="709"/>
        <v>871.83158939892735</v>
      </c>
      <c r="AH118" s="30">
        <f t="shared" ca="1" si="709"/>
        <v>871.83158939892735</v>
      </c>
      <c r="AI118" s="30">
        <f ca="1">AI83</f>
        <v>871.83158939892735</v>
      </c>
      <c r="AJ118" s="30">
        <f t="shared" ca="1" si="709"/>
        <v>871.83158939892735</v>
      </c>
      <c r="AK118" s="30">
        <f t="shared" ca="1" si="709"/>
        <v>871.83158939892735</v>
      </c>
      <c r="AL118" s="30">
        <f t="shared" ca="1" si="709"/>
        <v>871.83158939892735</v>
      </c>
      <c r="AM118" s="30">
        <f t="shared" ca="1" si="709"/>
        <v>1187.8295364669557</v>
      </c>
      <c r="AN118" s="30">
        <f t="shared" ca="1" si="709"/>
        <v>1556.6431930492586</v>
      </c>
      <c r="AO118" s="30">
        <f t="shared" ca="1" si="709"/>
        <v>2459.3879003940729</v>
      </c>
      <c r="AP118" s="30">
        <f t="shared" ca="1" si="709"/>
        <v>2967.0761584144361</v>
      </c>
      <c r="AQ118" s="30">
        <f t="shared" ref="AQ118:BI118" ca="1" si="710">AQ83</f>
        <v>3538.7236143756327</v>
      </c>
      <c r="AR118" s="30">
        <f t="shared" ca="1" si="710"/>
        <v>4176.8494376258977</v>
      </c>
      <c r="AS118" s="30">
        <f t="shared" ca="1" si="710"/>
        <v>4884.0560233984179</v>
      </c>
      <c r="AT118" s="30">
        <f t="shared" ca="1" si="710"/>
        <v>6486.4464303881505</v>
      </c>
      <c r="AU118" s="30">
        <f t="shared" ca="1" si="710"/>
        <v>0</v>
      </c>
      <c r="AV118" s="30">
        <f t="shared" ca="1" si="710"/>
        <v>0</v>
      </c>
      <c r="AW118" s="30">
        <f t="shared" ca="1" si="710"/>
        <v>0</v>
      </c>
      <c r="AX118" s="30">
        <f t="shared" ca="1" si="710"/>
        <v>0</v>
      </c>
      <c r="AY118" s="30">
        <f t="shared" ca="1" si="710"/>
        <v>0</v>
      </c>
      <c r="AZ118" s="30">
        <f t="shared" ca="1" si="710"/>
        <v>0</v>
      </c>
      <c r="BA118" s="30">
        <f t="shared" ca="1" si="710"/>
        <v>0</v>
      </c>
      <c r="BB118" s="30">
        <f t="shared" ca="1" si="710"/>
        <v>0</v>
      </c>
      <c r="BC118" s="30">
        <f t="shared" ca="1" si="710"/>
        <v>0</v>
      </c>
      <c r="BD118" s="30">
        <f t="shared" ca="1" si="710"/>
        <v>0</v>
      </c>
      <c r="BE118" s="30">
        <f t="shared" ca="1" si="710"/>
        <v>0</v>
      </c>
      <c r="BF118" s="30">
        <f t="shared" ca="1" si="710"/>
        <v>0</v>
      </c>
      <c r="BG118" s="30">
        <f t="shared" ca="1" si="710"/>
        <v>0</v>
      </c>
      <c r="BH118" s="30">
        <f t="shared" ca="1" si="710"/>
        <v>0</v>
      </c>
      <c r="BI118" s="30">
        <f t="shared" ca="1" si="710"/>
        <v>0</v>
      </c>
    </row>
    <row r="119" spans="1:61" outlineLevel="1" x14ac:dyDescent="0.35">
      <c r="C119" t="s">
        <v>258</v>
      </c>
      <c r="D119" s="59" t="s">
        <v>233</v>
      </c>
      <c r="E119" s="30">
        <v>726.52215729049703</v>
      </c>
      <c r="F119" s="9">
        <f t="shared" ref="F119:AP119" ca="1" si="711">F78</f>
        <v>931.00166768800887</v>
      </c>
      <c r="G119" s="9">
        <f t="shared" ca="1" si="711"/>
        <v>997.17600439925695</v>
      </c>
      <c r="H119" s="9">
        <f t="shared" ca="1" si="711"/>
        <v>1020.8443610997633</v>
      </c>
      <c r="I119" s="9">
        <f t="shared" ca="1" si="711"/>
        <v>1032.6748396713363</v>
      </c>
      <c r="J119" s="9">
        <f t="shared" ca="1" si="711"/>
        <v>1041.673582106848</v>
      </c>
      <c r="K119" s="9">
        <f t="shared" ca="1" si="711"/>
        <v>1160.7543810563625</v>
      </c>
      <c r="L119" s="9">
        <f t="shared" ca="1" si="711"/>
        <v>1219.3583896198193</v>
      </c>
      <c r="M119" s="9">
        <f t="shared" ca="1" si="711"/>
        <v>1238.4074302621254</v>
      </c>
      <c r="N119" s="9">
        <f t="shared" ca="1" si="711"/>
        <v>1246.0879189106474</v>
      </c>
      <c r="O119" s="9">
        <f t="shared" ca="1" si="711"/>
        <v>1250.8332761547097</v>
      </c>
      <c r="P119" s="9">
        <f t="shared" ca="1" si="711"/>
        <v>1255.1528111227071</v>
      </c>
      <c r="Q119" s="9">
        <f t="shared" ca="1" si="711"/>
        <v>1393.002269680389</v>
      </c>
      <c r="R119" s="9">
        <f t="shared" ca="1" si="711"/>
        <v>1452.8743583144437</v>
      </c>
      <c r="S119" s="9">
        <f t="shared" ca="1" si="711"/>
        <v>1470.493588325483</v>
      </c>
      <c r="T119" s="9">
        <f t="shared" ca="1" si="711"/>
        <v>1476.3682902780865</v>
      </c>
      <c r="U119" s="9">
        <f t="shared" ca="1" si="711"/>
        <v>1479.5853589798826</v>
      </c>
      <c r="V119" s="9">
        <f t="shared" ca="1" si="711"/>
        <v>1482.8113729486463</v>
      </c>
      <c r="W119" s="9">
        <f t="shared" ca="1" si="711"/>
        <v>1646.0518393857246</v>
      </c>
      <c r="X119" s="9">
        <f t="shared" ca="1" si="711"/>
        <v>1709.2109039782579</v>
      </c>
      <c r="Y119" s="9">
        <f t="shared" ca="1" si="711"/>
        <v>1726.826748881218</v>
      </c>
      <c r="Z119" s="9">
        <f t="shared" ca="1" si="711"/>
        <v>1732.0662111065826</v>
      </c>
      <c r="AA119" s="9">
        <f t="shared" ca="1" si="711"/>
        <v>1734.778751011303</v>
      </c>
      <c r="AB119" s="9">
        <f t="shared" ca="1" si="711"/>
        <v>1737.8282023429722</v>
      </c>
      <c r="AC119" s="9">
        <f t="shared" ca="1" si="711"/>
        <v>1929.2767067689038</v>
      </c>
      <c r="AD119" s="9">
        <f t="shared" ca="1" si="711"/>
        <v>1998.7344026140315</v>
      </c>
      <c r="AE119" s="9">
        <f t="shared" ca="1" si="711"/>
        <v>2017.4657437462281</v>
      </c>
      <c r="AF119" s="9">
        <f t="shared" ca="1" si="711"/>
        <v>2022.5659600411186</v>
      </c>
      <c r="AG119" s="9">
        <f t="shared" ca="1" si="711"/>
        <v>2025.0708254239644</v>
      </c>
      <c r="AH119" s="9">
        <f t="shared" ca="1" si="711"/>
        <v>2028.1697752432849</v>
      </c>
      <c r="AI119" s="9">
        <f t="shared" ca="1" si="711"/>
        <v>1975.0261366691716</v>
      </c>
      <c r="AJ119" s="9">
        <f t="shared" ca="1" si="711"/>
        <v>1876.4819545148885</v>
      </c>
      <c r="AK119" s="9">
        <f t="shared" ca="1" si="711"/>
        <v>1722.889651045143</v>
      </c>
      <c r="AL119" s="9">
        <f t="shared" ca="1" si="711"/>
        <v>1505.4583790315351</v>
      </c>
      <c r="AM119" s="9">
        <f t="shared" ca="1" si="711"/>
        <v>1214.4096302715584</v>
      </c>
      <c r="AN119" s="9">
        <f t="shared" ca="1" si="711"/>
        <v>874.09707767513089</v>
      </c>
      <c r="AO119" s="9">
        <f t="shared" ca="1" si="711"/>
        <v>414.78643259356187</v>
      </c>
      <c r="AP119" s="9">
        <f t="shared" ca="1" si="711"/>
        <v>-74.933961663753109</v>
      </c>
      <c r="AQ119" s="9">
        <f t="shared" ref="AQ119:BI119" ca="1" si="712">AQ78</f>
        <v>-623.3847488924655</v>
      </c>
      <c r="AR119" s="9">
        <f t="shared" ca="1" si="712"/>
        <v>-1233.4009536219492</v>
      </c>
      <c r="AS119" s="9">
        <f t="shared" ca="1" si="712"/>
        <v>-1907.8651836867728</v>
      </c>
      <c r="AT119" s="9">
        <f t="shared" ca="1" si="712"/>
        <v>-2560.0691999082655</v>
      </c>
      <c r="AU119" s="9">
        <f t="shared" ca="1" si="712"/>
        <v>0</v>
      </c>
      <c r="AV119" s="9">
        <f t="shared" ca="1" si="712"/>
        <v>0</v>
      </c>
      <c r="AW119" s="9">
        <f t="shared" ca="1" si="712"/>
        <v>0</v>
      </c>
      <c r="AX119" s="9">
        <f t="shared" ca="1" si="712"/>
        <v>0</v>
      </c>
      <c r="AY119" s="9">
        <f t="shared" ca="1" si="712"/>
        <v>0</v>
      </c>
      <c r="AZ119" s="9">
        <f t="shared" ca="1" si="712"/>
        <v>0</v>
      </c>
      <c r="BA119" s="9">
        <f t="shared" ca="1" si="712"/>
        <v>0</v>
      </c>
      <c r="BB119" s="9">
        <f t="shared" ca="1" si="712"/>
        <v>0</v>
      </c>
      <c r="BC119" s="9">
        <f t="shared" ca="1" si="712"/>
        <v>0</v>
      </c>
      <c r="BD119" s="9">
        <f t="shared" ca="1" si="712"/>
        <v>0</v>
      </c>
      <c r="BE119" s="9">
        <f t="shared" ca="1" si="712"/>
        <v>0</v>
      </c>
      <c r="BF119" s="9">
        <f t="shared" ca="1" si="712"/>
        <v>0</v>
      </c>
      <c r="BG119" s="9">
        <f t="shared" ca="1" si="712"/>
        <v>0</v>
      </c>
      <c r="BH119" s="9">
        <f t="shared" ca="1" si="712"/>
        <v>0</v>
      </c>
      <c r="BI119" s="9">
        <f t="shared" ca="1" si="712"/>
        <v>0</v>
      </c>
    </row>
    <row r="120" spans="1:61" outlineLevel="1" x14ac:dyDescent="0.35">
      <c r="C120" t="s">
        <v>386</v>
      </c>
      <c r="D120" s="59" t="s">
        <v>233</v>
      </c>
      <c r="E120" s="30">
        <f t="shared" ref="E120:G120" si="713">SUM(E109:E113)-SUM(E114:E119)</f>
        <v>0</v>
      </c>
      <c r="F120" s="30">
        <f t="shared" ca="1" si="713"/>
        <v>0</v>
      </c>
      <c r="G120" s="30">
        <f t="shared" ca="1" si="713"/>
        <v>0</v>
      </c>
      <c r="H120" s="9">
        <f t="shared" ref="H120:AP120" ca="1" si="714">SUM(H109:H113)-SUM(H114:H119)</f>
        <v>0</v>
      </c>
      <c r="I120" s="9">
        <f t="shared" ca="1" si="714"/>
        <v>0</v>
      </c>
      <c r="J120" s="9">
        <f t="shared" ca="1" si="714"/>
        <v>0</v>
      </c>
      <c r="K120" s="9">
        <f t="shared" ca="1" si="714"/>
        <v>0</v>
      </c>
      <c r="L120" s="9">
        <f t="shared" ca="1" si="714"/>
        <v>0</v>
      </c>
      <c r="M120" s="9">
        <f t="shared" ca="1" si="714"/>
        <v>0</v>
      </c>
      <c r="N120" s="9">
        <f t="shared" ca="1" si="714"/>
        <v>0</v>
      </c>
      <c r="O120" s="9">
        <f t="shared" ca="1" si="714"/>
        <v>0</v>
      </c>
      <c r="P120" s="9">
        <f t="shared" ca="1" si="714"/>
        <v>0</v>
      </c>
      <c r="Q120" s="9">
        <f t="shared" ca="1" si="714"/>
        <v>0</v>
      </c>
      <c r="R120" s="9">
        <f t="shared" ca="1" si="714"/>
        <v>0</v>
      </c>
      <c r="S120" s="9">
        <f t="shared" ca="1" si="714"/>
        <v>0</v>
      </c>
      <c r="T120" s="9">
        <f t="shared" ca="1" si="714"/>
        <v>0</v>
      </c>
      <c r="U120" s="9">
        <f t="shared" ca="1" si="714"/>
        <v>0</v>
      </c>
      <c r="V120" s="9">
        <f t="shared" ca="1" si="714"/>
        <v>0</v>
      </c>
      <c r="W120" s="9">
        <f t="shared" ca="1" si="714"/>
        <v>0</v>
      </c>
      <c r="X120" s="9">
        <f t="shared" ca="1" si="714"/>
        <v>0</v>
      </c>
      <c r="Y120" s="9">
        <f t="shared" ca="1" si="714"/>
        <v>0</v>
      </c>
      <c r="Z120" s="9">
        <f t="shared" ca="1" si="714"/>
        <v>0</v>
      </c>
      <c r="AA120" s="9">
        <f t="shared" ca="1" si="714"/>
        <v>0</v>
      </c>
      <c r="AB120" s="9">
        <f t="shared" ca="1" si="714"/>
        <v>0</v>
      </c>
      <c r="AC120" s="9">
        <f t="shared" ca="1" si="714"/>
        <v>0</v>
      </c>
      <c r="AD120" s="9">
        <f t="shared" ca="1" si="714"/>
        <v>0</v>
      </c>
      <c r="AE120" s="9">
        <f t="shared" ca="1" si="714"/>
        <v>0</v>
      </c>
      <c r="AF120" s="9">
        <f t="shared" ca="1" si="714"/>
        <v>0</v>
      </c>
      <c r="AG120" s="9">
        <f t="shared" ca="1" si="714"/>
        <v>0</v>
      </c>
      <c r="AH120" s="9">
        <f t="shared" ca="1" si="714"/>
        <v>0</v>
      </c>
      <c r="AI120" s="9">
        <f t="shared" ca="1" si="714"/>
        <v>0</v>
      </c>
      <c r="AJ120" s="9">
        <f t="shared" ca="1" si="714"/>
        <v>0</v>
      </c>
      <c r="AK120" s="9">
        <f t="shared" ca="1" si="714"/>
        <v>0</v>
      </c>
      <c r="AL120" s="9">
        <f t="shared" ca="1" si="714"/>
        <v>0</v>
      </c>
      <c r="AM120" s="9">
        <f t="shared" ca="1" si="714"/>
        <v>0</v>
      </c>
      <c r="AN120" s="9">
        <f t="shared" ca="1" si="714"/>
        <v>0</v>
      </c>
      <c r="AO120" s="9">
        <f t="shared" ca="1" si="714"/>
        <v>0</v>
      </c>
      <c r="AP120" s="9">
        <f t="shared" ca="1" si="714"/>
        <v>0</v>
      </c>
      <c r="AQ120" s="9">
        <f t="shared" ref="AQ120:BI120" ca="1" si="715">SUM(AQ109:AQ113)-SUM(AQ114:AQ119)</f>
        <v>0</v>
      </c>
      <c r="AR120" s="9">
        <f t="shared" ca="1" si="715"/>
        <v>0</v>
      </c>
      <c r="AS120" s="9">
        <f t="shared" ca="1" si="715"/>
        <v>0</v>
      </c>
      <c r="AT120" s="9">
        <f t="shared" ca="1" si="715"/>
        <v>0</v>
      </c>
      <c r="AU120" s="9">
        <f t="shared" ca="1" si="715"/>
        <v>0</v>
      </c>
      <c r="AV120" s="9">
        <f t="shared" ca="1" si="715"/>
        <v>0</v>
      </c>
      <c r="AW120" s="9">
        <f t="shared" ca="1" si="715"/>
        <v>0</v>
      </c>
      <c r="AX120" s="9">
        <f t="shared" ca="1" si="715"/>
        <v>0</v>
      </c>
      <c r="AY120" s="9">
        <f t="shared" ca="1" si="715"/>
        <v>0</v>
      </c>
      <c r="AZ120" s="9">
        <f t="shared" ca="1" si="715"/>
        <v>0</v>
      </c>
      <c r="BA120" s="9">
        <f t="shared" ca="1" si="715"/>
        <v>0</v>
      </c>
      <c r="BB120" s="9">
        <f t="shared" ca="1" si="715"/>
        <v>0</v>
      </c>
      <c r="BC120" s="9">
        <f t="shared" ca="1" si="715"/>
        <v>0</v>
      </c>
      <c r="BD120" s="9">
        <f t="shared" ca="1" si="715"/>
        <v>0</v>
      </c>
      <c r="BE120" s="9">
        <f t="shared" ca="1" si="715"/>
        <v>0</v>
      </c>
      <c r="BF120" s="9">
        <f t="shared" ca="1" si="715"/>
        <v>0</v>
      </c>
      <c r="BG120" s="9">
        <f t="shared" ca="1" si="715"/>
        <v>0</v>
      </c>
      <c r="BH120" s="9">
        <f t="shared" ca="1" si="715"/>
        <v>0</v>
      </c>
      <c r="BI120" s="9">
        <f t="shared" ca="1" si="715"/>
        <v>0</v>
      </c>
    </row>
    <row r="121" spans="1:61" outlineLevel="1" x14ac:dyDescent="0.35">
      <c r="C121" s="56" t="s">
        <v>387</v>
      </c>
      <c r="D121" s="59" t="s">
        <v>233</v>
      </c>
      <c r="E121" s="57">
        <f ca="1">SUM(F120:AP120)</f>
        <v>0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</row>
    <row r="122" spans="1:61" outlineLevel="1" x14ac:dyDescent="0.35"/>
    <row r="123" spans="1:61" s="53" customFormat="1" x14ac:dyDescent="0.35">
      <c r="A123" s="51" t="s">
        <v>388</v>
      </c>
      <c r="B123" s="52"/>
      <c r="C123" s="51"/>
      <c r="D123" s="51"/>
      <c r="E123" s="51"/>
    </row>
    <row r="124" spans="1:61" outlineLevel="1" x14ac:dyDescent="0.35"/>
    <row r="125" spans="1:61" s="23" customFormat="1" ht="15" outlineLevel="1" thickBot="1" x14ac:dyDescent="0.4">
      <c r="A125" s="21" t="s">
        <v>347</v>
      </c>
      <c r="B125" s="22"/>
      <c r="C125" s="21"/>
      <c r="D125" s="21"/>
      <c r="E125" s="21"/>
    </row>
    <row r="126" spans="1:61" outlineLevel="1" x14ac:dyDescent="0.35">
      <c r="A126" s="7" t="s">
        <v>301</v>
      </c>
      <c r="D126" s="59"/>
      <c r="E126" s="43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</row>
    <row r="127" spans="1:61" outlineLevel="1" x14ac:dyDescent="0.35">
      <c r="C127" t="s">
        <v>389</v>
      </c>
      <c r="D127" s="59" t="s">
        <v>233</v>
      </c>
      <c r="E127" s="43">
        <f t="shared" ref="E127:E133" si="716">SUM(F127:BI127)</f>
        <v>4794.0870609184876</v>
      </c>
      <c r="F127" s="30">
        <f>IF(F2&lt;smelter_start,revenue!F172,0)</f>
        <v>1177.5347617271245</v>
      </c>
      <c r="G127" s="30">
        <f>IF(G2&lt;smelter_start,revenue!G172,0)</f>
        <v>1191.4174454669887</v>
      </c>
      <c r="H127" s="30">
        <f>IF(H2&lt;smelter_start,revenue!H172,0)</f>
        <v>1205.462636226056</v>
      </c>
      <c r="I127" s="30">
        <f>IF(I2&lt;smelter_start,revenue!I172,0)</f>
        <v>1219.6722174983183</v>
      </c>
      <c r="J127" s="30">
        <f>IF(J2&lt;smelter_start,revenue!J172,0)</f>
        <v>0</v>
      </c>
      <c r="K127" s="30">
        <f>IF(K2&lt;smelter_start,revenue!K172,0)</f>
        <v>0</v>
      </c>
      <c r="L127" s="30">
        <f>IF(L2&lt;smelter_start,revenue!L172,0)</f>
        <v>0</v>
      </c>
      <c r="M127" s="30">
        <f>IF(M2&lt;smelter_start,revenue!M172,0)</f>
        <v>0</v>
      </c>
      <c r="N127" s="30">
        <f>IF(N2&lt;smelter_start,revenue!N172,0)</f>
        <v>0</v>
      </c>
      <c r="O127" s="30">
        <f>IF(O2&lt;smelter_start,revenue!O172,0)</f>
        <v>0</v>
      </c>
      <c r="P127" s="30">
        <f>IF(P2&lt;smelter_start,revenue!P172,0)</f>
        <v>0</v>
      </c>
      <c r="Q127" s="30">
        <f>IF(Q2&lt;smelter_start,revenue!Q172,0)</f>
        <v>0</v>
      </c>
      <c r="R127" s="30">
        <f>IF(R2&lt;smelter_start,revenue!R172,0)</f>
        <v>0</v>
      </c>
      <c r="S127" s="30">
        <f>IF(S2&lt;smelter_start,revenue!S172,0)</f>
        <v>0</v>
      </c>
      <c r="T127" s="30">
        <f>IF(T2&lt;smelter_start,revenue!T172,0)</f>
        <v>0</v>
      </c>
      <c r="U127" s="30">
        <f>IF(U2&lt;smelter_start,revenue!U172,0)</f>
        <v>0</v>
      </c>
      <c r="V127" s="30">
        <f>IF(V2&lt;smelter_start,revenue!V172,0)</f>
        <v>0</v>
      </c>
      <c r="W127" s="30">
        <f>IF(W2&lt;smelter_start,revenue!W172,0)</f>
        <v>0</v>
      </c>
      <c r="X127" s="30">
        <f>IF(X2&lt;smelter_start,revenue!X172,0)</f>
        <v>0</v>
      </c>
      <c r="Y127" s="30">
        <f>IF(Y2&lt;smelter_start,revenue!Y172,0)</f>
        <v>0</v>
      </c>
      <c r="Z127" s="30">
        <f>IF(Z2&lt;smelter_start,revenue!Z172,0)</f>
        <v>0</v>
      </c>
      <c r="AA127" s="30">
        <f>IF(AA2&lt;smelter_start,revenue!AA172,0)</f>
        <v>0</v>
      </c>
      <c r="AB127" s="30">
        <f>IF(AB2&lt;smelter_start,revenue!AB172,0)</f>
        <v>0</v>
      </c>
      <c r="AC127" s="30">
        <f>IF(AC2&lt;smelter_start,revenue!AC172,0)</f>
        <v>0</v>
      </c>
      <c r="AD127" s="30">
        <f>IF(AD2&lt;smelter_start,revenue!AD172,0)</f>
        <v>0</v>
      </c>
      <c r="AE127" s="30">
        <f>IF(AE2&lt;smelter_start,revenue!AE172,0)</f>
        <v>0</v>
      </c>
      <c r="AF127" s="30">
        <f>IF(AF2&lt;smelter_start,revenue!AF172,0)</f>
        <v>0</v>
      </c>
      <c r="AG127" s="30">
        <f>IF(AG2&lt;smelter_start,revenue!AG172,0)</f>
        <v>0</v>
      </c>
      <c r="AH127" s="30">
        <f>IF(AH2&lt;smelter_start,revenue!AH172,0)</f>
        <v>0</v>
      </c>
      <c r="AI127" s="30">
        <f>IF(AI2&lt;smelter_start,revenue!AI172,0)</f>
        <v>0</v>
      </c>
      <c r="AJ127" s="30">
        <f>IF(AJ2&lt;smelter_start,revenue!AJ172,0)</f>
        <v>0</v>
      </c>
      <c r="AK127" s="30">
        <f>IF(AK2&lt;smelter_start,revenue!AK172,0)</f>
        <v>0</v>
      </c>
      <c r="AL127" s="30">
        <f>IF(AL2&lt;smelter_start,revenue!AL172,0)</f>
        <v>0</v>
      </c>
      <c r="AM127" s="30">
        <f>IF(AM2&lt;smelter_start,revenue!AM172,0)</f>
        <v>0</v>
      </c>
      <c r="AN127" s="30">
        <f>IF(AN2&lt;smelter_start,revenue!AN172,0)</f>
        <v>0</v>
      </c>
      <c r="AO127" s="30">
        <f>IF(AO2&lt;smelter_start,revenue!AO172,0)</f>
        <v>0</v>
      </c>
      <c r="AP127" s="30">
        <f>IF(AP2&lt;smelter_start,revenue!AP172,0)</f>
        <v>0</v>
      </c>
      <c r="AQ127" s="30">
        <f>IF(AQ2&lt;smelter_start,revenue!AQ172,0)</f>
        <v>0</v>
      </c>
      <c r="AR127" s="30">
        <f>IF(AR2&lt;smelter_start,revenue!AR172,0)</f>
        <v>0</v>
      </c>
      <c r="AS127" s="30">
        <f>IF(AS2&lt;smelter_start,revenue!AS172,0)</f>
        <v>0</v>
      </c>
      <c r="AT127" s="30">
        <f>IF(AT2&lt;smelter_start,revenue!AT172,0)</f>
        <v>0</v>
      </c>
      <c r="AU127" s="30">
        <f>IF(AU2&lt;smelter_start,revenue!AU172,0)</f>
        <v>0</v>
      </c>
      <c r="AV127" s="30">
        <f>IF(AV2&lt;smelter_start,revenue!AV172,0)</f>
        <v>0</v>
      </c>
      <c r="AW127" s="30">
        <f>IF(AW2&lt;smelter_start,revenue!AW172,0)</f>
        <v>0</v>
      </c>
      <c r="AX127" s="30">
        <f>IF(AX2&lt;smelter_start,revenue!AX172,0)</f>
        <v>0</v>
      </c>
      <c r="AY127" s="30">
        <f>IF(AY2&lt;smelter_start,revenue!AY172,0)</f>
        <v>0</v>
      </c>
      <c r="AZ127" s="30">
        <f>IF(AZ2&lt;smelter_start,revenue!AZ172,0)</f>
        <v>0</v>
      </c>
      <c r="BA127" s="30">
        <f>IF(BA2&lt;smelter_start,revenue!BA172,0)</f>
        <v>0</v>
      </c>
      <c r="BB127" s="30">
        <f>IF(BB2&lt;smelter_start,revenue!BB172,0)</f>
        <v>0</v>
      </c>
      <c r="BC127" s="30">
        <f>IF(BC2&lt;smelter_start,revenue!BC172,0)</f>
        <v>0</v>
      </c>
      <c r="BD127" s="30">
        <f>IF(BD2&lt;smelter_start,revenue!BD172,0)</f>
        <v>0</v>
      </c>
      <c r="BE127" s="30">
        <f>IF(BE2&lt;smelter_start,revenue!BE172,0)</f>
        <v>0</v>
      </c>
      <c r="BF127" s="30">
        <f>IF(BF2&lt;smelter_start,revenue!BF172,0)</f>
        <v>0</v>
      </c>
      <c r="BG127" s="30">
        <f>IF(BG2&lt;smelter_start,revenue!BG172,0)</f>
        <v>0</v>
      </c>
      <c r="BH127" s="30">
        <f>IF(BH2&lt;smelter_start,revenue!BH172,0)</f>
        <v>0</v>
      </c>
      <c r="BI127" s="30">
        <f>IF(BI2&lt;smelter_start,revenue!BI172,0)</f>
        <v>0</v>
      </c>
    </row>
    <row r="128" spans="1:61" outlineLevel="1" x14ac:dyDescent="0.35">
      <c r="C128" t="s">
        <v>390</v>
      </c>
      <c r="D128" s="59" t="s">
        <v>233</v>
      </c>
      <c r="E128" s="43">
        <f t="shared" si="716"/>
        <v>8617.7847480527744</v>
      </c>
      <c r="F128" s="30">
        <f>revenue!F173</f>
        <v>112.38833838017213</v>
      </c>
      <c r="G128" s="30">
        <f>revenue!G173</f>
        <v>113.9994496429035</v>
      </c>
      <c r="H128" s="30">
        <f>revenue!H173</f>
        <v>115.63334549050693</v>
      </c>
      <c r="I128" s="30">
        <f>revenue!I173</f>
        <v>117.29034544832199</v>
      </c>
      <c r="J128" s="30">
        <f>revenue!J173</f>
        <v>118.97077349831389</v>
      </c>
      <c r="K128" s="30">
        <f>revenue!K173</f>
        <v>120.6749581410003</v>
      </c>
      <c r="L128" s="30">
        <f>revenue!L173</f>
        <v>137.72161261752851</v>
      </c>
      <c r="M128" s="30">
        <f>revenue!M173</f>
        <v>139.69376157302858</v>
      </c>
      <c r="N128" s="30">
        <f>revenue!N173</f>
        <v>141.69378378646036</v>
      </c>
      <c r="O128" s="30">
        <f>revenue!O173</f>
        <v>143.72207001438215</v>
      </c>
      <c r="P128" s="30">
        <f>revenue!P173</f>
        <v>145.77901646268577</v>
      </c>
      <c r="Q128" s="30">
        <f>revenue!Q173</f>
        <v>147.8650248623174</v>
      </c>
      <c r="R128" s="30">
        <f>revenue!R173</f>
        <v>166.66299750496998</v>
      </c>
      <c r="S128" s="30">
        <f>revenue!S173</f>
        <v>169.04709070988591</v>
      </c>
      <c r="T128" s="30">
        <f>revenue!T173</f>
        <v>171.4648589654758</v>
      </c>
      <c r="U128" s="30">
        <f>revenue!U173</f>
        <v>173.91677420411096</v>
      </c>
      <c r="V128" s="30">
        <f>revenue!V173</f>
        <v>176.40331493847421</v>
      </c>
      <c r="W128" s="30">
        <f>revenue!W173</f>
        <v>178.92496635299253</v>
      </c>
      <c r="X128" s="30">
        <f>revenue!X173</f>
        <v>199.64868087129267</v>
      </c>
      <c r="Y128" s="30">
        <f>revenue!Y173</f>
        <v>202.50173666785508</v>
      </c>
      <c r="Z128" s="30">
        <f>revenue!Z173</f>
        <v>205.39506767687161</v>
      </c>
      <c r="AA128" s="30">
        <f>revenue!AA173</f>
        <v>208.32923813672468</v>
      </c>
      <c r="AB128" s="30">
        <f>revenue!AB173</f>
        <v>211.30482015181292</v>
      </c>
      <c r="AC128" s="30">
        <f>revenue!AC173</f>
        <v>214.32239380184188</v>
      </c>
      <c r="AD128" s="30">
        <f>revenue!AD173</f>
        <v>237.16326922123184</v>
      </c>
      <c r="AE128" s="30">
        <f>revenue!AE173</f>
        <v>240.54909315559163</v>
      </c>
      <c r="AF128" s="30">
        <f>revenue!AF173</f>
        <v>243.98268547702364</v>
      </c>
      <c r="AG128" s="30">
        <f>revenue!AG173</f>
        <v>247.46471517614097</v>
      </c>
      <c r="AH128" s="30">
        <f>revenue!AH173</f>
        <v>250.99586056826649</v>
      </c>
      <c r="AI128" s="30">
        <f>revenue!AI173</f>
        <v>254.57680942298288</v>
      </c>
      <c r="AJ128" s="30">
        <f>revenue!AJ173</f>
        <v>279.74488964148884</v>
      </c>
      <c r="AK128" s="30">
        <f>revenue!AK173</f>
        <v>283.73482084851094</v>
      </c>
      <c r="AL128" s="30">
        <f>revenue!AL173</f>
        <v>287.78101165356583</v>
      </c>
      <c r="AM128" s="30">
        <f>revenue!AM173</f>
        <v>291.88424970581201</v>
      </c>
      <c r="AN128" s="30">
        <f>revenue!AN173</f>
        <v>296.04533363106282</v>
      </c>
      <c r="AO128" s="30">
        <f>revenue!AO173</f>
        <v>300.26507318427656</v>
      </c>
      <c r="AP128" s="30">
        <f>revenue!AP173</f>
        <v>327.99081087870729</v>
      </c>
      <c r="AQ128" s="30">
        <f>revenue!AQ173</f>
        <v>332.66454664146858</v>
      </c>
      <c r="AR128" s="30">
        <f>revenue!AR173</f>
        <v>337.40414773798233</v>
      </c>
      <c r="AS128" s="30">
        <f>revenue!AS173</f>
        <v>342.21053600148377</v>
      </c>
      <c r="AT128" s="30">
        <f>revenue!AT173</f>
        <v>229.97247520724778</v>
      </c>
      <c r="AU128" s="30">
        <f>revenue!AU173</f>
        <v>0</v>
      </c>
      <c r="AV128" s="30">
        <f>revenue!AV173</f>
        <v>0</v>
      </c>
      <c r="AW128" s="30">
        <f>revenue!AW173</f>
        <v>0</v>
      </c>
      <c r="AX128" s="30">
        <f>revenue!AX173</f>
        <v>0</v>
      </c>
      <c r="AY128" s="30">
        <f>revenue!AY173</f>
        <v>0</v>
      </c>
      <c r="AZ128" s="30">
        <f>revenue!AZ173</f>
        <v>0</v>
      </c>
      <c r="BA128" s="30">
        <f>revenue!BA173</f>
        <v>0</v>
      </c>
      <c r="BB128" s="30">
        <f>revenue!BB173</f>
        <v>0</v>
      </c>
      <c r="BC128" s="30">
        <f>revenue!BC173</f>
        <v>0</v>
      </c>
      <c r="BD128" s="30">
        <f>revenue!BD173</f>
        <v>0</v>
      </c>
      <c r="BE128" s="30">
        <f>revenue!BE173</f>
        <v>0</v>
      </c>
      <c r="BF128" s="30">
        <f>revenue!BF173</f>
        <v>0</v>
      </c>
      <c r="BG128" s="30">
        <f>revenue!BG173</f>
        <v>0</v>
      </c>
      <c r="BH128" s="30">
        <f>revenue!BH173</f>
        <v>0</v>
      </c>
      <c r="BI128" s="30">
        <f>revenue!BI173</f>
        <v>0</v>
      </c>
    </row>
    <row r="129" spans="2:61" outlineLevel="1" x14ac:dyDescent="0.35">
      <c r="C129" t="s">
        <v>391</v>
      </c>
      <c r="D129" s="59" t="s">
        <v>233</v>
      </c>
      <c r="E129" s="43">
        <f t="shared" si="716"/>
        <v>89374.55737750433</v>
      </c>
      <c r="F129" s="30">
        <f>revenue!F216</f>
        <v>0</v>
      </c>
      <c r="G129" s="30">
        <f>revenue!G216</f>
        <v>0</v>
      </c>
      <c r="H129" s="30">
        <f>revenue!H216</f>
        <v>0</v>
      </c>
      <c r="I129" s="30">
        <f>revenue!I216</f>
        <v>0</v>
      </c>
      <c r="J129" s="30">
        <f>revenue!J216</f>
        <v>1371.9419051635689</v>
      </c>
      <c r="K129" s="30">
        <f>revenue!K216</f>
        <v>1388.1645304073079</v>
      </c>
      <c r="L129" s="30">
        <f>revenue!L216</f>
        <v>1580.1512770834163</v>
      </c>
      <c r="M129" s="30">
        <f>revenue!M216</f>
        <v>1598.8357338852275</v>
      </c>
      <c r="N129" s="30">
        <f>revenue!N216</f>
        <v>1617.7410466900378</v>
      </c>
      <c r="O129" s="30">
        <f>revenue!O216</f>
        <v>1636.869825555938</v>
      </c>
      <c r="P129" s="30">
        <f>revenue!P216</f>
        <v>1656.2247113828967</v>
      </c>
      <c r="Q129" s="30">
        <f>revenue!Q216</f>
        <v>1675.8083762771798</v>
      </c>
      <c r="R129" s="30">
        <f>revenue!R216</f>
        <v>1884.026137688975</v>
      </c>
      <c r="S129" s="30">
        <f>revenue!S216</f>
        <v>1906.303211045539</v>
      </c>
      <c r="T129" s="30">
        <f>revenue!T216</f>
        <v>1928.8436025498795</v>
      </c>
      <c r="U129" s="30">
        <f>revenue!U216</f>
        <v>1951.6504240492627</v>
      </c>
      <c r="V129" s="30">
        <f>revenue!V216</f>
        <v>1974.7268241620779</v>
      </c>
      <c r="W129" s="30">
        <f>revenue!W216</f>
        <v>1998.0759887123133</v>
      </c>
      <c r="X129" s="30">
        <f>revenue!X216</f>
        <v>2223.8712552860852</v>
      </c>
      <c r="Y129" s="30">
        <f>revenue!Y216</f>
        <v>2250.1660974010529</v>
      </c>
      <c r="Z129" s="30">
        <f>revenue!Z216</f>
        <v>2276.7717440376723</v>
      </c>
      <c r="AA129" s="30">
        <f>revenue!AA216</f>
        <v>2303.6918682001728</v>
      </c>
      <c r="AB129" s="30">
        <f>revenue!AB216</f>
        <v>2330.9301862946204</v>
      </c>
      <c r="AC129" s="30">
        <f>revenue!AC216</f>
        <v>2358.4904586417442</v>
      </c>
      <c r="AD129" s="30">
        <f>revenue!AD216</f>
        <v>2603.3198072681607</v>
      </c>
      <c r="AE129" s="30">
        <f>revenue!AE216</f>
        <v>2634.1005055305295</v>
      </c>
      <c r="AF129" s="30">
        <f>revenue!AF216</f>
        <v>2665.2450262536636</v>
      </c>
      <c r="AG129" s="30">
        <f>revenue!AG216</f>
        <v>2696.7576689610437</v>
      </c>
      <c r="AH129" s="30">
        <f>revenue!AH216</f>
        <v>2728.6427839810049</v>
      </c>
      <c r="AI129" s="30">
        <f>revenue!AI216</f>
        <v>2760.9047730470106</v>
      </c>
      <c r="AJ129" s="30">
        <f>revenue!AJ216</f>
        <v>3026.3437640638072</v>
      </c>
      <c r="AK129" s="30">
        <f>revenue!AK216</f>
        <v>3062.1253443388941</v>
      </c>
      <c r="AL129" s="30">
        <f>revenue!AL216</f>
        <v>3098.3298512166775</v>
      </c>
      <c r="AM129" s="30">
        <f>revenue!AM216</f>
        <v>3134.9622826555633</v>
      </c>
      <c r="AN129" s="30">
        <f>revenue!AN216</f>
        <v>3172.0276956715329</v>
      </c>
      <c r="AO129" s="30">
        <f>revenue!AO216</f>
        <v>3209.53120703595</v>
      </c>
      <c r="AP129" s="30">
        <f>revenue!AP216</f>
        <v>3497.2839935186439</v>
      </c>
      <c r="AQ129" s="30">
        <f>revenue!AQ216</f>
        <v>3538.632779141481</v>
      </c>
      <c r="AR129" s="30">
        <f>revenue!AR216</f>
        <v>3580.4702878534899</v>
      </c>
      <c r="AS129" s="30">
        <f>revenue!AS216</f>
        <v>3622.802295125578</v>
      </c>
      <c r="AT129" s="30">
        <f>revenue!AT216</f>
        <v>2429.7921073263083</v>
      </c>
      <c r="AU129" s="30">
        <f>revenue!AU216</f>
        <v>0</v>
      </c>
      <c r="AV129" s="30">
        <f>revenue!AV216</f>
        <v>0</v>
      </c>
      <c r="AW129" s="30">
        <f>revenue!AW216</f>
        <v>0</v>
      </c>
      <c r="AX129" s="30">
        <f>revenue!AX216</f>
        <v>0</v>
      </c>
      <c r="AY129" s="30">
        <f>revenue!AY216</f>
        <v>0</v>
      </c>
      <c r="AZ129" s="30">
        <f>revenue!AZ216</f>
        <v>0</v>
      </c>
      <c r="BA129" s="30">
        <f>revenue!BA216</f>
        <v>0</v>
      </c>
      <c r="BB129" s="30">
        <f>revenue!BB216</f>
        <v>0</v>
      </c>
      <c r="BC129" s="30">
        <f>revenue!BC216</f>
        <v>0</v>
      </c>
      <c r="BD129" s="30">
        <f>revenue!BD216</f>
        <v>0</v>
      </c>
      <c r="BE129" s="30">
        <f>revenue!BE216</f>
        <v>0</v>
      </c>
      <c r="BF129" s="30">
        <f>revenue!BF216</f>
        <v>0</v>
      </c>
      <c r="BG129" s="30">
        <f>revenue!BG216</f>
        <v>0</v>
      </c>
      <c r="BH129" s="30">
        <f>revenue!BH216</f>
        <v>0</v>
      </c>
      <c r="BI129" s="30">
        <f>revenue!BI216</f>
        <v>0</v>
      </c>
    </row>
    <row r="130" spans="2:61" outlineLevel="1" x14ac:dyDescent="0.35">
      <c r="C130" t="s">
        <v>116</v>
      </c>
      <c r="D130" s="59" t="s">
        <v>233</v>
      </c>
      <c r="E130" s="43">
        <f t="shared" si="716"/>
        <v>999.24601938890873</v>
      </c>
      <c r="F130" s="30">
        <f>revenue!F218</f>
        <v>0</v>
      </c>
      <c r="G130" s="30">
        <f>revenue!G218</f>
        <v>0</v>
      </c>
      <c r="H130" s="30">
        <f>revenue!H218</f>
        <v>0</v>
      </c>
      <c r="I130" s="30">
        <f>revenue!I218</f>
        <v>0</v>
      </c>
      <c r="J130" s="30">
        <f>revenue!J218</f>
        <v>16.313612379331214</v>
      </c>
      <c r="K130" s="30">
        <f>revenue!K218</f>
        <v>16.457245253252786</v>
      </c>
      <c r="L130" s="30">
        <f>revenue!L218</f>
        <v>18.677410582432664</v>
      </c>
      <c r="M130" s="30">
        <f>revenue!M218</f>
        <v>18.841855470357476</v>
      </c>
      <c r="N130" s="30">
        <f>revenue!N218</f>
        <v>19.007748210009133</v>
      </c>
      <c r="O130" s="30">
        <f>revenue!O218</f>
        <v>19.175101548969188</v>
      </c>
      <c r="P130" s="30">
        <f>revenue!P218</f>
        <v>19.343928347055062</v>
      </c>
      <c r="Q130" s="30">
        <f>revenue!Q218</f>
        <v>19.514241577308134</v>
      </c>
      <c r="R130" s="30">
        <f>revenue!R218</f>
        <v>21.87339369665635</v>
      </c>
      <c r="S130" s="30">
        <f>revenue!S218</f>
        <v>22.065977553990685</v>
      </c>
      <c r="T130" s="30">
        <f>revenue!T218</f>
        <v>22.260257012045251</v>
      </c>
      <c r="U130" s="30">
        <f>revenue!U218</f>
        <v>22.456246999702657</v>
      </c>
      <c r="V130" s="30">
        <f>revenue!V218</f>
        <v>22.653962577286602</v>
      </c>
      <c r="W130" s="30">
        <f>revenue!W218</f>
        <v>22.853418937719081</v>
      </c>
      <c r="X130" s="30">
        <f>revenue!X218</f>
        <v>25.36009454845663</v>
      </c>
      <c r="Y130" s="30">
        <f>revenue!Y218</f>
        <v>25.583376993706622</v>
      </c>
      <c r="Z130" s="30">
        <f>revenue!Z218</f>
        <v>25.808625324780166</v>
      </c>
      <c r="AA130" s="30">
        <f>revenue!AA218</f>
        <v>26.035856850279689</v>
      </c>
      <c r="AB130" s="30">
        <f>revenue!AB218</f>
        <v>26.26508903120083</v>
      </c>
      <c r="AC130" s="30">
        <f>revenue!AC218</f>
        <v>26.496339482274266</v>
      </c>
      <c r="AD130" s="30">
        <f>revenue!AD218</f>
        <v>29.159591970893622</v>
      </c>
      <c r="AE130" s="30">
        <f>revenue!AE218</f>
        <v>29.416327015209514</v>
      </c>
      <c r="AF130" s="30">
        <f>revenue!AF218</f>
        <v>29.675322478088393</v>
      </c>
      <c r="AG130" s="30">
        <f>revenue!AG218</f>
        <v>29.936598261340272</v>
      </c>
      <c r="AH130" s="30">
        <f>revenue!AH218</f>
        <v>30.200174442000279</v>
      </c>
      <c r="AI130" s="30">
        <f>revenue!AI218</f>
        <v>30.466071273871375</v>
      </c>
      <c r="AJ130" s="30">
        <f>revenue!AJ218</f>
        <v>33.295501621504137</v>
      </c>
      <c r="AK130" s="30">
        <f>revenue!AK218</f>
        <v>33.588651199620635</v>
      </c>
      <c r="AL130" s="30">
        <f>revenue!AL218</f>
        <v>33.884381807334684</v>
      </c>
      <c r="AM130" s="30">
        <f>revenue!AM218</f>
        <v>34.182716169269717</v>
      </c>
      <c r="AN130" s="30">
        <f>revenue!AN218</f>
        <v>34.483677210127723</v>
      </c>
      <c r="AO130" s="30">
        <f>revenue!AO218</f>
        <v>34.787288056450748</v>
      </c>
      <c r="AP130" s="30">
        <f>revenue!AP218</f>
        <v>37.793077579813236</v>
      </c>
      <c r="AQ130" s="30">
        <f>revenue!AQ218</f>
        <v>38.125825975503162</v>
      </c>
      <c r="AR130" s="30">
        <f>revenue!AR218</f>
        <v>38.461504047787962</v>
      </c>
      <c r="AS130" s="30">
        <f>revenue!AS218</f>
        <v>38.800137590946612</v>
      </c>
      <c r="AT130" s="30">
        <f>revenue!AT218</f>
        <v>25.945390312332329</v>
      </c>
      <c r="AU130" s="30">
        <f>revenue!AU218</f>
        <v>0</v>
      </c>
      <c r="AV130" s="30">
        <f>revenue!AV218</f>
        <v>0</v>
      </c>
      <c r="AW130" s="30">
        <f>revenue!AW218</f>
        <v>0</v>
      </c>
      <c r="AX130" s="30">
        <f>revenue!AX218</f>
        <v>0</v>
      </c>
      <c r="AY130" s="30">
        <f>revenue!AY218</f>
        <v>0</v>
      </c>
      <c r="AZ130" s="30">
        <f>revenue!AZ218</f>
        <v>0</v>
      </c>
      <c r="BA130" s="30">
        <f>revenue!BA218</f>
        <v>0</v>
      </c>
      <c r="BB130" s="30">
        <f>revenue!BB218</f>
        <v>0</v>
      </c>
      <c r="BC130" s="30">
        <f>revenue!BC218</f>
        <v>0</v>
      </c>
      <c r="BD130" s="30">
        <f>revenue!BD218</f>
        <v>0</v>
      </c>
      <c r="BE130" s="30">
        <f>revenue!BE218</f>
        <v>0</v>
      </c>
      <c r="BF130" s="30">
        <f>revenue!BF218</f>
        <v>0</v>
      </c>
      <c r="BG130" s="30">
        <f>revenue!BG218</f>
        <v>0</v>
      </c>
      <c r="BH130" s="30">
        <f>revenue!BH218</f>
        <v>0</v>
      </c>
      <c r="BI130" s="30">
        <f>revenue!BI218</f>
        <v>0</v>
      </c>
    </row>
    <row r="131" spans="2:61" outlineLevel="1" x14ac:dyDescent="0.35">
      <c r="C131" t="s">
        <v>118</v>
      </c>
      <c r="D131" s="59" t="s">
        <v>233</v>
      </c>
      <c r="E131" s="43">
        <f t="shared" si="716"/>
        <v>2720.169719447586</v>
      </c>
      <c r="F131" s="30">
        <f>revenue!F219</f>
        <v>0</v>
      </c>
      <c r="G131" s="30">
        <f>revenue!G219</f>
        <v>0</v>
      </c>
      <c r="H131" s="30">
        <f>revenue!H219</f>
        <v>0</v>
      </c>
      <c r="I131" s="30">
        <f>revenue!I219</f>
        <v>0</v>
      </c>
      <c r="J131" s="30">
        <f>revenue!J219</f>
        <v>44.409278143734966</v>
      </c>
      <c r="K131" s="30">
        <f>revenue!K219</f>
        <v>44.800278744965929</v>
      </c>
      <c r="L131" s="30">
        <f>revenue!L219</f>
        <v>50.844062141066708</v>
      </c>
      <c r="M131" s="30">
        <f>revenue!M219</f>
        <v>51.291717669306465</v>
      </c>
      <c r="N131" s="30">
        <f>revenue!N219</f>
        <v>51.743314571691535</v>
      </c>
      <c r="O131" s="30">
        <f>revenue!O219</f>
        <v>52.198887549971687</v>
      </c>
      <c r="P131" s="30">
        <f>revenue!P219</f>
        <v>52.658471611427679</v>
      </c>
      <c r="Q131" s="30">
        <f>revenue!Q219</f>
        <v>53.122102071561038</v>
      </c>
      <c r="R131" s="30">
        <f>revenue!R219</f>
        <v>59.544238396453409</v>
      </c>
      <c r="S131" s="30">
        <f>revenue!S219</f>
        <v>60.06849445253021</v>
      </c>
      <c r="T131" s="30">
        <f>revenue!T219</f>
        <v>60.597366310567644</v>
      </c>
      <c r="U131" s="30">
        <f>revenue!U219</f>
        <v>61.130894610301674</v>
      </c>
      <c r="V131" s="30">
        <f>revenue!V219</f>
        <v>61.669120349280206</v>
      </c>
      <c r="W131" s="30">
        <f>revenue!W219</f>
        <v>62.212084886013024</v>
      </c>
      <c r="X131" s="30">
        <f>revenue!X219</f>
        <v>69.035812937465252</v>
      </c>
      <c r="Y131" s="30">
        <f>revenue!Y219</f>
        <v>69.643637371756896</v>
      </c>
      <c r="Z131" s="30">
        <f>revenue!Z219</f>
        <v>70.256813384123802</v>
      </c>
      <c r="AA131" s="30">
        <f>revenue!AA219</f>
        <v>70.875388092428039</v>
      </c>
      <c r="AB131" s="30">
        <f>revenue!AB219</f>
        <v>71.499409029380047</v>
      </c>
      <c r="AC131" s="30">
        <f>revenue!AC219</f>
        <v>72.128924146191039</v>
      </c>
      <c r="AD131" s="30">
        <f>revenue!AD219</f>
        <v>79.378889254099306</v>
      </c>
      <c r="AE131" s="30">
        <f>revenue!AE219</f>
        <v>80.077779096959233</v>
      </c>
      <c r="AF131" s="30">
        <f>revenue!AF219</f>
        <v>80.782822301462843</v>
      </c>
      <c r="AG131" s="30">
        <f>revenue!AG219</f>
        <v>81.494073044759617</v>
      </c>
      <c r="AH131" s="30">
        <f>revenue!AH219</f>
        <v>82.211585981000766</v>
      </c>
      <c r="AI131" s="30">
        <f>revenue!AI219</f>
        <v>82.935416245538747</v>
      </c>
      <c r="AJ131" s="30">
        <f>revenue!AJ219</f>
        <v>90.637754414094587</v>
      </c>
      <c r="AK131" s="30">
        <f>revenue!AK219</f>
        <v>91.435772710078396</v>
      </c>
      <c r="AL131" s="30">
        <f>revenue!AL219</f>
        <v>92.240817142188845</v>
      </c>
      <c r="AM131" s="30">
        <f>revenue!AM219</f>
        <v>93.052949571900925</v>
      </c>
      <c r="AN131" s="30">
        <f>revenue!AN219</f>
        <v>93.872232405347702</v>
      </c>
      <c r="AO131" s="30">
        <f>revenue!AO219</f>
        <v>94.698728598115963</v>
      </c>
      <c r="AP131" s="30">
        <f>revenue!AP219</f>
        <v>102.88115563393603</v>
      </c>
      <c r="AQ131" s="30">
        <f>revenue!AQ219</f>
        <v>103.78697071109195</v>
      </c>
      <c r="AR131" s="30">
        <f>revenue!AR219</f>
        <v>104.70076101897835</v>
      </c>
      <c r="AS131" s="30">
        <f>revenue!AS219</f>
        <v>105.62259677535468</v>
      </c>
      <c r="AT131" s="30">
        <f>revenue!AT219</f>
        <v>70.62911807246023</v>
      </c>
      <c r="AU131" s="30">
        <f>revenue!AU219</f>
        <v>0</v>
      </c>
      <c r="AV131" s="30">
        <f>revenue!AV219</f>
        <v>0</v>
      </c>
      <c r="AW131" s="30">
        <f>revenue!AW219</f>
        <v>0</v>
      </c>
      <c r="AX131" s="30">
        <f>revenue!AX219</f>
        <v>0</v>
      </c>
      <c r="AY131" s="30">
        <f>revenue!AY219</f>
        <v>0</v>
      </c>
      <c r="AZ131" s="30">
        <f>revenue!AZ219</f>
        <v>0</v>
      </c>
      <c r="BA131" s="30">
        <f>revenue!BA219</f>
        <v>0</v>
      </c>
      <c r="BB131" s="30">
        <f>revenue!BB219</f>
        <v>0</v>
      </c>
      <c r="BC131" s="30">
        <f>revenue!BC219</f>
        <v>0</v>
      </c>
      <c r="BD131" s="30">
        <f>revenue!BD219</f>
        <v>0</v>
      </c>
      <c r="BE131" s="30">
        <f>revenue!BE219</f>
        <v>0</v>
      </c>
      <c r="BF131" s="30">
        <f>revenue!BF219</f>
        <v>0</v>
      </c>
      <c r="BG131" s="30">
        <f>revenue!BG219</f>
        <v>0</v>
      </c>
      <c r="BH131" s="30">
        <f>revenue!BH219</f>
        <v>0</v>
      </c>
      <c r="BI131" s="30">
        <f>revenue!BI219</f>
        <v>0</v>
      </c>
    </row>
    <row r="132" spans="2:61" outlineLevel="1" x14ac:dyDescent="0.35">
      <c r="C132" t="s">
        <v>122</v>
      </c>
      <c r="D132" s="59" t="s">
        <v>233</v>
      </c>
      <c r="E132" s="43">
        <f t="shared" si="716"/>
        <v>624.87291528658409</v>
      </c>
      <c r="F132" s="30">
        <f>revenue!F220</f>
        <v>0</v>
      </c>
      <c r="G132" s="30">
        <f>revenue!G220</f>
        <v>0</v>
      </c>
      <c r="H132" s="30">
        <f>revenue!H220</f>
        <v>0</v>
      </c>
      <c r="I132" s="30">
        <f>revenue!I220</f>
        <v>0</v>
      </c>
      <c r="J132" s="30">
        <f>revenue!J220</f>
        <v>9.5889429788673688</v>
      </c>
      <c r="K132" s="30">
        <f>revenue!K220</f>
        <v>9.7024760637371621</v>
      </c>
      <c r="L132" s="30">
        <f>revenue!L220</f>
        <v>11.044522552873284</v>
      </c>
      <c r="M132" s="30">
        <f>revenue!M220</f>
        <v>11.175289699899301</v>
      </c>
      <c r="N132" s="30">
        <f>revenue!N220</f>
        <v>11.307605129946108</v>
      </c>
      <c r="O132" s="30">
        <f>revenue!O220</f>
        <v>11.441487174684672</v>
      </c>
      <c r="P132" s="30">
        <f>revenue!P220</f>
        <v>11.576954382832941</v>
      </c>
      <c r="Q132" s="30">
        <f>revenue!Q220</f>
        <v>11.714025522725677</v>
      </c>
      <c r="R132" s="30">
        <f>revenue!R220</f>
        <v>13.169688427683059</v>
      </c>
      <c r="S132" s="30">
        <f>revenue!S220</f>
        <v>13.325617538666826</v>
      </c>
      <c r="T132" s="30">
        <f>revenue!T220</f>
        <v>13.483392850324638</v>
      </c>
      <c r="U132" s="30">
        <f>revenue!U220</f>
        <v>13.643036221672478</v>
      </c>
      <c r="V132" s="30">
        <f>revenue!V220</f>
        <v>13.804569770537082</v>
      </c>
      <c r="W132" s="30">
        <f>revenue!W220</f>
        <v>13.968015876620246</v>
      </c>
      <c r="X132" s="30">
        <f>revenue!X220</f>
        <v>15.546736903059365</v>
      </c>
      <c r="Y132" s="30">
        <f>revenue!Y220</f>
        <v>15.730810267991592</v>
      </c>
      <c r="Z132" s="30">
        <f>revenue!Z220</f>
        <v>15.917063061564606</v>
      </c>
      <c r="AA132" s="30">
        <f>revenue!AA220</f>
        <v>16.105521088213536</v>
      </c>
      <c r="AB132" s="30">
        <f>revenue!AB220</f>
        <v>16.296210457897981</v>
      </c>
      <c r="AC132" s="30">
        <f>revenue!AC220</f>
        <v>16.489157589719493</v>
      </c>
      <c r="AD132" s="30">
        <f>revenue!AD220</f>
        <v>18.20115187154375</v>
      </c>
      <c r="AE132" s="30">
        <f>revenue!AE220</f>
        <v>18.416653509702826</v>
      </c>
      <c r="AF132" s="30">
        <f>revenue!AF220</f>
        <v>18.634706687257708</v>
      </c>
      <c r="AG132" s="30">
        <f>revenue!AG220</f>
        <v>18.855341614434842</v>
      </c>
      <c r="AH132" s="30">
        <f>revenue!AH220</f>
        <v>19.078588859149757</v>
      </c>
      <c r="AI132" s="30">
        <f>revenue!AI220</f>
        <v>19.30447935124208</v>
      </c>
      <c r="AJ132" s="30">
        <f>revenue!AJ220</f>
        <v>21.160798085657515</v>
      </c>
      <c r="AK132" s="30">
        <f>revenue!AK220</f>
        <v>21.411341934991693</v>
      </c>
      <c r="AL132" s="30">
        <f>revenue!AL220</f>
        <v>21.66485222350201</v>
      </c>
      <c r="AM132" s="30">
        <f>revenue!AM220</f>
        <v>21.921364073828265</v>
      </c>
      <c r="AN132" s="30">
        <f>revenue!AN220</f>
        <v>22.180913024462392</v>
      </c>
      <c r="AO132" s="30">
        <f>revenue!AO220</f>
        <v>22.443535034672024</v>
      </c>
      <c r="AP132" s="30">
        <f>revenue!AP220</f>
        <v>24.456133142519654</v>
      </c>
      <c r="AQ132" s="30">
        <f>revenue!AQ220</f>
        <v>24.745693758927093</v>
      </c>
      <c r="AR132" s="30">
        <f>revenue!AR220</f>
        <v>25.038682773032786</v>
      </c>
      <c r="AS132" s="30">
        <f>revenue!AS220</f>
        <v>25.33514077706549</v>
      </c>
      <c r="AT132" s="30">
        <f>revenue!AT220</f>
        <v>16.992415005076882</v>
      </c>
      <c r="AU132" s="30">
        <f>revenue!AU220</f>
        <v>0</v>
      </c>
      <c r="AV132" s="30">
        <f>revenue!AV220</f>
        <v>0</v>
      </c>
      <c r="AW132" s="30">
        <f>revenue!AW220</f>
        <v>0</v>
      </c>
      <c r="AX132" s="30">
        <f>revenue!AX220</f>
        <v>0</v>
      </c>
      <c r="AY132" s="30">
        <f>revenue!AY220</f>
        <v>0</v>
      </c>
      <c r="AZ132" s="30">
        <f>revenue!AZ220</f>
        <v>0</v>
      </c>
      <c r="BA132" s="30">
        <f>revenue!BA220</f>
        <v>0</v>
      </c>
      <c r="BB132" s="30">
        <f>revenue!BB220</f>
        <v>0</v>
      </c>
      <c r="BC132" s="30">
        <f>revenue!BC220</f>
        <v>0</v>
      </c>
      <c r="BD132" s="30">
        <f>revenue!BD220</f>
        <v>0</v>
      </c>
      <c r="BE132" s="30">
        <f>revenue!BE220</f>
        <v>0</v>
      </c>
      <c r="BF132" s="30">
        <f>revenue!BF220</f>
        <v>0</v>
      </c>
      <c r="BG132" s="30">
        <f>revenue!BG220</f>
        <v>0</v>
      </c>
      <c r="BH132" s="30">
        <f>revenue!BH220</f>
        <v>0</v>
      </c>
      <c r="BI132" s="30">
        <f>revenue!BI220</f>
        <v>0</v>
      </c>
    </row>
    <row r="133" spans="2:61" outlineLevel="1" x14ac:dyDescent="0.35">
      <c r="B133" s="7" t="s">
        <v>392</v>
      </c>
      <c r="D133" s="59" t="s">
        <v>233</v>
      </c>
      <c r="E133" s="43">
        <f t="shared" si="716"/>
        <v>107130.71784059863</v>
      </c>
      <c r="F133" s="30">
        <f>SUM(F127:F132)</f>
        <v>1289.9231001072967</v>
      </c>
      <c r="G133" s="30">
        <f t="shared" ref="G133:BI133" si="717">SUM(G127:G132)</f>
        <v>1305.4168951098923</v>
      </c>
      <c r="H133" s="30">
        <f t="shared" si="717"/>
        <v>1321.0959817165628</v>
      </c>
      <c r="I133" s="30">
        <f t="shared" si="717"/>
        <v>1336.9625629466402</v>
      </c>
      <c r="J133" s="30">
        <f t="shared" si="717"/>
        <v>1561.2245121638166</v>
      </c>
      <c r="K133" s="30">
        <f t="shared" si="717"/>
        <v>1579.799488610264</v>
      </c>
      <c r="L133" s="30">
        <f t="shared" si="717"/>
        <v>1798.4388849773175</v>
      </c>
      <c r="M133" s="30">
        <f t="shared" si="717"/>
        <v>1819.8383582978195</v>
      </c>
      <c r="N133" s="30">
        <f t="shared" si="717"/>
        <v>1841.4934983881449</v>
      </c>
      <c r="O133" s="30">
        <f t="shared" si="717"/>
        <v>1863.4073718439456</v>
      </c>
      <c r="P133" s="30">
        <f t="shared" si="717"/>
        <v>1885.5830821868983</v>
      </c>
      <c r="Q133" s="30">
        <f t="shared" si="717"/>
        <v>1908.0237703110922</v>
      </c>
      <c r="R133" s="30">
        <f t="shared" si="717"/>
        <v>2145.2764557147375</v>
      </c>
      <c r="S133" s="30">
        <f t="shared" si="717"/>
        <v>2170.8103913006125</v>
      </c>
      <c r="T133" s="30">
        <f t="shared" si="717"/>
        <v>2196.6494776882928</v>
      </c>
      <c r="U133" s="30">
        <f t="shared" si="717"/>
        <v>2222.7973760850505</v>
      </c>
      <c r="V133" s="30">
        <f t="shared" si="717"/>
        <v>2249.257791797656</v>
      </c>
      <c r="W133" s="30">
        <f t="shared" si="717"/>
        <v>2276.0344747656582</v>
      </c>
      <c r="X133" s="30">
        <f t="shared" si="717"/>
        <v>2533.4625805463593</v>
      </c>
      <c r="Y133" s="30">
        <f t="shared" si="717"/>
        <v>2563.6256587023631</v>
      </c>
      <c r="Z133" s="30">
        <f t="shared" si="717"/>
        <v>2594.1493134850125</v>
      </c>
      <c r="AA133" s="30">
        <f t="shared" si="717"/>
        <v>2625.0378723678191</v>
      </c>
      <c r="AB133" s="30">
        <f t="shared" si="717"/>
        <v>2656.2957149649119</v>
      </c>
      <c r="AC133" s="30">
        <f t="shared" si="717"/>
        <v>2687.9272736617709</v>
      </c>
      <c r="AD133" s="30">
        <f t="shared" si="717"/>
        <v>2967.2227095859294</v>
      </c>
      <c r="AE133" s="30">
        <f t="shared" si="717"/>
        <v>3002.5603583079924</v>
      </c>
      <c r="AF133" s="30">
        <f t="shared" si="717"/>
        <v>3038.3205631974961</v>
      </c>
      <c r="AG133" s="30">
        <f t="shared" si="717"/>
        <v>3074.5083970577198</v>
      </c>
      <c r="AH133" s="30">
        <f t="shared" si="717"/>
        <v>3111.1289938314221</v>
      </c>
      <c r="AI133" s="30">
        <f t="shared" si="717"/>
        <v>3148.187549340646</v>
      </c>
      <c r="AJ133" s="30">
        <f t="shared" si="717"/>
        <v>3451.1827078265524</v>
      </c>
      <c r="AK133" s="30">
        <f t="shared" si="717"/>
        <v>3492.2959310320953</v>
      </c>
      <c r="AL133" s="30">
        <f t="shared" si="717"/>
        <v>3533.9009140432686</v>
      </c>
      <c r="AM133" s="30">
        <f t="shared" si="717"/>
        <v>3576.0035621763741</v>
      </c>
      <c r="AN133" s="30">
        <f t="shared" si="717"/>
        <v>3618.6098519425336</v>
      </c>
      <c r="AO133" s="30">
        <f t="shared" si="717"/>
        <v>3661.7258319094653</v>
      </c>
      <c r="AP133" s="30">
        <f t="shared" si="717"/>
        <v>3990.40517075362</v>
      </c>
      <c r="AQ133" s="30">
        <f t="shared" si="717"/>
        <v>4037.9558162284716</v>
      </c>
      <c r="AR133" s="30">
        <f t="shared" si="717"/>
        <v>4086.0753834312713</v>
      </c>
      <c r="AS133" s="30">
        <f t="shared" si="717"/>
        <v>4134.7707062704285</v>
      </c>
      <c r="AT133" s="30">
        <f t="shared" si="717"/>
        <v>2773.3315059234255</v>
      </c>
      <c r="AU133" s="30">
        <f t="shared" si="717"/>
        <v>0</v>
      </c>
      <c r="AV133" s="30">
        <f t="shared" si="717"/>
        <v>0</v>
      </c>
      <c r="AW133" s="30">
        <f t="shared" si="717"/>
        <v>0</v>
      </c>
      <c r="AX133" s="30">
        <f t="shared" si="717"/>
        <v>0</v>
      </c>
      <c r="AY133" s="30">
        <f t="shared" si="717"/>
        <v>0</v>
      </c>
      <c r="AZ133" s="30">
        <f t="shared" si="717"/>
        <v>0</v>
      </c>
      <c r="BA133" s="30">
        <f t="shared" si="717"/>
        <v>0</v>
      </c>
      <c r="BB133" s="30">
        <f t="shared" si="717"/>
        <v>0</v>
      </c>
      <c r="BC133" s="30">
        <f t="shared" si="717"/>
        <v>0</v>
      </c>
      <c r="BD133" s="30">
        <f t="shared" si="717"/>
        <v>0</v>
      </c>
      <c r="BE133" s="30">
        <f t="shared" si="717"/>
        <v>0</v>
      </c>
      <c r="BF133" s="30">
        <f t="shared" si="717"/>
        <v>0</v>
      </c>
      <c r="BG133" s="30">
        <f t="shared" si="717"/>
        <v>0</v>
      </c>
      <c r="BH133" s="30">
        <f t="shared" si="717"/>
        <v>0</v>
      </c>
      <c r="BI133" s="30">
        <f t="shared" si="717"/>
        <v>0</v>
      </c>
    </row>
    <row r="134" spans="2:61" outlineLevel="1" x14ac:dyDescent="0.35">
      <c r="B134" s="7" t="s">
        <v>209</v>
      </c>
      <c r="D134" s="59" t="s">
        <v>233</v>
      </c>
      <c r="E134" s="43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</row>
    <row r="135" spans="2:61" outlineLevel="1" x14ac:dyDescent="0.35">
      <c r="C135" t="s">
        <v>91</v>
      </c>
      <c r="D135" s="59" t="s">
        <v>233</v>
      </c>
      <c r="E135" s="43">
        <f t="shared" ref="E135:E140" si="718">SUM(F135:BI135)</f>
        <v>63165.108766364043</v>
      </c>
      <c r="F135" s="30">
        <f>opex!F85</f>
        <v>560.8351051934676</v>
      </c>
      <c r="G135" s="30">
        <f>opex!G85</f>
        <v>577.77232537031034</v>
      </c>
      <c r="H135" s="30">
        <f>opex!H85</f>
        <v>595.22104959649369</v>
      </c>
      <c r="I135" s="30">
        <f>opex!I85</f>
        <v>613.19672529430761</v>
      </c>
      <c r="J135" s="30">
        <f>opex!J85</f>
        <v>631.71526639819592</v>
      </c>
      <c r="K135" s="30">
        <f>opex!K85</f>
        <v>650.79306744342136</v>
      </c>
      <c r="L135" s="30">
        <f>opex!L85</f>
        <v>754.25289534023932</v>
      </c>
      <c r="M135" s="30">
        <f>opex!M85</f>
        <v>777.03133277951429</v>
      </c>
      <c r="N135" s="30">
        <f>opex!N85</f>
        <v>800.49767902945598</v>
      </c>
      <c r="O135" s="30">
        <f>opex!O85</f>
        <v>824.67270893614568</v>
      </c>
      <c r="P135" s="30">
        <f>opex!P85</f>
        <v>849.5778247460172</v>
      </c>
      <c r="Q135" s="30">
        <f>opex!Q85</f>
        <v>875.23507505334669</v>
      </c>
      <c r="R135" s="30">
        <f>opex!R85</f>
        <v>1001.8524159110642</v>
      </c>
      <c r="S135" s="30">
        <f>opex!S85</f>
        <v>1032.1083588715783</v>
      </c>
      <c r="T135" s="30">
        <f>opex!T85</f>
        <v>1063.2780313095004</v>
      </c>
      <c r="U135" s="30">
        <f>opex!U85</f>
        <v>1095.3890278550466</v>
      </c>
      <c r="V135" s="30">
        <f>opex!V85</f>
        <v>1128.4697764962696</v>
      </c>
      <c r="W135" s="30">
        <f>opex!W85</f>
        <v>1162.5495637464571</v>
      </c>
      <c r="X135" s="30">
        <f>opex!X85</f>
        <v>1317.4244166287599</v>
      </c>
      <c r="Y135" s="30">
        <f>opex!Y85</f>
        <v>1357.2106340109481</v>
      </c>
      <c r="Z135" s="30">
        <f>opex!Z85</f>
        <v>1398.1983951580792</v>
      </c>
      <c r="AA135" s="30">
        <f>opex!AA85</f>
        <v>1440.4239866918529</v>
      </c>
      <c r="AB135" s="30">
        <f>opex!AB85</f>
        <v>1483.9247910899471</v>
      </c>
      <c r="AC135" s="30">
        <f>opex!AC85</f>
        <v>1528.7393197808633</v>
      </c>
      <c r="AD135" s="30">
        <f>opex!AD85</f>
        <v>1718.0806333508133</v>
      </c>
      <c r="AE135" s="30">
        <f>opex!AE85</f>
        <v>1769.9666684780082</v>
      </c>
      <c r="AF135" s="30">
        <f>opex!AF85</f>
        <v>1823.4196618660442</v>
      </c>
      <c r="AG135" s="30">
        <f>opex!AG85</f>
        <v>1878.4869356543977</v>
      </c>
      <c r="AH135" s="30">
        <f>opex!AH85</f>
        <v>1935.217241111161</v>
      </c>
      <c r="AI135" s="30">
        <f>opex!AI85</f>
        <v>1993.6608017927178</v>
      </c>
      <c r="AJ135" s="30">
        <f>opex!AJ85</f>
        <v>2225.0251378407634</v>
      </c>
      <c r="AK135" s="30">
        <f>opex!AK85</f>
        <v>2292.2208970035535</v>
      </c>
      <c r="AL135" s="30">
        <f>opex!AL85</f>
        <v>2361.4459680930618</v>
      </c>
      <c r="AM135" s="30">
        <f>opex!AM85</f>
        <v>2432.7616363294728</v>
      </c>
      <c r="AN135" s="30">
        <f>opex!AN85</f>
        <v>2506.2310377466224</v>
      </c>
      <c r="AO135" s="30">
        <f>opex!AO85</f>
        <v>2581.9192150865692</v>
      </c>
      <c r="AP135" s="30">
        <f>opex!AP85</f>
        <v>2864.5003427192755</v>
      </c>
      <c r="AQ135" s="30">
        <f>opex!AQ85</f>
        <v>2951.0082530693971</v>
      </c>
      <c r="AR135" s="30">
        <f>opex!AR85</f>
        <v>3040.1287023120944</v>
      </c>
      <c r="AS135" s="30">
        <f>opex!AS85</f>
        <v>3131.9405891219171</v>
      </c>
      <c r="AT135" s="30">
        <f>opex!AT85</f>
        <v>2138.7252720568872</v>
      </c>
      <c r="AU135" s="30">
        <f>opex!AU85</f>
        <v>0</v>
      </c>
      <c r="AV135" s="30">
        <f>opex!AV85</f>
        <v>0</v>
      </c>
      <c r="AW135" s="30">
        <f>opex!AW85</f>
        <v>0</v>
      </c>
      <c r="AX135" s="30">
        <f>opex!AX85</f>
        <v>0</v>
      </c>
      <c r="AY135" s="30">
        <f>opex!AY85</f>
        <v>0</v>
      </c>
      <c r="AZ135" s="30">
        <f>opex!AZ85</f>
        <v>0</v>
      </c>
      <c r="BA135" s="30">
        <f>opex!BA85</f>
        <v>0</v>
      </c>
      <c r="BB135" s="30">
        <f>opex!BB85</f>
        <v>0</v>
      </c>
      <c r="BC135" s="30">
        <f>opex!BC85</f>
        <v>0</v>
      </c>
      <c r="BD135" s="30">
        <f>opex!BD85</f>
        <v>0</v>
      </c>
      <c r="BE135" s="30">
        <f>opex!BE85</f>
        <v>0</v>
      </c>
      <c r="BF135" s="30">
        <f>opex!BF85</f>
        <v>0</v>
      </c>
      <c r="BG135" s="30">
        <f>opex!BG85</f>
        <v>0</v>
      </c>
      <c r="BH135" s="30">
        <f>opex!BH85</f>
        <v>0</v>
      </c>
      <c r="BI135" s="30">
        <f>opex!BI85</f>
        <v>0</v>
      </c>
    </row>
    <row r="136" spans="2:61" outlineLevel="1" x14ac:dyDescent="0.35">
      <c r="C136" t="s">
        <v>283</v>
      </c>
      <c r="D136" s="59" t="s">
        <v>233</v>
      </c>
      <c r="E136" s="43">
        <f t="shared" si="718"/>
        <v>5922.2553561831637</v>
      </c>
      <c r="F136" s="30">
        <f>IF(F2&gt;=smelter_start,opex!F95,0)</f>
        <v>0</v>
      </c>
      <c r="G136" s="30">
        <f>IF(G2&gt;=smelter_start,opex!G95,0)</f>
        <v>0</v>
      </c>
      <c r="H136" s="30">
        <f>IF(H2&gt;=smelter_start,opex!H95,0)</f>
        <v>0</v>
      </c>
      <c r="I136" s="30">
        <f>IF(I2&gt;=smelter_start,opex!I95,0)</f>
        <v>0</v>
      </c>
      <c r="J136" s="30">
        <f>IF(J2&gt;=smelter_start,opex!J95,0)</f>
        <v>75.892893800822648</v>
      </c>
      <c r="K136" s="30">
        <f>IF(K2&gt;=smelter_start,opex!K95,0)</f>
        <v>77.670778722006048</v>
      </c>
      <c r="L136" s="30">
        <f>IF(L2&gt;=smelter_start,opex!L95,0)</f>
        <v>87.634284654731857</v>
      </c>
      <c r="M136" s="30">
        <f>IF(M2&gt;=smelter_start,opex!M95,0)</f>
        <v>89.676821796117821</v>
      </c>
      <c r="N136" s="30">
        <f>IF(N2&gt;=smelter_start,opex!N95,0)</f>
        <v>91.767780284719038</v>
      </c>
      <c r="O136" s="30">
        <f>IF(O2&gt;=smelter_start,opex!O95,0)</f>
        <v>93.908331204935507</v>
      </c>
      <c r="P136" s="30">
        <f>IF(P2&gt;=smelter_start,opex!P95,0)</f>
        <v>96.099674612745545</v>
      </c>
      <c r="Q136" s="30">
        <f>IF(Q2&gt;=smelter_start,opex!Q95,0)</f>
        <v>98.343040270219547</v>
      </c>
      <c r="R136" s="30">
        <f>IF(R2&gt;=smelter_start,opex!R95,0)</f>
        <v>109.91642720120653</v>
      </c>
      <c r="S136" s="30">
        <f>IF(S2&gt;=smelter_start,opex!S95,0)</f>
        <v>112.47135159757127</v>
      </c>
      <c r="T136" s="30">
        <f>IF(T2&gt;=smelter_start,opex!T95,0)</f>
        <v>115.0866463785447</v>
      </c>
      <c r="U136" s="30">
        <f>IF(U2&gt;=smelter_start,opex!U95,0)</f>
        <v>117.76376608482903</v>
      </c>
      <c r="V136" s="30">
        <f>IF(V2&gt;=smelter_start,opex!V95,0)</f>
        <v>120.50420108940338</v>
      </c>
      <c r="W136" s="30">
        <f>IF(W2&gt;=smelter_start,opex!W95,0)</f>
        <v>123.30947850190813</v>
      </c>
      <c r="X136" s="30">
        <f>IF(X2&gt;=smelter_start,opex!X95,0)</f>
        <v>136.74920763364651</v>
      </c>
      <c r="Y136" s="30">
        <f>IF(Y2&gt;=smelter_start,opex!Y95,0)</f>
        <v>139.92096014974629</v>
      </c>
      <c r="Z136" s="30">
        <f>IF(Z2&gt;=smelter_start,opex!Z95,0)</f>
        <v>143.16746182949458</v>
      </c>
      <c r="AA136" s="30">
        <f>IF(AA2&gt;=smelter_start,opex!AA95,0)</f>
        <v>146.49050814203304</v>
      </c>
      <c r="AB136" s="30">
        <f>IF(AB2&gt;=smelter_start,opex!AB95,0)</f>
        <v>149.8919386358655</v>
      </c>
      <c r="AC136" s="30">
        <f>IF(AC2&gt;=smelter_start,opex!AC95,0)</f>
        <v>153.37363804731308</v>
      </c>
      <c r="AD136" s="30">
        <f>IF(AD2&gt;=smelter_start,opex!AD95,0)</f>
        <v>168.97663519844224</v>
      </c>
      <c r="AE136" s="30">
        <f>IF(AE2&gt;=smelter_start,opex!AE95,0)</f>
        <v>172.88907244416154</v>
      </c>
      <c r="AF136" s="30">
        <f>IF(AF2&gt;=smelter_start,opex!AF95,0)</f>
        <v>176.8935203690184</v>
      </c>
      <c r="AG136" s="30">
        <f>IF(AG2&gt;=smelter_start,opex!AG95,0)</f>
        <v>180.99218359478661</v>
      </c>
      <c r="AH136" s="30">
        <f>IF(AH2&gt;=smelter_start,opex!AH95,0)</f>
        <v>185.18732071648424</v>
      </c>
      <c r="AI136" s="30">
        <f>IF(AI2&gt;=smelter_start,opex!AI95,0)</f>
        <v>189.48124565554986</v>
      </c>
      <c r="AJ136" s="30">
        <f>IF(AJ2&gt;=smelter_start,opex!AJ95,0)</f>
        <v>207.59124805538258</v>
      </c>
      <c r="AK136" s="30">
        <f>IF(AK2&gt;=smelter_start,opex!AK95,0)</f>
        <v>212.39107635224829</v>
      </c>
      <c r="AL136" s="30">
        <f>IF(AL2&gt;=smelter_start,opex!AL95,0)</f>
        <v>217.30359318918221</v>
      </c>
      <c r="AM136" s="30">
        <f>IF(AM2&gt;=smelter_start,opex!AM95,0)</f>
        <v>222.33149324433217</v>
      </c>
      <c r="AN136" s="30">
        <f>IF(AN2&gt;=smelter_start,opex!AN95,0)</f>
        <v>227.47753701725392</v>
      </c>
      <c r="AO136" s="30">
        <f>IF(AO2&gt;=smelter_start,opex!AO95,0)</f>
        <v>232.74455247509133</v>
      </c>
      <c r="AP136" s="30">
        <f>IF(AP2&gt;=smelter_start,opex!AP95,0)</f>
        <v>253.75944836710713</v>
      </c>
      <c r="AQ136" s="30">
        <f>IF(AQ2&gt;=smelter_start,opex!AQ95,0)</f>
        <v>259.62024774874226</v>
      </c>
      <c r="AR136" s="30">
        <f>IF(AR2&gt;=smelter_start,opex!AR95,0)</f>
        <v>265.61845807441944</v>
      </c>
      <c r="AS136" s="30">
        <f>IF(AS2&gt;=smelter_start,opex!AS95,0)</f>
        <v>271.75735992705262</v>
      </c>
      <c r="AT136" s="30">
        <f>IF(AT2&gt;=smelter_start,opex!AT95,0)</f>
        <v>197.60117311604881</v>
      </c>
      <c r="AU136" s="30">
        <f>IF(AU2&gt;=smelter_start,opex!AU95,0)</f>
        <v>0</v>
      </c>
      <c r="AV136" s="30">
        <f>IF(AV2&gt;=smelter_start,opex!AV95,0)</f>
        <v>0</v>
      </c>
      <c r="AW136" s="30">
        <f>IF(AW2&gt;=smelter_start,opex!AW95,0)</f>
        <v>0</v>
      </c>
      <c r="AX136" s="30">
        <f>IF(AX2&gt;=smelter_start,opex!AX95,0)</f>
        <v>0</v>
      </c>
      <c r="AY136" s="30">
        <f>IF(AY2&gt;=smelter_start,opex!AY95,0)</f>
        <v>0</v>
      </c>
      <c r="AZ136" s="30">
        <f>IF(AZ2&gt;=smelter_start,opex!AZ95,0)</f>
        <v>0</v>
      </c>
      <c r="BA136" s="30">
        <f>IF(BA2&gt;=smelter_start,opex!BA95,0)</f>
        <v>0</v>
      </c>
      <c r="BB136" s="30">
        <f>IF(BB2&gt;=smelter_start,opex!BB95,0)</f>
        <v>0</v>
      </c>
      <c r="BC136" s="30">
        <f>IF(BC2&gt;=smelter_start,opex!BC95,0)</f>
        <v>0</v>
      </c>
      <c r="BD136" s="30">
        <f>IF(BD2&gt;=smelter_start,opex!BD95,0)</f>
        <v>0</v>
      </c>
      <c r="BE136" s="30">
        <f>IF(BE2&gt;=smelter_start,opex!BE95,0)</f>
        <v>0</v>
      </c>
      <c r="BF136" s="30">
        <f>IF(BF2&gt;=smelter_start,opex!BF95,0)</f>
        <v>0</v>
      </c>
      <c r="BG136" s="30">
        <f>IF(BG2&gt;=smelter_start,opex!BG95,0)</f>
        <v>0</v>
      </c>
      <c r="BH136" s="30">
        <f>IF(BH2&gt;=smelter_start,opex!BH95,0)</f>
        <v>0</v>
      </c>
      <c r="BI136" s="30">
        <f>IF(BI2&gt;=smelter_start,opex!BI95,0)</f>
        <v>0</v>
      </c>
    </row>
    <row r="137" spans="2:61" outlineLevel="1" x14ac:dyDescent="0.35">
      <c r="C137" t="s">
        <v>393</v>
      </c>
      <c r="D137" s="59" t="s">
        <v>233</v>
      </c>
      <c r="E137" s="43">
        <f t="shared" si="718"/>
        <v>1321.8236225412636</v>
      </c>
      <c r="F137" s="30">
        <f>IF(F2&gt;=smelter_start,opex!F103,0)</f>
        <v>0</v>
      </c>
      <c r="G137" s="30">
        <f>IF(G2&gt;=smelter_start,opex!G103,0)</f>
        <v>0</v>
      </c>
      <c r="H137" s="30">
        <f>IF(H2&gt;=smelter_start,opex!H103,0)</f>
        <v>0</v>
      </c>
      <c r="I137" s="30">
        <f>IF(I2&gt;=smelter_start,opex!I103,0)</f>
        <v>0</v>
      </c>
      <c r="J137" s="30">
        <f>IF(J2&gt;=smelter_start,opex!J103,0)</f>
        <v>18.829781039451898</v>
      </c>
      <c r="K137" s="30">
        <f>IF(K2&gt;=smelter_start,opex!K103,0)</f>
        <v>19.237269344488872</v>
      </c>
      <c r="L137" s="30">
        <f>IF(L2&gt;=smelter_start,opex!L103,0)</f>
        <v>21.214558748270516</v>
      </c>
      <c r="M137" s="30">
        <f>IF(M2&gt;=smelter_start,opex!M103,0)</f>
        <v>21.667759589344165</v>
      </c>
      <c r="N137" s="30">
        <f>IF(N2&gt;=smelter_start,opex!N103,0)</f>
        <v>22.131488338450659</v>
      </c>
      <c r="O137" s="30">
        <f>IF(O2&gt;=smelter_start,opex!O103,0)</f>
        <v>22.606009717747899</v>
      </c>
      <c r="P137" s="30">
        <f>IF(P2&gt;=smelter_start,opex!P103,0)</f>
        <v>23.091595547308891</v>
      </c>
      <c r="Q137" s="30">
        <f>IF(Q2&gt;=smelter_start,opex!Q103,0)</f>
        <v>23.588524944370647</v>
      </c>
      <c r="R137" s="30">
        <f>IF(R2&gt;=smelter_start,opex!R103,0)</f>
        <v>25.821813965913876</v>
      </c>
      <c r="S137" s="30">
        <f>IF(S2&gt;=smelter_start,opex!S103,0)</f>
        <v>26.371357359535395</v>
      </c>
      <c r="T137" s="30">
        <f>IF(T2&gt;=smelter_start,opex!T103,0)</f>
        <v>26.933617143897319</v>
      </c>
      <c r="U137" s="30">
        <f>IF(U2&gt;=smelter_start,opex!U103,0)</f>
        <v>27.508911984437951</v>
      </c>
      <c r="V137" s="30">
        <f>IF(V2&gt;=smelter_start,opex!V103,0)</f>
        <v>28.097569068905788</v>
      </c>
      <c r="W137" s="30">
        <f>IF(W2&gt;=smelter_start,opex!W103,0)</f>
        <v>28.699924346176289</v>
      </c>
      <c r="X137" s="30">
        <f>IF(X2&gt;=smelter_start,opex!X103,0)</f>
        <v>31.22291916294704</v>
      </c>
      <c r="Y137" s="30">
        <f>IF(Y2&gt;=smelter_start,opex!Y103,0)</f>
        <v>31.885838447848908</v>
      </c>
      <c r="Z137" s="30">
        <f>IF(Z2&gt;=smelter_start,opex!Z103,0)</f>
        <v>32.564060068008892</v>
      </c>
      <c r="AA137" s="30">
        <f>IF(AA2&gt;=smelter_start,opex!AA103,0)</f>
        <v>33.257966665131569</v>
      </c>
      <c r="AB137" s="30">
        <f>IF(AB2&gt;=smelter_start,opex!AB103,0)</f>
        <v>33.967951097425079</v>
      </c>
      <c r="AC137" s="30">
        <f>IF(AC2&gt;=smelter_start,opex!AC103,0)</f>
        <v>34.69441672557447</v>
      </c>
      <c r="AD137" s="30">
        <f>IF(AD2&gt;=smelter_start,opex!AD103,0)</f>
        <v>37.545418313615436</v>
      </c>
      <c r="AE137" s="30">
        <f>IF(AE2&gt;=smelter_start,opex!AE103,0)</f>
        <v>38.341610715473578</v>
      </c>
      <c r="AF137" s="30">
        <f>IF(AF2&gt;=smelter_start,opex!AF103,0)</f>
        <v>39.156158702871387</v>
      </c>
      <c r="AG137" s="30">
        <f>IF(AG2&gt;=smelter_start,opex!AG103,0)</f>
        <v>39.989520755600616</v>
      </c>
      <c r="AH137" s="30">
        <f>IF(AH2&gt;=smelter_start,opex!AH103,0)</f>
        <v>40.842167584453946</v>
      </c>
      <c r="AI137" s="30">
        <f>IF(AI2&gt;=smelter_start,opex!AI103,0)</f>
        <v>41.714582473389001</v>
      </c>
      <c r="AJ137" s="30">
        <f>IF(AJ2&gt;=smelter_start,opex!AJ103,0)</f>
        <v>44.937145894326854</v>
      </c>
      <c r="AK137" s="30">
        <f>IF(AK2&gt;=smelter_start,opex!AK103,0)</f>
        <v>45.889854124948023</v>
      </c>
      <c r="AL137" s="30">
        <f>IF(AL2&gt;=smelter_start,opex!AL103,0)</f>
        <v>46.864520675304561</v>
      </c>
      <c r="AM137" s="30">
        <f>IF(AM2&gt;=smelter_start,opex!AM103,0)</f>
        <v>47.861693889187002</v>
      </c>
      <c r="AN137" s="30">
        <f>IF(AN2&gt;=smelter_start,opex!AN103,0)</f>
        <v>48.881936736190916</v>
      </c>
      <c r="AO137" s="30">
        <f>IF(AO2&gt;=smelter_start,opex!AO103,0)</f>
        <v>49.925827220827948</v>
      </c>
      <c r="AP137" s="30">
        <f>IF(AP2&gt;=smelter_start,opex!AP103,0)</f>
        <v>53.569521572893152</v>
      </c>
      <c r="AQ137" s="30">
        <f>IF(AQ2&gt;=smelter_start,opex!AQ103,0)</f>
        <v>54.705898250217089</v>
      </c>
      <c r="AR137" s="30">
        <f>IF(AR2&gt;=smelter_start,opex!AR103,0)</f>
        <v>55.868482197906928</v>
      </c>
      <c r="AS137" s="30">
        <f>IF(AS2&gt;=smelter_start,opex!AS103,0)</f>
        <v>57.057928211324523</v>
      </c>
      <c r="AT137" s="30">
        <f>IF(AT2&gt;=smelter_start,opex!AT103,0)</f>
        <v>45.278021917496687</v>
      </c>
      <c r="AU137" s="30">
        <f>IF(AU2&gt;=smelter_start,opex!AU103,0)</f>
        <v>0</v>
      </c>
      <c r="AV137" s="30">
        <f>IF(AV2&gt;=smelter_start,opex!AV103,0)</f>
        <v>0</v>
      </c>
      <c r="AW137" s="30">
        <f>IF(AW2&gt;=smelter_start,opex!AW103,0)</f>
        <v>0</v>
      </c>
      <c r="AX137" s="30">
        <f>IF(AX2&gt;=smelter_start,opex!AX103,0)</f>
        <v>0</v>
      </c>
      <c r="AY137" s="30">
        <f>IF(AY2&gt;=smelter_start,opex!AY103,0)</f>
        <v>0</v>
      </c>
      <c r="AZ137" s="30">
        <f>IF(AZ2&gt;=smelter_start,opex!AZ103,0)</f>
        <v>0</v>
      </c>
      <c r="BA137" s="30">
        <f>IF(BA2&gt;=smelter_start,opex!BA103,0)</f>
        <v>0</v>
      </c>
      <c r="BB137" s="30">
        <f>IF(BB2&gt;=smelter_start,opex!BB103,0)</f>
        <v>0</v>
      </c>
      <c r="BC137" s="30">
        <f>IF(BC2&gt;=smelter_start,opex!BC103,0)</f>
        <v>0</v>
      </c>
      <c r="BD137" s="30">
        <f>IF(BD2&gt;=smelter_start,opex!BD103,0)</f>
        <v>0</v>
      </c>
      <c r="BE137" s="30">
        <f>IF(BE2&gt;=smelter_start,opex!BE103,0)</f>
        <v>0</v>
      </c>
      <c r="BF137" s="30">
        <f>IF(BF2&gt;=smelter_start,opex!BF103,0)</f>
        <v>0</v>
      </c>
      <c r="BG137" s="30">
        <f>IF(BG2&gt;=smelter_start,opex!BG103,0)</f>
        <v>0</v>
      </c>
      <c r="BH137" s="30">
        <f>IF(BH2&gt;=smelter_start,opex!BH103,0)</f>
        <v>0</v>
      </c>
      <c r="BI137" s="30">
        <f>IF(BI2&gt;=smelter_start,opex!BI103,0)</f>
        <v>0</v>
      </c>
    </row>
    <row r="138" spans="2:61" outlineLevel="1" x14ac:dyDescent="0.35">
      <c r="C138" t="s">
        <v>286</v>
      </c>
      <c r="D138" s="59" t="s">
        <v>233</v>
      </c>
      <c r="E138" s="43">
        <f t="shared" si="718"/>
        <v>495.99410837815424</v>
      </c>
      <c r="F138" s="30">
        <f>IF(F2&gt;=smelter_start,opex!F111,0)</f>
        <v>0</v>
      </c>
      <c r="G138" s="30">
        <f>IF(G2&gt;=smelter_start,opex!G111,0)</f>
        <v>0</v>
      </c>
      <c r="H138" s="30">
        <f>IF(H2&gt;=smelter_start,opex!H111,0)</f>
        <v>0</v>
      </c>
      <c r="I138" s="30">
        <f>IF(I2&gt;=smelter_start,opex!I111,0)</f>
        <v>0</v>
      </c>
      <c r="J138" s="30">
        <f>IF(J2&gt;=smelter_start,opex!J111,0)</f>
        <v>6.6726234300371079</v>
      </c>
      <c r="K138" s="30">
        <f>IF(K2&gt;=smelter_start,opex!K111,0)</f>
        <v>6.8393505713685316</v>
      </c>
      <c r="L138" s="30">
        <f>IF(L2&gt;=smelter_start,opex!L111,0)</f>
        <v>7.5280405557078964</v>
      </c>
      <c r="M138" s="30">
        <f>IF(M2&gt;=smelter_start,opex!M111,0)</f>
        <v>7.7145789812667278</v>
      </c>
      <c r="N138" s="30">
        <f>IF(N2&gt;=smelter_start,opex!N111,0)</f>
        <v>7.9058869702395818</v>
      </c>
      <c r="O138" s="30">
        <f>IF(O2&gt;=smelter_start,opex!O111,0)</f>
        <v>8.1020901360034721</v>
      </c>
      <c r="P138" s="30">
        <f>IF(P2&gt;=smelter_start,opex!P111,0)</f>
        <v>8.3033174899603512</v>
      </c>
      <c r="Q138" s="30">
        <f>IF(Q2&gt;=smelter_start,opex!Q111,0)</f>
        <v>8.5097015356268617</v>
      </c>
      <c r="R138" s="30">
        <f>IF(R2&gt;=smelter_start,opex!R111,0)</f>
        <v>9.309330646412814</v>
      </c>
      <c r="S138" s="30">
        <f>IF(S2&gt;=smelter_start,opex!S111,0)</f>
        <v>9.5390543962966579</v>
      </c>
      <c r="T138" s="30">
        <f>IF(T2&gt;=smelter_start,opex!T111,0)</f>
        <v>9.774626283917387</v>
      </c>
      <c r="U138" s="30">
        <f>IF(U2&gt;=smelter_start,opex!U111,0)</f>
        <v>10.016199665094502</v>
      </c>
      <c r="V138" s="30">
        <f>IF(V2&gt;=smelter_start,opex!V111,0)</f>
        <v>10.263932027510073</v>
      </c>
      <c r="W138" s="30">
        <f>IF(W2&gt;=smelter_start,opex!W111,0)</f>
        <v>10.517985104712203</v>
      </c>
      <c r="X138" s="30">
        <f>IF(X2&gt;=smelter_start,opex!X111,0)</f>
        <v>11.4463631381734</v>
      </c>
      <c r="Y138" s="30">
        <f>IF(Y2&gt;=smelter_start,opex!Y111,0)</f>
        <v>11.727897712942452</v>
      </c>
      <c r="Z138" s="30">
        <f>IF(Z2&gt;=smelter_start,opex!Z111,0)</f>
        <v>12.016574175512513</v>
      </c>
      <c r="AA138" s="30">
        <f>IF(AA2&gt;=smelter_start,opex!AA111,0)</f>
        <v>12.312579147501218</v>
      </c>
      <c r="AB138" s="30">
        <f>IF(AB2&gt;=smelter_start,opex!AB111,0)</f>
        <v>12.616104261961667</v>
      </c>
      <c r="AC138" s="30">
        <f>IF(AC2&gt;=smelter_start,opex!AC111,0)</f>
        <v>12.927346301243862</v>
      </c>
      <c r="AD138" s="30">
        <f>IF(AD2&gt;=smelter_start,opex!AD111,0)</f>
        <v>14.005145059197591</v>
      </c>
      <c r="AE138" s="30">
        <f>IF(AE2&gt;=smelter_start,opex!AE111,0)</f>
        <v>14.348729193635107</v>
      </c>
      <c r="AF138" s="30">
        <f>IF(AF2&gt;=smelter_start,opex!AF111,0)</f>
        <v>14.701004682880777</v>
      </c>
      <c r="AG138" s="30">
        <f>IF(AG2&gt;=smelter_start,opex!AG111,0)</f>
        <v>15.062197985322191</v>
      </c>
      <c r="AH138" s="30">
        <f>IF(AH2&gt;=smelter_start,opex!AH111,0)</f>
        <v>15.432541623896087</v>
      </c>
      <c r="AI138" s="30">
        <f>IF(AI2&gt;=smelter_start,opex!AI111,0)</f>
        <v>15.812274352508334</v>
      </c>
      <c r="AJ138" s="30">
        <f>IF(AJ2&gt;=smelter_start,opex!AJ111,0)</f>
        <v>17.06348975509513</v>
      </c>
      <c r="AK138" s="30">
        <f>IF(AK2&gt;=smelter_start,opex!AK111,0)</f>
        <v>17.481267480983799</v>
      </c>
      <c r="AL138" s="30">
        <f>IF(AL2&gt;=smelter_start,opex!AL111,0)</f>
        <v>17.90958971359753</v>
      </c>
      <c r="AM138" s="30">
        <f>IF(AM2&gt;=smelter_start,opex!AM111,0)</f>
        <v>18.348730560749907</v>
      </c>
      <c r="AN138" s="30">
        <f>IF(AN2&gt;=smelter_start,opex!AN111,0)</f>
        <v>18.798971454467235</v>
      </c>
      <c r="AO138" s="30">
        <f>IF(AO2&gt;=smelter_start,opex!AO111,0)</f>
        <v>19.260601351567011</v>
      </c>
      <c r="AP138" s="30">
        <f>IF(AP2&gt;=smelter_start,opex!AP111,0)</f>
        <v>20.713090772124456</v>
      </c>
      <c r="AQ138" s="30">
        <f>IF(AQ2&gt;=smelter_start,opex!AQ111,0)</f>
        <v>21.21945554887202</v>
      </c>
      <c r="AR138" s="30">
        <f>IF(AR2&gt;=smelter_start,opex!AR111,0)</f>
        <v>21.738578407259787</v>
      </c>
      <c r="AS138" s="30">
        <f>IF(AS2&gt;=smelter_start,opex!AS111,0)</f>
        <v>22.270790388522808</v>
      </c>
      <c r="AT138" s="30">
        <f>IF(AT2&gt;=smelter_start,opex!AT111,0)</f>
        <v>17.784067515985143</v>
      </c>
      <c r="AU138" s="30">
        <f>IF(AU2&gt;=smelter_start,opex!AU111,0)</f>
        <v>0</v>
      </c>
      <c r="AV138" s="30">
        <f>IF(AV2&gt;=smelter_start,opex!AV111,0)</f>
        <v>0</v>
      </c>
      <c r="AW138" s="30">
        <f>IF(AW2&gt;=smelter_start,opex!AW111,0)</f>
        <v>0</v>
      </c>
      <c r="AX138" s="30">
        <f>IF(AX2&gt;=smelter_start,opex!AX111,0)</f>
        <v>0</v>
      </c>
      <c r="AY138" s="30">
        <f>IF(AY2&gt;=smelter_start,opex!AY111,0)</f>
        <v>0</v>
      </c>
      <c r="AZ138" s="30">
        <f>IF(AZ2&gt;=smelter_start,opex!AZ111,0)</f>
        <v>0</v>
      </c>
      <c r="BA138" s="30">
        <f>IF(BA2&gt;=smelter_start,opex!BA111,0)</f>
        <v>0</v>
      </c>
      <c r="BB138" s="30">
        <f>IF(BB2&gt;=smelter_start,opex!BB111,0)</f>
        <v>0</v>
      </c>
      <c r="BC138" s="30">
        <f>IF(BC2&gt;=smelter_start,opex!BC111,0)</f>
        <v>0</v>
      </c>
      <c r="BD138" s="30">
        <f>IF(BD2&gt;=smelter_start,opex!BD111,0)</f>
        <v>0</v>
      </c>
      <c r="BE138" s="30">
        <f>IF(BE2&gt;=smelter_start,opex!BE111,0)</f>
        <v>0</v>
      </c>
      <c r="BF138" s="30">
        <f>IF(BF2&gt;=smelter_start,opex!BF111,0)</f>
        <v>0</v>
      </c>
      <c r="BG138" s="30">
        <f>IF(BG2&gt;=smelter_start,opex!BG111,0)</f>
        <v>0</v>
      </c>
      <c r="BH138" s="30">
        <f>IF(BH2&gt;=smelter_start,opex!BH111,0)</f>
        <v>0</v>
      </c>
      <c r="BI138" s="30">
        <f>IF(BI2&gt;=smelter_start,opex!BI111,0)</f>
        <v>0</v>
      </c>
    </row>
    <row r="139" spans="2:61" outlineLevel="1" x14ac:dyDescent="0.35">
      <c r="C139" t="s">
        <v>394</v>
      </c>
      <c r="D139" s="59" t="s">
        <v>233</v>
      </c>
      <c r="E139" s="43">
        <f t="shared" ref="E139" si="719">SUM(F139:BI139)</f>
        <v>1259.1317105458456</v>
      </c>
      <c r="F139" s="30">
        <f>IF(F2&gt;=smelter_start,opex!F117,0)</f>
        <v>0</v>
      </c>
      <c r="G139" s="30">
        <f>IF(G2&gt;=smelter_start,opex!G117,0)</f>
        <v>0</v>
      </c>
      <c r="H139" s="30">
        <f>IF(H2&gt;=smelter_start,opex!H117,0)</f>
        <v>0</v>
      </c>
      <c r="I139" s="30">
        <f>IF(I2&gt;=smelter_start,opex!I117,0)</f>
        <v>0</v>
      </c>
      <c r="J139" s="30">
        <f>IF(J2&gt;=smelter_start,opex!J117,0)</f>
        <v>15.632658274237478</v>
      </c>
      <c r="K139" s="30">
        <f>IF(K2&gt;=smelter_start,opex!K117,0)</f>
        <v>15.975926437686496</v>
      </c>
      <c r="L139" s="30">
        <f>IF(L2&gt;=smelter_start,opex!L117,0)</f>
        <v>18.36757374837277</v>
      </c>
      <c r="M139" s="30">
        <f>IF(M2&gt;=smelter_start,opex!M117,0)</f>
        <v>18.770896279769023</v>
      </c>
      <c r="N139" s="30">
        <f>IF(N2&gt;=smelter_start,opex!N117,0)</f>
        <v>19.183075128638716</v>
      </c>
      <c r="O139" s="30">
        <f>IF(O2&gt;=smelter_start,opex!O117,0)</f>
        <v>19.604304765543414</v>
      </c>
      <c r="P139" s="30">
        <f>IF(P2&gt;=smelter_start,opex!P117,0)</f>
        <v>20.034783931307121</v>
      </c>
      <c r="Q139" s="30">
        <f>IF(Q2&gt;=smelter_start,opex!Q117,0)</f>
        <v>20.474715730784325</v>
      </c>
      <c r="R139" s="30">
        <f>IF(R2&gt;=smelter_start,opex!R117,0)</f>
        <v>23.249230809652431</v>
      </c>
      <c r="S139" s="30">
        <f>IF(S2&gt;=smelter_start,opex!S117,0)</f>
        <v>23.759746719463102</v>
      </c>
      <c r="T139" s="30">
        <f>IF(T2&gt;=smelter_start,opex!T117,0)</f>
        <v>24.281472741827759</v>
      </c>
      <c r="U139" s="30">
        <f>IF(U2&gt;=smelter_start,opex!U117,0)</f>
        <v>24.814655032881902</v>
      </c>
      <c r="V139" s="30">
        <f>IF(V2&gt;=smelter_start,opex!V117,0)</f>
        <v>25.359545153955942</v>
      </c>
      <c r="W139" s="30">
        <f>IF(W2&gt;=smelter_start,opex!W117,0)</f>
        <v>25.916400190264579</v>
      </c>
      <c r="X139" s="30">
        <f>IF(X2&gt;=smelter_start,opex!X117,0)</f>
        <v>29.134031159422722</v>
      </c>
      <c r="Y139" s="30">
        <f>IF(Y2&gt;=smelter_start,opex!Y117,0)</f>
        <v>29.773767869233787</v>
      </c>
      <c r="Z139" s="30">
        <f>IF(Z2&gt;=smelter_start,opex!Z117,0)</f>
        <v>30.42755217361357</v>
      </c>
      <c r="AA139" s="30">
        <f>IF(AA2&gt;=smelter_start,opex!AA117,0)</f>
        <v>31.095692535262646</v>
      </c>
      <c r="AB139" s="30">
        <f>IF(AB2&gt;=smelter_start,opex!AB117,0)</f>
        <v>31.778504190228958</v>
      </c>
      <c r="AC139" s="30">
        <f>IF(AC2&gt;=smelter_start,opex!AC117,0)</f>
        <v>32.476309296639677</v>
      </c>
      <c r="AD139" s="30">
        <f>IF(AD2&gt;=smelter_start,opex!AD117,0)</f>
        <v>36.206658640035286</v>
      </c>
      <c r="AE139" s="30">
        <f>IF(AE2&gt;=smelter_start,opex!AE117,0)</f>
        <v>37.001698933116643</v>
      </c>
      <c r="AF139" s="30">
        <f>IF(AF2&gt;=smelter_start,opex!AF117,0)</f>
        <v>37.814197038969596</v>
      </c>
      <c r="AG139" s="30">
        <f>IF(AG2&gt;=smelter_start,opex!AG117,0)</f>
        <v>38.644536303230083</v>
      </c>
      <c r="AH139" s="30">
        <f>IF(AH2&gt;=smelter_start,opex!AH117,0)</f>
        <v>39.493108489190952</v>
      </c>
      <c r="AI139" s="30">
        <f>IF(AI2&gt;=smelter_start,opex!AI117,0)</f>
        <v>40.360313962639985</v>
      </c>
      <c r="AJ139" s="30">
        <f>IF(AJ2&gt;=smelter_start,opex!AJ117,0)</f>
        <v>44.683775370820321</v>
      </c>
      <c r="AK139" s="30">
        <f>IF(AK2&gt;=smelter_start,opex!AK117,0)</f>
        <v>45.664959583922922</v>
      </c>
      <c r="AL139" s="30">
        <f>IF(AL2&gt;=smelter_start,opex!AL117,0)</f>
        <v>46.667689032450561</v>
      </c>
      <c r="AM139" s="30">
        <f>IF(AM2&gt;=smelter_start,opex!AM117,0)</f>
        <v>47.692436815300724</v>
      </c>
      <c r="AN139" s="30">
        <f>IF(AN2&gt;=smelter_start,opex!AN117,0)</f>
        <v>48.739686419865805</v>
      </c>
      <c r="AO139" s="30">
        <f>IF(AO2&gt;=smelter_start,opex!AO117,0)</f>
        <v>49.809931950147799</v>
      </c>
      <c r="AP139" s="30">
        <f>IF(AP2&gt;=smelter_start,opex!AP117,0)</f>
        <v>54.819345926026664</v>
      </c>
      <c r="AQ139" s="30">
        <f>IF(AQ2&gt;=smelter_start,opex!AQ117,0)</f>
        <v>56.023091051608752</v>
      </c>
      <c r="AR139" s="30">
        <f>IF(AR2&gt;=smelter_start,opex!AR117,0)</f>
        <v>57.253268494156401</v>
      </c>
      <c r="AS139" s="30">
        <f>IF(AS2&gt;=smelter_start,opex!AS117,0)</f>
        <v>58.510458665058458</v>
      </c>
      <c r="AT139" s="30">
        <f>IF(AT2&gt;=smelter_start,opex!AT117,0)</f>
        <v>39.635711700518222</v>
      </c>
      <c r="AU139" s="30">
        <f>IF(AU2&gt;=smelter_start,opex!AU117,0)</f>
        <v>0</v>
      </c>
      <c r="AV139" s="30">
        <f>IF(AV2&gt;=smelter_start,opex!AV117,0)</f>
        <v>0</v>
      </c>
      <c r="AW139" s="30">
        <f>IF(AW2&gt;=smelter_start,opex!AW117,0)</f>
        <v>0</v>
      </c>
      <c r="AX139" s="30">
        <f>IF(AX2&gt;=smelter_start,opex!AX117,0)</f>
        <v>0</v>
      </c>
      <c r="AY139" s="30">
        <f>IF(AY2&gt;=smelter_start,opex!AY117,0)</f>
        <v>0</v>
      </c>
      <c r="AZ139" s="30">
        <f>IF(AZ2&gt;=smelter_start,opex!AZ117,0)</f>
        <v>0</v>
      </c>
      <c r="BA139" s="30">
        <f>IF(BA2&gt;=smelter_start,opex!BA117,0)</f>
        <v>0</v>
      </c>
      <c r="BB139" s="30">
        <f>IF(BB2&gt;=smelter_start,opex!BB117,0)</f>
        <v>0</v>
      </c>
      <c r="BC139" s="30">
        <f>IF(BC2&gt;=smelter_start,opex!BC117,0)</f>
        <v>0</v>
      </c>
      <c r="BD139" s="30">
        <f>IF(BD2&gt;=smelter_start,opex!BD117,0)</f>
        <v>0</v>
      </c>
      <c r="BE139" s="30">
        <f>IF(BE2&gt;=smelter_start,opex!BE117,0)</f>
        <v>0</v>
      </c>
      <c r="BF139" s="30">
        <f>IF(BF2&gt;=smelter_start,opex!BF117,0)</f>
        <v>0</v>
      </c>
      <c r="BG139" s="30">
        <f>IF(BG2&gt;=smelter_start,opex!BG117,0)</f>
        <v>0</v>
      </c>
      <c r="BH139" s="30">
        <f>IF(BH2&gt;=smelter_start,opex!BH117,0)</f>
        <v>0</v>
      </c>
      <c r="BI139" s="30">
        <f>IF(BI2&gt;=smelter_start,opex!BI117,0)</f>
        <v>0</v>
      </c>
    </row>
    <row r="140" spans="2:61" outlineLevel="1" x14ac:dyDescent="0.35">
      <c r="B140" s="7" t="s">
        <v>324</v>
      </c>
      <c r="D140" s="59" t="s">
        <v>233</v>
      </c>
      <c r="E140" s="43">
        <f t="shared" si="718"/>
        <v>72164.313564012467</v>
      </c>
      <c r="F140" s="30">
        <f>SUM(F135:F139)</f>
        <v>560.8351051934676</v>
      </c>
      <c r="G140" s="30">
        <f t="shared" ref="G140:BI140" si="720">SUM(G135:G139)</f>
        <v>577.77232537031034</v>
      </c>
      <c r="H140" s="30">
        <f t="shared" si="720"/>
        <v>595.22104959649369</v>
      </c>
      <c r="I140" s="30">
        <f t="shared" si="720"/>
        <v>613.19672529430761</v>
      </c>
      <c r="J140" s="30">
        <f t="shared" si="720"/>
        <v>748.74322294274498</v>
      </c>
      <c r="K140" s="30">
        <f t="shared" si="720"/>
        <v>770.51639251897132</v>
      </c>
      <c r="L140" s="30">
        <f t="shared" si="720"/>
        <v>888.99735304732235</v>
      </c>
      <c r="M140" s="30">
        <f t="shared" si="720"/>
        <v>914.86138942601201</v>
      </c>
      <c r="N140" s="30">
        <f t="shared" si="720"/>
        <v>941.4859097515041</v>
      </c>
      <c r="O140" s="30">
        <f t="shared" si="720"/>
        <v>968.89344476037593</v>
      </c>
      <c r="P140" s="30">
        <f t="shared" si="720"/>
        <v>997.10719632733912</v>
      </c>
      <c r="Q140" s="30">
        <f t="shared" si="720"/>
        <v>1026.151057534348</v>
      </c>
      <c r="R140" s="30">
        <f t="shared" si="720"/>
        <v>1170.1492185342499</v>
      </c>
      <c r="S140" s="30">
        <f t="shared" si="720"/>
        <v>1204.2498689444446</v>
      </c>
      <c r="T140" s="30">
        <f t="shared" si="720"/>
        <v>1239.3543938576872</v>
      </c>
      <c r="U140" s="30">
        <f t="shared" si="720"/>
        <v>1275.4925606222901</v>
      </c>
      <c r="V140" s="30">
        <f t="shared" si="720"/>
        <v>1312.6950238360446</v>
      </c>
      <c r="W140" s="30">
        <f t="shared" si="720"/>
        <v>1350.9933518895182</v>
      </c>
      <c r="X140" s="30">
        <f t="shared" si="720"/>
        <v>1525.9769377229495</v>
      </c>
      <c r="Y140" s="30">
        <f t="shared" si="720"/>
        <v>1570.5190981907197</v>
      </c>
      <c r="Z140" s="30">
        <f t="shared" si="720"/>
        <v>1616.3740434047088</v>
      </c>
      <c r="AA140" s="30">
        <f t="shared" si="720"/>
        <v>1663.5807331817814</v>
      </c>
      <c r="AB140" s="30">
        <f t="shared" si="720"/>
        <v>1712.1792892754283</v>
      </c>
      <c r="AC140" s="30">
        <f t="shared" si="720"/>
        <v>1762.2110301516345</v>
      </c>
      <c r="AD140" s="30">
        <f t="shared" si="720"/>
        <v>1974.8144905621039</v>
      </c>
      <c r="AE140" s="30">
        <f t="shared" si="720"/>
        <v>2032.5477797643948</v>
      </c>
      <c r="AF140" s="30">
        <f t="shared" si="720"/>
        <v>2091.9845426597844</v>
      </c>
      <c r="AG140" s="30">
        <f t="shared" si="720"/>
        <v>2153.175374293337</v>
      </c>
      <c r="AH140" s="30">
        <f t="shared" si="720"/>
        <v>2216.172379525186</v>
      </c>
      <c r="AI140" s="30">
        <f t="shared" si="720"/>
        <v>2281.0292182368044</v>
      </c>
      <c r="AJ140" s="30">
        <f t="shared" si="720"/>
        <v>2539.3007969163882</v>
      </c>
      <c r="AK140" s="30">
        <f t="shared" si="720"/>
        <v>2613.6480545456566</v>
      </c>
      <c r="AL140" s="30">
        <f t="shared" si="720"/>
        <v>2690.1913607035967</v>
      </c>
      <c r="AM140" s="30">
        <f t="shared" si="720"/>
        <v>2768.9959908390429</v>
      </c>
      <c r="AN140" s="30">
        <f t="shared" si="720"/>
        <v>2850.1291693744001</v>
      </c>
      <c r="AO140" s="30">
        <f t="shared" si="720"/>
        <v>2933.6601280842037</v>
      </c>
      <c r="AP140" s="30">
        <f t="shared" si="720"/>
        <v>3247.361749357427</v>
      </c>
      <c r="AQ140" s="30">
        <f t="shared" si="720"/>
        <v>3342.5769456688372</v>
      </c>
      <c r="AR140" s="30">
        <f t="shared" si="720"/>
        <v>3440.607489485837</v>
      </c>
      <c r="AS140" s="30">
        <f t="shared" si="720"/>
        <v>3541.5371263138759</v>
      </c>
      <c r="AT140" s="30">
        <f t="shared" si="720"/>
        <v>2439.0242463069358</v>
      </c>
      <c r="AU140" s="30">
        <f t="shared" si="720"/>
        <v>0</v>
      </c>
      <c r="AV140" s="30">
        <f t="shared" si="720"/>
        <v>0</v>
      </c>
      <c r="AW140" s="30">
        <f t="shared" si="720"/>
        <v>0</v>
      </c>
      <c r="AX140" s="30">
        <f t="shared" si="720"/>
        <v>0</v>
      </c>
      <c r="AY140" s="30">
        <f t="shared" si="720"/>
        <v>0</v>
      </c>
      <c r="AZ140" s="30">
        <f t="shared" si="720"/>
        <v>0</v>
      </c>
      <c r="BA140" s="30">
        <f t="shared" si="720"/>
        <v>0</v>
      </c>
      <c r="BB140" s="30">
        <f t="shared" si="720"/>
        <v>0</v>
      </c>
      <c r="BC140" s="30">
        <f t="shared" si="720"/>
        <v>0</v>
      </c>
      <c r="BD140" s="30">
        <f t="shared" si="720"/>
        <v>0</v>
      </c>
      <c r="BE140" s="30">
        <f t="shared" si="720"/>
        <v>0</v>
      </c>
      <c r="BF140" s="30">
        <f t="shared" si="720"/>
        <v>0</v>
      </c>
      <c r="BG140" s="30">
        <f t="shared" si="720"/>
        <v>0</v>
      </c>
      <c r="BH140" s="30">
        <f t="shared" si="720"/>
        <v>0</v>
      </c>
      <c r="BI140" s="30">
        <f t="shared" si="720"/>
        <v>0</v>
      </c>
    </row>
    <row r="141" spans="2:61" outlineLevel="1" x14ac:dyDescent="0.35">
      <c r="B141" s="7" t="s">
        <v>191</v>
      </c>
      <c r="D141" s="59"/>
      <c r="E141" s="43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</row>
    <row r="142" spans="2:61" outlineLevel="1" x14ac:dyDescent="0.35">
      <c r="C142" t="s">
        <v>192</v>
      </c>
      <c r="D142" s="59" t="s">
        <v>233</v>
      </c>
      <c r="E142" s="43">
        <f t="shared" ref="E142:E144" si="721">SUM(F142:BI142)</f>
        <v>5524.244214885226</v>
      </c>
      <c r="F142" s="30">
        <f>IF(F2&lt;smelter_start,revenue!F180+revenue!F183+revenue!F186+revenue!F189,revenue!F225+revenue!F228+revenue!F231+revenue!F234)</f>
        <v>80.125134826514838</v>
      </c>
      <c r="G142" s="30">
        <f>IF(G2&lt;smelter_start,revenue!G180+revenue!G183+revenue!G186+revenue!G189,revenue!G225+revenue!G228+revenue!G231+revenue!G234)</f>
        <v>81.078048895564251</v>
      </c>
      <c r="H142" s="30">
        <f>IF(H2&lt;smelter_start,revenue!H180+revenue!H183+revenue!H186+revenue!H189,revenue!H225+revenue!H228+revenue!H231+revenue!H234)</f>
        <v>82.0423530053652</v>
      </c>
      <c r="I142" s="30">
        <f>IF(I2&lt;smelter_start,revenue!I180+revenue!I183+revenue!I186+revenue!I189,revenue!I225+revenue!I228+revenue!I231+revenue!I234)</f>
        <v>83.018183944794828</v>
      </c>
      <c r="J142" s="30">
        <f>IF(J2&lt;smelter_start,revenue!J180+revenue!J183+revenue!J186+revenue!J189,revenue!J225+revenue!J228+revenue!J231+revenue!J234)</f>
        <v>79.65006687637019</v>
      </c>
      <c r="K142" s="30">
        <f>IF(K2&lt;smelter_start,revenue!K180+revenue!K183+revenue!K186+revenue!K189,revenue!K225+revenue!K228+revenue!K231+revenue!K234)</f>
        <v>80.598000499355223</v>
      </c>
      <c r="L142" s="30">
        <f>IF(L2&lt;smelter_start,revenue!L180+revenue!L183+revenue!L186+revenue!L189,revenue!L225+revenue!L228+revenue!L231+revenue!L234)</f>
        <v>91.751934618432543</v>
      </c>
      <c r="M142" s="30">
        <f>IF(M2&lt;smelter_start,revenue!M180+revenue!M183+revenue!M186+revenue!M189,revenue!M225+revenue!M228+revenue!M231+revenue!M234)</f>
        <v>92.84403080825173</v>
      </c>
      <c r="N142" s="30">
        <f>IF(N2&lt;smelter_start,revenue!N180+revenue!N183+revenue!N186+revenue!N189,revenue!N225+revenue!N228+revenue!N231+revenue!N234)</f>
        <v>93.949194386878631</v>
      </c>
      <c r="O142" s="30">
        <f>IF(O2&lt;smelter_start,revenue!O180+revenue!O183+revenue!O186+revenue!O189,revenue!O225+revenue!O228+revenue!O231+revenue!O234)</f>
        <v>95.06758248574188</v>
      </c>
      <c r="P142" s="30">
        <f>IF(P2&lt;smelter_start,revenue!P180+revenue!P183+revenue!P186+revenue!P189,revenue!P225+revenue!P228+revenue!P231+revenue!P234)</f>
        <v>96.199354134824588</v>
      </c>
      <c r="Q142" s="30">
        <f>IF(Q2&lt;smelter_start,revenue!Q180+revenue!Q183+revenue!Q186+revenue!Q189,revenue!Q225+revenue!Q228+revenue!Q231+revenue!Q234)</f>
        <v>97.344670285713917</v>
      </c>
      <c r="R142" s="30">
        <f>IF(R2&lt;smelter_start,revenue!R180+revenue!R183+revenue!R186+revenue!R189,revenue!R225+revenue!R228+revenue!R231+revenue!R234)</f>
        <v>109.44854870548045</v>
      </c>
      <c r="S142" s="30">
        <f>IF(S2&lt;smelter_start,revenue!S180+revenue!S183+revenue!S186+revenue!S189,revenue!S225+revenue!S228+revenue!S231+revenue!S234)</f>
        <v>110.75176627505931</v>
      </c>
      <c r="T142" s="30">
        <f>IF(T2&lt;smelter_start,revenue!T180+revenue!T183+revenue!T186+revenue!T189,revenue!T225+revenue!T228+revenue!T231+revenue!T234)</f>
        <v>112.07058286789427</v>
      </c>
      <c r="U142" s="30">
        <f>IF(U2&lt;smelter_start,revenue!U180+revenue!U183+revenue!U186+revenue!U189,revenue!U225+revenue!U228+revenue!U231+revenue!U234)</f>
        <v>113.40518612196122</v>
      </c>
      <c r="V142" s="30">
        <f>IF(V2&lt;smelter_start,revenue!V180+revenue!V183+revenue!V186+revenue!V189,revenue!V225+revenue!V228+revenue!V231+revenue!V234)</f>
        <v>114.75576594317066</v>
      </c>
      <c r="W142" s="30">
        <f>IF(W2&lt;smelter_start,revenue!W180+revenue!W183+revenue!W186+revenue!W189,revenue!W225+revenue!W228+revenue!W231+revenue!W234)</f>
        <v>116.12251453291141</v>
      </c>
      <c r="X142" s="30">
        <f>IF(X2&lt;smelter_start,revenue!X180+revenue!X183+revenue!X186+revenue!X189,revenue!X225+revenue!X228+revenue!X231+revenue!X234)</f>
        <v>129.25618905752438</v>
      </c>
      <c r="Y142" s="30">
        <f>IF(Y2&lt;smelter_start,revenue!Y180+revenue!Y183+revenue!Y186+revenue!Y189,revenue!Y225+revenue!Y228+revenue!Y231+revenue!Y234)</f>
        <v>130.79582831541333</v>
      </c>
      <c r="Z142" s="30">
        <f>IF(Z2&lt;smelter_start,revenue!Z180+revenue!Z183+revenue!Z186+revenue!Z189,revenue!Z225+revenue!Z228+revenue!Z231+revenue!Z234)</f>
        <v>132.35390294198808</v>
      </c>
      <c r="AA142" s="30">
        <f>IF(AA2&lt;smelter_start,revenue!AA180+revenue!AA183+revenue!AA186+revenue!AA189,revenue!AA225+revenue!AA228+revenue!AA231+revenue!AA234)</f>
        <v>133.93063476933139</v>
      </c>
      <c r="AB142" s="30">
        <f>IF(AB2&lt;smelter_start,revenue!AB180+revenue!AB183+revenue!AB186+revenue!AB189,revenue!AB225+revenue!AB228+revenue!AB231+revenue!AB234)</f>
        <v>135.52624831168333</v>
      </c>
      <c r="AC142" s="30">
        <f>IF(AC2&lt;smelter_start,revenue!AC180+revenue!AC183+revenue!AC186+revenue!AC189,revenue!AC225+revenue!AC228+revenue!AC231+revenue!AC234)</f>
        <v>137.14097079802781</v>
      </c>
      <c r="AD142" s="30">
        <f>IF(AD2&lt;smelter_start,revenue!AD180+revenue!AD183+revenue!AD186+revenue!AD189,revenue!AD225+revenue!AD228+revenue!AD231+revenue!AD234)</f>
        <v>151.39094422372</v>
      </c>
      <c r="AE142" s="30">
        <f>IF(AE2&lt;smelter_start,revenue!AE180+revenue!AE183+revenue!AE186+revenue!AE189,revenue!AE225+revenue!AE228+revenue!AE231+revenue!AE234)</f>
        <v>153.19490758980709</v>
      </c>
      <c r="AF142" s="30">
        <f>IF(AF2&lt;smelter_start,revenue!AF180+revenue!AF183+revenue!AF186+revenue!AF189,revenue!AF225+revenue!AF228+revenue!AF231+revenue!AF234)</f>
        <v>155.02047886636791</v>
      </c>
      <c r="AG142" s="30">
        <f>IF(AG2&lt;smelter_start,revenue!AG180+revenue!AG183+revenue!AG186+revenue!AG189,revenue!AG225+revenue!AG228+revenue!AG231+revenue!AG234)</f>
        <v>156.86791814996977</v>
      </c>
      <c r="AH142" s="30">
        <f>IF(AH2&lt;smelter_start,revenue!AH180+revenue!AH183+revenue!AH186+revenue!AH189,revenue!AH225+revenue!AH228+revenue!AH231+revenue!AH234)</f>
        <v>158.73748868308093</v>
      </c>
      <c r="AI142" s="30">
        <f>IF(AI2&lt;smelter_start,revenue!AI180+revenue!AI183+revenue!AI186+revenue!AI189,revenue!AI225+revenue!AI228+revenue!AI231+revenue!AI234)</f>
        <v>160.62945689230375</v>
      </c>
      <c r="AJ142" s="30">
        <f>IF(AJ2&lt;smelter_start,revenue!AJ180+revenue!AJ183+revenue!AJ186+revenue!AJ189,revenue!AJ225+revenue!AJ228+revenue!AJ231+revenue!AJ234)</f>
        <v>176.08943346266676</v>
      </c>
      <c r="AK142" s="30">
        <f>IF(AK2&lt;smelter_start,revenue!AK180+revenue!AK183+revenue!AK186+revenue!AK189,revenue!AK225+revenue!AK228+revenue!AK231+revenue!AK234)</f>
        <v>178.18847388208656</v>
      </c>
      <c r="AL142" s="30">
        <f>IF(AL2&lt;smelter_start,revenue!AL180+revenue!AL183+revenue!AL186+revenue!AL189,revenue!AL225+revenue!AL228+revenue!AL231+revenue!AL234)</f>
        <v>180.31266545579166</v>
      </c>
      <c r="AM142" s="30">
        <f>IF(AM2&lt;smelter_start,revenue!AM180+revenue!AM183+revenue!AM186+revenue!AM189,revenue!AM225+revenue!AM228+revenue!AM231+revenue!AM234)</f>
        <v>182.46231103493415</v>
      </c>
      <c r="AN142" s="30">
        <f>IF(AN2&lt;smelter_start,revenue!AN180+revenue!AN183+revenue!AN186+revenue!AN189,revenue!AN225+revenue!AN228+revenue!AN231+revenue!AN234)</f>
        <v>184.63771713496104</v>
      </c>
      <c r="AO142" s="30">
        <f>IF(AO2&lt;smelter_start,revenue!AO180+revenue!AO183+revenue!AO186+revenue!AO189,revenue!AO225+revenue!AO228+revenue!AO231+revenue!AO234)</f>
        <v>186.83919398016516</v>
      </c>
      <c r="AP142" s="30">
        <f>IF(AP2&lt;smelter_start,revenue!AP180+revenue!AP183+revenue!AP186+revenue!AP189,revenue!AP225+revenue!AP228+revenue!AP231+revenue!AP234)</f>
        <v>203.61067520637783</v>
      </c>
      <c r="AQ142" s="30">
        <f>IF(AQ2&lt;smelter_start,revenue!AQ180+revenue!AQ183+revenue!AQ186+revenue!AQ189,revenue!AQ225+revenue!AQ228+revenue!AQ231+revenue!AQ234)</f>
        <v>206.0386672815944</v>
      </c>
      <c r="AR142" s="30">
        <f>IF(AR2&lt;smelter_start,revenue!AR180+revenue!AR183+revenue!AR186+revenue!AR189,revenue!AR225+revenue!AR228+revenue!AR231+revenue!AR234)</f>
        <v>208.49576226048325</v>
      </c>
      <c r="AS142" s="30">
        <f>IF(AS2&lt;smelter_start,revenue!AS180+revenue!AS183+revenue!AS186+revenue!AS189,revenue!AS225+revenue!AS228+revenue!AS231+revenue!AS234)</f>
        <v>210.9823106989169</v>
      </c>
      <c r="AT142" s="30">
        <f>IF(AT2&lt;smelter_start,revenue!AT180+revenue!AT183+revenue!AT186+revenue!AT189,revenue!AT225+revenue!AT228+revenue!AT231+revenue!AT234)</f>
        <v>141.51911667374463</v>
      </c>
      <c r="AU142" s="30">
        <f>IF(AU2&lt;smelter_start,revenue!AU180+revenue!AU183+revenue!AU186+revenue!AU189,revenue!AU225+revenue!AU228+revenue!AU231+revenue!AU234)</f>
        <v>0</v>
      </c>
      <c r="AV142" s="30">
        <f>IF(AV2&lt;smelter_start,revenue!AV180+revenue!AV183+revenue!AV186+revenue!AV189,revenue!AV225+revenue!AV228+revenue!AV231+revenue!AV234)</f>
        <v>0</v>
      </c>
      <c r="AW142" s="30">
        <f>IF(AW2&lt;smelter_start,revenue!AW180+revenue!AW183+revenue!AW186+revenue!AW189,revenue!AW225+revenue!AW228+revenue!AW231+revenue!AW234)</f>
        <v>0</v>
      </c>
      <c r="AX142" s="30">
        <f>IF(AX2&lt;smelter_start,revenue!AX180+revenue!AX183+revenue!AX186+revenue!AX189,revenue!AX225+revenue!AX228+revenue!AX231+revenue!AX234)</f>
        <v>0</v>
      </c>
      <c r="AY142" s="30">
        <f>IF(AY2&lt;smelter_start,revenue!AY180+revenue!AY183+revenue!AY186+revenue!AY189,revenue!AY225+revenue!AY228+revenue!AY231+revenue!AY234)</f>
        <v>0</v>
      </c>
      <c r="AZ142" s="30">
        <f>IF(AZ2&lt;smelter_start,revenue!AZ180+revenue!AZ183+revenue!AZ186+revenue!AZ189,revenue!AZ225+revenue!AZ228+revenue!AZ231+revenue!AZ234)</f>
        <v>0</v>
      </c>
      <c r="BA142" s="30">
        <f>IF(BA2&lt;smelter_start,revenue!BA180+revenue!BA183+revenue!BA186+revenue!BA189,revenue!BA225+revenue!BA228+revenue!BA231+revenue!BA234)</f>
        <v>0</v>
      </c>
      <c r="BB142" s="30">
        <f>IF(BB2&lt;smelter_start,revenue!BB180+revenue!BB183+revenue!BB186+revenue!BB189,revenue!BB225+revenue!BB228+revenue!BB231+revenue!BB234)</f>
        <v>0</v>
      </c>
      <c r="BC142" s="30">
        <f>IF(BC2&lt;smelter_start,revenue!BC180+revenue!BC183+revenue!BC186+revenue!BC189,revenue!BC225+revenue!BC228+revenue!BC231+revenue!BC234)</f>
        <v>0</v>
      </c>
      <c r="BD142" s="30">
        <f>IF(BD2&lt;smelter_start,revenue!BD180+revenue!BD183+revenue!BD186+revenue!BD189,revenue!BD225+revenue!BD228+revenue!BD231+revenue!BD234)</f>
        <v>0</v>
      </c>
      <c r="BE142" s="30">
        <f>IF(BE2&lt;smelter_start,revenue!BE180+revenue!BE183+revenue!BE186+revenue!BE189,revenue!BE225+revenue!BE228+revenue!BE231+revenue!BE234)</f>
        <v>0</v>
      </c>
      <c r="BF142" s="30">
        <f>IF(BF2&lt;smelter_start,revenue!BF180+revenue!BF183+revenue!BF186+revenue!BF189,revenue!BF225+revenue!BF228+revenue!BF231+revenue!BF234)</f>
        <v>0</v>
      </c>
      <c r="BG142" s="30">
        <f>IF(BG2&lt;smelter_start,revenue!BG180+revenue!BG183+revenue!BG186+revenue!BG189,revenue!BG225+revenue!BG228+revenue!BG231+revenue!BG234)</f>
        <v>0</v>
      </c>
      <c r="BH142" s="30">
        <f>IF(BH2&lt;smelter_start,revenue!BH180+revenue!BH183+revenue!BH186+revenue!BH189,revenue!BH225+revenue!BH228+revenue!BH231+revenue!BH234)</f>
        <v>0</v>
      </c>
      <c r="BI142" s="30">
        <f>IF(BI2&lt;smelter_start,revenue!BI180+revenue!BI183+revenue!BI186+revenue!BI189,revenue!BI225+revenue!BI228+revenue!BI231+revenue!BI234)</f>
        <v>0</v>
      </c>
    </row>
    <row r="143" spans="2:61" outlineLevel="1" x14ac:dyDescent="0.35">
      <c r="C143" t="s">
        <v>193</v>
      </c>
      <c r="D143" s="59" t="s">
        <v>233</v>
      </c>
      <c r="E143" s="43">
        <f t="shared" ca="1" si="721"/>
        <v>5920.7501467554957</v>
      </c>
      <c r="F143" s="30">
        <f ca="1">IF(F2&lt;smelter_start,revenue!F181+revenue!F184+revenue!F187+revenue!F190,revenue!F226+revenue!F229+revenue!F232+revenue!F235)</f>
        <v>217.17392092838926</v>
      </c>
      <c r="G143" s="30">
        <f ca="1">IF(G2&lt;smelter_start,revenue!G181+revenue!G184+revenue!G187+revenue!G190,revenue!G226+revenue!G229+revenue!G232+revenue!G235)</f>
        <v>219.74559882509183</v>
      </c>
      <c r="H143" s="30">
        <f ca="1">IF(H2&lt;smelter_start,revenue!H181+revenue!H184+revenue!H187+revenue!H190,revenue!H226+revenue!H229+revenue!H232+revenue!H235)</f>
        <v>222.34777291177261</v>
      </c>
      <c r="I143" s="30">
        <f ca="1">IF(I2&lt;smelter_start,revenue!I181+revenue!I184+revenue!I187+revenue!I190,revenue!I226+revenue!I229+revenue!I232+revenue!I235)</f>
        <v>224.98080533096433</v>
      </c>
      <c r="J143" s="30">
        <f ca="1">IF(J2&lt;smelter_start,revenue!J181+revenue!J184+revenue!J187+revenue!J190,revenue!J226+revenue!J229+revenue!J232+revenue!J235)</f>
        <v>77.185408996415973</v>
      </c>
      <c r="K143" s="30">
        <f ca="1">IF(K2&lt;smelter_start,revenue!K181+revenue!K184+revenue!K187+revenue!K190,revenue!K226+revenue!K229+revenue!K232+revenue!K235)</f>
        <v>78.10369082670978</v>
      </c>
      <c r="L143" s="30">
        <f ca="1">IF(L2&lt;smelter_start,revenue!L181+revenue!L184+revenue!L187+revenue!L190,revenue!L226+revenue!L229+revenue!L232+revenue!L235)</f>
        <v>88.91206038274656</v>
      </c>
      <c r="M143" s="30">
        <f ca="1">IF(M2&lt;smelter_start,revenue!M181+revenue!M184+revenue!M187+revenue!M190,revenue!M226+revenue!M229+revenue!M232+revenue!M235)</f>
        <v>89.969957739164087</v>
      </c>
      <c r="N143" s="30">
        <f ca="1">IF(N2&lt;smelter_start,revenue!N181+revenue!N184+revenue!N187+revenue!N190,revenue!N226+revenue!N229+revenue!N232+revenue!N235)</f>
        <v>91.040494041453115</v>
      </c>
      <c r="O143" s="30">
        <f ca="1">IF(O2&lt;smelter_start,revenue!O181+revenue!O184+revenue!O187+revenue!O190,revenue!O226+revenue!O229+revenue!O232+revenue!O235)</f>
        <v>92.123820885356849</v>
      </c>
      <c r="P143" s="30">
        <f ca="1">IF(P2&lt;smelter_start,revenue!P181+revenue!P184+revenue!P187+revenue!P190,revenue!P226+revenue!P229+revenue!P232+revenue!P235)</f>
        <v>93.22009169201273</v>
      </c>
      <c r="Q143" s="30">
        <f ca="1">IF(Q2&lt;smelter_start,revenue!Q181+revenue!Q184+revenue!Q187+revenue!Q190,revenue!Q226+revenue!Q229+revenue!Q232+revenue!Q235)</f>
        <v>94.329461730019716</v>
      </c>
      <c r="R143" s="30">
        <f ca="1">IF(R2&lt;smelter_start,revenue!R181+revenue!R184+revenue!R187+revenue!R190,revenue!R226+revenue!R229+revenue!R232+revenue!R235)</f>
        <v>106.05787570863761</v>
      </c>
      <c r="S143" s="30">
        <f ca="1">IF(S2&lt;smelter_start,revenue!S181+revenue!S184+revenue!S187+revenue!S190,revenue!S226+revenue!S229+revenue!S232+revenue!S235)</f>
        <v>107.32014438452731</v>
      </c>
      <c r="T143" s="30">
        <f ca="1">IF(T2&lt;smelter_start,revenue!T181+revenue!T184+revenue!T187+revenue!T190,revenue!T226+revenue!T229+revenue!T232+revenue!T235)</f>
        <v>108.59749789000644</v>
      </c>
      <c r="U143" s="30">
        <f ca="1">IF(U2&lt;smelter_start,revenue!U181+revenue!U184+revenue!U187+revenue!U190,revenue!U226+revenue!U229+revenue!U232+revenue!U235)</f>
        <v>109.89011720788275</v>
      </c>
      <c r="V143" s="30">
        <f ca="1">IF(V2&lt;smelter_start,revenue!V181+revenue!V184+revenue!V187+revenue!V190,revenue!V226+revenue!V229+revenue!V232+revenue!V235)</f>
        <v>111.19818550083428</v>
      </c>
      <c r="W143" s="30">
        <f ca="1">IF(W2&lt;smelter_start,revenue!W181+revenue!W184+revenue!W187+revenue!W190,revenue!W226+revenue!W229+revenue!W232+revenue!W235)</f>
        <v>112.52188813776976</v>
      </c>
      <c r="X143" s="30">
        <f ca="1">IF(X2&lt;smelter_start,revenue!X181+revenue!X184+revenue!X187+revenue!X190,revenue!X226+revenue!X229+revenue!X232+revenue!X235)</f>
        <v>125.24755399256026</v>
      </c>
      <c r="Y143" s="30">
        <f ca="1">IF(Y2&lt;smelter_start,revenue!Y181+revenue!Y184+revenue!Y187+revenue!Y190,revenue!Y226+revenue!Y229+revenue!Y232+revenue!Y235)</f>
        <v>126.73864402186848</v>
      </c>
      <c r="Z143" s="30">
        <f ca="1">IF(Z2&lt;smelter_start,revenue!Z181+revenue!Z184+revenue!Z187+revenue!Z190,revenue!Z226+revenue!Z229+revenue!Z232+revenue!Z235)</f>
        <v>128.24755840335527</v>
      </c>
      <c r="AA143" s="30">
        <f ca="1">IF(AA2&lt;smelter_start,revenue!AA181+revenue!AA184+revenue!AA187+revenue!AA190,revenue!AA226+revenue!AA229+revenue!AA232+revenue!AA235)</f>
        <v>129.77451104730932</v>
      </c>
      <c r="AB143" s="30">
        <f ca="1">IF(AB2&lt;smelter_start,revenue!AB181+revenue!AB184+revenue!AB187+revenue!AB190,revenue!AB226+revenue!AB229+revenue!AB232+revenue!AB235)</f>
        <v>131.31971844122509</v>
      </c>
      <c r="AC143" s="30">
        <f ca="1">IF(AC2&lt;smelter_start,revenue!AC181+revenue!AC184+revenue!AC187+revenue!AC190,revenue!AC226+revenue!AC229+revenue!AC232+revenue!AC235)</f>
        <v>132.8833996809775</v>
      </c>
      <c r="AD143" s="30">
        <f ca="1">IF(AD2&lt;smelter_start,revenue!AD181+revenue!AD184+revenue!AD187+revenue!AD190,revenue!AD226+revenue!AD229+revenue!AD232+revenue!AD235)</f>
        <v>146.68993800259125</v>
      </c>
      <c r="AE143" s="30">
        <f ca="1">IF(AE2&lt;smelter_start,revenue!AE181+revenue!AE184+revenue!AE187+revenue!AE190,revenue!AE226+revenue!AE229+revenue!AE232+revenue!AE235)</f>
        <v>148.43680725065229</v>
      </c>
      <c r="AF143" s="30">
        <f ca="1">IF(AF2&lt;smelter_start,revenue!AF181+revenue!AF184+revenue!AF187+revenue!AF190,revenue!AF226+revenue!AF229+revenue!AF232+revenue!AF235)</f>
        <v>150.20456424547706</v>
      </c>
      <c r="AG143" s="30">
        <f ca="1">IF(AG2&lt;smelter_start,revenue!AG181+revenue!AG184+revenue!AG187+revenue!AG190,revenue!AG226+revenue!AG229+revenue!AG232+revenue!AG235)</f>
        <v>151.99345973119776</v>
      </c>
      <c r="AH143" s="30">
        <f ca="1">IF(AH2&lt;smelter_start,revenue!AH181+revenue!AH184+revenue!AH187+revenue!AH190,revenue!AH226+revenue!AH229+revenue!AH232+revenue!AH235)</f>
        <v>153.80374747379594</v>
      </c>
      <c r="AI143" s="30">
        <f ca="1">IF(AI2&lt;smelter_start,revenue!AI181+revenue!AI184+revenue!AI187+revenue!AI190,revenue!AI226+revenue!AI229+revenue!AI232+revenue!AI235)</f>
        <v>155.63568429766556</v>
      </c>
      <c r="AJ143" s="30">
        <f ca="1">IF(AJ2&lt;smelter_start,revenue!AJ181+revenue!AJ184+revenue!AJ187+revenue!AJ190,revenue!AJ226+revenue!AJ229+revenue!AJ232+revenue!AJ235)</f>
        <v>170.61365763284144</v>
      </c>
      <c r="AK143" s="30">
        <f ca="1">IF(AK2&lt;smelter_start,revenue!AK181+revenue!AK184+revenue!AK187+revenue!AK190,revenue!AK226+revenue!AK229+revenue!AK232+revenue!AK235)</f>
        <v>172.64601033481102</v>
      </c>
      <c r="AL143" s="30">
        <f ca="1">IF(AL2&lt;smelter_start,revenue!AL181+revenue!AL184+revenue!AL187+revenue!AL190,revenue!AL226+revenue!AL229+revenue!AL232+revenue!AL235)</f>
        <v>174.70267117049406</v>
      </c>
      <c r="AM143" s="30">
        <f ca="1">IF(AM2&lt;smelter_start,revenue!AM181+revenue!AM184+revenue!AM187+revenue!AM190,revenue!AM226+revenue!AM229+revenue!AM232+revenue!AM235)</f>
        <v>176.78393202526973</v>
      </c>
      <c r="AN143" s="30">
        <f ca="1">IF(AN2&lt;smelter_start,revenue!AN181+revenue!AN184+revenue!AN187+revenue!AN190,revenue!AN226+revenue!AN229+revenue!AN232+revenue!AN235)</f>
        <v>178.89008830319369</v>
      </c>
      <c r="AO143" s="30">
        <f ca="1">IF(AO2&lt;smelter_start,revenue!AO181+revenue!AO184+revenue!AO187+revenue!AO190,revenue!AO226+revenue!AO229+revenue!AO232+revenue!AO235)</f>
        <v>181.02143896958665</v>
      </c>
      <c r="AP143" s="30">
        <f ca="1">IF(AP2&lt;smelter_start,revenue!AP181+revenue!AP184+revenue!AP187+revenue!AP190,revenue!AP226+revenue!AP229+revenue!AP232+revenue!AP235)</f>
        <v>197.26892402445876</v>
      </c>
      <c r="AQ143" s="30">
        <f ca="1">IF(AQ2&lt;smelter_start,revenue!AQ181+revenue!AQ184+revenue!AQ187+revenue!AQ190,revenue!AQ226+revenue!AQ229+revenue!AQ232+revenue!AQ235)</f>
        <v>199.61947104028349</v>
      </c>
      <c r="AR143" s="30">
        <f ca="1">IF(AR2&lt;smelter_start,revenue!AR181+revenue!AR184+revenue!AR187+revenue!AR190,revenue!AR226+revenue!AR229+revenue!AR232+revenue!AR235)</f>
        <v>201.99813984072031</v>
      </c>
      <c r="AS143" s="30">
        <f ca="1">IF(AS2&lt;smelter_start,revenue!AS181+revenue!AS184+revenue!AS187+revenue!AS190,revenue!AS226+revenue!AS229+revenue!AS232+revenue!AS235)</f>
        <v>204.40526819915715</v>
      </c>
      <c r="AT143" s="30">
        <f ca="1">IF(AT2&lt;smelter_start,revenue!AT181+revenue!AT184+revenue!AT187+revenue!AT190,revenue!AT226+revenue!AT229+revenue!AT232+revenue!AT235)</f>
        <v>137.1061655062496</v>
      </c>
      <c r="AU143" s="30">
        <f ca="1">IF(AU2&lt;smelter_start,revenue!AU181+revenue!AU184+revenue!AU187+revenue!AU190,revenue!AU226+revenue!AU229+revenue!AU232+revenue!AU235)</f>
        <v>0</v>
      </c>
      <c r="AV143" s="30">
        <f ca="1">IF(AV2&lt;smelter_start,revenue!AV181+revenue!AV184+revenue!AV187+revenue!AV190,revenue!AV226+revenue!AV229+revenue!AV232+revenue!AV235)</f>
        <v>0</v>
      </c>
      <c r="AW143" s="30">
        <f ca="1">IF(AW2&lt;smelter_start,revenue!AW181+revenue!AW184+revenue!AW187+revenue!AW190,revenue!AW226+revenue!AW229+revenue!AW232+revenue!AW235)</f>
        <v>0</v>
      </c>
      <c r="AX143" s="30">
        <f ca="1">IF(AX2&lt;smelter_start,revenue!AX181+revenue!AX184+revenue!AX187+revenue!AX190,revenue!AX226+revenue!AX229+revenue!AX232+revenue!AX235)</f>
        <v>0</v>
      </c>
      <c r="AY143" s="30">
        <f ca="1">IF(AY2&lt;smelter_start,revenue!AY181+revenue!AY184+revenue!AY187+revenue!AY190,revenue!AY226+revenue!AY229+revenue!AY232+revenue!AY235)</f>
        <v>0</v>
      </c>
      <c r="AZ143" s="30">
        <f ca="1">IF(AZ2&lt;smelter_start,revenue!AZ181+revenue!AZ184+revenue!AZ187+revenue!AZ190,revenue!AZ226+revenue!AZ229+revenue!AZ232+revenue!AZ235)</f>
        <v>0</v>
      </c>
      <c r="BA143" s="30">
        <f ca="1">IF(BA2&lt;smelter_start,revenue!BA181+revenue!BA184+revenue!BA187+revenue!BA190,revenue!BA226+revenue!BA229+revenue!BA232+revenue!BA235)</f>
        <v>0</v>
      </c>
      <c r="BB143" s="30">
        <f ca="1">IF(BB2&lt;smelter_start,revenue!BB181+revenue!BB184+revenue!BB187+revenue!BB190,revenue!BB226+revenue!BB229+revenue!BB232+revenue!BB235)</f>
        <v>0</v>
      </c>
      <c r="BC143" s="30">
        <f ca="1">IF(BC2&lt;smelter_start,revenue!BC181+revenue!BC184+revenue!BC187+revenue!BC190,revenue!BC226+revenue!BC229+revenue!BC232+revenue!BC235)</f>
        <v>0</v>
      </c>
      <c r="BD143" s="30">
        <f ca="1">IF(BD2&lt;smelter_start,revenue!BD181+revenue!BD184+revenue!BD187+revenue!BD190,revenue!BD226+revenue!BD229+revenue!BD232+revenue!BD235)</f>
        <v>0</v>
      </c>
      <c r="BE143" s="30">
        <f ca="1">IF(BE2&lt;smelter_start,revenue!BE181+revenue!BE184+revenue!BE187+revenue!BE190,revenue!BE226+revenue!BE229+revenue!BE232+revenue!BE235)</f>
        <v>0</v>
      </c>
      <c r="BF143" s="30">
        <f ca="1">IF(BF2&lt;smelter_start,revenue!BF181+revenue!BF184+revenue!BF187+revenue!BF190,revenue!BF226+revenue!BF229+revenue!BF232+revenue!BF235)</f>
        <v>0</v>
      </c>
      <c r="BG143" s="30">
        <f ca="1">IF(BG2&lt;smelter_start,revenue!BG181+revenue!BG184+revenue!BG187+revenue!BG190,revenue!BG226+revenue!BG229+revenue!BG232+revenue!BG235)</f>
        <v>0</v>
      </c>
      <c r="BH143" s="30">
        <f ca="1">IF(BH2&lt;smelter_start,revenue!BH181+revenue!BH184+revenue!BH187+revenue!BH190,revenue!BH226+revenue!BH229+revenue!BH232+revenue!BH235)</f>
        <v>0</v>
      </c>
      <c r="BI143" s="30">
        <f ca="1">IF(BI2&lt;smelter_start,revenue!BI181+revenue!BI184+revenue!BI187+revenue!BI190,revenue!BI226+revenue!BI229+revenue!BI232+revenue!BI235)</f>
        <v>0</v>
      </c>
    </row>
    <row r="144" spans="2:61" outlineLevel="1" x14ac:dyDescent="0.35">
      <c r="C144" t="s">
        <v>303</v>
      </c>
      <c r="D144" s="59" t="s">
        <v>233</v>
      </c>
      <c r="E144" s="43">
        <f t="shared" ca="1" si="721"/>
        <v>11444.994361640722</v>
      </c>
      <c r="F144" s="30">
        <f ca="1">F142+F143</f>
        <v>297.29905575490409</v>
      </c>
      <c r="G144" s="30">
        <f t="shared" ref="G144:BI144" ca="1" si="722">G142+G143</f>
        <v>300.82364772065608</v>
      </c>
      <c r="H144" s="30">
        <f t="shared" ca="1" si="722"/>
        <v>304.39012591713782</v>
      </c>
      <c r="I144" s="30">
        <f t="shared" ca="1" si="722"/>
        <v>307.99898927575919</v>
      </c>
      <c r="J144" s="30">
        <f t="shared" ca="1" si="722"/>
        <v>156.83547587278616</v>
      </c>
      <c r="K144" s="30">
        <f t="shared" ca="1" si="722"/>
        <v>158.701691326065</v>
      </c>
      <c r="L144" s="30">
        <f t="shared" ca="1" si="722"/>
        <v>180.6639950011791</v>
      </c>
      <c r="M144" s="30">
        <f t="shared" ca="1" si="722"/>
        <v>182.81398854741582</v>
      </c>
      <c r="N144" s="30">
        <f t="shared" ca="1" si="722"/>
        <v>184.98968842833176</v>
      </c>
      <c r="O144" s="30">
        <f t="shared" ca="1" si="722"/>
        <v>187.19140337109872</v>
      </c>
      <c r="P144" s="30">
        <f t="shared" ca="1" si="722"/>
        <v>189.41944582683732</v>
      </c>
      <c r="Q144" s="30">
        <f t="shared" ca="1" si="722"/>
        <v>191.67413201573362</v>
      </c>
      <c r="R144" s="30">
        <f t="shared" ca="1" si="722"/>
        <v>215.50642441411804</v>
      </c>
      <c r="S144" s="30">
        <f t="shared" ca="1" si="722"/>
        <v>218.07191065958662</v>
      </c>
      <c r="T144" s="30">
        <f t="shared" ca="1" si="722"/>
        <v>220.66808075790073</v>
      </c>
      <c r="U144" s="30">
        <f t="shared" ca="1" si="722"/>
        <v>223.29530332984399</v>
      </c>
      <c r="V144" s="30">
        <f t="shared" ca="1" si="722"/>
        <v>225.95395144400493</v>
      </c>
      <c r="W144" s="30">
        <f t="shared" ca="1" si="722"/>
        <v>228.64440267068119</v>
      </c>
      <c r="X144" s="30">
        <f t="shared" ca="1" si="722"/>
        <v>254.50374305008464</v>
      </c>
      <c r="Y144" s="30">
        <f t="shared" ca="1" si="722"/>
        <v>257.53447233728184</v>
      </c>
      <c r="Z144" s="30">
        <f t="shared" ca="1" si="722"/>
        <v>260.60146134534335</v>
      </c>
      <c r="AA144" s="30">
        <f t="shared" ca="1" si="722"/>
        <v>263.70514581664071</v>
      </c>
      <c r="AB144" s="30">
        <f t="shared" ca="1" si="722"/>
        <v>266.84596675290845</v>
      </c>
      <c r="AC144" s="30">
        <f t="shared" ca="1" si="722"/>
        <v>270.02437047900531</v>
      </c>
      <c r="AD144" s="30">
        <f t="shared" ca="1" si="722"/>
        <v>298.08088222631125</v>
      </c>
      <c r="AE144" s="30">
        <f t="shared" ca="1" si="722"/>
        <v>301.63171484045938</v>
      </c>
      <c r="AF144" s="30">
        <f t="shared" ca="1" si="722"/>
        <v>305.22504311184497</v>
      </c>
      <c r="AG144" s="30">
        <f t="shared" ca="1" si="722"/>
        <v>308.86137788116753</v>
      </c>
      <c r="AH144" s="30">
        <f t="shared" ca="1" si="722"/>
        <v>312.54123615687683</v>
      </c>
      <c r="AI144" s="30">
        <f t="shared" ca="1" si="722"/>
        <v>316.26514118996931</v>
      </c>
      <c r="AJ144" s="30">
        <f t="shared" ca="1" si="722"/>
        <v>346.70309109550817</v>
      </c>
      <c r="AK144" s="30">
        <f t="shared" ca="1" si="722"/>
        <v>350.83448421689758</v>
      </c>
      <c r="AL144" s="30">
        <f t="shared" ca="1" si="722"/>
        <v>355.01533662628572</v>
      </c>
      <c r="AM144" s="30">
        <f t="shared" ca="1" si="722"/>
        <v>359.24624306020388</v>
      </c>
      <c r="AN144" s="30">
        <f t="shared" ca="1" si="722"/>
        <v>363.5278054381547</v>
      </c>
      <c r="AO144" s="30">
        <f t="shared" ca="1" si="722"/>
        <v>367.86063294975179</v>
      </c>
      <c r="AP144" s="30">
        <f t="shared" ca="1" si="722"/>
        <v>400.87959923083656</v>
      </c>
      <c r="AQ144" s="30">
        <f t="shared" ca="1" si="722"/>
        <v>405.65813832187791</v>
      </c>
      <c r="AR144" s="30">
        <f t="shared" ca="1" si="722"/>
        <v>410.49390210120356</v>
      </c>
      <c r="AS144" s="30">
        <f t="shared" ca="1" si="722"/>
        <v>415.38757889807403</v>
      </c>
      <c r="AT144" s="30">
        <f t="shared" ca="1" si="722"/>
        <v>278.6252821799942</v>
      </c>
      <c r="AU144" s="30">
        <f t="shared" ca="1" si="722"/>
        <v>0</v>
      </c>
      <c r="AV144" s="30">
        <f t="shared" ca="1" si="722"/>
        <v>0</v>
      </c>
      <c r="AW144" s="30">
        <f t="shared" ca="1" si="722"/>
        <v>0</v>
      </c>
      <c r="AX144" s="30">
        <f t="shared" ca="1" si="722"/>
        <v>0</v>
      </c>
      <c r="AY144" s="30">
        <f t="shared" ca="1" si="722"/>
        <v>0</v>
      </c>
      <c r="AZ144" s="30">
        <f t="shared" ca="1" si="722"/>
        <v>0</v>
      </c>
      <c r="BA144" s="30">
        <f t="shared" ca="1" si="722"/>
        <v>0</v>
      </c>
      <c r="BB144" s="30">
        <f t="shared" ca="1" si="722"/>
        <v>0</v>
      </c>
      <c r="BC144" s="30">
        <f t="shared" ca="1" si="722"/>
        <v>0</v>
      </c>
      <c r="BD144" s="30">
        <f t="shared" ca="1" si="722"/>
        <v>0</v>
      </c>
      <c r="BE144" s="30">
        <f t="shared" ca="1" si="722"/>
        <v>0</v>
      </c>
      <c r="BF144" s="30">
        <f t="shared" ca="1" si="722"/>
        <v>0</v>
      </c>
      <c r="BG144" s="30">
        <f t="shared" ca="1" si="722"/>
        <v>0</v>
      </c>
      <c r="BH144" s="30">
        <f t="shared" ca="1" si="722"/>
        <v>0</v>
      </c>
      <c r="BI144" s="30">
        <f t="shared" ca="1" si="722"/>
        <v>0</v>
      </c>
    </row>
    <row r="145" spans="1:61" outlineLevel="1" x14ac:dyDescent="0.35">
      <c r="D145" s="59"/>
      <c r="E145" s="43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</row>
    <row r="146" spans="1:61" outlineLevel="1" x14ac:dyDescent="0.35">
      <c r="B146" s="7" t="s">
        <v>348</v>
      </c>
      <c r="D146" s="59" t="s">
        <v>233</v>
      </c>
      <c r="E146" s="43">
        <f t="shared" ref="E146:E147" ca="1" si="723">SUM(F146:BI146)</f>
        <v>23521.40991494546</v>
      </c>
      <c r="F146" s="30">
        <f ca="1">F133-F140-F144</f>
        <v>431.78893915892502</v>
      </c>
      <c r="G146" s="30">
        <f t="shared" ref="G146:BI146" ca="1" si="724">G133-G140-G144</f>
        <v>426.82092201892584</v>
      </c>
      <c r="H146" s="30">
        <f t="shared" ca="1" si="724"/>
        <v>421.48480620293134</v>
      </c>
      <c r="I146" s="30">
        <f t="shared" ca="1" si="724"/>
        <v>415.76684837657342</v>
      </c>
      <c r="J146" s="30">
        <f t="shared" ca="1" si="724"/>
        <v>655.6458133482854</v>
      </c>
      <c r="K146" s="30">
        <f t="shared" ca="1" si="724"/>
        <v>650.58140476522772</v>
      </c>
      <c r="L146" s="30">
        <f t="shared" ca="1" si="724"/>
        <v>728.77753692881606</v>
      </c>
      <c r="M146" s="30">
        <f t="shared" ca="1" si="724"/>
        <v>722.16298032439158</v>
      </c>
      <c r="N146" s="30">
        <f t="shared" ca="1" si="724"/>
        <v>715.01790020830902</v>
      </c>
      <c r="O146" s="30">
        <f t="shared" ca="1" si="724"/>
        <v>707.32252371247091</v>
      </c>
      <c r="P146" s="30">
        <f t="shared" ca="1" si="724"/>
        <v>699.05644003272187</v>
      </c>
      <c r="Q146" s="30">
        <f t="shared" ca="1" si="724"/>
        <v>690.19858076101059</v>
      </c>
      <c r="R146" s="30">
        <f t="shared" ca="1" si="724"/>
        <v>759.62081276636945</v>
      </c>
      <c r="S146" s="30">
        <f t="shared" ca="1" si="724"/>
        <v>748.4886116965813</v>
      </c>
      <c r="T146" s="30">
        <f t="shared" ca="1" si="724"/>
        <v>736.62700307270484</v>
      </c>
      <c r="U146" s="30">
        <f t="shared" ca="1" si="724"/>
        <v>724.00951213291637</v>
      </c>
      <c r="V146" s="30">
        <f t="shared" ca="1" si="724"/>
        <v>710.60881651760644</v>
      </c>
      <c r="W146" s="30">
        <f t="shared" ca="1" si="724"/>
        <v>696.39672020545879</v>
      </c>
      <c r="X146" s="30">
        <f t="shared" ca="1" si="724"/>
        <v>752.98189977332515</v>
      </c>
      <c r="Y146" s="30">
        <f t="shared" ca="1" si="724"/>
        <v>735.57208817436162</v>
      </c>
      <c r="Z146" s="30">
        <f t="shared" ca="1" si="724"/>
        <v>717.1738087349604</v>
      </c>
      <c r="AA146" s="30">
        <f t="shared" ca="1" si="724"/>
        <v>697.75199336939704</v>
      </c>
      <c r="AB146" s="30">
        <f t="shared" ca="1" si="724"/>
        <v>677.2704589365751</v>
      </c>
      <c r="AC146" s="30">
        <f t="shared" ca="1" si="724"/>
        <v>655.69187303113108</v>
      </c>
      <c r="AD146" s="30">
        <f t="shared" ca="1" si="724"/>
        <v>694.32733679751425</v>
      </c>
      <c r="AE146" s="30">
        <f t="shared" ca="1" si="724"/>
        <v>668.38086370313817</v>
      </c>
      <c r="AF146" s="30">
        <f t="shared" ca="1" si="724"/>
        <v>641.11097742586662</v>
      </c>
      <c r="AG146" s="30">
        <f t="shared" ca="1" si="724"/>
        <v>612.47164488321528</v>
      </c>
      <c r="AH146" s="30">
        <f t="shared" ca="1" si="724"/>
        <v>582.4153781493593</v>
      </c>
      <c r="AI146" s="30">
        <f t="shared" ca="1" si="724"/>
        <v>550.89318991387233</v>
      </c>
      <c r="AJ146" s="30">
        <f t="shared" ca="1" si="724"/>
        <v>565.17881981465598</v>
      </c>
      <c r="AK146" s="30">
        <f t="shared" ca="1" si="724"/>
        <v>527.81339226954105</v>
      </c>
      <c r="AL146" s="30">
        <f t="shared" ca="1" si="724"/>
        <v>488.69421671338614</v>
      </c>
      <c r="AM146" s="30">
        <f t="shared" ca="1" si="724"/>
        <v>447.76132827712735</v>
      </c>
      <c r="AN146" s="30">
        <f t="shared" ca="1" si="724"/>
        <v>404.95287712997879</v>
      </c>
      <c r="AO146" s="30">
        <f t="shared" ca="1" si="724"/>
        <v>360.20507087550982</v>
      </c>
      <c r="AP146" s="30">
        <f t="shared" ca="1" si="724"/>
        <v>342.16382216535646</v>
      </c>
      <c r="AQ146" s="30">
        <f t="shared" ca="1" si="724"/>
        <v>289.72073223775647</v>
      </c>
      <c r="AR146" s="30">
        <f t="shared" ca="1" si="724"/>
        <v>234.97399184423074</v>
      </c>
      <c r="AS146" s="30">
        <f t="shared" ca="1" si="724"/>
        <v>177.84600105847858</v>
      </c>
      <c r="AT146" s="30">
        <f t="shared" ca="1" si="724"/>
        <v>55.681977436495572</v>
      </c>
      <c r="AU146" s="30">
        <f t="shared" ca="1" si="724"/>
        <v>0</v>
      </c>
      <c r="AV146" s="30">
        <f t="shared" ca="1" si="724"/>
        <v>0</v>
      </c>
      <c r="AW146" s="30">
        <f t="shared" ca="1" si="724"/>
        <v>0</v>
      </c>
      <c r="AX146" s="30">
        <f t="shared" ca="1" si="724"/>
        <v>0</v>
      </c>
      <c r="AY146" s="30">
        <f t="shared" ca="1" si="724"/>
        <v>0</v>
      </c>
      <c r="AZ146" s="30">
        <f t="shared" ca="1" si="724"/>
        <v>0</v>
      </c>
      <c r="BA146" s="30">
        <f t="shared" ca="1" si="724"/>
        <v>0</v>
      </c>
      <c r="BB146" s="30">
        <f t="shared" ca="1" si="724"/>
        <v>0</v>
      </c>
      <c r="BC146" s="30">
        <f t="shared" ca="1" si="724"/>
        <v>0</v>
      </c>
      <c r="BD146" s="30">
        <f t="shared" ca="1" si="724"/>
        <v>0</v>
      </c>
      <c r="BE146" s="30">
        <f t="shared" ca="1" si="724"/>
        <v>0</v>
      </c>
      <c r="BF146" s="30">
        <f t="shared" ca="1" si="724"/>
        <v>0</v>
      </c>
      <c r="BG146" s="30">
        <f t="shared" ca="1" si="724"/>
        <v>0</v>
      </c>
      <c r="BH146" s="30">
        <f t="shared" ca="1" si="724"/>
        <v>0</v>
      </c>
      <c r="BI146" s="30">
        <f t="shared" ca="1" si="724"/>
        <v>0</v>
      </c>
    </row>
    <row r="147" spans="1:61" outlineLevel="1" x14ac:dyDescent="0.35">
      <c r="C147" t="s">
        <v>349</v>
      </c>
      <c r="D147" s="59" t="s">
        <v>233</v>
      </c>
      <c r="E147" s="43">
        <f t="shared" si="723"/>
        <v>9295.6974028810546</v>
      </c>
      <c r="F147" s="30">
        <f>capex!F71+capex!F96</f>
        <v>74.82226927143104</v>
      </c>
      <c r="G147" s="30">
        <f>capex!G71+capex!G96</f>
        <v>106.26735531157422</v>
      </c>
      <c r="H147" s="30">
        <f>capex!H71+capex!H96</f>
        <v>135.87819002097044</v>
      </c>
      <c r="I147" s="30">
        <f>capex!I71+capex!I96</f>
        <v>163.79223173373222</v>
      </c>
      <c r="J147" s="30">
        <f>capex!J71+capex!J96</f>
        <v>156.00248108035242</v>
      </c>
      <c r="K147" s="30">
        <f>capex!K71+capex!K96</f>
        <v>169.92206556080816</v>
      </c>
      <c r="L147" s="30">
        <f>capex!L71+capex!L96</f>
        <v>166.37047992391959</v>
      </c>
      <c r="M147" s="30">
        <f>capex!M71+capex!M96</f>
        <v>163.44332856722764</v>
      </c>
      <c r="N147" s="30">
        <f>capex!N71+capex!N96</f>
        <v>161.08670743506565</v>
      </c>
      <c r="O147" s="30">
        <f>capex!O71+capex!O96</f>
        <v>159.25223749548701</v>
      </c>
      <c r="P147" s="30">
        <f>capex!P71+capex!P96</f>
        <v>157.89651837670129</v>
      </c>
      <c r="Q147" s="30">
        <f>capex!Q71+capex!Q96</f>
        <v>177.88867991251976</v>
      </c>
      <c r="R147" s="30">
        <f>capex!R71+capex!R96</f>
        <v>176.6525734421202</v>
      </c>
      <c r="S147" s="30">
        <f>capex!S71+capex!S96</f>
        <v>175.89353392644608</v>
      </c>
      <c r="T147" s="30">
        <f>capex!T71+capex!T96</f>
        <v>175.57420687380773</v>
      </c>
      <c r="U147" s="30">
        <f>capex!U71+capex!U96</f>
        <v>175.66116275684834</v>
      </c>
      <c r="V147" s="30">
        <f>capex!V71+capex!V96</f>
        <v>176.12451164134853</v>
      </c>
      <c r="W147" s="30">
        <f>capex!W71+capex!W96</f>
        <v>201.93195337483471</v>
      </c>
      <c r="X147" s="30">
        <f>capex!X71+capex!X96</f>
        <v>202.15792771049223</v>
      </c>
      <c r="Y147" s="30">
        <f>capex!Y71+capex!Y96</f>
        <v>202.81552712182543</v>
      </c>
      <c r="Z147" s="30">
        <f>capex!Z71+capex!Z96</f>
        <v>203.87424838094762</v>
      </c>
      <c r="AA147" s="30">
        <f>capex!AA71+capex!AA96</f>
        <v>205.30689217008356</v>
      </c>
      <c r="AB147" s="30">
        <f>capex!AB71+capex!AB96</f>
        <v>207.08924115434198</v>
      </c>
      <c r="AC147" s="30">
        <f>capex!AC71+capex!AC96</f>
        <v>239.07917475084204</v>
      </c>
      <c r="AD147" s="30">
        <f>capex!AD71+capex!AD96</f>
        <v>240.35400753219542</v>
      </c>
      <c r="AE147" s="30">
        <f>capex!AE71+capex!AE96</f>
        <v>242.07680710488725</v>
      </c>
      <c r="AF147" s="30">
        <f>capex!AF71+capex!AF96</f>
        <v>244.21832233094986</v>
      </c>
      <c r="AG147" s="30">
        <f>capex!AG71+capex!AG96</f>
        <v>246.7525566017415</v>
      </c>
      <c r="AH147" s="30">
        <f>capex!AH71+capex!AH96</f>
        <v>249.65645258611727</v>
      </c>
      <c r="AI147" s="30">
        <f>capex!AI71+capex!AI96</f>
        <v>288.62876638074351</v>
      </c>
      <c r="AJ147" s="30">
        <f>capex!AJ71+capex!AJ96</f>
        <v>290.7826898722127</v>
      </c>
      <c r="AK147" s="30">
        <f>capex!AK71+capex!AK96</f>
        <v>293.44290498544331</v>
      </c>
      <c r="AL147" s="30">
        <f>capex!AL71+capex!AL96</f>
        <v>296.5778987582267</v>
      </c>
      <c r="AM147" s="30">
        <f>capex!AM71+capex!AM96</f>
        <v>300.15972947379692</v>
      </c>
      <c r="AN147" s="30">
        <f>capex!AN71+capex!AN96</f>
        <v>304.16368193487074</v>
      </c>
      <c r="AO147" s="30">
        <f>capex!AO71+capex!AO96</f>
        <v>351.2682138063679</v>
      </c>
      <c r="AP147" s="30">
        <f>capex!AP71+capex!AP96</f>
        <v>354.27167352084956</v>
      </c>
      <c r="AQ147" s="30">
        <f>capex!AQ71+capex!AQ96</f>
        <v>357.87307181447619</v>
      </c>
      <c r="AR147" s="30">
        <f>capex!AR71+capex!AR96</f>
        <v>362.03611467464123</v>
      </c>
      <c r="AS147" s="30">
        <f>capex!AS71+capex!AS96</f>
        <v>366.72866609601425</v>
      </c>
      <c r="AT147" s="30">
        <f>capex!AT71+capex!AT96</f>
        <v>371.92234741379019</v>
      </c>
      <c r="AU147" s="30">
        <f>capex!AU71+capex!AU96</f>
        <v>0</v>
      </c>
      <c r="AV147" s="30">
        <f>capex!AV71+capex!AV96</f>
        <v>0</v>
      </c>
      <c r="AW147" s="30">
        <f>capex!AW71+capex!AW96</f>
        <v>0</v>
      </c>
      <c r="AX147" s="30">
        <f>capex!AX71+capex!AX96</f>
        <v>0</v>
      </c>
      <c r="AY147" s="30">
        <f>capex!AY71+capex!AY96</f>
        <v>0</v>
      </c>
      <c r="AZ147" s="30">
        <f>capex!AZ71+capex!AZ96</f>
        <v>0</v>
      </c>
      <c r="BA147" s="30">
        <f>capex!BA71+capex!BA96</f>
        <v>0</v>
      </c>
      <c r="BB147" s="30">
        <f>capex!BB71+capex!BB96</f>
        <v>0</v>
      </c>
      <c r="BC147" s="30">
        <f>capex!BC71+capex!BC96</f>
        <v>0</v>
      </c>
      <c r="BD147" s="30">
        <f>capex!BD71+capex!BD96</f>
        <v>0</v>
      </c>
      <c r="BE147" s="30">
        <f>capex!BE71+capex!BE96</f>
        <v>0</v>
      </c>
      <c r="BF147" s="30">
        <f>capex!BF71+capex!BF96</f>
        <v>0</v>
      </c>
      <c r="BG147" s="30">
        <f>capex!BG71+capex!BG96</f>
        <v>0</v>
      </c>
      <c r="BH147" s="30">
        <f>capex!BH71+capex!BH96</f>
        <v>0</v>
      </c>
      <c r="BI147" s="30">
        <f>capex!BI71+capex!BI96</f>
        <v>0</v>
      </c>
    </row>
    <row r="148" spans="1:61" outlineLevel="1" x14ac:dyDescent="0.35">
      <c r="D148" s="59"/>
      <c r="E148" s="43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</row>
    <row r="149" spans="1:61" outlineLevel="1" x14ac:dyDescent="0.35">
      <c r="B149" s="7" t="s">
        <v>350</v>
      </c>
      <c r="D149" s="59" t="s">
        <v>233</v>
      </c>
      <c r="E149" s="43">
        <f t="shared" ref="E149:E153" ca="1" si="725">SUM(F149:BI149)</f>
        <v>14225.712512064405</v>
      </c>
      <c r="F149" s="30">
        <f ca="1">F146-F147</f>
        <v>356.96666988749399</v>
      </c>
      <c r="G149" s="30">
        <f t="shared" ref="G149:BI149" ca="1" si="726">G146-G147</f>
        <v>320.55356670735159</v>
      </c>
      <c r="H149" s="30">
        <f t="shared" ca="1" si="726"/>
        <v>285.60661618196093</v>
      </c>
      <c r="I149" s="30">
        <f t="shared" ca="1" si="726"/>
        <v>251.9746166428412</v>
      </c>
      <c r="J149" s="30">
        <f t="shared" ca="1" si="726"/>
        <v>499.64333226793298</v>
      </c>
      <c r="K149" s="30">
        <f t="shared" ca="1" si="726"/>
        <v>480.65933920441955</v>
      </c>
      <c r="L149" s="30">
        <f t="shared" ca="1" si="726"/>
        <v>562.4070570048965</v>
      </c>
      <c r="M149" s="30">
        <f t="shared" ca="1" si="726"/>
        <v>558.719651757164</v>
      </c>
      <c r="N149" s="30">
        <f t="shared" ca="1" si="726"/>
        <v>553.93119277324331</v>
      </c>
      <c r="O149" s="30">
        <f t="shared" ca="1" si="726"/>
        <v>548.07028621698396</v>
      </c>
      <c r="P149" s="30">
        <f t="shared" ca="1" si="726"/>
        <v>541.15992165602052</v>
      </c>
      <c r="Q149" s="30">
        <f t="shared" ca="1" si="726"/>
        <v>512.30990084849077</v>
      </c>
      <c r="R149" s="30">
        <f t="shared" ca="1" si="726"/>
        <v>582.96823932424923</v>
      </c>
      <c r="S149" s="30">
        <f t="shared" ca="1" si="726"/>
        <v>572.59507777013528</v>
      </c>
      <c r="T149" s="30">
        <f t="shared" ca="1" si="726"/>
        <v>561.05279619889711</v>
      </c>
      <c r="U149" s="30">
        <f t="shared" ca="1" si="726"/>
        <v>548.34834937606797</v>
      </c>
      <c r="V149" s="30">
        <f t="shared" ca="1" si="726"/>
        <v>534.48430487625797</v>
      </c>
      <c r="W149" s="30">
        <f t="shared" ca="1" si="726"/>
        <v>494.46476683062406</v>
      </c>
      <c r="X149" s="30">
        <f t="shared" ca="1" si="726"/>
        <v>550.82397206283292</v>
      </c>
      <c r="Y149" s="30">
        <f t="shared" ca="1" si="726"/>
        <v>532.7565610525362</v>
      </c>
      <c r="Z149" s="30">
        <f t="shared" ca="1" si="726"/>
        <v>513.29956035401278</v>
      </c>
      <c r="AA149" s="30">
        <f t="shared" ca="1" si="726"/>
        <v>492.44510119931351</v>
      </c>
      <c r="AB149" s="30">
        <f t="shared" ca="1" si="726"/>
        <v>470.18121778223315</v>
      </c>
      <c r="AC149" s="30">
        <f t="shared" ca="1" si="726"/>
        <v>416.61269828028901</v>
      </c>
      <c r="AD149" s="30">
        <f t="shared" ca="1" si="726"/>
        <v>453.97332926531885</v>
      </c>
      <c r="AE149" s="30">
        <f t="shared" ca="1" si="726"/>
        <v>426.3040565982509</v>
      </c>
      <c r="AF149" s="30">
        <f t="shared" ca="1" si="726"/>
        <v>396.89265509491679</v>
      </c>
      <c r="AG149" s="30">
        <f t="shared" ca="1" si="726"/>
        <v>365.71908828147377</v>
      </c>
      <c r="AH149" s="30">
        <f t="shared" ca="1" si="726"/>
        <v>332.75892556324203</v>
      </c>
      <c r="AI149" s="30">
        <f t="shared" ca="1" si="726"/>
        <v>262.26442353312882</v>
      </c>
      <c r="AJ149" s="30">
        <f t="shared" ca="1" si="726"/>
        <v>274.39612994244328</v>
      </c>
      <c r="AK149" s="30">
        <f t="shared" ca="1" si="726"/>
        <v>234.37048728409775</v>
      </c>
      <c r="AL149" s="30">
        <f t="shared" ca="1" si="726"/>
        <v>192.11631795515945</v>
      </c>
      <c r="AM149" s="30">
        <f t="shared" ca="1" si="726"/>
        <v>147.60159880333043</v>
      </c>
      <c r="AN149" s="30">
        <f t="shared" ca="1" si="726"/>
        <v>100.78919519510805</v>
      </c>
      <c r="AO149" s="30">
        <f t="shared" ca="1" si="726"/>
        <v>8.9368570691419222</v>
      </c>
      <c r="AP149" s="30">
        <f t="shared" ca="1" si="726"/>
        <v>-12.107851355493096</v>
      </c>
      <c r="AQ149" s="30">
        <f t="shared" ca="1" si="726"/>
        <v>-68.152339576719726</v>
      </c>
      <c r="AR149" s="30">
        <f t="shared" ca="1" si="726"/>
        <v>-127.06212283041049</v>
      </c>
      <c r="AS149" s="30">
        <f t="shared" ca="1" si="726"/>
        <v>-188.88266503753567</v>
      </c>
      <c r="AT149" s="30">
        <f t="shared" ca="1" si="726"/>
        <v>-316.24036997729462</v>
      </c>
      <c r="AU149" s="30">
        <f t="shared" ca="1" si="726"/>
        <v>0</v>
      </c>
      <c r="AV149" s="30">
        <f t="shared" ca="1" si="726"/>
        <v>0</v>
      </c>
      <c r="AW149" s="30">
        <f t="shared" ca="1" si="726"/>
        <v>0</v>
      </c>
      <c r="AX149" s="30">
        <f t="shared" ca="1" si="726"/>
        <v>0</v>
      </c>
      <c r="AY149" s="30">
        <f t="shared" ca="1" si="726"/>
        <v>0</v>
      </c>
      <c r="AZ149" s="30">
        <f t="shared" ca="1" si="726"/>
        <v>0</v>
      </c>
      <c r="BA149" s="30">
        <f t="shared" ca="1" si="726"/>
        <v>0</v>
      </c>
      <c r="BB149" s="30">
        <f t="shared" ca="1" si="726"/>
        <v>0</v>
      </c>
      <c r="BC149" s="30">
        <f t="shared" ca="1" si="726"/>
        <v>0</v>
      </c>
      <c r="BD149" s="30">
        <f t="shared" ca="1" si="726"/>
        <v>0</v>
      </c>
      <c r="BE149" s="30">
        <f t="shared" ca="1" si="726"/>
        <v>0</v>
      </c>
      <c r="BF149" s="30">
        <f t="shared" ca="1" si="726"/>
        <v>0</v>
      </c>
      <c r="BG149" s="30">
        <f t="shared" ca="1" si="726"/>
        <v>0</v>
      </c>
      <c r="BH149" s="30">
        <f t="shared" ca="1" si="726"/>
        <v>0</v>
      </c>
      <c r="BI149" s="30">
        <f t="shared" ca="1" si="726"/>
        <v>0</v>
      </c>
    </row>
    <row r="150" spans="1:61" outlineLevel="1" x14ac:dyDescent="0.35">
      <c r="C150" t="s">
        <v>351</v>
      </c>
      <c r="D150" s="59" t="s">
        <v>233</v>
      </c>
      <c r="E150" s="43">
        <f t="shared" ca="1" si="725"/>
        <v>580.75146311434128</v>
      </c>
      <c r="F150" s="30">
        <f ca="1">F178</f>
        <v>5.8057401553554921</v>
      </c>
      <c r="G150" s="30">
        <f t="shared" ref="G150:BI150" ca="1" si="727">G178</f>
        <v>2.5809910083153329</v>
      </c>
      <c r="H150" s="30">
        <f t="shared" ca="1" si="727"/>
        <v>14.503840025872471</v>
      </c>
      <c r="I150" s="30">
        <f t="shared" ca="1" si="727"/>
        <v>28.142924099390612</v>
      </c>
      <c r="J150" s="30">
        <f t="shared" ca="1" si="727"/>
        <v>18.225421054674023</v>
      </c>
      <c r="K150" s="30">
        <f t="shared" ca="1" si="727"/>
        <v>0</v>
      </c>
      <c r="L150" s="30">
        <f t="shared" ca="1" si="727"/>
        <v>0</v>
      </c>
      <c r="M150" s="30">
        <f t="shared" ca="1" si="727"/>
        <v>0</v>
      </c>
      <c r="N150" s="30">
        <f t="shared" ca="1" si="727"/>
        <v>0</v>
      </c>
      <c r="O150" s="30">
        <f t="shared" ca="1" si="727"/>
        <v>0</v>
      </c>
      <c r="P150" s="30">
        <f t="shared" ca="1" si="727"/>
        <v>0</v>
      </c>
      <c r="Q150" s="30">
        <f t="shared" ca="1" si="727"/>
        <v>0</v>
      </c>
      <c r="R150" s="30">
        <f t="shared" ca="1" si="727"/>
        <v>0</v>
      </c>
      <c r="S150" s="30">
        <f t="shared" ca="1" si="727"/>
        <v>0</v>
      </c>
      <c r="T150" s="30">
        <f t="shared" ca="1" si="727"/>
        <v>0</v>
      </c>
      <c r="U150" s="30">
        <f t="shared" ca="1" si="727"/>
        <v>0</v>
      </c>
      <c r="V150" s="30">
        <f t="shared" ca="1" si="727"/>
        <v>0</v>
      </c>
      <c r="W150" s="30">
        <f t="shared" ca="1" si="727"/>
        <v>0</v>
      </c>
      <c r="X150" s="30">
        <f t="shared" ca="1" si="727"/>
        <v>0</v>
      </c>
      <c r="Y150" s="30">
        <f t="shared" ca="1" si="727"/>
        <v>0</v>
      </c>
      <c r="Z150" s="30">
        <f t="shared" ca="1" si="727"/>
        <v>0</v>
      </c>
      <c r="AA150" s="30">
        <f t="shared" ca="1" si="727"/>
        <v>0</v>
      </c>
      <c r="AB150" s="30">
        <f t="shared" ca="1" si="727"/>
        <v>0</v>
      </c>
      <c r="AC150" s="30">
        <f t="shared" ca="1" si="727"/>
        <v>0</v>
      </c>
      <c r="AD150" s="30">
        <f t="shared" ca="1" si="727"/>
        <v>0</v>
      </c>
      <c r="AE150" s="30">
        <f t="shared" ca="1" si="727"/>
        <v>0</v>
      </c>
      <c r="AF150" s="30">
        <f t="shared" ca="1" si="727"/>
        <v>0</v>
      </c>
      <c r="AG150" s="30">
        <f t="shared" ca="1" si="727"/>
        <v>0</v>
      </c>
      <c r="AH150" s="30">
        <f t="shared" ca="1" si="727"/>
        <v>0</v>
      </c>
      <c r="AI150" s="30">
        <f t="shared" ca="1" si="727"/>
        <v>3.9538670780463456</v>
      </c>
      <c r="AJ150" s="30">
        <f t="shared" ca="1" si="727"/>
        <v>8.9485968459939418</v>
      </c>
      <c r="AK150" s="30">
        <f t="shared" ca="1" si="727"/>
        <v>0</v>
      </c>
      <c r="AL150" s="30">
        <f t="shared" ca="1" si="727"/>
        <v>0</v>
      </c>
      <c r="AM150" s="30">
        <f t="shared" ca="1" si="727"/>
        <v>0</v>
      </c>
      <c r="AN150" s="30">
        <f t="shared" ca="1" si="727"/>
        <v>0</v>
      </c>
      <c r="AO150" s="30">
        <f t="shared" ca="1" si="727"/>
        <v>23.214054787179006</v>
      </c>
      <c r="AP150" s="30">
        <f t="shared" ca="1" si="727"/>
        <v>51.953723902274156</v>
      </c>
      <c r="AQ150" s="30">
        <f t="shared" ca="1" si="727"/>
        <v>64.325029146427397</v>
      </c>
      <c r="AR150" s="30">
        <f t="shared" ca="1" si="727"/>
        <v>85.056090506040249</v>
      </c>
      <c r="AS150" s="30">
        <f t="shared" ca="1" si="727"/>
        <v>115.36539497848176</v>
      </c>
      <c r="AT150" s="30">
        <f t="shared" ca="1" si="727"/>
        <v>158.67578952629043</v>
      </c>
      <c r="AU150" s="30">
        <f t="shared" ca="1" si="727"/>
        <v>0</v>
      </c>
      <c r="AV150" s="30">
        <f t="shared" ca="1" si="727"/>
        <v>0</v>
      </c>
      <c r="AW150" s="30">
        <f t="shared" ca="1" si="727"/>
        <v>0</v>
      </c>
      <c r="AX150" s="30">
        <f t="shared" ca="1" si="727"/>
        <v>0</v>
      </c>
      <c r="AY150" s="30">
        <f t="shared" ca="1" si="727"/>
        <v>0</v>
      </c>
      <c r="AZ150" s="30">
        <f t="shared" ca="1" si="727"/>
        <v>0</v>
      </c>
      <c r="BA150" s="30">
        <f t="shared" ca="1" si="727"/>
        <v>0</v>
      </c>
      <c r="BB150" s="30">
        <f t="shared" ca="1" si="727"/>
        <v>0</v>
      </c>
      <c r="BC150" s="30">
        <f t="shared" ca="1" si="727"/>
        <v>0</v>
      </c>
      <c r="BD150" s="30">
        <f t="shared" ca="1" si="727"/>
        <v>0</v>
      </c>
      <c r="BE150" s="30">
        <f t="shared" ca="1" si="727"/>
        <v>0</v>
      </c>
      <c r="BF150" s="30">
        <f t="shared" ca="1" si="727"/>
        <v>0</v>
      </c>
      <c r="BG150" s="30">
        <f t="shared" ca="1" si="727"/>
        <v>0</v>
      </c>
      <c r="BH150" s="30">
        <f t="shared" ca="1" si="727"/>
        <v>0</v>
      </c>
      <c r="BI150" s="30">
        <f t="shared" ca="1" si="727"/>
        <v>0</v>
      </c>
    </row>
    <row r="151" spans="1:61" outlineLevel="1" x14ac:dyDescent="0.35">
      <c r="B151" s="7" t="s">
        <v>352</v>
      </c>
      <c r="D151" s="59" t="s">
        <v>233</v>
      </c>
      <c r="E151" s="43">
        <f t="shared" ca="1" si="725"/>
        <v>13644.961048950065</v>
      </c>
      <c r="F151" s="9">
        <f ca="1">F149-F150</f>
        <v>351.16092973213853</v>
      </c>
      <c r="G151" s="9">
        <f t="shared" ref="G151:BI151" ca="1" si="728">G149-G150</f>
        <v>317.97257569903627</v>
      </c>
      <c r="H151" s="9">
        <f t="shared" ca="1" si="728"/>
        <v>271.10277615608845</v>
      </c>
      <c r="I151" s="9">
        <f t="shared" ca="1" si="728"/>
        <v>223.83169254345057</v>
      </c>
      <c r="J151" s="9">
        <f t="shared" ca="1" si="728"/>
        <v>481.41791121325895</v>
      </c>
      <c r="K151" s="9">
        <f t="shared" ca="1" si="728"/>
        <v>480.65933920441955</v>
      </c>
      <c r="L151" s="9">
        <f t="shared" ca="1" si="728"/>
        <v>562.4070570048965</v>
      </c>
      <c r="M151" s="9">
        <f t="shared" ca="1" si="728"/>
        <v>558.719651757164</v>
      </c>
      <c r="N151" s="9">
        <f t="shared" ca="1" si="728"/>
        <v>553.93119277324331</v>
      </c>
      <c r="O151" s="9">
        <f t="shared" ca="1" si="728"/>
        <v>548.07028621698396</v>
      </c>
      <c r="P151" s="9">
        <f t="shared" ca="1" si="728"/>
        <v>541.15992165602052</v>
      </c>
      <c r="Q151" s="9">
        <f t="shared" ca="1" si="728"/>
        <v>512.30990084849077</v>
      </c>
      <c r="R151" s="9">
        <f t="shared" ca="1" si="728"/>
        <v>582.96823932424923</v>
      </c>
      <c r="S151" s="9">
        <f t="shared" ca="1" si="728"/>
        <v>572.59507777013528</v>
      </c>
      <c r="T151" s="9">
        <f t="shared" ca="1" si="728"/>
        <v>561.05279619889711</v>
      </c>
      <c r="U151" s="9">
        <f t="shared" ca="1" si="728"/>
        <v>548.34834937606797</v>
      </c>
      <c r="V151" s="9">
        <f t="shared" ca="1" si="728"/>
        <v>534.48430487625797</v>
      </c>
      <c r="W151" s="9">
        <f t="shared" ca="1" si="728"/>
        <v>494.46476683062406</v>
      </c>
      <c r="X151" s="9">
        <f t="shared" ca="1" si="728"/>
        <v>550.82397206283292</v>
      </c>
      <c r="Y151" s="9">
        <f t="shared" ca="1" si="728"/>
        <v>532.7565610525362</v>
      </c>
      <c r="Z151" s="9">
        <f t="shared" ca="1" si="728"/>
        <v>513.29956035401278</v>
      </c>
      <c r="AA151" s="9">
        <f t="shared" ca="1" si="728"/>
        <v>492.44510119931351</v>
      </c>
      <c r="AB151" s="9">
        <f t="shared" ca="1" si="728"/>
        <v>470.18121778223315</v>
      </c>
      <c r="AC151" s="9">
        <f t="shared" ca="1" si="728"/>
        <v>416.61269828028901</v>
      </c>
      <c r="AD151" s="9">
        <f t="shared" ca="1" si="728"/>
        <v>453.97332926531885</v>
      </c>
      <c r="AE151" s="9">
        <f t="shared" ca="1" si="728"/>
        <v>426.3040565982509</v>
      </c>
      <c r="AF151" s="9">
        <f t="shared" ca="1" si="728"/>
        <v>396.89265509491679</v>
      </c>
      <c r="AG151" s="9">
        <f t="shared" ca="1" si="728"/>
        <v>365.71908828147377</v>
      </c>
      <c r="AH151" s="9">
        <f t="shared" ca="1" si="728"/>
        <v>332.75892556324203</v>
      </c>
      <c r="AI151" s="9">
        <f t="shared" ca="1" si="728"/>
        <v>258.31055645508246</v>
      </c>
      <c r="AJ151" s="9">
        <f t="shared" ca="1" si="728"/>
        <v>265.44753309644932</v>
      </c>
      <c r="AK151" s="9">
        <f t="shared" ca="1" si="728"/>
        <v>234.37048728409775</v>
      </c>
      <c r="AL151" s="9">
        <f t="shared" ca="1" si="728"/>
        <v>192.11631795515945</v>
      </c>
      <c r="AM151" s="9">
        <f t="shared" ca="1" si="728"/>
        <v>147.60159880333043</v>
      </c>
      <c r="AN151" s="9">
        <f t="shared" ca="1" si="728"/>
        <v>100.78919519510805</v>
      </c>
      <c r="AO151" s="9">
        <f t="shared" ca="1" si="728"/>
        <v>-14.277197718037083</v>
      </c>
      <c r="AP151" s="9">
        <f t="shared" ca="1" si="728"/>
        <v>-64.061575257767259</v>
      </c>
      <c r="AQ151" s="9">
        <f t="shared" ca="1" si="728"/>
        <v>-132.47736872314712</v>
      </c>
      <c r="AR151" s="9">
        <f t="shared" ca="1" si="728"/>
        <v>-212.11821333645074</v>
      </c>
      <c r="AS151" s="9">
        <f t="shared" ca="1" si="728"/>
        <v>-304.24806001601746</v>
      </c>
      <c r="AT151" s="9">
        <f t="shared" ca="1" si="728"/>
        <v>-474.91615950358505</v>
      </c>
      <c r="AU151" s="9">
        <f t="shared" ca="1" si="728"/>
        <v>0</v>
      </c>
      <c r="AV151" s="9">
        <f t="shared" ca="1" si="728"/>
        <v>0</v>
      </c>
      <c r="AW151" s="9">
        <f t="shared" ca="1" si="728"/>
        <v>0</v>
      </c>
      <c r="AX151" s="9">
        <f t="shared" ca="1" si="728"/>
        <v>0</v>
      </c>
      <c r="AY151" s="9">
        <f t="shared" ca="1" si="728"/>
        <v>0</v>
      </c>
      <c r="AZ151" s="9">
        <f t="shared" ca="1" si="728"/>
        <v>0</v>
      </c>
      <c r="BA151" s="9">
        <f t="shared" ca="1" si="728"/>
        <v>0</v>
      </c>
      <c r="BB151" s="9">
        <f t="shared" ca="1" si="728"/>
        <v>0</v>
      </c>
      <c r="BC151" s="9">
        <f t="shared" ca="1" si="728"/>
        <v>0</v>
      </c>
      <c r="BD151" s="9">
        <f t="shared" ca="1" si="728"/>
        <v>0</v>
      </c>
      <c r="BE151" s="9">
        <f t="shared" ca="1" si="728"/>
        <v>0</v>
      </c>
      <c r="BF151" s="9">
        <f t="shared" ca="1" si="728"/>
        <v>0</v>
      </c>
      <c r="BG151" s="9">
        <f t="shared" ca="1" si="728"/>
        <v>0</v>
      </c>
      <c r="BH151" s="9">
        <f t="shared" ca="1" si="728"/>
        <v>0</v>
      </c>
      <c r="BI151" s="9">
        <f t="shared" ca="1" si="728"/>
        <v>0</v>
      </c>
    </row>
    <row r="152" spans="1:61" outlineLevel="1" x14ac:dyDescent="0.35">
      <c r="C152" t="s">
        <v>353</v>
      </c>
      <c r="D152" s="59" t="s">
        <v>233</v>
      </c>
      <c r="E152" s="43">
        <f t="shared" ca="1" si="725"/>
        <v>3711.7649058762672</v>
      </c>
      <c r="F152" s="9">
        <f t="shared" ref="F152:AK152" ca="1" si="729">MAX(0,cit_rate*F151)</f>
        <v>87.790232433034632</v>
      </c>
      <c r="G152" s="9">
        <f t="shared" ca="1" si="729"/>
        <v>79.493143924759067</v>
      </c>
      <c r="H152" s="9">
        <f t="shared" ca="1" si="729"/>
        <v>67.775694039022113</v>
      </c>
      <c r="I152" s="9">
        <f t="shared" ca="1" si="729"/>
        <v>55.957923135862643</v>
      </c>
      <c r="J152" s="9">
        <f t="shared" ca="1" si="729"/>
        <v>120.35447780331474</v>
      </c>
      <c r="K152" s="9">
        <f t="shared" ca="1" si="729"/>
        <v>120.16483480110489</v>
      </c>
      <c r="L152" s="9">
        <f t="shared" ca="1" si="729"/>
        <v>140.60176425122413</v>
      </c>
      <c r="M152" s="9">
        <f t="shared" ca="1" si="729"/>
        <v>139.679912939291</v>
      </c>
      <c r="N152" s="9">
        <f t="shared" ca="1" si="729"/>
        <v>138.48279819331083</v>
      </c>
      <c r="O152" s="9">
        <f t="shared" ca="1" si="729"/>
        <v>137.01757155424599</v>
      </c>
      <c r="P152" s="9">
        <f t="shared" ca="1" si="729"/>
        <v>135.28998041400513</v>
      </c>
      <c r="Q152" s="9">
        <f t="shared" ca="1" si="729"/>
        <v>128.07747521212269</v>
      </c>
      <c r="R152" s="9">
        <f t="shared" ca="1" si="729"/>
        <v>145.74205983106231</v>
      </c>
      <c r="S152" s="9">
        <f t="shared" ca="1" si="729"/>
        <v>143.14876944253382</v>
      </c>
      <c r="T152" s="9">
        <f t="shared" ca="1" si="729"/>
        <v>140.26319904972428</v>
      </c>
      <c r="U152" s="9">
        <f t="shared" ca="1" si="729"/>
        <v>137.08708734401699</v>
      </c>
      <c r="V152" s="9">
        <f t="shared" ca="1" si="729"/>
        <v>133.62107621906449</v>
      </c>
      <c r="W152" s="9">
        <f t="shared" ca="1" si="729"/>
        <v>123.61619170765601</v>
      </c>
      <c r="X152" s="9">
        <f t="shared" ca="1" si="729"/>
        <v>137.70599301570823</v>
      </c>
      <c r="Y152" s="9">
        <f t="shared" ca="1" si="729"/>
        <v>133.18914026313405</v>
      </c>
      <c r="Z152" s="9">
        <f t="shared" ca="1" si="729"/>
        <v>128.3248900885032</v>
      </c>
      <c r="AA152" s="9">
        <f t="shared" ca="1" si="729"/>
        <v>123.11127529982838</v>
      </c>
      <c r="AB152" s="9">
        <f t="shared" ca="1" si="729"/>
        <v>117.54530444555829</v>
      </c>
      <c r="AC152" s="9">
        <f t="shared" ca="1" si="729"/>
        <v>104.15317457007225</v>
      </c>
      <c r="AD152" s="9">
        <f t="shared" ca="1" si="729"/>
        <v>113.49333231632971</v>
      </c>
      <c r="AE152" s="9">
        <f t="shared" ca="1" si="729"/>
        <v>106.57601414956272</v>
      </c>
      <c r="AF152" s="9">
        <f t="shared" ca="1" si="729"/>
        <v>99.223163773729198</v>
      </c>
      <c r="AG152" s="9">
        <f t="shared" ca="1" si="729"/>
        <v>91.429772070368443</v>
      </c>
      <c r="AH152" s="9">
        <f t="shared" ca="1" si="729"/>
        <v>83.189731390810508</v>
      </c>
      <c r="AI152" s="9">
        <f t="shared" ca="1" si="729"/>
        <v>64.577639113770616</v>
      </c>
      <c r="AJ152" s="9">
        <f t="shared" ca="1" si="729"/>
        <v>66.36188327411233</v>
      </c>
      <c r="AK152" s="9">
        <f t="shared" ca="1" si="729"/>
        <v>58.592621821024437</v>
      </c>
      <c r="AL152" s="9">
        <f t="shared" ref="AL152:BI152" ca="1" si="730">MAX(0,cit_rate*AL151)</f>
        <v>48.029079488789861</v>
      </c>
      <c r="AM152" s="9">
        <f t="shared" ca="1" si="730"/>
        <v>36.900399700832608</v>
      </c>
      <c r="AN152" s="9">
        <f t="shared" ca="1" si="730"/>
        <v>25.197298798777013</v>
      </c>
      <c r="AO152" s="9">
        <f t="shared" ca="1" si="730"/>
        <v>0</v>
      </c>
      <c r="AP152" s="9">
        <f t="shared" ca="1" si="730"/>
        <v>0</v>
      </c>
      <c r="AQ152" s="9">
        <f t="shared" ca="1" si="730"/>
        <v>0</v>
      </c>
      <c r="AR152" s="9">
        <f t="shared" ca="1" si="730"/>
        <v>0</v>
      </c>
      <c r="AS152" s="9">
        <f t="shared" ca="1" si="730"/>
        <v>0</v>
      </c>
      <c r="AT152" s="9">
        <f t="shared" ca="1" si="730"/>
        <v>0</v>
      </c>
      <c r="AU152" s="9">
        <f t="shared" ca="1" si="730"/>
        <v>0</v>
      </c>
      <c r="AV152" s="9">
        <f t="shared" ca="1" si="730"/>
        <v>0</v>
      </c>
      <c r="AW152" s="9">
        <f t="shared" ca="1" si="730"/>
        <v>0</v>
      </c>
      <c r="AX152" s="9">
        <f t="shared" ca="1" si="730"/>
        <v>0</v>
      </c>
      <c r="AY152" s="9">
        <f t="shared" ca="1" si="730"/>
        <v>0</v>
      </c>
      <c r="AZ152" s="9">
        <f t="shared" ca="1" si="730"/>
        <v>0</v>
      </c>
      <c r="BA152" s="9">
        <f t="shared" ca="1" si="730"/>
        <v>0</v>
      </c>
      <c r="BB152" s="9">
        <f t="shared" ca="1" si="730"/>
        <v>0</v>
      </c>
      <c r="BC152" s="9">
        <f t="shared" ca="1" si="730"/>
        <v>0</v>
      </c>
      <c r="BD152" s="9">
        <f t="shared" ca="1" si="730"/>
        <v>0</v>
      </c>
      <c r="BE152" s="9">
        <f t="shared" ca="1" si="730"/>
        <v>0</v>
      </c>
      <c r="BF152" s="9">
        <f t="shared" ca="1" si="730"/>
        <v>0</v>
      </c>
      <c r="BG152" s="9">
        <f t="shared" ca="1" si="730"/>
        <v>0</v>
      </c>
      <c r="BH152" s="9">
        <f t="shared" ca="1" si="730"/>
        <v>0</v>
      </c>
      <c r="BI152" s="9">
        <f t="shared" ca="1" si="730"/>
        <v>0</v>
      </c>
    </row>
    <row r="153" spans="1:61" outlineLevel="1" x14ac:dyDescent="0.35">
      <c r="B153" s="7" t="s">
        <v>354</v>
      </c>
      <c r="D153" s="59" t="s">
        <v>233</v>
      </c>
      <c r="E153" s="43">
        <f t="shared" ca="1" si="725"/>
        <v>9933.1961430737956</v>
      </c>
      <c r="F153" s="9">
        <f ca="1">F151-F152</f>
        <v>263.37069729910388</v>
      </c>
      <c r="G153" s="9">
        <f t="shared" ref="G153:BI153" ca="1" si="731">G151-G152</f>
        <v>238.4794317742772</v>
      </c>
      <c r="H153" s="9">
        <f t="shared" ca="1" si="731"/>
        <v>203.32708211706634</v>
      </c>
      <c r="I153" s="9">
        <f t="shared" ca="1" si="731"/>
        <v>167.87376940758793</v>
      </c>
      <c r="J153" s="9">
        <f t="shared" ca="1" si="731"/>
        <v>361.0634334099442</v>
      </c>
      <c r="K153" s="9">
        <f t="shared" ca="1" si="731"/>
        <v>360.49450440331464</v>
      </c>
      <c r="L153" s="9">
        <f t="shared" ca="1" si="731"/>
        <v>421.80529275367235</v>
      </c>
      <c r="M153" s="9">
        <f t="shared" ca="1" si="731"/>
        <v>419.039738817873</v>
      </c>
      <c r="N153" s="9">
        <f t="shared" ca="1" si="731"/>
        <v>415.44839457993248</v>
      </c>
      <c r="O153" s="9">
        <f t="shared" ca="1" si="731"/>
        <v>411.05271466273797</v>
      </c>
      <c r="P153" s="9">
        <f t="shared" ca="1" si="731"/>
        <v>405.86994124201539</v>
      </c>
      <c r="Q153" s="9">
        <f t="shared" ca="1" si="731"/>
        <v>384.23242563636808</v>
      </c>
      <c r="R153" s="9">
        <f t="shared" ca="1" si="731"/>
        <v>437.22617949318692</v>
      </c>
      <c r="S153" s="9">
        <f t="shared" ca="1" si="731"/>
        <v>429.44630832760146</v>
      </c>
      <c r="T153" s="9">
        <f t="shared" ca="1" si="731"/>
        <v>420.78959714917283</v>
      </c>
      <c r="U153" s="9">
        <f t="shared" ca="1" si="731"/>
        <v>411.26126203205098</v>
      </c>
      <c r="V153" s="9">
        <f t="shared" ca="1" si="731"/>
        <v>400.86322865719347</v>
      </c>
      <c r="W153" s="9">
        <f t="shared" ca="1" si="731"/>
        <v>370.84857512296804</v>
      </c>
      <c r="X153" s="9">
        <f t="shared" ca="1" si="731"/>
        <v>413.11797904712466</v>
      </c>
      <c r="Y153" s="9">
        <f t="shared" ca="1" si="731"/>
        <v>399.56742078940215</v>
      </c>
      <c r="Z153" s="9">
        <f t="shared" ca="1" si="731"/>
        <v>384.97467026550959</v>
      </c>
      <c r="AA153" s="9">
        <f t="shared" ca="1" si="731"/>
        <v>369.33382589948513</v>
      </c>
      <c r="AB153" s="9">
        <f t="shared" ca="1" si="731"/>
        <v>352.63591333667489</v>
      </c>
      <c r="AC153" s="9">
        <f t="shared" ca="1" si="731"/>
        <v>312.45952371021679</v>
      </c>
      <c r="AD153" s="9">
        <f t="shared" ca="1" si="731"/>
        <v>340.47999694898914</v>
      </c>
      <c r="AE153" s="9">
        <f t="shared" ca="1" si="731"/>
        <v>319.72804244868814</v>
      </c>
      <c r="AF153" s="9">
        <f t="shared" ca="1" si="731"/>
        <v>297.66949132118759</v>
      </c>
      <c r="AG153" s="9">
        <f t="shared" ca="1" si="731"/>
        <v>274.2893162111053</v>
      </c>
      <c r="AH153" s="9">
        <f t="shared" ca="1" si="731"/>
        <v>249.56919417243154</v>
      </c>
      <c r="AI153" s="9">
        <f t="shared" ca="1" si="731"/>
        <v>193.73291734131186</v>
      </c>
      <c r="AJ153" s="9">
        <f t="shared" ca="1" si="731"/>
        <v>199.08564982233699</v>
      </c>
      <c r="AK153" s="9">
        <f t="shared" ca="1" si="731"/>
        <v>175.77786546307331</v>
      </c>
      <c r="AL153" s="9">
        <f t="shared" ca="1" si="731"/>
        <v>144.08723846636957</v>
      </c>
      <c r="AM153" s="9">
        <f t="shared" ca="1" si="731"/>
        <v>110.70119910249782</v>
      </c>
      <c r="AN153" s="9">
        <f t="shared" ca="1" si="731"/>
        <v>75.591896396331038</v>
      </c>
      <c r="AO153" s="9">
        <f t="shared" ca="1" si="731"/>
        <v>-14.277197718037083</v>
      </c>
      <c r="AP153" s="9">
        <f t="shared" ca="1" si="731"/>
        <v>-64.061575257767259</v>
      </c>
      <c r="AQ153" s="9">
        <f t="shared" ca="1" si="731"/>
        <v>-132.47736872314712</v>
      </c>
      <c r="AR153" s="9">
        <f t="shared" ca="1" si="731"/>
        <v>-212.11821333645074</v>
      </c>
      <c r="AS153" s="9">
        <f t="shared" ca="1" si="731"/>
        <v>-304.24806001601746</v>
      </c>
      <c r="AT153" s="9">
        <f t="shared" ca="1" si="731"/>
        <v>-474.91615950358505</v>
      </c>
      <c r="AU153" s="9">
        <f t="shared" ca="1" si="731"/>
        <v>0</v>
      </c>
      <c r="AV153" s="9">
        <f t="shared" ca="1" si="731"/>
        <v>0</v>
      </c>
      <c r="AW153" s="9">
        <f t="shared" ca="1" si="731"/>
        <v>0</v>
      </c>
      <c r="AX153" s="9">
        <f t="shared" ca="1" si="731"/>
        <v>0</v>
      </c>
      <c r="AY153" s="9">
        <f t="shared" ca="1" si="731"/>
        <v>0</v>
      </c>
      <c r="AZ153" s="9">
        <f t="shared" ca="1" si="731"/>
        <v>0</v>
      </c>
      <c r="BA153" s="9">
        <f t="shared" ca="1" si="731"/>
        <v>0</v>
      </c>
      <c r="BB153" s="9">
        <f t="shared" ca="1" si="731"/>
        <v>0</v>
      </c>
      <c r="BC153" s="9">
        <f t="shared" ca="1" si="731"/>
        <v>0</v>
      </c>
      <c r="BD153" s="9">
        <f t="shared" ca="1" si="731"/>
        <v>0</v>
      </c>
      <c r="BE153" s="9">
        <f t="shared" ca="1" si="731"/>
        <v>0</v>
      </c>
      <c r="BF153" s="9">
        <f t="shared" ca="1" si="731"/>
        <v>0</v>
      </c>
      <c r="BG153" s="9">
        <f t="shared" ca="1" si="731"/>
        <v>0</v>
      </c>
      <c r="BH153" s="9">
        <f t="shared" ca="1" si="731"/>
        <v>0</v>
      </c>
      <c r="BI153" s="9">
        <f t="shared" ca="1" si="731"/>
        <v>0</v>
      </c>
    </row>
    <row r="154" spans="1:61" outlineLevel="1" x14ac:dyDescent="0.35">
      <c r="E154" s="43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</row>
    <row r="155" spans="1:61" ht="15" outlineLevel="1" thickBot="1" x14ac:dyDescent="0.4">
      <c r="A155" s="22" t="s">
        <v>355</v>
      </c>
      <c r="B155" s="22"/>
      <c r="C155" s="23"/>
      <c r="D155" s="23"/>
      <c r="E155" s="46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</row>
    <row r="156" spans="1:61" outlineLevel="1" x14ac:dyDescent="0.35">
      <c r="B156" s="7" t="s">
        <v>356</v>
      </c>
      <c r="E156" s="43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outlineLevel="1" x14ac:dyDescent="0.35">
      <c r="C157" t="s">
        <v>354</v>
      </c>
      <c r="D157" s="59" t="s">
        <v>233</v>
      </c>
      <c r="E157" s="43">
        <f ca="1">SUM(F157:BI157)</f>
        <v>9933.1961430737956</v>
      </c>
      <c r="F157" s="30">
        <f t="shared" ref="F157" ca="1" si="732">F153</f>
        <v>263.37069729910388</v>
      </c>
      <c r="G157" s="30">
        <f t="shared" ref="G157:BI157" ca="1" si="733">G153</f>
        <v>238.4794317742772</v>
      </c>
      <c r="H157" s="30">
        <f t="shared" ca="1" si="733"/>
        <v>203.32708211706634</v>
      </c>
      <c r="I157" s="30">
        <f t="shared" ca="1" si="733"/>
        <v>167.87376940758793</v>
      </c>
      <c r="J157" s="30">
        <f t="shared" ca="1" si="733"/>
        <v>361.0634334099442</v>
      </c>
      <c r="K157" s="30">
        <f t="shared" ca="1" si="733"/>
        <v>360.49450440331464</v>
      </c>
      <c r="L157" s="30">
        <f t="shared" ca="1" si="733"/>
        <v>421.80529275367235</v>
      </c>
      <c r="M157" s="30">
        <f t="shared" ca="1" si="733"/>
        <v>419.039738817873</v>
      </c>
      <c r="N157" s="30">
        <f t="shared" ca="1" si="733"/>
        <v>415.44839457993248</v>
      </c>
      <c r="O157" s="30">
        <f t="shared" ca="1" si="733"/>
        <v>411.05271466273797</v>
      </c>
      <c r="P157" s="30">
        <f t="shared" ca="1" si="733"/>
        <v>405.86994124201539</v>
      </c>
      <c r="Q157" s="30">
        <f t="shared" ca="1" si="733"/>
        <v>384.23242563636808</v>
      </c>
      <c r="R157" s="30">
        <f t="shared" ca="1" si="733"/>
        <v>437.22617949318692</v>
      </c>
      <c r="S157" s="30">
        <f t="shared" ca="1" si="733"/>
        <v>429.44630832760146</v>
      </c>
      <c r="T157" s="30">
        <f t="shared" ca="1" si="733"/>
        <v>420.78959714917283</v>
      </c>
      <c r="U157" s="30">
        <f t="shared" ca="1" si="733"/>
        <v>411.26126203205098</v>
      </c>
      <c r="V157" s="30">
        <f t="shared" ca="1" si="733"/>
        <v>400.86322865719347</v>
      </c>
      <c r="W157" s="30">
        <f t="shared" ca="1" si="733"/>
        <v>370.84857512296804</v>
      </c>
      <c r="X157" s="30">
        <f t="shared" ca="1" si="733"/>
        <v>413.11797904712466</v>
      </c>
      <c r="Y157" s="30">
        <f t="shared" ca="1" si="733"/>
        <v>399.56742078940215</v>
      </c>
      <c r="Z157" s="30">
        <f t="shared" ca="1" si="733"/>
        <v>384.97467026550959</v>
      </c>
      <c r="AA157" s="30">
        <f t="shared" ca="1" si="733"/>
        <v>369.33382589948513</v>
      </c>
      <c r="AB157" s="30">
        <f t="shared" ca="1" si="733"/>
        <v>352.63591333667489</v>
      </c>
      <c r="AC157" s="30">
        <f t="shared" ca="1" si="733"/>
        <v>312.45952371021679</v>
      </c>
      <c r="AD157" s="30">
        <f t="shared" ca="1" si="733"/>
        <v>340.47999694898914</v>
      </c>
      <c r="AE157" s="30">
        <f t="shared" ca="1" si="733"/>
        <v>319.72804244868814</v>
      </c>
      <c r="AF157" s="30">
        <f t="shared" ca="1" si="733"/>
        <v>297.66949132118759</v>
      </c>
      <c r="AG157" s="30">
        <f t="shared" ca="1" si="733"/>
        <v>274.2893162111053</v>
      </c>
      <c r="AH157" s="30">
        <f t="shared" ca="1" si="733"/>
        <v>249.56919417243154</v>
      </c>
      <c r="AI157" s="30">
        <f t="shared" ca="1" si="733"/>
        <v>193.73291734131186</v>
      </c>
      <c r="AJ157" s="30">
        <f t="shared" ca="1" si="733"/>
        <v>199.08564982233699</v>
      </c>
      <c r="AK157" s="30">
        <f t="shared" ca="1" si="733"/>
        <v>175.77786546307331</v>
      </c>
      <c r="AL157" s="30">
        <f t="shared" ca="1" si="733"/>
        <v>144.08723846636957</v>
      </c>
      <c r="AM157" s="30">
        <f t="shared" ca="1" si="733"/>
        <v>110.70119910249782</v>
      </c>
      <c r="AN157" s="30">
        <f t="shared" ca="1" si="733"/>
        <v>75.591896396331038</v>
      </c>
      <c r="AO157" s="30">
        <f t="shared" ca="1" si="733"/>
        <v>-14.277197718037083</v>
      </c>
      <c r="AP157" s="30">
        <f t="shared" ca="1" si="733"/>
        <v>-64.061575257767259</v>
      </c>
      <c r="AQ157" s="30">
        <f t="shared" ca="1" si="733"/>
        <v>-132.47736872314712</v>
      </c>
      <c r="AR157" s="30">
        <f t="shared" ca="1" si="733"/>
        <v>-212.11821333645074</v>
      </c>
      <c r="AS157" s="30">
        <f t="shared" ca="1" si="733"/>
        <v>-304.24806001601746</v>
      </c>
      <c r="AT157" s="30">
        <f t="shared" ca="1" si="733"/>
        <v>-474.91615950358505</v>
      </c>
      <c r="AU157" s="30">
        <f t="shared" ca="1" si="733"/>
        <v>0</v>
      </c>
      <c r="AV157" s="30">
        <f t="shared" ca="1" si="733"/>
        <v>0</v>
      </c>
      <c r="AW157" s="30">
        <f t="shared" ca="1" si="733"/>
        <v>0</v>
      </c>
      <c r="AX157" s="30">
        <f t="shared" ca="1" si="733"/>
        <v>0</v>
      </c>
      <c r="AY157" s="30">
        <f t="shared" ca="1" si="733"/>
        <v>0</v>
      </c>
      <c r="AZ157" s="30">
        <f t="shared" ca="1" si="733"/>
        <v>0</v>
      </c>
      <c r="BA157" s="30">
        <f t="shared" ca="1" si="733"/>
        <v>0</v>
      </c>
      <c r="BB157" s="30">
        <f t="shared" ca="1" si="733"/>
        <v>0</v>
      </c>
      <c r="BC157" s="30">
        <f t="shared" ca="1" si="733"/>
        <v>0</v>
      </c>
      <c r="BD157" s="30">
        <f t="shared" ca="1" si="733"/>
        <v>0</v>
      </c>
      <c r="BE157" s="30">
        <f t="shared" ca="1" si="733"/>
        <v>0</v>
      </c>
      <c r="BF157" s="30">
        <f t="shared" ca="1" si="733"/>
        <v>0</v>
      </c>
      <c r="BG157" s="30">
        <f t="shared" ca="1" si="733"/>
        <v>0</v>
      </c>
      <c r="BH157" s="30">
        <f t="shared" ca="1" si="733"/>
        <v>0</v>
      </c>
      <c r="BI157" s="30">
        <f t="shared" ca="1" si="733"/>
        <v>0</v>
      </c>
    </row>
    <row r="158" spans="1:61" outlineLevel="1" x14ac:dyDescent="0.35">
      <c r="C158" t="s">
        <v>349</v>
      </c>
      <c r="D158" s="59" t="s">
        <v>233</v>
      </c>
      <c r="E158" s="43">
        <f t="shared" ref="E158:E160" si="734">SUM(F158:BI158)</f>
        <v>9295.6974028810546</v>
      </c>
      <c r="F158" s="30">
        <f t="shared" ref="F158" si="735">F147</f>
        <v>74.82226927143104</v>
      </c>
      <c r="G158" s="30">
        <f t="shared" ref="G158:BI158" si="736">G147</f>
        <v>106.26735531157422</v>
      </c>
      <c r="H158" s="30">
        <f t="shared" si="736"/>
        <v>135.87819002097044</v>
      </c>
      <c r="I158" s="30">
        <f t="shared" si="736"/>
        <v>163.79223173373222</v>
      </c>
      <c r="J158" s="30">
        <f t="shared" si="736"/>
        <v>156.00248108035242</v>
      </c>
      <c r="K158" s="30">
        <f t="shared" si="736"/>
        <v>169.92206556080816</v>
      </c>
      <c r="L158" s="30">
        <f t="shared" si="736"/>
        <v>166.37047992391959</v>
      </c>
      <c r="M158" s="30">
        <f t="shared" si="736"/>
        <v>163.44332856722764</v>
      </c>
      <c r="N158" s="30">
        <f t="shared" si="736"/>
        <v>161.08670743506565</v>
      </c>
      <c r="O158" s="30">
        <f t="shared" si="736"/>
        <v>159.25223749548701</v>
      </c>
      <c r="P158" s="30">
        <f t="shared" si="736"/>
        <v>157.89651837670129</v>
      </c>
      <c r="Q158" s="30">
        <f t="shared" si="736"/>
        <v>177.88867991251976</v>
      </c>
      <c r="R158" s="30">
        <f t="shared" si="736"/>
        <v>176.6525734421202</v>
      </c>
      <c r="S158" s="30">
        <f t="shared" si="736"/>
        <v>175.89353392644608</v>
      </c>
      <c r="T158" s="30">
        <f t="shared" si="736"/>
        <v>175.57420687380773</v>
      </c>
      <c r="U158" s="30">
        <f t="shared" si="736"/>
        <v>175.66116275684834</v>
      </c>
      <c r="V158" s="30">
        <f t="shared" si="736"/>
        <v>176.12451164134853</v>
      </c>
      <c r="W158" s="30">
        <f t="shared" si="736"/>
        <v>201.93195337483471</v>
      </c>
      <c r="X158" s="30">
        <f t="shared" si="736"/>
        <v>202.15792771049223</v>
      </c>
      <c r="Y158" s="30">
        <f t="shared" si="736"/>
        <v>202.81552712182543</v>
      </c>
      <c r="Z158" s="30">
        <f t="shared" si="736"/>
        <v>203.87424838094762</v>
      </c>
      <c r="AA158" s="30">
        <f t="shared" si="736"/>
        <v>205.30689217008356</v>
      </c>
      <c r="AB158" s="30">
        <f t="shared" si="736"/>
        <v>207.08924115434198</v>
      </c>
      <c r="AC158" s="30">
        <f t="shared" si="736"/>
        <v>239.07917475084204</v>
      </c>
      <c r="AD158" s="30">
        <f t="shared" si="736"/>
        <v>240.35400753219542</v>
      </c>
      <c r="AE158" s="30">
        <f t="shared" si="736"/>
        <v>242.07680710488725</v>
      </c>
      <c r="AF158" s="30">
        <f t="shared" si="736"/>
        <v>244.21832233094986</v>
      </c>
      <c r="AG158" s="30">
        <f t="shared" si="736"/>
        <v>246.7525566017415</v>
      </c>
      <c r="AH158" s="30">
        <f t="shared" si="736"/>
        <v>249.65645258611727</v>
      </c>
      <c r="AI158" s="30">
        <f t="shared" si="736"/>
        <v>288.62876638074351</v>
      </c>
      <c r="AJ158" s="30">
        <f t="shared" si="736"/>
        <v>290.7826898722127</v>
      </c>
      <c r="AK158" s="30">
        <f t="shared" si="736"/>
        <v>293.44290498544331</v>
      </c>
      <c r="AL158" s="30">
        <f t="shared" si="736"/>
        <v>296.5778987582267</v>
      </c>
      <c r="AM158" s="30">
        <f t="shared" si="736"/>
        <v>300.15972947379692</v>
      </c>
      <c r="AN158" s="30">
        <f t="shared" si="736"/>
        <v>304.16368193487074</v>
      </c>
      <c r="AO158" s="30">
        <f t="shared" si="736"/>
        <v>351.2682138063679</v>
      </c>
      <c r="AP158" s="30">
        <f t="shared" si="736"/>
        <v>354.27167352084956</v>
      </c>
      <c r="AQ158" s="30">
        <f t="shared" si="736"/>
        <v>357.87307181447619</v>
      </c>
      <c r="AR158" s="30">
        <f t="shared" si="736"/>
        <v>362.03611467464123</v>
      </c>
      <c r="AS158" s="30">
        <f t="shared" si="736"/>
        <v>366.72866609601425</v>
      </c>
      <c r="AT158" s="30">
        <f t="shared" si="736"/>
        <v>371.92234741379019</v>
      </c>
      <c r="AU158" s="30">
        <f t="shared" si="736"/>
        <v>0</v>
      </c>
      <c r="AV158" s="30">
        <f t="shared" si="736"/>
        <v>0</v>
      </c>
      <c r="AW158" s="30">
        <f t="shared" si="736"/>
        <v>0</v>
      </c>
      <c r="AX158" s="30">
        <f t="shared" si="736"/>
        <v>0</v>
      </c>
      <c r="AY158" s="30">
        <f t="shared" si="736"/>
        <v>0</v>
      </c>
      <c r="AZ158" s="30">
        <f t="shared" si="736"/>
        <v>0</v>
      </c>
      <c r="BA158" s="30">
        <f t="shared" si="736"/>
        <v>0</v>
      </c>
      <c r="BB158" s="30">
        <f t="shared" si="736"/>
        <v>0</v>
      </c>
      <c r="BC158" s="30">
        <f t="shared" si="736"/>
        <v>0</v>
      </c>
      <c r="BD158" s="30">
        <f t="shared" si="736"/>
        <v>0</v>
      </c>
      <c r="BE158" s="30">
        <f t="shared" si="736"/>
        <v>0</v>
      </c>
      <c r="BF158" s="30">
        <f t="shared" si="736"/>
        <v>0</v>
      </c>
      <c r="BG158" s="30">
        <f t="shared" si="736"/>
        <v>0</v>
      </c>
      <c r="BH158" s="30">
        <f t="shared" si="736"/>
        <v>0</v>
      </c>
      <c r="BI158" s="30">
        <f t="shared" si="736"/>
        <v>0</v>
      </c>
    </row>
    <row r="159" spans="1:61" outlineLevel="1" x14ac:dyDescent="0.35">
      <c r="C159" t="s">
        <v>357</v>
      </c>
      <c r="D159" s="59" t="s">
        <v>233</v>
      </c>
      <c r="E159" s="43">
        <f t="shared" si="734"/>
        <v>38.890391423849252</v>
      </c>
      <c r="F159" s="30">
        <f t="shared" ref="F159" si="737">F222</f>
        <v>38.890391423849252</v>
      </c>
      <c r="G159" s="30">
        <f t="shared" ref="G159:BI159" si="738">G222</f>
        <v>0</v>
      </c>
      <c r="H159" s="30">
        <f t="shared" si="738"/>
        <v>0</v>
      </c>
      <c r="I159" s="30">
        <f t="shared" si="738"/>
        <v>0</v>
      </c>
      <c r="J159" s="30">
        <f t="shared" si="738"/>
        <v>0</v>
      </c>
      <c r="K159" s="30">
        <f t="shared" si="738"/>
        <v>0</v>
      </c>
      <c r="L159" s="30">
        <f t="shared" si="738"/>
        <v>0</v>
      </c>
      <c r="M159" s="30">
        <f t="shared" si="738"/>
        <v>0</v>
      </c>
      <c r="N159" s="30">
        <f t="shared" si="738"/>
        <v>0</v>
      </c>
      <c r="O159" s="30">
        <f t="shared" si="738"/>
        <v>0</v>
      </c>
      <c r="P159" s="30">
        <f t="shared" si="738"/>
        <v>0</v>
      </c>
      <c r="Q159" s="30">
        <f t="shared" si="738"/>
        <v>0</v>
      </c>
      <c r="R159" s="30">
        <f t="shared" si="738"/>
        <v>0</v>
      </c>
      <c r="S159" s="30">
        <f t="shared" si="738"/>
        <v>0</v>
      </c>
      <c r="T159" s="30">
        <f t="shared" si="738"/>
        <v>0</v>
      </c>
      <c r="U159" s="30">
        <f t="shared" si="738"/>
        <v>0</v>
      </c>
      <c r="V159" s="30">
        <f t="shared" si="738"/>
        <v>0</v>
      </c>
      <c r="W159" s="30">
        <f t="shared" si="738"/>
        <v>0</v>
      </c>
      <c r="X159" s="30">
        <f t="shared" si="738"/>
        <v>0</v>
      </c>
      <c r="Y159" s="30">
        <f t="shared" si="738"/>
        <v>0</v>
      </c>
      <c r="Z159" s="30">
        <f t="shared" si="738"/>
        <v>0</v>
      </c>
      <c r="AA159" s="30">
        <f t="shared" si="738"/>
        <v>0</v>
      </c>
      <c r="AB159" s="30">
        <f t="shared" si="738"/>
        <v>0</v>
      </c>
      <c r="AC159" s="30">
        <f t="shared" si="738"/>
        <v>0</v>
      </c>
      <c r="AD159" s="30">
        <f t="shared" si="738"/>
        <v>0</v>
      </c>
      <c r="AE159" s="30">
        <f t="shared" si="738"/>
        <v>0</v>
      </c>
      <c r="AF159" s="30">
        <f t="shared" si="738"/>
        <v>0</v>
      </c>
      <c r="AG159" s="30">
        <f t="shared" si="738"/>
        <v>0</v>
      </c>
      <c r="AH159" s="30">
        <f t="shared" si="738"/>
        <v>0</v>
      </c>
      <c r="AI159" s="30">
        <f t="shared" si="738"/>
        <v>0</v>
      </c>
      <c r="AJ159" s="30">
        <f t="shared" si="738"/>
        <v>0</v>
      </c>
      <c r="AK159" s="30">
        <f t="shared" si="738"/>
        <v>0</v>
      </c>
      <c r="AL159" s="30">
        <f t="shared" si="738"/>
        <v>0</v>
      </c>
      <c r="AM159" s="30">
        <f t="shared" si="738"/>
        <v>0</v>
      </c>
      <c r="AN159" s="30">
        <f t="shared" si="738"/>
        <v>0</v>
      </c>
      <c r="AO159" s="30">
        <f t="shared" si="738"/>
        <v>0</v>
      </c>
      <c r="AP159" s="30">
        <f t="shared" si="738"/>
        <v>0</v>
      </c>
      <c r="AQ159" s="30">
        <f t="shared" si="738"/>
        <v>0</v>
      </c>
      <c r="AR159" s="30">
        <f t="shared" si="738"/>
        <v>0</v>
      </c>
      <c r="AS159" s="30">
        <f t="shared" si="738"/>
        <v>0</v>
      </c>
      <c r="AT159" s="30">
        <f t="shared" si="738"/>
        <v>0</v>
      </c>
      <c r="AU159" s="30">
        <f t="shared" si="738"/>
        <v>0</v>
      </c>
      <c r="AV159" s="30">
        <f t="shared" si="738"/>
        <v>0</v>
      </c>
      <c r="AW159" s="30">
        <f t="shared" si="738"/>
        <v>0</v>
      </c>
      <c r="AX159" s="30">
        <f t="shared" si="738"/>
        <v>0</v>
      </c>
      <c r="AY159" s="30">
        <f t="shared" si="738"/>
        <v>0</v>
      </c>
      <c r="AZ159" s="30">
        <f t="shared" si="738"/>
        <v>0</v>
      </c>
      <c r="BA159" s="30">
        <f t="shared" si="738"/>
        <v>0</v>
      </c>
      <c r="BB159" s="30">
        <f t="shared" si="738"/>
        <v>0</v>
      </c>
      <c r="BC159" s="30">
        <f t="shared" si="738"/>
        <v>0</v>
      </c>
      <c r="BD159" s="30">
        <f t="shared" si="738"/>
        <v>0</v>
      </c>
      <c r="BE159" s="30">
        <f t="shared" si="738"/>
        <v>0</v>
      </c>
      <c r="BF159" s="30">
        <f t="shared" si="738"/>
        <v>0</v>
      </c>
      <c r="BG159" s="30">
        <f t="shared" si="738"/>
        <v>0</v>
      </c>
      <c r="BH159" s="30">
        <f t="shared" si="738"/>
        <v>0</v>
      </c>
      <c r="BI159" s="30">
        <f t="shared" si="738"/>
        <v>0</v>
      </c>
    </row>
    <row r="160" spans="1:61" outlineLevel="1" x14ac:dyDescent="0.35">
      <c r="B160" s="7" t="s">
        <v>358</v>
      </c>
      <c r="D160" s="59" t="s">
        <v>233</v>
      </c>
      <c r="E160" s="43">
        <f t="shared" ca="1" si="734"/>
        <v>19267.783937378706</v>
      </c>
      <c r="F160" s="30">
        <f ca="1">F157+F158+F159</f>
        <v>377.08335799438419</v>
      </c>
      <c r="G160" s="30">
        <f t="shared" ref="G160:BI160" ca="1" si="739">G157+G158+G159</f>
        <v>344.74678708585145</v>
      </c>
      <c r="H160" s="30">
        <f t="shared" ca="1" si="739"/>
        <v>339.20527213803678</v>
      </c>
      <c r="I160" s="30">
        <f t="shared" ca="1" si="739"/>
        <v>331.66600114132018</v>
      </c>
      <c r="J160" s="30">
        <f t="shared" ca="1" si="739"/>
        <v>517.06591449029656</v>
      </c>
      <c r="K160" s="30">
        <f t="shared" ca="1" si="739"/>
        <v>530.4165699641228</v>
      </c>
      <c r="L160" s="30">
        <f t="shared" ca="1" si="739"/>
        <v>588.17577267759191</v>
      </c>
      <c r="M160" s="30">
        <f t="shared" ca="1" si="739"/>
        <v>582.48306738510064</v>
      </c>
      <c r="N160" s="30">
        <f t="shared" ca="1" si="739"/>
        <v>576.53510201499807</v>
      </c>
      <c r="O160" s="30">
        <f t="shared" ca="1" si="739"/>
        <v>570.30495215822498</v>
      </c>
      <c r="P160" s="30">
        <f t="shared" ca="1" si="739"/>
        <v>563.76645961871668</v>
      </c>
      <c r="Q160" s="30">
        <f t="shared" ca="1" si="739"/>
        <v>562.12110554888784</v>
      </c>
      <c r="R160" s="30">
        <f t="shared" ca="1" si="739"/>
        <v>613.87875293530715</v>
      </c>
      <c r="S160" s="30">
        <f t="shared" ca="1" si="739"/>
        <v>605.33984225404754</v>
      </c>
      <c r="T160" s="30">
        <f t="shared" ca="1" si="739"/>
        <v>596.3638040229805</v>
      </c>
      <c r="U160" s="30">
        <f t="shared" ca="1" si="739"/>
        <v>586.92242478889932</v>
      </c>
      <c r="V160" s="30">
        <f t="shared" ca="1" si="739"/>
        <v>576.98774029854201</v>
      </c>
      <c r="W160" s="30">
        <f t="shared" ca="1" si="739"/>
        <v>572.78052849780272</v>
      </c>
      <c r="X160" s="30">
        <f t="shared" ca="1" si="739"/>
        <v>615.27590675761689</v>
      </c>
      <c r="Y160" s="30">
        <f t="shared" ca="1" si="739"/>
        <v>602.38294791122757</v>
      </c>
      <c r="Z160" s="30">
        <f t="shared" ca="1" si="739"/>
        <v>588.84891864645715</v>
      </c>
      <c r="AA160" s="30">
        <f t="shared" ca="1" si="739"/>
        <v>574.64071806956872</v>
      </c>
      <c r="AB160" s="30">
        <f t="shared" ca="1" si="739"/>
        <v>559.72515449101684</v>
      </c>
      <c r="AC160" s="30">
        <f t="shared" ca="1" si="739"/>
        <v>551.53869846105886</v>
      </c>
      <c r="AD160" s="30">
        <f t="shared" ca="1" si="739"/>
        <v>580.83400448118459</v>
      </c>
      <c r="AE160" s="30">
        <f t="shared" ca="1" si="739"/>
        <v>561.80484955357542</v>
      </c>
      <c r="AF160" s="30">
        <f t="shared" ca="1" si="739"/>
        <v>541.88781365213742</v>
      </c>
      <c r="AG160" s="30">
        <f t="shared" ca="1" si="739"/>
        <v>521.0418728128468</v>
      </c>
      <c r="AH160" s="30">
        <f t="shared" ca="1" si="739"/>
        <v>499.22564675854881</v>
      </c>
      <c r="AI160" s="30">
        <f t="shared" ca="1" si="739"/>
        <v>482.36168372205537</v>
      </c>
      <c r="AJ160" s="30">
        <f t="shared" ca="1" si="739"/>
        <v>489.86833969454972</v>
      </c>
      <c r="AK160" s="30">
        <f t="shared" ca="1" si="739"/>
        <v>469.22077044851665</v>
      </c>
      <c r="AL160" s="30">
        <f t="shared" ca="1" si="739"/>
        <v>440.66513722459626</v>
      </c>
      <c r="AM160" s="30">
        <f t="shared" ca="1" si="739"/>
        <v>410.86092857629473</v>
      </c>
      <c r="AN160" s="30">
        <f t="shared" ca="1" si="739"/>
        <v>379.75557833120178</v>
      </c>
      <c r="AO160" s="30">
        <f t="shared" ca="1" si="739"/>
        <v>336.99101608833081</v>
      </c>
      <c r="AP160" s="30">
        <f t="shared" ca="1" si="739"/>
        <v>290.21009826308227</v>
      </c>
      <c r="AQ160" s="30">
        <f t="shared" ca="1" si="739"/>
        <v>225.39570309132907</v>
      </c>
      <c r="AR160" s="30">
        <f t="shared" ca="1" si="739"/>
        <v>149.91790133819049</v>
      </c>
      <c r="AS160" s="30">
        <f t="shared" ca="1" si="739"/>
        <v>62.48060607999679</v>
      </c>
      <c r="AT160" s="30">
        <f t="shared" ca="1" si="739"/>
        <v>-102.99381208979486</v>
      </c>
      <c r="AU160" s="30">
        <f t="shared" ca="1" si="739"/>
        <v>0</v>
      </c>
      <c r="AV160" s="30">
        <f t="shared" ca="1" si="739"/>
        <v>0</v>
      </c>
      <c r="AW160" s="30">
        <f t="shared" ca="1" si="739"/>
        <v>0</v>
      </c>
      <c r="AX160" s="30">
        <f t="shared" ca="1" si="739"/>
        <v>0</v>
      </c>
      <c r="AY160" s="30">
        <f t="shared" ca="1" si="739"/>
        <v>0</v>
      </c>
      <c r="AZ160" s="30">
        <f t="shared" ca="1" si="739"/>
        <v>0</v>
      </c>
      <c r="BA160" s="30">
        <f t="shared" ca="1" si="739"/>
        <v>0</v>
      </c>
      <c r="BB160" s="30">
        <f t="shared" ca="1" si="739"/>
        <v>0</v>
      </c>
      <c r="BC160" s="30">
        <f t="shared" ca="1" si="739"/>
        <v>0</v>
      </c>
      <c r="BD160" s="30">
        <f t="shared" ca="1" si="739"/>
        <v>0</v>
      </c>
      <c r="BE160" s="30">
        <f t="shared" ca="1" si="739"/>
        <v>0</v>
      </c>
      <c r="BF160" s="30">
        <f t="shared" ca="1" si="739"/>
        <v>0</v>
      </c>
      <c r="BG160" s="30">
        <f t="shared" ca="1" si="739"/>
        <v>0</v>
      </c>
      <c r="BH160" s="30">
        <f t="shared" ca="1" si="739"/>
        <v>0</v>
      </c>
      <c r="BI160" s="30">
        <f t="shared" ca="1" si="739"/>
        <v>0</v>
      </c>
    </row>
    <row r="161" spans="1:61" outlineLevel="1" x14ac:dyDescent="0.35">
      <c r="D161" s="59"/>
      <c r="E161" s="43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</row>
    <row r="162" spans="1:61" outlineLevel="1" x14ac:dyDescent="0.35">
      <c r="B162" s="7" t="s">
        <v>359</v>
      </c>
      <c r="D162" s="59"/>
      <c r="E162" s="43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</row>
    <row r="163" spans="1:61" outlineLevel="1" x14ac:dyDescent="0.35">
      <c r="C163" t="s">
        <v>226</v>
      </c>
      <c r="D163" s="59" t="s">
        <v>233</v>
      </c>
      <c r="E163" s="43">
        <f t="shared" ref="E163:E164" si="740">SUM(F163:BI163)</f>
        <v>12066.016613226939</v>
      </c>
      <c r="F163" s="30">
        <f>capex!F35+capex!F43</f>
        <v>77.965908352030851</v>
      </c>
      <c r="G163" s="30">
        <f>capex!G35+capex!G43</f>
        <v>448.68154119128843</v>
      </c>
      <c r="H163" s="30">
        <f>capex!H35+capex!H43</f>
        <v>458.06277856363772</v>
      </c>
      <c r="I163" s="30">
        <f>capex!I35+capex!I43</f>
        <v>467.64187160780193</v>
      </c>
      <c r="J163" s="30">
        <f>capex!J35+capex!J43</f>
        <v>86.093363885664118</v>
      </c>
      <c r="K163" s="30">
        <f>capex!K35+capex!K43</f>
        <v>298.26507376303056</v>
      </c>
      <c r="L163" s="30">
        <f>capex!L35+capex!L43</f>
        <v>126.20654007880754</v>
      </c>
      <c r="M163" s="30">
        <f>capex!M35+capex!M43</f>
        <v>129.24973958174246</v>
      </c>
      <c r="N163" s="30">
        <f>capex!N35+capex!N43</f>
        <v>132.36683169914022</v>
      </c>
      <c r="O163" s="30">
        <f>capex!O35+capex!O43</f>
        <v>135.55962130176258</v>
      </c>
      <c r="P163" s="30">
        <f>capex!P35+capex!P43</f>
        <v>138.82995756595022</v>
      </c>
      <c r="Q163" s="30">
        <f>capex!Q35+capex!Q43</f>
        <v>364.60572688564491</v>
      </c>
      <c r="R163" s="30">
        <f>capex!R35+capex!R43</f>
        <v>158.73318268460739</v>
      </c>
      <c r="S163" s="30">
        <f>capex!S35+capex!S43</f>
        <v>162.57708301571685</v>
      </c>
      <c r="T163" s="30">
        <f>capex!T35+capex!T43</f>
        <v>166.51465919405166</v>
      </c>
      <c r="U163" s="30">
        <f>capex!U35+capex!U43</f>
        <v>170.54820636235533</v>
      </c>
      <c r="V163" s="30">
        <f>capex!V35+capex!V43</f>
        <v>174.68007614903428</v>
      </c>
      <c r="W163" s="30">
        <f>capex!W35+capex!W43</f>
        <v>444.81051787103638</v>
      </c>
      <c r="X163" s="30">
        <f>capex!X35+capex!X43</f>
        <v>198.47522188240444</v>
      </c>
      <c r="Y163" s="30">
        <f>capex!Y35+capex!Y43</f>
        <v>203.29894648770241</v>
      </c>
      <c r="Z163" s="30">
        <f>capex!Z35+capex!Z43</f>
        <v>208.2405865113144</v>
      </c>
      <c r="AA163" s="30">
        <f>capex!AA35+capex!AA43</f>
        <v>213.30303842885436</v>
      </c>
      <c r="AB163" s="30">
        <f>capex!AB35+capex!AB43</f>
        <v>218.48927015344674</v>
      </c>
      <c r="AC163" s="30">
        <f>capex!AC35+capex!AC43</f>
        <v>541.66832684305109</v>
      </c>
      <c r="AD163" s="30">
        <f>capex!AD35+capex!AD43</f>
        <v>246.91400289970602</v>
      </c>
      <c r="AE163" s="30">
        <f>capex!AE35+capex!AE43</f>
        <v>252.93360680927418</v>
      </c>
      <c r="AF163" s="30">
        <f>capex!AF35+capex!AF43</f>
        <v>259.10074402570825</v>
      </c>
      <c r="AG163" s="30">
        <f>capex!AG35+capex!AG43</f>
        <v>265.41904645998511</v>
      </c>
      <c r="AH163" s="30">
        <f>capex!AH35+capex!AH43</f>
        <v>271.89223576054712</v>
      </c>
      <c r="AI163" s="30">
        <f>capex!AI35+capex!AI43</f>
        <v>658.51516494240832</v>
      </c>
      <c r="AJ163" s="30">
        <f>capex!AJ35+capex!AJ43</f>
        <v>305.82088481533509</v>
      </c>
      <c r="AK163" s="30">
        <f>capex!AK35+capex!AK43</f>
        <v>313.29660242753238</v>
      </c>
      <c r="AL163" s="30">
        <f>capex!AL35+capex!AL43</f>
        <v>320.95595281986266</v>
      </c>
      <c r="AM163" s="30">
        <f>capex!AM35+capex!AM43</f>
        <v>328.80346502046825</v>
      </c>
      <c r="AN163" s="30">
        <f>capex!AN35+capex!AN43</f>
        <v>336.84378013300568</v>
      </c>
      <c r="AO163" s="30">
        <f>capex!AO35+capex!AO43</f>
        <v>799.33970056880139</v>
      </c>
      <c r="AP163" s="30">
        <f>capex!AP35+capex!AP43</f>
        <v>377.31221923540181</v>
      </c>
      <c r="AQ163" s="30">
        <f>capex!AQ35+capex!AQ43</f>
        <v>386.55708808371918</v>
      </c>
      <c r="AR163" s="30">
        <f>capex!AR35+capex!AR43</f>
        <v>396.02948978303959</v>
      </c>
      <c r="AS163" s="30">
        <f>capex!AS35+capex!AS43</f>
        <v>405.73504514078115</v>
      </c>
      <c r="AT163" s="30">
        <f>capex!AT35+capex!AT43</f>
        <v>415.67951424128597</v>
      </c>
      <c r="AU163" s="30">
        <f>capex!AU35+capex!AU43</f>
        <v>0</v>
      </c>
      <c r="AV163" s="30">
        <f>capex!AV35+capex!AV43</f>
        <v>0</v>
      </c>
      <c r="AW163" s="30">
        <f>capex!AW35+capex!AW43</f>
        <v>0</v>
      </c>
      <c r="AX163" s="30">
        <f>capex!AX35+capex!AX43</f>
        <v>0</v>
      </c>
      <c r="AY163" s="30">
        <f>capex!AY35+capex!AY43</f>
        <v>0</v>
      </c>
      <c r="AZ163" s="30">
        <f>capex!AZ35+capex!AZ43</f>
        <v>0</v>
      </c>
      <c r="BA163" s="30">
        <f>capex!BA35+capex!BA43</f>
        <v>0</v>
      </c>
      <c r="BB163" s="30">
        <f>capex!BB35+capex!BB43</f>
        <v>0</v>
      </c>
      <c r="BC163" s="30">
        <f>capex!BC35+capex!BC43</f>
        <v>0</v>
      </c>
      <c r="BD163" s="30">
        <f>capex!BD35+capex!BD43</f>
        <v>0</v>
      </c>
      <c r="BE163" s="30">
        <f>capex!BE35+capex!BE43</f>
        <v>0</v>
      </c>
      <c r="BF163" s="30">
        <f>capex!BF35+capex!BF43</f>
        <v>0</v>
      </c>
      <c r="BG163" s="30">
        <f>capex!BG35+capex!BG43</f>
        <v>0</v>
      </c>
      <c r="BH163" s="30">
        <f>capex!BH35+capex!BH43</f>
        <v>0</v>
      </c>
      <c r="BI163" s="30">
        <f>capex!BI35+capex!BI43</f>
        <v>0</v>
      </c>
    </row>
    <row r="164" spans="1:61" outlineLevel="1" x14ac:dyDescent="0.35">
      <c r="B164" s="7" t="s">
        <v>360</v>
      </c>
      <c r="D164" s="59" t="s">
        <v>233</v>
      </c>
      <c r="E164" s="43">
        <f t="shared" si="740"/>
        <v>-12066.016613226939</v>
      </c>
      <c r="F164" s="30">
        <f>IFERROR(-F163,"")</f>
        <v>-77.965908352030851</v>
      </c>
      <c r="G164" s="30">
        <f t="shared" ref="G164:BI164" si="741">IFERROR(-G163,"")</f>
        <v>-448.68154119128843</v>
      </c>
      <c r="H164" s="30">
        <f t="shared" si="741"/>
        <v>-458.06277856363772</v>
      </c>
      <c r="I164" s="30">
        <f t="shared" si="741"/>
        <v>-467.64187160780193</v>
      </c>
      <c r="J164" s="30">
        <f t="shared" si="741"/>
        <v>-86.093363885664118</v>
      </c>
      <c r="K164" s="30">
        <f t="shared" si="741"/>
        <v>-298.26507376303056</v>
      </c>
      <c r="L164" s="30">
        <f t="shared" si="741"/>
        <v>-126.20654007880754</v>
      </c>
      <c r="M164" s="30">
        <f t="shared" si="741"/>
        <v>-129.24973958174246</v>
      </c>
      <c r="N164" s="30">
        <f t="shared" si="741"/>
        <v>-132.36683169914022</v>
      </c>
      <c r="O164" s="30">
        <f t="shared" si="741"/>
        <v>-135.55962130176258</v>
      </c>
      <c r="P164" s="30">
        <f t="shared" si="741"/>
        <v>-138.82995756595022</v>
      </c>
      <c r="Q164" s="30">
        <f t="shared" si="741"/>
        <v>-364.60572688564491</v>
      </c>
      <c r="R164" s="30">
        <f t="shared" si="741"/>
        <v>-158.73318268460739</v>
      </c>
      <c r="S164" s="30">
        <f t="shared" si="741"/>
        <v>-162.57708301571685</v>
      </c>
      <c r="T164" s="30">
        <f t="shared" si="741"/>
        <v>-166.51465919405166</v>
      </c>
      <c r="U164" s="30">
        <f t="shared" si="741"/>
        <v>-170.54820636235533</v>
      </c>
      <c r="V164" s="30">
        <f t="shared" si="741"/>
        <v>-174.68007614903428</v>
      </c>
      <c r="W164" s="30">
        <f t="shared" si="741"/>
        <v>-444.81051787103638</v>
      </c>
      <c r="X164" s="30">
        <f t="shared" si="741"/>
        <v>-198.47522188240444</v>
      </c>
      <c r="Y164" s="30">
        <f t="shared" si="741"/>
        <v>-203.29894648770241</v>
      </c>
      <c r="Z164" s="30">
        <f t="shared" si="741"/>
        <v>-208.2405865113144</v>
      </c>
      <c r="AA164" s="30">
        <f t="shared" si="741"/>
        <v>-213.30303842885436</v>
      </c>
      <c r="AB164" s="30">
        <f t="shared" si="741"/>
        <v>-218.48927015344674</v>
      </c>
      <c r="AC164" s="30">
        <f t="shared" si="741"/>
        <v>-541.66832684305109</v>
      </c>
      <c r="AD164" s="30">
        <f t="shared" si="741"/>
        <v>-246.91400289970602</v>
      </c>
      <c r="AE164" s="30">
        <f t="shared" si="741"/>
        <v>-252.93360680927418</v>
      </c>
      <c r="AF164" s="30">
        <f t="shared" si="741"/>
        <v>-259.10074402570825</v>
      </c>
      <c r="AG164" s="30">
        <f t="shared" si="741"/>
        <v>-265.41904645998511</v>
      </c>
      <c r="AH164" s="30">
        <f t="shared" si="741"/>
        <v>-271.89223576054712</v>
      </c>
      <c r="AI164" s="30">
        <f t="shared" si="741"/>
        <v>-658.51516494240832</v>
      </c>
      <c r="AJ164" s="30">
        <f t="shared" si="741"/>
        <v>-305.82088481533509</v>
      </c>
      <c r="AK164" s="30">
        <f t="shared" si="741"/>
        <v>-313.29660242753238</v>
      </c>
      <c r="AL164" s="30">
        <f t="shared" si="741"/>
        <v>-320.95595281986266</v>
      </c>
      <c r="AM164" s="30">
        <f t="shared" si="741"/>
        <v>-328.80346502046825</v>
      </c>
      <c r="AN164" s="30">
        <f t="shared" si="741"/>
        <v>-336.84378013300568</v>
      </c>
      <c r="AO164" s="30">
        <f t="shared" si="741"/>
        <v>-799.33970056880139</v>
      </c>
      <c r="AP164" s="30">
        <f t="shared" si="741"/>
        <v>-377.31221923540181</v>
      </c>
      <c r="AQ164" s="30">
        <f t="shared" si="741"/>
        <v>-386.55708808371918</v>
      </c>
      <c r="AR164" s="30">
        <f t="shared" si="741"/>
        <v>-396.02948978303959</v>
      </c>
      <c r="AS164" s="30">
        <f t="shared" si="741"/>
        <v>-405.73504514078115</v>
      </c>
      <c r="AT164" s="30">
        <f t="shared" si="741"/>
        <v>-415.67951424128597</v>
      </c>
      <c r="AU164" s="30">
        <f t="shared" si="741"/>
        <v>0</v>
      </c>
      <c r="AV164" s="30">
        <f t="shared" si="741"/>
        <v>0</v>
      </c>
      <c r="AW164" s="30">
        <f t="shared" si="741"/>
        <v>0</v>
      </c>
      <c r="AX164" s="30">
        <f t="shared" si="741"/>
        <v>0</v>
      </c>
      <c r="AY164" s="30">
        <f t="shared" si="741"/>
        <v>0</v>
      </c>
      <c r="AZ164" s="30">
        <f t="shared" si="741"/>
        <v>0</v>
      </c>
      <c r="BA164" s="30">
        <f t="shared" si="741"/>
        <v>0</v>
      </c>
      <c r="BB164" s="30">
        <f t="shared" si="741"/>
        <v>0</v>
      </c>
      <c r="BC164" s="30">
        <f t="shared" si="741"/>
        <v>0</v>
      </c>
      <c r="BD164" s="30">
        <f t="shared" si="741"/>
        <v>0</v>
      </c>
      <c r="BE164" s="30">
        <f t="shared" si="741"/>
        <v>0</v>
      </c>
      <c r="BF164" s="30">
        <f t="shared" si="741"/>
        <v>0</v>
      </c>
      <c r="BG164" s="30">
        <f t="shared" si="741"/>
        <v>0</v>
      </c>
      <c r="BH164" s="30">
        <f t="shared" si="741"/>
        <v>0</v>
      </c>
      <c r="BI164" s="30">
        <f t="shared" si="741"/>
        <v>0</v>
      </c>
    </row>
    <row r="165" spans="1:61" outlineLevel="1" x14ac:dyDescent="0.35">
      <c r="D165" s="59"/>
      <c r="E165" s="43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</row>
    <row r="166" spans="1:61" outlineLevel="1" x14ac:dyDescent="0.35">
      <c r="B166" s="7" t="s">
        <v>361</v>
      </c>
      <c r="D166" s="59" t="s">
        <v>233</v>
      </c>
      <c r="E166" s="43">
        <f t="shared" ref="E166:E167" si="742">SUM(F166:BI166)</f>
        <v>22900.387663359241</v>
      </c>
      <c r="F166" s="30">
        <f>F133-F140-F163</f>
        <v>651.12208656179826</v>
      </c>
      <c r="G166" s="30">
        <f t="shared" ref="G166:BI166" si="743">G133-G140-G163</f>
        <v>278.96302854829349</v>
      </c>
      <c r="H166" s="30">
        <f t="shared" si="743"/>
        <v>267.81215355643144</v>
      </c>
      <c r="I166" s="30">
        <f t="shared" si="743"/>
        <v>256.12396604453068</v>
      </c>
      <c r="J166" s="30">
        <f t="shared" si="743"/>
        <v>726.38792533540754</v>
      </c>
      <c r="K166" s="30">
        <f t="shared" si="743"/>
        <v>511.01802232826213</v>
      </c>
      <c r="L166" s="30">
        <f t="shared" si="743"/>
        <v>783.2349918511876</v>
      </c>
      <c r="M166" s="30">
        <f t="shared" si="743"/>
        <v>775.727229290065</v>
      </c>
      <c r="N166" s="30">
        <f t="shared" si="743"/>
        <v>767.64075693750056</v>
      </c>
      <c r="O166" s="30">
        <f t="shared" si="743"/>
        <v>758.95430578180708</v>
      </c>
      <c r="P166" s="30">
        <f t="shared" si="743"/>
        <v>749.6459282936089</v>
      </c>
      <c r="Q166" s="30">
        <f t="shared" si="743"/>
        <v>517.26698589109935</v>
      </c>
      <c r="R166" s="30">
        <f t="shared" si="743"/>
        <v>816.39405449588014</v>
      </c>
      <c r="S166" s="30">
        <f t="shared" si="743"/>
        <v>803.98343934045101</v>
      </c>
      <c r="T166" s="30">
        <f t="shared" si="743"/>
        <v>790.7804246365539</v>
      </c>
      <c r="U166" s="30">
        <f t="shared" si="743"/>
        <v>776.75660910040506</v>
      </c>
      <c r="V166" s="30">
        <f t="shared" si="743"/>
        <v>761.88269181257715</v>
      </c>
      <c r="W166" s="30">
        <f t="shared" si="743"/>
        <v>480.2306050051036</v>
      </c>
      <c r="X166" s="30">
        <f t="shared" si="743"/>
        <v>809.01042094100535</v>
      </c>
      <c r="Y166" s="30">
        <f t="shared" si="743"/>
        <v>789.80761402394103</v>
      </c>
      <c r="Z166" s="30">
        <f t="shared" si="743"/>
        <v>769.53468356898929</v>
      </c>
      <c r="AA166" s="30">
        <f t="shared" si="743"/>
        <v>748.1541007571833</v>
      </c>
      <c r="AB166" s="30">
        <f t="shared" si="743"/>
        <v>725.62715553603675</v>
      </c>
      <c r="AC166" s="30">
        <f t="shared" si="743"/>
        <v>384.04791666708525</v>
      </c>
      <c r="AD166" s="30">
        <f t="shared" si="743"/>
        <v>745.49421612411948</v>
      </c>
      <c r="AE166" s="30">
        <f t="shared" si="743"/>
        <v>717.07897173432343</v>
      </c>
      <c r="AF166" s="30">
        <f t="shared" si="743"/>
        <v>687.23527651200334</v>
      </c>
      <c r="AG166" s="30">
        <f t="shared" si="743"/>
        <v>655.91397630439769</v>
      </c>
      <c r="AH166" s="30">
        <f t="shared" si="743"/>
        <v>623.06437854568901</v>
      </c>
      <c r="AI166" s="30">
        <f t="shared" si="743"/>
        <v>208.64316616143333</v>
      </c>
      <c r="AJ166" s="30">
        <f t="shared" si="743"/>
        <v>606.061026094829</v>
      </c>
      <c r="AK166" s="30">
        <f t="shared" si="743"/>
        <v>565.35127405890626</v>
      </c>
      <c r="AL166" s="30">
        <f t="shared" si="743"/>
        <v>522.7536005198092</v>
      </c>
      <c r="AM166" s="30">
        <f t="shared" si="743"/>
        <v>478.20410631686298</v>
      </c>
      <c r="AN166" s="30">
        <f t="shared" si="743"/>
        <v>431.63690243512781</v>
      </c>
      <c r="AO166" s="30">
        <f t="shared" si="743"/>
        <v>-71.273996743539783</v>
      </c>
      <c r="AP166" s="30">
        <f t="shared" si="743"/>
        <v>365.73120216079121</v>
      </c>
      <c r="AQ166" s="30">
        <f t="shared" si="743"/>
        <v>308.8217824759152</v>
      </c>
      <c r="AR166" s="30">
        <f t="shared" si="743"/>
        <v>249.4384041623947</v>
      </c>
      <c r="AS166" s="30">
        <f t="shared" si="743"/>
        <v>187.49853481577145</v>
      </c>
      <c r="AT166" s="30">
        <f t="shared" si="743"/>
        <v>-81.372254624796199</v>
      </c>
      <c r="AU166" s="30">
        <f t="shared" si="743"/>
        <v>0</v>
      </c>
      <c r="AV166" s="30">
        <f t="shared" si="743"/>
        <v>0</v>
      </c>
      <c r="AW166" s="30">
        <f t="shared" si="743"/>
        <v>0</v>
      </c>
      <c r="AX166" s="30">
        <f t="shared" si="743"/>
        <v>0</v>
      </c>
      <c r="AY166" s="30">
        <f t="shared" si="743"/>
        <v>0</v>
      </c>
      <c r="AZ166" s="30">
        <f t="shared" si="743"/>
        <v>0</v>
      </c>
      <c r="BA166" s="30">
        <f t="shared" si="743"/>
        <v>0</v>
      </c>
      <c r="BB166" s="30">
        <f t="shared" si="743"/>
        <v>0</v>
      </c>
      <c r="BC166" s="30">
        <f t="shared" si="743"/>
        <v>0</v>
      </c>
      <c r="BD166" s="30">
        <f t="shared" si="743"/>
        <v>0</v>
      </c>
      <c r="BE166" s="30">
        <f t="shared" si="743"/>
        <v>0</v>
      </c>
      <c r="BF166" s="30">
        <f t="shared" si="743"/>
        <v>0</v>
      </c>
      <c r="BG166" s="30">
        <f t="shared" si="743"/>
        <v>0</v>
      </c>
      <c r="BH166" s="30">
        <f t="shared" si="743"/>
        <v>0</v>
      </c>
      <c r="BI166" s="30">
        <f t="shared" si="743"/>
        <v>0</v>
      </c>
    </row>
    <row r="167" spans="1:61" outlineLevel="1" x14ac:dyDescent="0.35">
      <c r="B167" s="7" t="s">
        <v>362</v>
      </c>
      <c r="D167" s="59" t="s">
        <v>233</v>
      </c>
      <c r="E167" s="43">
        <f t="shared" ca="1" si="742"/>
        <v>7743.6283958422546</v>
      </c>
      <c r="F167" s="30">
        <f ca="1">F166-F144-F152</f>
        <v>266.03279837385952</v>
      </c>
      <c r="G167" s="30">
        <f t="shared" ref="G167:BI167" ca="1" si="744">G166-G144-G152</f>
        <v>-101.35376309712166</v>
      </c>
      <c r="H167" s="30">
        <f t="shared" ca="1" si="744"/>
        <v>-104.3536663997285</v>
      </c>
      <c r="I167" s="30">
        <f t="shared" ca="1" si="744"/>
        <v>-107.83294636709115</v>
      </c>
      <c r="J167" s="30">
        <f t="shared" ca="1" si="744"/>
        <v>449.19797165930657</v>
      </c>
      <c r="K167" s="30">
        <f t="shared" ca="1" si="744"/>
        <v>232.15149620109221</v>
      </c>
      <c r="L167" s="30">
        <f t="shared" ca="1" si="744"/>
        <v>461.96923259878429</v>
      </c>
      <c r="M167" s="30">
        <f t="shared" ca="1" si="744"/>
        <v>453.23332780335812</v>
      </c>
      <c r="N167" s="30">
        <f t="shared" ca="1" si="744"/>
        <v>444.16827031585797</v>
      </c>
      <c r="O167" s="30">
        <f t="shared" ca="1" si="744"/>
        <v>434.74533085646243</v>
      </c>
      <c r="P167" s="30">
        <f t="shared" ca="1" si="744"/>
        <v>424.93650205276646</v>
      </c>
      <c r="Q167" s="30">
        <f t="shared" ca="1" si="744"/>
        <v>197.51537866324304</v>
      </c>
      <c r="R167" s="30">
        <f t="shared" ca="1" si="744"/>
        <v>455.14557025069985</v>
      </c>
      <c r="S167" s="30">
        <f t="shared" ca="1" si="744"/>
        <v>442.7627592383306</v>
      </c>
      <c r="T167" s="30">
        <f t="shared" ca="1" si="744"/>
        <v>429.8491448289289</v>
      </c>
      <c r="U167" s="30">
        <f t="shared" ca="1" si="744"/>
        <v>416.37421842654402</v>
      </c>
      <c r="V167" s="30">
        <f t="shared" ca="1" si="744"/>
        <v>402.30766414950773</v>
      </c>
      <c r="W167" s="30">
        <f t="shared" ca="1" si="744"/>
        <v>127.9700106267664</v>
      </c>
      <c r="X167" s="30">
        <f t="shared" ca="1" si="744"/>
        <v>416.80068487521248</v>
      </c>
      <c r="Y167" s="30">
        <f t="shared" ca="1" si="744"/>
        <v>399.08400142352514</v>
      </c>
      <c r="Z167" s="30">
        <f t="shared" ca="1" si="744"/>
        <v>380.60833213514275</v>
      </c>
      <c r="AA167" s="30">
        <f t="shared" ca="1" si="744"/>
        <v>361.33767964071421</v>
      </c>
      <c r="AB167" s="30">
        <f t="shared" ca="1" si="744"/>
        <v>341.23588433757004</v>
      </c>
      <c r="AC167" s="30">
        <f t="shared" ca="1" si="744"/>
        <v>9.870371618007681</v>
      </c>
      <c r="AD167" s="30">
        <f t="shared" ca="1" si="744"/>
        <v>333.92000158147852</v>
      </c>
      <c r="AE167" s="30">
        <f t="shared" ca="1" si="744"/>
        <v>308.8712427443013</v>
      </c>
      <c r="AF167" s="30">
        <f t="shared" ca="1" si="744"/>
        <v>282.78706962642917</v>
      </c>
      <c r="AG167" s="30">
        <f t="shared" ca="1" si="744"/>
        <v>255.62282635286172</v>
      </c>
      <c r="AH167" s="30">
        <f t="shared" ca="1" si="744"/>
        <v>227.33341099800168</v>
      </c>
      <c r="AI167" s="30">
        <f t="shared" ca="1" si="744"/>
        <v>-172.19961414230659</v>
      </c>
      <c r="AJ167" s="30">
        <f t="shared" ca="1" si="744"/>
        <v>192.9960517252085</v>
      </c>
      <c r="AK167" s="30">
        <f t="shared" ca="1" si="744"/>
        <v>155.92416802098424</v>
      </c>
      <c r="AL167" s="30">
        <f t="shared" ca="1" si="744"/>
        <v>119.70918440473362</v>
      </c>
      <c r="AM167" s="30">
        <f t="shared" ca="1" si="744"/>
        <v>82.057463555826487</v>
      </c>
      <c r="AN167" s="30">
        <f t="shared" ca="1" si="744"/>
        <v>42.911798198196095</v>
      </c>
      <c r="AO167" s="30">
        <f t="shared" ca="1" si="744"/>
        <v>-439.13462969329157</v>
      </c>
      <c r="AP167" s="30">
        <f t="shared" ca="1" si="744"/>
        <v>-35.148397070045348</v>
      </c>
      <c r="AQ167" s="30">
        <f t="shared" ca="1" si="744"/>
        <v>-96.836355845962714</v>
      </c>
      <c r="AR167" s="30">
        <f t="shared" ca="1" si="744"/>
        <v>-161.05549793880886</v>
      </c>
      <c r="AS167" s="30">
        <f t="shared" ca="1" si="744"/>
        <v>-227.88904408230258</v>
      </c>
      <c r="AT167" s="30">
        <f t="shared" ca="1" si="744"/>
        <v>-359.9975368047904</v>
      </c>
      <c r="AU167" s="30">
        <f t="shared" ca="1" si="744"/>
        <v>0</v>
      </c>
      <c r="AV167" s="30">
        <f t="shared" ca="1" si="744"/>
        <v>0</v>
      </c>
      <c r="AW167" s="30">
        <f t="shared" ca="1" si="744"/>
        <v>0</v>
      </c>
      <c r="AX167" s="30">
        <f t="shared" ca="1" si="744"/>
        <v>0</v>
      </c>
      <c r="AY167" s="30">
        <f t="shared" ca="1" si="744"/>
        <v>0</v>
      </c>
      <c r="AZ167" s="30">
        <f t="shared" ca="1" si="744"/>
        <v>0</v>
      </c>
      <c r="BA167" s="30">
        <f t="shared" ca="1" si="744"/>
        <v>0</v>
      </c>
      <c r="BB167" s="30">
        <f t="shared" ca="1" si="744"/>
        <v>0</v>
      </c>
      <c r="BC167" s="30">
        <f t="shared" ca="1" si="744"/>
        <v>0</v>
      </c>
      <c r="BD167" s="30">
        <f t="shared" ca="1" si="744"/>
        <v>0</v>
      </c>
      <c r="BE167" s="30">
        <f t="shared" ca="1" si="744"/>
        <v>0</v>
      </c>
      <c r="BF167" s="30">
        <f t="shared" ca="1" si="744"/>
        <v>0</v>
      </c>
      <c r="BG167" s="30">
        <f t="shared" ca="1" si="744"/>
        <v>0</v>
      </c>
      <c r="BH167" s="30">
        <f t="shared" ca="1" si="744"/>
        <v>0</v>
      </c>
      <c r="BI167" s="30">
        <f t="shared" ca="1" si="744"/>
        <v>0</v>
      </c>
    </row>
    <row r="168" spans="1:61" outlineLevel="1" x14ac:dyDescent="0.35">
      <c r="B168" s="7" t="s">
        <v>363</v>
      </c>
      <c r="D168" s="59" t="s">
        <v>233</v>
      </c>
      <c r="E168" s="43">
        <f t="shared" ref="E168:E169" ca="1" si="745">SUM(F168:BI168)</f>
        <v>7201.7673241517596</v>
      </c>
      <c r="F168" s="30">
        <f ca="1">F160+F164</f>
        <v>299.11744964235334</v>
      </c>
      <c r="G168" s="30">
        <f t="shared" ref="G168:BI168" ca="1" si="746">G160+G164</f>
        <v>-103.93475410543698</v>
      </c>
      <c r="H168" s="30">
        <f t="shared" ca="1" si="746"/>
        <v>-118.85750642560095</v>
      </c>
      <c r="I168" s="30">
        <f t="shared" ca="1" si="746"/>
        <v>-135.97587046648175</v>
      </c>
      <c r="J168" s="30">
        <f t="shared" ca="1" si="746"/>
        <v>430.97255060463243</v>
      </c>
      <c r="K168" s="30">
        <f t="shared" ca="1" si="746"/>
        <v>232.15149620109224</v>
      </c>
      <c r="L168" s="30">
        <f t="shared" ca="1" si="746"/>
        <v>461.9692325987844</v>
      </c>
      <c r="M168" s="30">
        <f t="shared" ca="1" si="746"/>
        <v>453.23332780335818</v>
      </c>
      <c r="N168" s="30">
        <f t="shared" ca="1" si="746"/>
        <v>444.16827031585785</v>
      </c>
      <c r="O168" s="30">
        <f t="shared" ca="1" si="746"/>
        <v>434.74533085646237</v>
      </c>
      <c r="P168" s="30">
        <f t="shared" ca="1" si="746"/>
        <v>424.93650205276646</v>
      </c>
      <c r="Q168" s="30">
        <f t="shared" ca="1" si="746"/>
        <v>197.51537866324293</v>
      </c>
      <c r="R168" s="30">
        <f t="shared" ca="1" si="746"/>
        <v>455.14557025069973</v>
      </c>
      <c r="S168" s="30">
        <f t="shared" ca="1" si="746"/>
        <v>442.76275923833066</v>
      </c>
      <c r="T168" s="30">
        <f t="shared" ca="1" si="746"/>
        <v>429.84914482892884</v>
      </c>
      <c r="U168" s="30">
        <f t="shared" ca="1" si="746"/>
        <v>416.37421842654396</v>
      </c>
      <c r="V168" s="30">
        <f t="shared" ca="1" si="746"/>
        <v>402.30766414950773</v>
      </c>
      <c r="W168" s="30">
        <f t="shared" ca="1" si="746"/>
        <v>127.97001062676634</v>
      </c>
      <c r="X168" s="30">
        <f t="shared" ca="1" si="746"/>
        <v>416.80068487521248</v>
      </c>
      <c r="Y168" s="30">
        <f t="shared" ca="1" si="746"/>
        <v>399.08400142352514</v>
      </c>
      <c r="Z168" s="30">
        <f t="shared" ca="1" si="746"/>
        <v>380.60833213514275</v>
      </c>
      <c r="AA168" s="30">
        <f t="shared" ca="1" si="746"/>
        <v>361.33767964071433</v>
      </c>
      <c r="AB168" s="30">
        <f t="shared" ca="1" si="746"/>
        <v>341.2358843375701</v>
      </c>
      <c r="AC168" s="30">
        <f t="shared" ca="1" si="746"/>
        <v>9.8703716180077663</v>
      </c>
      <c r="AD168" s="30">
        <f t="shared" ca="1" si="746"/>
        <v>333.92000158147857</v>
      </c>
      <c r="AE168" s="30">
        <f t="shared" ca="1" si="746"/>
        <v>308.87124274430124</v>
      </c>
      <c r="AF168" s="30">
        <f t="shared" ca="1" si="746"/>
        <v>282.78706962642917</v>
      </c>
      <c r="AG168" s="30">
        <f t="shared" ca="1" si="746"/>
        <v>255.62282635286169</v>
      </c>
      <c r="AH168" s="30">
        <f t="shared" ca="1" si="746"/>
        <v>227.33341099800168</v>
      </c>
      <c r="AI168" s="30">
        <f t="shared" ca="1" si="746"/>
        <v>-176.15348122035294</v>
      </c>
      <c r="AJ168" s="30">
        <f t="shared" ca="1" si="746"/>
        <v>184.04745487921463</v>
      </c>
      <c r="AK168" s="30">
        <f t="shared" ca="1" si="746"/>
        <v>155.92416802098427</v>
      </c>
      <c r="AL168" s="30">
        <f t="shared" ca="1" si="746"/>
        <v>119.70918440473361</v>
      </c>
      <c r="AM168" s="30">
        <f t="shared" ca="1" si="746"/>
        <v>82.057463555826473</v>
      </c>
      <c r="AN168" s="30">
        <f t="shared" ca="1" si="746"/>
        <v>42.911798198196095</v>
      </c>
      <c r="AO168" s="30">
        <f t="shared" ca="1" si="746"/>
        <v>-462.34868448047058</v>
      </c>
      <c r="AP168" s="30">
        <f t="shared" ca="1" si="746"/>
        <v>-87.10212097231954</v>
      </c>
      <c r="AQ168" s="30">
        <f t="shared" ca="1" si="746"/>
        <v>-161.16138499239011</v>
      </c>
      <c r="AR168" s="30">
        <f t="shared" ca="1" si="746"/>
        <v>-246.1115884448491</v>
      </c>
      <c r="AS168" s="30">
        <f t="shared" ca="1" si="746"/>
        <v>-343.25443906078436</v>
      </c>
      <c r="AT168" s="30">
        <f t="shared" ca="1" si="746"/>
        <v>-518.67332633108083</v>
      </c>
      <c r="AU168" s="30">
        <f t="shared" ca="1" si="746"/>
        <v>0</v>
      </c>
      <c r="AV168" s="30">
        <f t="shared" ca="1" si="746"/>
        <v>0</v>
      </c>
      <c r="AW168" s="30">
        <f t="shared" ca="1" si="746"/>
        <v>0</v>
      </c>
      <c r="AX168" s="30">
        <f t="shared" ca="1" si="746"/>
        <v>0</v>
      </c>
      <c r="AY168" s="30">
        <f t="shared" ca="1" si="746"/>
        <v>0</v>
      </c>
      <c r="AZ168" s="30">
        <f t="shared" ca="1" si="746"/>
        <v>0</v>
      </c>
      <c r="BA168" s="30">
        <f t="shared" ca="1" si="746"/>
        <v>0</v>
      </c>
      <c r="BB168" s="30">
        <f t="shared" ca="1" si="746"/>
        <v>0</v>
      </c>
      <c r="BC168" s="30">
        <f t="shared" ca="1" si="746"/>
        <v>0</v>
      </c>
      <c r="BD168" s="30">
        <f t="shared" ca="1" si="746"/>
        <v>0</v>
      </c>
      <c r="BE168" s="30">
        <f t="shared" ca="1" si="746"/>
        <v>0</v>
      </c>
      <c r="BF168" s="30">
        <f t="shared" ca="1" si="746"/>
        <v>0</v>
      </c>
      <c r="BG168" s="30">
        <f t="shared" ca="1" si="746"/>
        <v>0</v>
      </c>
      <c r="BH168" s="30">
        <f t="shared" ca="1" si="746"/>
        <v>0</v>
      </c>
      <c r="BI168" s="30">
        <f t="shared" ca="1" si="746"/>
        <v>0</v>
      </c>
    </row>
    <row r="169" spans="1:61" outlineLevel="1" x14ac:dyDescent="0.35">
      <c r="B169" s="7" t="s">
        <v>364</v>
      </c>
      <c r="D169" s="59" t="s">
        <v>233</v>
      </c>
      <c r="E169" s="43">
        <f t="shared" ca="1" si="745"/>
        <v>7201.7673241517596</v>
      </c>
      <c r="F169" s="9">
        <f ca="1">F168-F192+F193</f>
        <v>299.11744964235334</v>
      </c>
      <c r="G169" s="9">
        <f t="shared" ref="G169:BI169" ca="1" si="747">G168-G192+G193</f>
        <v>-103.93475410543698</v>
      </c>
      <c r="H169" s="9">
        <f t="shared" ca="1" si="747"/>
        <v>-118.85750642560095</v>
      </c>
      <c r="I169" s="9">
        <f t="shared" ca="1" si="747"/>
        <v>-135.97587046648175</v>
      </c>
      <c r="J169" s="9">
        <f t="shared" ca="1" si="747"/>
        <v>430.97255060463243</v>
      </c>
      <c r="K169" s="9">
        <f t="shared" ca="1" si="747"/>
        <v>232.15149620109224</v>
      </c>
      <c r="L169" s="9">
        <f t="shared" ca="1" si="747"/>
        <v>461.9692325987844</v>
      </c>
      <c r="M169" s="9">
        <f t="shared" ca="1" si="747"/>
        <v>453.23332780335818</v>
      </c>
      <c r="N169" s="9">
        <f t="shared" ca="1" si="747"/>
        <v>444.16827031585785</v>
      </c>
      <c r="O169" s="9">
        <f t="shared" ca="1" si="747"/>
        <v>434.74533085646237</v>
      </c>
      <c r="P169" s="9">
        <f t="shared" ca="1" si="747"/>
        <v>424.93650205276646</v>
      </c>
      <c r="Q169" s="9">
        <f t="shared" ca="1" si="747"/>
        <v>197.51537866324293</v>
      </c>
      <c r="R169" s="9">
        <f t="shared" ca="1" si="747"/>
        <v>455.14557025069973</v>
      </c>
      <c r="S169" s="9">
        <f t="shared" ca="1" si="747"/>
        <v>442.76275923833066</v>
      </c>
      <c r="T169" s="9">
        <f t="shared" ca="1" si="747"/>
        <v>429.84914482892884</v>
      </c>
      <c r="U169" s="9">
        <f t="shared" ca="1" si="747"/>
        <v>416.37421842654396</v>
      </c>
      <c r="V169" s="9">
        <f t="shared" ca="1" si="747"/>
        <v>402.30766414950773</v>
      </c>
      <c r="W169" s="9">
        <f t="shared" ca="1" si="747"/>
        <v>127.97001062676634</v>
      </c>
      <c r="X169" s="9">
        <f t="shared" ca="1" si="747"/>
        <v>416.80068487521248</v>
      </c>
      <c r="Y169" s="9">
        <f t="shared" ca="1" si="747"/>
        <v>399.08400142352514</v>
      </c>
      <c r="Z169" s="9">
        <f t="shared" ca="1" si="747"/>
        <v>380.60833213514275</v>
      </c>
      <c r="AA169" s="9">
        <f t="shared" ca="1" si="747"/>
        <v>361.33767964071433</v>
      </c>
      <c r="AB169" s="9">
        <f t="shared" ca="1" si="747"/>
        <v>341.2358843375701</v>
      </c>
      <c r="AC169" s="9">
        <f t="shared" ca="1" si="747"/>
        <v>9.8703716180077663</v>
      </c>
      <c r="AD169" s="9">
        <f t="shared" ca="1" si="747"/>
        <v>333.92000158147857</v>
      </c>
      <c r="AE169" s="9">
        <f t="shared" ca="1" si="747"/>
        <v>308.87124274430124</v>
      </c>
      <c r="AF169" s="9">
        <f t="shared" ca="1" si="747"/>
        <v>282.78706962642917</v>
      </c>
      <c r="AG169" s="9">
        <f t="shared" ca="1" si="747"/>
        <v>255.62282635286169</v>
      </c>
      <c r="AH169" s="9">
        <f t="shared" ca="1" si="747"/>
        <v>227.33341099800168</v>
      </c>
      <c r="AI169" s="9">
        <f t="shared" ca="1" si="747"/>
        <v>-176.15348122035294</v>
      </c>
      <c r="AJ169" s="9">
        <f t="shared" ca="1" si="747"/>
        <v>184.04745487921463</v>
      </c>
      <c r="AK169" s="9">
        <f t="shared" ca="1" si="747"/>
        <v>155.92416802098427</v>
      </c>
      <c r="AL169" s="9">
        <f t="shared" ca="1" si="747"/>
        <v>119.70918440473361</v>
      </c>
      <c r="AM169" s="9">
        <f t="shared" ca="1" si="747"/>
        <v>82.057463555826473</v>
      </c>
      <c r="AN169" s="9">
        <f t="shared" ca="1" si="747"/>
        <v>42.911798198196095</v>
      </c>
      <c r="AO169" s="9">
        <f t="shared" ca="1" si="747"/>
        <v>-462.34868448047058</v>
      </c>
      <c r="AP169" s="9">
        <f t="shared" ca="1" si="747"/>
        <v>-87.10212097231954</v>
      </c>
      <c r="AQ169" s="9">
        <f t="shared" ca="1" si="747"/>
        <v>-161.16138499239011</v>
      </c>
      <c r="AR169" s="9">
        <f t="shared" ca="1" si="747"/>
        <v>-246.1115884448491</v>
      </c>
      <c r="AS169" s="9">
        <f t="shared" ca="1" si="747"/>
        <v>-343.25443906078436</v>
      </c>
      <c r="AT169" s="9">
        <f t="shared" ca="1" si="747"/>
        <v>-518.67332633108083</v>
      </c>
      <c r="AU169" s="9">
        <f t="shared" ca="1" si="747"/>
        <v>0</v>
      </c>
      <c r="AV169" s="9">
        <f t="shared" ca="1" si="747"/>
        <v>0</v>
      </c>
      <c r="AW169" s="9">
        <f t="shared" ca="1" si="747"/>
        <v>0</v>
      </c>
      <c r="AX169" s="9">
        <f t="shared" ca="1" si="747"/>
        <v>0</v>
      </c>
      <c r="AY169" s="9">
        <f t="shared" ca="1" si="747"/>
        <v>0</v>
      </c>
      <c r="AZ169" s="9">
        <f t="shared" ca="1" si="747"/>
        <v>0</v>
      </c>
      <c r="BA169" s="9">
        <f t="shared" ca="1" si="747"/>
        <v>0</v>
      </c>
      <c r="BB169" s="9">
        <f t="shared" ca="1" si="747"/>
        <v>0</v>
      </c>
      <c r="BC169" s="9">
        <f t="shared" ca="1" si="747"/>
        <v>0</v>
      </c>
      <c r="BD169" s="9">
        <f t="shared" ca="1" si="747"/>
        <v>0</v>
      </c>
      <c r="BE169" s="9">
        <f t="shared" ca="1" si="747"/>
        <v>0</v>
      </c>
      <c r="BF169" s="9">
        <f t="shared" ca="1" si="747"/>
        <v>0</v>
      </c>
      <c r="BG169" s="9">
        <f t="shared" ca="1" si="747"/>
        <v>0</v>
      </c>
      <c r="BH169" s="9">
        <f t="shared" ca="1" si="747"/>
        <v>0</v>
      </c>
      <c r="BI169" s="9">
        <f t="shared" ca="1" si="747"/>
        <v>0</v>
      </c>
    </row>
    <row r="170" spans="1:61" outlineLevel="1" x14ac:dyDescent="0.35">
      <c r="E170" s="43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</row>
    <row r="171" spans="1:61" ht="15" outlineLevel="1" thickBot="1" x14ac:dyDescent="0.4">
      <c r="A171" s="22" t="s">
        <v>615</v>
      </c>
      <c r="B171" s="22"/>
      <c r="C171" s="23"/>
      <c r="D171" s="23"/>
      <c r="E171" s="46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</row>
    <row r="172" spans="1:61" outlineLevel="1" x14ac:dyDescent="0.35">
      <c r="C172" t="s">
        <v>240</v>
      </c>
      <c r="D172" s="59" t="s">
        <v>233</v>
      </c>
      <c r="E172" s="43">
        <f t="shared" ref="E172:E175" ca="1" si="748">SUM(F172:BI172)</f>
        <v>4955.0485276042509</v>
      </c>
      <c r="F172" s="9">
        <f>assumptions!E290+assumptions!E292</f>
        <v>114.28622353061978</v>
      </c>
      <c r="G172" s="9">
        <f ca="1">F175</f>
        <v>0</v>
      </c>
      <c r="H172" s="9">
        <f t="shared" ref="H172:BI172" ca="1" si="749">G175</f>
        <v>103.93475410543698</v>
      </c>
      <c r="I172" s="9">
        <f t="shared" ca="1" si="749"/>
        <v>222.79226053103793</v>
      </c>
      <c r="J172" s="9">
        <f t="shared" ca="1" si="749"/>
        <v>358.76813099751968</v>
      </c>
      <c r="K172" s="9">
        <f t="shared" ca="1" si="749"/>
        <v>0</v>
      </c>
      <c r="L172" s="9">
        <f t="shared" ca="1" si="749"/>
        <v>0</v>
      </c>
      <c r="M172" s="9">
        <f t="shared" ca="1" si="749"/>
        <v>0</v>
      </c>
      <c r="N172" s="9">
        <f t="shared" ca="1" si="749"/>
        <v>0</v>
      </c>
      <c r="O172" s="9">
        <f t="shared" ca="1" si="749"/>
        <v>0</v>
      </c>
      <c r="P172" s="9">
        <f t="shared" ca="1" si="749"/>
        <v>0</v>
      </c>
      <c r="Q172" s="9">
        <f t="shared" ca="1" si="749"/>
        <v>0</v>
      </c>
      <c r="R172" s="9">
        <f t="shared" ca="1" si="749"/>
        <v>0</v>
      </c>
      <c r="S172" s="9">
        <f t="shared" ca="1" si="749"/>
        <v>0</v>
      </c>
      <c r="T172" s="9">
        <f t="shared" ca="1" si="749"/>
        <v>0</v>
      </c>
      <c r="U172" s="9">
        <f t="shared" ca="1" si="749"/>
        <v>0</v>
      </c>
      <c r="V172" s="9">
        <f t="shared" ca="1" si="749"/>
        <v>0</v>
      </c>
      <c r="W172" s="9">
        <f t="shared" ca="1" si="749"/>
        <v>0</v>
      </c>
      <c r="X172" s="9">
        <f t="shared" ca="1" si="749"/>
        <v>0</v>
      </c>
      <c r="Y172" s="9">
        <f t="shared" ca="1" si="749"/>
        <v>0</v>
      </c>
      <c r="Z172" s="9">
        <f t="shared" ca="1" si="749"/>
        <v>0</v>
      </c>
      <c r="AA172" s="9">
        <f t="shared" ca="1" si="749"/>
        <v>0</v>
      </c>
      <c r="AB172" s="9">
        <f t="shared" ca="1" si="749"/>
        <v>0</v>
      </c>
      <c r="AC172" s="9">
        <f t="shared" ca="1" si="749"/>
        <v>0</v>
      </c>
      <c r="AD172" s="9">
        <f t="shared" ca="1" si="749"/>
        <v>0</v>
      </c>
      <c r="AE172" s="9">
        <f t="shared" ca="1" si="749"/>
        <v>0</v>
      </c>
      <c r="AF172" s="9">
        <f t="shared" ca="1" si="749"/>
        <v>0</v>
      </c>
      <c r="AG172" s="9">
        <f t="shared" ca="1" si="749"/>
        <v>0</v>
      </c>
      <c r="AH172" s="9">
        <f t="shared" ca="1" si="749"/>
        <v>0</v>
      </c>
      <c r="AI172" s="9">
        <f t="shared" ca="1" si="749"/>
        <v>0</v>
      </c>
      <c r="AJ172" s="9">
        <f t="shared" ca="1" si="749"/>
        <v>176.15348122035294</v>
      </c>
      <c r="AK172" s="9">
        <f t="shared" ca="1" si="749"/>
        <v>0</v>
      </c>
      <c r="AL172" s="9">
        <f t="shared" ca="1" si="749"/>
        <v>0</v>
      </c>
      <c r="AM172" s="9">
        <f t="shared" ca="1" si="749"/>
        <v>0</v>
      </c>
      <c r="AN172" s="9">
        <f t="shared" ca="1" si="749"/>
        <v>0</v>
      </c>
      <c r="AO172" s="9">
        <f t="shared" ca="1" si="749"/>
        <v>0</v>
      </c>
      <c r="AP172" s="9">
        <f t="shared" ca="1" si="749"/>
        <v>462.34868448047058</v>
      </c>
      <c r="AQ172" s="9">
        <f t="shared" ca="1" si="749"/>
        <v>549.45080545279006</v>
      </c>
      <c r="AR172" s="9">
        <f t="shared" ca="1" si="749"/>
        <v>710.6121904451802</v>
      </c>
      <c r="AS172" s="9">
        <f t="shared" ca="1" si="749"/>
        <v>956.72377889002928</v>
      </c>
      <c r="AT172" s="9">
        <f t="shared" ca="1" si="749"/>
        <v>1299.9782179508136</v>
      </c>
      <c r="AU172" s="9">
        <f t="shared" ca="1" si="749"/>
        <v>0</v>
      </c>
      <c r="AV172" s="9">
        <f t="shared" ca="1" si="749"/>
        <v>0</v>
      </c>
      <c r="AW172" s="9">
        <f t="shared" ca="1" si="749"/>
        <v>0</v>
      </c>
      <c r="AX172" s="9">
        <f t="shared" ca="1" si="749"/>
        <v>0</v>
      </c>
      <c r="AY172" s="9">
        <f t="shared" ca="1" si="749"/>
        <v>0</v>
      </c>
      <c r="AZ172" s="9">
        <f t="shared" ca="1" si="749"/>
        <v>0</v>
      </c>
      <c r="BA172" s="9">
        <f t="shared" ca="1" si="749"/>
        <v>0</v>
      </c>
      <c r="BB172" s="9">
        <f t="shared" ca="1" si="749"/>
        <v>0</v>
      </c>
      <c r="BC172" s="9">
        <f t="shared" ca="1" si="749"/>
        <v>0</v>
      </c>
      <c r="BD172" s="9">
        <f t="shared" ca="1" si="749"/>
        <v>0</v>
      </c>
      <c r="BE172" s="9">
        <f t="shared" ca="1" si="749"/>
        <v>0</v>
      </c>
      <c r="BF172" s="9">
        <f t="shared" ca="1" si="749"/>
        <v>0</v>
      </c>
      <c r="BG172" s="9">
        <f t="shared" ca="1" si="749"/>
        <v>0</v>
      </c>
      <c r="BH172" s="9">
        <f t="shared" ca="1" si="749"/>
        <v>0</v>
      </c>
      <c r="BI172" s="9">
        <f t="shared" ca="1" si="749"/>
        <v>0</v>
      </c>
    </row>
    <row r="173" spans="1:61" outlineLevel="1" x14ac:dyDescent="0.35">
      <c r="C173" t="s">
        <v>366</v>
      </c>
      <c r="D173" s="59" t="s">
        <v>233</v>
      </c>
      <c r="E173" s="43">
        <f t="shared" ca="1" si="748"/>
        <v>1834.8998301686863</v>
      </c>
      <c r="F173" s="9">
        <f ca="1">IF(F160&lt;=0,0,MAX(0,-F169))</f>
        <v>0</v>
      </c>
      <c r="G173" s="9">
        <f t="shared" ref="G173:BI173" ca="1" si="750">IF(G160&lt;=0,0,MAX(0,-G169))</f>
        <v>103.93475410543698</v>
      </c>
      <c r="H173" s="9">
        <f t="shared" ca="1" si="750"/>
        <v>118.85750642560095</v>
      </c>
      <c r="I173" s="9">
        <f t="shared" ca="1" si="750"/>
        <v>135.97587046648175</v>
      </c>
      <c r="J173" s="9">
        <f t="shared" ca="1" si="750"/>
        <v>0</v>
      </c>
      <c r="K173" s="9">
        <f t="shared" ca="1" si="750"/>
        <v>0</v>
      </c>
      <c r="L173" s="9">
        <f t="shared" ca="1" si="750"/>
        <v>0</v>
      </c>
      <c r="M173" s="9">
        <f t="shared" ca="1" si="750"/>
        <v>0</v>
      </c>
      <c r="N173" s="9">
        <f t="shared" ca="1" si="750"/>
        <v>0</v>
      </c>
      <c r="O173" s="9">
        <f t="shared" ca="1" si="750"/>
        <v>0</v>
      </c>
      <c r="P173" s="9">
        <f t="shared" ca="1" si="750"/>
        <v>0</v>
      </c>
      <c r="Q173" s="9">
        <f t="shared" ca="1" si="750"/>
        <v>0</v>
      </c>
      <c r="R173" s="9">
        <f t="shared" ca="1" si="750"/>
        <v>0</v>
      </c>
      <c r="S173" s="9">
        <f t="shared" ca="1" si="750"/>
        <v>0</v>
      </c>
      <c r="T173" s="9">
        <f t="shared" ca="1" si="750"/>
        <v>0</v>
      </c>
      <c r="U173" s="9">
        <f t="shared" ca="1" si="750"/>
        <v>0</v>
      </c>
      <c r="V173" s="9">
        <f t="shared" ca="1" si="750"/>
        <v>0</v>
      </c>
      <c r="W173" s="9">
        <f t="shared" ca="1" si="750"/>
        <v>0</v>
      </c>
      <c r="X173" s="9">
        <f t="shared" ca="1" si="750"/>
        <v>0</v>
      </c>
      <c r="Y173" s="9">
        <f t="shared" ca="1" si="750"/>
        <v>0</v>
      </c>
      <c r="Z173" s="9">
        <f t="shared" ca="1" si="750"/>
        <v>0</v>
      </c>
      <c r="AA173" s="9">
        <f t="shared" ca="1" si="750"/>
        <v>0</v>
      </c>
      <c r="AB173" s="9">
        <f t="shared" ca="1" si="750"/>
        <v>0</v>
      </c>
      <c r="AC173" s="9">
        <f t="shared" ca="1" si="750"/>
        <v>0</v>
      </c>
      <c r="AD173" s="9">
        <f t="shared" ca="1" si="750"/>
        <v>0</v>
      </c>
      <c r="AE173" s="9">
        <f t="shared" ca="1" si="750"/>
        <v>0</v>
      </c>
      <c r="AF173" s="9">
        <f t="shared" ca="1" si="750"/>
        <v>0</v>
      </c>
      <c r="AG173" s="9">
        <f t="shared" ca="1" si="750"/>
        <v>0</v>
      </c>
      <c r="AH173" s="9">
        <f t="shared" ca="1" si="750"/>
        <v>0</v>
      </c>
      <c r="AI173" s="9">
        <f t="shared" ca="1" si="750"/>
        <v>176.15348122035294</v>
      </c>
      <c r="AJ173" s="9">
        <f t="shared" ca="1" si="750"/>
        <v>0</v>
      </c>
      <c r="AK173" s="9">
        <f t="shared" ca="1" si="750"/>
        <v>0</v>
      </c>
      <c r="AL173" s="9">
        <f t="shared" ca="1" si="750"/>
        <v>0</v>
      </c>
      <c r="AM173" s="9">
        <f t="shared" ca="1" si="750"/>
        <v>0</v>
      </c>
      <c r="AN173" s="9">
        <f t="shared" ca="1" si="750"/>
        <v>0</v>
      </c>
      <c r="AO173" s="9">
        <f t="shared" ca="1" si="750"/>
        <v>462.34868448047058</v>
      </c>
      <c r="AP173" s="9">
        <f t="shared" ca="1" si="750"/>
        <v>87.10212097231954</v>
      </c>
      <c r="AQ173" s="9">
        <f t="shared" ca="1" si="750"/>
        <v>161.16138499239011</v>
      </c>
      <c r="AR173" s="9">
        <f t="shared" ca="1" si="750"/>
        <v>246.1115884448491</v>
      </c>
      <c r="AS173" s="9">
        <f t="shared" ca="1" si="750"/>
        <v>343.25443906078436</v>
      </c>
      <c r="AT173" s="9">
        <f t="shared" ca="1" si="750"/>
        <v>0</v>
      </c>
      <c r="AU173" s="9">
        <f t="shared" ca="1" si="750"/>
        <v>0</v>
      </c>
      <c r="AV173" s="9">
        <f t="shared" ca="1" si="750"/>
        <v>0</v>
      </c>
      <c r="AW173" s="9">
        <f t="shared" ca="1" si="750"/>
        <v>0</v>
      </c>
      <c r="AX173" s="9">
        <f t="shared" ca="1" si="750"/>
        <v>0</v>
      </c>
      <c r="AY173" s="9">
        <f t="shared" ca="1" si="750"/>
        <v>0</v>
      </c>
      <c r="AZ173" s="9">
        <f t="shared" ca="1" si="750"/>
        <v>0</v>
      </c>
      <c r="BA173" s="9">
        <f t="shared" ca="1" si="750"/>
        <v>0</v>
      </c>
      <c r="BB173" s="9">
        <f t="shared" ca="1" si="750"/>
        <v>0</v>
      </c>
      <c r="BC173" s="9">
        <f t="shared" ca="1" si="750"/>
        <v>0</v>
      </c>
      <c r="BD173" s="9">
        <f t="shared" ca="1" si="750"/>
        <v>0</v>
      </c>
      <c r="BE173" s="9">
        <f t="shared" ca="1" si="750"/>
        <v>0</v>
      </c>
      <c r="BF173" s="9">
        <f t="shared" ca="1" si="750"/>
        <v>0</v>
      </c>
      <c r="BG173" s="9">
        <f t="shared" ca="1" si="750"/>
        <v>0</v>
      </c>
      <c r="BH173" s="9">
        <f t="shared" ca="1" si="750"/>
        <v>0</v>
      </c>
      <c r="BI173" s="9">
        <f t="shared" ca="1" si="750"/>
        <v>0</v>
      </c>
    </row>
    <row r="174" spans="1:61" outlineLevel="1" x14ac:dyDescent="0.35">
      <c r="C174" t="s">
        <v>367</v>
      </c>
      <c r="D174" s="59" t="s">
        <v>233</v>
      </c>
      <c r="E174" s="43">
        <f t="shared" ca="1" si="748"/>
        <v>1949.1860536993061</v>
      </c>
      <c r="F174" s="9">
        <f t="shared" ref="F174:BI174" ca="1" si="751">IF(F2=year_stop,F172+F173,IF(F173&gt;0,0,MAX(0,MIN(F172,F169))))</f>
        <v>114.28622353061978</v>
      </c>
      <c r="G174" s="9">
        <f t="shared" ca="1" si="751"/>
        <v>0</v>
      </c>
      <c r="H174" s="9">
        <f t="shared" ca="1" si="751"/>
        <v>0</v>
      </c>
      <c r="I174" s="9">
        <f t="shared" ca="1" si="751"/>
        <v>0</v>
      </c>
      <c r="J174" s="9">
        <f t="shared" ca="1" si="751"/>
        <v>358.76813099751968</v>
      </c>
      <c r="K174" s="9">
        <f t="shared" ca="1" si="751"/>
        <v>0</v>
      </c>
      <c r="L174" s="9">
        <f t="shared" ca="1" si="751"/>
        <v>0</v>
      </c>
      <c r="M174" s="9">
        <f t="shared" ca="1" si="751"/>
        <v>0</v>
      </c>
      <c r="N174" s="9">
        <f t="shared" ca="1" si="751"/>
        <v>0</v>
      </c>
      <c r="O174" s="9">
        <f t="shared" ca="1" si="751"/>
        <v>0</v>
      </c>
      <c r="P174" s="9">
        <f t="shared" ca="1" si="751"/>
        <v>0</v>
      </c>
      <c r="Q174" s="9">
        <f t="shared" ca="1" si="751"/>
        <v>0</v>
      </c>
      <c r="R174" s="9">
        <f t="shared" ca="1" si="751"/>
        <v>0</v>
      </c>
      <c r="S174" s="9">
        <f t="shared" ca="1" si="751"/>
        <v>0</v>
      </c>
      <c r="T174" s="9">
        <f t="shared" ca="1" si="751"/>
        <v>0</v>
      </c>
      <c r="U174" s="9">
        <f t="shared" ca="1" si="751"/>
        <v>0</v>
      </c>
      <c r="V174" s="9">
        <f t="shared" ca="1" si="751"/>
        <v>0</v>
      </c>
      <c r="W174" s="9">
        <f t="shared" ca="1" si="751"/>
        <v>0</v>
      </c>
      <c r="X174" s="9">
        <f t="shared" ca="1" si="751"/>
        <v>0</v>
      </c>
      <c r="Y174" s="9">
        <f t="shared" ca="1" si="751"/>
        <v>0</v>
      </c>
      <c r="Z174" s="9">
        <f t="shared" ca="1" si="751"/>
        <v>0</v>
      </c>
      <c r="AA174" s="9">
        <f t="shared" ca="1" si="751"/>
        <v>0</v>
      </c>
      <c r="AB174" s="9">
        <f t="shared" ca="1" si="751"/>
        <v>0</v>
      </c>
      <c r="AC174" s="9">
        <f t="shared" ca="1" si="751"/>
        <v>0</v>
      </c>
      <c r="AD174" s="9">
        <f t="shared" ca="1" si="751"/>
        <v>0</v>
      </c>
      <c r="AE174" s="9">
        <f t="shared" ca="1" si="751"/>
        <v>0</v>
      </c>
      <c r="AF174" s="9">
        <f t="shared" ca="1" si="751"/>
        <v>0</v>
      </c>
      <c r="AG174" s="9">
        <f t="shared" ca="1" si="751"/>
        <v>0</v>
      </c>
      <c r="AH174" s="9">
        <f t="shared" ca="1" si="751"/>
        <v>0</v>
      </c>
      <c r="AI174" s="9">
        <f t="shared" ca="1" si="751"/>
        <v>0</v>
      </c>
      <c r="AJ174" s="9">
        <f t="shared" ca="1" si="751"/>
        <v>176.15348122035294</v>
      </c>
      <c r="AK174" s="9">
        <f t="shared" ca="1" si="751"/>
        <v>0</v>
      </c>
      <c r="AL174" s="9">
        <f t="shared" ca="1" si="751"/>
        <v>0</v>
      </c>
      <c r="AM174" s="9">
        <f t="shared" ca="1" si="751"/>
        <v>0</v>
      </c>
      <c r="AN174" s="9">
        <f t="shared" ca="1" si="751"/>
        <v>0</v>
      </c>
      <c r="AO174" s="9">
        <f t="shared" ca="1" si="751"/>
        <v>0</v>
      </c>
      <c r="AP174" s="9">
        <f t="shared" ca="1" si="751"/>
        <v>0</v>
      </c>
      <c r="AQ174" s="9">
        <f t="shared" ca="1" si="751"/>
        <v>0</v>
      </c>
      <c r="AR174" s="9">
        <f t="shared" ca="1" si="751"/>
        <v>0</v>
      </c>
      <c r="AS174" s="9">
        <f t="shared" ca="1" si="751"/>
        <v>0</v>
      </c>
      <c r="AT174" s="9">
        <f t="shared" ca="1" si="751"/>
        <v>1299.9782179508136</v>
      </c>
      <c r="AU174" s="9">
        <f t="shared" ca="1" si="751"/>
        <v>0</v>
      </c>
      <c r="AV174" s="9">
        <f t="shared" ca="1" si="751"/>
        <v>0</v>
      </c>
      <c r="AW174" s="9">
        <f t="shared" ca="1" si="751"/>
        <v>0</v>
      </c>
      <c r="AX174" s="9">
        <f t="shared" ca="1" si="751"/>
        <v>0</v>
      </c>
      <c r="AY174" s="9">
        <f t="shared" ca="1" si="751"/>
        <v>0</v>
      </c>
      <c r="AZ174" s="9">
        <f t="shared" ca="1" si="751"/>
        <v>0</v>
      </c>
      <c r="BA174" s="9">
        <f t="shared" ca="1" si="751"/>
        <v>0</v>
      </c>
      <c r="BB174" s="9">
        <f t="shared" ca="1" si="751"/>
        <v>0</v>
      </c>
      <c r="BC174" s="9">
        <f t="shared" ca="1" si="751"/>
        <v>0</v>
      </c>
      <c r="BD174" s="9">
        <f t="shared" ca="1" si="751"/>
        <v>0</v>
      </c>
      <c r="BE174" s="9">
        <f t="shared" ca="1" si="751"/>
        <v>0</v>
      </c>
      <c r="BF174" s="9">
        <f t="shared" ca="1" si="751"/>
        <v>0</v>
      </c>
      <c r="BG174" s="9">
        <f t="shared" ca="1" si="751"/>
        <v>0</v>
      </c>
      <c r="BH174" s="9">
        <f t="shared" ca="1" si="751"/>
        <v>0</v>
      </c>
      <c r="BI174" s="9">
        <f t="shared" ca="1" si="751"/>
        <v>0</v>
      </c>
    </row>
    <row r="175" spans="1:61" outlineLevel="1" x14ac:dyDescent="0.35">
      <c r="C175" t="s">
        <v>267</v>
      </c>
      <c r="D175" s="59" t="s">
        <v>233</v>
      </c>
      <c r="E175" s="43">
        <f t="shared" ca="1" si="748"/>
        <v>4840.7623040736316</v>
      </c>
      <c r="F175" s="9">
        <f ca="1">F172+F173-F174</f>
        <v>0</v>
      </c>
      <c r="G175" s="9">
        <f t="shared" ref="G175:BI175" ca="1" si="752">G172+G173-G174</f>
        <v>103.93475410543698</v>
      </c>
      <c r="H175" s="9">
        <f t="shared" ca="1" si="752"/>
        <v>222.79226053103793</v>
      </c>
      <c r="I175" s="9">
        <f t="shared" ca="1" si="752"/>
        <v>358.76813099751968</v>
      </c>
      <c r="J175" s="9">
        <f t="shared" ca="1" si="752"/>
        <v>0</v>
      </c>
      <c r="K175" s="9">
        <f t="shared" ca="1" si="752"/>
        <v>0</v>
      </c>
      <c r="L175" s="9">
        <f t="shared" ca="1" si="752"/>
        <v>0</v>
      </c>
      <c r="M175" s="9">
        <f t="shared" ca="1" si="752"/>
        <v>0</v>
      </c>
      <c r="N175" s="9">
        <f t="shared" ca="1" si="752"/>
        <v>0</v>
      </c>
      <c r="O175" s="9">
        <f t="shared" ca="1" si="752"/>
        <v>0</v>
      </c>
      <c r="P175" s="9">
        <f t="shared" ca="1" si="752"/>
        <v>0</v>
      </c>
      <c r="Q175" s="9">
        <f t="shared" ca="1" si="752"/>
        <v>0</v>
      </c>
      <c r="R175" s="9">
        <f t="shared" ca="1" si="752"/>
        <v>0</v>
      </c>
      <c r="S175" s="9">
        <f t="shared" ca="1" si="752"/>
        <v>0</v>
      </c>
      <c r="T175" s="9">
        <f t="shared" ca="1" si="752"/>
        <v>0</v>
      </c>
      <c r="U175" s="9">
        <f t="shared" ca="1" si="752"/>
        <v>0</v>
      </c>
      <c r="V175" s="9">
        <f t="shared" ca="1" si="752"/>
        <v>0</v>
      </c>
      <c r="W175" s="9">
        <f t="shared" ca="1" si="752"/>
        <v>0</v>
      </c>
      <c r="X175" s="9">
        <f t="shared" ca="1" si="752"/>
        <v>0</v>
      </c>
      <c r="Y175" s="9">
        <f t="shared" ca="1" si="752"/>
        <v>0</v>
      </c>
      <c r="Z175" s="9">
        <f t="shared" ca="1" si="752"/>
        <v>0</v>
      </c>
      <c r="AA175" s="9">
        <f t="shared" ca="1" si="752"/>
        <v>0</v>
      </c>
      <c r="AB175" s="9">
        <f t="shared" ca="1" si="752"/>
        <v>0</v>
      </c>
      <c r="AC175" s="9">
        <f t="shared" ca="1" si="752"/>
        <v>0</v>
      </c>
      <c r="AD175" s="9">
        <f t="shared" ca="1" si="752"/>
        <v>0</v>
      </c>
      <c r="AE175" s="9">
        <f t="shared" ca="1" si="752"/>
        <v>0</v>
      </c>
      <c r="AF175" s="9">
        <f t="shared" ca="1" si="752"/>
        <v>0</v>
      </c>
      <c r="AG175" s="9">
        <f t="shared" ca="1" si="752"/>
        <v>0</v>
      </c>
      <c r="AH175" s="9">
        <f t="shared" ca="1" si="752"/>
        <v>0</v>
      </c>
      <c r="AI175" s="9">
        <f t="shared" ca="1" si="752"/>
        <v>176.15348122035294</v>
      </c>
      <c r="AJ175" s="9">
        <f t="shared" ca="1" si="752"/>
        <v>0</v>
      </c>
      <c r="AK175" s="9">
        <f t="shared" ca="1" si="752"/>
        <v>0</v>
      </c>
      <c r="AL175" s="9">
        <f t="shared" ca="1" si="752"/>
        <v>0</v>
      </c>
      <c r="AM175" s="9">
        <f t="shared" ca="1" si="752"/>
        <v>0</v>
      </c>
      <c r="AN175" s="9">
        <f t="shared" ca="1" si="752"/>
        <v>0</v>
      </c>
      <c r="AO175" s="9">
        <f t="shared" ca="1" si="752"/>
        <v>462.34868448047058</v>
      </c>
      <c r="AP175" s="9">
        <f t="shared" ca="1" si="752"/>
        <v>549.45080545279006</v>
      </c>
      <c r="AQ175" s="9">
        <f t="shared" ca="1" si="752"/>
        <v>710.6121904451802</v>
      </c>
      <c r="AR175" s="9">
        <f t="shared" ca="1" si="752"/>
        <v>956.72377889002928</v>
      </c>
      <c r="AS175" s="9">
        <f t="shared" ca="1" si="752"/>
        <v>1299.9782179508136</v>
      </c>
      <c r="AT175" s="9">
        <f t="shared" ca="1" si="752"/>
        <v>0</v>
      </c>
      <c r="AU175" s="9">
        <f t="shared" ca="1" si="752"/>
        <v>0</v>
      </c>
      <c r="AV175" s="9">
        <f t="shared" ca="1" si="752"/>
        <v>0</v>
      </c>
      <c r="AW175" s="9">
        <f t="shared" ca="1" si="752"/>
        <v>0</v>
      </c>
      <c r="AX175" s="9">
        <f t="shared" ca="1" si="752"/>
        <v>0</v>
      </c>
      <c r="AY175" s="9">
        <f t="shared" ca="1" si="752"/>
        <v>0</v>
      </c>
      <c r="AZ175" s="9">
        <f t="shared" ca="1" si="752"/>
        <v>0</v>
      </c>
      <c r="BA175" s="9">
        <f t="shared" ca="1" si="752"/>
        <v>0</v>
      </c>
      <c r="BB175" s="9">
        <f t="shared" ca="1" si="752"/>
        <v>0</v>
      </c>
      <c r="BC175" s="9">
        <f t="shared" ca="1" si="752"/>
        <v>0</v>
      </c>
      <c r="BD175" s="9">
        <f t="shared" ca="1" si="752"/>
        <v>0</v>
      </c>
      <c r="BE175" s="9">
        <f t="shared" ca="1" si="752"/>
        <v>0</v>
      </c>
      <c r="BF175" s="9">
        <f t="shared" ca="1" si="752"/>
        <v>0</v>
      </c>
      <c r="BG175" s="9">
        <f t="shared" ca="1" si="752"/>
        <v>0</v>
      </c>
      <c r="BH175" s="9">
        <f t="shared" ca="1" si="752"/>
        <v>0</v>
      </c>
      <c r="BI175" s="9">
        <f t="shared" ca="1" si="752"/>
        <v>0</v>
      </c>
    </row>
    <row r="176" spans="1:61" outlineLevel="1" x14ac:dyDescent="0.35">
      <c r="D176" s="59"/>
      <c r="E176" s="43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</row>
    <row r="177" spans="2:61" outlineLevel="1" x14ac:dyDescent="0.35">
      <c r="C177" t="s">
        <v>368</v>
      </c>
      <c r="D177" s="59" t="s">
        <v>233</v>
      </c>
      <c r="E177" s="43">
        <f t="shared" ref="E177:E178" si="753">SUM(F177:BI177)</f>
        <v>4.1656000000000102</v>
      </c>
      <c r="F177" s="9">
        <f>IF(production!F24&gt;0,interest_nominal,0)</f>
        <v>0.10160000000000013</v>
      </c>
      <c r="G177" s="9">
        <f>IF(production!G24&gt;0,interest_nominal,0)</f>
        <v>0.10160000000000013</v>
      </c>
      <c r="H177" s="9">
        <f>IF(production!H24&gt;0,interest_nominal,0)</f>
        <v>0.10160000000000013</v>
      </c>
      <c r="I177" s="9">
        <f>IF(production!I24&gt;0,interest_nominal,0)</f>
        <v>0.10160000000000013</v>
      </c>
      <c r="J177" s="9">
        <f>IF(production!J24&gt;0,interest_nominal,0)</f>
        <v>0.10160000000000013</v>
      </c>
      <c r="K177" s="9">
        <f>IF(production!K24&gt;0,interest_nominal,0)</f>
        <v>0.10160000000000013</v>
      </c>
      <c r="L177" s="9">
        <f>IF(production!L24&gt;0,interest_nominal,0)</f>
        <v>0.10160000000000013</v>
      </c>
      <c r="M177" s="9">
        <f>IF(production!M24&gt;0,interest_nominal,0)</f>
        <v>0.10160000000000013</v>
      </c>
      <c r="N177" s="9">
        <f>IF(production!N24&gt;0,interest_nominal,0)</f>
        <v>0.10160000000000013</v>
      </c>
      <c r="O177" s="9">
        <f>IF(production!O24&gt;0,interest_nominal,0)</f>
        <v>0.10160000000000013</v>
      </c>
      <c r="P177" s="9">
        <f>IF(production!P24&gt;0,interest_nominal,0)</f>
        <v>0.10160000000000013</v>
      </c>
      <c r="Q177" s="9">
        <f>IF(production!Q24&gt;0,interest_nominal,0)</f>
        <v>0.10160000000000013</v>
      </c>
      <c r="R177" s="9">
        <f>IF(production!R24&gt;0,interest_nominal,0)</f>
        <v>0.10160000000000013</v>
      </c>
      <c r="S177" s="9">
        <f>IF(production!S24&gt;0,interest_nominal,0)</f>
        <v>0.10160000000000013</v>
      </c>
      <c r="T177" s="9">
        <f>IF(production!T24&gt;0,interest_nominal,0)</f>
        <v>0.10160000000000013</v>
      </c>
      <c r="U177" s="9">
        <f>IF(production!U24&gt;0,interest_nominal,0)</f>
        <v>0.10160000000000013</v>
      </c>
      <c r="V177" s="9">
        <f>IF(production!V24&gt;0,interest_nominal,0)</f>
        <v>0.10160000000000013</v>
      </c>
      <c r="W177" s="9">
        <f>IF(production!W24&gt;0,interest_nominal,0)</f>
        <v>0.10160000000000013</v>
      </c>
      <c r="X177" s="9">
        <f>IF(production!X24&gt;0,interest_nominal,0)</f>
        <v>0.10160000000000013</v>
      </c>
      <c r="Y177" s="9">
        <f>IF(production!Y24&gt;0,interest_nominal,0)</f>
        <v>0.10160000000000013</v>
      </c>
      <c r="Z177" s="9">
        <f>IF(production!Z24&gt;0,interest_nominal,0)</f>
        <v>0.10160000000000013</v>
      </c>
      <c r="AA177" s="9">
        <f>IF(production!AA24&gt;0,interest_nominal,0)</f>
        <v>0.10160000000000013</v>
      </c>
      <c r="AB177" s="9">
        <f>IF(production!AB24&gt;0,interest_nominal,0)</f>
        <v>0.10160000000000013</v>
      </c>
      <c r="AC177" s="9">
        <f>IF(production!AC24&gt;0,interest_nominal,0)</f>
        <v>0.10160000000000013</v>
      </c>
      <c r="AD177" s="9">
        <f>IF(production!AD24&gt;0,interest_nominal,0)</f>
        <v>0.10160000000000013</v>
      </c>
      <c r="AE177" s="9">
        <f>IF(production!AE24&gt;0,interest_nominal,0)</f>
        <v>0.10160000000000013</v>
      </c>
      <c r="AF177" s="9">
        <f>IF(production!AF24&gt;0,interest_nominal,0)</f>
        <v>0.10160000000000013</v>
      </c>
      <c r="AG177" s="9">
        <f>IF(production!AG24&gt;0,interest_nominal,0)</f>
        <v>0.10160000000000013</v>
      </c>
      <c r="AH177" s="9">
        <f>IF(production!AH24&gt;0,interest_nominal,0)</f>
        <v>0.10160000000000013</v>
      </c>
      <c r="AI177" s="9">
        <f>IF(production!AI24&gt;0,interest_nominal,0)</f>
        <v>0.10160000000000013</v>
      </c>
      <c r="AJ177" s="9">
        <f>IF(production!AJ24&gt;0,interest_nominal,0)</f>
        <v>0.10160000000000013</v>
      </c>
      <c r="AK177" s="9">
        <f>IF(production!AK24&gt;0,interest_nominal,0)</f>
        <v>0.10160000000000013</v>
      </c>
      <c r="AL177" s="9">
        <f>IF(production!AL24&gt;0,interest_nominal,0)</f>
        <v>0.10160000000000013</v>
      </c>
      <c r="AM177" s="9">
        <f>IF(production!AM24&gt;0,interest_nominal,0)</f>
        <v>0.10160000000000013</v>
      </c>
      <c r="AN177" s="9">
        <f>IF(production!AN24&gt;0,interest_nominal,0)</f>
        <v>0.10160000000000013</v>
      </c>
      <c r="AO177" s="9">
        <f>IF(production!AO24&gt;0,interest_nominal,0)</f>
        <v>0.10160000000000013</v>
      </c>
      <c r="AP177" s="9">
        <f>IF(production!AP24&gt;0,interest_nominal,0)</f>
        <v>0.10160000000000013</v>
      </c>
      <c r="AQ177" s="9">
        <f>IF(production!AQ24&gt;0,interest_nominal,0)</f>
        <v>0.10160000000000013</v>
      </c>
      <c r="AR177" s="9">
        <f>IF(production!AR24&gt;0,interest_nominal,0)</f>
        <v>0.10160000000000013</v>
      </c>
      <c r="AS177" s="9">
        <f>IF(production!AS24&gt;0,interest_nominal,0)</f>
        <v>0.10160000000000013</v>
      </c>
      <c r="AT177" s="9">
        <f>IF(production!AT24&gt;0,interest_nominal,0)</f>
        <v>0.10160000000000013</v>
      </c>
      <c r="AU177" s="9">
        <f>IF(production!AU24&gt;0,interest_nominal,0)</f>
        <v>0</v>
      </c>
      <c r="AV177" s="9">
        <f>IF(production!AV24&gt;0,interest_nominal,0)</f>
        <v>0</v>
      </c>
      <c r="AW177" s="9">
        <f>IF(production!AW24&gt;0,interest_nominal,0)</f>
        <v>0</v>
      </c>
      <c r="AX177" s="9">
        <f>IF(production!AX24&gt;0,interest_nominal,0)</f>
        <v>0</v>
      </c>
      <c r="AY177" s="9">
        <f>IF(production!AY24&gt;0,interest_nominal,0)</f>
        <v>0</v>
      </c>
      <c r="AZ177" s="9">
        <f>IF(production!AZ24&gt;0,interest_nominal,0)</f>
        <v>0</v>
      </c>
      <c r="BA177" s="9">
        <f>IF(production!BA24&gt;0,interest_nominal,0)</f>
        <v>0</v>
      </c>
      <c r="BB177" s="9">
        <f>IF(production!BB24&gt;0,interest_nominal,0)</f>
        <v>0</v>
      </c>
      <c r="BC177" s="9">
        <f>IF(production!BC24&gt;0,interest_nominal,0)</f>
        <v>0</v>
      </c>
      <c r="BD177" s="9">
        <f>IF(production!BD24&gt;0,interest_nominal,0)</f>
        <v>0</v>
      </c>
      <c r="BE177" s="9">
        <f>IF(production!BE24&gt;0,interest_nominal,0)</f>
        <v>0</v>
      </c>
      <c r="BF177" s="9">
        <f>IF(production!BF24&gt;0,interest_nominal,0)</f>
        <v>0</v>
      </c>
      <c r="BG177" s="9">
        <f>IF(production!BG24&gt;0,interest_nominal,0)</f>
        <v>0</v>
      </c>
      <c r="BH177" s="9">
        <f>IF(production!BH24&gt;0,interest_nominal,0)</f>
        <v>0</v>
      </c>
      <c r="BI177" s="9">
        <f>IF(production!BI24&gt;0,interest_nominal,0)</f>
        <v>0</v>
      </c>
    </row>
    <row r="178" spans="2:61" outlineLevel="1" x14ac:dyDescent="0.35">
      <c r="C178" t="s">
        <v>369</v>
      </c>
      <c r="D178" s="59" t="s">
        <v>233</v>
      </c>
      <c r="E178" s="43">
        <f t="shared" ca="1" si="753"/>
        <v>580.75146311434128</v>
      </c>
      <c r="F178" s="9" cm="1">
        <f t="array" aca="1" ref="F178" ca="1">solve_int(F146,F147,F163,F194,F195,F172,F177,0)</f>
        <v>5.8057401553554921</v>
      </c>
      <c r="G178" s="9" cm="1">
        <f t="array" aca="1" ref="G178" ca="1">solve_int(G146,G147,G163,G194,G195,G172,G177,0)</f>
        <v>2.5809910083153329</v>
      </c>
      <c r="H178" s="9" cm="1">
        <f t="array" aca="1" ref="H178" ca="1">solve_int(H146,H147,H163,H194,H195,H172,H177,0)</f>
        <v>14.503840025872471</v>
      </c>
      <c r="I178" s="9" cm="1">
        <f t="array" aca="1" ref="I178" ca="1">solve_int(I146,I147,I163,I194,I195,I172,I177,0)</f>
        <v>28.142924099390612</v>
      </c>
      <c r="J178" s="9" cm="1">
        <f t="array" aca="1" ref="J178" ca="1">solve_int(J146,J147,J163,J194,J195,J172,J177,0)</f>
        <v>18.225421054674023</v>
      </c>
      <c r="K178" s="9" cm="1">
        <f t="array" aca="1" ref="K178" ca="1">solve_int(K146,K147,K163,K194,K195,K172,K177,0)</f>
        <v>0</v>
      </c>
      <c r="L178" s="9" cm="1">
        <f t="array" aca="1" ref="L178" ca="1">solve_int(L146,L147,L163,L194,L195,L172,L177,0)</f>
        <v>0</v>
      </c>
      <c r="M178" s="9" cm="1">
        <f t="array" aca="1" ref="M178" ca="1">solve_int(M146,M147,M163,M194,M195,M172,M177,0)</f>
        <v>0</v>
      </c>
      <c r="N178" s="9" cm="1">
        <f t="array" aca="1" ref="N178" ca="1">solve_int(N146,N147,N163,N194,N195,N172,N177,0)</f>
        <v>0</v>
      </c>
      <c r="O178" s="9" cm="1">
        <f t="array" aca="1" ref="O178" ca="1">solve_int(O146,O147,O163,O194,O195,O172,O177,0)</f>
        <v>0</v>
      </c>
      <c r="P178" s="9" cm="1">
        <f t="array" aca="1" ref="P178" ca="1">solve_int(P146,P147,P163,P194,P195,P172,P177,0)</f>
        <v>0</v>
      </c>
      <c r="Q178" s="9" cm="1">
        <f t="array" aca="1" ref="Q178" ca="1">solve_int(Q146,Q147,Q163,Q194,Q195,Q172,Q177,0)</f>
        <v>0</v>
      </c>
      <c r="R178" s="9" cm="1">
        <f t="array" aca="1" ref="R178" ca="1">solve_int(R146,R147,R163,R194,R195,R172,R177,0)</f>
        <v>0</v>
      </c>
      <c r="S178" s="9" cm="1">
        <f t="array" aca="1" ref="S178" ca="1">solve_int(S146,S147,S163,S194,S195,S172,S177,0)</f>
        <v>0</v>
      </c>
      <c r="T178" s="9" cm="1">
        <f t="array" aca="1" ref="T178" ca="1">solve_int(T146,T147,T163,T194,T195,T172,T177,0)</f>
        <v>0</v>
      </c>
      <c r="U178" s="9" cm="1">
        <f t="array" aca="1" ref="U178" ca="1">solve_int(U146,U147,U163,U194,U195,U172,U177,0)</f>
        <v>0</v>
      </c>
      <c r="V178" s="9" cm="1">
        <f t="array" aca="1" ref="V178" ca="1">solve_int(V146,V147,V163,V194,V195,V172,V177,0)</f>
        <v>0</v>
      </c>
      <c r="W178" s="9" cm="1">
        <f t="array" aca="1" ref="W178" ca="1">solve_int(W146,W147,W163,W194,W195,W172,W177,0)</f>
        <v>0</v>
      </c>
      <c r="X178" s="9" cm="1">
        <f t="array" aca="1" ref="X178" ca="1">solve_int(X146,X147,X163,X194,X195,X172,X177,0)</f>
        <v>0</v>
      </c>
      <c r="Y178" s="9" cm="1">
        <f t="array" aca="1" ref="Y178" ca="1">solve_int(Y146,Y147,Y163,Y194,Y195,Y172,Y177,0)</f>
        <v>0</v>
      </c>
      <c r="Z178" s="9" cm="1">
        <f t="array" aca="1" ref="Z178" ca="1">solve_int(Z146,Z147,Z163,Z194,Z195,Z172,Z177,0)</f>
        <v>0</v>
      </c>
      <c r="AA178" s="9" cm="1">
        <f t="array" aca="1" ref="AA178" ca="1">solve_int(AA146,AA147,AA163,AA194,AA195,AA172,AA177,0)</f>
        <v>0</v>
      </c>
      <c r="AB178" s="9" cm="1">
        <f t="array" aca="1" ref="AB178" ca="1">solve_int(AB146,AB147,AB163,AB194,AB195,AB172,AB177,0)</f>
        <v>0</v>
      </c>
      <c r="AC178" s="9" cm="1">
        <f t="array" aca="1" ref="AC178" ca="1">solve_int(AC146,AC147,AC163,AC194,AC195,AC172,AC177,0)</f>
        <v>0</v>
      </c>
      <c r="AD178" s="9" cm="1">
        <f t="array" aca="1" ref="AD178" ca="1">solve_int(AD146,AD147,AD163,AD194,AD195,AD172,AD177,0)</f>
        <v>0</v>
      </c>
      <c r="AE178" s="9" cm="1">
        <f t="array" aca="1" ref="AE178" ca="1">solve_int(AE146,AE147,AE163,AE194,AE195,AE172,AE177,0)</f>
        <v>0</v>
      </c>
      <c r="AF178" s="9" cm="1">
        <f t="array" aca="1" ref="AF178" ca="1">solve_int(AF146,AF147,AF163,AF194,AF195,AF172,AF177,0)</f>
        <v>0</v>
      </c>
      <c r="AG178" s="9" cm="1">
        <f t="array" aca="1" ref="AG178" ca="1">solve_int(AG146,AG147,AG163,AG194,AG195,AG172,AG177,0)</f>
        <v>0</v>
      </c>
      <c r="AH178" s="9" cm="1">
        <f t="array" aca="1" ref="AH178" ca="1">solve_int(AH146,AH147,AH163,AH194,AH195,AH172,AH177,0)</f>
        <v>0</v>
      </c>
      <c r="AI178" s="9" cm="1">
        <f t="array" aca="1" ref="AI178" ca="1">solve_int(AI146,AI147,AI163,AI194,AI195,AI172,AI177,0)</f>
        <v>3.9538670780463456</v>
      </c>
      <c r="AJ178" s="9" cm="1">
        <f t="array" aca="1" ref="AJ178" ca="1">solve_int(AJ146,AJ147,AJ163,AJ194,AJ195,AJ172,AJ177,0)</f>
        <v>8.9485968459939418</v>
      </c>
      <c r="AK178" s="9" cm="1">
        <f t="array" aca="1" ref="AK178" ca="1">solve_int(AK146,AK147,AK163,AK194,AK195,AK172,AK177,0)</f>
        <v>0</v>
      </c>
      <c r="AL178" s="9" cm="1">
        <f t="array" aca="1" ref="AL178" ca="1">solve_int(AL146,AL147,AL163,AL194,AL195,AL172,AL177,0)</f>
        <v>0</v>
      </c>
      <c r="AM178" s="9" cm="1">
        <f t="array" aca="1" ref="AM178" ca="1">solve_int(AM146,AM147,AM163,AM194,AM195,AM172,AM177,0)</f>
        <v>0</v>
      </c>
      <c r="AN178" s="9" cm="1">
        <f t="array" aca="1" ref="AN178" ca="1">solve_int(AN146,AN147,AN163,AN194,AN195,AN172,AN177,0)</f>
        <v>0</v>
      </c>
      <c r="AO178" s="9" cm="1">
        <f t="array" aca="1" ref="AO178" ca="1">solve_int(AO146,AO147,AO163,AO194,AO195,AO172,AO177,0)</f>
        <v>23.214054787179006</v>
      </c>
      <c r="AP178" s="9" cm="1">
        <f t="array" aca="1" ref="AP178" ca="1">solve_int(AP146,AP147,AP163,AP194,AP195,AP172,AP177,0)</f>
        <v>51.953723902274156</v>
      </c>
      <c r="AQ178" s="9" cm="1">
        <f t="array" aca="1" ref="AQ178" ca="1">solve_int(AQ146,AQ147,AQ163,AQ194,AQ195,AQ172,AQ177,0)</f>
        <v>64.325029146427397</v>
      </c>
      <c r="AR178" s="9" cm="1">
        <f t="array" aca="1" ref="AR178" ca="1">solve_int(AR146,AR147,AR163,AR194,AR195,AR172,AR177,0)</f>
        <v>85.056090506040249</v>
      </c>
      <c r="AS178" s="9" cm="1">
        <f t="array" aca="1" ref="AS178" ca="1">solve_int(AS146,AS147,AS163,AS194,AS195,AS172,AS177,0)</f>
        <v>115.36539497848176</v>
      </c>
      <c r="AT178" s="9" cm="1">
        <f t="array" aca="1" ref="AT178" ca="1">solve_int(AT146,AT147,AT163,AT194,AT195,AT172,AT177,0)</f>
        <v>158.67578952629043</v>
      </c>
      <c r="AU178" s="9" cm="1">
        <f t="array" aca="1" ref="AU178" ca="1">solve_int(AU146,AU147,AU163,AU194,AU195,AU172,AU177,0)</f>
        <v>0</v>
      </c>
      <c r="AV178" s="9" cm="1">
        <f t="array" aca="1" ref="AV178" ca="1">solve_int(AV146,AV147,AV163,AV194,AV195,AV172,AV177,0)</f>
        <v>0</v>
      </c>
      <c r="AW178" s="9" cm="1">
        <f t="array" aca="1" ref="AW178" ca="1">solve_int(AW146,AW147,AW163,AW194,AW195,AW172,AW177,0)</f>
        <v>0</v>
      </c>
      <c r="AX178" s="9" cm="1">
        <f t="array" aca="1" ref="AX178" ca="1">solve_int(AX146,AX147,AX163,AX194,AX195,AX172,AX177,0)</f>
        <v>0</v>
      </c>
      <c r="AY178" s="9" cm="1">
        <f t="array" aca="1" ref="AY178" ca="1">solve_int(AY146,AY147,AY163,AY194,AY195,AY172,AY177,0)</f>
        <v>0</v>
      </c>
      <c r="AZ178" s="9" cm="1">
        <f t="array" aca="1" ref="AZ178" ca="1">solve_int(AZ146,AZ147,AZ163,AZ194,AZ195,AZ172,AZ177,0)</f>
        <v>0</v>
      </c>
      <c r="BA178" s="9" cm="1">
        <f t="array" aca="1" ref="BA178" ca="1">solve_int(BA146,BA147,BA163,BA194,BA195,BA172,BA177,0)</f>
        <v>0</v>
      </c>
      <c r="BB178" s="9" cm="1">
        <f t="array" aca="1" ref="BB178" ca="1">solve_int(BB146,BB147,BB163,BB194,BB195,BB172,BB177,0)</f>
        <v>0</v>
      </c>
      <c r="BC178" s="9" cm="1">
        <f t="array" aca="1" ref="BC178" ca="1">solve_int(BC146,BC147,BC163,BC194,BC195,BC172,BC177,0)</f>
        <v>0</v>
      </c>
      <c r="BD178" s="9" cm="1">
        <f t="array" aca="1" ref="BD178" ca="1">solve_int(BD146,BD147,BD163,BD194,BD195,BD172,BD177,0)</f>
        <v>0</v>
      </c>
      <c r="BE178" s="9" cm="1">
        <f t="array" aca="1" ref="BE178" ca="1">solve_int(BE146,BE147,BE163,BE194,BE195,BE172,BE177,0)</f>
        <v>0</v>
      </c>
      <c r="BF178" s="9" cm="1">
        <f t="array" aca="1" ref="BF178" ca="1">solve_int(BF146,BF147,BF163,BF194,BF195,BF172,BF177,0)</f>
        <v>0</v>
      </c>
      <c r="BG178" s="9" cm="1">
        <f t="array" aca="1" ref="BG178" ca="1">solve_int(BG146,BG147,BG163,BG194,BG195,BG172,BG177,0)</f>
        <v>0</v>
      </c>
      <c r="BH178" s="9" cm="1">
        <f t="array" aca="1" ref="BH178" ca="1">solve_int(BH146,BH147,BH163,BH194,BH195,BH172,BH177,0)</f>
        <v>0</v>
      </c>
      <c r="BI178" s="9" cm="1">
        <f t="array" aca="1" ref="BI178" ca="1">solve_int(BI146,BI147,BI163,BI194,BI195,BI172,BI177,0)</f>
        <v>0</v>
      </c>
    </row>
    <row r="179" spans="2:61" outlineLevel="1" x14ac:dyDescent="0.35">
      <c r="D179" s="59"/>
      <c r="E179" s="43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</row>
    <row r="180" spans="2:61" outlineLevel="1" x14ac:dyDescent="0.35">
      <c r="B180" s="7" t="s">
        <v>617</v>
      </c>
      <c r="D180" s="59" t="s">
        <v>233</v>
      </c>
      <c r="E180" s="43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</row>
    <row r="181" spans="2:61" outlineLevel="1" x14ac:dyDescent="0.35">
      <c r="C181" t="s">
        <v>371</v>
      </c>
      <c r="D181" s="59" t="s">
        <v>233</v>
      </c>
      <c r="E181" s="43">
        <f t="shared" ref="E181:E184" ca="1" si="754">SUM(F181:BI181)</f>
        <v>1834.8998301686863</v>
      </c>
      <c r="F181" s="30">
        <f t="shared" ref="F181:AK181" ca="1" si="755">F173</f>
        <v>0</v>
      </c>
      <c r="G181" s="30">
        <f t="shared" ca="1" si="755"/>
        <v>103.93475410543698</v>
      </c>
      <c r="H181" s="30">
        <f t="shared" ca="1" si="755"/>
        <v>118.85750642560095</v>
      </c>
      <c r="I181" s="30">
        <f t="shared" ca="1" si="755"/>
        <v>135.97587046648175</v>
      </c>
      <c r="J181" s="30">
        <f t="shared" ca="1" si="755"/>
        <v>0</v>
      </c>
      <c r="K181" s="30">
        <f t="shared" ca="1" si="755"/>
        <v>0</v>
      </c>
      <c r="L181" s="30">
        <f t="shared" ca="1" si="755"/>
        <v>0</v>
      </c>
      <c r="M181" s="30">
        <f t="shared" ca="1" si="755"/>
        <v>0</v>
      </c>
      <c r="N181" s="30">
        <f t="shared" ca="1" si="755"/>
        <v>0</v>
      </c>
      <c r="O181" s="30">
        <f t="shared" ca="1" si="755"/>
        <v>0</v>
      </c>
      <c r="P181" s="30">
        <f t="shared" ca="1" si="755"/>
        <v>0</v>
      </c>
      <c r="Q181" s="30">
        <f t="shared" ca="1" si="755"/>
        <v>0</v>
      </c>
      <c r="R181" s="30">
        <f t="shared" ca="1" si="755"/>
        <v>0</v>
      </c>
      <c r="S181" s="30">
        <f t="shared" ca="1" si="755"/>
        <v>0</v>
      </c>
      <c r="T181" s="30">
        <f t="shared" ca="1" si="755"/>
        <v>0</v>
      </c>
      <c r="U181" s="30">
        <f t="shared" ca="1" si="755"/>
        <v>0</v>
      </c>
      <c r="V181" s="30">
        <f t="shared" ca="1" si="755"/>
        <v>0</v>
      </c>
      <c r="W181" s="30">
        <f t="shared" ca="1" si="755"/>
        <v>0</v>
      </c>
      <c r="X181" s="30">
        <f t="shared" ca="1" si="755"/>
        <v>0</v>
      </c>
      <c r="Y181" s="30">
        <f t="shared" ca="1" si="755"/>
        <v>0</v>
      </c>
      <c r="Z181" s="30">
        <f t="shared" ca="1" si="755"/>
        <v>0</v>
      </c>
      <c r="AA181" s="30">
        <f t="shared" ca="1" si="755"/>
        <v>0</v>
      </c>
      <c r="AB181" s="30">
        <f t="shared" ca="1" si="755"/>
        <v>0</v>
      </c>
      <c r="AC181" s="30">
        <f t="shared" ca="1" si="755"/>
        <v>0</v>
      </c>
      <c r="AD181" s="30">
        <f t="shared" ca="1" si="755"/>
        <v>0</v>
      </c>
      <c r="AE181" s="30">
        <f t="shared" ca="1" si="755"/>
        <v>0</v>
      </c>
      <c r="AF181" s="30">
        <f t="shared" ca="1" si="755"/>
        <v>0</v>
      </c>
      <c r="AG181" s="30">
        <f t="shared" ca="1" si="755"/>
        <v>0</v>
      </c>
      <c r="AH181" s="30">
        <f t="shared" ca="1" si="755"/>
        <v>0</v>
      </c>
      <c r="AI181" s="30">
        <f t="shared" ca="1" si="755"/>
        <v>176.15348122035294</v>
      </c>
      <c r="AJ181" s="30">
        <f t="shared" ca="1" si="755"/>
        <v>0</v>
      </c>
      <c r="AK181" s="30">
        <f t="shared" ca="1" si="755"/>
        <v>0</v>
      </c>
      <c r="AL181" s="30">
        <f t="shared" ref="AL181:BI181" ca="1" si="756">AL173</f>
        <v>0</v>
      </c>
      <c r="AM181" s="30">
        <f t="shared" ca="1" si="756"/>
        <v>0</v>
      </c>
      <c r="AN181" s="30">
        <f t="shared" ca="1" si="756"/>
        <v>0</v>
      </c>
      <c r="AO181" s="30">
        <f t="shared" ca="1" si="756"/>
        <v>462.34868448047058</v>
      </c>
      <c r="AP181" s="30">
        <f t="shared" ca="1" si="756"/>
        <v>87.10212097231954</v>
      </c>
      <c r="AQ181" s="30">
        <f t="shared" ca="1" si="756"/>
        <v>161.16138499239011</v>
      </c>
      <c r="AR181" s="30">
        <f t="shared" ca="1" si="756"/>
        <v>246.1115884448491</v>
      </c>
      <c r="AS181" s="30">
        <f t="shared" ca="1" si="756"/>
        <v>343.25443906078436</v>
      </c>
      <c r="AT181" s="30">
        <f t="shared" ca="1" si="756"/>
        <v>0</v>
      </c>
      <c r="AU181" s="30">
        <f t="shared" ca="1" si="756"/>
        <v>0</v>
      </c>
      <c r="AV181" s="30">
        <f t="shared" ca="1" si="756"/>
        <v>0</v>
      </c>
      <c r="AW181" s="30">
        <f t="shared" ca="1" si="756"/>
        <v>0</v>
      </c>
      <c r="AX181" s="30">
        <f t="shared" ca="1" si="756"/>
        <v>0</v>
      </c>
      <c r="AY181" s="30">
        <f t="shared" ca="1" si="756"/>
        <v>0</v>
      </c>
      <c r="AZ181" s="30">
        <f t="shared" ca="1" si="756"/>
        <v>0</v>
      </c>
      <c r="BA181" s="30">
        <f t="shared" ca="1" si="756"/>
        <v>0</v>
      </c>
      <c r="BB181" s="30">
        <f t="shared" ca="1" si="756"/>
        <v>0</v>
      </c>
      <c r="BC181" s="30">
        <f t="shared" ca="1" si="756"/>
        <v>0</v>
      </c>
      <c r="BD181" s="30">
        <f t="shared" ca="1" si="756"/>
        <v>0</v>
      </c>
      <c r="BE181" s="30">
        <f t="shared" ca="1" si="756"/>
        <v>0</v>
      </c>
      <c r="BF181" s="30">
        <f t="shared" ca="1" si="756"/>
        <v>0</v>
      </c>
      <c r="BG181" s="30">
        <f t="shared" ca="1" si="756"/>
        <v>0</v>
      </c>
      <c r="BH181" s="30">
        <f t="shared" ca="1" si="756"/>
        <v>0</v>
      </c>
      <c r="BI181" s="30">
        <f t="shared" ca="1" si="756"/>
        <v>0</v>
      </c>
    </row>
    <row r="182" spans="2:61" outlineLevel="1" x14ac:dyDescent="0.35">
      <c r="C182" t="s">
        <v>369</v>
      </c>
      <c r="D182" s="59" t="s">
        <v>233</v>
      </c>
      <c r="E182" s="43">
        <f t="shared" ca="1" si="754"/>
        <v>580.75146311434128</v>
      </c>
      <c r="F182" s="30">
        <f t="shared" ref="F182:AK182" ca="1" si="757">F178</f>
        <v>5.8057401553554921</v>
      </c>
      <c r="G182" s="30">
        <f t="shared" ca="1" si="757"/>
        <v>2.5809910083153329</v>
      </c>
      <c r="H182" s="30">
        <f t="shared" ca="1" si="757"/>
        <v>14.503840025872471</v>
      </c>
      <c r="I182" s="30">
        <f t="shared" ca="1" si="757"/>
        <v>28.142924099390612</v>
      </c>
      <c r="J182" s="30">
        <f t="shared" ca="1" si="757"/>
        <v>18.225421054674023</v>
      </c>
      <c r="K182" s="30">
        <f t="shared" ca="1" si="757"/>
        <v>0</v>
      </c>
      <c r="L182" s="30">
        <f t="shared" ca="1" si="757"/>
        <v>0</v>
      </c>
      <c r="M182" s="30">
        <f t="shared" ca="1" si="757"/>
        <v>0</v>
      </c>
      <c r="N182" s="30">
        <f t="shared" ca="1" si="757"/>
        <v>0</v>
      </c>
      <c r="O182" s="30">
        <f t="shared" ca="1" si="757"/>
        <v>0</v>
      </c>
      <c r="P182" s="30">
        <f t="shared" ca="1" si="757"/>
        <v>0</v>
      </c>
      <c r="Q182" s="30">
        <f t="shared" ca="1" si="757"/>
        <v>0</v>
      </c>
      <c r="R182" s="30">
        <f t="shared" ca="1" si="757"/>
        <v>0</v>
      </c>
      <c r="S182" s="30">
        <f t="shared" ca="1" si="757"/>
        <v>0</v>
      </c>
      <c r="T182" s="30">
        <f t="shared" ca="1" si="757"/>
        <v>0</v>
      </c>
      <c r="U182" s="30">
        <f t="shared" ca="1" si="757"/>
        <v>0</v>
      </c>
      <c r="V182" s="30">
        <f t="shared" ca="1" si="757"/>
        <v>0</v>
      </c>
      <c r="W182" s="30">
        <f t="shared" ca="1" si="757"/>
        <v>0</v>
      </c>
      <c r="X182" s="30">
        <f t="shared" ca="1" si="757"/>
        <v>0</v>
      </c>
      <c r="Y182" s="30">
        <f t="shared" ca="1" si="757"/>
        <v>0</v>
      </c>
      <c r="Z182" s="30">
        <f t="shared" ca="1" si="757"/>
        <v>0</v>
      </c>
      <c r="AA182" s="30">
        <f t="shared" ca="1" si="757"/>
        <v>0</v>
      </c>
      <c r="AB182" s="30">
        <f t="shared" ca="1" si="757"/>
        <v>0</v>
      </c>
      <c r="AC182" s="30">
        <f t="shared" ca="1" si="757"/>
        <v>0</v>
      </c>
      <c r="AD182" s="30">
        <f t="shared" ca="1" si="757"/>
        <v>0</v>
      </c>
      <c r="AE182" s="30">
        <f t="shared" ca="1" si="757"/>
        <v>0</v>
      </c>
      <c r="AF182" s="30">
        <f t="shared" ca="1" si="757"/>
        <v>0</v>
      </c>
      <c r="AG182" s="30">
        <f t="shared" ca="1" si="757"/>
        <v>0</v>
      </c>
      <c r="AH182" s="30">
        <f t="shared" ca="1" si="757"/>
        <v>0</v>
      </c>
      <c r="AI182" s="30">
        <f t="shared" ca="1" si="757"/>
        <v>3.9538670780463456</v>
      </c>
      <c r="AJ182" s="30">
        <f t="shared" ca="1" si="757"/>
        <v>8.9485968459939418</v>
      </c>
      <c r="AK182" s="30">
        <f t="shared" ca="1" si="757"/>
        <v>0</v>
      </c>
      <c r="AL182" s="30">
        <f t="shared" ref="AL182:BI182" ca="1" si="758">AL178</f>
        <v>0</v>
      </c>
      <c r="AM182" s="30">
        <f t="shared" ca="1" si="758"/>
        <v>0</v>
      </c>
      <c r="AN182" s="30">
        <f t="shared" ca="1" si="758"/>
        <v>0</v>
      </c>
      <c r="AO182" s="30">
        <f t="shared" ca="1" si="758"/>
        <v>23.214054787179006</v>
      </c>
      <c r="AP182" s="30">
        <f t="shared" ca="1" si="758"/>
        <v>51.953723902274156</v>
      </c>
      <c r="AQ182" s="30">
        <f t="shared" ca="1" si="758"/>
        <v>64.325029146427397</v>
      </c>
      <c r="AR182" s="30">
        <f t="shared" ca="1" si="758"/>
        <v>85.056090506040249</v>
      </c>
      <c r="AS182" s="30">
        <f t="shared" ca="1" si="758"/>
        <v>115.36539497848176</v>
      </c>
      <c r="AT182" s="30">
        <f t="shared" ca="1" si="758"/>
        <v>158.67578952629043</v>
      </c>
      <c r="AU182" s="30">
        <f t="shared" ca="1" si="758"/>
        <v>0</v>
      </c>
      <c r="AV182" s="30">
        <f t="shared" ca="1" si="758"/>
        <v>0</v>
      </c>
      <c r="AW182" s="30">
        <f t="shared" ca="1" si="758"/>
        <v>0</v>
      </c>
      <c r="AX182" s="30">
        <f t="shared" ca="1" si="758"/>
        <v>0</v>
      </c>
      <c r="AY182" s="30">
        <f t="shared" ca="1" si="758"/>
        <v>0</v>
      </c>
      <c r="AZ182" s="30">
        <f t="shared" ca="1" si="758"/>
        <v>0</v>
      </c>
      <c r="BA182" s="30">
        <f t="shared" ca="1" si="758"/>
        <v>0</v>
      </c>
      <c r="BB182" s="30">
        <f t="shared" ca="1" si="758"/>
        <v>0</v>
      </c>
      <c r="BC182" s="30">
        <f t="shared" ca="1" si="758"/>
        <v>0</v>
      </c>
      <c r="BD182" s="30">
        <f t="shared" ca="1" si="758"/>
        <v>0</v>
      </c>
      <c r="BE182" s="30">
        <f t="shared" ca="1" si="758"/>
        <v>0</v>
      </c>
      <c r="BF182" s="30">
        <f t="shared" ca="1" si="758"/>
        <v>0</v>
      </c>
      <c r="BG182" s="30">
        <f t="shared" ca="1" si="758"/>
        <v>0</v>
      </c>
      <c r="BH182" s="30">
        <f t="shared" ca="1" si="758"/>
        <v>0</v>
      </c>
      <c r="BI182" s="30">
        <f t="shared" ca="1" si="758"/>
        <v>0</v>
      </c>
    </row>
    <row r="183" spans="2:61" outlineLevel="1" x14ac:dyDescent="0.35">
      <c r="C183" t="s">
        <v>367</v>
      </c>
      <c r="D183" s="59" t="s">
        <v>233</v>
      </c>
      <c r="E183" s="43">
        <f t="shared" ca="1" si="754"/>
        <v>1949.1860536993061</v>
      </c>
      <c r="F183" s="30">
        <f t="shared" ref="F183:AK183" ca="1" si="759">F174</f>
        <v>114.28622353061978</v>
      </c>
      <c r="G183" s="30">
        <f t="shared" ca="1" si="759"/>
        <v>0</v>
      </c>
      <c r="H183" s="30">
        <f t="shared" ca="1" si="759"/>
        <v>0</v>
      </c>
      <c r="I183" s="30">
        <f t="shared" ca="1" si="759"/>
        <v>0</v>
      </c>
      <c r="J183" s="30">
        <f t="shared" ca="1" si="759"/>
        <v>358.76813099751968</v>
      </c>
      <c r="K183" s="30">
        <f t="shared" ca="1" si="759"/>
        <v>0</v>
      </c>
      <c r="L183" s="30">
        <f t="shared" ca="1" si="759"/>
        <v>0</v>
      </c>
      <c r="M183" s="30">
        <f t="shared" ca="1" si="759"/>
        <v>0</v>
      </c>
      <c r="N183" s="30">
        <f t="shared" ca="1" si="759"/>
        <v>0</v>
      </c>
      <c r="O183" s="30">
        <f t="shared" ca="1" si="759"/>
        <v>0</v>
      </c>
      <c r="P183" s="30">
        <f t="shared" ca="1" si="759"/>
        <v>0</v>
      </c>
      <c r="Q183" s="30">
        <f t="shared" ca="1" si="759"/>
        <v>0</v>
      </c>
      <c r="R183" s="30">
        <f t="shared" ca="1" si="759"/>
        <v>0</v>
      </c>
      <c r="S183" s="30">
        <f t="shared" ca="1" si="759"/>
        <v>0</v>
      </c>
      <c r="T183" s="30">
        <f t="shared" ca="1" si="759"/>
        <v>0</v>
      </c>
      <c r="U183" s="30">
        <f t="shared" ca="1" si="759"/>
        <v>0</v>
      </c>
      <c r="V183" s="30">
        <f t="shared" ca="1" si="759"/>
        <v>0</v>
      </c>
      <c r="W183" s="30">
        <f t="shared" ca="1" si="759"/>
        <v>0</v>
      </c>
      <c r="X183" s="30">
        <f t="shared" ca="1" si="759"/>
        <v>0</v>
      </c>
      <c r="Y183" s="30">
        <f t="shared" ca="1" si="759"/>
        <v>0</v>
      </c>
      <c r="Z183" s="30">
        <f t="shared" ca="1" si="759"/>
        <v>0</v>
      </c>
      <c r="AA183" s="30">
        <f t="shared" ca="1" si="759"/>
        <v>0</v>
      </c>
      <c r="AB183" s="30">
        <f t="shared" ca="1" si="759"/>
        <v>0</v>
      </c>
      <c r="AC183" s="30">
        <f t="shared" ca="1" si="759"/>
        <v>0</v>
      </c>
      <c r="AD183" s="30">
        <f t="shared" ca="1" si="759"/>
        <v>0</v>
      </c>
      <c r="AE183" s="30">
        <f t="shared" ca="1" si="759"/>
        <v>0</v>
      </c>
      <c r="AF183" s="30">
        <f t="shared" ca="1" si="759"/>
        <v>0</v>
      </c>
      <c r="AG183" s="30">
        <f t="shared" ca="1" si="759"/>
        <v>0</v>
      </c>
      <c r="AH183" s="30">
        <f t="shared" ca="1" si="759"/>
        <v>0</v>
      </c>
      <c r="AI183" s="30">
        <f t="shared" ca="1" si="759"/>
        <v>0</v>
      </c>
      <c r="AJ183" s="30">
        <f t="shared" ca="1" si="759"/>
        <v>176.15348122035294</v>
      </c>
      <c r="AK183" s="30">
        <f t="shared" ca="1" si="759"/>
        <v>0</v>
      </c>
      <c r="AL183" s="30">
        <f t="shared" ref="AL183:BI183" ca="1" si="760">AL174</f>
        <v>0</v>
      </c>
      <c r="AM183" s="30">
        <f t="shared" ca="1" si="760"/>
        <v>0</v>
      </c>
      <c r="AN183" s="30">
        <f t="shared" ca="1" si="760"/>
        <v>0</v>
      </c>
      <c r="AO183" s="30">
        <f t="shared" ca="1" si="760"/>
        <v>0</v>
      </c>
      <c r="AP183" s="30">
        <f t="shared" ca="1" si="760"/>
        <v>0</v>
      </c>
      <c r="AQ183" s="30">
        <f t="shared" ca="1" si="760"/>
        <v>0</v>
      </c>
      <c r="AR183" s="30">
        <f t="shared" ca="1" si="760"/>
        <v>0</v>
      </c>
      <c r="AS183" s="30">
        <f t="shared" ca="1" si="760"/>
        <v>0</v>
      </c>
      <c r="AT183" s="30">
        <f t="shared" ca="1" si="760"/>
        <v>1299.9782179508136</v>
      </c>
      <c r="AU183" s="30">
        <f t="shared" ca="1" si="760"/>
        <v>0</v>
      </c>
      <c r="AV183" s="30">
        <f t="shared" ca="1" si="760"/>
        <v>0</v>
      </c>
      <c r="AW183" s="30">
        <f t="shared" ca="1" si="760"/>
        <v>0</v>
      </c>
      <c r="AX183" s="30">
        <f t="shared" ca="1" si="760"/>
        <v>0</v>
      </c>
      <c r="AY183" s="30">
        <f t="shared" ca="1" si="760"/>
        <v>0</v>
      </c>
      <c r="AZ183" s="30">
        <f t="shared" ca="1" si="760"/>
        <v>0</v>
      </c>
      <c r="BA183" s="30">
        <f t="shared" ca="1" si="760"/>
        <v>0</v>
      </c>
      <c r="BB183" s="30">
        <f t="shared" ca="1" si="760"/>
        <v>0</v>
      </c>
      <c r="BC183" s="30">
        <f t="shared" ca="1" si="760"/>
        <v>0</v>
      </c>
      <c r="BD183" s="30">
        <f t="shared" ca="1" si="760"/>
        <v>0</v>
      </c>
      <c r="BE183" s="30">
        <f t="shared" ca="1" si="760"/>
        <v>0</v>
      </c>
      <c r="BF183" s="30">
        <f t="shared" ca="1" si="760"/>
        <v>0</v>
      </c>
      <c r="BG183" s="30">
        <f t="shared" ca="1" si="760"/>
        <v>0</v>
      </c>
      <c r="BH183" s="30">
        <f t="shared" ca="1" si="760"/>
        <v>0</v>
      </c>
      <c r="BI183" s="30">
        <f t="shared" ca="1" si="760"/>
        <v>0</v>
      </c>
    </row>
    <row r="184" spans="2:61" outlineLevel="1" x14ac:dyDescent="0.35">
      <c r="B184" s="7" t="s">
        <v>617</v>
      </c>
      <c r="D184" s="59" t="s">
        <v>233</v>
      </c>
      <c r="E184" s="43">
        <f t="shared" ca="1" si="754"/>
        <v>-114.28622353061974</v>
      </c>
      <c r="F184" s="30">
        <f ca="1">IFERROR(F181-F183,"")</f>
        <v>-114.28622353061978</v>
      </c>
      <c r="G184" s="30">
        <f t="shared" ref="G184:BI184" ca="1" si="761">IFERROR(G181-G183,"")</f>
        <v>103.93475410543698</v>
      </c>
      <c r="H184" s="30">
        <f t="shared" ca="1" si="761"/>
        <v>118.85750642560095</v>
      </c>
      <c r="I184" s="30">
        <f t="shared" ca="1" si="761"/>
        <v>135.97587046648175</v>
      </c>
      <c r="J184" s="30">
        <f t="shared" ca="1" si="761"/>
        <v>-358.76813099751968</v>
      </c>
      <c r="K184" s="30">
        <f t="shared" ca="1" si="761"/>
        <v>0</v>
      </c>
      <c r="L184" s="30">
        <f t="shared" ca="1" si="761"/>
        <v>0</v>
      </c>
      <c r="M184" s="30">
        <f t="shared" ca="1" si="761"/>
        <v>0</v>
      </c>
      <c r="N184" s="30">
        <f t="shared" ca="1" si="761"/>
        <v>0</v>
      </c>
      <c r="O184" s="30">
        <f t="shared" ca="1" si="761"/>
        <v>0</v>
      </c>
      <c r="P184" s="30">
        <f t="shared" ca="1" si="761"/>
        <v>0</v>
      </c>
      <c r="Q184" s="30">
        <f t="shared" ca="1" si="761"/>
        <v>0</v>
      </c>
      <c r="R184" s="30">
        <f t="shared" ca="1" si="761"/>
        <v>0</v>
      </c>
      <c r="S184" s="30">
        <f t="shared" ca="1" si="761"/>
        <v>0</v>
      </c>
      <c r="T184" s="30">
        <f t="shared" ca="1" si="761"/>
        <v>0</v>
      </c>
      <c r="U184" s="30">
        <f t="shared" ca="1" si="761"/>
        <v>0</v>
      </c>
      <c r="V184" s="30">
        <f t="shared" ca="1" si="761"/>
        <v>0</v>
      </c>
      <c r="W184" s="30">
        <f t="shared" ca="1" si="761"/>
        <v>0</v>
      </c>
      <c r="X184" s="30">
        <f t="shared" ca="1" si="761"/>
        <v>0</v>
      </c>
      <c r="Y184" s="30">
        <f t="shared" ca="1" si="761"/>
        <v>0</v>
      </c>
      <c r="Z184" s="30">
        <f t="shared" ca="1" si="761"/>
        <v>0</v>
      </c>
      <c r="AA184" s="30">
        <f t="shared" ca="1" si="761"/>
        <v>0</v>
      </c>
      <c r="AB184" s="30">
        <f t="shared" ca="1" si="761"/>
        <v>0</v>
      </c>
      <c r="AC184" s="30">
        <f t="shared" ca="1" si="761"/>
        <v>0</v>
      </c>
      <c r="AD184" s="30">
        <f t="shared" ca="1" si="761"/>
        <v>0</v>
      </c>
      <c r="AE184" s="30">
        <f t="shared" ca="1" si="761"/>
        <v>0</v>
      </c>
      <c r="AF184" s="30">
        <f t="shared" ca="1" si="761"/>
        <v>0</v>
      </c>
      <c r="AG184" s="30">
        <f t="shared" ca="1" si="761"/>
        <v>0</v>
      </c>
      <c r="AH184" s="30">
        <f t="shared" ca="1" si="761"/>
        <v>0</v>
      </c>
      <c r="AI184" s="30">
        <f t="shared" ca="1" si="761"/>
        <v>176.15348122035294</v>
      </c>
      <c r="AJ184" s="30">
        <f t="shared" ca="1" si="761"/>
        <v>-176.15348122035294</v>
      </c>
      <c r="AK184" s="30">
        <f t="shared" ca="1" si="761"/>
        <v>0</v>
      </c>
      <c r="AL184" s="30">
        <f t="shared" ca="1" si="761"/>
        <v>0</v>
      </c>
      <c r="AM184" s="30">
        <f t="shared" ca="1" si="761"/>
        <v>0</v>
      </c>
      <c r="AN184" s="30">
        <f t="shared" ca="1" si="761"/>
        <v>0</v>
      </c>
      <c r="AO184" s="30">
        <f t="shared" ca="1" si="761"/>
        <v>462.34868448047058</v>
      </c>
      <c r="AP184" s="30">
        <f t="shared" ca="1" si="761"/>
        <v>87.10212097231954</v>
      </c>
      <c r="AQ184" s="30">
        <f t="shared" ca="1" si="761"/>
        <v>161.16138499239011</v>
      </c>
      <c r="AR184" s="30">
        <f t="shared" ca="1" si="761"/>
        <v>246.1115884448491</v>
      </c>
      <c r="AS184" s="30">
        <f t="shared" ca="1" si="761"/>
        <v>343.25443906078436</v>
      </c>
      <c r="AT184" s="30">
        <f t="shared" ca="1" si="761"/>
        <v>-1299.9782179508136</v>
      </c>
      <c r="AU184" s="30">
        <f t="shared" ca="1" si="761"/>
        <v>0</v>
      </c>
      <c r="AV184" s="30">
        <f t="shared" ca="1" si="761"/>
        <v>0</v>
      </c>
      <c r="AW184" s="30">
        <f t="shared" ca="1" si="761"/>
        <v>0</v>
      </c>
      <c r="AX184" s="30">
        <f t="shared" ca="1" si="761"/>
        <v>0</v>
      </c>
      <c r="AY184" s="30">
        <f t="shared" ca="1" si="761"/>
        <v>0</v>
      </c>
      <c r="AZ184" s="30">
        <f t="shared" ca="1" si="761"/>
        <v>0</v>
      </c>
      <c r="BA184" s="30">
        <f t="shared" ca="1" si="761"/>
        <v>0</v>
      </c>
      <c r="BB184" s="30">
        <f t="shared" ca="1" si="761"/>
        <v>0</v>
      </c>
      <c r="BC184" s="30">
        <f t="shared" ca="1" si="761"/>
        <v>0</v>
      </c>
      <c r="BD184" s="30">
        <f t="shared" ca="1" si="761"/>
        <v>0</v>
      </c>
      <c r="BE184" s="30">
        <f t="shared" ca="1" si="761"/>
        <v>0</v>
      </c>
      <c r="BF184" s="30">
        <f t="shared" ca="1" si="761"/>
        <v>0</v>
      </c>
      <c r="BG184" s="30">
        <f t="shared" ca="1" si="761"/>
        <v>0</v>
      </c>
      <c r="BH184" s="30">
        <f t="shared" ca="1" si="761"/>
        <v>0</v>
      </c>
      <c r="BI184" s="30">
        <f t="shared" ca="1" si="761"/>
        <v>0</v>
      </c>
    </row>
    <row r="185" spans="2:61" outlineLevel="1" x14ac:dyDescent="0.35">
      <c r="D185" s="59"/>
      <c r="E185" s="43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</row>
    <row r="186" spans="2:61" outlineLevel="1" x14ac:dyDescent="0.35">
      <c r="B186" s="7" t="s">
        <v>618</v>
      </c>
      <c r="D186" s="59" t="s">
        <v>233</v>
      </c>
      <c r="E186" s="43">
        <f t="shared" ref="E186:E187" ca="1" si="762">SUM(F186:BI186)</f>
        <v>7087.4811006211421</v>
      </c>
      <c r="F186" s="30">
        <f ca="1">F168+F184</f>
        <v>184.83122611173354</v>
      </c>
      <c r="G186" s="30">
        <f t="shared" ref="G186:BI186" ca="1" si="763">G168+G184</f>
        <v>0</v>
      </c>
      <c r="H186" s="30">
        <f t="shared" ca="1" si="763"/>
        <v>0</v>
      </c>
      <c r="I186" s="30">
        <f t="shared" ca="1" si="763"/>
        <v>0</v>
      </c>
      <c r="J186" s="30">
        <f t="shared" ca="1" si="763"/>
        <v>72.204419607112754</v>
      </c>
      <c r="K186" s="30">
        <f t="shared" ca="1" si="763"/>
        <v>232.15149620109224</v>
      </c>
      <c r="L186" s="30">
        <f t="shared" ca="1" si="763"/>
        <v>461.9692325987844</v>
      </c>
      <c r="M186" s="30">
        <f t="shared" ca="1" si="763"/>
        <v>453.23332780335818</v>
      </c>
      <c r="N186" s="30">
        <f t="shared" ca="1" si="763"/>
        <v>444.16827031585785</v>
      </c>
      <c r="O186" s="30">
        <f t="shared" ca="1" si="763"/>
        <v>434.74533085646237</v>
      </c>
      <c r="P186" s="30">
        <f t="shared" ca="1" si="763"/>
        <v>424.93650205276646</v>
      </c>
      <c r="Q186" s="30">
        <f t="shared" ca="1" si="763"/>
        <v>197.51537866324293</v>
      </c>
      <c r="R186" s="30">
        <f t="shared" ca="1" si="763"/>
        <v>455.14557025069973</v>
      </c>
      <c r="S186" s="30">
        <f t="shared" ca="1" si="763"/>
        <v>442.76275923833066</v>
      </c>
      <c r="T186" s="30">
        <f t="shared" ca="1" si="763"/>
        <v>429.84914482892884</v>
      </c>
      <c r="U186" s="30">
        <f t="shared" ca="1" si="763"/>
        <v>416.37421842654396</v>
      </c>
      <c r="V186" s="30">
        <f t="shared" ca="1" si="763"/>
        <v>402.30766414950773</v>
      </c>
      <c r="W186" s="30">
        <f t="shared" ca="1" si="763"/>
        <v>127.97001062676634</v>
      </c>
      <c r="X186" s="30">
        <f t="shared" ca="1" si="763"/>
        <v>416.80068487521248</v>
      </c>
      <c r="Y186" s="30">
        <f t="shared" ca="1" si="763"/>
        <v>399.08400142352514</v>
      </c>
      <c r="Z186" s="30">
        <f t="shared" ca="1" si="763"/>
        <v>380.60833213514275</v>
      </c>
      <c r="AA186" s="30">
        <f t="shared" ca="1" si="763"/>
        <v>361.33767964071433</v>
      </c>
      <c r="AB186" s="30">
        <f t="shared" ca="1" si="763"/>
        <v>341.2358843375701</v>
      </c>
      <c r="AC186" s="30">
        <f t="shared" ca="1" si="763"/>
        <v>9.8703716180077663</v>
      </c>
      <c r="AD186" s="30">
        <f t="shared" ca="1" si="763"/>
        <v>333.92000158147857</v>
      </c>
      <c r="AE186" s="30">
        <f t="shared" ca="1" si="763"/>
        <v>308.87124274430124</v>
      </c>
      <c r="AF186" s="30">
        <f t="shared" ca="1" si="763"/>
        <v>282.78706962642917</v>
      </c>
      <c r="AG186" s="30">
        <f t="shared" ca="1" si="763"/>
        <v>255.62282635286169</v>
      </c>
      <c r="AH186" s="30">
        <f t="shared" ca="1" si="763"/>
        <v>227.33341099800168</v>
      </c>
      <c r="AI186" s="30">
        <f t="shared" ca="1" si="763"/>
        <v>0</v>
      </c>
      <c r="AJ186" s="30">
        <f t="shared" ca="1" si="763"/>
        <v>7.8939736588616825</v>
      </c>
      <c r="AK186" s="30">
        <f t="shared" ca="1" si="763"/>
        <v>155.92416802098427</v>
      </c>
      <c r="AL186" s="30">
        <f t="shared" ca="1" si="763"/>
        <v>119.70918440473361</v>
      </c>
      <c r="AM186" s="30">
        <f t="shared" ca="1" si="763"/>
        <v>82.057463555826473</v>
      </c>
      <c r="AN186" s="30">
        <f t="shared" ca="1" si="763"/>
        <v>42.911798198196095</v>
      </c>
      <c r="AO186" s="30">
        <f t="shared" ca="1" si="763"/>
        <v>0</v>
      </c>
      <c r="AP186" s="30">
        <f t="shared" ca="1" si="763"/>
        <v>0</v>
      </c>
      <c r="AQ186" s="30">
        <f t="shared" ca="1" si="763"/>
        <v>0</v>
      </c>
      <c r="AR186" s="30">
        <f t="shared" ca="1" si="763"/>
        <v>0</v>
      </c>
      <c r="AS186" s="30">
        <f t="shared" ca="1" si="763"/>
        <v>0</v>
      </c>
      <c r="AT186" s="30">
        <f t="shared" ca="1" si="763"/>
        <v>-1818.6515442818945</v>
      </c>
      <c r="AU186" s="30">
        <f t="shared" ca="1" si="763"/>
        <v>0</v>
      </c>
      <c r="AV186" s="30">
        <f t="shared" ca="1" si="763"/>
        <v>0</v>
      </c>
      <c r="AW186" s="30">
        <f t="shared" ca="1" si="763"/>
        <v>0</v>
      </c>
      <c r="AX186" s="30">
        <f t="shared" ca="1" si="763"/>
        <v>0</v>
      </c>
      <c r="AY186" s="30">
        <f t="shared" ca="1" si="763"/>
        <v>0</v>
      </c>
      <c r="AZ186" s="30">
        <f t="shared" ca="1" si="763"/>
        <v>0</v>
      </c>
      <c r="BA186" s="30">
        <f t="shared" ca="1" si="763"/>
        <v>0</v>
      </c>
      <c r="BB186" s="30">
        <f t="shared" ca="1" si="763"/>
        <v>0</v>
      </c>
      <c r="BC186" s="30">
        <f t="shared" ca="1" si="763"/>
        <v>0</v>
      </c>
      <c r="BD186" s="30">
        <f t="shared" ca="1" si="763"/>
        <v>0</v>
      </c>
      <c r="BE186" s="30">
        <f t="shared" ca="1" si="763"/>
        <v>0</v>
      </c>
      <c r="BF186" s="30">
        <f t="shared" ca="1" si="763"/>
        <v>0</v>
      </c>
      <c r="BG186" s="30">
        <f t="shared" ca="1" si="763"/>
        <v>0</v>
      </c>
      <c r="BH186" s="30">
        <f t="shared" ca="1" si="763"/>
        <v>0</v>
      </c>
      <c r="BI186" s="30">
        <f t="shared" ca="1" si="763"/>
        <v>0</v>
      </c>
    </row>
    <row r="187" spans="2:61" outlineLevel="1" x14ac:dyDescent="0.35">
      <c r="B187" s="7" t="s">
        <v>619</v>
      </c>
      <c r="D187" s="59" t="s">
        <v>233</v>
      </c>
      <c r="E187" s="43">
        <f t="shared" ca="1" si="762"/>
        <v>13118.041356698599</v>
      </c>
      <c r="F187" s="30">
        <f ca="1">MAX(0,F186)+F195-F194</f>
        <v>185.686480008584</v>
      </c>
      <c r="G187" s="30">
        <f t="shared" ref="G187:BI187" ca="1" si="764">MAX(0,G186)+G195-G194</f>
        <v>55.705944002575194</v>
      </c>
      <c r="H187" s="30">
        <f t="shared" ca="1" si="764"/>
        <v>55.705944002575194</v>
      </c>
      <c r="I187" s="30">
        <f t="shared" ca="1" si="764"/>
        <v>55.705944002575194</v>
      </c>
      <c r="J187" s="30">
        <f t="shared" ca="1" si="764"/>
        <v>127.91036360968795</v>
      </c>
      <c r="K187" s="30">
        <f t="shared" ca="1" si="764"/>
        <v>270.52460528399865</v>
      </c>
      <c r="L187" s="30">
        <f t="shared" ca="1" si="764"/>
        <v>543.12661418398397</v>
      </c>
      <c r="M187" s="30">
        <f t="shared" ca="1" si="764"/>
        <v>616.17131205855344</v>
      </c>
      <c r="N187" s="30">
        <f t="shared" ca="1" si="764"/>
        <v>629.01966393342377</v>
      </c>
      <c r="O187" s="30">
        <f t="shared" ca="1" si="764"/>
        <v>623.45123003648951</v>
      </c>
      <c r="P187" s="30">
        <f t="shared" ca="1" si="764"/>
        <v>611.97187106371337</v>
      </c>
      <c r="Q187" s="30">
        <f t="shared" ca="1" si="764"/>
        <v>381.10693998235695</v>
      </c>
      <c r="R187" s="30">
        <f t="shared" ca="1" si="764"/>
        <v>569.47765224540683</v>
      </c>
      <c r="S187" s="30">
        <f t="shared" ca="1" si="764"/>
        <v>613.6060549119527</v>
      </c>
      <c r="T187" s="30">
        <f t="shared" ca="1" si="764"/>
        <v>613.93096130251479</v>
      </c>
      <c r="U187" s="30">
        <f t="shared" ca="1" si="764"/>
        <v>600.55350681729828</v>
      </c>
      <c r="V187" s="30">
        <f t="shared" ca="1" si="764"/>
        <v>582.47371619469732</v>
      </c>
      <c r="W187" s="30">
        <f t="shared" ca="1" si="764"/>
        <v>302.71212548517553</v>
      </c>
      <c r="X187" s="30">
        <f t="shared" ca="1" si="764"/>
        <v>507.6143225207652</v>
      </c>
      <c r="Y187" s="30">
        <f t="shared" ca="1" si="764"/>
        <v>551.36829817975467</v>
      </c>
      <c r="Z187" s="30">
        <f t="shared" ca="1" si="764"/>
        <v>546.01882158906915</v>
      </c>
      <c r="AA187" s="30">
        <f t="shared" ca="1" si="764"/>
        <v>525.14332611743509</v>
      </c>
      <c r="AB187" s="30">
        <f t="shared" ca="1" si="764"/>
        <v>498.77888217280065</v>
      </c>
      <c r="AC187" s="30">
        <f t="shared" ca="1" si="764"/>
        <v>159.50403626984797</v>
      </c>
      <c r="AD187" s="30">
        <f t="shared" ca="1" si="764"/>
        <v>381.77121246243297</v>
      </c>
      <c r="AE187" s="30">
        <f t="shared" ca="1" si="764"/>
        <v>423.40260648303115</v>
      </c>
      <c r="AF187" s="30">
        <f t="shared" ca="1" si="764"/>
        <v>409.80785157133852</v>
      </c>
      <c r="AG187" s="30">
        <f t="shared" ca="1" si="764"/>
        <v>378.56518182426328</v>
      </c>
      <c r="AH187" s="30">
        <f t="shared" ca="1" si="764"/>
        <v>340.90296554528067</v>
      </c>
      <c r="AI187" s="30">
        <f t="shared" ca="1" si="764"/>
        <v>102.27088966358423</v>
      </c>
      <c r="AJ187" s="30">
        <f t="shared" ca="1" si="764"/>
        <v>110.16486332244591</v>
      </c>
      <c r="AK187" s="30">
        <f t="shared" ca="1" si="764"/>
        <v>188.97362701771806</v>
      </c>
      <c r="AL187" s="30">
        <f t="shared" ca="1" si="764"/>
        <v>176.40127251004901</v>
      </c>
      <c r="AM187" s="30">
        <f t="shared" ca="1" si="764"/>
        <v>134.97784530884121</v>
      </c>
      <c r="AN187" s="30">
        <f t="shared" ca="1" si="764"/>
        <v>83.40515179084845</v>
      </c>
      <c r="AO187" s="30">
        <f t="shared" ca="1" si="764"/>
        <v>25.021545537254539</v>
      </c>
      <c r="AP187" s="30">
        <f t="shared" ca="1" si="764"/>
        <v>25.021545537254539</v>
      </c>
      <c r="AQ187" s="30">
        <f ca="1">MAX(0,AQ186)+AQ195-AQ194</f>
        <v>25.021545537254539</v>
      </c>
      <c r="AR187" s="30">
        <f t="shared" ca="1" si="764"/>
        <v>25.021545537254539</v>
      </c>
      <c r="AS187" s="30">
        <f t="shared" ca="1" si="764"/>
        <v>25.021545537254539</v>
      </c>
      <c r="AT187" s="30">
        <f t="shared" ca="1" si="764"/>
        <v>35.021545537254539</v>
      </c>
      <c r="AU187" s="30">
        <f t="shared" ca="1" si="764"/>
        <v>4.2632564145606011E-14</v>
      </c>
      <c r="AV187" s="30">
        <f t="shared" ca="1" si="764"/>
        <v>0</v>
      </c>
      <c r="AW187" s="30">
        <f t="shared" ca="1" si="764"/>
        <v>0</v>
      </c>
      <c r="AX187" s="30">
        <f t="shared" ca="1" si="764"/>
        <v>0</v>
      </c>
      <c r="AY187" s="30">
        <f t="shared" ca="1" si="764"/>
        <v>0</v>
      </c>
      <c r="AZ187" s="30">
        <f t="shared" ca="1" si="764"/>
        <v>0</v>
      </c>
      <c r="BA187" s="30">
        <f t="shared" ca="1" si="764"/>
        <v>0</v>
      </c>
      <c r="BB187" s="30">
        <f t="shared" ca="1" si="764"/>
        <v>0</v>
      </c>
      <c r="BC187" s="30">
        <f t="shared" ca="1" si="764"/>
        <v>0</v>
      </c>
      <c r="BD187" s="30">
        <f t="shared" ca="1" si="764"/>
        <v>0</v>
      </c>
      <c r="BE187" s="30">
        <f t="shared" ca="1" si="764"/>
        <v>0</v>
      </c>
      <c r="BF187" s="30">
        <f t="shared" ca="1" si="764"/>
        <v>0</v>
      </c>
      <c r="BG187" s="30">
        <f t="shared" ca="1" si="764"/>
        <v>0</v>
      </c>
      <c r="BH187" s="30">
        <f t="shared" ca="1" si="764"/>
        <v>0</v>
      </c>
      <c r="BI187" s="30">
        <f t="shared" ca="1" si="764"/>
        <v>0</v>
      </c>
    </row>
    <row r="188" spans="2:61" outlineLevel="1" x14ac:dyDescent="0.35">
      <c r="D188" s="59"/>
      <c r="E188" s="43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</row>
    <row r="189" spans="2:61" outlineLevel="1" x14ac:dyDescent="0.35">
      <c r="C189" t="s">
        <v>374</v>
      </c>
      <c r="D189" s="59" t="s">
        <v>233</v>
      </c>
      <c r="E189" s="43">
        <f t="shared" ref="E189:E191" ca="1" si="765">SUM(F189:BI189)</f>
        <v>8916.9878987998854</v>
      </c>
      <c r="F189" s="30">
        <f ca="1">IF(OR(F175&gt;0,F202&lt;0),0,IF(F2=year_stop,MAX(0,F187),MAX(0,F187*assumptions!$E$302)))</f>
        <v>129.9805360060088</v>
      </c>
      <c r="G189" s="30">
        <f ca="1">IF(OR(G175&gt;0,G202&lt;0),0,IF(G2=year_stop,MAX(0,G187),MAX(0,G187*assumptions!$E$302)))</f>
        <v>0</v>
      </c>
      <c r="H189" s="30">
        <f ca="1">IF(OR(H175&gt;0,H202&lt;0),0,IF(H2=year_stop,MAX(0,H187),MAX(0,H187*assumptions!$E$302)))</f>
        <v>0</v>
      </c>
      <c r="I189" s="30">
        <f ca="1">IF(OR(I175&gt;0,I202&lt;0),0,IF(I2=year_stop,MAX(0,I187),MAX(0,I187*assumptions!$E$302)))</f>
        <v>0</v>
      </c>
      <c r="J189" s="30">
        <f ca="1">IF(OR(J175&gt;0,J202&lt;0),0,IF(J2=year_stop,MAX(0,J187),MAX(0,J187*assumptions!$E$302)))</f>
        <v>89.537254526781552</v>
      </c>
      <c r="K189" s="30">
        <f ca="1">IF(OR(K175&gt;0,K202&lt;0),0,IF(K2=year_stop,MAX(0,K187),MAX(0,K187*assumptions!$E$302)))</f>
        <v>189.36722369879905</v>
      </c>
      <c r="L189" s="30">
        <f ca="1">IF(OR(L175&gt;0,L202&lt;0),0,IF(L2=year_stop,MAX(0,L187),MAX(0,L187*assumptions!$E$302)))</f>
        <v>380.18862992878877</v>
      </c>
      <c r="M189" s="30">
        <f ca="1">IF(OR(M175&gt;0,M202&lt;0),0,IF(M2=year_stop,MAX(0,M187),MAX(0,M187*assumptions!$E$302)))</f>
        <v>431.31991844098741</v>
      </c>
      <c r="N189" s="30">
        <f ca="1">IF(OR(N175&gt;0,N202&lt;0),0,IF(N2=year_stop,MAX(0,N187),MAX(0,N187*assumptions!$E$302)))</f>
        <v>440.31376475339664</v>
      </c>
      <c r="O189" s="30">
        <f ca="1">IF(OR(O175&gt;0,O202&lt;0),0,IF(O2=year_stop,MAX(0,O187),MAX(0,O187*assumptions!$E$302)))</f>
        <v>436.41586102554265</v>
      </c>
      <c r="P189" s="30">
        <f ca="1">IF(OR(P175&gt;0,P202&lt;0),0,IF(P2=year_stop,MAX(0,P187),MAX(0,P187*assumptions!$E$302)))</f>
        <v>428.38030974459934</v>
      </c>
      <c r="Q189" s="30">
        <f ca="1">IF(OR(Q175&gt;0,Q202&lt;0),0,IF(Q2=year_stop,MAX(0,Q187),MAX(0,Q187*assumptions!$E$302)))</f>
        <v>266.77485798764985</v>
      </c>
      <c r="R189" s="30">
        <f ca="1">IF(OR(R175&gt;0,R202&lt;0),0,IF(R2=year_stop,MAX(0,R187),MAX(0,R187*assumptions!$E$302)))</f>
        <v>398.63435657178474</v>
      </c>
      <c r="S189" s="30">
        <f ca="1">IF(OR(S175&gt;0,S202&lt;0),0,IF(S2=year_stop,MAX(0,S187),MAX(0,S187*assumptions!$E$302)))</f>
        <v>429.52423843836687</v>
      </c>
      <c r="T189" s="30">
        <f ca="1">IF(OR(T175&gt;0,T202&lt;0),0,IF(T2=year_stop,MAX(0,T187),MAX(0,T187*assumptions!$E$302)))</f>
        <v>429.75167291176035</v>
      </c>
      <c r="U189" s="30">
        <f ca="1">IF(OR(U175&gt;0,U202&lt;0),0,IF(U2=year_stop,MAX(0,U187),MAX(0,U187*assumptions!$E$302)))</f>
        <v>420.38745477210875</v>
      </c>
      <c r="V189" s="30">
        <f ca="1">IF(OR(V175&gt;0,V202&lt;0),0,IF(V2=year_stop,MAX(0,V187),MAX(0,V187*assumptions!$E$302)))</f>
        <v>407.73160133628812</v>
      </c>
      <c r="W189" s="30">
        <f ca="1">IF(OR(W175&gt;0,W202&lt;0),0,IF(W2=year_stop,MAX(0,W187),MAX(0,W187*assumptions!$E$302)))</f>
        <v>211.89848783962287</v>
      </c>
      <c r="X189" s="30">
        <f ca="1">IF(OR(X175&gt;0,X202&lt;0),0,IF(X2=year_stop,MAX(0,X187),MAX(0,X187*assumptions!$E$302)))</f>
        <v>355.33002576453561</v>
      </c>
      <c r="Y189" s="30">
        <f ca="1">IF(OR(Y175&gt;0,Y202&lt;0),0,IF(Y2=year_stop,MAX(0,Y187),MAX(0,Y187*assumptions!$E$302)))</f>
        <v>385.95780872582827</v>
      </c>
      <c r="Z189" s="30">
        <f ca="1">IF(OR(Z175&gt;0,Z202&lt;0),0,IF(Z2=year_stop,MAX(0,Z187),MAX(0,Z187*assumptions!$E$302)))</f>
        <v>382.21317511234838</v>
      </c>
      <c r="AA189" s="30">
        <f ca="1">IF(OR(AA175&gt;0,AA202&lt;0),0,IF(AA2=year_stop,MAX(0,AA187),MAX(0,AA187*assumptions!$E$302)))</f>
        <v>367.60032828220454</v>
      </c>
      <c r="AB189" s="30">
        <f ca="1">IF(OR(AB175&gt;0,AB202&lt;0),0,IF(AB2=year_stop,MAX(0,AB187),MAX(0,AB187*assumptions!$E$302)))</f>
        <v>349.14521752096044</v>
      </c>
      <c r="AC189" s="30">
        <f ca="1">IF(OR(AC175&gt;0,AC202&lt;0),0,IF(AC2=year_stop,MAX(0,AC187),MAX(0,AC187*assumptions!$E$302)))</f>
        <v>111.65282538889358</v>
      </c>
      <c r="AD189" s="30">
        <f ca="1">IF(OR(AD175&gt;0,AD202&lt;0),0,IF(AD2=year_stop,MAX(0,AD187),MAX(0,AD187*assumptions!$E$302)))</f>
        <v>267.23984872370306</v>
      </c>
      <c r="AE189" s="30">
        <f ca="1">IF(OR(AE175&gt;0,AE202&lt;0),0,IF(AE2=year_stop,MAX(0,AE187),MAX(0,AE187*assumptions!$E$302)))</f>
        <v>296.3818245381218</v>
      </c>
      <c r="AF189" s="30">
        <f ca="1">IF(OR(AF175&gt;0,AF202&lt;0),0,IF(AF2=year_stop,MAX(0,AF187),MAX(0,AF187*assumptions!$E$302)))</f>
        <v>286.86549609993693</v>
      </c>
      <c r="AG189" s="30">
        <f ca="1">IF(OR(AG175&gt;0,AG202&lt;0),0,IF(AG2=year_stop,MAX(0,AG187),MAX(0,AG187*assumptions!$E$302)))</f>
        <v>264.99562727698429</v>
      </c>
      <c r="AH189" s="30">
        <f ca="1">IF(OR(AH175&gt;0,AH202&lt;0),0,IF(AH2=year_stop,MAX(0,AH187),MAX(0,AH187*assumptions!$E$302)))</f>
        <v>238.63207588169644</v>
      </c>
      <c r="AI189" s="30">
        <f ca="1">IF(OR(AI175&gt;0,AI202&lt;0),0,IF(AI2=year_stop,MAX(0,AI187),MAX(0,AI187*assumptions!$E$302)))</f>
        <v>0</v>
      </c>
      <c r="AJ189" s="30">
        <f ca="1">IF(OR(AJ175&gt;0,AJ202&lt;0),0,IF(AJ2=year_stop,MAX(0,AJ187),MAX(0,AJ187*assumptions!$E$302)))</f>
        <v>77.115404325712134</v>
      </c>
      <c r="AK189" s="30">
        <f ca="1">IF(OR(AK175&gt;0,AK202&lt;0),0,IF(AK2=year_stop,MAX(0,AK187),MAX(0,AK187*assumptions!$E$302)))</f>
        <v>132.28153891240262</v>
      </c>
      <c r="AL189" s="30">
        <f ca="1">IF(OR(AL175&gt;0,AL202&lt;0),0,IF(AL2=year_stop,MAX(0,AL187),MAX(0,AL187*assumptions!$E$302)))</f>
        <v>123.4808907570343</v>
      </c>
      <c r="AM189" s="30">
        <f ca="1">IF(OR(AM175&gt;0,AM202&lt;0),0,IF(AM2=year_stop,MAX(0,AM187),MAX(0,AM187*assumptions!$E$302)))</f>
        <v>94.484491716188842</v>
      </c>
      <c r="AN189" s="30">
        <f ca="1">IF(OR(AN175&gt;0,AN202&lt;0),0,IF(AN2=year_stop,MAX(0,AN187),MAX(0,AN187*assumptions!$E$302)))</f>
        <v>58.383606253593911</v>
      </c>
      <c r="AO189" s="30">
        <f ca="1">IF(OR(AO175&gt;0,AO202&lt;0),0,IF(AO2=year_stop,MAX(0,AO187),MAX(0,AO187*assumptions!$E$302)))</f>
        <v>0</v>
      </c>
      <c r="AP189" s="30">
        <f ca="1">IF(OR(AP175&gt;0,AP202&lt;0),0,IF(AP2=year_stop,MAX(0,AP187),MAX(0,AP187*assumptions!$E$302)))</f>
        <v>0</v>
      </c>
      <c r="AQ189" s="30">
        <f ca="1">IF(OR(AQ175&gt;0,AQ202&lt;0),0,IF(AQ2=year_stop,MAX(0,AQ187),MAX(0,AQ187*assumptions!$E$302)))</f>
        <v>0</v>
      </c>
      <c r="AR189" s="30">
        <f ca="1">IF(OR(AR175&gt;0,AR202&lt;0),0,IF(AR2=year_stop,MAX(0,AR187),MAX(0,AR187*assumptions!$E$302)))</f>
        <v>0</v>
      </c>
      <c r="AS189" s="30">
        <f ca="1">IF(OR(AS175&gt;0,AS202&lt;0),0,IF(AS2=year_stop,MAX(0,AS187),MAX(0,AS187*assumptions!$E$302)))</f>
        <v>0</v>
      </c>
      <c r="AT189" s="30">
        <f ca="1">IF(OR(AT175&gt;0,AT202&lt;0),0,IF(AT2=year_stop,MAX(0,AT187),MAX(0,AT187*assumptions!$E$302)))</f>
        <v>35.021545537254539</v>
      </c>
      <c r="AU189" s="30">
        <f ca="1">IF(OR(AU175&gt;0,AU202&lt;0),0,IF(AU2=year_stop,MAX(0,AU187),MAX(0,AU187*assumptions!$E$302)))</f>
        <v>2.9842794901924203E-14</v>
      </c>
      <c r="AV189" s="30">
        <f ca="1">IF(OR(AV175&gt;0,AV202&lt;0),0,IF(AV2=year_stop,MAX(0,AV187),MAX(0,AV187*assumptions!$E$302)))</f>
        <v>0</v>
      </c>
      <c r="AW189" s="30">
        <f ca="1">IF(OR(AW175&gt;0,AW202&lt;0),0,IF(AW2=year_stop,MAX(0,AW187),MAX(0,AW187*assumptions!$E$302)))</f>
        <v>0</v>
      </c>
      <c r="AX189" s="30">
        <f ca="1">IF(OR(AX175&gt;0,AX202&lt;0),0,IF(AX2=year_stop,MAX(0,AX187),MAX(0,AX187*assumptions!$E$302)))</f>
        <v>0</v>
      </c>
      <c r="AY189" s="30">
        <f ca="1">IF(OR(AY175&gt;0,AY202&lt;0),0,IF(AY2=year_stop,MAX(0,AY187),MAX(0,AY187*assumptions!$E$302)))</f>
        <v>0</v>
      </c>
      <c r="AZ189" s="30">
        <f ca="1">IF(OR(AZ175&gt;0,AZ202&lt;0),0,IF(AZ2=year_stop,MAX(0,AZ187),MAX(0,AZ187*assumptions!$E$302)))</f>
        <v>0</v>
      </c>
      <c r="BA189" s="30">
        <f ca="1">IF(OR(BA175&gt;0,BA202&lt;0),0,IF(BA2=year_stop,MAX(0,BA187),MAX(0,BA187*assumptions!$E$302)))</f>
        <v>0</v>
      </c>
      <c r="BB189" s="30">
        <f ca="1">IF(OR(BB175&gt;0,BB202&lt;0),0,IF(BB2=year_stop,MAX(0,BB187),MAX(0,BB187*assumptions!$E$302)))</f>
        <v>0</v>
      </c>
      <c r="BC189" s="30">
        <f ca="1">IF(OR(BC175&gt;0,BC202&lt;0),0,IF(BC2=year_stop,MAX(0,BC187),MAX(0,BC187*assumptions!$E$302)))</f>
        <v>0</v>
      </c>
      <c r="BD189" s="30">
        <f ca="1">IF(OR(BD175&gt;0,BD202&lt;0),0,IF(BD2=year_stop,MAX(0,BD187),MAX(0,BD187*assumptions!$E$302)))</f>
        <v>0</v>
      </c>
      <c r="BE189" s="30">
        <f ca="1">IF(OR(BE175&gt;0,BE202&lt;0),0,IF(BE2=year_stop,MAX(0,BE187),MAX(0,BE187*assumptions!$E$302)))</f>
        <v>0</v>
      </c>
      <c r="BF189" s="30">
        <f ca="1">IF(OR(BF175&gt;0,BF202&lt;0),0,IF(BF2=year_stop,MAX(0,BF187),MAX(0,BF187*assumptions!$E$302)))</f>
        <v>0</v>
      </c>
      <c r="BG189" s="30">
        <f ca="1">IF(OR(BG175&gt;0,BG202&lt;0),0,IF(BG2=year_stop,MAX(0,BG187),MAX(0,BG187*assumptions!$E$302)))</f>
        <v>0</v>
      </c>
      <c r="BH189" s="30">
        <f ca="1">IF(OR(BH175&gt;0,BH202&lt;0),0,IF(BH2=year_stop,MAX(0,BH187),MAX(0,BH187*assumptions!$E$302)))</f>
        <v>0</v>
      </c>
      <c r="BI189" s="30">
        <f ca="1">IF(OR(BI175&gt;0,BI202&lt;0),0,IF(BI2=year_stop,MAX(0,BI187),MAX(0,BI187*assumptions!$E$302)))</f>
        <v>0</v>
      </c>
    </row>
    <row r="190" spans="2:61" outlineLevel="1" x14ac:dyDescent="0.35">
      <c r="C190" t="s">
        <v>375</v>
      </c>
      <c r="D190" s="59" t="s">
        <v>233</v>
      </c>
      <c r="E190" s="43">
        <f t="shared" ca="1" si="765"/>
        <v>1818.6515442818945</v>
      </c>
      <c r="F190" s="30">
        <f ca="1">-MIN(F186+F195-F194-F189,0)</f>
        <v>0</v>
      </c>
      <c r="G190" s="30">
        <f t="shared" ref="G190:BI190" ca="1" si="766">-MIN(G186+G195-G194-G189,0)</f>
        <v>0</v>
      </c>
      <c r="H190" s="30">
        <f t="shared" ca="1" si="766"/>
        <v>0</v>
      </c>
      <c r="I190" s="30">
        <f t="shared" ca="1" si="766"/>
        <v>0</v>
      </c>
      <c r="J190" s="30">
        <f t="shared" ca="1" si="766"/>
        <v>0</v>
      </c>
      <c r="K190" s="30">
        <f t="shared" ca="1" si="766"/>
        <v>0</v>
      </c>
      <c r="L190" s="30">
        <f t="shared" ca="1" si="766"/>
        <v>0</v>
      </c>
      <c r="M190" s="30">
        <f t="shared" ca="1" si="766"/>
        <v>0</v>
      </c>
      <c r="N190" s="30">
        <f t="shared" ca="1" si="766"/>
        <v>0</v>
      </c>
      <c r="O190" s="30">
        <f t="shared" ca="1" si="766"/>
        <v>0</v>
      </c>
      <c r="P190" s="30">
        <f t="shared" ca="1" si="766"/>
        <v>0</v>
      </c>
      <c r="Q190" s="30">
        <f t="shared" ca="1" si="766"/>
        <v>0</v>
      </c>
      <c r="R190" s="30">
        <f t="shared" ca="1" si="766"/>
        <v>0</v>
      </c>
      <c r="S190" s="30">
        <f t="shared" ca="1" si="766"/>
        <v>0</v>
      </c>
      <c r="T190" s="30">
        <f t="shared" ca="1" si="766"/>
        <v>0</v>
      </c>
      <c r="U190" s="30">
        <f t="shared" ca="1" si="766"/>
        <v>0</v>
      </c>
      <c r="V190" s="30">
        <f t="shared" ca="1" si="766"/>
        <v>0</v>
      </c>
      <c r="W190" s="30">
        <f t="shared" ca="1" si="766"/>
        <v>0</v>
      </c>
      <c r="X190" s="30">
        <f t="shared" ca="1" si="766"/>
        <v>0</v>
      </c>
      <c r="Y190" s="30">
        <f t="shared" ca="1" si="766"/>
        <v>0</v>
      </c>
      <c r="Z190" s="30">
        <f t="shared" ca="1" si="766"/>
        <v>0</v>
      </c>
      <c r="AA190" s="30">
        <f t="shared" ca="1" si="766"/>
        <v>0</v>
      </c>
      <c r="AB190" s="30">
        <f t="shared" ca="1" si="766"/>
        <v>0</v>
      </c>
      <c r="AC190" s="30">
        <f t="shared" ca="1" si="766"/>
        <v>0</v>
      </c>
      <c r="AD190" s="30">
        <f t="shared" ca="1" si="766"/>
        <v>0</v>
      </c>
      <c r="AE190" s="30">
        <f t="shared" ca="1" si="766"/>
        <v>0</v>
      </c>
      <c r="AF190" s="30">
        <f t="shared" ca="1" si="766"/>
        <v>0</v>
      </c>
      <c r="AG190" s="30">
        <f t="shared" ca="1" si="766"/>
        <v>0</v>
      </c>
      <c r="AH190" s="30">
        <f t="shared" ca="1" si="766"/>
        <v>0</v>
      </c>
      <c r="AI190" s="30">
        <f t="shared" ca="1" si="766"/>
        <v>0</v>
      </c>
      <c r="AJ190" s="30">
        <f t="shared" ca="1" si="766"/>
        <v>0</v>
      </c>
      <c r="AK190" s="30">
        <f t="shared" ca="1" si="766"/>
        <v>0</v>
      </c>
      <c r="AL190" s="30">
        <f t="shared" ca="1" si="766"/>
        <v>0</v>
      </c>
      <c r="AM190" s="30">
        <f t="shared" ca="1" si="766"/>
        <v>0</v>
      </c>
      <c r="AN190" s="30">
        <f t="shared" ca="1" si="766"/>
        <v>0</v>
      </c>
      <c r="AO190" s="30">
        <f t="shared" ca="1" si="766"/>
        <v>0</v>
      </c>
      <c r="AP190" s="30">
        <f t="shared" ca="1" si="766"/>
        <v>0</v>
      </c>
      <c r="AQ190" s="30">
        <f t="shared" ca="1" si="766"/>
        <v>0</v>
      </c>
      <c r="AR190" s="30">
        <f t="shared" ca="1" si="766"/>
        <v>0</v>
      </c>
      <c r="AS190" s="30">
        <f t="shared" ca="1" si="766"/>
        <v>0</v>
      </c>
      <c r="AT190" s="30">
        <f t="shared" ca="1" si="766"/>
        <v>1818.6515442818945</v>
      </c>
      <c r="AU190" s="30">
        <f t="shared" ca="1" si="766"/>
        <v>0</v>
      </c>
      <c r="AV190" s="30">
        <f t="shared" ca="1" si="766"/>
        <v>0</v>
      </c>
      <c r="AW190" s="30">
        <f t="shared" ca="1" si="766"/>
        <v>0</v>
      </c>
      <c r="AX190" s="30">
        <f t="shared" ca="1" si="766"/>
        <v>0</v>
      </c>
      <c r="AY190" s="30">
        <f t="shared" ca="1" si="766"/>
        <v>0</v>
      </c>
      <c r="AZ190" s="30">
        <f t="shared" ca="1" si="766"/>
        <v>0</v>
      </c>
      <c r="BA190" s="30">
        <f t="shared" ca="1" si="766"/>
        <v>0</v>
      </c>
      <c r="BB190" s="30">
        <f t="shared" ca="1" si="766"/>
        <v>0</v>
      </c>
      <c r="BC190" s="30">
        <f t="shared" ca="1" si="766"/>
        <v>0</v>
      </c>
      <c r="BD190" s="30">
        <f t="shared" ca="1" si="766"/>
        <v>0</v>
      </c>
      <c r="BE190" s="30">
        <f t="shared" ca="1" si="766"/>
        <v>0</v>
      </c>
      <c r="BF190" s="30">
        <f t="shared" ca="1" si="766"/>
        <v>0</v>
      </c>
      <c r="BG190" s="30">
        <f t="shared" ca="1" si="766"/>
        <v>0</v>
      </c>
      <c r="BH190" s="30">
        <f t="shared" ca="1" si="766"/>
        <v>0</v>
      </c>
      <c r="BI190" s="30">
        <f t="shared" ca="1" si="766"/>
        <v>0</v>
      </c>
    </row>
    <row r="191" spans="2:61" outlineLevel="1" x14ac:dyDescent="0.35">
      <c r="B191" s="7" t="s">
        <v>376</v>
      </c>
      <c r="D191" s="59" t="s">
        <v>233</v>
      </c>
      <c r="E191" s="43">
        <f t="shared" ca="1" si="765"/>
        <v>-10.855253896850444</v>
      </c>
      <c r="F191" s="30">
        <f ca="1">F168+F184-F189+F190</f>
        <v>54.850690105724738</v>
      </c>
      <c r="G191" s="30">
        <f t="shared" ref="G191:BI191" ca="1" si="767">G168+G184-G189+G190</f>
        <v>0</v>
      </c>
      <c r="H191" s="30">
        <f t="shared" ca="1" si="767"/>
        <v>0</v>
      </c>
      <c r="I191" s="30">
        <f t="shared" ca="1" si="767"/>
        <v>0</v>
      </c>
      <c r="J191" s="30">
        <f t="shared" ca="1" si="767"/>
        <v>-17.332834919668798</v>
      </c>
      <c r="K191" s="30">
        <f t="shared" ca="1" si="767"/>
        <v>42.784272502293192</v>
      </c>
      <c r="L191" s="30">
        <f t="shared" ca="1" si="767"/>
        <v>81.780602669995631</v>
      </c>
      <c r="M191" s="30">
        <f t="shared" ca="1" si="767"/>
        <v>21.913409362370771</v>
      </c>
      <c r="N191" s="30">
        <f t="shared" ca="1" si="767"/>
        <v>3.8545055624612132</v>
      </c>
      <c r="O191" s="30">
        <f t="shared" ca="1" si="767"/>
        <v>-1.6705301690802798</v>
      </c>
      <c r="P191" s="30">
        <f t="shared" ca="1" si="767"/>
        <v>-3.4438076918328875</v>
      </c>
      <c r="Q191" s="30">
        <f t="shared" ca="1" si="767"/>
        <v>-69.259479324406925</v>
      </c>
      <c r="R191" s="30">
        <f t="shared" ca="1" si="767"/>
        <v>56.511213678914999</v>
      </c>
      <c r="S191" s="30">
        <f t="shared" ca="1" si="767"/>
        <v>13.238520799963794</v>
      </c>
      <c r="T191" s="30">
        <f t="shared" ca="1" si="767"/>
        <v>9.7471917168491018E-2</v>
      </c>
      <c r="U191" s="30">
        <f t="shared" ca="1" si="767"/>
        <v>-4.0132363455647919</v>
      </c>
      <c r="V191" s="30">
        <f t="shared" ca="1" si="767"/>
        <v>-5.4239371867803925</v>
      </c>
      <c r="W191" s="30">
        <f t="shared" ca="1" si="767"/>
        <v>-83.928477212856535</v>
      </c>
      <c r="X191" s="30">
        <f t="shared" ca="1" si="767"/>
        <v>61.470659110676877</v>
      </c>
      <c r="Y191" s="30">
        <f t="shared" ca="1" si="767"/>
        <v>13.126192697696865</v>
      </c>
      <c r="Z191" s="30">
        <f t="shared" ca="1" si="767"/>
        <v>-1.6048429772056352</v>
      </c>
      <c r="AA191" s="30">
        <f t="shared" ca="1" si="767"/>
        <v>-6.2626486414902161</v>
      </c>
      <c r="AB191" s="30">
        <f t="shared" ca="1" si="767"/>
        <v>-7.9093331833903449</v>
      </c>
      <c r="AC191" s="30">
        <f t="shared" ca="1" si="767"/>
        <v>-101.78245377088581</v>
      </c>
      <c r="AD191" s="30">
        <f t="shared" ca="1" si="767"/>
        <v>66.680152857775511</v>
      </c>
      <c r="AE191" s="30">
        <f t="shared" ca="1" si="767"/>
        <v>12.489418206179437</v>
      </c>
      <c r="AF191" s="30">
        <f t="shared" ca="1" si="767"/>
        <v>-4.0784264735077613</v>
      </c>
      <c r="AG191" s="30">
        <f t="shared" ca="1" si="767"/>
        <v>-9.3728009241226005</v>
      </c>
      <c r="AH191" s="30">
        <f t="shared" ca="1" si="767"/>
        <v>-11.298664883694755</v>
      </c>
      <c r="AI191" s="30">
        <f t="shared" ca="1" si="767"/>
        <v>0</v>
      </c>
      <c r="AJ191" s="30">
        <f t="shared" ca="1" si="767"/>
        <v>-69.221430666850452</v>
      </c>
      <c r="AK191" s="30">
        <f t="shared" ca="1" si="767"/>
        <v>23.642629108581644</v>
      </c>
      <c r="AL191" s="30">
        <f t="shared" ca="1" si="767"/>
        <v>-3.7717063523006971</v>
      </c>
      <c r="AM191" s="30">
        <f t="shared" ca="1" si="767"/>
        <v>-12.427028160362369</v>
      </c>
      <c r="AN191" s="30">
        <f t="shared" ca="1" si="767"/>
        <v>-15.471808055397815</v>
      </c>
      <c r="AO191" s="30">
        <f t="shared" ca="1" si="767"/>
        <v>0</v>
      </c>
      <c r="AP191" s="30">
        <f t="shared" ca="1" si="767"/>
        <v>0</v>
      </c>
      <c r="AQ191" s="30">
        <f t="shared" ca="1" si="767"/>
        <v>0</v>
      </c>
      <c r="AR191" s="30">
        <f t="shared" ca="1" si="767"/>
        <v>0</v>
      </c>
      <c r="AS191" s="30">
        <f t="shared" ca="1" si="767"/>
        <v>0</v>
      </c>
      <c r="AT191" s="30">
        <f t="shared" ca="1" si="767"/>
        <v>-35.021545537254497</v>
      </c>
      <c r="AU191" s="30">
        <f t="shared" ca="1" si="767"/>
        <v>-2.9842794901924203E-14</v>
      </c>
      <c r="AV191" s="30">
        <f t="shared" ca="1" si="767"/>
        <v>0</v>
      </c>
      <c r="AW191" s="30">
        <f t="shared" ca="1" si="767"/>
        <v>0</v>
      </c>
      <c r="AX191" s="30">
        <f t="shared" ca="1" si="767"/>
        <v>0</v>
      </c>
      <c r="AY191" s="30">
        <f t="shared" ca="1" si="767"/>
        <v>0</v>
      </c>
      <c r="AZ191" s="30">
        <f t="shared" ca="1" si="767"/>
        <v>0</v>
      </c>
      <c r="BA191" s="30">
        <f t="shared" ca="1" si="767"/>
        <v>0</v>
      </c>
      <c r="BB191" s="30">
        <f t="shared" ca="1" si="767"/>
        <v>0</v>
      </c>
      <c r="BC191" s="30">
        <f t="shared" ca="1" si="767"/>
        <v>0</v>
      </c>
      <c r="BD191" s="30">
        <f t="shared" ca="1" si="767"/>
        <v>0</v>
      </c>
      <c r="BE191" s="30">
        <f t="shared" ca="1" si="767"/>
        <v>0</v>
      </c>
      <c r="BF191" s="30">
        <f t="shared" ca="1" si="767"/>
        <v>0</v>
      </c>
      <c r="BG191" s="30">
        <f t="shared" ca="1" si="767"/>
        <v>0</v>
      </c>
      <c r="BH191" s="30">
        <f t="shared" ca="1" si="767"/>
        <v>0</v>
      </c>
      <c r="BI191" s="30">
        <f t="shared" ca="1" si="767"/>
        <v>0</v>
      </c>
    </row>
    <row r="192" spans="2:61" outlineLevel="1" x14ac:dyDescent="0.35">
      <c r="E192" s="43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</row>
    <row r="193" spans="1:61" ht="15" outlineLevel="1" thickBot="1" x14ac:dyDescent="0.4">
      <c r="A193" s="22" t="s">
        <v>377</v>
      </c>
      <c r="B193" s="22"/>
      <c r="C193" s="23"/>
      <c r="D193" s="23"/>
      <c r="E193" s="46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</row>
    <row r="194" spans="1:61" outlineLevel="1" x14ac:dyDescent="0.35">
      <c r="C194" t="s">
        <v>247</v>
      </c>
      <c r="D194" s="59" t="s">
        <v>233</v>
      </c>
      <c r="E194" s="43">
        <f>AVERAGE(F194:BI194)</f>
        <v>7.1428571428571432</v>
      </c>
      <c r="F194" s="30">
        <f>IF(F2&gt;=year_stop,0,assumptions!$E$282)</f>
        <v>10</v>
      </c>
      <c r="G194" s="30">
        <f>IF(G2&gt;=year_stop,0,assumptions!$E$282)</f>
        <v>10</v>
      </c>
      <c r="H194" s="30">
        <f>IF(H2&gt;=year_stop,0,assumptions!$E$282)</f>
        <v>10</v>
      </c>
      <c r="I194" s="30">
        <f>IF(I2&gt;=year_stop,0,assumptions!$E$282)</f>
        <v>10</v>
      </c>
      <c r="J194" s="30">
        <f>IF(J2&gt;=year_stop,0,assumptions!$E$282)</f>
        <v>10</v>
      </c>
      <c r="K194" s="30">
        <f>IF(K2&gt;=year_stop,0,assumptions!$E$282)</f>
        <v>10</v>
      </c>
      <c r="L194" s="30">
        <f>IF(L2&gt;=year_stop,0,assumptions!$E$282)</f>
        <v>10</v>
      </c>
      <c r="M194" s="30">
        <f>IF(M2&gt;=year_stop,0,assumptions!$E$282)</f>
        <v>10</v>
      </c>
      <c r="N194" s="30">
        <f>IF(N2&gt;=year_stop,0,assumptions!$E$282)</f>
        <v>10</v>
      </c>
      <c r="O194" s="30">
        <f>IF(O2&gt;=year_stop,0,assumptions!$E$282)</f>
        <v>10</v>
      </c>
      <c r="P194" s="30">
        <f>IF(P2&gt;=year_stop,0,assumptions!$E$282)</f>
        <v>10</v>
      </c>
      <c r="Q194" s="30">
        <f>IF(Q2&gt;=year_stop,0,assumptions!$E$282)</f>
        <v>10</v>
      </c>
      <c r="R194" s="30">
        <f>IF(R2&gt;=year_stop,0,assumptions!$E$282)</f>
        <v>10</v>
      </c>
      <c r="S194" s="30">
        <f>IF(S2&gt;=year_stop,0,assumptions!$E$282)</f>
        <v>10</v>
      </c>
      <c r="T194" s="30">
        <f>IF(T2&gt;=year_stop,0,assumptions!$E$282)</f>
        <v>10</v>
      </c>
      <c r="U194" s="30">
        <f>IF(U2&gt;=year_stop,0,assumptions!$E$282)</f>
        <v>10</v>
      </c>
      <c r="V194" s="30">
        <f>IF(V2&gt;=year_stop,0,assumptions!$E$282)</f>
        <v>10</v>
      </c>
      <c r="W194" s="30">
        <f>IF(W2&gt;=year_stop,0,assumptions!$E$282)</f>
        <v>10</v>
      </c>
      <c r="X194" s="30">
        <f>IF(X2&gt;=year_stop,0,assumptions!$E$282)</f>
        <v>10</v>
      </c>
      <c r="Y194" s="30">
        <f>IF(Y2&gt;=year_stop,0,assumptions!$E$282)</f>
        <v>10</v>
      </c>
      <c r="Z194" s="30">
        <f>IF(Z2&gt;=year_stop,0,assumptions!$E$282)</f>
        <v>10</v>
      </c>
      <c r="AA194" s="30">
        <f>IF(AA2&gt;=year_stop,0,assumptions!$E$282)</f>
        <v>10</v>
      </c>
      <c r="AB194" s="30">
        <f>IF(AB2&gt;=year_stop,0,assumptions!$E$282)</f>
        <v>10</v>
      </c>
      <c r="AC194" s="30">
        <f>IF(AC2&gt;=year_stop,0,assumptions!$E$282)</f>
        <v>10</v>
      </c>
      <c r="AD194" s="30">
        <f>IF(AD2&gt;=year_stop,0,assumptions!$E$282)</f>
        <v>10</v>
      </c>
      <c r="AE194" s="30">
        <f>IF(AE2&gt;=year_stop,0,assumptions!$E$282)</f>
        <v>10</v>
      </c>
      <c r="AF194" s="30">
        <f>IF(AF2&gt;=year_stop,0,assumptions!$E$282)</f>
        <v>10</v>
      </c>
      <c r="AG194" s="30">
        <f>IF(AG2&gt;=year_stop,0,assumptions!$E$282)</f>
        <v>10</v>
      </c>
      <c r="AH194" s="30">
        <f>IF(AH2&gt;=year_stop,0,assumptions!$E$282)</f>
        <v>10</v>
      </c>
      <c r="AI194" s="30">
        <f>IF(AI2&gt;=year_stop,0,assumptions!$E$282)</f>
        <v>10</v>
      </c>
      <c r="AJ194" s="30">
        <f>IF(AJ2&gt;=year_stop,0,assumptions!$E$282)</f>
        <v>10</v>
      </c>
      <c r="AK194" s="30">
        <f>IF(AK2&gt;=year_stop,0,assumptions!$E$282)</f>
        <v>10</v>
      </c>
      <c r="AL194" s="30">
        <f>IF(AL2&gt;=year_stop,0,assumptions!$E$282)</f>
        <v>10</v>
      </c>
      <c r="AM194" s="30">
        <f>IF(AM2&gt;=year_stop,0,assumptions!$E$282)</f>
        <v>10</v>
      </c>
      <c r="AN194" s="30">
        <f>IF(AN2&gt;=year_stop,0,assumptions!$E$282)</f>
        <v>10</v>
      </c>
      <c r="AO194" s="30">
        <f>IF(AO2&gt;=year_stop,0,assumptions!$E$282)</f>
        <v>10</v>
      </c>
      <c r="AP194" s="30">
        <f>IF(AP2&gt;=year_stop,0,assumptions!$E$282)</f>
        <v>10</v>
      </c>
      <c r="AQ194" s="30">
        <f>IF(AQ2&gt;=year_stop,0,assumptions!$E$282)</f>
        <v>10</v>
      </c>
      <c r="AR194" s="30">
        <f>IF(AR2&gt;=year_stop,0,assumptions!$E$282)</f>
        <v>10</v>
      </c>
      <c r="AS194" s="30">
        <f>IF(AS2&gt;=year_stop,0,assumptions!$E$282)</f>
        <v>10</v>
      </c>
      <c r="AT194" s="30">
        <f>IF(AT2&gt;=year_stop,0,assumptions!$E$282)</f>
        <v>0</v>
      </c>
      <c r="AU194" s="30">
        <f>IF(AU2&gt;=year_stop,0,assumptions!$E$282)</f>
        <v>0</v>
      </c>
      <c r="AV194" s="30">
        <f>IF(AV2&gt;=year_stop,0,assumptions!$E$282)</f>
        <v>0</v>
      </c>
      <c r="AW194" s="30">
        <f>IF(AW2&gt;=year_stop,0,assumptions!$E$282)</f>
        <v>0</v>
      </c>
      <c r="AX194" s="30">
        <f>IF(AX2&gt;=year_stop,0,assumptions!$E$282)</f>
        <v>0</v>
      </c>
      <c r="AY194" s="30">
        <f>IF(AY2&gt;=year_stop,0,assumptions!$E$282)</f>
        <v>0</v>
      </c>
      <c r="AZ194" s="30">
        <f>IF(AZ2&gt;=year_stop,0,assumptions!$E$282)</f>
        <v>0</v>
      </c>
      <c r="BA194" s="30">
        <f>IF(BA2&gt;=year_stop,0,assumptions!$E$282)</f>
        <v>0</v>
      </c>
      <c r="BB194" s="30">
        <f>IF(BB2&gt;=year_stop,0,assumptions!$E$282)</f>
        <v>0</v>
      </c>
      <c r="BC194" s="30">
        <f>IF(BC2&gt;=year_stop,0,assumptions!$E$282)</f>
        <v>0</v>
      </c>
      <c r="BD194" s="30">
        <f>IF(BD2&gt;=year_stop,0,assumptions!$E$282)</f>
        <v>0</v>
      </c>
      <c r="BE194" s="30">
        <f>IF(BE2&gt;=year_stop,0,assumptions!$E$282)</f>
        <v>0</v>
      </c>
      <c r="BF194" s="30">
        <f>IF(BF2&gt;=year_stop,0,assumptions!$E$282)</f>
        <v>0</v>
      </c>
      <c r="BG194" s="30">
        <f>IF(BG2&gt;=year_stop,0,assumptions!$E$282)</f>
        <v>0</v>
      </c>
      <c r="BH194" s="30">
        <f>IF(BH2&gt;=year_stop,0,assumptions!$E$282)</f>
        <v>0</v>
      </c>
      <c r="BI194" s="30">
        <f>IF(BI2&gt;=year_stop,0,assumptions!$E$282)</f>
        <v>0</v>
      </c>
    </row>
    <row r="195" spans="1:61" outlineLevel="1" x14ac:dyDescent="0.35">
      <c r="C195" t="s">
        <v>240</v>
      </c>
      <c r="D195" s="59" t="s">
        <v>233</v>
      </c>
      <c r="E195" s="43">
        <f t="shared" ref="E195:E197" ca="1" si="768">SUM(F195:BI195)</f>
        <v>4611.9087117955614</v>
      </c>
      <c r="F195" s="9">
        <f>assumptions!E285</f>
        <v>10.855253896850449</v>
      </c>
      <c r="G195" s="9">
        <f t="shared" ref="G195:AL195" ca="1" si="769">IF(F2&gt;year_stop,0,F197)</f>
        <v>65.705944002575194</v>
      </c>
      <c r="H195" s="9">
        <f t="shared" ca="1" si="769"/>
        <v>65.705944002575194</v>
      </c>
      <c r="I195" s="9">
        <f t="shared" ca="1" si="769"/>
        <v>65.705944002575194</v>
      </c>
      <c r="J195" s="9">
        <f t="shared" ca="1" si="769"/>
        <v>65.705944002575194</v>
      </c>
      <c r="K195" s="9">
        <f t="shared" ca="1" si="769"/>
        <v>48.373109082906396</v>
      </c>
      <c r="L195" s="9">
        <f t="shared" ca="1" si="769"/>
        <v>91.157381585199587</v>
      </c>
      <c r="M195" s="9">
        <f t="shared" ca="1" si="769"/>
        <v>172.9379842551952</v>
      </c>
      <c r="N195" s="9">
        <f t="shared" ca="1" si="769"/>
        <v>194.85139361756598</v>
      </c>
      <c r="O195" s="9">
        <f t="shared" ca="1" si="769"/>
        <v>198.70589918002719</v>
      </c>
      <c r="P195" s="9">
        <f t="shared" ca="1" si="769"/>
        <v>197.03536901094691</v>
      </c>
      <c r="Q195" s="9">
        <f t="shared" ca="1" si="769"/>
        <v>193.59156131911402</v>
      </c>
      <c r="R195" s="9">
        <f t="shared" ca="1" si="769"/>
        <v>124.3320819947071</v>
      </c>
      <c r="S195" s="9">
        <f t="shared" ca="1" si="769"/>
        <v>180.84329567362209</v>
      </c>
      <c r="T195" s="9">
        <f t="shared" ca="1" si="769"/>
        <v>194.08181647358589</v>
      </c>
      <c r="U195" s="9">
        <f t="shared" ca="1" si="769"/>
        <v>194.17928839075438</v>
      </c>
      <c r="V195" s="9">
        <f t="shared" ca="1" si="769"/>
        <v>190.16605204518959</v>
      </c>
      <c r="W195" s="9">
        <f t="shared" ca="1" si="769"/>
        <v>184.7421148584092</v>
      </c>
      <c r="X195" s="9">
        <f t="shared" ca="1" si="769"/>
        <v>100.81363764555266</v>
      </c>
      <c r="Y195" s="9">
        <f t="shared" ca="1" si="769"/>
        <v>162.28429675622954</v>
      </c>
      <c r="Z195" s="9">
        <f t="shared" ca="1" si="769"/>
        <v>175.4104894539264</v>
      </c>
      <c r="AA195" s="9">
        <f t="shared" ca="1" si="769"/>
        <v>173.80564647672077</v>
      </c>
      <c r="AB195" s="9">
        <f t="shared" ca="1" si="769"/>
        <v>167.54299783523055</v>
      </c>
      <c r="AC195" s="9">
        <f t="shared" ca="1" si="769"/>
        <v>159.63366465184021</v>
      </c>
      <c r="AD195" s="9">
        <f t="shared" ca="1" si="769"/>
        <v>57.851210880954397</v>
      </c>
      <c r="AE195" s="9">
        <f t="shared" ca="1" si="769"/>
        <v>124.53136373872991</v>
      </c>
      <c r="AF195" s="9">
        <f t="shared" ca="1" si="769"/>
        <v>137.02078194490934</v>
      </c>
      <c r="AG195" s="9">
        <f t="shared" ca="1" si="769"/>
        <v>132.94235547140158</v>
      </c>
      <c r="AH195" s="9">
        <f t="shared" ca="1" si="769"/>
        <v>123.56955454727898</v>
      </c>
      <c r="AI195" s="9">
        <f t="shared" ca="1" si="769"/>
        <v>112.27088966358423</v>
      </c>
      <c r="AJ195" s="9">
        <f t="shared" ca="1" si="769"/>
        <v>112.27088966358423</v>
      </c>
      <c r="AK195" s="9">
        <f t="shared" ca="1" si="769"/>
        <v>43.049458996733776</v>
      </c>
      <c r="AL195" s="9">
        <f t="shared" ca="1" si="769"/>
        <v>66.69208810531542</v>
      </c>
      <c r="AM195" s="9">
        <f t="shared" ref="AM195:BI195" ca="1" si="770">IF(AL2&gt;year_stop,0,AL197)</f>
        <v>62.920381753014723</v>
      </c>
      <c r="AN195" s="9">
        <f t="shared" ca="1" si="770"/>
        <v>50.493353592652355</v>
      </c>
      <c r="AO195" s="9">
        <f t="shared" ca="1" si="770"/>
        <v>35.021545537254539</v>
      </c>
      <c r="AP195" s="9">
        <f t="shared" ca="1" si="770"/>
        <v>35.021545537254539</v>
      </c>
      <c r="AQ195" s="9">
        <f t="shared" ca="1" si="770"/>
        <v>35.021545537254539</v>
      </c>
      <c r="AR195" s="9">
        <f t="shared" ca="1" si="770"/>
        <v>35.021545537254539</v>
      </c>
      <c r="AS195" s="9">
        <f t="shared" ca="1" si="770"/>
        <v>35.021545537254539</v>
      </c>
      <c r="AT195" s="9">
        <f t="shared" ca="1" si="770"/>
        <v>35.021545537254539</v>
      </c>
      <c r="AU195" s="9">
        <f t="shared" ca="1" si="770"/>
        <v>4.2632564145606011E-14</v>
      </c>
      <c r="AV195" s="9">
        <f t="shared" si="770"/>
        <v>0</v>
      </c>
      <c r="AW195" s="9">
        <f t="shared" si="770"/>
        <v>0</v>
      </c>
      <c r="AX195" s="9">
        <f t="shared" si="770"/>
        <v>0</v>
      </c>
      <c r="AY195" s="9">
        <f t="shared" si="770"/>
        <v>0</v>
      </c>
      <c r="AZ195" s="9">
        <f t="shared" si="770"/>
        <v>0</v>
      </c>
      <c r="BA195" s="9">
        <f t="shared" si="770"/>
        <v>0</v>
      </c>
      <c r="BB195" s="9">
        <f t="shared" si="770"/>
        <v>0</v>
      </c>
      <c r="BC195" s="9">
        <f t="shared" si="770"/>
        <v>0</v>
      </c>
      <c r="BD195" s="9">
        <f t="shared" si="770"/>
        <v>0</v>
      </c>
      <c r="BE195" s="9">
        <f t="shared" si="770"/>
        <v>0</v>
      </c>
      <c r="BF195" s="9">
        <f t="shared" si="770"/>
        <v>0</v>
      </c>
      <c r="BG195" s="9">
        <f t="shared" si="770"/>
        <v>0</v>
      </c>
      <c r="BH195" s="9">
        <f t="shared" si="770"/>
        <v>0</v>
      </c>
      <c r="BI195" s="9">
        <f t="shared" si="770"/>
        <v>0</v>
      </c>
    </row>
    <row r="196" spans="1:61" outlineLevel="1" x14ac:dyDescent="0.35">
      <c r="C196" t="s">
        <v>378</v>
      </c>
      <c r="D196" s="59" t="s">
        <v>233</v>
      </c>
      <c r="E196" s="43">
        <f t="shared" ca="1" si="768"/>
        <v>-10.855253896850444</v>
      </c>
      <c r="F196" s="30">
        <f t="shared" ref="F196:BI196" ca="1" si="771">F191</f>
        <v>54.850690105724738</v>
      </c>
      <c r="G196" s="30">
        <f t="shared" ca="1" si="771"/>
        <v>0</v>
      </c>
      <c r="H196" s="30">
        <f t="shared" ca="1" si="771"/>
        <v>0</v>
      </c>
      <c r="I196" s="30">
        <f t="shared" ca="1" si="771"/>
        <v>0</v>
      </c>
      <c r="J196" s="30">
        <f t="shared" ca="1" si="771"/>
        <v>-17.332834919668798</v>
      </c>
      <c r="K196" s="30">
        <f t="shared" ca="1" si="771"/>
        <v>42.784272502293192</v>
      </c>
      <c r="L196" s="30">
        <f t="shared" ca="1" si="771"/>
        <v>81.780602669995631</v>
      </c>
      <c r="M196" s="30">
        <f t="shared" ca="1" si="771"/>
        <v>21.913409362370771</v>
      </c>
      <c r="N196" s="30">
        <f t="shared" ca="1" si="771"/>
        <v>3.8545055624612132</v>
      </c>
      <c r="O196" s="30">
        <f t="shared" ca="1" si="771"/>
        <v>-1.6705301690802798</v>
      </c>
      <c r="P196" s="30">
        <f t="shared" ca="1" si="771"/>
        <v>-3.4438076918328875</v>
      </c>
      <c r="Q196" s="30">
        <f t="shared" ca="1" si="771"/>
        <v>-69.259479324406925</v>
      </c>
      <c r="R196" s="30">
        <f t="shared" ca="1" si="771"/>
        <v>56.511213678914999</v>
      </c>
      <c r="S196" s="30">
        <f t="shared" ca="1" si="771"/>
        <v>13.238520799963794</v>
      </c>
      <c r="T196" s="30">
        <f t="shared" ca="1" si="771"/>
        <v>9.7471917168491018E-2</v>
      </c>
      <c r="U196" s="30">
        <f t="shared" ca="1" si="771"/>
        <v>-4.0132363455647919</v>
      </c>
      <c r="V196" s="30">
        <f t="shared" ca="1" si="771"/>
        <v>-5.4239371867803925</v>
      </c>
      <c r="W196" s="30">
        <f t="shared" ca="1" si="771"/>
        <v>-83.928477212856535</v>
      </c>
      <c r="X196" s="30">
        <f t="shared" ca="1" si="771"/>
        <v>61.470659110676877</v>
      </c>
      <c r="Y196" s="30">
        <f t="shared" ca="1" si="771"/>
        <v>13.126192697696865</v>
      </c>
      <c r="Z196" s="30">
        <f t="shared" ca="1" si="771"/>
        <v>-1.6048429772056352</v>
      </c>
      <c r="AA196" s="30">
        <f t="shared" ca="1" si="771"/>
        <v>-6.2626486414902161</v>
      </c>
      <c r="AB196" s="30">
        <f t="shared" ca="1" si="771"/>
        <v>-7.9093331833903449</v>
      </c>
      <c r="AC196" s="30">
        <f t="shared" ca="1" si="771"/>
        <v>-101.78245377088581</v>
      </c>
      <c r="AD196" s="30">
        <f t="shared" ca="1" si="771"/>
        <v>66.680152857775511</v>
      </c>
      <c r="AE196" s="30">
        <f t="shared" ca="1" si="771"/>
        <v>12.489418206179437</v>
      </c>
      <c r="AF196" s="30">
        <f t="shared" ca="1" si="771"/>
        <v>-4.0784264735077613</v>
      </c>
      <c r="AG196" s="30">
        <f t="shared" ca="1" si="771"/>
        <v>-9.3728009241226005</v>
      </c>
      <c r="AH196" s="30">
        <f t="shared" ca="1" si="771"/>
        <v>-11.298664883694755</v>
      </c>
      <c r="AI196" s="30">
        <f t="shared" ca="1" si="771"/>
        <v>0</v>
      </c>
      <c r="AJ196" s="30">
        <f t="shared" ca="1" si="771"/>
        <v>-69.221430666850452</v>
      </c>
      <c r="AK196" s="30">
        <f t="shared" ca="1" si="771"/>
        <v>23.642629108581644</v>
      </c>
      <c r="AL196" s="30">
        <f t="shared" ca="1" si="771"/>
        <v>-3.7717063523006971</v>
      </c>
      <c r="AM196" s="30">
        <f t="shared" ca="1" si="771"/>
        <v>-12.427028160362369</v>
      </c>
      <c r="AN196" s="30">
        <f t="shared" ca="1" si="771"/>
        <v>-15.471808055397815</v>
      </c>
      <c r="AO196" s="30">
        <f t="shared" ca="1" si="771"/>
        <v>0</v>
      </c>
      <c r="AP196" s="30">
        <f t="shared" ca="1" si="771"/>
        <v>0</v>
      </c>
      <c r="AQ196" s="30">
        <f t="shared" ca="1" si="771"/>
        <v>0</v>
      </c>
      <c r="AR196" s="30">
        <f t="shared" ca="1" si="771"/>
        <v>0</v>
      </c>
      <c r="AS196" s="30">
        <f t="shared" ca="1" si="771"/>
        <v>0</v>
      </c>
      <c r="AT196" s="30">
        <f t="shared" ca="1" si="771"/>
        <v>-35.021545537254497</v>
      </c>
      <c r="AU196" s="30">
        <f t="shared" ca="1" si="771"/>
        <v>-2.9842794901924203E-14</v>
      </c>
      <c r="AV196" s="30">
        <f t="shared" ca="1" si="771"/>
        <v>0</v>
      </c>
      <c r="AW196" s="30">
        <f t="shared" ca="1" si="771"/>
        <v>0</v>
      </c>
      <c r="AX196" s="30">
        <f t="shared" ca="1" si="771"/>
        <v>0</v>
      </c>
      <c r="AY196" s="30">
        <f t="shared" ca="1" si="771"/>
        <v>0</v>
      </c>
      <c r="AZ196" s="30">
        <f t="shared" ca="1" si="771"/>
        <v>0</v>
      </c>
      <c r="BA196" s="30">
        <f t="shared" ca="1" si="771"/>
        <v>0</v>
      </c>
      <c r="BB196" s="30">
        <f t="shared" ca="1" si="771"/>
        <v>0</v>
      </c>
      <c r="BC196" s="30">
        <f t="shared" ca="1" si="771"/>
        <v>0</v>
      </c>
      <c r="BD196" s="30">
        <f t="shared" ca="1" si="771"/>
        <v>0</v>
      </c>
      <c r="BE196" s="30">
        <f t="shared" ca="1" si="771"/>
        <v>0</v>
      </c>
      <c r="BF196" s="30">
        <f t="shared" ca="1" si="771"/>
        <v>0</v>
      </c>
      <c r="BG196" s="30">
        <f t="shared" ca="1" si="771"/>
        <v>0</v>
      </c>
      <c r="BH196" s="30">
        <f t="shared" ca="1" si="771"/>
        <v>0</v>
      </c>
      <c r="BI196" s="30">
        <f t="shared" ca="1" si="771"/>
        <v>0</v>
      </c>
    </row>
    <row r="197" spans="1:61" outlineLevel="1" x14ac:dyDescent="0.35">
      <c r="C197" t="s">
        <v>267</v>
      </c>
      <c r="D197" s="59" t="s">
        <v>233</v>
      </c>
      <c r="E197" s="43">
        <f t="shared" ca="1" si="768"/>
        <v>4601.0534578987108</v>
      </c>
      <c r="F197" s="9">
        <f ca="1">ABS(F195+F196)</f>
        <v>65.705944002575194</v>
      </c>
      <c r="G197" s="9">
        <f t="shared" ref="G197:BI197" ca="1" si="772">ABS(G195+G196)</f>
        <v>65.705944002575194</v>
      </c>
      <c r="H197" s="9">
        <f t="shared" ca="1" si="772"/>
        <v>65.705944002575194</v>
      </c>
      <c r="I197" s="9">
        <f t="shared" ca="1" si="772"/>
        <v>65.705944002575194</v>
      </c>
      <c r="J197" s="9">
        <f t="shared" ca="1" si="772"/>
        <v>48.373109082906396</v>
      </c>
      <c r="K197" s="9">
        <f t="shared" ca="1" si="772"/>
        <v>91.157381585199587</v>
      </c>
      <c r="L197" s="9">
        <f t="shared" ca="1" si="772"/>
        <v>172.9379842551952</v>
      </c>
      <c r="M197" s="9">
        <f t="shared" ca="1" si="772"/>
        <v>194.85139361756598</v>
      </c>
      <c r="N197" s="9">
        <f t="shared" ca="1" si="772"/>
        <v>198.70589918002719</v>
      </c>
      <c r="O197" s="9">
        <f t="shared" ca="1" si="772"/>
        <v>197.03536901094691</v>
      </c>
      <c r="P197" s="9">
        <f t="shared" ca="1" si="772"/>
        <v>193.59156131911402</v>
      </c>
      <c r="Q197" s="9">
        <f t="shared" ca="1" si="772"/>
        <v>124.3320819947071</v>
      </c>
      <c r="R197" s="9">
        <f t="shared" ca="1" si="772"/>
        <v>180.84329567362209</v>
      </c>
      <c r="S197" s="9">
        <f t="shared" ca="1" si="772"/>
        <v>194.08181647358589</v>
      </c>
      <c r="T197" s="9">
        <f t="shared" ca="1" si="772"/>
        <v>194.17928839075438</v>
      </c>
      <c r="U197" s="9">
        <f t="shared" ca="1" si="772"/>
        <v>190.16605204518959</v>
      </c>
      <c r="V197" s="9">
        <f t="shared" ca="1" si="772"/>
        <v>184.7421148584092</v>
      </c>
      <c r="W197" s="9">
        <f t="shared" ca="1" si="772"/>
        <v>100.81363764555266</v>
      </c>
      <c r="X197" s="9">
        <f t="shared" ca="1" si="772"/>
        <v>162.28429675622954</v>
      </c>
      <c r="Y197" s="9">
        <f t="shared" ca="1" si="772"/>
        <v>175.4104894539264</v>
      </c>
      <c r="Z197" s="9">
        <f t="shared" ca="1" si="772"/>
        <v>173.80564647672077</v>
      </c>
      <c r="AA197" s="9">
        <f t="shared" ca="1" si="772"/>
        <v>167.54299783523055</v>
      </c>
      <c r="AB197" s="9">
        <f t="shared" ca="1" si="772"/>
        <v>159.63366465184021</v>
      </c>
      <c r="AC197" s="9">
        <f t="shared" ca="1" si="772"/>
        <v>57.851210880954397</v>
      </c>
      <c r="AD197" s="9">
        <f t="shared" ca="1" si="772"/>
        <v>124.53136373872991</v>
      </c>
      <c r="AE197" s="9">
        <f t="shared" ca="1" si="772"/>
        <v>137.02078194490934</v>
      </c>
      <c r="AF197" s="9">
        <f t="shared" ca="1" si="772"/>
        <v>132.94235547140158</v>
      </c>
      <c r="AG197" s="9">
        <f t="shared" ca="1" si="772"/>
        <v>123.56955454727898</v>
      </c>
      <c r="AH197" s="9">
        <f t="shared" ca="1" si="772"/>
        <v>112.27088966358423</v>
      </c>
      <c r="AI197" s="9">
        <f t="shared" ca="1" si="772"/>
        <v>112.27088966358423</v>
      </c>
      <c r="AJ197" s="9">
        <f t="shared" ca="1" si="772"/>
        <v>43.049458996733776</v>
      </c>
      <c r="AK197" s="9">
        <f t="shared" ca="1" si="772"/>
        <v>66.69208810531542</v>
      </c>
      <c r="AL197" s="9">
        <f t="shared" ca="1" si="772"/>
        <v>62.920381753014723</v>
      </c>
      <c r="AM197" s="9">
        <f t="shared" ca="1" si="772"/>
        <v>50.493353592652355</v>
      </c>
      <c r="AN197" s="9">
        <f t="shared" ca="1" si="772"/>
        <v>35.021545537254539</v>
      </c>
      <c r="AO197" s="9">
        <f t="shared" ca="1" si="772"/>
        <v>35.021545537254539</v>
      </c>
      <c r="AP197" s="9">
        <f t="shared" ca="1" si="772"/>
        <v>35.021545537254539</v>
      </c>
      <c r="AQ197" s="9">
        <f t="shared" ca="1" si="772"/>
        <v>35.021545537254539</v>
      </c>
      <c r="AR197" s="9">
        <f t="shared" ca="1" si="772"/>
        <v>35.021545537254539</v>
      </c>
      <c r="AS197" s="9">
        <f t="shared" ca="1" si="772"/>
        <v>35.021545537254539</v>
      </c>
      <c r="AT197" s="9">
        <f t="shared" ca="1" si="772"/>
        <v>4.2632564145606011E-14</v>
      </c>
      <c r="AU197" s="9">
        <f t="shared" ca="1" si="772"/>
        <v>1.2789769243681808E-14</v>
      </c>
      <c r="AV197" s="9">
        <f t="shared" ca="1" si="772"/>
        <v>0</v>
      </c>
      <c r="AW197" s="9">
        <f t="shared" ca="1" si="772"/>
        <v>0</v>
      </c>
      <c r="AX197" s="9">
        <f t="shared" ca="1" si="772"/>
        <v>0</v>
      </c>
      <c r="AY197" s="9">
        <f t="shared" ca="1" si="772"/>
        <v>0</v>
      </c>
      <c r="AZ197" s="9">
        <f t="shared" ca="1" si="772"/>
        <v>0</v>
      </c>
      <c r="BA197" s="9">
        <f t="shared" ca="1" si="772"/>
        <v>0</v>
      </c>
      <c r="BB197" s="9">
        <f t="shared" ca="1" si="772"/>
        <v>0</v>
      </c>
      <c r="BC197" s="9">
        <f t="shared" ca="1" si="772"/>
        <v>0</v>
      </c>
      <c r="BD197" s="9">
        <f t="shared" ca="1" si="772"/>
        <v>0</v>
      </c>
      <c r="BE197" s="9">
        <f t="shared" ca="1" si="772"/>
        <v>0</v>
      </c>
      <c r="BF197" s="9">
        <f t="shared" ca="1" si="772"/>
        <v>0</v>
      </c>
      <c r="BG197" s="9">
        <f t="shared" ca="1" si="772"/>
        <v>0</v>
      </c>
      <c r="BH197" s="9">
        <f t="shared" ca="1" si="772"/>
        <v>0</v>
      </c>
      <c r="BI197" s="9">
        <f t="shared" ca="1" si="772"/>
        <v>0</v>
      </c>
    </row>
    <row r="198" spans="1:61" outlineLevel="1" x14ac:dyDescent="0.35">
      <c r="C198" s="56" t="s">
        <v>259</v>
      </c>
      <c r="E198" s="107">
        <f ca="1">COUNTIF(F197:BI197,"&lt;0")</f>
        <v>0</v>
      </c>
    </row>
    <row r="199" spans="1:61" ht="15" outlineLevel="1" thickBot="1" x14ac:dyDescent="0.4">
      <c r="A199" s="22" t="s">
        <v>379</v>
      </c>
      <c r="B199" s="22"/>
      <c r="C199" s="23"/>
      <c r="D199" s="23"/>
      <c r="E199" s="21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</row>
    <row r="200" spans="1:61" outlineLevel="1" x14ac:dyDescent="0.35"/>
    <row r="201" spans="1:61" ht="15" outlineLevel="1" thickBot="1" x14ac:dyDescent="0.4">
      <c r="A201" s="22" t="s">
        <v>258</v>
      </c>
      <c r="B201" s="22"/>
      <c r="C201" s="23"/>
      <c r="D201" s="23"/>
      <c r="E201" s="21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</row>
    <row r="202" spans="1:61" outlineLevel="1" x14ac:dyDescent="0.35">
      <c r="C202" t="s">
        <v>240</v>
      </c>
      <c r="D202" s="59" t="s">
        <v>233</v>
      </c>
      <c r="E202" s="15">
        <f ca="1">AVERAGE(F202:BI202)</f>
        <v>2152.169773837315</v>
      </c>
      <c r="F202" s="9">
        <f>assumptions!E295</f>
        <v>726.52215729049703</v>
      </c>
      <c r="G202" s="5">
        <f ca="1">F205</f>
        <v>859.91231858359208</v>
      </c>
      <c r="H202" s="5">
        <f t="shared" ref="H202" ca="1" si="773">G205</f>
        <v>1098.3917503578693</v>
      </c>
      <c r="I202" s="5">
        <f t="shared" ref="I202" ca="1" si="774">H205</f>
        <v>1301.7188324749357</v>
      </c>
      <c r="J202" s="5">
        <f t="shared" ref="J202" ca="1" si="775">I205</f>
        <v>1469.5926018825235</v>
      </c>
      <c r="K202" s="5">
        <f t="shared" ref="K202" ca="1" si="776">J205</f>
        <v>1741.1187807656861</v>
      </c>
      <c r="L202" s="5">
        <f t="shared" ref="L202" ca="1" si="777">K205</f>
        <v>1912.2460614702018</v>
      </c>
      <c r="M202" s="5">
        <f t="shared" ref="M202" ca="1" si="778">L205</f>
        <v>1953.8627242950854</v>
      </c>
      <c r="N202" s="5">
        <f t="shared" ref="N202" ca="1" si="779">M205</f>
        <v>1941.5825446719709</v>
      </c>
      <c r="O202" s="5">
        <f t="shared" ref="O202" ca="1" si="780">N205</f>
        <v>1916.7171744985067</v>
      </c>
      <c r="P202" s="5">
        <f t="shared" ref="P202" ca="1" si="781">O205</f>
        <v>1891.3540281357018</v>
      </c>
      <c r="Q202" s="5">
        <f t="shared" ref="Q202" ca="1" si="782">P205</f>
        <v>1868.843659633118</v>
      </c>
      <c r="R202" s="5">
        <f t="shared" ref="R202" ca="1" si="783">Q205</f>
        <v>1986.3012272818364</v>
      </c>
      <c r="S202" s="5">
        <f t="shared" ref="S202" ca="1" si="784">R205</f>
        <v>2024.8930502032385</v>
      </c>
      <c r="T202" s="5">
        <f t="shared" ref="T202" ca="1" si="785">S205</f>
        <v>2024.8151200924731</v>
      </c>
      <c r="U202" s="5">
        <f t="shared" ref="U202" ca="1" si="786">T205</f>
        <v>2015.8530443298857</v>
      </c>
      <c r="V202" s="5">
        <f t="shared" ref="V202" ca="1" si="787">U205</f>
        <v>2006.7268515898277</v>
      </c>
      <c r="W202" s="5">
        <f t="shared" ref="W202" ca="1" si="788">V205</f>
        <v>1999.8584789107329</v>
      </c>
      <c r="X202" s="5">
        <f t="shared" ref="X202" ca="1" si="789">W205</f>
        <v>2158.8085661940781</v>
      </c>
      <c r="Y202" s="5">
        <f t="shared" ref="Y202" ca="1" si="790">X205</f>
        <v>2216.5965194766673</v>
      </c>
      <c r="Z202" s="5">
        <f t="shared" ref="Z202" ca="1" si="791">Y205</f>
        <v>2230.2061315402411</v>
      </c>
      <c r="AA202" s="5">
        <f t="shared" ref="AA202" ca="1" si="792">Z205</f>
        <v>2232.9676266934025</v>
      </c>
      <c r="AB202" s="5">
        <f t="shared" ref="AB202" ca="1" si="793">AA205</f>
        <v>2234.7011243106831</v>
      </c>
      <c r="AC202" s="5">
        <f t="shared" ref="AC202" ca="1" si="794">AB205</f>
        <v>2238.1918201263975</v>
      </c>
      <c r="AD202" s="5">
        <f t="shared" ref="AD202" ca="1" si="795">AC205</f>
        <v>2438.9985184477205</v>
      </c>
      <c r="AE202" s="5">
        <f t="shared" ref="AE202" ca="1" si="796">AD205</f>
        <v>2512.2386666730063</v>
      </c>
      <c r="AF202" s="5">
        <f t="shared" ref="AF202" ca="1" si="797">AE205</f>
        <v>2535.5848845835726</v>
      </c>
      <c r="AG202" s="5">
        <f t="shared" ref="AG202" ca="1" si="798">AF205</f>
        <v>2546.3888798048233</v>
      </c>
      <c r="AH202" s="5">
        <f t="shared" ref="AH202" ca="1" si="799">AG205</f>
        <v>2555.6825687389446</v>
      </c>
      <c r="AI202" s="5">
        <f t="shared" ref="AI202" ca="1" si="800">AH205</f>
        <v>2566.6196870296799</v>
      </c>
      <c r="AJ202" s="5">
        <f t="shared" ref="AJ202" ca="1" si="801">AI205</f>
        <v>2760.3526043709917</v>
      </c>
      <c r="AK202" s="5">
        <f t="shared" ref="AK202" ca="1" si="802">AJ205</f>
        <v>2882.3228498676167</v>
      </c>
      <c r="AL202" s="5">
        <f t="shared" ref="AL202" ca="1" si="803">AK205</f>
        <v>2925.8191764182875</v>
      </c>
      <c r="AM202" s="5">
        <f t="shared" ref="AM202" ca="1" si="804">AL205</f>
        <v>2946.4255241276228</v>
      </c>
      <c r="AN202" s="5">
        <f t="shared" ref="AN202" ca="1" si="805">AM205</f>
        <v>2962.6422315139316</v>
      </c>
      <c r="AO202" s="5">
        <f t="shared" ref="AO202" ca="1" si="806">AN205</f>
        <v>2979.8505216566687</v>
      </c>
      <c r="AP202" s="5">
        <f t="shared" ref="AP202" ca="1" si="807">AO205</f>
        <v>2965.5733239386318</v>
      </c>
    </row>
    <row r="203" spans="1:61" outlineLevel="1" x14ac:dyDescent="0.35">
      <c r="C203" t="s">
        <v>354</v>
      </c>
      <c r="D203" s="59" t="s">
        <v>233</v>
      </c>
      <c r="E203" s="15">
        <f ca="1">SUM(F203:BI203)</f>
        <v>11056.955944652997</v>
      </c>
      <c r="F203" s="35">
        <f t="shared" ref="F203:AP203" ca="1" si="808">F153</f>
        <v>263.37069729910388</v>
      </c>
      <c r="G203" s="35">
        <f t="shared" ca="1" si="808"/>
        <v>238.4794317742772</v>
      </c>
      <c r="H203" s="35">
        <f t="shared" ca="1" si="808"/>
        <v>203.32708211706634</v>
      </c>
      <c r="I203" s="35">
        <f t="shared" ca="1" si="808"/>
        <v>167.87376940758793</v>
      </c>
      <c r="J203" s="35">
        <f t="shared" ca="1" si="808"/>
        <v>361.0634334099442</v>
      </c>
      <c r="K203" s="35">
        <f t="shared" ca="1" si="808"/>
        <v>360.49450440331464</v>
      </c>
      <c r="L203" s="35">
        <f t="shared" ca="1" si="808"/>
        <v>421.80529275367235</v>
      </c>
      <c r="M203" s="35">
        <f t="shared" ca="1" si="808"/>
        <v>419.039738817873</v>
      </c>
      <c r="N203" s="35">
        <f t="shared" ca="1" si="808"/>
        <v>415.44839457993248</v>
      </c>
      <c r="O203" s="35">
        <f t="shared" ca="1" si="808"/>
        <v>411.05271466273797</v>
      </c>
      <c r="P203" s="35">
        <f t="shared" ca="1" si="808"/>
        <v>405.86994124201539</v>
      </c>
      <c r="Q203" s="35">
        <f t="shared" ca="1" si="808"/>
        <v>384.23242563636808</v>
      </c>
      <c r="R203" s="35">
        <f t="shared" ca="1" si="808"/>
        <v>437.22617949318692</v>
      </c>
      <c r="S203" s="35">
        <f t="shared" ca="1" si="808"/>
        <v>429.44630832760146</v>
      </c>
      <c r="T203" s="35">
        <f t="shared" ca="1" si="808"/>
        <v>420.78959714917283</v>
      </c>
      <c r="U203" s="35">
        <f t="shared" ca="1" si="808"/>
        <v>411.26126203205098</v>
      </c>
      <c r="V203" s="35">
        <f t="shared" ca="1" si="808"/>
        <v>400.86322865719347</v>
      </c>
      <c r="W203" s="35">
        <f t="shared" ca="1" si="808"/>
        <v>370.84857512296804</v>
      </c>
      <c r="X203" s="35">
        <f t="shared" ca="1" si="808"/>
        <v>413.11797904712466</v>
      </c>
      <c r="Y203" s="35">
        <f t="shared" ca="1" si="808"/>
        <v>399.56742078940215</v>
      </c>
      <c r="Z203" s="35">
        <f t="shared" ca="1" si="808"/>
        <v>384.97467026550959</v>
      </c>
      <c r="AA203" s="35">
        <f t="shared" ca="1" si="808"/>
        <v>369.33382589948513</v>
      </c>
      <c r="AB203" s="35">
        <f t="shared" ca="1" si="808"/>
        <v>352.63591333667489</v>
      </c>
      <c r="AC203" s="35">
        <f t="shared" ca="1" si="808"/>
        <v>312.45952371021679</v>
      </c>
      <c r="AD203" s="35">
        <f t="shared" ca="1" si="808"/>
        <v>340.47999694898914</v>
      </c>
      <c r="AE203" s="35">
        <f t="shared" ca="1" si="808"/>
        <v>319.72804244868814</v>
      </c>
      <c r="AF203" s="35">
        <f t="shared" ca="1" si="808"/>
        <v>297.66949132118759</v>
      </c>
      <c r="AG203" s="35">
        <f t="shared" ca="1" si="808"/>
        <v>274.2893162111053</v>
      </c>
      <c r="AH203" s="35">
        <f t="shared" ca="1" si="808"/>
        <v>249.56919417243154</v>
      </c>
      <c r="AI203" s="35">
        <f t="shared" ca="1" si="808"/>
        <v>193.73291734131186</v>
      </c>
      <c r="AJ203" s="35">
        <f t="shared" ca="1" si="808"/>
        <v>199.08564982233699</v>
      </c>
      <c r="AK203" s="35">
        <f t="shared" ca="1" si="808"/>
        <v>175.77786546307331</v>
      </c>
      <c r="AL203" s="35">
        <f t="shared" ca="1" si="808"/>
        <v>144.08723846636957</v>
      </c>
      <c r="AM203" s="35">
        <f t="shared" ca="1" si="808"/>
        <v>110.70119910249782</v>
      </c>
      <c r="AN203" s="35">
        <f t="shared" ca="1" si="808"/>
        <v>75.591896396331038</v>
      </c>
      <c r="AO203" s="35">
        <f t="shared" ca="1" si="808"/>
        <v>-14.277197718037083</v>
      </c>
      <c r="AP203" s="35">
        <f t="shared" ca="1" si="808"/>
        <v>-64.061575257767259</v>
      </c>
    </row>
    <row r="204" spans="1:61" outlineLevel="1" x14ac:dyDescent="0.35">
      <c r="C204" t="s">
        <v>374</v>
      </c>
      <c r="D204" s="59" t="s">
        <v>233</v>
      </c>
      <c r="E204" s="15">
        <f t="shared" ref="E204" ca="1" si="809">SUM(F204:BI204)</f>
        <v>8881.9663532626309</v>
      </c>
      <c r="F204" s="35">
        <f t="shared" ref="F204:AP204" ca="1" si="810">F189</f>
        <v>129.9805360060088</v>
      </c>
      <c r="G204" s="35">
        <f t="shared" ca="1" si="810"/>
        <v>0</v>
      </c>
      <c r="H204" s="35">
        <f t="shared" ca="1" si="810"/>
        <v>0</v>
      </c>
      <c r="I204" s="35">
        <f t="shared" ca="1" si="810"/>
        <v>0</v>
      </c>
      <c r="J204" s="35">
        <f t="shared" ca="1" si="810"/>
        <v>89.537254526781552</v>
      </c>
      <c r="K204" s="35">
        <f t="shared" ca="1" si="810"/>
        <v>189.36722369879905</v>
      </c>
      <c r="L204" s="35">
        <f t="shared" ca="1" si="810"/>
        <v>380.18862992878877</v>
      </c>
      <c r="M204" s="35">
        <f t="shared" ca="1" si="810"/>
        <v>431.31991844098741</v>
      </c>
      <c r="N204" s="35">
        <f t="shared" ca="1" si="810"/>
        <v>440.31376475339664</v>
      </c>
      <c r="O204" s="35">
        <f t="shared" ca="1" si="810"/>
        <v>436.41586102554265</v>
      </c>
      <c r="P204" s="35">
        <f t="shared" ca="1" si="810"/>
        <v>428.38030974459934</v>
      </c>
      <c r="Q204" s="35">
        <f t="shared" ca="1" si="810"/>
        <v>266.77485798764985</v>
      </c>
      <c r="R204" s="35">
        <f t="shared" ca="1" si="810"/>
        <v>398.63435657178474</v>
      </c>
      <c r="S204" s="35">
        <f t="shared" ca="1" si="810"/>
        <v>429.52423843836687</v>
      </c>
      <c r="T204" s="35">
        <f t="shared" ca="1" si="810"/>
        <v>429.75167291176035</v>
      </c>
      <c r="U204" s="35">
        <f t="shared" ca="1" si="810"/>
        <v>420.38745477210875</v>
      </c>
      <c r="V204" s="35">
        <f t="shared" ca="1" si="810"/>
        <v>407.73160133628812</v>
      </c>
      <c r="W204" s="35">
        <f t="shared" ca="1" si="810"/>
        <v>211.89848783962287</v>
      </c>
      <c r="X204" s="35">
        <f t="shared" ca="1" si="810"/>
        <v>355.33002576453561</v>
      </c>
      <c r="Y204" s="35">
        <f t="shared" ca="1" si="810"/>
        <v>385.95780872582827</v>
      </c>
      <c r="Z204" s="35">
        <f t="shared" ca="1" si="810"/>
        <v>382.21317511234838</v>
      </c>
      <c r="AA204" s="35">
        <f t="shared" ca="1" si="810"/>
        <v>367.60032828220454</v>
      </c>
      <c r="AB204" s="35">
        <f t="shared" ca="1" si="810"/>
        <v>349.14521752096044</v>
      </c>
      <c r="AC204" s="35">
        <f t="shared" ca="1" si="810"/>
        <v>111.65282538889358</v>
      </c>
      <c r="AD204" s="35">
        <f t="shared" ca="1" si="810"/>
        <v>267.23984872370306</v>
      </c>
      <c r="AE204" s="35">
        <f t="shared" ca="1" si="810"/>
        <v>296.3818245381218</v>
      </c>
      <c r="AF204" s="35">
        <f t="shared" ca="1" si="810"/>
        <v>286.86549609993693</v>
      </c>
      <c r="AG204" s="35">
        <f t="shared" ca="1" si="810"/>
        <v>264.99562727698429</v>
      </c>
      <c r="AH204" s="35">
        <f t="shared" ca="1" si="810"/>
        <v>238.63207588169644</v>
      </c>
      <c r="AI204" s="35">
        <f t="shared" ca="1" si="810"/>
        <v>0</v>
      </c>
      <c r="AJ204" s="35">
        <f t="shared" ca="1" si="810"/>
        <v>77.115404325712134</v>
      </c>
      <c r="AK204" s="35">
        <f t="shared" ca="1" si="810"/>
        <v>132.28153891240262</v>
      </c>
      <c r="AL204" s="35">
        <f t="shared" ca="1" si="810"/>
        <v>123.4808907570343</v>
      </c>
      <c r="AM204" s="35">
        <f t="shared" ca="1" si="810"/>
        <v>94.484491716188842</v>
      </c>
      <c r="AN204" s="35">
        <f t="shared" ca="1" si="810"/>
        <v>58.383606253593911</v>
      </c>
      <c r="AO204" s="35">
        <f t="shared" ca="1" si="810"/>
        <v>0</v>
      </c>
      <c r="AP204" s="35">
        <f t="shared" ca="1" si="810"/>
        <v>0</v>
      </c>
    </row>
    <row r="205" spans="1:61" outlineLevel="1" x14ac:dyDescent="0.35">
      <c r="C205" t="s">
        <v>267</v>
      </c>
      <c r="D205" s="59" t="s">
        <v>233</v>
      </c>
      <c r="E205" s="15">
        <f ca="1">AVERAGE(F205:BI205)</f>
        <v>2210.9532763073248</v>
      </c>
      <c r="F205" s="5">
        <f ca="1">F202+F203-F204</f>
        <v>859.91231858359208</v>
      </c>
      <c r="G205" s="5">
        <f ca="1">G202+G203-G204</f>
        <v>1098.3917503578693</v>
      </c>
      <c r="H205" s="5">
        <f t="shared" ref="H205:AP205" ca="1" si="811">H202+H203-H204</f>
        <v>1301.7188324749357</v>
      </c>
      <c r="I205" s="5">
        <f t="shared" ca="1" si="811"/>
        <v>1469.5926018825235</v>
      </c>
      <c r="J205" s="5">
        <f t="shared" ca="1" si="811"/>
        <v>1741.1187807656861</v>
      </c>
      <c r="K205" s="5">
        <f t="shared" ca="1" si="811"/>
        <v>1912.2460614702018</v>
      </c>
      <c r="L205" s="5">
        <f t="shared" ca="1" si="811"/>
        <v>1953.8627242950854</v>
      </c>
      <c r="M205" s="5">
        <f t="shared" ca="1" si="811"/>
        <v>1941.5825446719709</v>
      </c>
      <c r="N205" s="5">
        <f t="shared" ca="1" si="811"/>
        <v>1916.7171744985067</v>
      </c>
      <c r="O205" s="5">
        <f t="shared" ca="1" si="811"/>
        <v>1891.3540281357018</v>
      </c>
      <c r="P205" s="5">
        <f t="shared" ca="1" si="811"/>
        <v>1868.843659633118</v>
      </c>
      <c r="Q205" s="5">
        <f t="shared" ca="1" si="811"/>
        <v>1986.3012272818364</v>
      </c>
      <c r="R205" s="5">
        <f t="shared" ca="1" si="811"/>
        <v>2024.8930502032385</v>
      </c>
      <c r="S205" s="5">
        <f t="shared" ca="1" si="811"/>
        <v>2024.8151200924731</v>
      </c>
      <c r="T205" s="5">
        <f t="shared" ca="1" si="811"/>
        <v>2015.8530443298857</v>
      </c>
      <c r="U205" s="5">
        <f t="shared" ca="1" si="811"/>
        <v>2006.7268515898277</v>
      </c>
      <c r="V205" s="5">
        <f t="shared" ca="1" si="811"/>
        <v>1999.8584789107329</v>
      </c>
      <c r="W205" s="5">
        <f t="shared" ca="1" si="811"/>
        <v>2158.8085661940781</v>
      </c>
      <c r="X205" s="5">
        <f t="shared" ca="1" si="811"/>
        <v>2216.5965194766673</v>
      </c>
      <c r="Y205" s="5">
        <f t="shared" ca="1" si="811"/>
        <v>2230.2061315402411</v>
      </c>
      <c r="Z205" s="5">
        <f t="shared" ca="1" si="811"/>
        <v>2232.9676266934025</v>
      </c>
      <c r="AA205" s="5">
        <f t="shared" ca="1" si="811"/>
        <v>2234.7011243106831</v>
      </c>
      <c r="AB205" s="5">
        <f t="shared" ca="1" si="811"/>
        <v>2238.1918201263975</v>
      </c>
      <c r="AC205" s="5">
        <f t="shared" ca="1" si="811"/>
        <v>2438.9985184477205</v>
      </c>
      <c r="AD205" s="5">
        <f t="shared" ca="1" si="811"/>
        <v>2512.2386666730063</v>
      </c>
      <c r="AE205" s="5">
        <f t="shared" ca="1" si="811"/>
        <v>2535.5848845835726</v>
      </c>
      <c r="AF205" s="5">
        <f t="shared" ca="1" si="811"/>
        <v>2546.3888798048233</v>
      </c>
      <c r="AG205" s="5">
        <f t="shared" ca="1" si="811"/>
        <v>2555.6825687389446</v>
      </c>
      <c r="AH205" s="5">
        <f t="shared" ca="1" si="811"/>
        <v>2566.6196870296799</v>
      </c>
      <c r="AI205" s="5">
        <f t="shared" ca="1" si="811"/>
        <v>2760.3526043709917</v>
      </c>
      <c r="AJ205" s="5">
        <f t="shared" ca="1" si="811"/>
        <v>2882.3228498676167</v>
      </c>
      <c r="AK205" s="5">
        <f t="shared" ca="1" si="811"/>
        <v>2925.8191764182875</v>
      </c>
      <c r="AL205" s="5">
        <f t="shared" ca="1" si="811"/>
        <v>2946.4255241276228</v>
      </c>
      <c r="AM205" s="5">
        <f t="shared" ca="1" si="811"/>
        <v>2962.6422315139316</v>
      </c>
      <c r="AN205" s="5">
        <f t="shared" ca="1" si="811"/>
        <v>2979.8505216566687</v>
      </c>
      <c r="AO205" s="5">
        <f t="shared" ca="1" si="811"/>
        <v>2965.5733239386318</v>
      </c>
      <c r="AP205" s="5">
        <f t="shared" ca="1" si="811"/>
        <v>2901.5117486808645</v>
      </c>
    </row>
    <row r="206" spans="1:61" outlineLevel="1" x14ac:dyDescent="0.35">
      <c r="D206" s="59"/>
      <c r="E206" s="1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</row>
    <row r="207" spans="1:61" ht="15" outlineLevel="1" thickBot="1" x14ac:dyDescent="0.4">
      <c r="A207" s="22" t="s">
        <v>620</v>
      </c>
      <c r="B207" s="22"/>
      <c r="C207" s="23"/>
      <c r="D207" s="23"/>
      <c r="E207" s="21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</row>
    <row r="208" spans="1:61" outlineLevel="1" x14ac:dyDescent="0.35">
      <c r="C208" t="s">
        <v>240</v>
      </c>
      <c r="D208" s="59"/>
      <c r="E208" s="15"/>
      <c r="F208" s="9">
        <f>assumptions!E294</f>
        <v>871.83158939892735</v>
      </c>
      <c r="G208" s="9">
        <f t="shared" ref="G208:AL208" ca="1" si="812">IF(G2&gt;year_stop,0,F210)</f>
        <v>871.83158939892735</v>
      </c>
      <c r="H208" s="9">
        <f t="shared" ca="1" si="812"/>
        <v>871.83158939892735</v>
      </c>
      <c r="I208" s="9">
        <f t="shared" ca="1" si="812"/>
        <v>871.83158939892735</v>
      </c>
      <c r="J208" s="9">
        <f t="shared" ca="1" si="812"/>
        <v>871.83158939892735</v>
      </c>
      <c r="K208" s="9">
        <f t="shared" ca="1" si="812"/>
        <v>871.83158939892735</v>
      </c>
      <c r="L208" s="9">
        <f t="shared" ca="1" si="812"/>
        <v>871.83158939892735</v>
      </c>
      <c r="M208" s="9">
        <f t="shared" ca="1" si="812"/>
        <v>871.83158939892735</v>
      </c>
      <c r="N208" s="9">
        <f t="shared" ca="1" si="812"/>
        <v>871.83158939892735</v>
      </c>
      <c r="O208" s="9">
        <f t="shared" ca="1" si="812"/>
        <v>871.83158939892735</v>
      </c>
      <c r="P208" s="9">
        <f t="shared" ca="1" si="812"/>
        <v>871.83158939892735</v>
      </c>
      <c r="Q208" s="9">
        <f t="shared" ca="1" si="812"/>
        <v>871.83158939892735</v>
      </c>
      <c r="R208" s="9">
        <f t="shared" ca="1" si="812"/>
        <v>871.83158939892735</v>
      </c>
      <c r="S208" s="9">
        <f t="shared" ca="1" si="812"/>
        <v>871.83158939892735</v>
      </c>
      <c r="T208" s="9">
        <f t="shared" ca="1" si="812"/>
        <v>871.83158939892735</v>
      </c>
      <c r="U208" s="9">
        <f t="shared" ca="1" si="812"/>
        <v>871.83158939892735</v>
      </c>
      <c r="V208" s="9">
        <f t="shared" ca="1" si="812"/>
        <v>871.83158939892735</v>
      </c>
      <c r="W208" s="9">
        <f t="shared" ca="1" si="812"/>
        <v>871.83158939892735</v>
      </c>
      <c r="X208" s="9">
        <f t="shared" ca="1" si="812"/>
        <v>871.83158939892735</v>
      </c>
      <c r="Y208" s="9">
        <f t="shared" ca="1" si="812"/>
        <v>871.83158939892735</v>
      </c>
      <c r="Z208" s="9">
        <f t="shared" ca="1" si="812"/>
        <v>871.83158939892735</v>
      </c>
      <c r="AA208" s="9">
        <f t="shared" ca="1" si="812"/>
        <v>871.83158939892735</v>
      </c>
      <c r="AB208" s="9">
        <f t="shared" ca="1" si="812"/>
        <v>871.83158939892735</v>
      </c>
      <c r="AC208" s="9">
        <f t="shared" ca="1" si="812"/>
        <v>871.83158939892735</v>
      </c>
      <c r="AD208" s="9">
        <f t="shared" ca="1" si="812"/>
        <v>871.83158939892735</v>
      </c>
      <c r="AE208" s="9">
        <f t="shared" ca="1" si="812"/>
        <v>871.83158939892735</v>
      </c>
      <c r="AF208" s="9">
        <f t="shared" ca="1" si="812"/>
        <v>871.83158939892735</v>
      </c>
      <c r="AG208" s="9">
        <f t="shared" ca="1" si="812"/>
        <v>871.83158939892735</v>
      </c>
      <c r="AH208" s="9">
        <f t="shared" ca="1" si="812"/>
        <v>871.83158939892735</v>
      </c>
      <c r="AI208" s="9">
        <f t="shared" ca="1" si="812"/>
        <v>871.83158939892735</v>
      </c>
      <c r="AJ208" s="9">
        <f t="shared" ca="1" si="812"/>
        <v>871.83158939892735</v>
      </c>
      <c r="AK208" s="9">
        <f t="shared" ca="1" si="812"/>
        <v>871.83158939892735</v>
      </c>
      <c r="AL208" s="9">
        <f t="shared" ca="1" si="812"/>
        <v>871.83158939892735</v>
      </c>
      <c r="AM208" s="9">
        <f t="shared" ref="AM208:BI208" ca="1" si="813">IF(AM2&gt;year_stop,0,AL210)</f>
        <v>871.83158939892735</v>
      </c>
      <c r="AN208" s="9">
        <f t="shared" ca="1" si="813"/>
        <v>871.83158939892735</v>
      </c>
      <c r="AO208" s="9">
        <f t="shared" ca="1" si="813"/>
        <v>871.83158939892735</v>
      </c>
      <c r="AP208" s="9">
        <f t="shared" ca="1" si="813"/>
        <v>871.83158939892735</v>
      </c>
      <c r="AQ208" s="9">
        <f t="shared" ca="1" si="813"/>
        <v>871.83158939892735</v>
      </c>
      <c r="AR208" s="9">
        <f t="shared" ca="1" si="813"/>
        <v>871.83158939892735</v>
      </c>
      <c r="AS208" s="9">
        <f t="shared" ca="1" si="813"/>
        <v>871.83158939892735</v>
      </c>
      <c r="AT208" s="9">
        <f t="shared" ca="1" si="813"/>
        <v>871.83158939892735</v>
      </c>
      <c r="AU208" s="9">
        <f t="shared" si="813"/>
        <v>0</v>
      </c>
      <c r="AV208" s="9">
        <f t="shared" si="813"/>
        <v>0</v>
      </c>
      <c r="AW208" s="9">
        <f t="shared" si="813"/>
        <v>0</v>
      </c>
      <c r="AX208" s="9">
        <f t="shared" si="813"/>
        <v>0</v>
      </c>
      <c r="AY208" s="9">
        <f t="shared" si="813"/>
        <v>0</v>
      </c>
      <c r="AZ208" s="9">
        <f t="shared" si="813"/>
        <v>0</v>
      </c>
      <c r="BA208" s="9">
        <f t="shared" si="813"/>
        <v>0</v>
      </c>
      <c r="BB208" s="9">
        <f t="shared" si="813"/>
        <v>0</v>
      </c>
      <c r="BC208" s="9">
        <f t="shared" si="813"/>
        <v>0</v>
      </c>
      <c r="BD208" s="9">
        <f t="shared" si="813"/>
        <v>0</v>
      </c>
      <c r="BE208" s="9">
        <f t="shared" si="813"/>
        <v>0</v>
      </c>
      <c r="BF208" s="9">
        <f t="shared" si="813"/>
        <v>0</v>
      </c>
      <c r="BG208" s="9">
        <f t="shared" si="813"/>
        <v>0</v>
      </c>
      <c r="BH208" s="9">
        <f t="shared" si="813"/>
        <v>0</v>
      </c>
      <c r="BI208" s="9">
        <f t="shared" si="813"/>
        <v>0</v>
      </c>
    </row>
    <row r="209" spans="1:61" outlineLevel="1" x14ac:dyDescent="0.35">
      <c r="C209" t="s">
        <v>380</v>
      </c>
      <c r="D209" s="59"/>
      <c r="E209" s="15">
        <f ca="1">SUM(F209:BI209)</f>
        <v>1818.6515442818945</v>
      </c>
      <c r="F209" s="9">
        <f ca="1">F190</f>
        <v>0</v>
      </c>
      <c r="G209" s="9">
        <f ca="1">G190</f>
        <v>0</v>
      </c>
      <c r="H209" s="9">
        <f t="shared" ref="H209:BI209" ca="1" si="814">H190</f>
        <v>0</v>
      </c>
      <c r="I209" s="9">
        <f t="shared" ca="1" si="814"/>
        <v>0</v>
      </c>
      <c r="J209" s="9">
        <f t="shared" ca="1" si="814"/>
        <v>0</v>
      </c>
      <c r="K209" s="9">
        <f t="shared" ca="1" si="814"/>
        <v>0</v>
      </c>
      <c r="L209" s="9">
        <f t="shared" ca="1" si="814"/>
        <v>0</v>
      </c>
      <c r="M209" s="9">
        <f t="shared" ca="1" si="814"/>
        <v>0</v>
      </c>
      <c r="N209" s="9">
        <f t="shared" ca="1" si="814"/>
        <v>0</v>
      </c>
      <c r="O209" s="9">
        <f t="shared" ca="1" si="814"/>
        <v>0</v>
      </c>
      <c r="P209" s="9">
        <f t="shared" ca="1" si="814"/>
        <v>0</v>
      </c>
      <c r="Q209" s="9">
        <f t="shared" ca="1" si="814"/>
        <v>0</v>
      </c>
      <c r="R209" s="9">
        <f t="shared" ca="1" si="814"/>
        <v>0</v>
      </c>
      <c r="S209" s="9">
        <f t="shared" ca="1" si="814"/>
        <v>0</v>
      </c>
      <c r="T209" s="9">
        <f t="shared" ca="1" si="814"/>
        <v>0</v>
      </c>
      <c r="U209" s="9">
        <f t="shared" ca="1" si="814"/>
        <v>0</v>
      </c>
      <c r="V209" s="9">
        <f t="shared" ca="1" si="814"/>
        <v>0</v>
      </c>
      <c r="W209" s="9">
        <f t="shared" ca="1" si="814"/>
        <v>0</v>
      </c>
      <c r="X209" s="9">
        <f t="shared" ca="1" si="814"/>
        <v>0</v>
      </c>
      <c r="Y209" s="9">
        <f t="shared" ca="1" si="814"/>
        <v>0</v>
      </c>
      <c r="Z209" s="9">
        <f t="shared" ca="1" si="814"/>
        <v>0</v>
      </c>
      <c r="AA209" s="9">
        <f t="shared" ca="1" si="814"/>
        <v>0</v>
      </c>
      <c r="AB209" s="9">
        <f t="shared" ca="1" si="814"/>
        <v>0</v>
      </c>
      <c r="AC209" s="9">
        <f t="shared" ca="1" si="814"/>
        <v>0</v>
      </c>
      <c r="AD209" s="9">
        <f t="shared" ca="1" si="814"/>
        <v>0</v>
      </c>
      <c r="AE209" s="9">
        <f t="shared" ca="1" si="814"/>
        <v>0</v>
      </c>
      <c r="AF209" s="9">
        <f t="shared" ca="1" si="814"/>
        <v>0</v>
      </c>
      <c r="AG209" s="9">
        <f t="shared" ca="1" si="814"/>
        <v>0</v>
      </c>
      <c r="AH209" s="9">
        <f t="shared" ca="1" si="814"/>
        <v>0</v>
      </c>
      <c r="AI209" s="9">
        <f t="shared" ca="1" si="814"/>
        <v>0</v>
      </c>
      <c r="AJ209" s="9">
        <f t="shared" ca="1" si="814"/>
        <v>0</v>
      </c>
      <c r="AK209" s="9">
        <f t="shared" ca="1" si="814"/>
        <v>0</v>
      </c>
      <c r="AL209" s="9">
        <f t="shared" ca="1" si="814"/>
        <v>0</v>
      </c>
      <c r="AM209" s="9">
        <f t="shared" ca="1" si="814"/>
        <v>0</v>
      </c>
      <c r="AN209" s="9">
        <f t="shared" ca="1" si="814"/>
        <v>0</v>
      </c>
      <c r="AO209" s="9">
        <f t="shared" ca="1" si="814"/>
        <v>0</v>
      </c>
      <c r="AP209" s="9">
        <f t="shared" ca="1" si="814"/>
        <v>0</v>
      </c>
      <c r="AQ209" s="9">
        <f t="shared" ca="1" si="814"/>
        <v>0</v>
      </c>
      <c r="AR209" s="9">
        <f t="shared" ca="1" si="814"/>
        <v>0</v>
      </c>
      <c r="AS209" s="9">
        <f t="shared" ca="1" si="814"/>
        <v>0</v>
      </c>
      <c r="AT209" s="9">
        <f t="shared" ca="1" si="814"/>
        <v>1818.6515442818945</v>
      </c>
      <c r="AU209" s="9">
        <f t="shared" ca="1" si="814"/>
        <v>0</v>
      </c>
      <c r="AV209" s="9">
        <f t="shared" ca="1" si="814"/>
        <v>0</v>
      </c>
      <c r="AW209" s="9">
        <f t="shared" ca="1" si="814"/>
        <v>0</v>
      </c>
      <c r="AX209" s="9">
        <f t="shared" ca="1" si="814"/>
        <v>0</v>
      </c>
      <c r="AY209" s="9">
        <f t="shared" ca="1" si="814"/>
        <v>0</v>
      </c>
      <c r="AZ209" s="9">
        <f t="shared" ca="1" si="814"/>
        <v>0</v>
      </c>
      <c r="BA209" s="9">
        <f t="shared" ca="1" si="814"/>
        <v>0</v>
      </c>
      <c r="BB209" s="9">
        <f t="shared" ca="1" si="814"/>
        <v>0</v>
      </c>
      <c r="BC209" s="9">
        <f t="shared" ca="1" si="814"/>
        <v>0</v>
      </c>
      <c r="BD209" s="9">
        <f t="shared" ca="1" si="814"/>
        <v>0</v>
      </c>
      <c r="BE209" s="9">
        <f t="shared" ca="1" si="814"/>
        <v>0</v>
      </c>
      <c r="BF209" s="9">
        <f t="shared" ca="1" si="814"/>
        <v>0</v>
      </c>
      <c r="BG209" s="9">
        <f t="shared" ca="1" si="814"/>
        <v>0</v>
      </c>
      <c r="BH209" s="9">
        <f t="shared" ca="1" si="814"/>
        <v>0</v>
      </c>
      <c r="BI209" s="9">
        <f t="shared" ca="1" si="814"/>
        <v>0</v>
      </c>
    </row>
    <row r="210" spans="1:61" outlineLevel="1" x14ac:dyDescent="0.35">
      <c r="C210" t="s">
        <v>267</v>
      </c>
      <c r="D210" s="59"/>
      <c r="E210" s="15"/>
      <c r="F210" s="9">
        <f ca="1">F208+F209</f>
        <v>871.83158939892735</v>
      </c>
      <c r="G210" s="9">
        <f ca="1">G208+G209</f>
        <v>871.83158939892735</v>
      </c>
      <c r="H210" s="9">
        <f t="shared" ref="H210" ca="1" si="815">H208+H209</f>
        <v>871.83158939892735</v>
      </c>
      <c r="I210" s="9">
        <f t="shared" ref="I210" ca="1" si="816">I208+I209</f>
        <v>871.83158939892735</v>
      </c>
      <c r="J210" s="9">
        <f t="shared" ref="J210" ca="1" si="817">J208+J209</f>
        <v>871.83158939892735</v>
      </c>
      <c r="K210" s="9">
        <f t="shared" ref="K210" ca="1" si="818">K208+K209</f>
        <v>871.83158939892735</v>
      </c>
      <c r="L210" s="9">
        <f t="shared" ref="L210" ca="1" si="819">L208+L209</f>
        <v>871.83158939892735</v>
      </c>
      <c r="M210" s="9">
        <f t="shared" ref="M210" ca="1" si="820">M208+M209</f>
        <v>871.83158939892735</v>
      </c>
      <c r="N210" s="9">
        <f t="shared" ref="N210" ca="1" si="821">N208+N209</f>
        <v>871.83158939892735</v>
      </c>
      <c r="O210" s="9">
        <f t="shared" ref="O210" ca="1" si="822">O208+O209</f>
        <v>871.83158939892735</v>
      </c>
      <c r="P210" s="9">
        <f t="shared" ref="P210" ca="1" si="823">P208+P209</f>
        <v>871.83158939892735</v>
      </c>
      <c r="Q210" s="9">
        <f t="shared" ref="Q210" ca="1" si="824">Q208+Q209</f>
        <v>871.83158939892735</v>
      </c>
      <c r="R210" s="9">
        <f t="shared" ref="R210" ca="1" si="825">R208+R209</f>
        <v>871.83158939892735</v>
      </c>
      <c r="S210" s="9">
        <f t="shared" ref="S210" ca="1" si="826">S208+S209</f>
        <v>871.83158939892735</v>
      </c>
      <c r="T210" s="9">
        <f t="shared" ref="T210" ca="1" si="827">T208+T209</f>
        <v>871.83158939892735</v>
      </c>
      <c r="U210" s="9">
        <f t="shared" ref="U210" ca="1" si="828">U208+U209</f>
        <v>871.83158939892735</v>
      </c>
      <c r="V210" s="9">
        <f t="shared" ref="V210" ca="1" si="829">V208+V209</f>
        <v>871.83158939892735</v>
      </c>
      <c r="W210" s="9">
        <f t="shared" ref="W210" ca="1" si="830">W208+W209</f>
        <v>871.83158939892735</v>
      </c>
      <c r="X210" s="9">
        <f t="shared" ref="X210" ca="1" si="831">X208+X209</f>
        <v>871.83158939892735</v>
      </c>
      <c r="Y210" s="9">
        <f t="shared" ref="Y210" ca="1" si="832">Y208+Y209</f>
        <v>871.83158939892735</v>
      </c>
      <c r="Z210" s="9">
        <f t="shared" ref="Z210" ca="1" si="833">Z208+Z209</f>
        <v>871.83158939892735</v>
      </c>
      <c r="AA210" s="9">
        <f t="shared" ref="AA210" ca="1" si="834">AA208+AA209</f>
        <v>871.83158939892735</v>
      </c>
      <c r="AB210" s="9">
        <f t="shared" ref="AB210" ca="1" si="835">AB208+AB209</f>
        <v>871.83158939892735</v>
      </c>
      <c r="AC210" s="9">
        <f t="shared" ref="AC210" ca="1" si="836">AC208+AC209</f>
        <v>871.83158939892735</v>
      </c>
      <c r="AD210" s="9">
        <f t="shared" ref="AD210" ca="1" si="837">AD208+AD209</f>
        <v>871.83158939892735</v>
      </c>
      <c r="AE210" s="9">
        <f t="shared" ref="AE210" ca="1" si="838">AE208+AE209</f>
        <v>871.83158939892735</v>
      </c>
      <c r="AF210" s="9">
        <f t="shared" ref="AF210" ca="1" si="839">AF208+AF209</f>
        <v>871.83158939892735</v>
      </c>
      <c r="AG210" s="9">
        <f t="shared" ref="AG210" ca="1" si="840">AG208+AG209</f>
        <v>871.83158939892735</v>
      </c>
      <c r="AH210" s="9">
        <f t="shared" ref="AH210" ca="1" si="841">AH208+AH209</f>
        <v>871.83158939892735</v>
      </c>
      <c r="AI210" s="9">
        <f t="shared" ref="AI210" ca="1" si="842">AI208+AI209</f>
        <v>871.83158939892735</v>
      </c>
      <c r="AJ210" s="9">
        <f t="shared" ref="AJ210" ca="1" si="843">AJ208+AJ209</f>
        <v>871.83158939892735</v>
      </c>
      <c r="AK210" s="9">
        <f t="shared" ref="AK210" ca="1" si="844">AK208+AK209</f>
        <v>871.83158939892735</v>
      </c>
      <c r="AL210" s="9">
        <f t="shared" ref="AL210" ca="1" si="845">AL208+AL209</f>
        <v>871.83158939892735</v>
      </c>
      <c r="AM210" s="9">
        <f t="shared" ref="AM210" ca="1" si="846">AM208+AM209</f>
        <v>871.83158939892735</v>
      </c>
      <c r="AN210" s="9">
        <f t="shared" ref="AN210" ca="1" si="847">AN208+AN209</f>
        <v>871.83158939892735</v>
      </c>
      <c r="AO210" s="9">
        <f t="shared" ref="AO210" ca="1" si="848">AO208+AO209</f>
        <v>871.83158939892735</v>
      </c>
      <c r="AP210" s="9">
        <f t="shared" ref="AP210" ca="1" si="849">AP208+AP209</f>
        <v>871.83158939892735</v>
      </c>
      <c r="AQ210" s="9">
        <f t="shared" ref="AQ210" ca="1" si="850">AQ208+AQ209</f>
        <v>871.83158939892735</v>
      </c>
      <c r="AR210" s="9">
        <f t="shared" ref="AR210" ca="1" si="851">AR208+AR209</f>
        <v>871.83158939892735</v>
      </c>
      <c r="AS210" s="9">
        <f t="shared" ref="AS210" ca="1" si="852">AS208+AS209</f>
        <v>871.83158939892735</v>
      </c>
      <c r="AT210" s="9">
        <f t="shared" ref="AT210" ca="1" si="853">AT208+AT209</f>
        <v>2690.483133680822</v>
      </c>
      <c r="AU210" s="9">
        <f t="shared" ref="AU210" ca="1" si="854">AU208+AU209</f>
        <v>0</v>
      </c>
      <c r="AV210" s="9">
        <f t="shared" ref="AV210" ca="1" si="855">AV208+AV209</f>
        <v>0</v>
      </c>
      <c r="AW210" s="9">
        <f t="shared" ref="AW210" ca="1" si="856">AW208+AW209</f>
        <v>0</v>
      </c>
      <c r="AX210" s="9">
        <f t="shared" ref="AX210" ca="1" si="857">AX208+AX209</f>
        <v>0</v>
      </c>
      <c r="AY210" s="9">
        <f t="shared" ref="AY210" ca="1" si="858">AY208+AY209</f>
        <v>0</v>
      </c>
      <c r="AZ210" s="9">
        <f t="shared" ref="AZ210" ca="1" si="859">AZ208+AZ209</f>
        <v>0</v>
      </c>
      <c r="BA210" s="9">
        <f t="shared" ref="BA210" ca="1" si="860">BA208+BA209</f>
        <v>0</v>
      </c>
      <c r="BB210" s="9">
        <f t="shared" ref="BB210" ca="1" si="861">BB208+BB209</f>
        <v>0</v>
      </c>
      <c r="BC210" s="9">
        <f t="shared" ref="BC210" ca="1" si="862">BC208+BC209</f>
        <v>0</v>
      </c>
      <c r="BD210" s="9">
        <f t="shared" ref="BD210" ca="1" si="863">BD208+BD209</f>
        <v>0</v>
      </c>
      <c r="BE210" s="9">
        <f t="shared" ref="BE210" ca="1" si="864">BE208+BE209</f>
        <v>0</v>
      </c>
      <c r="BF210" s="9">
        <f t="shared" ref="BF210" ca="1" si="865">BF208+BF209</f>
        <v>0</v>
      </c>
      <c r="BG210" s="9">
        <f t="shared" ref="BG210" ca="1" si="866">BG208+BG209</f>
        <v>0</v>
      </c>
      <c r="BH210" s="9">
        <f t="shared" ref="BH210" ca="1" si="867">BH208+BH209</f>
        <v>0</v>
      </c>
      <c r="BI210" s="9">
        <f t="shared" ref="BI210" ca="1" si="868">BI208+BI209</f>
        <v>0</v>
      </c>
    </row>
    <row r="211" spans="1:61" outlineLevel="1" x14ac:dyDescent="0.35">
      <c r="B211" s="7" t="s">
        <v>621</v>
      </c>
      <c r="D211" s="59"/>
      <c r="E211" s="15">
        <f ca="1">SUM(F211:BI211)</f>
        <v>7063.3148089807364</v>
      </c>
      <c r="F211" s="9">
        <f ca="1">F204-F209</f>
        <v>129.9805360060088</v>
      </c>
      <c r="G211" s="9">
        <f t="shared" ref="G211:BI211" ca="1" si="869">G204-G209</f>
        <v>0</v>
      </c>
      <c r="H211" s="9">
        <f t="shared" ca="1" si="869"/>
        <v>0</v>
      </c>
      <c r="I211" s="9">
        <f t="shared" ca="1" si="869"/>
        <v>0</v>
      </c>
      <c r="J211" s="9">
        <f t="shared" ca="1" si="869"/>
        <v>89.537254526781552</v>
      </c>
      <c r="K211" s="9">
        <f t="shared" ca="1" si="869"/>
        <v>189.36722369879905</v>
      </c>
      <c r="L211" s="9">
        <f t="shared" ca="1" si="869"/>
        <v>380.18862992878877</v>
      </c>
      <c r="M211" s="9">
        <f t="shared" ca="1" si="869"/>
        <v>431.31991844098741</v>
      </c>
      <c r="N211" s="9">
        <f t="shared" ca="1" si="869"/>
        <v>440.31376475339664</v>
      </c>
      <c r="O211" s="9">
        <f t="shared" ca="1" si="869"/>
        <v>436.41586102554265</v>
      </c>
      <c r="P211" s="9">
        <f t="shared" ca="1" si="869"/>
        <v>428.38030974459934</v>
      </c>
      <c r="Q211" s="9">
        <f t="shared" ca="1" si="869"/>
        <v>266.77485798764985</v>
      </c>
      <c r="R211" s="9">
        <f t="shared" ca="1" si="869"/>
        <v>398.63435657178474</v>
      </c>
      <c r="S211" s="9">
        <f t="shared" ca="1" si="869"/>
        <v>429.52423843836687</v>
      </c>
      <c r="T211" s="9">
        <f t="shared" ca="1" si="869"/>
        <v>429.75167291176035</v>
      </c>
      <c r="U211" s="9">
        <f t="shared" ca="1" si="869"/>
        <v>420.38745477210875</v>
      </c>
      <c r="V211" s="9">
        <f t="shared" ca="1" si="869"/>
        <v>407.73160133628812</v>
      </c>
      <c r="W211" s="9">
        <f t="shared" ca="1" si="869"/>
        <v>211.89848783962287</v>
      </c>
      <c r="X211" s="9">
        <f t="shared" ca="1" si="869"/>
        <v>355.33002576453561</v>
      </c>
      <c r="Y211" s="9">
        <f t="shared" ca="1" si="869"/>
        <v>385.95780872582827</v>
      </c>
      <c r="Z211" s="9">
        <f t="shared" ca="1" si="869"/>
        <v>382.21317511234838</v>
      </c>
      <c r="AA211" s="9">
        <f t="shared" ca="1" si="869"/>
        <v>367.60032828220454</v>
      </c>
      <c r="AB211" s="9">
        <f t="shared" ca="1" si="869"/>
        <v>349.14521752096044</v>
      </c>
      <c r="AC211" s="9">
        <f t="shared" ca="1" si="869"/>
        <v>111.65282538889358</v>
      </c>
      <c r="AD211" s="9">
        <f t="shared" ca="1" si="869"/>
        <v>267.23984872370306</v>
      </c>
      <c r="AE211" s="9">
        <f t="shared" ca="1" si="869"/>
        <v>296.3818245381218</v>
      </c>
      <c r="AF211" s="9">
        <f t="shared" ca="1" si="869"/>
        <v>286.86549609993693</v>
      </c>
      <c r="AG211" s="9">
        <f t="shared" ca="1" si="869"/>
        <v>264.99562727698429</v>
      </c>
      <c r="AH211" s="9">
        <f t="shared" ca="1" si="869"/>
        <v>238.63207588169644</v>
      </c>
      <c r="AI211" s="9">
        <f t="shared" ca="1" si="869"/>
        <v>0</v>
      </c>
      <c r="AJ211" s="9">
        <f t="shared" ca="1" si="869"/>
        <v>77.115404325712134</v>
      </c>
      <c r="AK211" s="9">
        <f t="shared" ca="1" si="869"/>
        <v>132.28153891240262</v>
      </c>
      <c r="AL211" s="9">
        <f t="shared" ca="1" si="869"/>
        <v>123.4808907570343</v>
      </c>
      <c r="AM211" s="9">
        <f t="shared" ca="1" si="869"/>
        <v>94.484491716188842</v>
      </c>
      <c r="AN211" s="9">
        <f t="shared" ca="1" si="869"/>
        <v>58.383606253593911</v>
      </c>
      <c r="AO211" s="9">
        <f t="shared" ca="1" si="869"/>
        <v>0</v>
      </c>
      <c r="AP211" s="9">
        <f t="shared" ca="1" si="869"/>
        <v>0</v>
      </c>
      <c r="AQ211" s="9">
        <f t="shared" ca="1" si="869"/>
        <v>0</v>
      </c>
      <c r="AR211" s="9">
        <f t="shared" ca="1" si="869"/>
        <v>0</v>
      </c>
      <c r="AS211" s="9">
        <f t="shared" ca="1" si="869"/>
        <v>0</v>
      </c>
      <c r="AT211" s="9">
        <f t="shared" ca="1" si="869"/>
        <v>-1818.6515442818945</v>
      </c>
      <c r="AU211" s="9">
        <f t="shared" ca="1" si="869"/>
        <v>0</v>
      </c>
      <c r="AV211" s="9">
        <f t="shared" ca="1" si="869"/>
        <v>0</v>
      </c>
      <c r="AW211" s="9">
        <f t="shared" ca="1" si="869"/>
        <v>0</v>
      </c>
      <c r="AX211" s="9">
        <f t="shared" ca="1" si="869"/>
        <v>0</v>
      </c>
      <c r="AY211" s="9">
        <f t="shared" ca="1" si="869"/>
        <v>0</v>
      </c>
      <c r="AZ211" s="9">
        <f t="shared" ca="1" si="869"/>
        <v>0</v>
      </c>
      <c r="BA211" s="9">
        <f t="shared" ca="1" si="869"/>
        <v>0</v>
      </c>
      <c r="BB211" s="9">
        <f t="shared" ca="1" si="869"/>
        <v>0</v>
      </c>
      <c r="BC211" s="9">
        <f t="shared" ca="1" si="869"/>
        <v>0</v>
      </c>
      <c r="BD211" s="9">
        <f t="shared" ca="1" si="869"/>
        <v>0</v>
      </c>
      <c r="BE211" s="9">
        <f t="shared" ca="1" si="869"/>
        <v>0</v>
      </c>
      <c r="BF211" s="9">
        <f t="shared" ca="1" si="869"/>
        <v>0</v>
      </c>
      <c r="BG211" s="9">
        <f t="shared" ca="1" si="869"/>
        <v>0</v>
      </c>
      <c r="BH211" s="9">
        <f t="shared" ca="1" si="869"/>
        <v>0</v>
      </c>
      <c r="BI211" s="9">
        <f t="shared" ca="1" si="869"/>
        <v>0</v>
      </c>
    </row>
    <row r="212" spans="1:61" outlineLevel="1" x14ac:dyDescent="0.35">
      <c r="D212" s="59"/>
      <c r="E212" s="15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</row>
    <row r="213" spans="1:61" outlineLevel="1" x14ac:dyDescent="0.35">
      <c r="A213" s="7" t="s">
        <v>382</v>
      </c>
      <c r="D213" s="59"/>
      <c r="E213" s="15"/>
    </row>
    <row r="214" spans="1:61" outlineLevel="1" x14ac:dyDescent="0.35">
      <c r="B214" s="7" t="s">
        <v>240</v>
      </c>
      <c r="D214" s="59"/>
      <c r="E214" s="15"/>
    </row>
    <row r="215" spans="1:61" outlineLevel="1" x14ac:dyDescent="0.35">
      <c r="C215" t="s">
        <v>250</v>
      </c>
      <c r="D215" s="59" t="s">
        <v>233</v>
      </c>
      <c r="E215" s="15">
        <f>SUM(F215:BI215)</f>
        <v>5.5591984488063728</v>
      </c>
      <c r="F215" s="30">
        <f>assumptions!E286</f>
        <v>5.5591984488063728</v>
      </c>
      <c r="G215" s="35">
        <f>F224</f>
        <v>0</v>
      </c>
      <c r="H215" s="35">
        <f t="shared" ref="H215:H217" si="870">G224</f>
        <v>0</v>
      </c>
      <c r="I215" s="35">
        <f t="shared" ref="I215:I217" si="871">H224</f>
        <v>0</v>
      </c>
      <c r="J215" s="35">
        <f t="shared" ref="J215:J217" si="872">I224</f>
        <v>0</v>
      </c>
      <c r="K215" s="35">
        <f t="shared" ref="K215:K217" si="873">J224</f>
        <v>0</v>
      </c>
      <c r="L215" s="35">
        <f t="shared" ref="L215:L217" si="874">K224</f>
        <v>0</v>
      </c>
      <c r="M215" s="35">
        <f t="shared" ref="M215:M217" si="875">L224</f>
        <v>0</v>
      </c>
      <c r="N215" s="35">
        <f t="shared" ref="N215:N217" si="876">M224</f>
        <v>0</v>
      </c>
      <c r="O215" s="35">
        <f t="shared" ref="O215:O217" si="877">N224</f>
        <v>0</v>
      </c>
      <c r="P215" s="35">
        <f t="shared" ref="P215:P217" si="878">O224</f>
        <v>0</v>
      </c>
      <c r="Q215" s="35">
        <f t="shared" ref="Q215:Q217" si="879">P224</f>
        <v>0</v>
      </c>
      <c r="R215" s="35">
        <f t="shared" ref="R215:R217" si="880">Q224</f>
        <v>0</v>
      </c>
      <c r="S215" s="35">
        <f t="shared" ref="S215:S217" si="881">R224</f>
        <v>0</v>
      </c>
      <c r="T215" s="35">
        <f t="shared" ref="T215:T217" si="882">S224</f>
        <v>0</v>
      </c>
      <c r="U215" s="35">
        <f t="shared" ref="U215:U217" si="883">T224</f>
        <v>0</v>
      </c>
      <c r="V215" s="35">
        <f t="shared" ref="V215:V217" si="884">U224</f>
        <v>0</v>
      </c>
      <c r="W215" s="35">
        <f t="shared" ref="W215:W217" si="885">V224</f>
        <v>0</v>
      </c>
      <c r="X215" s="35">
        <f t="shared" ref="X215:X217" si="886">W224</f>
        <v>0</v>
      </c>
      <c r="Y215" s="35">
        <f t="shared" ref="Y215:Y217" si="887">X224</f>
        <v>0</v>
      </c>
      <c r="Z215" s="35">
        <f t="shared" ref="Z215:Z217" si="888">Y224</f>
        <v>0</v>
      </c>
      <c r="AA215" s="35">
        <f t="shared" ref="AA215:AA217" si="889">Z224</f>
        <v>0</v>
      </c>
      <c r="AB215" s="35">
        <f t="shared" ref="AB215:AB217" si="890">AA224</f>
        <v>0</v>
      </c>
      <c r="AC215" s="35">
        <f t="shared" ref="AC215:AC217" si="891">AB224</f>
        <v>0</v>
      </c>
      <c r="AD215" s="35">
        <f t="shared" ref="AD215:AD217" si="892">AC224</f>
        <v>0</v>
      </c>
      <c r="AE215" s="35">
        <f t="shared" ref="AE215:AE217" si="893">AD224</f>
        <v>0</v>
      </c>
      <c r="AF215" s="35">
        <f t="shared" ref="AF215:AF217" si="894">AE224</f>
        <v>0</v>
      </c>
      <c r="AG215" s="35">
        <f t="shared" ref="AG215:AG217" si="895">AF224</f>
        <v>0</v>
      </c>
      <c r="AH215" s="35">
        <f t="shared" ref="AH215:AH217" si="896">AG224</f>
        <v>0</v>
      </c>
      <c r="AI215" s="35">
        <f t="shared" ref="AI215:AI217" si="897">AH224</f>
        <v>0</v>
      </c>
      <c r="AJ215" s="35">
        <f t="shared" ref="AJ215:AJ217" si="898">AI224</f>
        <v>0</v>
      </c>
      <c r="AK215" s="35">
        <f t="shared" ref="AK215:AK217" si="899">AJ224</f>
        <v>0</v>
      </c>
      <c r="AL215" s="35">
        <f t="shared" ref="AL215:AL217" si="900">AK224</f>
        <v>0</v>
      </c>
      <c r="AM215" s="35">
        <f t="shared" ref="AM215:AM217" si="901">AL224</f>
        <v>0</v>
      </c>
      <c r="AN215" s="35">
        <f t="shared" ref="AN215:AN217" si="902">AM224</f>
        <v>0</v>
      </c>
      <c r="AO215" s="35">
        <f t="shared" ref="AO215:AO217" si="903">AN224</f>
        <v>0</v>
      </c>
      <c r="AP215" s="35">
        <f t="shared" ref="AP215:AP217" si="904">AO224</f>
        <v>0</v>
      </c>
      <c r="AQ215" s="35">
        <f t="shared" ref="AQ215:AQ217" si="905">AP224</f>
        <v>0</v>
      </c>
      <c r="AR215" s="35">
        <f t="shared" ref="AR215:AR217" si="906">AQ224</f>
        <v>0</v>
      </c>
      <c r="AS215" s="35">
        <f t="shared" ref="AS215:AS217" si="907">AR224</f>
        <v>0</v>
      </c>
      <c r="AT215" s="35">
        <f t="shared" ref="AT215:AT217" si="908">AS224</f>
        <v>0</v>
      </c>
      <c r="AU215" s="35">
        <f t="shared" ref="AU215:AU217" si="909">AT224</f>
        <v>0</v>
      </c>
      <c r="AV215" s="35">
        <f t="shared" ref="AV215:AV217" si="910">AU224</f>
        <v>0</v>
      </c>
      <c r="AW215" s="35">
        <f t="shared" ref="AW215:AW217" si="911">AV224</f>
        <v>0</v>
      </c>
      <c r="AX215" s="35">
        <f t="shared" ref="AX215:AX217" si="912">AW224</f>
        <v>0</v>
      </c>
      <c r="AY215" s="35">
        <f t="shared" ref="AY215:AY217" si="913">AX224</f>
        <v>0</v>
      </c>
      <c r="AZ215" s="35">
        <f t="shared" ref="AZ215:AZ217" si="914">AY224</f>
        <v>0</v>
      </c>
      <c r="BA215" s="35">
        <f t="shared" ref="BA215:BA217" si="915">AZ224</f>
        <v>0</v>
      </c>
      <c r="BB215" s="35">
        <f t="shared" ref="BB215:BB217" si="916">BA224</f>
        <v>0</v>
      </c>
      <c r="BC215" s="35">
        <f t="shared" ref="BC215:BC217" si="917">BB224</f>
        <v>0</v>
      </c>
      <c r="BD215" s="35">
        <f t="shared" ref="BD215:BD217" si="918">BC224</f>
        <v>0</v>
      </c>
      <c r="BE215" s="35">
        <f t="shared" ref="BE215:BE217" si="919">BD224</f>
        <v>0</v>
      </c>
      <c r="BF215" s="35">
        <f t="shared" ref="BF215:BF217" si="920">BE224</f>
        <v>0</v>
      </c>
      <c r="BG215" s="35">
        <f t="shared" ref="BG215:BG217" si="921">BF224</f>
        <v>0</v>
      </c>
      <c r="BH215" s="35">
        <f t="shared" ref="BH215:BH217" si="922">BG224</f>
        <v>0</v>
      </c>
      <c r="BI215" s="35">
        <f t="shared" ref="BI215:BI217" si="923">BH224</f>
        <v>0</v>
      </c>
    </row>
    <row r="216" spans="1:61" outlineLevel="1" x14ac:dyDescent="0.35">
      <c r="C216" t="s">
        <v>251</v>
      </c>
      <c r="D216" s="59" t="s">
        <v>233</v>
      </c>
      <c r="E216" s="15">
        <f t="shared" ref="E216:E226" si="924">SUM(F216:BI216)</f>
        <v>195.06336900339016</v>
      </c>
      <c r="F216" s="30">
        <f>assumptions!E287</f>
        <v>195.06336900339016</v>
      </c>
      <c r="G216" s="35">
        <f t="shared" ref="G216:G217" si="925">F225</f>
        <v>0</v>
      </c>
      <c r="H216" s="35">
        <f t="shared" si="870"/>
        <v>0</v>
      </c>
      <c r="I216" s="35">
        <f t="shared" si="871"/>
        <v>0</v>
      </c>
      <c r="J216" s="35">
        <f t="shared" si="872"/>
        <v>0</v>
      </c>
      <c r="K216" s="35">
        <f t="shared" si="873"/>
        <v>0</v>
      </c>
      <c r="L216" s="35">
        <f t="shared" si="874"/>
        <v>0</v>
      </c>
      <c r="M216" s="35">
        <f t="shared" si="875"/>
        <v>0</v>
      </c>
      <c r="N216" s="35">
        <f t="shared" si="876"/>
        <v>0</v>
      </c>
      <c r="O216" s="35">
        <f t="shared" si="877"/>
        <v>0</v>
      </c>
      <c r="P216" s="35">
        <f t="shared" si="878"/>
        <v>0</v>
      </c>
      <c r="Q216" s="35">
        <f t="shared" si="879"/>
        <v>0</v>
      </c>
      <c r="R216" s="35">
        <f t="shared" si="880"/>
        <v>0</v>
      </c>
      <c r="S216" s="35">
        <f t="shared" si="881"/>
        <v>0</v>
      </c>
      <c r="T216" s="35">
        <f t="shared" si="882"/>
        <v>0</v>
      </c>
      <c r="U216" s="35">
        <f t="shared" si="883"/>
        <v>0</v>
      </c>
      <c r="V216" s="35">
        <f t="shared" si="884"/>
        <v>0</v>
      </c>
      <c r="W216" s="35">
        <f t="shared" si="885"/>
        <v>0</v>
      </c>
      <c r="X216" s="35">
        <f t="shared" si="886"/>
        <v>0</v>
      </c>
      <c r="Y216" s="35">
        <f t="shared" si="887"/>
        <v>0</v>
      </c>
      <c r="Z216" s="35">
        <f t="shared" si="888"/>
        <v>0</v>
      </c>
      <c r="AA216" s="35">
        <f t="shared" si="889"/>
        <v>0</v>
      </c>
      <c r="AB216" s="35">
        <f t="shared" si="890"/>
        <v>0</v>
      </c>
      <c r="AC216" s="35">
        <f t="shared" si="891"/>
        <v>0</v>
      </c>
      <c r="AD216" s="35">
        <f t="shared" si="892"/>
        <v>0</v>
      </c>
      <c r="AE216" s="35">
        <f t="shared" si="893"/>
        <v>0</v>
      </c>
      <c r="AF216" s="35">
        <f t="shared" si="894"/>
        <v>0</v>
      </c>
      <c r="AG216" s="35">
        <f t="shared" si="895"/>
        <v>0</v>
      </c>
      <c r="AH216" s="35">
        <f t="shared" si="896"/>
        <v>0</v>
      </c>
      <c r="AI216" s="35">
        <f t="shared" si="897"/>
        <v>0</v>
      </c>
      <c r="AJ216" s="35">
        <f t="shared" si="898"/>
        <v>0</v>
      </c>
      <c r="AK216" s="35">
        <f t="shared" si="899"/>
        <v>0</v>
      </c>
      <c r="AL216" s="35">
        <f t="shared" si="900"/>
        <v>0</v>
      </c>
      <c r="AM216" s="35">
        <f t="shared" si="901"/>
        <v>0</v>
      </c>
      <c r="AN216" s="35">
        <f t="shared" si="902"/>
        <v>0</v>
      </c>
      <c r="AO216" s="35">
        <f t="shared" si="903"/>
        <v>0</v>
      </c>
      <c r="AP216" s="35">
        <f t="shared" si="904"/>
        <v>0</v>
      </c>
      <c r="AQ216" s="35">
        <f t="shared" si="905"/>
        <v>0</v>
      </c>
      <c r="AR216" s="35">
        <f t="shared" si="906"/>
        <v>0</v>
      </c>
      <c r="AS216" s="35">
        <f t="shared" si="907"/>
        <v>0</v>
      </c>
      <c r="AT216" s="35">
        <f t="shared" si="908"/>
        <v>0</v>
      </c>
      <c r="AU216" s="35">
        <f t="shared" si="909"/>
        <v>0</v>
      </c>
      <c r="AV216" s="35">
        <f t="shared" si="910"/>
        <v>0</v>
      </c>
      <c r="AW216" s="35">
        <f t="shared" si="911"/>
        <v>0</v>
      </c>
      <c r="AX216" s="35">
        <f t="shared" si="912"/>
        <v>0</v>
      </c>
      <c r="AY216" s="35">
        <f t="shared" si="913"/>
        <v>0</v>
      </c>
      <c r="AZ216" s="35">
        <f t="shared" si="914"/>
        <v>0</v>
      </c>
      <c r="BA216" s="35">
        <f t="shared" si="915"/>
        <v>0</v>
      </c>
      <c r="BB216" s="35">
        <f t="shared" si="916"/>
        <v>0</v>
      </c>
      <c r="BC216" s="35">
        <f t="shared" si="917"/>
        <v>0</v>
      </c>
      <c r="BD216" s="35">
        <f t="shared" si="918"/>
        <v>0</v>
      </c>
      <c r="BE216" s="35">
        <f t="shared" si="919"/>
        <v>0</v>
      </c>
      <c r="BF216" s="35">
        <f t="shared" si="920"/>
        <v>0</v>
      </c>
      <c r="BG216" s="35">
        <f t="shared" si="921"/>
        <v>0</v>
      </c>
      <c r="BH216" s="35">
        <f t="shared" si="922"/>
        <v>0</v>
      </c>
      <c r="BI216" s="35">
        <f t="shared" si="923"/>
        <v>0</v>
      </c>
    </row>
    <row r="217" spans="1:61" outlineLevel="1" x14ac:dyDescent="0.35">
      <c r="C217" t="s">
        <v>254</v>
      </c>
      <c r="D217" s="59" t="s">
        <v>233</v>
      </c>
      <c r="E217" s="15">
        <f t="shared" si="924"/>
        <v>161.73217602834728</v>
      </c>
      <c r="F217" s="30">
        <f>assumptions!E291</f>
        <v>161.73217602834728</v>
      </c>
      <c r="G217" s="35">
        <f t="shared" si="925"/>
        <v>0</v>
      </c>
      <c r="H217" s="35">
        <f t="shared" si="870"/>
        <v>0</v>
      </c>
      <c r="I217" s="35">
        <f t="shared" si="871"/>
        <v>0</v>
      </c>
      <c r="J217" s="35">
        <f t="shared" si="872"/>
        <v>0</v>
      </c>
      <c r="K217" s="35">
        <f t="shared" si="873"/>
        <v>0</v>
      </c>
      <c r="L217" s="35">
        <f t="shared" si="874"/>
        <v>0</v>
      </c>
      <c r="M217" s="35">
        <f t="shared" si="875"/>
        <v>0</v>
      </c>
      <c r="N217" s="35">
        <f t="shared" si="876"/>
        <v>0</v>
      </c>
      <c r="O217" s="35">
        <f t="shared" si="877"/>
        <v>0</v>
      </c>
      <c r="P217" s="35">
        <f t="shared" si="878"/>
        <v>0</v>
      </c>
      <c r="Q217" s="35">
        <f t="shared" si="879"/>
        <v>0</v>
      </c>
      <c r="R217" s="35">
        <f t="shared" si="880"/>
        <v>0</v>
      </c>
      <c r="S217" s="35">
        <f t="shared" si="881"/>
        <v>0</v>
      </c>
      <c r="T217" s="35">
        <f t="shared" si="882"/>
        <v>0</v>
      </c>
      <c r="U217" s="35">
        <f t="shared" si="883"/>
        <v>0</v>
      </c>
      <c r="V217" s="35">
        <f t="shared" si="884"/>
        <v>0</v>
      </c>
      <c r="W217" s="35">
        <f t="shared" si="885"/>
        <v>0</v>
      </c>
      <c r="X217" s="35">
        <f t="shared" si="886"/>
        <v>0</v>
      </c>
      <c r="Y217" s="35">
        <f t="shared" si="887"/>
        <v>0</v>
      </c>
      <c r="Z217" s="35">
        <f t="shared" si="888"/>
        <v>0</v>
      </c>
      <c r="AA217" s="35">
        <f t="shared" si="889"/>
        <v>0</v>
      </c>
      <c r="AB217" s="35">
        <f t="shared" si="890"/>
        <v>0</v>
      </c>
      <c r="AC217" s="35">
        <f t="shared" si="891"/>
        <v>0</v>
      </c>
      <c r="AD217" s="35">
        <f t="shared" si="892"/>
        <v>0</v>
      </c>
      <c r="AE217" s="35">
        <f t="shared" si="893"/>
        <v>0</v>
      </c>
      <c r="AF217" s="35">
        <f t="shared" si="894"/>
        <v>0</v>
      </c>
      <c r="AG217" s="35">
        <f t="shared" si="895"/>
        <v>0</v>
      </c>
      <c r="AH217" s="35">
        <f t="shared" si="896"/>
        <v>0</v>
      </c>
      <c r="AI217" s="35">
        <f t="shared" si="897"/>
        <v>0</v>
      </c>
      <c r="AJ217" s="35">
        <f t="shared" si="898"/>
        <v>0</v>
      </c>
      <c r="AK217" s="35">
        <f t="shared" si="899"/>
        <v>0</v>
      </c>
      <c r="AL217" s="35">
        <f t="shared" si="900"/>
        <v>0</v>
      </c>
      <c r="AM217" s="35">
        <f t="shared" si="901"/>
        <v>0</v>
      </c>
      <c r="AN217" s="35">
        <f t="shared" si="902"/>
        <v>0</v>
      </c>
      <c r="AO217" s="35">
        <f t="shared" si="903"/>
        <v>0</v>
      </c>
      <c r="AP217" s="35">
        <f t="shared" si="904"/>
        <v>0</v>
      </c>
      <c r="AQ217" s="35">
        <f t="shared" si="905"/>
        <v>0</v>
      </c>
      <c r="AR217" s="35">
        <f t="shared" si="906"/>
        <v>0</v>
      </c>
      <c r="AS217" s="35">
        <f t="shared" si="907"/>
        <v>0</v>
      </c>
      <c r="AT217" s="35">
        <f t="shared" si="908"/>
        <v>0</v>
      </c>
      <c r="AU217" s="35">
        <f t="shared" si="909"/>
        <v>0</v>
      </c>
      <c r="AV217" s="35">
        <f t="shared" si="910"/>
        <v>0</v>
      </c>
      <c r="AW217" s="35">
        <f t="shared" si="911"/>
        <v>0</v>
      </c>
      <c r="AX217" s="35">
        <f t="shared" si="912"/>
        <v>0</v>
      </c>
      <c r="AY217" s="35">
        <f t="shared" si="913"/>
        <v>0</v>
      </c>
      <c r="AZ217" s="35">
        <f t="shared" si="914"/>
        <v>0</v>
      </c>
      <c r="BA217" s="35">
        <f t="shared" si="915"/>
        <v>0</v>
      </c>
      <c r="BB217" s="35">
        <f t="shared" si="916"/>
        <v>0</v>
      </c>
      <c r="BC217" s="35">
        <f t="shared" si="917"/>
        <v>0</v>
      </c>
      <c r="BD217" s="35">
        <f t="shared" si="918"/>
        <v>0</v>
      </c>
      <c r="BE217" s="35">
        <f t="shared" si="919"/>
        <v>0</v>
      </c>
      <c r="BF217" s="35">
        <f t="shared" si="920"/>
        <v>0</v>
      </c>
      <c r="BG217" s="35">
        <f t="shared" si="921"/>
        <v>0</v>
      </c>
      <c r="BH217" s="35">
        <f t="shared" si="922"/>
        <v>0</v>
      </c>
      <c r="BI217" s="35">
        <f t="shared" si="923"/>
        <v>0</v>
      </c>
    </row>
    <row r="218" spans="1:61" outlineLevel="1" x14ac:dyDescent="0.35">
      <c r="B218" s="7" t="s">
        <v>383</v>
      </c>
      <c r="D218" s="59"/>
      <c r="E218" s="15"/>
      <c r="F218" s="30"/>
    </row>
    <row r="219" spans="1:61" outlineLevel="1" x14ac:dyDescent="0.35">
      <c r="C219" t="s">
        <v>250</v>
      </c>
      <c r="D219" s="59" t="s">
        <v>233</v>
      </c>
      <c r="E219" s="15">
        <f t="shared" si="924"/>
        <v>5.5591984488063728</v>
      </c>
      <c r="F219" s="30">
        <f>F215</f>
        <v>5.5591984488063728</v>
      </c>
      <c r="G219" s="30">
        <f t="shared" ref="G219:BI219" si="926">G215</f>
        <v>0</v>
      </c>
      <c r="H219" s="30">
        <f t="shared" si="926"/>
        <v>0</v>
      </c>
      <c r="I219" s="30">
        <f t="shared" si="926"/>
        <v>0</v>
      </c>
      <c r="J219" s="30">
        <f t="shared" si="926"/>
        <v>0</v>
      </c>
      <c r="K219" s="30">
        <f t="shared" si="926"/>
        <v>0</v>
      </c>
      <c r="L219" s="30">
        <f t="shared" si="926"/>
        <v>0</v>
      </c>
      <c r="M219" s="30">
        <f t="shared" si="926"/>
        <v>0</v>
      </c>
      <c r="N219" s="30">
        <f t="shared" si="926"/>
        <v>0</v>
      </c>
      <c r="O219" s="30">
        <f t="shared" si="926"/>
        <v>0</v>
      </c>
      <c r="P219" s="30">
        <f t="shared" si="926"/>
        <v>0</v>
      </c>
      <c r="Q219" s="30">
        <f t="shared" si="926"/>
        <v>0</v>
      </c>
      <c r="R219" s="30">
        <f t="shared" si="926"/>
        <v>0</v>
      </c>
      <c r="S219" s="30">
        <f t="shared" si="926"/>
        <v>0</v>
      </c>
      <c r="T219" s="30">
        <f t="shared" si="926"/>
        <v>0</v>
      </c>
      <c r="U219" s="30">
        <f t="shared" si="926"/>
        <v>0</v>
      </c>
      <c r="V219" s="30">
        <f t="shared" si="926"/>
        <v>0</v>
      </c>
      <c r="W219" s="30">
        <f t="shared" si="926"/>
        <v>0</v>
      </c>
      <c r="X219" s="30">
        <f t="shared" si="926"/>
        <v>0</v>
      </c>
      <c r="Y219" s="30">
        <f t="shared" si="926"/>
        <v>0</v>
      </c>
      <c r="Z219" s="30">
        <f t="shared" si="926"/>
        <v>0</v>
      </c>
      <c r="AA219" s="30">
        <f t="shared" si="926"/>
        <v>0</v>
      </c>
      <c r="AB219" s="30">
        <f t="shared" si="926"/>
        <v>0</v>
      </c>
      <c r="AC219" s="30">
        <f t="shared" si="926"/>
        <v>0</v>
      </c>
      <c r="AD219" s="30">
        <f t="shared" si="926"/>
        <v>0</v>
      </c>
      <c r="AE219" s="30">
        <f t="shared" si="926"/>
        <v>0</v>
      </c>
      <c r="AF219" s="30">
        <f t="shared" si="926"/>
        <v>0</v>
      </c>
      <c r="AG219" s="30">
        <f t="shared" si="926"/>
        <v>0</v>
      </c>
      <c r="AH219" s="30">
        <f t="shared" si="926"/>
        <v>0</v>
      </c>
      <c r="AI219" s="30">
        <f t="shared" si="926"/>
        <v>0</v>
      </c>
      <c r="AJ219" s="30">
        <f t="shared" si="926"/>
        <v>0</v>
      </c>
      <c r="AK219" s="30">
        <f t="shared" si="926"/>
        <v>0</v>
      </c>
      <c r="AL219" s="30">
        <f t="shared" si="926"/>
        <v>0</v>
      </c>
      <c r="AM219" s="30">
        <f t="shared" si="926"/>
        <v>0</v>
      </c>
      <c r="AN219" s="30">
        <f t="shared" si="926"/>
        <v>0</v>
      </c>
      <c r="AO219" s="30">
        <f t="shared" si="926"/>
        <v>0</v>
      </c>
      <c r="AP219" s="30">
        <f t="shared" si="926"/>
        <v>0</v>
      </c>
      <c r="AQ219" s="30">
        <f t="shared" si="926"/>
        <v>0</v>
      </c>
      <c r="AR219" s="30">
        <f t="shared" si="926"/>
        <v>0</v>
      </c>
      <c r="AS219" s="30">
        <f t="shared" si="926"/>
        <v>0</v>
      </c>
      <c r="AT219" s="30">
        <f t="shared" si="926"/>
        <v>0</v>
      </c>
      <c r="AU219" s="30">
        <f t="shared" si="926"/>
        <v>0</v>
      </c>
      <c r="AV219" s="30">
        <f t="shared" si="926"/>
        <v>0</v>
      </c>
      <c r="AW219" s="30">
        <f t="shared" si="926"/>
        <v>0</v>
      </c>
      <c r="AX219" s="30">
        <f t="shared" si="926"/>
        <v>0</v>
      </c>
      <c r="AY219" s="30">
        <f t="shared" si="926"/>
        <v>0</v>
      </c>
      <c r="AZ219" s="30">
        <f t="shared" si="926"/>
        <v>0</v>
      </c>
      <c r="BA219" s="30">
        <f t="shared" si="926"/>
        <v>0</v>
      </c>
      <c r="BB219" s="30">
        <f t="shared" si="926"/>
        <v>0</v>
      </c>
      <c r="BC219" s="30">
        <f t="shared" si="926"/>
        <v>0</v>
      </c>
      <c r="BD219" s="30">
        <f t="shared" si="926"/>
        <v>0</v>
      </c>
      <c r="BE219" s="30">
        <f t="shared" si="926"/>
        <v>0</v>
      </c>
      <c r="BF219" s="30">
        <f t="shared" si="926"/>
        <v>0</v>
      </c>
      <c r="BG219" s="30">
        <f t="shared" si="926"/>
        <v>0</v>
      </c>
      <c r="BH219" s="30">
        <f t="shared" si="926"/>
        <v>0</v>
      </c>
      <c r="BI219" s="30">
        <f t="shared" si="926"/>
        <v>0</v>
      </c>
    </row>
    <row r="220" spans="1:61" outlineLevel="1" x14ac:dyDescent="0.35">
      <c r="C220" t="s">
        <v>251</v>
      </c>
      <c r="D220" s="59" t="s">
        <v>233</v>
      </c>
      <c r="E220" s="15">
        <f t="shared" si="924"/>
        <v>195.06336900339016</v>
      </c>
      <c r="F220" s="30">
        <f>F216</f>
        <v>195.06336900339016</v>
      </c>
      <c r="G220" s="30">
        <f t="shared" ref="G220:BI220" si="927">G216</f>
        <v>0</v>
      </c>
      <c r="H220" s="30">
        <f t="shared" si="927"/>
        <v>0</v>
      </c>
      <c r="I220" s="30">
        <f t="shared" si="927"/>
        <v>0</v>
      </c>
      <c r="J220" s="30">
        <f t="shared" si="927"/>
        <v>0</v>
      </c>
      <c r="K220" s="30">
        <f t="shared" si="927"/>
        <v>0</v>
      </c>
      <c r="L220" s="30">
        <f t="shared" si="927"/>
        <v>0</v>
      </c>
      <c r="M220" s="30">
        <f t="shared" si="927"/>
        <v>0</v>
      </c>
      <c r="N220" s="30">
        <f t="shared" si="927"/>
        <v>0</v>
      </c>
      <c r="O220" s="30">
        <f t="shared" si="927"/>
        <v>0</v>
      </c>
      <c r="P220" s="30">
        <f t="shared" si="927"/>
        <v>0</v>
      </c>
      <c r="Q220" s="30">
        <f t="shared" si="927"/>
        <v>0</v>
      </c>
      <c r="R220" s="30">
        <f t="shared" si="927"/>
        <v>0</v>
      </c>
      <c r="S220" s="30">
        <f t="shared" si="927"/>
        <v>0</v>
      </c>
      <c r="T220" s="30">
        <f t="shared" si="927"/>
        <v>0</v>
      </c>
      <c r="U220" s="30">
        <f t="shared" si="927"/>
        <v>0</v>
      </c>
      <c r="V220" s="30">
        <f t="shared" si="927"/>
        <v>0</v>
      </c>
      <c r="W220" s="30">
        <f t="shared" si="927"/>
        <v>0</v>
      </c>
      <c r="X220" s="30">
        <f t="shared" si="927"/>
        <v>0</v>
      </c>
      <c r="Y220" s="30">
        <f t="shared" si="927"/>
        <v>0</v>
      </c>
      <c r="Z220" s="30">
        <f t="shared" si="927"/>
        <v>0</v>
      </c>
      <c r="AA220" s="30">
        <f t="shared" si="927"/>
        <v>0</v>
      </c>
      <c r="AB220" s="30">
        <f t="shared" si="927"/>
        <v>0</v>
      </c>
      <c r="AC220" s="30">
        <f t="shared" si="927"/>
        <v>0</v>
      </c>
      <c r="AD220" s="30">
        <f t="shared" si="927"/>
        <v>0</v>
      </c>
      <c r="AE220" s="30">
        <f t="shared" si="927"/>
        <v>0</v>
      </c>
      <c r="AF220" s="30">
        <f t="shared" si="927"/>
        <v>0</v>
      </c>
      <c r="AG220" s="30">
        <f t="shared" si="927"/>
        <v>0</v>
      </c>
      <c r="AH220" s="30">
        <f t="shared" si="927"/>
        <v>0</v>
      </c>
      <c r="AI220" s="30">
        <f t="shared" si="927"/>
        <v>0</v>
      </c>
      <c r="AJ220" s="30">
        <f t="shared" si="927"/>
        <v>0</v>
      </c>
      <c r="AK220" s="30">
        <f t="shared" si="927"/>
        <v>0</v>
      </c>
      <c r="AL220" s="30">
        <f t="shared" si="927"/>
        <v>0</v>
      </c>
      <c r="AM220" s="30">
        <f t="shared" si="927"/>
        <v>0</v>
      </c>
      <c r="AN220" s="30">
        <f t="shared" si="927"/>
        <v>0</v>
      </c>
      <c r="AO220" s="30">
        <f t="shared" si="927"/>
        <v>0</v>
      </c>
      <c r="AP220" s="30">
        <f t="shared" si="927"/>
        <v>0</v>
      </c>
      <c r="AQ220" s="30">
        <f t="shared" si="927"/>
        <v>0</v>
      </c>
      <c r="AR220" s="30">
        <f t="shared" si="927"/>
        <v>0</v>
      </c>
      <c r="AS220" s="30">
        <f t="shared" si="927"/>
        <v>0</v>
      </c>
      <c r="AT220" s="30">
        <f t="shared" si="927"/>
        <v>0</v>
      </c>
      <c r="AU220" s="30">
        <f t="shared" si="927"/>
        <v>0</v>
      </c>
      <c r="AV220" s="30">
        <f t="shared" si="927"/>
        <v>0</v>
      </c>
      <c r="AW220" s="30">
        <f t="shared" si="927"/>
        <v>0</v>
      </c>
      <c r="AX220" s="30">
        <f t="shared" si="927"/>
        <v>0</v>
      </c>
      <c r="AY220" s="30">
        <f t="shared" si="927"/>
        <v>0</v>
      </c>
      <c r="AZ220" s="30">
        <f t="shared" si="927"/>
        <v>0</v>
      </c>
      <c r="BA220" s="30">
        <f t="shared" si="927"/>
        <v>0</v>
      </c>
      <c r="BB220" s="30">
        <f t="shared" si="927"/>
        <v>0</v>
      </c>
      <c r="BC220" s="30">
        <f t="shared" si="927"/>
        <v>0</v>
      </c>
      <c r="BD220" s="30">
        <f t="shared" si="927"/>
        <v>0</v>
      </c>
      <c r="BE220" s="30">
        <f t="shared" si="927"/>
        <v>0</v>
      </c>
      <c r="BF220" s="30">
        <f t="shared" si="927"/>
        <v>0</v>
      </c>
      <c r="BG220" s="30">
        <f t="shared" si="927"/>
        <v>0</v>
      </c>
      <c r="BH220" s="30">
        <f t="shared" si="927"/>
        <v>0</v>
      </c>
      <c r="BI220" s="30">
        <f t="shared" si="927"/>
        <v>0</v>
      </c>
    </row>
    <row r="221" spans="1:61" outlineLevel="1" x14ac:dyDescent="0.35">
      <c r="C221" t="s">
        <v>254</v>
      </c>
      <c r="D221" s="59" t="s">
        <v>233</v>
      </c>
      <c r="E221" s="15">
        <f t="shared" si="924"/>
        <v>-161.73217602834728</v>
      </c>
      <c r="F221" s="30">
        <f t="shared" ref="F221:BI221" si="928">-F217</f>
        <v>-161.73217602834728</v>
      </c>
      <c r="G221" s="30">
        <f t="shared" si="928"/>
        <v>0</v>
      </c>
      <c r="H221" s="30">
        <f t="shared" si="928"/>
        <v>0</v>
      </c>
      <c r="I221" s="30">
        <f t="shared" si="928"/>
        <v>0</v>
      </c>
      <c r="J221" s="30">
        <f t="shared" si="928"/>
        <v>0</v>
      </c>
      <c r="K221" s="30">
        <f t="shared" si="928"/>
        <v>0</v>
      </c>
      <c r="L221" s="30">
        <f t="shared" si="928"/>
        <v>0</v>
      </c>
      <c r="M221" s="30">
        <f t="shared" si="928"/>
        <v>0</v>
      </c>
      <c r="N221" s="30">
        <f t="shared" si="928"/>
        <v>0</v>
      </c>
      <c r="O221" s="30">
        <f t="shared" si="928"/>
        <v>0</v>
      </c>
      <c r="P221" s="30">
        <f t="shared" si="928"/>
        <v>0</v>
      </c>
      <c r="Q221" s="30">
        <f t="shared" si="928"/>
        <v>0</v>
      </c>
      <c r="R221" s="30">
        <f t="shared" si="928"/>
        <v>0</v>
      </c>
      <c r="S221" s="30">
        <f t="shared" si="928"/>
        <v>0</v>
      </c>
      <c r="T221" s="30">
        <f t="shared" si="928"/>
        <v>0</v>
      </c>
      <c r="U221" s="30">
        <f t="shared" si="928"/>
        <v>0</v>
      </c>
      <c r="V221" s="30">
        <f t="shared" si="928"/>
        <v>0</v>
      </c>
      <c r="W221" s="30">
        <f t="shared" si="928"/>
        <v>0</v>
      </c>
      <c r="X221" s="30">
        <f t="shared" si="928"/>
        <v>0</v>
      </c>
      <c r="Y221" s="30">
        <f t="shared" si="928"/>
        <v>0</v>
      </c>
      <c r="Z221" s="30">
        <f t="shared" si="928"/>
        <v>0</v>
      </c>
      <c r="AA221" s="30">
        <f t="shared" si="928"/>
        <v>0</v>
      </c>
      <c r="AB221" s="30">
        <f t="shared" si="928"/>
        <v>0</v>
      </c>
      <c r="AC221" s="30">
        <f t="shared" si="928"/>
        <v>0</v>
      </c>
      <c r="AD221" s="30">
        <f t="shared" si="928"/>
        <v>0</v>
      </c>
      <c r="AE221" s="30">
        <f t="shared" si="928"/>
        <v>0</v>
      </c>
      <c r="AF221" s="30">
        <f t="shared" si="928"/>
        <v>0</v>
      </c>
      <c r="AG221" s="30">
        <f t="shared" si="928"/>
        <v>0</v>
      </c>
      <c r="AH221" s="30">
        <f t="shared" si="928"/>
        <v>0</v>
      </c>
      <c r="AI221" s="30">
        <f t="shared" si="928"/>
        <v>0</v>
      </c>
      <c r="AJ221" s="30">
        <f t="shared" si="928"/>
        <v>0</v>
      </c>
      <c r="AK221" s="30">
        <f t="shared" si="928"/>
        <v>0</v>
      </c>
      <c r="AL221" s="30">
        <f t="shared" si="928"/>
        <v>0</v>
      </c>
      <c r="AM221" s="30">
        <f t="shared" si="928"/>
        <v>0</v>
      </c>
      <c r="AN221" s="30">
        <f t="shared" si="928"/>
        <v>0</v>
      </c>
      <c r="AO221" s="30">
        <f t="shared" si="928"/>
        <v>0</v>
      </c>
      <c r="AP221" s="30">
        <f t="shared" si="928"/>
        <v>0</v>
      </c>
      <c r="AQ221" s="30">
        <f t="shared" si="928"/>
        <v>0</v>
      </c>
      <c r="AR221" s="30">
        <f t="shared" si="928"/>
        <v>0</v>
      </c>
      <c r="AS221" s="30">
        <f t="shared" si="928"/>
        <v>0</v>
      </c>
      <c r="AT221" s="30">
        <f t="shared" si="928"/>
        <v>0</v>
      </c>
      <c r="AU221" s="30">
        <f t="shared" si="928"/>
        <v>0</v>
      </c>
      <c r="AV221" s="30">
        <f t="shared" si="928"/>
        <v>0</v>
      </c>
      <c r="AW221" s="30">
        <f t="shared" si="928"/>
        <v>0</v>
      </c>
      <c r="AX221" s="30">
        <f t="shared" si="928"/>
        <v>0</v>
      </c>
      <c r="AY221" s="30">
        <f t="shared" si="928"/>
        <v>0</v>
      </c>
      <c r="AZ221" s="30">
        <f t="shared" si="928"/>
        <v>0</v>
      </c>
      <c r="BA221" s="30">
        <f t="shared" si="928"/>
        <v>0</v>
      </c>
      <c r="BB221" s="30">
        <f t="shared" si="928"/>
        <v>0</v>
      </c>
      <c r="BC221" s="30">
        <f t="shared" si="928"/>
        <v>0</v>
      </c>
      <c r="BD221" s="30">
        <f t="shared" si="928"/>
        <v>0</v>
      </c>
      <c r="BE221" s="30">
        <f t="shared" si="928"/>
        <v>0</v>
      </c>
      <c r="BF221" s="30">
        <f t="shared" si="928"/>
        <v>0</v>
      </c>
      <c r="BG221" s="30">
        <f t="shared" si="928"/>
        <v>0</v>
      </c>
      <c r="BH221" s="30">
        <f t="shared" si="928"/>
        <v>0</v>
      </c>
      <c r="BI221" s="30">
        <f t="shared" si="928"/>
        <v>0</v>
      </c>
    </row>
    <row r="222" spans="1:61" outlineLevel="1" x14ac:dyDescent="0.35">
      <c r="B222" s="7" t="s">
        <v>384</v>
      </c>
      <c r="D222" s="59" t="s">
        <v>233</v>
      </c>
      <c r="E222" s="15">
        <f t="shared" si="924"/>
        <v>38.890391423849252</v>
      </c>
      <c r="F222" s="30">
        <f>SUM(F219:F221)</f>
        <v>38.890391423849252</v>
      </c>
      <c r="G222" s="30">
        <f t="shared" ref="G222:BI222" si="929">SUM(G219:G221)</f>
        <v>0</v>
      </c>
      <c r="H222" s="30">
        <f t="shared" si="929"/>
        <v>0</v>
      </c>
      <c r="I222" s="30">
        <f t="shared" si="929"/>
        <v>0</v>
      </c>
      <c r="J222" s="30">
        <f t="shared" si="929"/>
        <v>0</v>
      </c>
      <c r="K222" s="30">
        <f t="shared" si="929"/>
        <v>0</v>
      </c>
      <c r="L222" s="30">
        <f t="shared" si="929"/>
        <v>0</v>
      </c>
      <c r="M222" s="30">
        <f t="shared" si="929"/>
        <v>0</v>
      </c>
      <c r="N222" s="30">
        <f t="shared" si="929"/>
        <v>0</v>
      </c>
      <c r="O222" s="30">
        <f t="shared" si="929"/>
        <v>0</v>
      </c>
      <c r="P222" s="30">
        <f t="shared" si="929"/>
        <v>0</v>
      </c>
      <c r="Q222" s="30">
        <f t="shared" si="929"/>
        <v>0</v>
      </c>
      <c r="R222" s="30">
        <f t="shared" si="929"/>
        <v>0</v>
      </c>
      <c r="S222" s="30">
        <f t="shared" si="929"/>
        <v>0</v>
      </c>
      <c r="T222" s="30">
        <f t="shared" si="929"/>
        <v>0</v>
      </c>
      <c r="U222" s="30">
        <f t="shared" si="929"/>
        <v>0</v>
      </c>
      <c r="V222" s="30">
        <f t="shared" si="929"/>
        <v>0</v>
      </c>
      <c r="W222" s="30">
        <f t="shared" si="929"/>
        <v>0</v>
      </c>
      <c r="X222" s="30">
        <f t="shared" si="929"/>
        <v>0</v>
      </c>
      <c r="Y222" s="30">
        <f t="shared" si="929"/>
        <v>0</v>
      </c>
      <c r="Z222" s="30">
        <f t="shared" si="929"/>
        <v>0</v>
      </c>
      <c r="AA222" s="30">
        <f t="shared" si="929"/>
        <v>0</v>
      </c>
      <c r="AB222" s="30">
        <f t="shared" si="929"/>
        <v>0</v>
      </c>
      <c r="AC222" s="30">
        <f t="shared" si="929"/>
        <v>0</v>
      </c>
      <c r="AD222" s="30">
        <f t="shared" si="929"/>
        <v>0</v>
      </c>
      <c r="AE222" s="30">
        <f t="shared" si="929"/>
        <v>0</v>
      </c>
      <c r="AF222" s="30">
        <f t="shared" si="929"/>
        <v>0</v>
      </c>
      <c r="AG222" s="30">
        <f t="shared" si="929"/>
        <v>0</v>
      </c>
      <c r="AH222" s="30">
        <f t="shared" si="929"/>
        <v>0</v>
      </c>
      <c r="AI222" s="30">
        <f t="shared" si="929"/>
        <v>0</v>
      </c>
      <c r="AJ222" s="30">
        <f t="shared" si="929"/>
        <v>0</v>
      </c>
      <c r="AK222" s="30">
        <f t="shared" si="929"/>
        <v>0</v>
      </c>
      <c r="AL222" s="30">
        <f t="shared" si="929"/>
        <v>0</v>
      </c>
      <c r="AM222" s="30">
        <f t="shared" si="929"/>
        <v>0</v>
      </c>
      <c r="AN222" s="30">
        <f t="shared" si="929"/>
        <v>0</v>
      </c>
      <c r="AO222" s="30">
        <f t="shared" si="929"/>
        <v>0</v>
      </c>
      <c r="AP222" s="30">
        <f t="shared" si="929"/>
        <v>0</v>
      </c>
      <c r="AQ222" s="30">
        <f t="shared" si="929"/>
        <v>0</v>
      </c>
      <c r="AR222" s="30">
        <f t="shared" si="929"/>
        <v>0</v>
      </c>
      <c r="AS222" s="30">
        <f t="shared" si="929"/>
        <v>0</v>
      </c>
      <c r="AT222" s="30">
        <f t="shared" si="929"/>
        <v>0</v>
      </c>
      <c r="AU222" s="30">
        <f t="shared" si="929"/>
        <v>0</v>
      </c>
      <c r="AV222" s="30">
        <f t="shared" si="929"/>
        <v>0</v>
      </c>
      <c r="AW222" s="30">
        <f t="shared" si="929"/>
        <v>0</v>
      </c>
      <c r="AX222" s="30">
        <f t="shared" si="929"/>
        <v>0</v>
      </c>
      <c r="AY222" s="30">
        <f t="shared" si="929"/>
        <v>0</v>
      </c>
      <c r="AZ222" s="30">
        <f t="shared" si="929"/>
        <v>0</v>
      </c>
      <c r="BA222" s="30">
        <f t="shared" si="929"/>
        <v>0</v>
      </c>
      <c r="BB222" s="30">
        <f t="shared" si="929"/>
        <v>0</v>
      </c>
      <c r="BC222" s="30">
        <f t="shared" si="929"/>
        <v>0</v>
      </c>
      <c r="BD222" s="30">
        <f t="shared" si="929"/>
        <v>0</v>
      </c>
      <c r="BE222" s="30">
        <f t="shared" si="929"/>
        <v>0</v>
      </c>
      <c r="BF222" s="30">
        <f t="shared" si="929"/>
        <v>0</v>
      </c>
      <c r="BG222" s="30">
        <f t="shared" si="929"/>
        <v>0</v>
      </c>
      <c r="BH222" s="30">
        <f t="shared" si="929"/>
        <v>0</v>
      </c>
      <c r="BI222" s="30">
        <f t="shared" si="929"/>
        <v>0</v>
      </c>
    </row>
    <row r="223" spans="1:61" outlineLevel="1" x14ac:dyDescent="0.35">
      <c r="B223" s="7" t="s">
        <v>267</v>
      </c>
      <c r="D223" s="59"/>
      <c r="E223" s="15"/>
      <c r="F223" s="30"/>
    </row>
    <row r="224" spans="1:61" outlineLevel="1" x14ac:dyDescent="0.35">
      <c r="C224" t="s">
        <v>250</v>
      </c>
      <c r="D224" s="59" t="s">
        <v>233</v>
      </c>
      <c r="E224" s="15">
        <f t="shared" si="924"/>
        <v>0</v>
      </c>
      <c r="F224" s="30">
        <f>F215-F219</f>
        <v>0</v>
      </c>
      <c r="G224" s="30">
        <f>G215-G219</f>
        <v>0</v>
      </c>
      <c r="H224" s="30">
        <f t="shared" ref="H224:AP224" si="930">H215-H219</f>
        <v>0</v>
      </c>
      <c r="I224" s="30">
        <f t="shared" si="930"/>
        <v>0</v>
      </c>
      <c r="J224" s="30">
        <f t="shared" si="930"/>
        <v>0</v>
      </c>
      <c r="K224" s="30">
        <f t="shared" si="930"/>
        <v>0</v>
      </c>
      <c r="L224" s="30">
        <f t="shared" si="930"/>
        <v>0</v>
      </c>
      <c r="M224" s="30">
        <f t="shared" si="930"/>
        <v>0</v>
      </c>
      <c r="N224" s="30">
        <f t="shared" si="930"/>
        <v>0</v>
      </c>
      <c r="O224" s="30">
        <f t="shared" si="930"/>
        <v>0</v>
      </c>
      <c r="P224" s="30">
        <f t="shared" si="930"/>
        <v>0</v>
      </c>
      <c r="Q224" s="30">
        <f t="shared" si="930"/>
        <v>0</v>
      </c>
      <c r="R224" s="30">
        <f t="shared" si="930"/>
        <v>0</v>
      </c>
      <c r="S224" s="30">
        <f t="shared" si="930"/>
        <v>0</v>
      </c>
      <c r="T224" s="30">
        <f t="shared" si="930"/>
        <v>0</v>
      </c>
      <c r="U224" s="30">
        <f t="shared" si="930"/>
        <v>0</v>
      </c>
      <c r="V224" s="30">
        <f t="shared" si="930"/>
        <v>0</v>
      </c>
      <c r="W224" s="30">
        <f t="shared" si="930"/>
        <v>0</v>
      </c>
      <c r="X224" s="30">
        <f t="shared" si="930"/>
        <v>0</v>
      </c>
      <c r="Y224" s="30">
        <f t="shared" si="930"/>
        <v>0</v>
      </c>
      <c r="Z224" s="30">
        <f t="shared" si="930"/>
        <v>0</v>
      </c>
      <c r="AA224" s="30">
        <f t="shared" si="930"/>
        <v>0</v>
      </c>
      <c r="AB224" s="30">
        <f t="shared" si="930"/>
        <v>0</v>
      </c>
      <c r="AC224" s="30">
        <f t="shared" si="930"/>
        <v>0</v>
      </c>
      <c r="AD224" s="30">
        <f t="shared" si="930"/>
        <v>0</v>
      </c>
      <c r="AE224" s="30">
        <f t="shared" si="930"/>
        <v>0</v>
      </c>
      <c r="AF224" s="30">
        <f t="shared" si="930"/>
        <v>0</v>
      </c>
      <c r="AG224" s="30">
        <f t="shared" si="930"/>
        <v>0</v>
      </c>
      <c r="AH224" s="30">
        <f t="shared" si="930"/>
        <v>0</v>
      </c>
      <c r="AI224" s="30">
        <f t="shared" si="930"/>
        <v>0</v>
      </c>
      <c r="AJ224" s="30">
        <f t="shared" si="930"/>
        <v>0</v>
      </c>
      <c r="AK224" s="30">
        <f t="shared" si="930"/>
        <v>0</v>
      </c>
      <c r="AL224" s="30">
        <f t="shared" si="930"/>
        <v>0</v>
      </c>
      <c r="AM224" s="30">
        <f t="shared" si="930"/>
        <v>0</v>
      </c>
      <c r="AN224" s="30">
        <f t="shared" si="930"/>
        <v>0</v>
      </c>
      <c r="AO224" s="30">
        <f t="shared" si="930"/>
        <v>0</v>
      </c>
      <c r="AP224" s="30">
        <f t="shared" si="930"/>
        <v>0</v>
      </c>
    </row>
    <row r="225" spans="1:61" outlineLevel="1" x14ac:dyDescent="0.35">
      <c r="C225" t="s">
        <v>251</v>
      </c>
      <c r="D225" s="59" t="s">
        <v>233</v>
      </c>
      <c r="E225" s="15">
        <f t="shared" si="924"/>
        <v>0</v>
      </c>
      <c r="F225" s="30">
        <f>F216-F220</f>
        <v>0</v>
      </c>
      <c r="G225" s="30">
        <f>G216-G220</f>
        <v>0</v>
      </c>
      <c r="H225" s="30">
        <f t="shared" ref="H225:AP225" si="931">H216-H220</f>
        <v>0</v>
      </c>
      <c r="I225" s="30">
        <f t="shared" si="931"/>
        <v>0</v>
      </c>
      <c r="J225" s="30">
        <f t="shared" si="931"/>
        <v>0</v>
      </c>
      <c r="K225" s="30">
        <f t="shared" si="931"/>
        <v>0</v>
      </c>
      <c r="L225" s="30">
        <f t="shared" si="931"/>
        <v>0</v>
      </c>
      <c r="M225" s="30">
        <f t="shared" si="931"/>
        <v>0</v>
      </c>
      <c r="N225" s="30">
        <f t="shared" si="931"/>
        <v>0</v>
      </c>
      <c r="O225" s="30">
        <f t="shared" si="931"/>
        <v>0</v>
      </c>
      <c r="P225" s="30">
        <f t="shared" si="931"/>
        <v>0</v>
      </c>
      <c r="Q225" s="30">
        <f t="shared" si="931"/>
        <v>0</v>
      </c>
      <c r="R225" s="30">
        <f t="shared" si="931"/>
        <v>0</v>
      </c>
      <c r="S225" s="30">
        <f t="shared" si="931"/>
        <v>0</v>
      </c>
      <c r="T225" s="30">
        <f t="shared" si="931"/>
        <v>0</v>
      </c>
      <c r="U225" s="30">
        <f t="shared" si="931"/>
        <v>0</v>
      </c>
      <c r="V225" s="30">
        <f t="shared" si="931"/>
        <v>0</v>
      </c>
      <c r="W225" s="30">
        <f t="shared" si="931"/>
        <v>0</v>
      </c>
      <c r="X225" s="30">
        <f t="shared" si="931"/>
        <v>0</v>
      </c>
      <c r="Y225" s="30">
        <f t="shared" si="931"/>
        <v>0</v>
      </c>
      <c r="Z225" s="30">
        <f t="shared" si="931"/>
        <v>0</v>
      </c>
      <c r="AA225" s="30">
        <f t="shared" si="931"/>
        <v>0</v>
      </c>
      <c r="AB225" s="30">
        <f t="shared" si="931"/>
        <v>0</v>
      </c>
      <c r="AC225" s="30">
        <f t="shared" si="931"/>
        <v>0</v>
      </c>
      <c r="AD225" s="30">
        <f t="shared" si="931"/>
        <v>0</v>
      </c>
      <c r="AE225" s="30">
        <f t="shared" si="931"/>
        <v>0</v>
      </c>
      <c r="AF225" s="30">
        <f t="shared" si="931"/>
        <v>0</v>
      </c>
      <c r="AG225" s="30">
        <f t="shared" si="931"/>
        <v>0</v>
      </c>
      <c r="AH225" s="30">
        <f t="shared" si="931"/>
        <v>0</v>
      </c>
      <c r="AI225" s="30">
        <f t="shared" si="931"/>
        <v>0</v>
      </c>
      <c r="AJ225" s="30">
        <f t="shared" si="931"/>
        <v>0</v>
      </c>
      <c r="AK225" s="30">
        <f t="shared" si="931"/>
        <v>0</v>
      </c>
      <c r="AL225" s="30">
        <f t="shared" si="931"/>
        <v>0</v>
      </c>
      <c r="AM225" s="30">
        <f t="shared" si="931"/>
        <v>0</v>
      </c>
      <c r="AN225" s="30">
        <f t="shared" si="931"/>
        <v>0</v>
      </c>
      <c r="AO225" s="30">
        <f t="shared" si="931"/>
        <v>0</v>
      </c>
      <c r="AP225" s="30">
        <f t="shared" si="931"/>
        <v>0</v>
      </c>
    </row>
    <row r="226" spans="1:61" outlineLevel="1" x14ac:dyDescent="0.35">
      <c r="C226" t="s">
        <v>254</v>
      </c>
      <c r="D226" s="59" t="s">
        <v>233</v>
      </c>
      <c r="E226" s="15">
        <f t="shared" si="924"/>
        <v>0</v>
      </c>
      <c r="F226" s="30">
        <f>F217+F221</f>
        <v>0</v>
      </c>
      <c r="G226" s="30">
        <f>G217+G221</f>
        <v>0</v>
      </c>
      <c r="H226" s="30">
        <f t="shared" ref="H226:AP226" si="932">H217+H221</f>
        <v>0</v>
      </c>
      <c r="I226" s="30">
        <f t="shared" si="932"/>
        <v>0</v>
      </c>
      <c r="J226" s="30">
        <f t="shared" si="932"/>
        <v>0</v>
      </c>
      <c r="K226" s="30">
        <f t="shared" si="932"/>
        <v>0</v>
      </c>
      <c r="L226" s="30">
        <f t="shared" si="932"/>
        <v>0</v>
      </c>
      <c r="M226" s="30">
        <f t="shared" si="932"/>
        <v>0</v>
      </c>
      <c r="N226" s="30">
        <f t="shared" si="932"/>
        <v>0</v>
      </c>
      <c r="O226" s="30">
        <f t="shared" si="932"/>
        <v>0</v>
      </c>
      <c r="P226" s="30">
        <f t="shared" si="932"/>
        <v>0</v>
      </c>
      <c r="Q226" s="30">
        <f t="shared" si="932"/>
        <v>0</v>
      </c>
      <c r="R226" s="30">
        <f t="shared" si="932"/>
        <v>0</v>
      </c>
      <c r="S226" s="30">
        <f t="shared" si="932"/>
        <v>0</v>
      </c>
      <c r="T226" s="30">
        <f t="shared" si="932"/>
        <v>0</v>
      </c>
      <c r="U226" s="30">
        <f t="shared" si="932"/>
        <v>0</v>
      </c>
      <c r="V226" s="30">
        <f t="shared" si="932"/>
        <v>0</v>
      </c>
      <c r="W226" s="30">
        <f t="shared" si="932"/>
        <v>0</v>
      </c>
      <c r="X226" s="30">
        <f t="shared" si="932"/>
        <v>0</v>
      </c>
      <c r="Y226" s="30">
        <f t="shared" si="932"/>
        <v>0</v>
      </c>
      <c r="Z226" s="30">
        <f t="shared" si="932"/>
        <v>0</v>
      </c>
      <c r="AA226" s="30">
        <f t="shared" si="932"/>
        <v>0</v>
      </c>
      <c r="AB226" s="30">
        <f t="shared" si="932"/>
        <v>0</v>
      </c>
      <c r="AC226" s="30">
        <f t="shared" si="932"/>
        <v>0</v>
      </c>
      <c r="AD226" s="30">
        <f t="shared" si="932"/>
        <v>0</v>
      </c>
      <c r="AE226" s="30">
        <f t="shared" si="932"/>
        <v>0</v>
      </c>
      <c r="AF226" s="30">
        <f t="shared" si="932"/>
        <v>0</v>
      </c>
      <c r="AG226" s="30">
        <f t="shared" si="932"/>
        <v>0</v>
      </c>
      <c r="AH226" s="30">
        <f t="shared" si="932"/>
        <v>0</v>
      </c>
      <c r="AI226" s="30">
        <f t="shared" si="932"/>
        <v>0</v>
      </c>
      <c r="AJ226" s="30">
        <f t="shared" si="932"/>
        <v>0</v>
      </c>
      <c r="AK226" s="30">
        <f t="shared" si="932"/>
        <v>0</v>
      </c>
      <c r="AL226" s="30">
        <f t="shared" si="932"/>
        <v>0</v>
      </c>
      <c r="AM226" s="30">
        <f t="shared" si="932"/>
        <v>0</v>
      </c>
      <c r="AN226" s="30">
        <f t="shared" si="932"/>
        <v>0</v>
      </c>
      <c r="AO226" s="30">
        <f t="shared" si="932"/>
        <v>0</v>
      </c>
      <c r="AP226" s="30">
        <f t="shared" si="932"/>
        <v>0</v>
      </c>
    </row>
    <row r="227" spans="1:61" outlineLevel="1" x14ac:dyDescent="0.35">
      <c r="D227" s="59"/>
      <c r="E227" s="15"/>
    </row>
    <row r="228" spans="1:61" outlineLevel="1" x14ac:dyDescent="0.35">
      <c r="A228" s="7" t="s">
        <v>385</v>
      </c>
      <c r="D228" s="59"/>
      <c r="E228" s="15"/>
    </row>
    <row r="229" spans="1:61" outlineLevel="1" x14ac:dyDescent="0.35">
      <c r="B229" s="7" t="s">
        <v>231</v>
      </c>
      <c r="D229" s="59"/>
      <c r="E229" s="15"/>
    </row>
    <row r="230" spans="1:61" outlineLevel="1" x14ac:dyDescent="0.35">
      <c r="C230" t="s">
        <v>240</v>
      </c>
      <c r="D230" s="59" t="s">
        <v>233</v>
      </c>
      <c r="E230" s="15">
        <f t="shared" ref="E230:E233" si="933">AVERAGE(F230:BI230)</f>
        <v>2202.7241227849981</v>
      </c>
      <c r="F230" s="30">
        <f>assumptions!E288</f>
        <v>1594.4258920304005</v>
      </c>
      <c r="G230" s="30">
        <f t="shared" ref="G230:AL230" si="934">IF(G2&gt;year_stop,0,F233)</f>
        <v>1597.5695311110005</v>
      </c>
      <c r="H230" s="30">
        <f t="shared" si="934"/>
        <v>1939.9837169907148</v>
      </c>
      <c r="I230" s="30">
        <f t="shared" si="934"/>
        <v>2262.168305533382</v>
      </c>
      <c r="J230" s="30">
        <f t="shared" si="934"/>
        <v>2566.0179454074519</v>
      </c>
      <c r="K230" s="30">
        <f t="shared" si="934"/>
        <v>2496.1088282127635</v>
      </c>
      <c r="L230" s="30">
        <f t="shared" si="934"/>
        <v>2624.4518364149858</v>
      </c>
      <c r="M230" s="30">
        <f t="shared" si="934"/>
        <v>2584.2878965698737</v>
      </c>
      <c r="N230" s="30">
        <f t="shared" si="934"/>
        <v>2550.0943075843888</v>
      </c>
      <c r="O230" s="30">
        <f t="shared" si="934"/>
        <v>2521.3744318484632</v>
      </c>
      <c r="P230" s="30">
        <f t="shared" si="934"/>
        <v>2497.6818156547388</v>
      </c>
      <c r="Q230" s="30">
        <f t="shared" si="934"/>
        <v>2478.6152548439877</v>
      </c>
      <c r="R230" s="30">
        <f t="shared" si="934"/>
        <v>2665.3323018171127</v>
      </c>
      <c r="S230" s="30">
        <f t="shared" si="934"/>
        <v>2647.4129110596</v>
      </c>
      <c r="T230" s="30">
        <f t="shared" si="934"/>
        <v>2634.0964601488704</v>
      </c>
      <c r="U230" s="30">
        <f t="shared" si="934"/>
        <v>2625.0369124691142</v>
      </c>
      <c r="V230" s="30">
        <f t="shared" si="934"/>
        <v>2619.9239560746214</v>
      </c>
      <c r="W230" s="30">
        <f t="shared" si="934"/>
        <v>2618.4795205823075</v>
      </c>
      <c r="X230" s="30">
        <f t="shared" si="934"/>
        <v>2861.3580850785092</v>
      </c>
      <c r="Y230" s="30">
        <f t="shared" si="934"/>
        <v>2857.6753792504214</v>
      </c>
      <c r="Z230" s="30">
        <f t="shared" si="934"/>
        <v>2858.1587986162986</v>
      </c>
      <c r="AA230" s="30">
        <f t="shared" si="934"/>
        <v>2862.5251367466653</v>
      </c>
      <c r="AB230" s="30">
        <f t="shared" si="934"/>
        <v>2870.5212830054361</v>
      </c>
      <c r="AC230" s="30">
        <f t="shared" si="934"/>
        <v>2881.9213120045411</v>
      </c>
      <c r="AD230" s="30">
        <f t="shared" si="934"/>
        <v>3184.5104640967502</v>
      </c>
      <c r="AE230" s="30">
        <f t="shared" si="934"/>
        <v>3191.0704594642611</v>
      </c>
      <c r="AF230" s="30">
        <f t="shared" si="934"/>
        <v>3201.9272591686481</v>
      </c>
      <c r="AG230" s="30">
        <f t="shared" si="934"/>
        <v>3216.8096808634064</v>
      </c>
      <c r="AH230" s="30">
        <f t="shared" si="934"/>
        <v>3235.4761707216499</v>
      </c>
      <c r="AI230" s="30">
        <f t="shared" si="934"/>
        <v>3257.7119538960796</v>
      </c>
      <c r="AJ230" s="30">
        <f t="shared" si="934"/>
        <v>3627.5983524577446</v>
      </c>
      <c r="AK230" s="30">
        <f t="shared" si="934"/>
        <v>3642.6365474008667</v>
      </c>
      <c r="AL230" s="30">
        <f t="shared" si="934"/>
        <v>3662.4902448429557</v>
      </c>
      <c r="AM230" s="30">
        <f t="shared" ref="AM230:BI230" si="935">IF(AM2&gt;year_stop,0,AL233)</f>
        <v>3686.8682989045915</v>
      </c>
      <c r="AN230" s="30">
        <f t="shared" si="935"/>
        <v>3715.5120344512625</v>
      </c>
      <c r="AO230" s="30">
        <f t="shared" si="935"/>
        <v>3748.1921326493975</v>
      </c>
      <c r="AP230" s="30">
        <f t="shared" si="935"/>
        <v>4196.2636194118304</v>
      </c>
      <c r="AQ230" s="30">
        <f t="shared" si="935"/>
        <v>4219.3041651263829</v>
      </c>
      <c r="AR230" s="30">
        <f t="shared" si="935"/>
        <v>4247.9881813956263</v>
      </c>
      <c r="AS230" s="30">
        <f t="shared" si="935"/>
        <v>4281.9815565040253</v>
      </c>
      <c r="AT230" s="30">
        <f t="shared" si="935"/>
        <v>4320.9879355487919</v>
      </c>
      <c r="AU230" s="30">
        <f t="shared" si="935"/>
        <v>0</v>
      </c>
      <c r="AV230" s="30">
        <f t="shared" si="935"/>
        <v>0</v>
      </c>
      <c r="AW230" s="30">
        <f t="shared" si="935"/>
        <v>0</v>
      </c>
      <c r="AX230" s="30">
        <f t="shared" si="935"/>
        <v>0</v>
      </c>
      <c r="AY230" s="30">
        <f t="shared" si="935"/>
        <v>0</v>
      </c>
      <c r="AZ230" s="30">
        <f t="shared" si="935"/>
        <v>0</v>
      </c>
      <c r="BA230" s="30">
        <f t="shared" si="935"/>
        <v>0</v>
      </c>
      <c r="BB230" s="30">
        <f t="shared" si="935"/>
        <v>0</v>
      </c>
      <c r="BC230" s="30">
        <f t="shared" si="935"/>
        <v>0</v>
      </c>
      <c r="BD230" s="30">
        <f t="shared" si="935"/>
        <v>0</v>
      </c>
      <c r="BE230" s="30">
        <f t="shared" si="935"/>
        <v>0</v>
      </c>
      <c r="BF230" s="30">
        <f t="shared" si="935"/>
        <v>0</v>
      </c>
      <c r="BG230" s="30">
        <f t="shared" si="935"/>
        <v>0</v>
      </c>
      <c r="BH230" s="30">
        <f t="shared" si="935"/>
        <v>0</v>
      </c>
      <c r="BI230" s="30">
        <f t="shared" si="935"/>
        <v>0</v>
      </c>
    </row>
    <row r="231" spans="1:61" outlineLevel="1" x14ac:dyDescent="0.35">
      <c r="C231" t="s">
        <v>226</v>
      </c>
      <c r="D231" s="59" t="s">
        <v>233</v>
      </c>
      <c r="E231" s="15">
        <f t="shared" si="933"/>
        <v>215.46458237905247</v>
      </c>
      <c r="F231" s="30">
        <f>capex!F35+capex!F43</f>
        <v>77.965908352030851</v>
      </c>
      <c r="G231" s="30">
        <f>capex!G35+capex!G43</f>
        <v>448.68154119128843</v>
      </c>
      <c r="H231" s="30">
        <f>capex!H35+capex!H43</f>
        <v>458.06277856363772</v>
      </c>
      <c r="I231" s="30">
        <f>capex!I35+capex!I43</f>
        <v>467.64187160780193</v>
      </c>
      <c r="J231" s="30">
        <f>capex!J35+capex!J43</f>
        <v>86.093363885664118</v>
      </c>
      <c r="K231" s="30">
        <f>capex!K35+capex!K43</f>
        <v>298.26507376303056</v>
      </c>
      <c r="L231" s="30">
        <f>capex!L35+capex!L43</f>
        <v>126.20654007880754</v>
      </c>
      <c r="M231" s="30">
        <f>capex!M35+capex!M43</f>
        <v>129.24973958174246</v>
      </c>
      <c r="N231" s="30">
        <f>capex!N35+capex!N43</f>
        <v>132.36683169914022</v>
      </c>
      <c r="O231" s="30">
        <f>capex!O35+capex!O43</f>
        <v>135.55962130176258</v>
      </c>
      <c r="P231" s="30">
        <f>capex!P35+capex!P43</f>
        <v>138.82995756595022</v>
      </c>
      <c r="Q231" s="30">
        <f>capex!Q35+capex!Q43</f>
        <v>364.60572688564491</v>
      </c>
      <c r="R231" s="30">
        <f>capex!R35+capex!R43</f>
        <v>158.73318268460739</v>
      </c>
      <c r="S231" s="30">
        <f>capex!S35+capex!S43</f>
        <v>162.57708301571685</v>
      </c>
      <c r="T231" s="30">
        <f>capex!T35+capex!T43</f>
        <v>166.51465919405166</v>
      </c>
      <c r="U231" s="30">
        <f>capex!U35+capex!U43</f>
        <v>170.54820636235533</v>
      </c>
      <c r="V231" s="30">
        <f>capex!V35+capex!V43</f>
        <v>174.68007614903428</v>
      </c>
      <c r="W231" s="30">
        <f>capex!W35+capex!W43</f>
        <v>444.81051787103638</v>
      </c>
      <c r="X231" s="30">
        <f>capex!X35+capex!X43</f>
        <v>198.47522188240444</v>
      </c>
      <c r="Y231" s="30">
        <f>capex!Y35+capex!Y43</f>
        <v>203.29894648770241</v>
      </c>
      <c r="Z231" s="30">
        <f>capex!Z35+capex!Z43</f>
        <v>208.2405865113144</v>
      </c>
      <c r="AA231" s="30">
        <f>capex!AA35+capex!AA43</f>
        <v>213.30303842885436</v>
      </c>
      <c r="AB231" s="30">
        <f>capex!AB35+capex!AB43</f>
        <v>218.48927015344674</v>
      </c>
      <c r="AC231" s="30">
        <f>capex!AC35+capex!AC43</f>
        <v>541.66832684305109</v>
      </c>
      <c r="AD231" s="30">
        <f>capex!AD35+capex!AD43</f>
        <v>246.91400289970602</v>
      </c>
      <c r="AE231" s="30">
        <f>capex!AE35+capex!AE43</f>
        <v>252.93360680927418</v>
      </c>
      <c r="AF231" s="30">
        <f>capex!AF35+capex!AF43</f>
        <v>259.10074402570825</v>
      </c>
      <c r="AG231" s="30">
        <f>capex!AG35+capex!AG43</f>
        <v>265.41904645998511</v>
      </c>
      <c r="AH231" s="30">
        <f>capex!AH35+capex!AH43</f>
        <v>271.89223576054712</v>
      </c>
      <c r="AI231" s="30">
        <f>capex!AI35+capex!AI43</f>
        <v>658.51516494240832</v>
      </c>
      <c r="AJ231" s="30">
        <f>capex!AJ35+capex!AJ43</f>
        <v>305.82088481533509</v>
      </c>
      <c r="AK231" s="30">
        <f>capex!AK35+capex!AK43</f>
        <v>313.29660242753238</v>
      </c>
      <c r="AL231" s="30">
        <f>capex!AL35+capex!AL43</f>
        <v>320.95595281986266</v>
      </c>
      <c r="AM231" s="30">
        <f>capex!AM35+capex!AM43</f>
        <v>328.80346502046825</v>
      </c>
      <c r="AN231" s="30">
        <f>capex!AN35+capex!AN43</f>
        <v>336.84378013300568</v>
      </c>
      <c r="AO231" s="30">
        <f>capex!AO35+capex!AO43</f>
        <v>799.33970056880139</v>
      </c>
      <c r="AP231" s="30">
        <f>capex!AP35+capex!AP43</f>
        <v>377.31221923540181</v>
      </c>
      <c r="AQ231" s="30">
        <f>capex!AQ35+capex!AQ43</f>
        <v>386.55708808371918</v>
      </c>
      <c r="AR231" s="30">
        <f>capex!AR35+capex!AR43</f>
        <v>396.02948978303959</v>
      </c>
      <c r="AS231" s="30">
        <f>capex!AS35+capex!AS43</f>
        <v>405.73504514078115</v>
      </c>
      <c r="AT231" s="30">
        <f>capex!AT35+capex!AT43</f>
        <v>415.67951424128597</v>
      </c>
      <c r="AU231" s="30">
        <f>capex!AU35+capex!AU43</f>
        <v>0</v>
      </c>
      <c r="AV231" s="30">
        <f>capex!AV35+capex!AV43</f>
        <v>0</v>
      </c>
      <c r="AW231" s="30">
        <f>capex!AW35+capex!AW43</f>
        <v>0</v>
      </c>
      <c r="AX231" s="30">
        <f>capex!AX35+capex!AX43</f>
        <v>0</v>
      </c>
      <c r="AY231" s="30">
        <f>capex!AY35+capex!AY43</f>
        <v>0</v>
      </c>
      <c r="AZ231" s="30">
        <f>capex!AZ35+capex!AZ43</f>
        <v>0</v>
      </c>
      <c r="BA231" s="30">
        <f>capex!BA35+capex!BA43</f>
        <v>0</v>
      </c>
      <c r="BB231" s="30">
        <f>capex!BB35+capex!BB43</f>
        <v>0</v>
      </c>
      <c r="BC231" s="30">
        <f>capex!BC35+capex!BC43</f>
        <v>0</v>
      </c>
      <c r="BD231" s="30">
        <f>capex!BD35+capex!BD43</f>
        <v>0</v>
      </c>
      <c r="BE231" s="30">
        <f>capex!BE35+capex!BE43</f>
        <v>0</v>
      </c>
      <c r="BF231" s="30">
        <f>capex!BF35+capex!BF43</f>
        <v>0</v>
      </c>
      <c r="BG231" s="30">
        <f>capex!BG35+capex!BG43</f>
        <v>0</v>
      </c>
      <c r="BH231" s="30">
        <f>capex!BH35+capex!BH43</f>
        <v>0</v>
      </c>
      <c r="BI231" s="30">
        <f>capex!BI35+capex!BI43</f>
        <v>0</v>
      </c>
    </row>
    <row r="232" spans="1:61" outlineLevel="1" x14ac:dyDescent="0.35">
      <c r="C232" t="s">
        <v>349</v>
      </c>
      <c r="D232" s="59" t="s">
        <v>233</v>
      </c>
      <c r="E232" s="15">
        <f t="shared" si="933"/>
        <v>165.99459648001883</v>
      </c>
      <c r="F232" s="30">
        <f t="shared" ref="F232:BI232" si="936">F147</f>
        <v>74.82226927143104</v>
      </c>
      <c r="G232" s="30">
        <f t="shared" si="936"/>
        <v>106.26735531157422</v>
      </c>
      <c r="H232" s="30">
        <f t="shared" si="936"/>
        <v>135.87819002097044</v>
      </c>
      <c r="I232" s="30">
        <f t="shared" si="936"/>
        <v>163.79223173373222</v>
      </c>
      <c r="J232" s="30">
        <f t="shared" si="936"/>
        <v>156.00248108035242</v>
      </c>
      <c r="K232" s="30">
        <f t="shared" si="936"/>
        <v>169.92206556080816</v>
      </c>
      <c r="L232" s="30">
        <f t="shared" si="936"/>
        <v>166.37047992391959</v>
      </c>
      <c r="M232" s="30">
        <f t="shared" si="936"/>
        <v>163.44332856722764</v>
      </c>
      <c r="N232" s="30">
        <f t="shared" si="936"/>
        <v>161.08670743506565</v>
      </c>
      <c r="O232" s="30">
        <f t="shared" si="936"/>
        <v>159.25223749548701</v>
      </c>
      <c r="P232" s="30">
        <f t="shared" si="936"/>
        <v>157.89651837670129</v>
      </c>
      <c r="Q232" s="30">
        <f t="shared" si="936"/>
        <v>177.88867991251976</v>
      </c>
      <c r="R232" s="30">
        <f t="shared" si="936"/>
        <v>176.6525734421202</v>
      </c>
      <c r="S232" s="30">
        <f t="shared" si="936"/>
        <v>175.89353392644608</v>
      </c>
      <c r="T232" s="30">
        <f t="shared" si="936"/>
        <v>175.57420687380773</v>
      </c>
      <c r="U232" s="30">
        <f t="shared" si="936"/>
        <v>175.66116275684834</v>
      </c>
      <c r="V232" s="30">
        <f t="shared" si="936"/>
        <v>176.12451164134853</v>
      </c>
      <c r="W232" s="30">
        <f t="shared" si="936"/>
        <v>201.93195337483471</v>
      </c>
      <c r="X232" s="30">
        <f t="shared" si="936"/>
        <v>202.15792771049223</v>
      </c>
      <c r="Y232" s="30">
        <f t="shared" si="936"/>
        <v>202.81552712182543</v>
      </c>
      <c r="Z232" s="30">
        <f t="shared" si="936"/>
        <v>203.87424838094762</v>
      </c>
      <c r="AA232" s="30">
        <f t="shared" si="936"/>
        <v>205.30689217008356</v>
      </c>
      <c r="AB232" s="30">
        <f t="shared" si="936"/>
        <v>207.08924115434198</v>
      </c>
      <c r="AC232" s="30">
        <f t="shared" si="936"/>
        <v>239.07917475084204</v>
      </c>
      <c r="AD232" s="30">
        <f t="shared" si="936"/>
        <v>240.35400753219542</v>
      </c>
      <c r="AE232" s="30">
        <f t="shared" si="936"/>
        <v>242.07680710488725</v>
      </c>
      <c r="AF232" s="30">
        <f t="shared" si="936"/>
        <v>244.21832233094986</v>
      </c>
      <c r="AG232" s="30">
        <f t="shared" si="936"/>
        <v>246.7525566017415</v>
      </c>
      <c r="AH232" s="30">
        <f t="shared" si="936"/>
        <v>249.65645258611727</v>
      </c>
      <c r="AI232" s="30">
        <f t="shared" si="936"/>
        <v>288.62876638074351</v>
      </c>
      <c r="AJ232" s="30">
        <f t="shared" si="936"/>
        <v>290.7826898722127</v>
      </c>
      <c r="AK232" s="30">
        <f t="shared" si="936"/>
        <v>293.44290498544331</v>
      </c>
      <c r="AL232" s="30">
        <f t="shared" si="936"/>
        <v>296.5778987582267</v>
      </c>
      <c r="AM232" s="30">
        <f t="shared" si="936"/>
        <v>300.15972947379692</v>
      </c>
      <c r="AN232" s="30">
        <f t="shared" si="936"/>
        <v>304.16368193487074</v>
      </c>
      <c r="AO232" s="30">
        <f t="shared" si="936"/>
        <v>351.2682138063679</v>
      </c>
      <c r="AP232" s="30">
        <f t="shared" si="936"/>
        <v>354.27167352084956</v>
      </c>
      <c r="AQ232" s="30">
        <f t="shared" si="936"/>
        <v>357.87307181447619</v>
      </c>
      <c r="AR232" s="30">
        <f t="shared" si="936"/>
        <v>362.03611467464123</v>
      </c>
      <c r="AS232" s="30">
        <f t="shared" si="936"/>
        <v>366.72866609601425</v>
      </c>
      <c r="AT232" s="30">
        <f t="shared" si="936"/>
        <v>371.92234741379019</v>
      </c>
      <c r="AU232" s="30">
        <f t="shared" si="936"/>
        <v>0</v>
      </c>
      <c r="AV232" s="30">
        <f t="shared" si="936"/>
        <v>0</v>
      </c>
      <c r="AW232" s="30">
        <f t="shared" si="936"/>
        <v>0</v>
      </c>
      <c r="AX232" s="30">
        <f t="shared" si="936"/>
        <v>0</v>
      </c>
      <c r="AY232" s="30">
        <f t="shared" si="936"/>
        <v>0</v>
      </c>
      <c r="AZ232" s="30">
        <f t="shared" si="936"/>
        <v>0</v>
      </c>
      <c r="BA232" s="30">
        <f t="shared" si="936"/>
        <v>0</v>
      </c>
      <c r="BB232" s="30">
        <f t="shared" si="936"/>
        <v>0</v>
      </c>
      <c r="BC232" s="30">
        <f t="shared" si="936"/>
        <v>0</v>
      </c>
      <c r="BD232" s="30">
        <f t="shared" si="936"/>
        <v>0</v>
      </c>
      <c r="BE232" s="30">
        <f t="shared" si="936"/>
        <v>0</v>
      </c>
      <c r="BF232" s="30">
        <f t="shared" si="936"/>
        <v>0</v>
      </c>
      <c r="BG232" s="30">
        <f t="shared" si="936"/>
        <v>0</v>
      </c>
      <c r="BH232" s="30">
        <f t="shared" si="936"/>
        <v>0</v>
      </c>
      <c r="BI232" s="30">
        <f t="shared" si="936"/>
        <v>0</v>
      </c>
    </row>
    <row r="233" spans="1:61" outlineLevel="1" x14ac:dyDescent="0.35">
      <c r="C233" t="s">
        <v>267</v>
      </c>
      <c r="D233" s="59" t="s">
        <v>233</v>
      </c>
      <c r="E233" s="15">
        <f t="shared" si="933"/>
        <v>2252.194108684032</v>
      </c>
      <c r="F233" s="30">
        <f>F230+F231-F232</f>
        <v>1597.5695311110005</v>
      </c>
      <c r="G233" s="30">
        <f>G230+G231-G232</f>
        <v>1939.9837169907148</v>
      </c>
      <c r="H233" s="30">
        <f t="shared" ref="H233:BI233" si="937">H230+H231-H232</f>
        <v>2262.168305533382</v>
      </c>
      <c r="I233" s="30">
        <f t="shared" si="937"/>
        <v>2566.0179454074519</v>
      </c>
      <c r="J233" s="30">
        <f t="shared" si="937"/>
        <v>2496.1088282127635</v>
      </c>
      <c r="K233" s="30">
        <f t="shared" si="937"/>
        <v>2624.4518364149858</v>
      </c>
      <c r="L233" s="30">
        <f t="shared" si="937"/>
        <v>2584.2878965698737</v>
      </c>
      <c r="M233" s="30">
        <f t="shared" si="937"/>
        <v>2550.0943075843888</v>
      </c>
      <c r="N233" s="30">
        <f t="shared" si="937"/>
        <v>2521.3744318484632</v>
      </c>
      <c r="O233" s="30">
        <f t="shared" si="937"/>
        <v>2497.6818156547388</v>
      </c>
      <c r="P233" s="30">
        <f t="shared" si="937"/>
        <v>2478.6152548439877</v>
      </c>
      <c r="Q233" s="30">
        <f t="shared" si="937"/>
        <v>2665.3323018171127</v>
      </c>
      <c r="R233" s="30">
        <f t="shared" si="937"/>
        <v>2647.4129110596</v>
      </c>
      <c r="S233" s="30">
        <f t="shared" si="937"/>
        <v>2634.0964601488704</v>
      </c>
      <c r="T233" s="30">
        <f t="shared" si="937"/>
        <v>2625.0369124691142</v>
      </c>
      <c r="U233" s="30">
        <f t="shared" si="937"/>
        <v>2619.9239560746214</v>
      </c>
      <c r="V233" s="30">
        <f t="shared" si="937"/>
        <v>2618.4795205823075</v>
      </c>
      <c r="W233" s="30">
        <f t="shared" si="937"/>
        <v>2861.3580850785092</v>
      </c>
      <c r="X233" s="30">
        <f t="shared" si="937"/>
        <v>2857.6753792504214</v>
      </c>
      <c r="Y233" s="30">
        <f t="shared" si="937"/>
        <v>2858.1587986162986</v>
      </c>
      <c r="Z233" s="30">
        <f t="shared" si="937"/>
        <v>2862.5251367466653</v>
      </c>
      <c r="AA233" s="30">
        <f t="shared" si="937"/>
        <v>2870.5212830054361</v>
      </c>
      <c r="AB233" s="30">
        <f t="shared" si="937"/>
        <v>2881.9213120045411</v>
      </c>
      <c r="AC233" s="30">
        <f t="shared" si="937"/>
        <v>3184.5104640967502</v>
      </c>
      <c r="AD233" s="30">
        <f t="shared" si="937"/>
        <v>3191.0704594642611</v>
      </c>
      <c r="AE233" s="30">
        <f t="shared" si="937"/>
        <v>3201.9272591686481</v>
      </c>
      <c r="AF233" s="30">
        <f t="shared" si="937"/>
        <v>3216.8096808634064</v>
      </c>
      <c r="AG233" s="30">
        <f t="shared" si="937"/>
        <v>3235.4761707216499</v>
      </c>
      <c r="AH233" s="30">
        <f t="shared" si="937"/>
        <v>3257.7119538960796</v>
      </c>
      <c r="AI233" s="30">
        <f t="shared" si="937"/>
        <v>3627.5983524577446</v>
      </c>
      <c r="AJ233" s="30">
        <f t="shared" si="937"/>
        <v>3642.6365474008667</v>
      </c>
      <c r="AK233" s="30">
        <f t="shared" si="937"/>
        <v>3662.4902448429557</v>
      </c>
      <c r="AL233" s="30">
        <f t="shared" si="937"/>
        <v>3686.8682989045915</v>
      </c>
      <c r="AM233" s="30">
        <f t="shared" si="937"/>
        <v>3715.5120344512625</v>
      </c>
      <c r="AN233" s="30">
        <f t="shared" si="937"/>
        <v>3748.1921326493975</v>
      </c>
      <c r="AO233" s="30">
        <f t="shared" si="937"/>
        <v>4196.2636194118304</v>
      </c>
      <c r="AP233" s="30">
        <f t="shared" si="937"/>
        <v>4219.3041651263829</v>
      </c>
      <c r="AQ233" s="30">
        <f t="shared" si="937"/>
        <v>4247.9881813956263</v>
      </c>
      <c r="AR233" s="30">
        <f t="shared" si="937"/>
        <v>4281.9815565040253</v>
      </c>
      <c r="AS233" s="30">
        <f t="shared" si="937"/>
        <v>4320.9879355487919</v>
      </c>
      <c r="AT233" s="30">
        <f t="shared" si="937"/>
        <v>4364.7451023762878</v>
      </c>
      <c r="AU233" s="30">
        <f t="shared" si="937"/>
        <v>0</v>
      </c>
      <c r="AV233" s="30">
        <f t="shared" si="937"/>
        <v>0</v>
      </c>
      <c r="AW233" s="30">
        <f t="shared" si="937"/>
        <v>0</v>
      </c>
      <c r="AX233" s="30">
        <f t="shared" si="937"/>
        <v>0</v>
      </c>
      <c r="AY233" s="30">
        <f t="shared" si="937"/>
        <v>0</v>
      </c>
      <c r="AZ233" s="30">
        <f t="shared" si="937"/>
        <v>0</v>
      </c>
      <c r="BA233" s="30">
        <f t="shared" si="937"/>
        <v>0</v>
      </c>
      <c r="BB233" s="30">
        <f t="shared" si="937"/>
        <v>0</v>
      </c>
      <c r="BC233" s="30">
        <f t="shared" si="937"/>
        <v>0</v>
      </c>
      <c r="BD233" s="30">
        <f t="shared" si="937"/>
        <v>0</v>
      </c>
      <c r="BE233" s="30">
        <f t="shared" si="937"/>
        <v>0</v>
      </c>
      <c r="BF233" s="30">
        <f t="shared" si="937"/>
        <v>0</v>
      </c>
      <c r="BG233" s="30">
        <f t="shared" si="937"/>
        <v>0</v>
      </c>
      <c r="BH233" s="30">
        <f t="shared" si="937"/>
        <v>0</v>
      </c>
      <c r="BI233" s="30">
        <f t="shared" si="937"/>
        <v>0</v>
      </c>
    </row>
    <row r="234" spans="1:61" outlineLevel="1" x14ac:dyDescent="0.35">
      <c r="D234" s="59"/>
    </row>
    <row r="235" spans="1:61" outlineLevel="1" x14ac:dyDescent="0.35">
      <c r="A235" s="7" t="s">
        <v>616</v>
      </c>
      <c r="D235" s="59"/>
      <c r="E235" s="1">
        <v>2024</v>
      </c>
    </row>
    <row r="236" spans="1:61" outlineLevel="1" x14ac:dyDescent="0.35">
      <c r="C236" t="s">
        <v>249</v>
      </c>
      <c r="D236" s="59" t="s">
        <v>233</v>
      </c>
      <c r="E236" s="30">
        <v>10.855253896850449</v>
      </c>
      <c r="F236" s="9">
        <f t="shared" ref="F236:AP236" ca="1" si="938">F197</f>
        <v>65.705944002575194</v>
      </c>
      <c r="G236" s="9">
        <f t="shared" ca="1" si="938"/>
        <v>65.705944002575194</v>
      </c>
      <c r="H236" s="9">
        <f t="shared" ca="1" si="938"/>
        <v>65.705944002575194</v>
      </c>
      <c r="I236" s="9">
        <f t="shared" ca="1" si="938"/>
        <v>65.705944002575194</v>
      </c>
      <c r="J236" s="9">
        <f t="shared" ca="1" si="938"/>
        <v>48.373109082906396</v>
      </c>
      <c r="K236" s="9">
        <f t="shared" ca="1" si="938"/>
        <v>91.157381585199587</v>
      </c>
      <c r="L236" s="9">
        <f t="shared" ca="1" si="938"/>
        <v>172.9379842551952</v>
      </c>
      <c r="M236" s="9">
        <f t="shared" ca="1" si="938"/>
        <v>194.85139361756598</v>
      </c>
      <c r="N236" s="9">
        <f t="shared" ca="1" si="938"/>
        <v>198.70589918002719</v>
      </c>
      <c r="O236" s="9">
        <f t="shared" ca="1" si="938"/>
        <v>197.03536901094691</v>
      </c>
      <c r="P236" s="9">
        <f t="shared" ca="1" si="938"/>
        <v>193.59156131911402</v>
      </c>
      <c r="Q236" s="9">
        <f t="shared" ca="1" si="938"/>
        <v>124.3320819947071</v>
      </c>
      <c r="R236" s="9">
        <f t="shared" ca="1" si="938"/>
        <v>180.84329567362209</v>
      </c>
      <c r="S236" s="9">
        <f t="shared" ca="1" si="938"/>
        <v>194.08181647358589</v>
      </c>
      <c r="T236" s="9">
        <f t="shared" ca="1" si="938"/>
        <v>194.17928839075438</v>
      </c>
      <c r="U236" s="9">
        <f t="shared" ca="1" si="938"/>
        <v>190.16605204518959</v>
      </c>
      <c r="V236" s="9">
        <f t="shared" ca="1" si="938"/>
        <v>184.7421148584092</v>
      </c>
      <c r="W236" s="9">
        <f t="shared" ca="1" si="938"/>
        <v>100.81363764555266</v>
      </c>
      <c r="X236" s="9">
        <f t="shared" ca="1" si="938"/>
        <v>162.28429675622954</v>
      </c>
      <c r="Y236" s="9">
        <f t="shared" ca="1" si="938"/>
        <v>175.4104894539264</v>
      </c>
      <c r="Z236" s="9">
        <f t="shared" ca="1" si="938"/>
        <v>173.80564647672077</v>
      </c>
      <c r="AA236" s="9">
        <f t="shared" ca="1" si="938"/>
        <v>167.54299783523055</v>
      </c>
      <c r="AB236" s="9">
        <f t="shared" ca="1" si="938"/>
        <v>159.63366465184021</v>
      </c>
      <c r="AC236" s="9">
        <f t="shared" ca="1" si="938"/>
        <v>57.851210880954397</v>
      </c>
      <c r="AD236" s="9">
        <f t="shared" ca="1" si="938"/>
        <v>124.53136373872991</v>
      </c>
      <c r="AE236" s="9">
        <f t="shared" ca="1" si="938"/>
        <v>137.02078194490934</v>
      </c>
      <c r="AF236" s="9">
        <f t="shared" ca="1" si="938"/>
        <v>132.94235547140158</v>
      </c>
      <c r="AG236" s="9">
        <f t="shared" ca="1" si="938"/>
        <v>123.56955454727898</v>
      </c>
      <c r="AH236" s="9">
        <f t="shared" ca="1" si="938"/>
        <v>112.27088966358423</v>
      </c>
      <c r="AI236" s="9">
        <f t="shared" ca="1" si="938"/>
        <v>112.27088966358423</v>
      </c>
      <c r="AJ236" s="9">
        <f t="shared" ca="1" si="938"/>
        <v>43.049458996733776</v>
      </c>
      <c r="AK236" s="9">
        <f t="shared" ca="1" si="938"/>
        <v>66.69208810531542</v>
      </c>
      <c r="AL236" s="9">
        <f t="shared" ca="1" si="938"/>
        <v>62.920381753014723</v>
      </c>
      <c r="AM236" s="9">
        <f t="shared" ca="1" si="938"/>
        <v>50.493353592652355</v>
      </c>
      <c r="AN236" s="9">
        <f t="shared" ca="1" si="938"/>
        <v>35.021545537254539</v>
      </c>
      <c r="AO236" s="9">
        <f t="shared" ca="1" si="938"/>
        <v>35.021545537254539</v>
      </c>
      <c r="AP236" s="9">
        <f t="shared" ca="1" si="938"/>
        <v>35.021545537254539</v>
      </c>
    </row>
    <row r="237" spans="1:61" outlineLevel="1" x14ac:dyDescent="0.35">
      <c r="C237" t="s">
        <v>250</v>
      </c>
      <c r="D237" s="59" t="s">
        <v>233</v>
      </c>
      <c r="E237" s="30">
        <v>5.5591984488063728</v>
      </c>
      <c r="F237" s="9">
        <f>F224</f>
        <v>0</v>
      </c>
      <c r="G237" s="9">
        <f t="shared" ref="G237:AP237" si="939">G224</f>
        <v>0</v>
      </c>
      <c r="H237" s="9">
        <f t="shared" si="939"/>
        <v>0</v>
      </c>
      <c r="I237" s="9">
        <f t="shared" si="939"/>
        <v>0</v>
      </c>
      <c r="J237" s="9">
        <f t="shared" si="939"/>
        <v>0</v>
      </c>
      <c r="K237" s="9">
        <f t="shared" si="939"/>
        <v>0</v>
      </c>
      <c r="L237" s="9">
        <f t="shared" si="939"/>
        <v>0</v>
      </c>
      <c r="M237" s="9">
        <f t="shared" si="939"/>
        <v>0</v>
      </c>
      <c r="N237" s="9">
        <f t="shared" si="939"/>
        <v>0</v>
      </c>
      <c r="O237" s="9">
        <f t="shared" si="939"/>
        <v>0</v>
      </c>
      <c r="P237" s="9">
        <f t="shared" si="939"/>
        <v>0</v>
      </c>
      <c r="Q237" s="9">
        <f t="shared" si="939"/>
        <v>0</v>
      </c>
      <c r="R237" s="9">
        <f t="shared" si="939"/>
        <v>0</v>
      </c>
      <c r="S237" s="9">
        <f t="shared" si="939"/>
        <v>0</v>
      </c>
      <c r="T237" s="9">
        <f t="shared" si="939"/>
        <v>0</v>
      </c>
      <c r="U237" s="9">
        <f t="shared" si="939"/>
        <v>0</v>
      </c>
      <c r="V237" s="9">
        <f t="shared" si="939"/>
        <v>0</v>
      </c>
      <c r="W237" s="9">
        <f t="shared" si="939"/>
        <v>0</v>
      </c>
      <c r="X237" s="9">
        <f t="shared" si="939"/>
        <v>0</v>
      </c>
      <c r="Y237" s="9">
        <f t="shared" si="939"/>
        <v>0</v>
      </c>
      <c r="Z237" s="9">
        <f t="shared" si="939"/>
        <v>0</v>
      </c>
      <c r="AA237" s="9">
        <f t="shared" si="939"/>
        <v>0</v>
      </c>
      <c r="AB237" s="9">
        <f t="shared" si="939"/>
        <v>0</v>
      </c>
      <c r="AC237" s="9">
        <f t="shared" si="939"/>
        <v>0</v>
      </c>
      <c r="AD237" s="9">
        <f t="shared" si="939"/>
        <v>0</v>
      </c>
      <c r="AE237" s="9">
        <f t="shared" si="939"/>
        <v>0</v>
      </c>
      <c r="AF237" s="9">
        <f t="shared" si="939"/>
        <v>0</v>
      </c>
      <c r="AG237" s="9">
        <f t="shared" si="939"/>
        <v>0</v>
      </c>
      <c r="AH237" s="9">
        <f t="shared" si="939"/>
        <v>0</v>
      </c>
      <c r="AI237" s="9">
        <f t="shared" si="939"/>
        <v>0</v>
      </c>
      <c r="AJ237" s="9">
        <f t="shared" si="939"/>
        <v>0</v>
      </c>
      <c r="AK237" s="9">
        <f t="shared" si="939"/>
        <v>0</v>
      </c>
      <c r="AL237" s="9">
        <f t="shared" si="939"/>
        <v>0</v>
      </c>
      <c r="AM237" s="9">
        <f t="shared" si="939"/>
        <v>0</v>
      </c>
      <c r="AN237" s="9">
        <f t="shared" si="939"/>
        <v>0</v>
      </c>
      <c r="AO237" s="9">
        <f t="shared" si="939"/>
        <v>0</v>
      </c>
      <c r="AP237" s="9">
        <f t="shared" si="939"/>
        <v>0</v>
      </c>
    </row>
    <row r="238" spans="1:61" outlineLevel="1" x14ac:dyDescent="0.35">
      <c r="C238" t="s">
        <v>251</v>
      </c>
      <c r="D238" s="59" t="s">
        <v>233</v>
      </c>
      <c r="E238" s="30">
        <v>195.06336900339016</v>
      </c>
      <c r="F238" s="9">
        <f>F225</f>
        <v>0</v>
      </c>
      <c r="G238" s="9">
        <f t="shared" ref="G238:AP238" si="940">G225</f>
        <v>0</v>
      </c>
      <c r="H238" s="9">
        <f t="shared" si="940"/>
        <v>0</v>
      </c>
      <c r="I238" s="9">
        <f t="shared" si="940"/>
        <v>0</v>
      </c>
      <c r="J238" s="9">
        <f t="shared" si="940"/>
        <v>0</v>
      </c>
      <c r="K238" s="9">
        <f t="shared" si="940"/>
        <v>0</v>
      </c>
      <c r="L238" s="9">
        <f t="shared" si="940"/>
        <v>0</v>
      </c>
      <c r="M238" s="9">
        <f t="shared" si="940"/>
        <v>0</v>
      </c>
      <c r="N238" s="9">
        <f t="shared" si="940"/>
        <v>0</v>
      </c>
      <c r="O238" s="9">
        <f t="shared" si="940"/>
        <v>0</v>
      </c>
      <c r="P238" s="9">
        <f t="shared" si="940"/>
        <v>0</v>
      </c>
      <c r="Q238" s="9">
        <f t="shared" si="940"/>
        <v>0</v>
      </c>
      <c r="R238" s="9">
        <f t="shared" si="940"/>
        <v>0</v>
      </c>
      <c r="S238" s="9">
        <f t="shared" si="940"/>
        <v>0</v>
      </c>
      <c r="T238" s="9">
        <f t="shared" si="940"/>
        <v>0</v>
      </c>
      <c r="U238" s="9">
        <f t="shared" si="940"/>
        <v>0</v>
      </c>
      <c r="V238" s="9">
        <f t="shared" si="940"/>
        <v>0</v>
      </c>
      <c r="W238" s="9">
        <f t="shared" si="940"/>
        <v>0</v>
      </c>
      <c r="X238" s="9">
        <f t="shared" si="940"/>
        <v>0</v>
      </c>
      <c r="Y238" s="9">
        <f t="shared" si="940"/>
        <v>0</v>
      </c>
      <c r="Z238" s="9">
        <f t="shared" si="940"/>
        <v>0</v>
      </c>
      <c r="AA238" s="9">
        <f t="shared" si="940"/>
        <v>0</v>
      </c>
      <c r="AB238" s="9">
        <f t="shared" si="940"/>
        <v>0</v>
      </c>
      <c r="AC238" s="9">
        <f t="shared" si="940"/>
        <v>0</v>
      </c>
      <c r="AD238" s="9">
        <f t="shared" si="940"/>
        <v>0</v>
      </c>
      <c r="AE238" s="9">
        <f t="shared" si="940"/>
        <v>0</v>
      </c>
      <c r="AF238" s="9">
        <f t="shared" si="940"/>
        <v>0</v>
      </c>
      <c r="AG238" s="9">
        <f t="shared" si="940"/>
        <v>0</v>
      </c>
      <c r="AH238" s="9">
        <f t="shared" si="940"/>
        <v>0</v>
      </c>
      <c r="AI238" s="9">
        <f t="shared" si="940"/>
        <v>0</v>
      </c>
      <c r="AJ238" s="9">
        <f t="shared" si="940"/>
        <v>0</v>
      </c>
      <c r="AK238" s="9">
        <f t="shared" si="940"/>
        <v>0</v>
      </c>
      <c r="AL238" s="9">
        <f t="shared" si="940"/>
        <v>0</v>
      </c>
      <c r="AM238" s="9">
        <f t="shared" si="940"/>
        <v>0</v>
      </c>
      <c r="AN238" s="9">
        <f t="shared" si="940"/>
        <v>0</v>
      </c>
      <c r="AO238" s="9">
        <f t="shared" si="940"/>
        <v>0</v>
      </c>
      <c r="AP238" s="9">
        <f t="shared" si="940"/>
        <v>0</v>
      </c>
    </row>
    <row r="239" spans="1:61" outlineLevel="1" x14ac:dyDescent="0.35">
      <c r="C239" t="s">
        <v>231</v>
      </c>
      <c r="D239" s="59" t="s">
        <v>233</v>
      </c>
      <c r="E239" s="30">
        <v>1594.4258920304005</v>
      </c>
      <c r="F239" s="9">
        <f>F233</f>
        <v>1597.5695311110005</v>
      </c>
      <c r="G239" s="9">
        <f t="shared" ref="G239:AP239" si="941">G233</f>
        <v>1939.9837169907148</v>
      </c>
      <c r="H239" s="9">
        <f t="shared" si="941"/>
        <v>2262.168305533382</v>
      </c>
      <c r="I239" s="9">
        <f t="shared" si="941"/>
        <v>2566.0179454074519</v>
      </c>
      <c r="J239" s="9">
        <f t="shared" si="941"/>
        <v>2496.1088282127635</v>
      </c>
      <c r="K239" s="9">
        <f t="shared" si="941"/>
        <v>2624.4518364149858</v>
      </c>
      <c r="L239" s="9">
        <f t="shared" si="941"/>
        <v>2584.2878965698737</v>
      </c>
      <c r="M239" s="9">
        <f t="shared" si="941"/>
        <v>2550.0943075843888</v>
      </c>
      <c r="N239" s="9">
        <f t="shared" si="941"/>
        <v>2521.3744318484632</v>
      </c>
      <c r="O239" s="9">
        <f t="shared" si="941"/>
        <v>2497.6818156547388</v>
      </c>
      <c r="P239" s="9">
        <f t="shared" si="941"/>
        <v>2478.6152548439877</v>
      </c>
      <c r="Q239" s="9">
        <f t="shared" si="941"/>
        <v>2665.3323018171127</v>
      </c>
      <c r="R239" s="9">
        <f t="shared" si="941"/>
        <v>2647.4129110596</v>
      </c>
      <c r="S239" s="9">
        <f t="shared" si="941"/>
        <v>2634.0964601488704</v>
      </c>
      <c r="T239" s="9">
        <f t="shared" si="941"/>
        <v>2625.0369124691142</v>
      </c>
      <c r="U239" s="9">
        <f t="shared" si="941"/>
        <v>2619.9239560746214</v>
      </c>
      <c r="V239" s="9">
        <f t="shared" si="941"/>
        <v>2618.4795205823075</v>
      </c>
      <c r="W239" s="9">
        <f t="shared" si="941"/>
        <v>2861.3580850785092</v>
      </c>
      <c r="X239" s="9">
        <f t="shared" si="941"/>
        <v>2857.6753792504214</v>
      </c>
      <c r="Y239" s="9">
        <f t="shared" si="941"/>
        <v>2858.1587986162986</v>
      </c>
      <c r="Z239" s="9">
        <f t="shared" si="941"/>
        <v>2862.5251367466653</v>
      </c>
      <c r="AA239" s="9">
        <f t="shared" si="941"/>
        <v>2870.5212830054361</v>
      </c>
      <c r="AB239" s="9">
        <f t="shared" si="941"/>
        <v>2881.9213120045411</v>
      </c>
      <c r="AC239" s="9">
        <f t="shared" si="941"/>
        <v>3184.5104640967502</v>
      </c>
      <c r="AD239" s="9">
        <f t="shared" si="941"/>
        <v>3191.0704594642611</v>
      </c>
      <c r="AE239" s="9">
        <f t="shared" si="941"/>
        <v>3201.9272591686481</v>
      </c>
      <c r="AF239" s="9">
        <f t="shared" si="941"/>
        <v>3216.8096808634064</v>
      </c>
      <c r="AG239" s="9">
        <f t="shared" si="941"/>
        <v>3235.4761707216499</v>
      </c>
      <c r="AH239" s="9">
        <f t="shared" si="941"/>
        <v>3257.7119538960796</v>
      </c>
      <c r="AI239" s="9">
        <f t="shared" si="941"/>
        <v>3627.5983524577446</v>
      </c>
      <c r="AJ239" s="9">
        <f t="shared" si="941"/>
        <v>3642.6365474008667</v>
      </c>
      <c r="AK239" s="9">
        <f t="shared" si="941"/>
        <v>3662.4902448429557</v>
      </c>
      <c r="AL239" s="9">
        <f t="shared" si="941"/>
        <v>3686.8682989045915</v>
      </c>
      <c r="AM239" s="9">
        <f t="shared" si="941"/>
        <v>3715.5120344512625</v>
      </c>
      <c r="AN239" s="9">
        <f t="shared" si="941"/>
        <v>3748.1921326493975</v>
      </c>
      <c r="AO239" s="9">
        <f t="shared" si="941"/>
        <v>4196.2636194118304</v>
      </c>
      <c r="AP239" s="9">
        <f t="shared" si="941"/>
        <v>4219.3041651263829</v>
      </c>
    </row>
    <row r="240" spans="1:61" outlineLevel="1" x14ac:dyDescent="0.35">
      <c r="C240" t="s">
        <v>252</v>
      </c>
      <c r="D240" s="59" t="s">
        <v>233</v>
      </c>
      <c r="E240" s="30">
        <v>161.99823497038088</v>
      </c>
      <c r="F240" s="30">
        <v>161.99823497038088</v>
      </c>
      <c r="G240" s="30">
        <v>161.99823497038099</v>
      </c>
      <c r="H240" s="30">
        <v>161.99823497038099</v>
      </c>
      <c r="I240" s="30">
        <v>161.99823497038099</v>
      </c>
      <c r="J240" s="30">
        <v>161.99823497038099</v>
      </c>
      <c r="K240" s="30">
        <v>161.99823497038099</v>
      </c>
      <c r="L240" s="30">
        <v>161.99823497038099</v>
      </c>
      <c r="M240" s="30">
        <v>161.99823497038099</v>
      </c>
      <c r="N240" s="30">
        <v>161.99823497038099</v>
      </c>
      <c r="O240" s="30">
        <v>161.99823497038099</v>
      </c>
      <c r="P240" s="30">
        <v>161.99823497038099</v>
      </c>
      <c r="Q240" s="30">
        <v>161.99823497038099</v>
      </c>
      <c r="R240" s="30">
        <v>161.99823497038099</v>
      </c>
      <c r="S240" s="30">
        <v>161.99823497038099</v>
      </c>
      <c r="T240" s="30">
        <v>161.99823497038099</v>
      </c>
      <c r="U240" s="30">
        <v>161.99823497038099</v>
      </c>
      <c r="V240" s="30">
        <v>161.99823497038099</v>
      </c>
      <c r="W240" s="30">
        <v>161.99823497038099</v>
      </c>
      <c r="X240" s="30">
        <v>161.99823497038099</v>
      </c>
      <c r="Y240" s="30">
        <v>161.99823497038099</v>
      </c>
      <c r="Z240" s="30">
        <v>161.99823497038099</v>
      </c>
      <c r="AA240" s="30">
        <v>161.99823497038099</v>
      </c>
      <c r="AB240" s="30">
        <v>161.99823497038099</v>
      </c>
      <c r="AC240" s="30">
        <v>161.99823497038099</v>
      </c>
      <c r="AD240" s="30">
        <v>161.99823497038099</v>
      </c>
      <c r="AE240" s="30">
        <v>161.99823497038099</v>
      </c>
      <c r="AF240" s="30">
        <v>161.99823497038099</v>
      </c>
      <c r="AG240" s="30">
        <v>161.99823497038099</v>
      </c>
      <c r="AH240" s="30">
        <v>161.99823497038099</v>
      </c>
      <c r="AI240" s="30">
        <v>161.99823497038099</v>
      </c>
      <c r="AJ240" s="30">
        <v>161.99823497038099</v>
      </c>
      <c r="AK240" s="30">
        <v>161.99823497038099</v>
      </c>
      <c r="AL240" s="30">
        <v>161.99823497038099</v>
      </c>
      <c r="AM240" s="30">
        <v>161.99823497038099</v>
      </c>
      <c r="AN240" s="30">
        <v>161.99823497038099</v>
      </c>
      <c r="AO240" s="30">
        <v>161.99823497038099</v>
      </c>
      <c r="AP240" s="30">
        <v>161.99823497038099</v>
      </c>
    </row>
    <row r="241" spans="1:61" outlineLevel="1" x14ac:dyDescent="0.35">
      <c r="C241" t="s">
        <v>253</v>
      </c>
      <c r="D241" s="59" t="s">
        <v>233</v>
      </c>
      <c r="E241" s="9">
        <v>114.28622353061978</v>
      </c>
      <c r="F241" s="9">
        <f t="shared" ref="F241:AP241" ca="1" si="942">F175</f>
        <v>0</v>
      </c>
      <c r="G241" s="9">
        <f t="shared" ca="1" si="942"/>
        <v>103.93475410543698</v>
      </c>
      <c r="H241" s="9">
        <f t="shared" ca="1" si="942"/>
        <v>222.79226053103793</v>
      </c>
      <c r="I241" s="9">
        <f t="shared" ca="1" si="942"/>
        <v>358.76813099751968</v>
      </c>
      <c r="J241" s="9">
        <f t="shared" ca="1" si="942"/>
        <v>0</v>
      </c>
      <c r="K241" s="9">
        <f t="shared" ca="1" si="942"/>
        <v>0</v>
      </c>
      <c r="L241" s="9">
        <f t="shared" ca="1" si="942"/>
        <v>0</v>
      </c>
      <c r="M241" s="9">
        <f t="shared" ca="1" si="942"/>
        <v>0</v>
      </c>
      <c r="N241" s="9">
        <f t="shared" ca="1" si="942"/>
        <v>0</v>
      </c>
      <c r="O241" s="9">
        <f t="shared" ca="1" si="942"/>
        <v>0</v>
      </c>
      <c r="P241" s="9">
        <f t="shared" ca="1" si="942"/>
        <v>0</v>
      </c>
      <c r="Q241" s="9">
        <f t="shared" ca="1" si="942"/>
        <v>0</v>
      </c>
      <c r="R241" s="9">
        <f t="shared" ca="1" si="942"/>
        <v>0</v>
      </c>
      <c r="S241" s="9">
        <f t="shared" ca="1" si="942"/>
        <v>0</v>
      </c>
      <c r="T241" s="9">
        <f t="shared" ca="1" si="942"/>
        <v>0</v>
      </c>
      <c r="U241" s="9">
        <f t="shared" ca="1" si="942"/>
        <v>0</v>
      </c>
      <c r="V241" s="9">
        <f t="shared" ca="1" si="942"/>
        <v>0</v>
      </c>
      <c r="W241" s="9">
        <f t="shared" ca="1" si="942"/>
        <v>0</v>
      </c>
      <c r="X241" s="9">
        <f t="shared" ca="1" si="942"/>
        <v>0</v>
      </c>
      <c r="Y241" s="9">
        <f t="shared" ca="1" si="942"/>
        <v>0</v>
      </c>
      <c r="Z241" s="9">
        <f t="shared" ca="1" si="942"/>
        <v>0</v>
      </c>
      <c r="AA241" s="9">
        <f t="shared" ca="1" si="942"/>
        <v>0</v>
      </c>
      <c r="AB241" s="9">
        <f t="shared" ca="1" si="942"/>
        <v>0</v>
      </c>
      <c r="AC241" s="9">
        <f t="shared" ca="1" si="942"/>
        <v>0</v>
      </c>
      <c r="AD241" s="9">
        <f t="shared" ca="1" si="942"/>
        <v>0</v>
      </c>
      <c r="AE241" s="9">
        <f t="shared" ca="1" si="942"/>
        <v>0</v>
      </c>
      <c r="AF241" s="9">
        <f t="shared" ca="1" si="942"/>
        <v>0</v>
      </c>
      <c r="AG241" s="9">
        <f t="shared" ca="1" si="942"/>
        <v>0</v>
      </c>
      <c r="AH241" s="9">
        <f t="shared" ca="1" si="942"/>
        <v>0</v>
      </c>
      <c r="AI241" s="9">
        <f t="shared" ca="1" si="942"/>
        <v>176.15348122035294</v>
      </c>
      <c r="AJ241" s="9">
        <f t="shared" ca="1" si="942"/>
        <v>0</v>
      </c>
      <c r="AK241" s="9">
        <f t="shared" ca="1" si="942"/>
        <v>0</v>
      </c>
      <c r="AL241" s="9">
        <f t="shared" ca="1" si="942"/>
        <v>0</v>
      </c>
      <c r="AM241" s="9">
        <f t="shared" ca="1" si="942"/>
        <v>0</v>
      </c>
      <c r="AN241" s="9">
        <f t="shared" ca="1" si="942"/>
        <v>0</v>
      </c>
      <c r="AO241" s="9">
        <f t="shared" ca="1" si="942"/>
        <v>462.34868448047058</v>
      </c>
      <c r="AP241" s="9">
        <f t="shared" ca="1" si="942"/>
        <v>549.45080545279006</v>
      </c>
    </row>
    <row r="242" spans="1:61" outlineLevel="1" x14ac:dyDescent="0.35">
      <c r="C242" t="s">
        <v>254</v>
      </c>
      <c r="D242" s="59" t="s">
        <v>233</v>
      </c>
      <c r="E242" s="9">
        <v>161.73217602834728</v>
      </c>
      <c r="F242" s="9">
        <f>0</f>
        <v>0</v>
      </c>
      <c r="G242" s="9">
        <f>0</f>
        <v>0</v>
      </c>
      <c r="H242" s="9">
        <f>0</f>
        <v>0</v>
      </c>
      <c r="I242" s="9">
        <f>0</f>
        <v>0</v>
      </c>
      <c r="J242" s="9">
        <f>0</f>
        <v>0</v>
      </c>
      <c r="K242" s="9">
        <f>0</f>
        <v>0</v>
      </c>
      <c r="L242" s="9">
        <f>0</f>
        <v>0</v>
      </c>
      <c r="M242" s="9">
        <f>0</f>
        <v>0</v>
      </c>
      <c r="N242" s="9">
        <f>0</f>
        <v>0</v>
      </c>
      <c r="O242" s="9">
        <f>0</f>
        <v>0</v>
      </c>
      <c r="P242" s="9">
        <f>0</f>
        <v>0</v>
      </c>
      <c r="Q242" s="9">
        <f>0</f>
        <v>0</v>
      </c>
      <c r="R242" s="9">
        <f>0</f>
        <v>0</v>
      </c>
      <c r="S242" s="9">
        <f>0</f>
        <v>0</v>
      </c>
      <c r="T242" s="9">
        <f>0</f>
        <v>0</v>
      </c>
      <c r="U242" s="9">
        <f>0</f>
        <v>0</v>
      </c>
      <c r="V242" s="9">
        <f>0</f>
        <v>0</v>
      </c>
      <c r="W242" s="9">
        <f>0</f>
        <v>0</v>
      </c>
      <c r="X242" s="9">
        <f>0</f>
        <v>0</v>
      </c>
      <c r="Y242" s="9">
        <f>0</f>
        <v>0</v>
      </c>
      <c r="Z242" s="9">
        <f>0</f>
        <v>0</v>
      </c>
      <c r="AA242" s="9">
        <f>0</f>
        <v>0</v>
      </c>
      <c r="AB242" s="9">
        <f>0</f>
        <v>0</v>
      </c>
      <c r="AC242" s="9">
        <f>0</f>
        <v>0</v>
      </c>
      <c r="AD242" s="9">
        <f>0</f>
        <v>0</v>
      </c>
      <c r="AE242" s="9">
        <f>0</f>
        <v>0</v>
      </c>
      <c r="AF242" s="9">
        <f>0</f>
        <v>0</v>
      </c>
      <c r="AG242" s="9">
        <f>0</f>
        <v>0</v>
      </c>
      <c r="AH242" s="9">
        <f>0</f>
        <v>0</v>
      </c>
      <c r="AI242" s="9">
        <f>0</f>
        <v>0</v>
      </c>
      <c r="AJ242" s="9">
        <f>0</f>
        <v>0</v>
      </c>
      <c r="AK242" s="9">
        <f>0</f>
        <v>0</v>
      </c>
      <c r="AL242" s="9">
        <f>0</f>
        <v>0</v>
      </c>
      <c r="AM242" s="9">
        <f>0</f>
        <v>0</v>
      </c>
      <c r="AN242" s="9">
        <f>0</f>
        <v>0</v>
      </c>
      <c r="AO242" s="9">
        <f>0</f>
        <v>0</v>
      </c>
      <c r="AP242" s="9">
        <f>0</f>
        <v>0</v>
      </c>
    </row>
    <row r="243" spans="1:61" outlineLevel="1" x14ac:dyDescent="0.35">
      <c r="C243" t="s">
        <v>255</v>
      </c>
      <c r="D243" s="59" t="s">
        <v>233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</row>
    <row r="244" spans="1:61" outlineLevel="1" x14ac:dyDescent="0.35">
      <c r="C244" t="s">
        <v>256</v>
      </c>
      <c r="D244" s="59" t="s">
        <v>233</v>
      </c>
      <c r="E244" s="30">
        <v>93.529802101436658</v>
      </c>
      <c r="F244" s="9">
        <f>E244</f>
        <v>93.529802101436658</v>
      </c>
      <c r="G244" s="9">
        <f t="shared" ref="G244" si="943">F244</f>
        <v>93.529802101436658</v>
      </c>
      <c r="H244" s="9">
        <f t="shared" ref="H244" si="944">G244</f>
        <v>93.529802101436658</v>
      </c>
      <c r="I244" s="9">
        <f t="shared" ref="I244" si="945">H244</f>
        <v>93.529802101436658</v>
      </c>
      <c r="J244" s="9">
        <f t="shared" ref="J244" si="946">I244</f>
        <v>93.529802101436658</v>
      </c>
      <c r="K244" s="9">
        <f t="shared" ref="K244" si="947">J244</f>
        <v>93.529802101436658</v>
      </c>
      <c r="L244" s="9">
        <f t="shared" ref="L244" si="948">K244</f>
        <v>93.529802101436658</v>
      </c>
      <c r="M244" s="9">
        <f t="shared" ref="M244" si="949">L244</f>
        <v>93.529802101436658</v>
      </c>
      <c r="N244" s="9">
        <f t="shared" ref="N244" si="950">M244</f>
        <v>93.529802101436658</v>
      </c>
      <c r="O244" s="9">
        <f t="shared" ref="O244" si="951">N244</f>
        <v>93.529802101436658</v>
      </c>
      <c r="P244" s="9">
        <f t="shared" ref="P244" si="952">O244</f>
        <v>93.529802101436658</v>
      </c>
      <c r="Q244" s="9">
        <f t="shared" ref="Q244" si="953">P244</f>
        <v>93.529802101436658</v>
      </c>
      <c r="R244" s="9">
        <f t="shared" ref="R244" si="954">Q244</f>
        <v>93.529802101436658</v>
      </c>
      <c r="S244" s="9">
        <f t="shared" ref="S244" si="955">R244</f>
        <v>93.529802101436658</v>
      </c>
      <c r="T244" s="9">
        <f t="shared" ref="T244" si="956">S244</f>
        <v>93.529802101436658</v>
      </c>
      <c r="U244" s="9">
        <f t="shared" ref="U244" si="957">T244</f>
        <v>93.529802101436658</v>
      </c>
      <c r="V244" s="9">
        <f t="shared" ref="V244" si="958">U244</f>
        <v>93.529802101436658</v>
      </c>
      <c r="W244" s="9">
        <f t="shared" ref="W244" si="959">V244</f>
        <v>93.529802101436658</v>
      </c>
      <c r="X244" s="9">
        <f t="shared" ref="X244" si="960">W244</f>
        <v>93.529802101436658</v>
      </c>
      <c r="Y244" s="9">
        <f t="shared" ref="Y244" si="961">X244</f>
        <v>93.529802101436658</v>
      </c>
      <c r="Z244" s="9">
        <f t="shared" ref="Z244" si="962">Y244</f>
        <v>93.529802101436658</v>
      </c>
      <c r="AA244" s="9">
        <f t="shared" ref="AA244" si="963">Z244</f>
        <v>93.529802101436658</v>
      </c>
      <c r="AB244" s="9">
        <f t="shared" ref="AB244" si="964">AA244</f>
        <v>93.529802101436658</v>
      </c>
      <c r="AC244" s="9">
        <f t="shared" ref="AC244" si="965">AB244</f>
        <v>93.529802101436658</v>
      </c>
      <c r="AD244" s="9">
        <f t="shared" ref="AD244" si="966">AC244</f>
        <v>93.529802101436658</v>
      </c>
      <c r="AE244" s="9">
        <f t="shared" ref="AE244" si="967">AD244</f>
        <v>93.529802101436658</v>
      </c>
      <c r="AF244" s="9">
        <f t="shared" ref="AF244" si="968">AE244</f>
        <v>93.529802101436658</v>
      </c>
      <c r="AG244" s="9">
        <f t="shared" ref="AG244" si="969">AF244</f>
        <v>93.529802101436658</v>
      </c>
      <c r="AH244" s="9">
        <f t="shared" ref="AH244" si="970">AG244</f>
        <v>93.529802101436658</v>
      </c>
      <c r="AI244" s="9">
        <f t="shared" ref="AI244" si="971">AH244</f>
        <v>93.529802101436658</v>
      </c>
      <c r="AJ244" s="9">
        <f t="shared" ref="AJ244" si="972">AI244</f>
        <v>93.529802101436658</v>
      </c>
      <c r="AK244" s="9">
        <f t="shared" ref="AK244" si="973">AJ244</f>
        <v>93.529802101436658</v>
      </c>
      <c r="AL244" s="9">
        <f t="shared" ref="AL244" si="974">AK244</f>
        <v>93.529802101436658</v>
      </c>
      <c r="AM244" s="9">
        <f t="shared" ref="AM244" si="975">AL244</f>
        <v>93.529802101436658</v>
      </c>
      <c r="AN244" s="9">
        <f t="shared" ref="AN244" si="976">AM244</f>
        <v>93.529802101436658</v>
      </c>
      <c r="AO244" s="9">
        <f t="shared" ref="AO244" si="977">AN244</f>
        <v>93.529802101436658</v>
      </c>
      <c r="AP244" s="9">
        <f t="shared" ref="AP244" si="978">AO244</f>
        <v>93.529802101436658</v>
      </c>
    </row>
    <row r="245" spans="1:61" outlineLevel="1" x14ac:dyDescent="0.35">
      <c r="C245" t="s">
        <v>257</v>
      </c>
      <c r="D245" s="59" t="s">
        <v>233</v>
      </c>
      <c r="E245" s="30">
        <v>871.83158939892735</v>
      </c>
      <c r="F245" s="30">
        <f ca="1">F210</f>
        <v>871.83158939892735</v>
      </c>
      <c r="G245" s="30">
        <f t="shared" ref="G245:BI245" ca="1" si="979">G210</f>
        <v>871.83158939892735</v>
      </c>
      <c r="H245" s="30">
        <f t="shared" ca="1" si="979"/>
        <v>871.83158939892735</v>
      </c>
      <c r="I245" s="30">
        <f t="shared" ca="1" si="979"/>
        <v>871.83158939892735</v>
      </c>
      <c r="J245" s="30">
        <f t="shared" ca="1" si="979"/>
        <v>871.83158939892735</v>
      </c>
      <c r="K245" s="30">
        <f t="shared" ca="1" si="979"/>
        <v>871.83158939892735</v>
      </c>
      <c r="L245" s="30">
        <f t="shared" ca="1" si="979"/>
        <v>871.83158939892735</v>
      </c>
      <c r="M245" s="30">
        <f t="shared" ca="1" si="979"/>
        <v>871.83158939892735</v>
      </c>
      <c r="N245" s="30">
        <f t="shared" ca="1" si="979"/>
        <v>871.83158939892735</v>
      </c>
      <c r="O245" s="30">
        <f t="shared" ca="1" si="979"/>
        <v>871.83158939892735</v>
      </c>
      <c r="P245" s="30">
        <f t="shared" ca="1" si="979"/>
        <v>871.83158939892735</v>
      </c>
      <c r="Q245" s="30">
        <f t="shared" ca="1" si="979"/>
        <v>871.83158939892735</v>
      </c>
      <c r="R245" s="30">
        <f t="shared" ca="1" si="979"/>
        <v>871.83158939892735</v>
      </c>
      <c r="S245" s="30">
        <f t="shared" ca="1" si="979"/>
        <v>871.83158939892735</v>
      </c>
      <c r="T245" s="30">
        <f t="shared" ca="1" si="979"/>
        <v>871.83158939892735</v>
      </c>
      <c r="U245" s="30">
        <f t="shared" ca="1" si="979"/>
        <v>871.83158939892735</v>
      </c>
      <c r="V245" s="30">
        <f t="shared" ca="1" si="979"/>
        <v>871.83158939892735</v>
      </c>
      <c r="W245" s="30">
        <f t="shared" ca="1" si="979"/>
        <v>871.83158939892735</v>
      </c>
      <c r="X245" s="30">
        <f t="shared" ca="1" si="979"/>
        <v>871.83158939892735</v>
      </c>
      <c r="Y245" s="30">
        <f t="shared" ca="1" si="979"/>
        <v>871.83158939892735</v>
      </c>
      <c r="Z245" s="30">
        <f t="shared" ca="1" si="979"/>
        <v>871.83158939892735</v>
      </c>
      <c r="AA245" s="30">
        <f t="shared" ca="1" si="979"/>
        <v>871.83158939892735</v>
      </c>
      <c r="AB245" s="30">
        <f t="shared" ca="1" si="979"/>
        <v>871.83158939892735</v>
      </c>
      <c r="AC245" s="30">
        <f t="shared" ca="1" si="979"/>
        <v>871.83158939892735</v>
      </c>
      <c r="AD245" s="30">
        <f t="shared" ca="1" si="979"/>
        <v>871.83158939892735</v>
      </c>
      <c r="AE245" s="30">
        <f t="shared" ca="1" si="979"/>
        <v>871.83158939892735</v>
      </c>
      <c r="AF245" s="30">
        <f t="shared" ca="1" si="979"/>
        <v>871.83158939892735</v>
      </c>
      <c r="AG245" s="30">
        <f t="shared" ca="1" si="979"/>
        <v>871.83158939892735</v>
      </c>
      <c r="AH245" s="30">
        <f t="shared" ca="1" si="979"/>
        <v>871.83158939892735</v>
      </c>
      <c r="AI245" s="30">
        <f t="shared" ca="1" si="979"/>
        <v>871.83158939892735</v>
      </c>
      <c r="AJ245" s="30">
        <f t="shared" ca="1" si="979"/>
        <v>871.83158939892735</v>
      </c>
      <c r="AK245" s="30">
        <f t="shared" ca="1" si="979"/>
        <v>871.83158939892735</v>
      </c>
      <c r="AL245" s="30">
        <f t="shared" ca="1" si="979"/>
        <v>871.83158939892735</v>
      </c>
      <c r="AM245" s="30">
        <f t="shared" ca="1" si="979"/>
        <v>871.83158939892735</v>
      </c>
      <c r="AN245" s="30">
        <f t="shared" ca="1" si="979"/>
        <v>871.83158939892735</v>
      </c>
      <c r="AO245" s="30">
        <f t="shared" ca="1" si="979"/>
        <v>871.83158939892735</v>
      </c>
      <c r="AP245" s="30">
        <f t="shared" ca="1" si="979"/>
        <v>871.83158939892735</v>
      </c>
      <c r="AQ245" s="30">
        <f t="shared" ca="1" si="979"/>
        <v>871.83158939892735</v>
      </c>
      <c r="AR245" s="30">
        <f t="shared" ca="1" si="979"/>
        <v>871.83158939892735</v>
      </c>
      <c r="AS245" s="30">
        <f t="shared" ca="1" si="979"/>
        <v>871.83158939892735</v>
      </c>
      <c r="AT245" s="30">
        <f t="shared" ca="1" si="979"/>
        <v>2690.483133680822</v>
      </c>
      <c r="AU245" s="30">
        <f t="shared" ca="1" si="979"/>
        <v>0</v>
      </c>
      <c r="AV245" s="30">
        <f t="shared" ca="1" si="979"/>
        <v>0</v>
      </c>
      <c r="AW245" s="30">
        <f t="shared" ca="1" si="979"/>
        <v>0</v>
      </c>
      <c r="AX245" s="30">
        <f t="shared" ca="1" si="979"/>
        <v>0</v>
      </c>
      <c r="AY245" s="30">
        <f t="shared" ca="1" si="979"/>
        <v>0</v>
      </c>
      <c r="AZ245" s="30">
        <f t="shared" ca="1" si="979"/>
        <v>0</v>
      </c>
      <c r="BA245" s="30">
        <f t="shared" ca="1" si="979"/>
        <v>0</v>
      </c>
      <c r="BB245" s="30">
        <f t="shared" ca="1" si="979"/>
        <v>0</v>
      </c>
      <c r="BC245" s="30">
        <f t="shared" ca="1" si="979"/>
        <v>0</v>
      </c>
      <c r="BD245" s="30">
        <f t="shared" ca="1" si="979"/>
        <v>0</v>
      </c>
      <c r="BE245" s="30">
        <f t="shared" ca="1" si="979"/>
        <v>0</v>
      </c>
      <c r="BF245" s="30">
        <f t="shared" ca="1" si="979"/>
        <v>0</v>
      </c>
      <c r="BG245" s="30">
        <f t="shared" ca="1" si="979"/>
        <v>0</v>
      </c>
      <c r="BH245" s="30">
        <f t="shared" ca="1" si="979"/>
        <v>0</v>
      </c>
      <c r="BI245" s="30">
        <f t="shared" ca="1" si="979"/>
        <v>0</v>
      </c>
    </row>
    <row r="246" spans="1:61" outlineLevel="1" x14ac:dyDescent="0.35">
      <c r="C246" t="s">
        <v>258</v>
      </c>
      <c r="D246" s="59" t="s">
        <v>233</v>
      </c>
      <c r="E246" s="30">
        <v>726.52215729049703</v>
      </c>
      <c r="F246" s="9">
        <f ca="1">F205</f>
        <v>859.91231858359208</v>
      </c>
      <c r="G246" s="9">
        <f t="shared" ref="G246:AP246" ca="1" si="980">G205</f>
        <v>1098.3917503578693</v>
      </c>
      <c r="H246" s="9">
        <f t="shared" ca="1" si="980"/>
        <v>1301.7188324749357</v>
      </c>
      <c r="I246" s="9">
        <f t="shared" ca="1" si="980"/>
        <v>1469.5926018825235</v>
      </c>
      <c r="J246" s="9">
        <f t="shared" ca="1" si="980"/>
        <v>1741.1187807656861</v>
      </c>
      <c r="K246" s="9">
        <f t="shared" ca="1" si="980"/>
        <v>1912.2460614702018</v>
      </c>
      <c r="L246" s="9">
        <f t="shared" ca="1" si="980"/>
        <v>1953.8627242950854</v>
      </c>
      <c r="M246" s="9">
        <f t="shared" ca="1" si="980"/>
        <v>1941.5825446719709</v>
      </c>
      <c r="N246" s="9">
        <f t="shared" ca="1" si="980"/>
        <v>1916.7171744985067</v>
      </c>
      <c r="O246" s="9">
        <f t="shared" ca="1" si="980"/>
        <v>1891.3540281357018</v>
      </c>
      <c r="P246" s="9">
        <f t="shared" ca="1" si="980"/>
        <v>1868.843659633118</v>
      </c>
      <c r="Q246" s="9">
        <f t="shared" ca="1" si="980"/>
        <v>1986.3012272818364</v>
      </c>
      <c r="R246" s="9">
        <f t="shared" ca="1" si="980"/>
        <v>2024.8930502032385</v>
      </c>
      <c r="S246" s="9">
        <f t="shared" ca="1" si="980"/>
        <v>2024.8151200924731</v>
      </c>
      <c r="T246" s="9">
        <f t="shared" ca="1" si="980"/>
        <v>2015.8530443298857</v>
      </c>
      <c r="U246" s="9">
        <f t="shared" ca="1" si="980"/>
        <v>2006.7268515898277</v>
      </c>
      <c r="V246" s="9">
        <f t="shared" ca="1" si="980"/>
        <v>1999.8584789107329</v>
      </c>
      <c r="W246" s="9">
        <f t="shared" ca="1" si="980"/>
        <v>2158.8085661940781</v>
      </c>
      <c r="X246" s="9">
        <f t="shared" ca="1" si="980"/>
        <v>2216.5965194766673</v>
      </c>
      <c r="Y246" s="9">
        <f t="shared" ca="1" si="980"/>
        <v>2230.2061315402411</v>
      </c>
      <c r="Z246" s="9">
        <f t="shared" ca="1" si="980"/>
        <v>2232.9676266934025</v>
      </c>
      <c r="AA246" s="9">
        <f t="shared" ca="1" si="980"/>
        <v>2234.7011243106831</v>
      </c>
      <c r="AB246" s="9">
        <f t="shared" ca="1" si="980"/>
        <v>2238.1918201263975</v>
      </c>
      <c r="AC246" s="9">
        <f t="shared" ca="1" si="980"/>
        <v>2438.9985184477205</v>
      </c>
      <c r="AD246" s="9">
        <f t="shared" ca="1" si="980"/>
        <v>2512.2386666730063</v>
      </c>
      <c r="AE246" s="9">
        <f t="shared" ca="1" si="980"/>
        <v>2535.5848845835726</v>
      </c>
      <c r="AF246" s="9">
        <f t="shared" ca="1" si="980"/>
        <v>2546.3888798048233</v>
      </c>
      <c r="AG246" s="9">
        <f t="shared" ca="1" si="980"/>
        <v>2555.6825687389446</v>
      </c>
      <c r="AH246" s="9">
        <f t="shared" ca="1" si="980"/>
        <v>2566.6196870296799</v>
      </c>
      <c r="AI246" s="9">
        <f t="shared" ca="1" si="980"/>
        <v>2760.3526043709917</v>
      </c>
      <c r="AJ246" s="9">
        <f t="shared" ca="1" si="980"/>
        <v>2882.3228498676167</v>
      </c>
      <c r="AK246" s="9">
        <f t="shared" ca="1" si="980"/>
        <v>2925.8191764182875</v>
      </c>
      <c r="AL246" s="9">
        <f t="shared" ca="1" si="980"/>
        <v>2946.4255241276228</v>
      </c>
      <c r="AM246" s="9">
        <f t="shared" ca="1" si="980"/>
        <v>2962.6422315139316</v>
      </c>
      <c r="AN246" s="9">
        <f t="shared" ca="1" si="980"/>
        <v>2979.8505216566687</v>
      </c>
      <c r="AO246" s="9">
        <f t="shared" ca="1" si="980"/>
        <v>2965.5733239386318</v>
      </c>
      <c r="AP246" s="9">
        <f t="shared" ca="1" si="980"/>
        <v>2901.5117486808645</v>
      </c>
    </row>
    <row r="247" spans="1:61" outlineLevel="1" x14ac:dyDescent="0.35">
      <c r="C247" t="s">
        <v>386</v>
      </c>
      <c r="D247" s="59" t="s">
        <v>233</v>
      </c>
      <c r="E247" s="30">
        <f t="shared" ref="E247:AP247" si="981">SUM(E236:E240)-SUM(E241:E246)</f>
        <v>0</v>
      </c>
      <c r="F247" s="30">
        <f t="shared" ca="1" si="981"/>
        <v>0</v>
      </c>
      <c r="G247" s="30">
        <f t="shared" ca="1" si="981"/>
        <v>0</v>
      </c>
      <c r="H247" s="9">
        <f t="shared" ca="1" si="981"/>
        <v>0</v>
      </c>
      <c r="I247" s="9">
        <f t="shared" ca="1" si="981"/>
        <v>0</v>
      </c>
      <c r="J247" s="9">
        <f t="shared" ca="1" si="981"/>
        <v>0</v>
      </c>
      <c r="K247" s="9">
        <f t="shared" ca="1" si="981"/>
        <v>0</v>
      </c>
      <c r="L247" s="9">
        <f t="shared" ca="1" si="981"/>
        <v>0</v>
      </c>
      <c r="M247" s="9">
        <f t="shared" ca="1" si="981"/>
        <v>0</v>
      </c>
      <c r="N247" s="9">
        <f t="shared" ca="1" si="981"/>
        <v>0</v>
      </c>
      <c r="O247" s="9">
        <f t="shared" ca="1" si="981"/>
        <v>0</v>
      </c>
      <c r="P247" s="9">
        <f t="shared" ca="1" si="981"/>
        <v>0</v>
      </c>
      <c r="Q247" s="9">
        <f t="shared" ca="1" si="981"/>
        <v>0</v>
      </c>
      <c r="R247" s="9">
        <f t="shared" ca="1" si="981"/>
        <v>0</v>
      </c>
      <c r="S247" s="9">
        <f t="shared" ca="1" si="981"/>
        <v>0</v>
      </c>
      <c r="T247" s="9">
        <f t="shared" ca="1" si="981"/>
        <v>0</v>
      </c>
      <c r="U247" s="9">
        <f t="shared" ca="1" si="981"/>
        <v>0</v>
      </c>
      <c r="V247" s="9">
        <f t="shared" ca="1" si="981"/>
        <v>0</v>
      </c>
      <c r="W247" s="9">
        <f t="shared" ca="1" si="981"/>
        <v>0</v>
      </c>
      <c r="X247" s="9">
        <f t="shared" ca="1" si="981"/>
        <v>0</v>
      </c>
      <c r="Y247" s="9">
        <f t="shared" ca="1" si="981"/>
        <v>0</v>
      </c>
      <c r="Z247" s="9">
        <f t="shared" ca="1" si="981"/>
        <v>0</v>
      </c>
      <c r="AA247" s="9">
        <f t="shared" ca="1" si="981"/>
        <v>0</v>
      </c>
      <c r="AB247" s="9">
        <f t="shared" ca="1" si="981"/>
        <v>0</v>
      </c>
      <c r="AC247" s="9">
        <f t="shared" ca="1" si="981"/>
        <v>0</v>
      </c>
      <c r="AD247" s="9">
        <f t="shared" ca="1" si="981"/>
        <v>0</v>
      </c>
      <c r="AE247" s="9">
        <f t="shared" ca="1" si="981"/>
        <v>0</v>
      </c>
      <c r="AF247" s="9">
        <f t="shared" ca="1" si="981"/>
        <v>0</v>
      </c>
      <c r="AG247" s="9">
        <f t="shared" ca="1" si="981"/>
        <v>0</v>
      </c>
      <c r="AH247" s="9">
        <f t="shared" ca="1" si="981"/>
        <v>0</v>
      </c>
      <c r="AI247" s="9">
        <f t="shared" ca="1" si="981"/>
        <v>0</v>
      </c>
      <c r="AJ247" s="9">
        <f t="shared" ca="1" si="981"/>
        <v>0</v>
      </c>
      <c r="AK247" s="9">
        <f t="shared" ca="1" si="981"/>
        <v>0</v>
      </c>
      <c r="AL247" s="9">
        <f t="shared" ca="1" si="981"/>
        <v>0</v>
      </c>
      <c r="AM247" s="9">
        <f t="shared" ca="1" si="981"/>
        <v>0</v>
      </c>
      <c r="AN247" s="9">
        <f t="shared" ca="1" si="981"/>
        <v>0</v>
      </c>
      <c r="AO247" s="9">
        <f t="shared" ca="1" si="981"/>
        <v>0</v>
      </c>
      <c r="AP247" s="9">
        <f t="shared" ca="1" si="981"/>
        <v>0</v>
      </c>
    </row>
    <row r="248" spans="1:61" outlineLevel="1" x14ac:dyDescent="0.35">
      <c r="C248" s="56" t="s">
        <v>387</v>
      </c>
      <c r="D248" s="59" t="s">
        <v>233</v>
      </c>
      <c r="E248" s="57">
        <f ca="1">SUM(F247:AP247)</f>
        <v>0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</row>
    <row r="249" spans="1:61" x14ac:dyDescent="0.35"/>
    <row r="250" spans="1:61" s="53" customFormat="1" x14ac:dyDescent="0.35">
      <c r="A250" s="51" t="s">
        <v>395</v>
      </c>
      <c r="B250" s="52"/>
      <c r="C250" s="51"/>
      <c r="D250" s="51"/>
      <c r="E250" s="51"/>
    </row>
    <row r="251" spans="1:61" outlineLevel="2" x14ac:dyDescent="0.35"/>
    <row r="252" spans="1:61" s="23" customFormat="1" ht="15" outlineLevel="2" thickBot="1" x14ac:dyDescent="0.4">
      <c r="A252" s="21" t="s">
        <v>347</v>
      </c>
      <c r="B252" s="22"/>
      <c r="C252" s="21"/>
      <c r="D252" s="21"/>
      <c r="E252" s="21"/>
    </row>
    <row r="253" spans="1:61" outlineLevel="2" x14ac:dyDescent="0.35">
      <c r="A253" s="7" t="s">
        <v>301</v>
      </c>
      <c r="D253" s="59"/>
      <c r="E253" s="43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</row>
    <row r="254" spans="1:61" outlineLevel="2" x14ac:dyDescent="0.35">
      <c r="C254" t="s">
        <v>119</v>
      </c>
      <c r="D254" s="59" t="s">
        <v>233</v>
      </c>
      <c r="E254" s="43">
        <f t="shared" ref="E254:E259" si="982">SUM(F254:BI254)</f>
        <v>1727.7445675338115</v>
      </c>
      <c r="F254" s="30">
        <f>IF(F2&gt;=smelter_start,revenue!F153,0)</f>
        <v>0</v>
      </c>
      <c r="G254" s="30">
        <f>IF(G2&gt;=smelter_start,revenue!G153,0)</f>
        <v>0</v>
      </c>
      <c r="H254" s="30">
        <f>IF(H2&gt;=smelter_start,revenue!H153,0)</f>
        <v>0</v>
      </c>
      <c r="I254" s="30">
        <f>IF(I2&gt;=smelter_start,revenue!I153,0)</f>
        <v>0</v>
      </c>
      <c r="J254" s="30">
        <f>IF(J2&gt;=smelter_start,revenue!J153,0)</f>
        <v>26.512981655688151</v>
      </c>
      <c r="K254" s="30">
        <f>IF(K2&gt;=smelter_start,revenue!K153,0)</f>
        <v>26.826895358491502</v>
      </c>
      <c r="L254" s="30">
        <f>IF(L2&gt;=smelter_start,revenue!L153,0)</f>
        <v>30.537591524478042</v>
      </c>
      <c r="M254" s="30">
        <f>IF(M2&gt;=smelter_start,revenue!M153,0)</f>
        <v>30.899156608127857</v>
      </c>
      <c r="N254" s="30">
        <f>IF(N2&gt;=smelter_start,revenue!N153,0)</f>
        <v>31.265002622368094</v>
      </c>
      <c r="O254" s="30">
        <f>IF(O2&gt;=smelter_start,revenue!O153,0)</f>
        <v>31.63518025341693</v>
      </c>
      <c r="P254" s="30">
        <f>IF(P2&gt;=smelter_start,revenue!P153,0)</f>
        <v>32.009740787617389</v>
      </c>
      <c r="Q254" s="30">
        <f>IF(Q2&gt;=smelter_start,revenue!Q153,0)</f>
        <v>32.388736118542766</v>
      </c>
      <c r="R254" s="30">
        <f>IF(R2&gt;=smelter_start,revenue!R153,0)</f>
        <v>36.41357639354036</v>
      </c>
      <c r="S254" s="30">
        <f>IF(S2&gt;=smelter_start,revenue!S153,0)</f>
        <v>36.844713138039872</v>
      </c>
      <c r="T254" s="30">
        <f>IF(T2&gt;=smelter_start,revenue!T153,0)</f>
        <v>37.280954541594269</v>
      </c>
      <c r="U254" s="30">
        <f>IF(U2&gt;=smelter_start,revenue!U153,0)</f>
        <v>37.722361043366739</v>
      </c>
      <c r="V254" s="30">
        <f>IF(V2&gt;=smelter_start,revenue!V153,0)</f>
        <v>38.168993798120198</v>
      </c>
      <c r="W254" s="30">
        <f>IF(W2&gt;=smelter_start,revenue!W153,0)</f>
        <v>38.62091468468995</v>
      </c>
      <c r="X254" s="30">
        <f>IF(X2&gt;=smelter_start,revenue!X153,0)</f>
        <v>42.986004946012329</v>
      </c>
      <c r="Y254" s="30">
        <f>IF(Y2&gt;=smelter_start,revenue!Y153,0)</f>
        <v>43.494959244573124</v>
      </c>
      <c r="Z254" s="30">
        <f>IF(Z2&gt;=smelter_start,revenue!Z153,0)</f>
        <v>44.009939562028862</v>
      </c>
      <c r="AA254" s="30">
        <f>IF(AA2&gt;=smelter_start,revenue!AA153,0)</f>
        <v>44.531017246443284</v>
      </c>
      <c r="AB254" s="30">
        <f>IF(AB2&gt;=smelter_start,revenue!AB153,0)</f>
        <v>45.058264490641164</v>
      </c>
      <c r="AC254" s="30">
        <f>IF(AC2&gt;=smelter_start,revenue!AC153,0)</f>
        <v>45.591754342210365</v>
      </c>
      <c r="AD254" s="30">
        <f>IF(AD2&gt;=smelter_start,revenue!AD153,0)</f>
        <v>50.325338960315044</v>
      </c>
      <c r="AE254" s="30">
        <f>IF(AE2&gt;=smelter_start,revenue!AE153,0)</f>
        <v>50.921190973605178</v>
      </c>
      <c r="AF254" s="30">
        <f>IF(AF2&gt;=smelter_start,revenue!AF153,0)</f>
        <v>51.524097874732661</v>
      </c>
      <c r="AG254" s="30">
        <f>IF(AG2&gt;=smelter_start,revenue!AG153,0)</f>
        <v>52.134143193569486</v>
      </c>
      <c r="AH254" s="30">
        <f>IF(AH2&gt;=smelter_start,revenue!AH153,0)</f>
        <v>52.751411448981365</v>
      </c>
      <c r="AI254" s="30">
        <f>IF(AI2&gt;=smelter_start,revenue!AI153,0)</f>
        <v>53.37598816053729</v>
      </c>
      <c r="AJ254" s="30">
        <f>IF(AJ2&gt;=smelter_start,revenue!AJ153,0)</f>
        <v>58.508623182054542</v>
      </c>
      <c r="AK254" s="30">
        <f>IF(AK2&gt;=smelter_start,revenue!AK153,0)</f>
        <v>59.201365280530055</v>
      </c>
      <c r="AL254" s="30">
        <f>IF(AL2&gt;=smelter_start,revenue!AL153,0)</f>
        <v>59.902309445451564</v>
      </c>
      <c r="AM254" s="30">
        <f>IF(AM2&gt;=smelter_start,revenue!AM153,0)</f>
        <v>60.61155278928571</v>
      </c>
      <c r="AN254" s="30">
        <f>IF(AN2&gt;=smelter_start,revenue!AN153,0)</f>
        <v>61.329193574310828</v>
      </c>
      <c r="AO254" s="30">
        <f>IF(AO2&gt;=smelter_start,revenue!AO153,0)</f>
        <v>62.055331226230678</v>
      </c>
      <c r="AP254" s="30">
        <f>IF(AP2&gt;=smelter_start,revenue!AP153,0)</f>
        <v>67.620071451637628</v>
      </c>
      <c r="AQ254" s="30">
        <f>IF(AQ2&gt;=smelter_start,revenue!AQ153,0)</f>
        <v>68.420693097625048</v>
      </c>
      <c r="AR254" s="30">
        <f>IF(AR2&gt;=smelter_start,revenue!AR153,0)</f>
        <v>69.230794103900934</v>
      </c>
      <c r="AS254" s="30">
        <f>IF(AS2&gt;=smelter_start,revenue!AS153,0)</f>
        <v>70.050486706091078</v>
      </c>
      <c r="AT254" s="30">
        <f>IF(AT2&gt;=smelter_start,revenue!AT153,0)</f>
        <v>46.983237704961105</v>
      </c>
      <c r="AU254" s="30">
        <f>IF(AU2&gt;=smelter_start,revenue!AU153,0)</f>
        <v>0</v>
      </c>
      <c r="AV254" s="30">
        <f>IF(AV2&gt;=smelter_start,revenue!AV153,0)</f>
        <v>0</v>
      </c>
      <c r="AW254" s="30">
        <f>IF(AW2&gt;=smelter_start,revenue!AW153,0)</f>
        <v>0</v>
      </c>
      <c r="AX254" s="30">
        <f>IF(AX2&gt;=smelter_start,revenue!AX153,0)</f>
        <v>0</v>
      </c>
      <c r="AY254" s="30">
        <f>IF(AY2&gt;=smelter_start,revenue!AY153,0)</f>
        <v>0</v>
      </c>
      <c r="AZ254" s="30">
        <f>IF(AZ2&gt;=smelter_start,revenue!AZ153,0)</f>
        <v>0</v>
      </c>
      <c r="BA254" s="30">
        <f>IF(BA2&gt;=smelter_start,revenue!BA153,0)</f>
        <v>0</v>
      </c>
      <c r="BB254" s="30">
        <f>IF(BB2&gt;=smelter_start,revenue!BB153,0)</f>
        <v>0</v>
      </c>
      <c r="BC254" s="30">
        <f>IF(BC2&gt;=smelter_start,revenue!BC153,0)</f>
        <v>0</v>
      </c>
      <c r="BD254" s="30">
        <f>IF(BD2&gt;=smelter_start,revenue!BD153,0)</f>
        <v>0</v>
      </c>
      <c r="BE254" s="30">
        <f>IF(BE2&gt;=smelter_start,revenue!BE153,0)</f>
        <v>0</v>
      </c>
      <c r="BF254" s="30">
        <f>IF(BF2&gt;=smelter_start,revenue!BF153,0)</f>
        <v>0</v>
      </c>
      <c r="BG254" s="30">
        <f>IF(BG2&gt;=smelter_start,revenue!BG153,0)</f>
        <v>0</v>
      </c>
      <c r="BH254" s="30">
        <f>IF(BH2&gt;=smelter_start,revenue!BH153,0)</f>
        <v>0</v>
      </c>
      <c r="BI254" s="30">
        <f>IF(BI2&gt;=smelter_start,revenue!BI153,0)</f>
        <v>0</v>
      </c>
    </row>
    <row r="255" spans="1:61" outlineLevel="2" x14ac:dyDescent="0.35">
      <c r="C255" t="s">
        <v>297</v>
      </c>
      <c r="D255" s="59" t="s">
        <v>233</v>
      </c>
      <c r="E255" s="43">
        <f t="shared" si="982"/>
        <v>884.11913803005405</v>
      </c>
      <c r="F255" s="30">
        <f>IF(F2&gt;=smelter_start,revenue!F155+revenue!F156+revenue!F157,0)</f>
        <v>0</v>
      </c>
      <c r="G255" s="30">
        <f>IF(G2&gt;=smelter_start,revenue!G155+revenue!G156+revenue!G157,0)</f>
        <v>0</v>
      </c>
      <c r="H255" s="30">
        <f>IF(H2&gt;=smelter_start,revenue!H155+revenue!H156+revenue!H157,0)</f>
        <v>0</v>
      </c>
      <c r="I255" s="30">
        <f>IF(I2&gt;=smelter_start,revenue!I155+revenue!I156+revenue!I157,0)</f>
        <v>0</v>
      </c>
      <c r="J255" s="30">
        <f>IF(J2&gt;=smelter_start,revenue!J155+revenue!J156+revenue!J157,0)</f>
        <v>15.007460688152403</v>
      </c>
      <c r="K255" s="30">
        <f>IF(K2&gt;=smelter_start,revenue!K155+revenue!K156+revenue!K157,0)</f>
        <v>15.110609030743909</v>
      </c>
      <c r="L255" s="30">
        <f>IF(L2&gt;=smelter_start,revenue!L155+revenue!L156+revenue!L157,0)</f>
        <v>17.116277627759409</v>
      </c>
      <c r="M255" s="30">
        <f>IF(M2&gt;=smelter_start,revenue!M155+revenue!M156+revenue!M157,0)</f>
        <v>17.233926228130322</v>
      </c>
      <c r="N255" s="30">
        <f>IF(N2&gt;=smelter_start,revenue!N155+revenue!N156+revenue!N157,0)</f>
        <v>17.352386548834652</v>
      </c>
      <c r="O255" s="30">
        <f>IF(O2&gt;=smelter_start,revenue!O155+revenue!O156+revenue!O157,0)</f>
        <v>17.47166421697279</v>
      </c>
      <c r="P255" s="30">
        <f>IF(P2&gt;=smelter_start,revenue!P155+revenue!P156+revenue!P157,0)</f>
        <v>17.591764898884239</v>
      </c>
      <c r="Q255" s="30">
        <f>IF(Q2&gt;=smelter_start,revenue!Q155+revenue!Q156+revenue!Q157,0)</f>
        <v>17.712694300423166</v>
      </c>
      <c r="R255" s="30">
        <f>IF(R2&gt;=smelter_start,revenue!R155+revenue!R156+revenue!R157,0)</f>
        <v>19.816064630262247</v>
      </c>
      <c r="S255" s="30">
        <f>IF(S2&gt;=smelter_start,revenue!S155+revenue!S156+revenue!S157,0)</f>
        <v>19.952291427823305</v>
      </c>
      <c r="T255" s="30">
        <f>IF(T2&gt;=smelter_start,revenue!T155+revenue!T156+revenue!T157,0)</f>
        <v>20.089458311010571</v>
      </c>
      <c r="U255" s="30">
        <f>IF(U2&gt;=smelter_start,revenue!U155+revenue!U156+revenue!U157,0)</f>
        <v>20.227571798388759</v>
      </c>
      <c r="V255" s="30">
        <f>IF(V2&gt;=smelter_start,revenue!V155+revenue!V156+revenue!V157,0)</f>
        <v>20.366638453991822</v>
      </c>
      <c r="W255" s="30">
        <f>IF(W2&gt;=smelter_start,revenue!W155+revenue!W156+revenue!W157,0)</f>
        <v>20.506664887642387</v>
      </c>
      <c r="X255" s="30">
        <f>IF(X2&gt;=smelter_start,revenue!X155+revenue!X156+revenue!X157,0)</f>
        <v>22.712423530800876</v>
      </c>
      <c r="Y255" s="30">
        <f>IF(Y2&gt;=smelter_start,revenue!Y155+revenue!Y156+revenue!Y157,0)</f>
        <v>22.868586135178056</v>
      </c>
      <c r="Z255" s="30">
        <f>IF(Z2&gt;=smelter_start,revenue!Z155+revenue!Z156+revenue!Z157,0)</f>
        <v>23.025826613579348</v>
      </c>
      <c r="AA255" s="30">
        <f>IF(AA2&gt;=smelter_start,revenue!AA155+revenue!AA156+revenue!AA157,0)</f>
        <v>23.184152441844294</v>
      </c>
      <c r="AB255" s="30">
        <f>IF(AB2&gt;=smelter_start,revenue!AB155+revenue!AB156+revenue!AB157,0)</f>
        <v>23.343571147974895</v>
      </c>
      <c r="AC255" s="30">
        <f>IF(AC2&gt;=smelter_start,revenue!AC155+revenue!AC156+revenue!AC157,0)</f>
        <v>23.504090312502246</v>
      </c>
      <c r="AD255" s="30">
        <f>IF(AD2&gt;=smelter_start,revenue!AD155+revenue!AD156+revenue!AD157,0)</f>
        <v>25.817146438751756</v>
      </c>
      <c r="AE255" s="30">
        <f>IF(AE2&gt;=smelter_start,revenue!AE155+revenue!AE156+revenue!AE157,0)</f>
        <v>25.994684294983774</v>
      </c>
      <c r="AF255" s="30">
        <f>IF(AF2&gt;=smelter_start,revenue!AF155+revenue!AF156+revenue!AF157,0)</f>
        <v>26.173447808165086</v>
      </c>
      <c r="AG255" s="30">
        <f>IF(AG2&gt;=smelter_start,revenue!AG155+revenue!AG156+revenue!AG157,0)</f>
        <v>26.353445481240634</v>
      </c>
      <c r="AH255" s="30">
        <f>IF(AH2&gt;=smelter_start,revenue!AH155+revenue!AH156+revenue!AH157,0)</f>
        <v>26.534685876502763</v>
      </c>
      <c r="AI255" s="30">
        <f>IF(AI2&gt;=smelter_start,revenue!AI155+revenue!AI156+revenue!AI157,0)</f>
        <v>26.71717761600835</v>
      </c>
      <c r="AJ255" s="30">
        <f>IF(AJ2&gt;=smelter_start,revenue!AJ155+revenue!AJ156+revenue!AJ157,0)</f>
        <v>29.142673497165831</v>
      </c>
      <c r="AK255" s="30">
        <f>IF(AK2&gt;=smelter_start,revenue!AK155+revenue!AK156+revenue!AK157,0)</f>
        <v>29.343112410435815</v>
      </c>
      <c r="AL255" s="30">
        <f>IF(AL2&gt;=smelter_start,revenue!AL155+revenue!AL156+revenue!AL157,0)</f>
        <v>29.544935361360395</v>
      </c>
      <c r="AM255" s="30">
        <f>IF(AM2&gt;=smelter_start,revenue!AM155+revenue!AM156+revenue!AM157,0)</f>
        <v>29.748151954066586</v>
      </c>
      <c r="AN255" s="30">
        <f>IF(AN2&gt;=smelter_start,revenue!AN155+revenue!AN156+revenue!AN157,0)</f>
        <v>29.952771859735414</v>
      </c>
      <c r="AO255" s="30">
        <f>IF(AO2&gt;=smelter_start,revenue!AO155+revenue!AO156+revenue!AO157,0)</f>
        <v>30.158804817073626</v>
      </c>
      <c r="AP255" s="30">
        <f>IF(AP2&gt;=smelter_start,revenue!AP155+revenue!AP156+revenue!AP157,0)</f>
        <v>32.702126835310779</v>
      </c>
      <c r="AQ255" s="30">
        <f>IF(AQ2&gt;=smelter_start,revenue!AQ155+revenue!AQ156+revenue!AQ157,0)</f>
        <v>32.927083734533504</v>
      </c>
      <c r="AR255" s="30">
        <f>IF(AR2&gt;=smelter_start,revenue!AR155+revenue!AR156+revenue!AR157,0)</f>
        <v>33.153594286675379</v>
      </c>
      <c r="AS255" s="30">
        <f>IF(AS2&gt;=smelter_start,revenue!AS155+revenue!AS156+revenue!AS157,0)</f>
        <v>33.381669275606299</v>
      </c>
      <c r="AT255" s="30">
        <f>IF(AT2&gt;=smelter_start,revenue!AT155+revenue!AT156+revenue!AT157,0)</f>
        <v>22.279503251538443</v>
      </c>
      <c r="AU255" s="30">
        <f>IF(AU2&gt;=smelter_start,revenue!AU155+revenue!AU156+revenue!AU157,0)</f>
        <v>0</v>
      </c>
      <c r="AV255" s="30">
        <f>IF(AV2&gt;=smelter_start,revenue!AV155+revenue!AV156+revenue!AV157,0)</f>
        <v>0</v>
      </c>
      <c r="AW255" s="30">
        <f>IF(AW2&gt;=smelter_start,revenue!AW155+revenue!AW156+revenue!AW157,0)</f>
        <v>0</v>
      </c>
      <c r="AX255" s="30">
        <f>IF(AX2&gt;=smelter_start,revenue!AX155+revenue!AX156+revenue!AX157,0)</f>
        <v>0</v>
      </c>
      <c r="AY255" s="30">
        <f>IF(AY2&gt;=smelter_start,revenue!AY155+revenue!AY156+revenue!AY157,0)</f>
        <v>0</v>
      </c>
      <c r="AZ255" s="30">
        <f>IF(AZ2&gt;=smelter_start,revenue!AZ155+revenue!AZ156+revenue!AZ157,0)</f>
        <v>0</v>
      </c>
      <c r="BA255" s="30">
        <f>IF(BA2&gt;=smelter_start,revenue!BA155+revenue!BA156+revenue!BA157,0)</f>
        <v>0</v>
      </c>
      <c r="BB255" s="30">
        <f>IF(BB2&gt;=smelter_start,revenue!BB155+revenue!BB156+revenue!BB157,0)</f>
        <v>0</v>
      </c>
      <c r="BC255" s="30">
        <f>IF(BC2&gt;=smelter_start,revenue!BC155+revenue!BC156+revenue!BC157,0)</f>
        <v>0</v>
      </c>
      <c r="BD255" s="30">
        <f>IF(BD2&gt;=smelter_start,revenue!BD155+revenue!BD156+revenue!BD157,0)</f>
        <v>0</v>
      </c>
      <c r="BE255" s="30">
        <f>IF(BE2&gt;=smelter_start,revenue!BE155+revenue!BE156+revenue!BE157,0)</f>
        <v>0</v>
      </c>
      <c r="BF255" s="30">
        <f>IF(BF2&gt;=smelter_start,revenue!BF155+revenue!BF156+revenue!BF157,0)</f>
        <v>0</v>
      </c>
      <c r="BG255" s="30">
        <f>IF(BG2&gt;=smelter_start,revenue!BG155+revenue!BG156+revenue!BG157,0)</f>
        <v>0</v>
      </c>
      <c r="BH255" s="30">
        <f>IF(BH2&gt;=smelter_start,revenue!BH155+revenue!BH156+revenue!BH157,0)</f>
        <v>0</v>
      </c>
      <c r="BI255" s="30">
        <f>IF(BI2&gt;=smelter_start,revenue!BI155+revenue!BI156+revenue!BI157,0)</f>
        <v>0</v>
      </c>
    </row>
    <row r="256" spans="1:61" outlineLevel="2" x14ac:dyDescent="0.35">
      <c r="C256" t="s">
        <v>396</v>
      </c>
      <c r="D256" s="59" t="s">
        <v>233</v>
      </c>
      <c r="E256" s="43">
        <f t="shared" si="982"/>
        <v>13.261787070450824</v>
      </c>
      <c r="F256" s="30">
        <f>F255*(assumptions!$E$94-assumptions!$E$101)</f>
        <v>0</v>
      </c>
      <c r="G256" s="30">
        <f>G255*(assumptions!$E$94-assumptions!$E$101)</f>
        <v>0</v>
      </c>
      <c r="H256" s="30">
        <f>H255*(assumptions!$E$94-assumptions!$E$101)</f>
        <v>0</v>
      </c>
      <c r="I256" s="30">
        <f>I255*(assumptions!$E$94-assumptions!$E$101)</f>
        <v>0</v>
      </c>
      <c r="J256" s="30">
        <f>J255*(assumptions!$E$94-assumptions!$E$101)</f>
        <v>0.22511191032228625</v>
      </c>
      <c r="K256" s="30">
        <f>K255*(assumptions!$E$94-assumptions!$E$101)</f>
        <v>0.22665913546115884</v>
      </c>
      <c r="L256" s="30">
        <f>L255*(assumptions!$E$94-assumptions!$E$101)</f>
        <v>0.25674416441639136</v>
      </c>
      <c r="M256" s="30">
        <f>M255*(assumptions!$E$94-assumptions!$E$101)</f>
        <v>0.25850889342195504</v>
      </c>
      <c r="N256" s="30">
        <f>N255*(assumptions!$E$94-assumptions!$E$101)</f>
        <v>0.26028579823252002</v>
      </c>
      <c r="O256" s="30">
        <f>O255*(assumptions!$E$94-assumptions!$E$101)</f>
        <v>0.26207496325459206</v>
      </c>
      <c r="P256" s="30">
        <f>P255*(assumptions!$E$94-assumptions!$E$101)</f>
        <v>0.26387647348326382</v>
      </c>
      <c r="Q256" s="30">
        <f>Q255*(assumptions!$E$94-assumptions!$E$101)</f>
        <v>0.26569041450634773</v>
      </c>
      <c r="R256" s="30">
        <f>R255*(assumptions!$E$94-assumptions!$E$101)</f>
        <v>0.29724096945393397</v>
      </c>
      <c r="S256" s="30">
        <f>S255*(assumptions!$E$94-assumptions!$E$101)</f>
        <v>0.29928437141734981</v>
      </c>
      <c r="T256" s="30">
        <f>T255*(assumptions!$E$94-assumptions!$E$101)</f>
        <v>0.30134187466515883</v>
      </c>
      <c r="U256" s="30">
        <f>U255*(assumptions!$E$94-assumptions!$E$101)</f>
        <v>0.30341357697583166</v>
      </c>
      <c r="V256" s="30">
        <f>V255*(assumptions!$E$94-assumptions!$E$101)</f>
        <v>0.3054995768098776</v>
      </c>
      <c r="W256" s="30">
        <f>W255*(assumptions!$E$94-assumptions!$E$101)</f>
        <v>0.30759997331463607</v>
      </c>
      <c r="X256" s="30">
        <f>X255*(assumptions!$E$94-assumptions!$E$101)</f>
        <v>0.34068635296201344</v>
      </c>
      <c r="Y256" s="30">
        <f>Y255*(assumptions!$E$94-assumptions!$E$101)</f>
        <v>0.34302879202767117</v>
      </c>
      <c r="Z256" s="30">
        <f>Z255*(assumptions!$E$94-assumptions!$E$101)</f>
        <v>0.34538739920369055</v>
      </c>
      <c r="AA256" s="30">
        <f>AA255*(assumptions!$E$94-assumptions!$E$101)</f>
        <v>0.34776228662766473</v>
      </c>
      <c r="AB256" s="30">
        <f>AB255*(assumptions!$E$94-assumptions!$E$101)</f>
        <v>0.35015356721962376</v>
      </c>
      <c r="AC256" s="30">
        <f>AC255*(assumptions!$E$94-assumptions!$E$101)</f>
        <v>0.35256135468753402</v>
      </c>
      <c r="AD256" s="30">
        <f>AD255*(assumptions!$E$94-assumptions!$E$101)</f>
        <v>0.38725719658127666</v>
      </c>
      <c r="AE256" s="30">
        <f>AE255*(assumptions!$E$94-assumptions!$E$101)</f>
        <v>0.38992026442475697</v>
      </c>
      <c r="AF256" s="30">
        <f>AF255*(assumptions!$E$94-assumptions!$E$101)</f>
        <v>0.39260171712247666</v>
      </c>
      <c r="AG256" s="30">
        <f>AG255*(assumptions!$E$94-assumptions!$E$101)</f>
        <v>0.39530168221860984</v>
      </c>
      <c r="AH256" s="30">
        <f>AH255*(assumptions!$E$94-assumptions!$E$101)</f>
        <v>0.39802028814754181</v>
      </c>
      <c r="AI256" s="30">
        <f>AI255*(assumptions!$E$94-assumptions!$E$101)</f>
        <v>0.4007576642401256</v>
      </c>
      <c r="AJ256" s="30">
        <f>AJ255*(assumptions!$E$94-assumptions!$E$101)</f>
        <v>0.43714010245748786</v>
      </c>
      <c r="AK256" s="30">
        <f>AK255*(assumptions!$E$94-assumptions!$E$101)</f>
        <v>0.44014668615653763</v>
      </c>
      <c r="AL256" s="30">
        <f>AL255*(assumptions!$E$94-assumptions!$E$101)</f>
        <v>0.44317403042040632</v>
      </c>
      <c r="AM256" s="30">
        <f>AM255*(assumptions!$E$94-assumptions!$E$101)</f>
        <v>0.44622227931099917</v>
      </c>
      <c r="AN256" s="30">
        <f>AN255*(assumptions!$E$94-assumptions!$E$101)</f>
        <v>0.44929157789603158</v>
      </c>
      <c r="AO256" s="30">
        <f>AO255*(assumptions!$E$94-assumptions!$E$101)</f>
        <v>0.45238207225610477</v>
      </c>
      <c r="AP256" s="30">
        <f>AP255*(assumptions!$E$94-assumptions!$E$101)</f>
        <v>0.49053190252966211</v>
      </c>
      <c r="AQ256" s="30">
        <f>AQ255*(assumptions!$E$94-assumptions!$E$101)</f>
        <v>0.49390625601800298</v>
      </c>
      <c r="AR256" s="30">
        <f>AR255*(assumptions!$E$94-assumptions!$E$101)</f>
        <v>0.4973039143001311</v>
      </c>
      <c r="AS256" s="30">
        <f>AS255*(assumptions!$E$94-assumptions!$E$101)</f>
        <v>0.50072503913409494</v>
      </c>
      <c r="AT256" s="30">
        <f>AT255*(assumptions!$E$94-assumptions!$E$101)</f>
        <v>0.33419254877307697</v>
      </c>
      <c r="AU256" s="30">
        <f>AU255*(assumptions!$E$94-assumptions!$E$101)</f>
        <v>0</v>
      </c>
      <c r="AV256" s="30">
        <f>AV255*(assumptions!$E$94-assumptions!$E$101)</f>
        <v>0</v>
      </c>
      <c r="AW256" s="30">
        <f>AW255*(assumptions!$E$94-assumptions!$E$101)</f>
        <v>0</v>
      </c>
      <c r="AX256" s="30">
        <f>AX255*(assumptions!$E$94-assumptions!$E$101)</f>
        <v>0</v>
      </c>
      <c r="AY256" s="30">
        <f>AY255*(assumptions!$E$94-assumptions!$E$101)</f>
        <v>0</v>
      </c>
      <c r="AZ256" s="30">
        <f>AZ255*(assumptions!$E$94-assumptions!$E$101)</f>
        <v>0</v>
      </c>
      <c r="BA256" s="30">
        <f>BA255*(assumptions!$E$94-assumptions!$E$101)</f>
        <v>0</v>
      </c>
      <c r="BB256" s="30">
        <f>BB255*(assumptions!$E$94-assumptions!$E$101)</f>
        <v>0</v>
      </c>
      <c r="BC256" s="30">
        <f>BC255*(assumptions!$E$94-assumptions!$E$101)</f>
        <v>0</v>
      </c>
      <c r="BD256" s="30">
        <f>BD255*(assumptions!$E$94-assumptions!$E$101)</f>
        <v>0</v>
      </c>
      <c r="BE256" s="30">
        <f>BE255*(assumptions!$E$94-assumptions!$E$101)</f>
        <v>0</v>
      </c>
      <c r="BF256" s="30">
        <f>BF255*(assumptions!$E$94-assumptions!$E$101)</f>
        <v>0</v>
      </c>
      <c r="BG256" s="30">
        <f>BG255*(assumptions!$E$94-assumptions!$E$101)</f>
        <v>0</v>
      </c>
      <c r="BH256" s="30">
        <f>BH255*(assumptions!$E$94-assumptions!$E$101)</f>
        <v>0</v>
      </c>
      <c r="BI256" s="30">
        <f>BI255*(assumptions!$E$94-assumptions!$E$101)</f>
        <v>0</v>
      </c>
    </row>
    <row r="257" spans="2:61" outlineLevel="2" x14ac:dyDescent="0.35">
      <c r="C257" t="s">
        <v>181</v>
      </c>
      <c r="D257" s="59" t="s">
        <v>233</v>
      </c>
      <c r="E257" s="43">
        <f t="shared" si="982"/>
        <v>162.40798934817829</v>
      </c>
      <c r="F257" s="30">
        <f>IF(F2&gt;=smelter_start,revenue!F161+revenue!F162,0)</f>
        <v>0</v>
      </c>
      <c r="G257" s="30">
        <f>IF(G2&gt;=smelter_start,revenue!G161+revenue!G162,0)</f>
        <v>0</v>
      </c>
      <c r="H257" s="30">
        <f>IF(H2&gt;=smelter_start,revenue!H161+revenue!H162,0)</f>
        <v>0</v>
      </c>
      <c r="I257" s="30">
        <f>IF(I2&gt;=smelter_start,revenue!I161+revenue!I162,0)</f>
        <v>0</v>
      </c>
      <c r="J257" s="30">
        <f>IF(J2&gt;=smelter_start,revenue!J161+revenue!J162,0)</f>
        <v>2.4922202756346858</v>
      </c>
      <c r="K257" s="30">
        <f>IF(K2&gt;=smelter_start,revenue!K161+revenue!K162,0)</f>
        <v>2.5217281636982012</v>
      </c>
      <c r="L257" s="30">
        <f>IF(L2&gt;=smelter_start,revenue!L161+revenue!L162,0)</f>
        <v>2.8705336033009363</v>
      </c>
      <c r="M257" s="30">
        <f>IF(M2&gt;=smelter_start,revenue!M161+revenue!M162,0)</f>
        <v>2.9045207211640185</v>
      </c>
      <c r="N257" s="30">
        <f>IF(N2&gt;=smelter_start,revenue!N161+revenue!N162,0)</f>
        <v>2.9389102465026005</v>
      </c>
      <c r="O257" s="30">
        <f>IF(O2&gt;=smelter_start,revenue!O161+revenue!O162,0)</f>
        <v>2.9737069438211909</v>
      </c>
      <c r="P257" s="30">
        <f>IF(P2&gt;=smelter_start,revenue!P161+revenue!P162,0)</f>
        <v>3.0089156340360348</v>
      </c>
      <c r="Q257" s="30">
        <f>IF(Q2&gt;=smelter_start,revenue!Q161+revenue!Q162,0)</f>
        <v>3.0445411951430197</v>
      </c>
      <c r="R257" s="30">
        <f>IF(R2&gt;=smelter_start,revenue!R161+revenue!R162,0)</f>
        <v>3.4228761809927937</v>
      </c>
      <c r="S257" s="30">
        <f>IF(S2&gt;=smelter_start,revenue!S161+revenue!S162,0)</f>
        <v>3.4634030349757472</v>
      </c>
      <c r="T257" s="30">
        <f>IF(T2&gt;=smelter_start,revenue!T161+revenue!T162,0)</f>
        <v>3.5044097269098611</v>
      </c>
      <c r="U257" s="30">
        <f>IF(U2&gt;=smelter_start,revenue!U161+revenue!U162,0)</f>
        <v>3.5459019380764722</v>
      </c>
      <c r="V257" s="30">
        <f>IF(V2&gt;=smelter_start,revenue!V161+revenue!V162,0)</f>
        <v>3.5878854170232986</v>
      </c>
      <c r="W257" s="30">
        <f>IF(W2&gt;=smelter_start,revenue!W161+revenue!W162,0)</f>
        <v>3.630365980360855</v>
      </c>
      <c r="X257" s="30">
        <f>IF(X2&gt;=smelter_start,revenue!X161+revenue!X162,0)</f>
        <v>4.0406844649251594</v>
      </c>
      <c r="Y257" s="30">
        <f>IF(Y2&gt;=smelter_start,revenue!Y161+revenue!Y162,0)</f>
        <v>4.0885261689898735</v>
      </c>
      <c r="Z257" s="30">
        <f>IF(Z2&gt;=smelter_start,revenue!Z161+revenue!Z162,0)</f>
        <v>4.1369343188307131</v>
      </c>
      <c r="AA257" s="30">
        <f>IF(AA2&gt;=smelter_start,revenue!AA161+revenue!AA162,0)</f>
        <v>4.1859156211656687</v>
      </c>
      <c r="AB257" s="30">
        <f>IF(AB2&gt;=smelter_start,revenue!AB161+revenue!AB162,0)</f>
        <v>4.2354768621202687</v>
      </c>
      <c r="AC257" s="30">
        <f>IF(AC2&gt;=smelter_start,revenue!AC161+revenue!AC162,0)</f>
        <v>4.2856249081677742</v>
      </c>
      <c r="AD257" s="30">
        <f>IF(AD2&gt;=smelter_start,revenue!AD161+revenue!AD162,0)</f>
        <v>4.7305818622696147</v>
      </c>
      <c r="AE257" s="30">
        <f>IF(AE2&gt;=smelter_start,revenue!AE161+revenue!AE162,0)</f>
        <v>4.7865919515188864</v>
      </c>
      <c r="AF257" s="30">
        <f>IF(AF2&gt;=smelter_start,revenue!AF161+revenue!AF162,0)</f>
        <v>4.8432652002248711</v>
      </c>
      <c r="AG257" s="30">
        <f>IF(AG2&gt;=smelter_start,revenue!AG161+revenue!AG162,0)</f>
        <v>4.9006094601955317</v>
      </c>
      <c r="AH257" s="30">
        <f>IF(AH2&gt;=smelter_start,revenue!AH161+revenue!AH162,0)</f>
        <v>4.9586326762042479</v>
      </c>
      <c r="AI257" s="30">
        <f>IF(AI2&gt;=smelter_start,revenue!AI161+revenue!AI162,0)</f>
        <v>5.0173428870905052</v>
      </c>
      <c r="AJ257" s="30">
        <f>IF(AJ2&gt;=smelter_start,revenue!AJ161+revenue!AJ162,0)</f>
        <v>5.4998105791131273</v>
      </c>
      <c r="AK257" s="30">
        <f>IF(AK2&gt;=smelter_start,revenue!AK161+revenue!AK162,0)</f>
        <v>5.5649283363698245</v>
      </c>
      <c r="AL257" s="30">
        <f>IF(AL2&gt;=smelter_start,revenue!AL161+revenue!AL162,0)</f>
        <v>5.6308170878724466</v>
      </c>
      <c r="AM257" s="30">
        <f>IF(AM2&gt;=smelter_start,revenue!AM161+revenue!AM162,0)</f>
        <v>5.6974859621928555</v>
      </c>
      <c r="AN257" s="30">
        <f>IF(AN2&gt;=smelter_start,revenue!AN161+revenue!AN162,0)</f>
        <v>5.7649441959852181</v>
      </c>
      <c r="AO257" s="30">
        <f>IF(AO2&gt;=smelter_start,revenue!AO161+revenue!AO162,0)</f>
        <v>5.8332011352656838</v>
      </c>
      <c r="AP257" s="30">
        <f>IF(AP2&gt;=smelter_start,revenue!AP161+revenue!AP162,0)</f>
        <v>6.3562867164539369</v>
      </c>
      <c r="AQ257" s="30">
        <f>IF(AQ2&gt;=smelter_start,revenue!AQ161+revenue!AQ162,0)</f>
        <v>6.4315451511767545</v>
      </c>
      <c r="AR257" s="30">
        <f>IF(AR2&gt;=smelter_start,revenue!AR161+revenue!AR162,0)</f>
        <v>6.5076946457666871</v>
      </c>
      <c r="AS257" s="30">
        <f>IF(AS2&gt;=smelter_start,revenue!AS161+revenue!AS162,0)</f>
        <v>6.5847457503725622</v>
      </c>
      <c r="AT257" s="30">
        <f>IF(AT2&gt;=smelter_start,revenue!AT161+revenue!AT162,0)</f>
        <v>4.4164243442663444</v>
      </c>
      <c r="AU257" s="30">
        <f>IF(AU2&gt;=smelter_start,revenue!AU161+revenue!AU162,0)</f>
        <v>0</v>
      </c>
      <c r="AV257" s="30">
        <f>IF(AV2&gt;=smelter_start,revenue!AV161+revenue!AV162,0)</f>
        <v>0</v>
      </c>
      <c r="AW257" s="30">
        <f>IF(AW2&gt;=smelter_start,revenue!AW161+revenue!AW162,0)</f>
        <v>0</v>
      </c>
      <c r="AX257" s="30">
        <f>IF(AX2&gt;=smelter_start,revenue!AX161+revenue!AX162,0)</f>
        <v>0</v>
      </c>
      <c r="AY257" s="30">
        <f>IF(AY2&gt;=smelter_start,revenue!AY161+revenue!AY162,0)</f>
        <v>0</v>
      </c>
      <c r="AZ257" s="30">
        <f>IF(AZ2&gt;=smelter_start,revenue!AZ161+revenue!AZ162,0)</f>
        <v>0</v>
      </c>
      <c r="BA257" s="30">
        <f>IF(BA2&gt;=smelter_start,revenue!BA161+revenue!BA162,0)</f>
        <v>0</v>
      </c>
      <c r="BB257" s="30">
        <f>IF(BB2&gt;=smelter_start,revenue!BB161+revenue!BB162,0)</f>
        <v>0</v>
      </c>
      <c r="BC257" s="30">
        <f>IF(BC2&gt;=smelter_start,revenue!BC161+revenue!BC162,0)</f>
        <v>0</v>
      </c>
      <c r="BD257" s="30">
        <f>IF(BD2&gt;=smelter_start,revenue!BD161+revenue!BD162,0)</f>
        <v>0</v>
      </c>
      <c r="BE257" s="30">
        <f>IF(BE2&gt;=smelter_start,revenue!BE161+revenue!BE162,0)</f>
        <v>0</v>
      </c>
      <c r="BF257" s="30">
        <f>IF(BF2&gt;=smelter_start,revenue!BF161+revenue!BF162,0)</f>
        <v>0</v>
      </c>
      <c r="BG257" s="30">
        <f>IF(BG2&gt;=smelter_start,revenue!BG161+revenue!BG162,0)</f>
        <v>0</v>
      </c>
      <c r="BH257" s="30">
        <f>IF(BH2&gt;=smelter_start,revenue!BH161+revenue!BH162,0)</f>
        <v>0</v>
      </c>
      <c r="BI257" s="30">
        <f>IF(BI2&gt;=smelter_start,revenue!BI161+revenue!BI162,0)</f>
        <v>0</v>
      </c>
    </row>
    <row r="258" spans="2:61" outlineLevel="2" x14ac:dyDescent="0.35">
      <c r="C258" t="s">
        <v>122</v>
      </c>
      <c r="D258" s="59" t="s">
        <v>233</v>
      </c>
      <c r="E258" s="43">
        <f t="shared" si="982"/>
        <v>624.87291528658409</v>
      </c>
      <c r="F258" s="30">
        <f t="shared" ref="F258:AK258" si="983">F132</f>
        <v>0</v>
      </c>
      <c r="G258" s="30">
        <f t="shared" si="983"/>
        <v>0</v>
      </c>
      <c r="H258" s="30">
        <f t="shared" si="983"/>
        <v>0</v>
      </c>
      <c r="I258" s="30">
        <f t="shared" si="983"/>
        <v>0</v>
      </c>
      <c r="J258" s="30">
        <f t="shared" si="983"/>
        <v>9.5889429788673688</v>
      </c>
      <c r="K258" s="30">
        <f t="shared" si="983"/>
        <v>9.7024760637371621</v>
      </c>
      <c r="L258" s="30">
        <f t="shared" si="983"/>
        <v>11.044522552873284</v>
      </c>
      <c r="M258" s="30">
        <f t="shared" si="983"/>
        <v>11.175289699899301</v>
      </c>
      <c r="N258" s="30">
        <f t="shared" si="983"/>
        <v>11.307605129946108</v>
      </c>
      <c r="O258" s="30">
        <f t="shared" si="983"/>
        <v>11.441487174684672</v>
      </c>
      <c r="P258" s="30">
        <f t="shared" si="983"/>
        <v>11.576954382832941</v>
      </c>
      <c r="Q258" s="30">
        <f t="shared" si="983"/>
        <v>11.714025522725677</v>
      </c>
      <c r="R258" s="30">
        <f t="shared" si="983"/>
        <v>13.169688427683059</v>
      </c>
      <c r="S258" s="30">
        <f t="shared" si="983"/>
        <v>13.325617538666826</v>
      </c>
      <c r="T258" s="30">
        <f t="shared" si="983"/>
        <v>13.483392850324638</v>
      </c>
      <c r="U258" s="30">
        <f t="shared" si="983"/>
        <v>13.643036221672478</v>
      </c>
      <c r="V258" s="30">
        <f t="shared" si="983"/>
        <v>13.804569770537082</v>
      </c>
      <c r="W258" s="30">
        <f t="shared" si="983"/>
        <v>13.968015876620246</v>
      </c>
      <c r="X258" s="30">
        <f t="shared" si="983"/>
        <v>15.546736903059365</v>
      </c>
      <c r="Y258" s="30">
        <f t="shared" si="983"/>
        <v>15.730810267991592</v>
      </c>
      <c r="Z258" s="30">
        <f t="shared" si="983"/>
        <v>15.917063061564606</v>
      </c>
      <c r="AA258" s="30">
        <f t="shared" si="983"/>
        <v>16.105521088213536</v>
      </c>
      <c r="AB258" s="30">
        <f t="shared" si="983"/>
        <v>16.296210457897981</v>
      </c>
      <c r="AC258" s="30">
        <f t="shared" si="983"/>
        <v>16.489157589719493</v>
      </c>
      <c r="AD258" s="30">
        <f t="shared" si="983"/>
        <v>18.20115187154375</v>
      </c>
      <c r="AE258" s="30">
        <f t="shared" si="983"/>
        <v>18.416653509702826</v>
      </c>
      <c r="AF258" s="30">
        <f t="shared" si="983"/>
        <v>18.634706687257708</v>
      </c>
      <c r="AG258" s="30">
        <f t="shared" si="983"/>
        <v>18.855341614434842</v>
      </c>
      <c r="AH258" s="30">
        <f t="shared" si="983"/>
        <v>19.078588859149757</v>
      </c>
      <c r="AI258" s="30">
        <f t="shared" si="983"/>
        <v>19.30447935124208</v>
      </c>
      <c r="AJ258" s="30">
        <f t="shared" si="983"/>
        <v>21.160798085657515</v>
      </c>
      <c r="AK258" s="30">
        <f t="shared" si="983"/>
        <v>21.411341934991693</v>
      </c>
      <c r="AL258" s="30">
        <f t="shared" ref="AL258:BI258" si="984">AL132</f>
        <v>21.66485222350201</v>
      </c>
      <c r="AM258" s="30">
        <f t="shared" si="984"/>
        <v>21.921364073828265</v>
      </c>
      <c r="AN258" s="30">
        <f t="shared" si="984"/>
        <v>22.180913024462392</v>
      </c>
      <c r="AO258" s="30">
        <f t="shared" si="984"/>
        <v>22.443535034672024</v>
      </c>
      <c r="AP258" s="30">
        <f t="shared" si="984"/>
        <v>24.456133142519654</v>
      </c>
      <c r="AQ258" s="30">
        <f t="shared" si="984"/>
        <v>24.745693758927093</v>
      </c>
      <c r="AR258" s="30">
        <f t="shared" si="984"/>
        <v>25.038682773032786</v>
      </c>
      <c r="AS258" s="30">
        <f t="shared" si="984"/>
        <v>25.33514077706549</v>
      </c>
      <c r="AT258" s="30">
        <f t="shared" si="984"/>
        <v>16.992415005076882</v>
      </c>
      <c r="AU258" s="30">
        <f t="shared" si="984"/>
        <v>0</v>
      </c>
      <c r="AV258" s="30">
        <f t="shared" si="984"/>
        <v>0</v>
      </c>
      <c r="AW258" s="30">
        <f t="shared" si="984"/>
        <v>0</v>
      </c>
      <c r="AX258" s="30">
        <f t="shared" si="984"/>
        <v>0</v>
      </c>
      <c r="AY258" s="30">
        <f t="shared" si="984"/>
        <v>0</v>
      </c>
      <c r="AZ258" s="30">
        <f t="shared" si="984"/>
        <v>0</v>
      </c>
      <c r="BA258" s="30">
        <f t="shared" si="984"/>
        <v>0</v>
      </c>
      <c r="BB258" s="30">
        <f t="shared" si="984"/>
        <v>0</v>
      </c>
      <c r="BC258" s="30">
        <f t="shared" si="984"/>
        <v>0</v>
      </c>
      <c r="BD258" s="30">
        <f t="shared" si="984"/>
        <v>0</v>
      </c>
      <c r="BE258" s="30">
        <f t="shared" si="984"/>
        <v>0</v>
      </c>
      <c r="BF258" s="30">
        <f t="shared" si="984"/>
        <v>0</v>
      </c>
      <c r="BG258" s="30">
        <f t="shared" si="984"/>
        <v>0</v>
      </c>
      <c r="BH258" s="30">
        <f t="shared" si="984"/>
        <v>0</v>
      </c>
      <c r="BI258" s="30">
        <f t="shared" si="984"/>
        <v>0</v>
      </c>
    </row>
    <row r="259" spans="2:61" outlineLevel="2" x14ac:dyDescent="0.35">
      <c r="B259" s="7" t="s">
        <v>392</v>
      </c>
      <c r="D259" s="59" t="s">
        <v>233</v>
      </c>
      <c r="E259" s="43">
        <f t="shared" si="982"/>
        <v>3412.4063972690797</v>
      </c>
      <c r="F259" s="30">
        <f>SUM(F254:F258)</f>
        <v>0</v>
      </c>
      <c r="G259" s="30">
        <f t="shared" ref="G259:BI259" si="985">SUM(G254:G258)</f>
        <v>0</v>
      </c>
      <c r="H259" s="30">
        <f t="shared" si="985"/>
        <v>0</v>
      </c>
      <c r="I259" s="30">
        <f t="shared" si="985"/>
        <v>0</v>
      </c>
      <c r="J259" s="30">
        <f t="shared" si="985"/>
        <v>53.826717508664899</v>
      </c>
      <c r="K259" s="30">
        <f t="shared" si="985"/>
        <v>54.388367752131941</v>
      </c>
      <c r="L259" s="30">
        <f t="shared" si="985"/>
        <v>61.825669472828054</v>
      </c>
      <c r="M259" s="30">
        <f t="shared" si="985"/>
        <v>62.471402150743458</v>
      </c>
      <c r="N259" s="30">
        <f t="shared" si="985"/>
        <v>63.124190345883974</v>
      </c>
      <c r="O259" s="30">
        <f t="shared" si="985"/>
        <v>63.784113552150174</v>
      </c>
      <c r="P259" s="30">
        <f t="shared" si="985"/>
        <v>64.45125217685387</v>
      </c>
      <c r="Q259" s="30">
        <f t="shared" si="985"/>
        <v>65.125687551340974</v>
      </c>
      <c r="R259" s="30">
        <f t="shared" si="985"/>
        <v>73.119446601932395</v>
      </c>
      <c r="S259" s="30">
        <f t="shared" si="985"/>
        <v>73.885309510923094</v>
      </c>
      <c r="T259" s="30">
        <f t="shared" si="985"/>
        <v>74.659557304504503</v>
      </c>
      <c r="U259" s="30">
        <f t="shared" si="985"/>
        <v>75.442284578480283</v>
      </c>
      <c r="V259" s="30">
        <f t="shared" si="985"/>
        <v>76.233587016482289</v>
      </c>
      <c r="W259" s="30">
        <f t="shared" si="985"/>
        <v>77.033561402628081</v>
      </c>
      <c r="X259" s="30">
        <f t="shared" si="985"/>
        <v>85.626536197759748</v>
      </c>
      <c r="Y259" s="30">
        <f t="shared" si="985"/>
        <v>86.525910608760299</v>
      </c>
      <c r="Z259" s="30">
        <f t="shared" si="985"/>
        <v>87.43515095520722</v>
      </c>
      <c r="AA259" s="30">
        <f t="shared" si="985"/>
        <v>88.354368684294442</v>
      </c>
      <c r="AB259" s="30">
        <f t="shared" si="985"/>
        <v>89.283676525853934</v>
      </c>
      <c r="AC259" s="30">
        <f t="shared" si="985"/>
        <v>90.223188507287418</v>
      </c>
      <c r="AD259" s="30">
        <f t="shared" si="985"/>
        <v>99.461476329461448</v>
      </c>
      <c r="AE259" s="30">
        <f t="shared" si="985"/>
        <v>100.50904099423542</v>
      </c>
      <c r="AF259" s="30">
        <f t="shared" si="985"/>
        <v>101.56811928750281</v>
      </c>
      <c r="AG259" s="30">
        <f t="shared" si="985"/>
        <v>102.6388414316591</v>
      </c>
      <c r="AH259" s="30">
        <f t="shared" si="985"/>
        <v>103.72133914898566</v>
      </c>
      <c r="AI259" s="30">
        <f t="shared" si="985"/>
        <v>104.81574567911836</v>
      </c>
      <c r="AJ259" s="30">
        <f t="shared" si="985"/>
        <v>114.74904544644851</v>
      </c>
      <c r="AK259" s="30">
        <f t="shared" si="985"/>
        <v>115.96089464848393</v>
      </c>
      <c r="AL259" s="30">
        <f t="shared" si="985"/>
        <v>117.18608814860683</v>
      </c>
      <c r="AM259" s="30">
        <f t="shared" si="985"/>
        <v>118.42477705868441</v>
      </c>
      <c r="AN259" s="30">
        <f t="shared" si="985"/>
        <v>119.6771142323899</v>
      </c>
      <c r="AO259" s="30">
        <f t="shared" si="985"/>
        <v>120.94325428549811</v>
      </c>
      <c r="AP259" s="30">
        <f t="shared" si="985"/>
        <v>131.62515004845167</v>
      </c>
      <c r="AQ259" s="30">
        <f t="shared" si="985"/>
        <v>133.0189219982804</v>
      </c>
      <c r="AR259" s="30">
        <f t="shared" si="985"/>
        <v>134.42806972367592</v>
      </c>
      <c r="AS259" s="30">
        <f t="shared" si="985"/>
        <v>135.85276754826953</v>
      </c>
      <c r="AT259" s="30">
        <f t="shared" si="985"/>
        <v>91.005772854615856</v>
      </c>
      <c r="AU259" s="30">
        <f t="shared" si="985"/>
        <v>0</v>
      </c>
      <c r="AV259" s="30">
        <f t="shared" si="985"/>
        <v>0</v>
      </c>
      <c r="AW259" s="30">
        <f t="shared" si="985"/>
        <v>0</v>
      </c>
      <c r="AX259" s="30">
        <f t="shared" si="985"/>
        <v>0</v>
      </c>
      <c r="AY259" s="30">
        <f t="shared" si="985"/>
        <v>0</v>
      </c>
      <c r="AZ259" s="30">
        <f t="shared" si="985"/>
        <v>0</v>
      </c>
      <c r="BA259" s="30">
        <f t="shared" si="985"/>
        <v>0</v>
      </c>
      <c r="BB259" s="30">
        <f t="shared" si="985"/>
        <v>0</v>
      </c>
      <c r="BC259" s="30">
        <f t="shared" si="985"/>
        <v>0</v>
      </c>
      <c r="BD259" s="30">
        <f t="shared" si="985"/>
        <v>0</v>
      </c>
      <c r="BE259" s="30">
        <f t="shared" si="985"/>
        <v>0</v>
      </c>
      <c r="BF259" s="30">
        <f t="shared" si="985"/>
        <v>0</v>
      </c>
      <c r="BG259" s="30">
        <f t="shared" si="985"/>
        <v>0</v>
      </c>
      <c r="BH259" s="30">
        <f t="shared" si="985"/>
        <v>0</v>
      </c>
      <c r="BI259" s="30">
        <f t="shared" si="985"/>
        <v>0</v>
      </c>
    </row>
    <row r="260" spans="2:61" outlineLevel="2" x14ac:dyDescent="0.35">
      <c r="B260" s="7" t="s">
        <v>209</v>
      </c>
      <c r="D260" s="59" t="s">
        <v>233</v>
      </c>
      <c r="E260" s="43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</row>
    <row r="261" spans="2:61" outlineLevel="2" x14ac:dyDescent="0.35">
      <c r="C261" t="s">
        <v>283</v>
      </c>
      <c r="D261" s="59" t="s">
        <v>233</v>
      </c>
      <c r="E261" s="43">
        <f t="shared" ref="E261:E265" si="986">SUM(F261:BI261)</f>
        <v>5922.2553561831637</v>
      </c>
      <c r="F261" s="30">
        <f>opex!F95</f>
        <v>0</v>
      </c>
      <c r="G261" s="30">
        <f>opex!G95</f>
        <v>0</v>
      </c>
      <c r="H261" s="30">
        <f>opex!H95</f>
        <v>0</v>
      </c>
      <c r="I261" s="30">
        <f>opex!I95</f>
        <v>0</v>
      </c>
      <c r="J261" s="30">
        <f>opex!J95</f>
        <v>75.892893800822648</v>
      </c>
      <c r="K261" s="30">
        <f>opex!K95</f>
        <v>77.670778722006048</v>
      </c>
      <c r="L261" s="30">
        <f>opex!L95</f>
        <v>87.634284654731857</v>
      </c>
      <c r="M261" s="30">
        <f>opex!M95</f>
        <v>89.676821796117821</v>
      </c>
      <c r="N261" s="30">
        <f>opex!N95</f>
        <v>91.767780284719038</v>
      </c>
      <c r="O261" s="30">
        <f>opex!O95</f>
        <v>93.908331204935507</v>
      </c>
      <c r="P261" s="30">
        <f>opex!P95</f>
        <v>96.099674612745545</v>
      </c>
      <c r="Q261" s="30">
        <f>opex!Q95</f>
        <v>98.343040270219547</v>
      </c>
      <c r="R261" s="30">
        <f>opex!R95</f>
        <v>109.91642720120653</v>
      </c>
      <c r="S261" s="30">
        <f>opex!S95</f>
        <v>112.47135159757127</v>
      </c>
      <c r="T261" s="30">
        <f>opex!T95</f>
        <v>115.0866463785447</v>
      </c>
      <c r="U261" s="30">
        <f>opex!U95</f>
        <v>117.76376608482903</v>
      </c>
      <c r="V261" s="30">
        <f>opex!V95</f>
        <v>120.50420108940338</v>
      </c>
      <c r="W261" s="30">
        <f>opex!W95</f>
        <v>123.30947850190813</v>
      </c>
      <c r="X261" s="30">
        <f>opex!X95</f>
        <v>136.74920763364651</v>
      </c>
      <c r="Y261" s="30">
        <f>opex!Y95</f>
        <v>139.92096014974629</v>
      </c>
      <c r="Z261" s="30">
        <f>opex!Z95</f>
        <v>143.16746182949458</v>
      </c>
      <c r="AA261" s="30">
        <f>opex!AA95</f>
        <v>146.49050814203304</v>
      </c>
      <c r="AB261" s="30">
        <f>opex!AB95</f>
        <v>149.8919386358655</v>
      </c>
      <c r="AC261" s="30">
        <f>opex!AC95</f>
        <v>153.37363804731308</v>
      </c>
      <c r="AD261" s="30">
        <f>opex!AD95</f>
        <v>168.97663519844224</v>
      </c>
      <c r="AE261" s="30">
        <f>opex!AE95</f>
        <v>172.88907244416154</v>
      </c>
      <c r="AF261" s="30">
        <f>opex!AF95</f>
        <v>176.8935203690184</v>
      </c>
      <c r="AG261" s="30">
        <f>opex!AG95</f>
        <v>180.99218359478661</v>
      </c>
      <c r="AH261" s="30">
        <f>opex!AH95</f>
        <v>185.18732071648424</v>
      </c>
      <c r="AI261" s="30">
        <f>opex!AI95</f>
        <v>189.48124565554986</v>
      </c>
      <c r="AJ261" s="30">
        <f>opex!AJ95</f>
        <v>207.59124805538258</v>
      </c>
      <c r="AK261" s="30">
        <f>opex!AK95</f>
        <v>212.39107635224829</v>
      </c>
      <c r="AL261" s="30">
        <f>opex!AL95</f>
        <v>217.30359318918221</v>
      </c>
      <c r="AM261" s="30">
        <f>opex!AM95</f>
        <v>222.33149324433217</v>
      </c>
      <c r="AN261" s="30">
        <f>opex!AN95</f>
        <v>227.47753701725392</v>
      </c>
      <c r="AO261" s="30">
        <f>opex!AO95</f>
        <v>232.74455247509133</v>
      </c>
      <c r="AP261" s="30">
        <f>opex!AP95</f>
        <v>253.75944836710713</v>
      </c>
      <c r="AQ261" s="30">
        <f>opex!AQ95</f>
        <v>259.62024774874226</v>
      </c>
      <c r="AR261" s="30">
        <f>opex!AR95</f>
        <v>265.61845807441944</v>
      </c>
      <c r="AS261" s="30">
        <f>opex!AS95</f>
        <v>271.75735992705262</v>
      </c>
      <c r="AT261" s="30">
        <f>opex!AT95</f>
        <v>197.60117311604881</v>
      </c>
      <c r="AU261" s="30">
        <f>opex!AU95</f>
        <v>0</v>
      </c>
      <c r="AV261" s="30">
        <f>opex!AV95</f>
        <v>0</v>
      </c>
      <c r="AW261" s="30">
        <f>opex!AW95</f>
        <v>0</v>
      </c>
      <c r="AX261" s="30">
        <f>opex!AX95</f>
        <v>0</v>
      </c>
      <c r="AY261" s="30">
        <f>opex!AY95</f>
        <v>0</v>
      </c>
      <c r="AZ261" s="30">
        <f>opex!AZ95</f>
        <v>0</v>
      </c>
      <c r="BA261" s="30">
        <f>opex!BA95</f>
        <v>0</v>
      </c>
      <c r="BB261" s="30">
        <f>opex!BB95</f>
        <v>0</v>
      </c>
      <c r="BC261" s="30">
        <f>opex!BC95</f>
        <v>0</v>
      </c>
      <c r="BD261" s="30">
        <f>opex!BD95</f>
        <v>0</v>
      </c>
      <c r="BE261" s="30">
        <f>opex!BE95</f>
        <v>0</v>
      </c>
      <c r="BF261" s="30">
        <f>opex!BF95</f>
        <v>0</v>
      </c>
      <c r="BG261" s="30">
        <f>opex!BG95</f>
        <v>0</v>
      </c>
      <c r="BH261" s="30">
        <f>opex!BH95</f>
        <v>0</v>
      </c>
      <c r="BI261" s="30">
        <f>opex!BI95</f>
        <v>0</v>
      </c>
    </row>
    <row r="262" spans="2:61" outlineLevel="2" x14ac:dyDescent="0.35">
      <c r="C262" t="s">
        <v>393</v>
      </c>
      <c r="D262" s="59" t="s">
        <v>233</v>
      </c>
      <c r="E262" s="43">
        <f t="shared" si="986"/>
        <v>1321.8236225412636</v>
      </c>
      <c r="F262" s="30">
        <f>opex!F103</f>
        <v>0</v>
      </c>
      <c r="G262" s="30">
        <f>opex!G103</f>
        <v>0</v>
      </c>
      <c r="H262" s="30">
        <f>opex!H103</f>
        <v>0</v>
      </c>
      <c r="I262" s="30">
        <f>opex!I103</f>
        <v>0</v>
      </c>
      <c r="J262" s="30">
        <f>opex!J103</f>
        <v>18.829781039451898</v>
      </c>
      <c r="K262" s="30">
        <f>opex!K103</f>
        <v>19.237269344488872</v>
      </c>
      <c r="L262" s="30">
        <f>opex!L103</f>
        <v>21.214558748270516</v>
      </c>
      <c r="M262" s="30">
        <f>opex!M103</f>
        <v>21.667759589344165</v>
      </c>
      <c r="N262" s="30">
        <f>opex!N103</f>
        <v>22.131488338450659</v>
      </c>
      <c r="O262" s="30">
        <f>opex!O103</f>
        <v>22.606009717747899</v>
      </c>
      <c r="P262" s="30">
        <f>opex!P103</f>
        <v>23.091595547308891</v>
      </c>
      <c r="Q262" s="30">
        <f>opex!Q103</f>
        <v>23.588524944370647</v>
      </c>
      <c r="R262" s="30">
        <f>opex!R103</f>
        <v>25.821813965913876</v>
      </c>
      <c r="S262" s="30">
        <f>opex!S103</f>
        <v>26.371357359535395</v>
      </c>
      <c r="T262" s="30">
        <f>opex!T103</f>
        <v>26.933617143897319</v>
      </c>
      <c r="U262" s="30">
        <f>opex!U103</f>
        <v>27.508911984437951</v>
      </c>
      <c r="V262" s="30">
        <f>opex!V103</f>
        <v>28.097569068905788</v>
      </c>
      <c r="W262" s="30">
        <f>opex!W103</f>
        <v>28.699924346176289</v>
      </c>
      <c r="X262" s="30">
        <f>opex!X103</f>
        <v>31.22291916294704</v>
      </c>
      <c r="Y262" s="30">
        <f>opex!Y103</f>
        <v>31.885838447848908</v>
      </c>
      <c r="Z262" s="30">
        <f>opex!Z103</f>
        <v>32.564060068008892</v>
      </c>
      <c r="AA262" s="30">
        <f>opex!AA103</f>
        <v>33.257966665131569</v>
      </c>
      <c r="AB262" s="30">
        <f>opex!AB103</f>
        <v>33.967951097425079</v>
      </c>
      <c r="AC262" s="30">
        <f>opex!AC103</f>
        <v>34.69441672557447</v>
      </c>
      <c r="AD262" s="30">
        <f>opex!AD103</f>
        <v>37.545418313615436</v>
      </c>
      <c r="AE262" s="30">
        <f>opex!AE103</f>
        <v>38.341610715473578</v>
      </c>
      <c r="AF262" s="30">
        <f>opex!AF103</f>
        <v>39.156158702871387</v>
      </c>
      <c r="AG262" s="30">
        <f>opex!AG103</f>
        <v>39.989520755600616</v>
      </c>
      <c r="AH262" s="30">
        <f>opex!AH103</f>
        <v>40.842167584453946</v>
      </c>
      <c r="AI262" s="30">
        <f>opex!AI103</f>
        <v>41.714582473389001</v>
      </c>
      <c r="AJ262" s="30">
        <f>opex!AJ103</f>
        <v>44.937145894326854</v>
      </c>
      <c r="AK262" s="30">
        <f>opex!AK103</f>
        <v>45.889854124948023</v>
      </c>
      <c r="AL262" s="30">
        <f>opex!AL103</f>
        <v>46.864520675304561</v>
      </c>
      <c r="AM262" s="30">
        <f>opex!AM103</f>
        <v>47.861693889187002</v>
      </c>
      <c r="AN262" s="30">
        <f>opex!AN103</f>
        <v>48.881936736190916</v>
      </c>
      <c r="AO262" s="30">
        <f>opex!AO103</f>
        <v>49.925827220827948</v>
      </c>
      <c r="AP262" s="30">
        <f>opex!AP103</f>
        <v>53.569521572893152</v>
      </c>
      <c r="AQ262" s="30">
        <f>opex!AQ103</f>
        <v>54.705898250217089</v>
      </c>
      <c r="AR262" s="30">
        <f>opex!AR103</f>
        <v>55.868482197906928</v>
      </c>
      <c r="AS262" s="30">
        <f>opex!AS103</f>
        <v>57.057928211324523</v>
      </c>
      <c r="AT262" s="30">
        <f>opex!AT103</f>
        <v>45.278021917496687</v>
      </c>
      <c r="AU262" s="30">
        <f>opex!AU103</f>
        <v>0</v>
      </c>
      <c r="AV262" s="30">
        <f>opex!AV103</f>
        <v>0</v>
      </c>
      <c r="AW262" s="30">
        <f>opex!AW103</f>
        <v>0</v>
      </c>
      <c r="AX262" s="30">
        <f>opex!AX103</f>
        <v>0</v>
      </c>
      <c r="AY262" s="30">
        <f>opex!AY103</f>
        <v>0</v>
      </c>
      <c r="AZ262" s="30">
        <f>opex!AZ103</f>
        <v>0</v>
      </c>
      <c r="BA262" s="30">
        <f>opex!BA103</f>
        <v>0</v>
      </c>
      <c r="BB262" s="30">
        <f>opex!BB103</f>
        <v>0</v>
      </c>
      <c r="BC262" s="30">
        <f>opex!BC103</f>
        <v>0</v>
      </c>
      <c r="BD262" s="30">
        <f>opex!BD103</f>
        <v>0</v>
      </c>
      <c r="BE262" s="30">
        <f>opex!BE103</f>
        <v>0</v>
      </c>
      <c r="BF262" s="30">
        <f>opex!BF103</f>
        <v>0</v>
      </c>
      <c r="BG262" s="30">
        <f>opex!BG103</f>
        <v>0</v>
      </c>
      <c r="BH262" s="30">
        <f>opex!BH103</f>
        <v>0</v>
      </c>
      <c r="BI262" s="30">
        <f>opex!BI103</f>
        <v>0</v>
      </c>
    </row>
    <row r="263" spans="2:61" outlineLevel="2" x14ac:dyDescent="0.35">
      <c r="C263" t="s">
        <v>286</v>
      </c>
      <c r="D263" s="59" t="s">
        <v>233</v>
      </c>
      <c r="E263" s="43">
        <f t="shared" si="986"/>
        <v>495.99410837815424</v>
      </c>
      <c r="F263" s="30">
        <f>opex!F111</f>
        <v>0</v>
      </c>
      <c r="G263" s="30">
        <f>opex!G111</f>
        <v>0</v>
      </c>
      <c r="H263" s="30">
        <f>opex!H111</f>
        <v>0</v>
      </c>
      <c r="I263" s="30">
        <f>opex!I111</f>
        <v>0</v>
      </c>
      <c r="J263" s="30">
        <f>opex!J111</f>
        <v>6.6726234300371079</v>
      </c>
      <c r="K263" s="30">
        <f>opex!K111</f>
        <v>6.8393505713685316</v>
      </c>
      <c r="L263" s="30">
        <f>opex!L111</f>
        <v>7.5280405557078964</v>
      </c>
      <c r="M263" s="30">
        <f>opex!M111</f>
        <v>7.7145789812667278</v>
      </c>
      <c r="N263" s="30">
        <f>opex!N111</f>
        <v>7.9058869702395818</v>
      </c>
      <c r="O263" s="30">
        <f>opex!O111</f>
        <v>8.1020901360034721</v>
      </c>
      <c r="P263" s="30">
        <f>opex!P111</f>
        <v>8.3033174899603512</v>
      </c>
      <c r="Q263" s="30">
        <f>opex!Q111</f>
        <v>8.5097015356268617</v>
      </c>
      <c r="R263" s="30">
        <f>opex!R111</f>
        <v>9.309330646412814</v>
      </c>
      <c r="S263" s="30">
        <f>opex!S111</f>
        <v>9.5390543962966579</v>
      </c>
      <c r="T263" s="30">
        <f>opex!T111</f>
        <v>9.774626283917387</v>
      </c>
      <c r="U263" s="30">
        <f>opex!U111</f>
        <v>10.016199665094502</v>
      </c>
      <c r="V263" s="30">
        <f>opex!V111</f>
        <v>10.263932027510073</v>
      </c>
      <c r="W263" s="30">
        <f>opex!W111</f>
        <v>10.517985104712203</v>
      </c>
      <c r="X263" s="30">
        <f>opex!X111</f>
        <v>11.4463631381734</v>
      </c>
      <c r="Y263" s="30">
        <f>opex!Y111</f>
        <v>11.727897712942452</v>
      </c>
      <c r="Z263" s="30">
        <f>opex!Z111</f>
        <v>12.016574175512513</v>
      </c>
      <c r="AA263" s="30">
        <f>opex!AA111</f>
        <v>12.312579147501218</v>
      </c>
      <c r="AB263" s="30">
        <f>opex!AB111</f>
        <v>12.616104261961667</v>
      </c>
      <c r="AC263" s="30">
        <f>opex!AC111</f>
        <v>12.927346301243862</v>
      </c>
      <c r="AD263" s="30">
        <f>opex!AD111</f>
        <v>14.005145059197591</v>
      </c>
      <c r="AE263" s="30">
        <f>opex!AE111</f>
        <v>14.348729193635107</v>
      </c>
      <c r="AF263" s="30">
        <f>opex!AF111</f>
        <v>14.701004682880777</v>
      </c>
      <c r="AG263" s="30">
        <f>opex!AG111</f>
        <v>15.062197985322191</v>
      </c>
      <c r="AH263" s="30">
        <f>opex!AH111</f>
        <v>15.432541623896087</v>
      </c>
      <c r="AI263" s="30">
        <f>opex!AI111</f>
        <v>15.812274352508334</v>
      </c>
      <c r="AJ263" s="30">
        <f>opex!AJ111</f>
        <v>17.06348975509513</v>
      </c>
      <c r="AK263" s="30">
        <f>opex!AK111</f>
        <v>17.481267480983799</v>
      </c>
      <c r="AL263" s="30">
        <f>opex!AL111</f>
        <v>17.90958971359753</v>
      </c>
      <c r="AM263" s="30">
        <f>opex!AM111</f>
        <v>18.348730560749907</v>
      </c>
      <c r="AN263" s="30">
        <f>opex!AN111</f>
        <v>18.798971454467235</v>
      </c>
      <c r="AO263" s="30">
        <f>opex!AO111</f>
        <v>19.260601351567011</v>
      </c>
      <c r="AP263" s="30">
        <f>opex!AP111</f>
        <v>20.713090772124456</v>
      </c>
      <c r="AQ263" s="30">
        <f>opex!AQ111</f>
        <v>21.21945554887202</v>
      </c>
      <c r="AR263" s="30">
        <f>opex!AR111</f>
        <v>21.738578407259787</v>
      </c>
      <c r="AS263" s="30">
        <f>opex!AS111</f>
        <v>22.270790388522808</v>
      </c>
      <c r="AT263" s="30">
        <f>opex!AT111</f>
        <v>17.784067515985143</v>
      </c>
      <c r="AU263" s="30">
        <f>opex!AU111</f>
        <v>0</v>
      </c>
      <c r="AV263" s="30">
        <f>opex!AV111</f>
        <v>0</v>
      </c>
      <c r="AW263" s="30">
        <f>opex!AW111</f>
        <v>0</v>
      </c>
      <c r="AX263" s="30">
        <f>opex!AX111</f>
        <v>0</v>
      </c>
      <c r="AY263" s="30">
        <f>opex!AY111</f>
        <v>0</v>
      </c>
      <c r="AZ263" s="30">
        <f>opex!AZ111</f>
        <v>0</v>
      </c>
      <c r="BA263" s="30">
        <f>opex!BA111</f>
        <v>0</v>
      </c>
      <c r="BB263" s="30">
        <f>opex!BB111</f>
        <v>0</v>
      </c>
      <c r="BC263" s="30">
        <f>opex!BC111</f>
        <v>0</v>
      </c>
      <c r="BD263" s="30">
        <f>opex!BD111</f>
        <v>0</v>
      </c>
      <c r="BE263" s="30">
        <f>opex!BE111</f>
        <v>0</v>
      </c>
      <c r="BF263" s="30">
        <f>opex!BF111</f>
        <v>0</v>
      </c>
      <c r="BG263" s="30">
        <f>opex!BG111</f>
        <v>0</v>
      </c>
      <c r="BH263" s="30">
        <f>opex!BH111</f>
        <v>0</v>
      </c>
      <c r="BI263" s="30">
        <f>opex!BI111</f>
        <v>0</v>
      </c>
    </row>
    <row r="264" spans="2:61" outlineLevel="2" x14ac:dyDescent="0.35">
      <c r="C264" t="s">
        <v>394</v>
      </c>
      <c r="D264" s="59" t="s">
        <v>233</v>
      </c>
      <c r="E264" s="43">
        <f t="shared" si="986"/>
        <v>1259.1317105458456</v>
      </c>
      <c r="F264" s="30">
        <f>opex!F117</f>
        <v>0</v>
      </c>
      <c r="G264" s="30">
        <f>opex!G117</f>
        <v>0</v>
      </c>
      <c r="H264" s="30">
        <f>opex!H117</f>
        <v>0</v>
      </c>
      <c r="I264" s="30">
        <f>opex!I117</f>
        <v>0</v>
      </c>
      <c r="J264" s="30">
        <f>opex!J117</f>
        <v>15.632658274237478</v>
      </c>
      <c r="K264" s="30">
        <f>opex!K117</f>
        <v>15.975926437686496</v>
      </c>
      <c r="L264" s="30">
        <f>opex!L117</f>
        <v>18.36757374837277</v>
      </c>
      <c r="M264" s="30">
        <f>opex!M117</f>
        <v>18.770896279769023</v>
      </c>
      <c r="N264" s="30">
        <f>opex!N117</f>
        <v>19.183075128638716</v>
      </c>
      <c r="O264" s="30">
        <f>opex!O117</f>
        <v>19.604304765543414</v>
      </c>
      <c r="P264" s="30">
        <f>opex!P117</f>
        <v>20.034783931307121</v>
      </c>
      <c r="Q264" s="30">
        <f>opex!Q117</f>
        <v>20.474715730784325</v>
      </c>
      <c r="R264" s="30">
        <f>opex!R117</f>
        <v>23.249230809652431</v>
      </c>
      <c r="S264" s="30">
        <f>opex!S117</f>
        <v>23.759746719463102</v>
      </c>
      <c r="T264" s="30">
        <f>opex!T117</f>
        <v>24.281472741827759</v>
      </c>
      <c r="U264" s="30">
        <f>opex!U117</f>
        <v>24.814655032881902</v>
      </c>
      <c r="V264" s="30">
        <f>opex!V117</f>
        <v>25.359545153955942</v>
      </c>
      <c r="W264" s="30">
        <f>opex!W117</f>
        <v>25.916400190264579</v>
      </c>
      <c r="X264" s="30">
        <f>opex!X117</f>
        <v>29.134031159422722</v>
      </c>
      <c r="Y264" s="30">
        <f>opex!Y117</f>
        <v>29.773767869233787</v>
      </c>
      <c r="Z264" s="30">
        <f>opex!Z117</f>
        <v>30.42755217361357</v>
      </c>
      <c r="AA264" s="30">
        <f>opex!AA117</f>
        <v>31.095692535262646</v>
      </c>
      <c r="AB264" s="30">
        <f>opex!AB117</f>
        <v>31.778504190228958</v>
      </c>
      <c r="AC264" s="30">
        <f>opex!AC117</f>
        <v>32.476309296639677</v>
      </c>
      <c r="AD264" s="30">
        <f>opex!AD117</f>
        <v>36.206658640035286</v>
      </c>
      <c r="AE264" s="30">
        <f>opex!AE117</f>
        <v>37.001698933116643</v>
      </c>
      <c r="AF264" s="30">
        <f>opex!AF117</f>
        <v>37.814197038969596</v>
      </c>
      <c r="AG264" s="30">
        <f>opex!AG117</f>
        <v>38.644536303230083</v>
      </c>
      <c r="AH264" s="30">
        <f>opex!AH117</f>
        <v>39.493108489190952</v>
      </c>
      <c r="AI264" s="30">
        <f>opex!AI117</f>
        <v>40.360313962639985</v>
      </c>
      <c r="AJ264" s="30">
        <f>opex!AJ117</f>
        <v>44.683775370820321</v>
      </c>
      <c r="AK264" s="30">
        <f>opex!AK117</f>
        <v>45.664959583922922</v>
      </c>
      <c r="AL264" s="30">
        <f>opex!AL117</f>
        <v>46.667689032450561</v>
      </c>
      <c r="AM264" s="30">
        <f>opex!AM117</f>
        <v>47.692436815300724</v>
      </c>
      <c r="AN264" s="30">
        <f>opex!AN117</f>
        <v>48.739686419865805</v>
      </c>
      <c r="AO264" s="30">
        <f>opex!AO117</f>
        <v>49.809931950147799</v>
      </c>
      <c r="AP264" s="30">
        <f>opex!AP117</f>
        <v>54.819345926026664</v>
      </c>
      <c r="AQ264" s="30">
        <f>opex!AQ117</f>
        <v>56.023091051608752</v>
      </c>
      <c r="AR264" s="30">
        <f>opex!AR117</f>
        <v>57.253268494156401</v>
      </c>
      <c r="AS264" s="30">
        <f>opex!AS117</f>
        <v>58.510458665058458</v>
      </c>
      <c r="AT264" s="30">
        <f>opex!AT117</f>
        <v>39.635711700518222</v>
      </c>
      <c r="AU264" s="30">
        <f>opex!AU117</f>
        <v>0</v>
      </c>
      <c r="AV264" s="30">
        <f>opex!AV117</f>
        <v>0</v>
      </c>
      <c r="AW264" s="30">
        <f>opex!AW117</f>
        <v>0</v>
      </c>
      <c r="AX264" s="30">
        <f>opex!AX117</f>
        <v>0</v>
      </c>
      <c r="AY264" s="30">
        <f>opex!AY117</f>
        <v>0</v>
      </c>
      <c r="AZ264" s="30">
        <f>opex!AZ117</f>
        <v>0</v>
      </c>
      <c r="BA264" s="30">
        <f>opex!BA117</f>
        <v>0</v>
      </c>
      <c r="BB264" s="30">
        <f>opex!BB117</f>
        <v>0</v>
      </c>
      <c r="BC264" s="30">
        <f>opex!BC117</f>
        <v>0</v>
      </c>
      <c r="BD264" s="30">
        <f>opex!BD117</f>
        <v>0</v>
      </c>
      <c r="BE264" s="30">
        <f>opex!BE117</f>
        <v>0</v>
      </c>
      <c r="BF264" s="30">
        <f>opex!BF117</f>
        <v>0</v>
      </c>
      <c r="BG264" s="30">
        <f>opex!BG117</f>
        <v>0</v>
      </c>
      <c r="BH264" s="30">
        <f>opex!BH117</f>
        <v>0</v>
      </c>
      <c r="BI264" s="30">
        <f>opex!BI117</f>
        <v>0</v>
      </c>
    </row>
    <row r="265" spans="2:61" outlineLevel="2" x14ac:dyDescent="0.35">
      <c r="B265" s="7" t="s">
        <v>324</v>
      </c>
      <c r="D265" s="59" t="s">
        <v>233</v>
      </c>
      <c r="E265" s="43">
        <f t="shared" si="986"/>
        <v>8999.20479764843</v>
      </c>
      <c r="F265" s="30">
        <f>SUM(F261:F264)</f>
        <v>0</v>
      </c>
      <c r="G265" s="30">
        <f t="shared" ref="G265:BI265" si="987">SUM(G261:G264)</f>
        <v>0</v>
      </c>
      <c r="H265" s="30">
        <f t="shared" si="987"/>
        <v>0</v>
      </c>
      <c r="I265" s="30">
        <f t="shared" si="987"/>
        <v>0</v>
      </c>
      <c r="J265" s="30">
        <f t="shared" si="987"/>
        <v>117.02795654454914</v>
      </c>
      <c r="K265" s="30">
        <f t="shared" si="987"/>
        <v>119.72332507554995</v>
      </c>
      <c r="L265" s="30">
        <f t="shared" si="987"/>
        <v>134.74445770708303</v>
      </c>
      <c r="M265" s="30">
        <f t="shared" si="987"/>
        <v>137.83005664649775</v>
      </c>
      <c r="N265" s="30">
        <f t="shared" si="987"/>
        <v>140.98823072204797</v>
      </c>
      <c r="O265" s="30">
        <f t="shared" si="987"/>
        <v>144.22073582423027</v>
      </c>
      <c r="P265" s="30">
        <f t="shared" si="987"/>
        <v>147.52937158132193</v>
      </c>
      <c r="Q265" s="30">
        <f t="shared" si="987"/>
        <v>150.91598248100138</v>
      </c>
      <c r="R265" s="30">
        <f t="shared" si="987"/>
        <v>168.29680262318564</v>
      </c>
      <c r="S265" s="30">
        <f t="shared" si="987"/>
        <v>172.1415100728664</v>
      </c>
      <c r="T265" s="30">
        <f t="shared" si="987"/>
        <v>176.07636254818718</v>
      </c>
      <c r="U265" s="30">
        <f t="shared" si="987"/>
        <v>180.10353276724339</v>
      </c>
      <c r="V265" s="30">
        <f t="shared" si="987"/>
        <v>184.22524733977517</v>
      </c>
      <c r="W265" s="30">
        <f t="shared" si="987"/>
        <v>188.4437881430612</v>
      </c>
      <c r="X265" s="30">
        <f t="shared" si="987"/>
        <v>208.5525210941897</v>
      </c>
      <c r="Y265" s="30">
        <f t="shared" si="987"/>
        <v>213.30846417977142</v>
      </c>
      <c r="Z265" s="30">
        <f t="shared" si="987"/>
        <v>218.17564824662958</v>
      </c>
      <c r="AA265" s="30">
        <f t="shared" si="987"/>
        <v>223.15674648992848</v>
      </c>
      <c r="AB265" s="30">
        <f t="shared" si="987"/>
        <v>228.25449818548117</v>
      </c>
      <c r="AC265" s="30">
        <f t="shared" si="987"/>
        <v>233.47171037077106</v>
      </c>
      <c r="AD265" s="30">
        <f t="shared" si="987"/>
        <v>256.73385721129057</v>
      </c>
      <c r="AE265" s="30">
        <f t="shared" si="987"/>
        <v>262.58111128638689</v>
      </c>
      <c r="AF265" s="30">
        <f t="shared" si="987"/>
        <v>268.56488079374014</v>
      </c>
      <c r="AG265" s="30">
        <f t="shared" si="987"/>
        <v>274.68843863893949</v>
      </c>
      <c r="AH265" s="30">
        <f t="shared" si="987"/>
        <v>280.95513841402521</v>
      </c>
      <c r="AI265" s="30">
        <f t="shared" si="987"/>
        <v>287.36841644408713</v>
      </c>
      <c r="AJ265" s="30">
        <f t="shared" si="987"/>
        <v>314.2756590756249</v>
      </c>
      <c r="AK265" s="30">
        <f t="shared" si="987"/>
        <v>321.42715754210303</v>
      </c>
      <c r="AL265" s="30">
        <f t="shared" si="987"/>
        <v>328.74539261053485</v>
      </c>
      <c r="AM265" s="30">
        <f t="shared" si="987"/>
        <v>336.23435450956981</v>
      </c>
      <c r="AN265" s="30">
        <f t="shared" si="987"/>
        <v>343.89813162777784</v>
      </c>
      <c r="AO265" s="30">
        <f t="shared" si="987"/>
        <v>351.7409129976341</v>
      </c>
      <c r="AP265" s="30">
        <f t="shared" si="987"/>
        <v>382.86140663815138</v>
      </c>
      <c r="AQ265" s="30">
        <f t="shared" si="987"/>
        <v>391.56869259944011</v>
      </c>
      <c r="AR265" s="30">
        <f t="shared" si="987"/>
        <v>400.4787871737426</v>
      </c>
      <c r="AS265" s="30">
        <f t="shared" si="987"/>
        <v>409.59653719195842</v>
      </c>
      <c r="AT265" s="30">
        <f t="shared" si="987"/>
        <v>300.2989742500489</v>
      </c>
      <c r="AU265" s="30">
        <f t="shared" si="987"/>
        <v>0</v>
      </c>
      <c r="AV265" s="30">
        <f t="shared" si="987"/>
        <v>0</v>
      </c>
      <c r="AW265" s="30">
        <f t="shared" si="987"/>
        <v>0</v>
      </c>
      <c r="AX265" s="30">
        <f t="shared" si="987"/>
        <v>0</v>
      </c>
      <c r="AY265" s="30">
        <f t="shared" si="987"/>
        <v>0</v>
      </c>
      <c r="AZ265" s="30">
        <f t="shared" si="987"/>
        <v>0</v>
      </c>
      <c r="BA265" s="30">
        <f t="shared" si="987"/>
        <v>0</v>
      </c>
      <c r="BB265" s="30">
        <f t="shared" si="987"/>
        <v>0</v>
      </c>
      <c r="BC265" s="30">
        <f t="shared" si="987"/>
        <v>0</v>
      </c>
      <c r="BD265" s="30">
        <f t="shared" si="987"/>
        <v>0</v>
      </c>
      <c r="BE265" s="30">
        <f t="shared" si="987"/>
        <v>0</v>
      </c>
      <c r="BF265" s="30">
        <f t="shared" si="987"/>
        <v>0</v>
      </c>
      <c r="BG265" s="30">
        <f t="shared" si="987"/>
        <v>0</v>
      </c>
      <c r="BH265" s="30">
        <f t="shared" si="987"/>
        <v>0</v>
      </c>
      <c r="BI265" s="30">
        <f t="shared" si="987"/>
        <v>0</v>
      </c>
    </row>
    <row r="266" spans="2:61" outlineLevel="2" x14ac:dyDescent="0.35">
      <c r="D266" s="59"/>
      <c r="E266" s="43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</row>
    <row r="267" spans="2:61" outlineLevel="2" x14ac:dyDescent="0.35">
      <c r="B267" s="7" t="s">
        <v>348</v>
      </c>
      <c r="D267" s="59" t="s">
        <v>233</v>
      </c>
      <c r="E267" s="43">
        <f t="shared" ref="E267:E268" si="988">SUM(F267:BI267)</f>
        <v>-5586.7984003793499</v>
      </c>
      <c r="F267" s="30">
        <f>F259-F265</f>
        <v>0</v>
      </c>
      <c r="G267" s="30">
        <f t="shared" ref="G267:BI267" si="989">G259-G265</f>
        <v>0</v>
      </c>
      <c r="H267" s="30">
        <f t="shared" si="989"/>
        <v>0</v>
      </c>
      <c r="I267" s="30">
        <f t="shared" si="989"/>
        <v>0</v>
      </c>
      <c r="J267" s="30">
        <f t="shared" si="989"/>
        <v>-63.201239035884242</v>
      </c>
      <c r="K267" s="30">
        <f t="shared" si="989"/>
        <v>-65.33495732341801</v>
      </c>
      <c r="L267" s="30">
        <f t="shared" si="989"/>
        <v>-72.918788234254976</v>
      </c>
      <c r="M267" s="30">
        <f t="shared" si="989"/>
        <v>-75.358654495754294</v>
      </c>
      <c r="N267" s="30">
        <f t="shared" si="989"/>
        <v>-77.864040376163999</v>
      </c>
      <c r="O267" s="30">
        <f t="shared" si="989"/>
        <v>-80.436622272080101</v>
      </c>
      <c r="P267" s="30">
        <f t="shared" si="989"/>
        <v>-83.078119404468055</v>
      </c>
      <c r="Q267" s="30">
        <f t="shared" si="989"/>
        <v>-85.790294929660405</v>
      </c>
      <c r="R267" s="30">
        <f t="shared" si="989"/>
        <v>-95.177356021253246</v>
      </c>
      <c r="S267" s="30">
        <f t="shared" si="989"/>
        <v>-98.256200561943302</v>
      </c>
      <c r="T267" s="30">
        <f t="shared" si="989"/>
        <v>-101.41680524368267</v>
      </c>
      <c r="U267" s="30">
        <f t="shared" si="989"/>
        <v>-104.66124818876311</v>
      </c>
      <c r="V267" s="30">
        <f t="shared" si="989"/>
        <v>-107.99166032329288</v>
      </c>
      <c r="W267" s="30">
        <f t="shared" si="989"/>
        <v>-111.41022674043312</v>
      </c>
      <c r="X267" s="30">
        <f t="shared" si="989"/>
        <v>-122.92598489642995</v>
      </c>
      <c r="Y267" s="30">
        <f t="shared" si="989"/>
        <v>-126.78255357101112</v>
      </c>
      <c r="Z267" s="30">
        <f t="shared" si="989"/>
        <v>-130.74049729142234</v>
      </c>
      <c r="AA267" s="30">
        <f t="shared" si="989"/>
        <v>-134.80237780563402</v>
      </c>
      <c r="AB267" s="30">
        <f t="shared" si="989"/>
        <v>-138.97082165962723</v>
      </c>
      <c r="AC267" s="30">
        <f t="shared" si="989"/>
        <v>-143.24852186348363</v>
      </c>
      <c r="AD267" s="30">
        <f t="shared" si="989"/>
        <v>-157.27238088182912</v>
      </c>
      <c r="AE267" s="30">
        <f t="shared" si="989"/>
        <v>-162.07207029215147</v>
      </c>
      <c r="AF267" s="30">
        <f t="shared" si="989"/>
        <v>-166.99676150623733</v>
      </c>
      <c r="AG267" s="30">
        <f t="shared" si="989"/>
        <v>-172.04959720728039</v>
      </c>
      <c r="AH267" s="30">
        <f t="shared" si="989"/>
        <v>-177.23379926503955</v>
      </c>
      <c r="AI267" s="30">
        <f t="shared" si="989"/>
        <v>-182.55267076496875</v>
      </c>
      <c r="AJ267" s="30">
        <f t="shared" si="989"/>
        <v>-199.52661362917638</v>
      </c>
      <c r="AK267" s="30">
        <f t="shared" si="989"/>
        <v>-205.4662628936191</v>
      </c>
      <c r="AL267" s="30">
        <f t="shared" si="989"/>
        <v>-211.55930446192804</v>
      </c>
      <c r="AM267" s="30">
        <f t="shared" si="989"/>
        <v>-217.8095774508854</v>
      </c>
      <c r="AN267" s="30">
        <f t="shared" si="989"/>
        <v>-224.22101739538795</v>
      </c>
      <c r="AO267" s="30">
        <f t="shared" si="989"/>
        <v>-230.79765871213598</v>
      </c>
      <c r="AP267" s="30">
        <f t="shared" si="989"/>
        <v>-251.23625658969971</v>
      </c>
      <c r="AQ267" s="30">
        <f t="shared" si="989"/>
        <v>-258.54977060115971</v>
      </c>
      <c r="AR267" s="30">
        <f t="shared" si="989"/>
        <v>-266.05071745006671</v>
      </c>
      <c r="AS267" s="30">
        <f t="shared" si="989"/>
        <v>-273.74376964368889</v>
      </c>
      <c r="AT267" s="30">
        <f t="shared" si="989"/>
        <v>-209.29320139543304</v>
      </c>
      <c r="AU267" s="30">
        <f t="shared" si="989"/>
        <v>0</v>
      </c>
      <c r="AV267" s="30">
        <f t="shared" si="989"/>
        <v>0</v>
      </c>
      <c r="AW267" s="30">
        <f t="shared" si="989"/>
        <v>0</v>
      </c>
      <c r="AX267" s="30">
        <f t="shared" si="989"/>
        <v>0</v>
      </c>
      <c r="AY267" s="30">
        <f t="shared" si="989"/>
        <v>0</v>
      </c>
      <c r="AZ267" s="30">
        <f t="shared" si="989"/>
        <v>0</v>
      </c>
      <c r="BA267" s="30">
        <f t="shared" si="989"/>
        <v>0</v>
      </c>
      <c r="BB267" s="30">
        <f t="shared" si="989"/>
        <v>0</v>
      </c>
      <c r="BC267" s="30">
        <f t="shared" si="989"/>
        <v>0</v>
      </c>
      <c r="BD267" s="30">
        <f t="shared" si="989"/>
        <v>0</v>
      </c>
      <c r="BE267" s="30">
        <f t="shared" si="989"/>
        <v>0</v>
      </c>
      <c r="BF267" s="30">
        <f t="shared" si="989"/>
        <v>0</v>
      </c>
      <c r="BG267" s="30">
        <f t="shared" si="989"/>
        <v>0</v>
      </c>
      <c r="BH267" s="30">
        <f t="shared" si="989"/>
        <v>0</v>
      </c>
      <c r="BI267" s="30">
        <f t="shared" si="989"/>
        <v>0</v>
      </c>
    </row>
    <row r="268" spans="2:61" outlineLevel="2" x14ac:dyDescent="0.35">
      <c r="C268" t="s">
        <v>349</v>
      </c>
      <c r="D268" s="59" t="s">
        <v>233</v>
      </c>
      <c r="E268" s="43">
        <f t="shared" si="988"/>
        <v>1866.9454261714241</v>
      </c>
      <c r="F268" s="30">
        <f>capex!F96</f>
        <v>0</v>
      </c>
      <c r="G268" s="30">
        <f>capex!G96</f>
        <v>32.174195575081988</v>
      </c>
      <c r="H268" s="30">
        <f>capex!H96</f>
        <v>61.941779759082273</v>
      </c>
      <c r="I268" s="30">
        <f>capex!I96</f>
        <v>89.55345545114632</v>
      </c>
      <c r="J268" s="30">
        <f>capex!J96</f>
        <v>81.091776369823194</v>
      </c>
      <c r="K268" s="30">
        <f>capex!K96</f>
        <v>75.547649773297906</v>
      </c>
      <c r="L268" s="30">
        <f>capex!L96</f>
        <v>70.593085296132756</v>
      </c>
      <c r="M268" s="30">
        <f>capex!M96</f>
        <v>66.170441529807661</v>
      </c>
      <c r="N268" s="30">
        <f>capex!N96</f>
        <v>62.227843886359622</v>
      </c>
      <c r="O268" s="30">
        <f>capex!O96</f>
        <v>58.718608893170398</v>
      </c>
      <c r="P268" s="30">
        <f>capex!P96</f>
        <v>55.600726041417602</v>
      </c>
      <c r="Q268" s="30">
        <f>capex!Q96</f>
        <v>52.836391433927886</v>
      </c>
      <c r="R268" s="30">
        <f>capex!R96</f>
        <v>50.39158805356211</v>
      </c>
      <c r="S268" s="30">
        <f>capex!S96</f>
        <v>48.235707991115618</v>
      </c>
      <c r="T268" s="30">
        <f>capex!T96</f>
        <v>46.341212437786218</v>
      </c>
      <c r="U268" s="30">
        <f>capex!U96</f>
        <v>44.683325666726624</v>
      </c>
      <c r="V268" s="30">
        <f>capex!V96</f>
        <v>43.23975960571709</v>
      </c>
      <c r="W268" s="30">
        <f>capex!W96</f>
        <v>41.990465942762505</v>
      </c>
      <c r="X268" s="30">
        <f>capex!X96</f>
        <v>40.917413012211185</v>
      </c>
      <c r="Y268" s="30">
        <f>capex!Y96</f>
        <v>40.004384984207398</v>
      </c>
      <c r="Z268" s="30">
        <f>capex!Z96</f>
        <v>39.236801127984435</v>
      </c>
      <c r="AA268" s="30">
        <f>capex!AA96</f>
        <v>38.60155314243142</v>
      </c>
      <c r="AB268" s="30">
        <f>capex!AB96</f>
        <v>38.086858748001731</v>
      </c>
      <c r="AC268" s="30">
        <f>capex!AC96</f>
        <v>37.682129914603316</v>
      </c>
      <c r="AD268" s="30">
        <f>capex!AD96</f>
        <v>37.377854262627757</v>
      </c>
      <c r="AE268" s="30">
        <f>capex!AE96</f>
        <v>37.165488320540071</v>
      </c>
      <c r="AF268" s="30">
        <f>capex!AF96</f>
        <v>37.037361454091695</v>
      </c>
      <c r="AG268" s="30">
        <f>capex!AG96</f>
        <v>36.98658940069582</v>
      </c>
      <c r="AH268" s="30">
        <f>capex!AH96</f>
        <v>37.006996449134462</v>
      </c>
      <c r="AI268" s="30">
        <f>capex!AI96</f>
        <v>37.093045400734724</v>
      </c>
      <c r="AJ268" s="30">
        <f>capex!AJ96</f>
        <v>37.239774534523839</v>
      </c>
      <c r="AK268" s="30">
        <f>capex!AK96</f>
        <v>37.442740876608021</v>
      </c>
      <c r="AL268" s="30">
        <f>capex!AL96</f>
        <v>37.697969143983372</v>
      </c>
      <c r="AM268" s="30">
        <f>capex!AM96</f>
        <v>38.001905795954194</v>
      </c>
      <c r="AN268" s="30">
        <f>capex!AN96</f>
        <v>38.351377683005651</v>
      </c>
      <c r="AO268" s="30">
        <f>capex!AO96</f>
        <v>38.743554833982344</v>
      </c>
      <c r="AP268" s="30">
        <f>capex!AP96</f>
        <v>39.175916968329979</v>
      </c>
      <c r="AQ268" s="30">
        <f>capex!AQ96</f>
        <v>39.64622336147206</v>
      </c>
      <c r="AR268" s="30">
        <f>capex!AR96</f>
        <v>40.152485728578483</v>
      </c>
      <c r="AS268" s="30">
        <f>capex!AS96</f>
        <v>40.692943825448921</v>
      </c>
      <c r="AT268" s="30">
        <f>capex!AT96</f>
        <v>41.266043495355078</v>
      </c>
      <c r="AU268" s="30">
        <f>capex!AU96</f>
        <v>0</v>
      </c>
      <c r="AV268" s="30">
        <f>capex!AV96</f>
        <v>0</v>
      </c>
      <c r="AW268" s="30">
        <f>capex!AW96</f>
        <v>0</v>
      </c>
      <c r="AX268" s="30">
        <f>capex!AX96</f>
        <v>0</v>
      </c>
      <c r="AY268" s="30">
        <f>capex!AY96</f>
        <v>0</v>
      </c>
      <c r="AZ268" s="30">
        <f>capex!AZ96</f>
        <v>0</v>
      </c>
      <c r="BA268" s="30">
        <f>capex!BA96</f>
        <v>0</v>
      </c>
      <c r="BB268" s="30">
        <f>capex!BB96</f>
        <v>0</v>
      </c>
      <c r="BC268" s="30">
        <f>capex!BC96</f>
        <v>0</v>
      </c>
      <c r="BD268" s="30">
        <f>capex!BD96</f>
        <v>0</v>
      </c>
      <c r="BE268" s="30">
        <f>capex!BE96</f>
        <v>0</v>
      </c>
      <c r="BF268" s="30">
        <f>capex!BF96</f>
        <v>0</v>
      </c>
      <c r="BG268" s="30">
        <f>capex!BG96</f>
        <v>0</v>
      </c>
      <c r="BH268" s="30">
        <f>capex!BH96</f>
        <v>0</v>
      </c>
      <c r="BI268" s="30">
        <f>capex!BI96</f>
        <v>0</v>
      </c>
    </row>
    <row r="269" spans="2:61" outlineLevel="2" x14ac:dyDescent="0.35">
      <c r="D269" s="59"/>
      <c r="E269" s="43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</row>
    <row r="270" spans="2:61" outlineLevel="2" x14ac:dyDescent="0.35">
      <c r="B270" s="7" t="s">
        <v>350</v>
      </c>
      <c r="D270" s="59" t="s">
        <v>233</v>
      </c>
      <c r="E270" s="43">
        <f t="shared" ref="E270:E274" si="990">SUM(F270:BI270)</f>
        <v>-7453.7438265507717</v>
      </c>
      <c r="F270" s="30">
        <f>F267-F268</f>
        <v>0</v>
      </c>
      <c r="G270" s="30">
        <f t="shared" ref="G270:BI270" si="991">G267-G268</f>
        <v>-32.174195575081988</v>
      </c>
      <c r="H270" s="30">
        <f t="shared" si="991"/>
        <v>-61.941779759082273</v>
      </c>
      <c r="I270" s="30">
        <f t="shared" si="991"/>
        <v>-89.55345545114632</v>
      </c>
      <c r="J270" s="30">
        <f t="shared" si="991"/>
        <v>-144.29301540570742</v>
      </c>
      <c r="K270" s="30">
        <f t="shared" si="991"/>
        <v>-140.8826070967159</v>
      </c>
      <c r="L270" s="30">
        <f t="shared" si="991"/>
        <v>-143.51187353038773</v>
      </c>
      <c r="M270" s="30">
        <f t="shared" si="991"/>
        <v>-141.52909602556196</v>
      </c>
      <c r="N270" s="30">
        <f t="shared" si="991"/>
        <v>-140.09188426252362</v>
      </c>
      <c r="O270" s="30">
        <f t="shared" si="991"/>
        <v>-139.15523116525048</v>
      </c>
      <c r="P270" s="30">
        <f t="shared" si="991"/>
        <v>-138.67884544588566</v>
      </c>
      <c r="Q270" s="30">
        <f t="shared" si="991"/>
        <v>-138.62668636358831</v>
      </c>
      <c r="R270" s="30">
        <f t="shared" si="991"/>
        <v>-145.56894407481536</v>
      </c>
      <c r="S270" s="30">
        <f t="shared" si="991"/>
        <v>-146.49190855305892</v>
      </c>
      <c r="T270" s="30">
        <f t="shared" si="991"/>
        <v>-147.75801768146889</v>
      </c>
      <c r="U270" s="30">
        <f t="shared" si="991"/>
        <v>-149.34457385548973</v>
      </c>
      <c r="V270" s="30">
        <f t="shared" si="991"/>
        <v>-151.23141992900997</v>
      </c>
      <c r="W270" s="30">
        <f t="shared" si="991"/>
        <v>-153.40069268319562</v>
      </c>
      <c r="X270" s="30">
        <f t="shared" si="991"/>
        <v>-163.84339790864112</v>
      </c>
      <c r="Y270" s="30">
        <f t="shared" si="991"/>
        <v>-166.78693855521851</v>
      </c>
      <c r="Z270" s="30">
        <f t="shared" si="991"/>
        <v>-169.97729841940679</v>
      </c>
      <c r="AA270" s="30">
        <f t="shared" si="991"/>
        <v>-173.40393094806544</v>
      </c>
      <c r="AB270" s="30">
        <f t="shared" si="991"/>
        <v>-177.05768040762896</v>
      </c>
      <c r="AC270" s="30">
        <f t="shared" si="991"/>
        <v>-180.93065177808694</v>
      </c>
      <c r="AD270" s="30">
        <f t="shared" si="991"/>
        <v>-194.65023514445687</v>
      </c>
      <c r="AE270" s="30">
        <f t="shared" si="991"/>
        <v>-199.23755861269154</v>
      </c>
      <c r="AF270" s="30">
        <f t="shared" si="991"/>
        <v>-204.03412296032903</v>
      </c>
      <c r="AG270" s="30">
        <f t="shared" si="991"/>
        <v>-209.03618660797622</v>
      </c>
      <c r="AH270" s="30">
        <f t="shared" si="991"/>
        <v>-214.240795714174</v>
      </c>
      <c r="AI270" s="30">
        <f t="shared" si="991"/>
        <v>-219.64571616570348</v>
      </c>
      <c r="AJ270" s="30">
        <f t="shared" si="991"/>
        <v>-236.76638816370021</v>
      </c>
      <c r="AK270" s="30">
        <f t="shared" si="991"/>
        <v>-242.90900377022712</v>
      </c>
      <c r="AL270" s="30">
        <f t="shared" si="991"/>
        <v>-249.25727360591139</v>
      </c>
      <c r="AM270" s="30">
        <f t="shared" si="991"/>
        <v>-255.8114832468396</v>
      </c>
      <c r="AN270" s="30">
        <f t="shared" si="991"/>
        <v>-262.57239507839358</v>
      </c>
      <c r="AO270" s="30">
        <f t="shared" si="991"/>
        <v>-269.54121354611834</v>
      </c>
      <c r="AP270" s="30">
        <f t="shared" si="991"/>
        <v>-290.41217355802968</v>
      </c>
      <c r="AQ270" s="30">
        <f t="shared" si="991"/>
        <v>-298.19599396263175</v>
      </c>
      <c r="AR270" s="30">
        <f t="shared" si="991"/>
        <v>-306.2032031786452</v>
      </c>
      <c r="AS270" s="30">
        <f t="shared" si="991"/>
        <v>-314.43671346913783</v>
      </c>
      <c r="AT270" s="30">
        <f t="shared" si="991"/>
        <v>-250.55924489078814</v>
      </c>
      <c r="AU270" s="30">
        <f t="shared" si="991"/>
        <v>0</v>
      </c>
      <c r="AV270" s="30">
        <f t="shared" si="991"/>
        <v>0</v>
      </c>
      <c r="AW270" s="30">
        <f t="shared" si="991"/>
        <v>0</v>
      </c>
      <c r="AX270" s="30">
        <f t="shared" si="991"/>
        <v>0</v>
      </c>
      <c r="AY270" s="30">
        <f t="shared" si="991"/>
        <v>0</v>
      </c>
      <c r="AZ270" s="30">
        <f t="shared" si="991"/>
        <v>0</v>
      </c>
      <c r="BA270" s="30">
        <f t="shared" si="991"/>
        <v>0</v>
      </c>
      <c r="BB270" s="30">
        <f t="shared" si="991"/>
        <v>0</v>
      </c>
      <c r="BC270" s="30">
        <f t="shared" si="991"/>
        <v>0</v>
      </c>
      <c r="BD270" s="30">
        <f t="shared" si="991"/>
        <v>0</v>
      </c>
      <c r="BE270" s="30">
        <f t="shared" si="991"/>
        <v>0</v>
      </c>
      <c r="BF270" s="30">
        <f t="shared" si="991"/>
        <v>0</v>
      </c>
      <c r="BG270" s="30">
        <f t="shared" si="991"/>
        <v>0</v>
      </c>
      <c r="BH270" s="30">
        <f t="shared" si="991"/>
        <v>0</v>
      </c>
      <c r="BI270" s="30">
        <f t="shared" si="991"/>
        <v>0</v>
      </c>
    </row>
    <row r="271" spans="2:61" outlineLevel="2" x14ac:dyDescent="0.35">
      <c r="C271" t="s">
        <v>351</v>
      </c>
      <c r="D271" s="59" t="s">
        <v>233</v>
      </c>
      <c r="E271" s="43">
        <f t="shared" si="990"/>
        <v>339.93934422232178</v>
      </c>
      <c r="F271" s="30">
        <f>F299</f>
        <v>0</v>
      </c>
      <c r="G271" s="30">
        <f t="shared" ref="G271:BI271" si="992">G299</f>
        <v>20.669766790285561</v>
      </c>
      <c r="H271" s="30">
        <f t="shared" si="992"/>
        <v>20.10848191271112</v>
      </c>
      <c r="I271" s="30">
        <f t="shared" si="992"/>
        <v>20.14303744777494</v>
      </c>
      <c r="J271" s="30">
        <f t="shared" si="992"/>
        <v>1.5124745583776367</v>
      </c>
      <c r="K271" s="30">
        <f t="shared" si="992"/>
        <v>3.0142283717423979</v>
      </c>
      <c r="L271" s="30">
        <f t="shared" si="992"/>
        <v>3.4271094986297759</v>
      </c>
      <c r="M271" s="30">
        <f t="shared" si="992"/>
        <v>3.6180159115106409</v>
      </c>
      <c r="N271" s="30">
        <f t="shared" si="992"/>
        <v>3.8055157718013968</v>
      </c>
      <c r="O271" s="30">
        <f t="shared" si="992"/>
        <v>3.9903407630254764</v>
      </c>
      <c r="P271" s="30">
        <f t="shared" si="992"/>
        <v>4.173159444037803</v>
      </c>
      <c r="Q271" s="30">
        <f t="shared" si="992"/>
        <v>4.354583800006611</v>
      </c>
      <c r="R271" s="30">
        <f t="shared" si="992"/>
        <v>4.8112542663874294</v>
      </c>
      <c r="S271" s="30">
        <f t="shared" si="992"/>
        <v>5.0007212190557251</v>
      </c>
      <c r="T271" s="30">
        <f t="shared" si="992"/>
        <v>5.1905772238141976</v>
      </c>
      <c r="U271" s="30">
        <f t="shared" si="992"/>
        <v>5.3812667797090699</v>
      </c>
      <c r="V271" s="30">
        <f t="shared" si="992"/>
        <v>5.573202165447527</v>
      </c>
      <c r="W271" s="30">
        <f t="shared" si="992"/>
        <v>5.7667669565419759</v>
      </c>
      <c r="X271" s="30">
        <f t="shared" si="992"/>
        <v>6.297123175997501</v>
      </c>
      <c r="Y271" s="30">
        <f t="shared" si="992"/>
        <v>6.5056575003916848</v>
      </c>
      <c r="Z271" s="30">
        <f t="shared" si="992"/>
        <v>6.7170944901787912</v>
      </c>
      <c r="AA271" s="30">
        <f t="shared" si="992"/>
        <v>6.9317377908952587</v>
      </c>
      <c r="AB271" s="30">
        <f t="shared" si="992"/>
        <v>7.1498755514541328</v>
      </c>
      <c r="AC271" s="30">
        <f t="shared" si="992"/>
        <v>7.3717823360222416</v>
      </c>
      <c r="AD271" s="30">
        <f t="shared" si="992"/>
        <v>8.0005721942622614</v>
      </c>
      <c r="AE271" s="30">
        <f t="shared" si="992"/>
        <v>8.2431354289501648</v>
      </c>
      <c r="AF271" s="30">
        <f t="shared" si="992"/>
        <v>8.4905295456546508</v>
      </c>
      <c r="AG271" s="30">
        <f t="shared" si="992"/>
        <v>8.7429974723974855</v>
      </c>
      <c r="AH271" s="30">
        <f t="shared" si="992"/>
        <v>9.0007758836007117</v>
      </c>
      <c r="AI271" s="30">
        <f t="shared" si="992"/>
        <v>9.2640962673831275</v>
      </c>
      <c r="AJ271" s="30">
        <f t="shared" si="992"/>
        <v>10.01476957046204</v>
      </c>
      <c r="AK271" s="30">
        <f t="shared" si="992"/>
        <v>10.304119422799848</v>
      </c>
      <c r="AL271" s="30">
        <f t="shared" si="992"/>
        <v>10.600031178272005</v>
      </c>
      <c r="AM271" s="30">
        <f t="shared" si="992"/>
        <v>10.902732424876756</v>
      </c>
      <c r="AN271" s="30">
        <f t="shared" si="992"/>
        <v>11.212449830818422</v>
      </c>
      <c r="AO271" s="30">
        <f t="shared" si="992"/>
        <v>11.529409773220817</v>
      </c>
      <c r="AP271" s="30">
        <f t="shared" si="992"/>
        <v>12.426395401814903</v>
      </c>
      <c r="AQ271" s="30">
        <f t="shared" si="992"/>
        <v>12.774994600403989</v>
      </c>
      <c r="AR271" s="30">
        <f t="shared" si="992"/>
        <v>13.1319169337589</v>
      </c>
      <c r="AS271" s="30">
        <f t="shared" si="992"/>
        <v>13.497402053531408</v>
      </c>
      <c r="AT271" s="30">
        <f t="shared" si="992"/>
        <v>10.289242514315418</v>
      </c>
      <c r="AU271" s="30">
        <f t="shared" si="992"/>
        <v>0</v>
      </c>
      <c r="AV271" s="30">
        <f t="shared" si="992"/>
        <v>0</v>
      </c>
      <c r="AW271" s="30">
        <f t="shared" si="992"/>
        <v>0</v>
      </c>
      <c r="AX271" s="30">
        <f t="shared" si="992"/>
        <v>0</v>
      </c>
      <c r="AY271" s="30">
        <f t="shared" si="992"/>
        <v>0</v>
      </c>
      <c r="AZ271" s="30">
        <f t="shared" si="992"/>
        <v>0</v>
      </c>
      <c r="BA271" s="30">
        <f t="shared" si="992"/>
        <v>0</v>
      </c>
      <c r="BB271" s="30">
        <f t="shared" si="992"/>
        <v>0</v>
      </c>
      <c r="BC271" s="30">
        <f t="shared" si="992"/>
        <v>0</v>
      </c>
      <c r="BD271" s="30">
        <f t="shared" si="992"/>
        <v>0</v>
      </c>
      <c r="BE271" s="30">
        <f t="shared" si="992"/>
        <v>0</v>
      </c>
      <c r="BF271" s="30">
        <f t="shared" si="992"/>
        <v>0</v>
      </c>
      <c r="BG271" s="30">
        <f t="shared" si="992"/>
        <v>0</v>
      </c>
      <c r="BH271" s="30">
        <f t="shared" si="992"/>
        <v>0</v>
      </c>
      <c r="BI271" s="30">
        <f t="shared" si="992"/>
        <v>0</v>
      </c>
    </row>
    <row r="272" spans="2:61" outlineLevel="2" x14ac:dyDescent="0.35">
      <c r="B272" s="7" t="s">
        <v>352</v>
      </c>
      <c r="D272" s="59" t="s">
        <v>233</v>
      </c>
      <c r="E272" s="43">
        <f t="shared" si="990"/>
        <v>-7793.6831707730944</v>
      </c>
      <c r="F272" s="9">
        <f>F270-F271</f>
        <v>0</v>
      </c>
      <c r="G272" s="9">
        <f t="shared" ref="G272:BI272" si="993">G270-G271</f>
        <v>-52.843962365367545</v>
      </c>
      <c r="H272" s="9">
        <f t="shared" si="993"/>
        <v>-82.050261671793393</v>
      </c>
      <c r="I272" s="9">
        <f t="shared" si="993"/>
        <v>-109.69649289892126</v>
      </c>
      <c r="J272" s="9">
        <f t="shared" si="993"/>
        <v>-145.80548996408507</v>
      </c>
      <c r="K272" s="9">
        <f t="shared" si="993"/>
        <v>-143.89683546845831</v>
      </c>
      <c r="L272" s="9">
        <f t="shared" si="993"/>
        <v>-146.93898302901752</v>
      </c>
      <c r="M272" s="9">
        <f t="shared" si="993"/>
        <v>-145.14711193707259</v>
      </c>
      <c r="N272" s="9">
        <f t="shared" si="993"/>
        <v>-143.89740003432502</v>
      </c>
      <c r="O272" s="9">
        <f t="shared" si="993"/>
        <v>-143.14557192827596</v>
      </c>
      <c r="P272" s="9">
        <f t="shared" si="993"/>
        <v>-142.85200488992345</v>
      </c>
      <c r="Q272" s="9">
        <f t="shared" si="993"/>
        <v>-142.98127016359493</v>
      </c>
      <c r="R272" s="9">
        <f t="shared" si="993"/>
        <v>-150.3801983412028</v>
      </c>
      <c r="S272" s="9">
        <f t="shared" si="993"/>
        <v>-151.49262977211464</v>
      </c>
      <c r="T272" s="9">
        <f t="shared" si="993"/>
        <v>-152.94859490528307</v>
      </c>
      <c r="U272" s="9">
        <f t="shared" si="993"/>
        <v>-154.72584063519881</v>
      </c>
      <c r="V272" s="9">
        <f t="shared" si="993"/>
        <v>-156.8046220944575</v>
      </c>
      <c r="W272" s="9">
        <f t="shared" si="993"/>
        <v>-159.16745963973759</v>
      </c>
      <c r="X272" s="9">
        <f t="shared" si="993"/>
        <v>-170.14052108463864</v>
      </c>
      <c r="Y272" s="9">
        <f t="shared" si="993"/>
        <v>-173.2925960556102</v>
      </c>
      <c r="Z272" s="9">
        <f t="shared" si="993"/>
        <v>-176.69439290958559</v>
      </c>
      <c r="AA272" s="9">
        <f t="shared" si="993"/>
        <v>-180.33566873896069</v>
      </c>
      <c r="AB272" s="9">
        <f t="shared" si="993"/>
        <v>-184.20755595908309</v>
      </c>
      <c r="AC272" s="9">
        <f t="shared" si="993"/>
        <v>-188.30243411410919</v>
      </c>
      <c r="AD272" s="9">
        <f t="shared" si="993"/>
        <v>-202.65080733871912</v>
      </c>
      <c r="AE272" s="9">
        <f t="shared" si="993"/>
        <v>-207.4806940416417</v>
      </c>
      <c r="AF272" s="9">
        <f t="shared" si="993"/>
        <v>-212.52465250598368</v>
      </c>
      <c r="AG272" s="9">
        <f t="shared" si="993"/>
        <v>-217.77918408037371</v>
      </c>
      <c r="AH272" s="9">
        <f t="shared" si="993"/>
        <v>-223.24157159777471</v>
      </c>
      <c r="AI272" s="9">
        <f t="shared" si="993"/>
        <v>-228.90981243308661</v>
      </c>
      <c r="AJ272" s="9">
        <f t="shared" si="993"/>
        <v>-246.78115773416226</v>
      </c>
      <c r="AK272" s="9">
        <f t="shared" si="993"/>
        <v>-253.21312319302697</v>
      </c>
      <c r="AL272" s="9">
        <f t="shared" si="993"/>
        <v>-259.85730478418338</v>
      </c>
      <c r="AM272" s="9">
        <f t="shared" si="993"/>
        <v>-266.71421567171637</v>
      </c>
      <c r="AN272" s="9">
        <f t="shared" si="993"/>
        <v>-273.78484490921198</v>
      </c>
      <c r="AO272" s="9">
        <f t="shared" si="993"/>
        <v>-281.07062331933918</v>
      </c>
      <c r="AP272" s="9">
        <f t="shared" si="993"/>
        <v>-302.83856895984457</v>
      </c>
      <c r="AQ272" s="9">
        <f t="shared" si="993"/>
        <v>-310.97098856303575</v>
      </c>
      <c r="AR272" s="9">
        <f t="shared" si="993"/>
        <v>-319.33512011240407</v>
      </c>
      <c r="AS272" s="9">
        <f t="shared" si="993"/>
        <v>-327.93411552266923</v>
      </c>
      <c r="AT272" s="9">
        <f t="shared" si="993"/>
        <v>-260.84848740510358</v>
      </c>
      <c r="AU272" s="9">
        <f t="shared" si="993"/>
        <v>0</v>
      </c>
      <c r="AV272" s="9">
        <f t="shared" si="993"/>
        <v>0</v>
      </c>
      <c r="AW272" s="9">
        <f t="shared" si="993"/>
        <v>0</v>
      </c>
      <c r="AX272" s="9">
        <f t="shared" si="993"/>
        <v>0</v>
      </c>
      <c r="AY272" s="9">
        <f t="shared" si="993"/>
        <v>0</v>
      </c>
      <c r="AZ272" s="9">
        <f t="shared" si="993"/>
        <v>0</v>
      </c>
      <c r="BA272" s="9">
        <f t="shared" si="993"/>
        <v>0</v>
      </c>
      <c r="BB272" s="9">
        <f t="shared" si="993"/>
        <v>0</v>
      </c>
      <c r="BC272" s="9">
        <f t="shared" si="993"/>
        <v>0</v>
      </c>
      <c r="BD272" s="9">
        <f t="shared" si="993"/>
        <v>0</v>
      </c>
      <c r="BE272" s="9">
        <f t="shared" si="993"/>
        <v>0</v>
      </c>
      <c r="BF272" s="9">
        <f t="shared" si="993"/>
        <v>0</v>
      </c>
      <c r="BG272" s="9">
        <f t="shared" si="993"/>
        <v>0</v>
      </c>
      <c r="BH272" s="9">
        <f t="shared" si="993"/>
        <v>0</v>
      </c>
      <c r="BI272" s="9">
        <f t="shared" si="993"/>
        <v>0</v>
      </c>
    </row>
    <row r="273" spans="1:61" outlineLevel="2" x14ac:dyDescent="0.35">
      <c r="C273" t="s">
        <v>353</v>
      </c>
      <c r="D273" s="59" t="s">
        <v>233</v>
      </c>
      <c r="E273" s="43">
        <f t="shared" si="990"/>
        <v>0</v>
      </c>
      <c r="F273" s="9">
        <f t="shared" ref="F273" si="994">MAX(0,cit_rate*F272)</f>
        <v>0</v>
      </c>
      <c r="G273" s="9">
        <f t="shared" ref="G273" si="995">MAX(0,cit_rate*G272)</f>
        <v>0</v>
      </c>
      <c r="H273" s="9">
        <f t="shared" ref="H273" si="996">MAX(0,cit_rate*H272)</f>
        <v>0</v>
      </c>
      <c r="I273" s="9">
        <f t="shared" ref="I273" si="997">MAX(0,cit_rate*I272)</f>
        <v>0</v>
      </c>
      <c r="J273" s="9">
        <f t="shared" ref="J273" si="998">MAX(0,cit_rate*J272)</f>
        <v>0</v>
      </c>
      <c r="K273" s="9">
        <f t="shared" ref="K273" si="999">MAX(0,cit_rate*K272)</f>
        <v>0</v>
      </c>
      <c r="L273" s="9">
        <f t="shared" ref="L273" si="1000">MAX(0,cit_rate*L272)</f>
        <v>0</v>
      </c>
      <c r="M273" s="9">
        <f t="shared" ref="M273" si="1001">MAX(0,cit_rate*M272)</f>
        <v>0</v>
      </c>
      <c r="N273" s="9">
        <f t="shared" ref="N273" si="1002">MAX(0,cit_rate*N272)</f>
        <v>0</v>
      </c>
      <c r="O273" s="9">
        <f t="shared" ref="O273" si="1003">MAX(0,cit_rate*O272)</f>
        <v>0</v>
      </c>
      <c r="P273" s="9">
        <f t="shared" ref="P273" si="1004">MAX(0,cit_rate*P272)</f>
        <v>0</v>
      </c>
      <c r="Q273" s="9">
        <f t="shared" ref="Q273" si="1005">MAX(0,cit_rate*Q272)</f>
        <v>0</v>
      </c>
      <c r="R273" s="9">
        <f t="shared" ref="R273" si="1006">MAX(0,cit_rate*R272)</f>
        <v>0</v>
      </c>
      <c r="S273" s="9">
        <f t="shared" ref="S273" si="1007">MAX(0,cit_rate*S272)</f>
        <v>0</v>
      </c>
      <c r="T273" s="9">
        <f t="shared" ref="T273" si="1008">MAX(0,cit_rate*T272)</f>
        <v>0</v>
      </c>
      <c r="U273" s="9">
        <f t="shared" ref="U273" si="1009">MAX(0,cit_rate*U272)</f>
        <v>0</v>
      </c>
      <c r="V273" s="9">
        <f t="shared" ref="V273" si="1010">MAX(0,cit_rate*V272)</f>
        <v>0</v>
      </c>
      <c r="W273" s="9">
        <f t="shared" ref="W273" si="1011">MAX(0,cit_rate*W272)</f>
        <v>0</v>
      </c>
      <c r="X273" s="9">
        <f t="shared" ref="X273" si="1012">MAX(0,cit_rate*X272)</f>
        <v>0</v>
      </c>
      <c r="Y273" s="9">
        <f t="shared" ref="Y273" si="1013">MAX(0,cit_rate*Y272)</f>
        <v>0</v>
      </c>
      <c r="Z273" s="9">
        <f t="shared" ref="Z273" si="1014">MAX(0,cit_rate*Z272)</f>
        <v>0</v>
      </c>
      <c r="AA273" s="9">
        <f t="shared" ref="AA273" si="1015">MAX(0,cit_rate*AA272)</f>
        <v>0</v>
      </c>
      <c r="AB273" s="9">
        <f t="shared" ref="AB273" si="1016">MAX(0,cit_rate*AB272)</f>
        <v>0</v>
      </c>
      <c r="AC273" s="9">
        <f t="shared" ref="AC273" si="1017">MAX(0,cit_rate*AC272)</f>
        <v>0</v>
      </c>
      <c r="AD273" s="9">
        <f t="shared" ref="AD273" si="1018">MAX(0,cit_rate*AD272)</f>
        <v>0</v>
      </c>
      <c r="AE273" s="9">
        <f t="shared" ref="AE273" si="1019">MAX(0,cit_rate*AE272)</f>
        <v>0</v>
      </c>
      <c r="AF273" s="9">
        <f t="shared" ref="AF273" si="1020">MAX(0,cit_rate*AF272)</f>
        <v>0</v>
      </c>
      <c r="AG273" s="9">
        <f t="shared" ref="AG273" si="1021">MAX(0,cit_rate*AG272)</f>
        <v>0</v>
      </c>
      <c r="AH273" s="9">
        <f t="shared" ref="AH273" si="1022">MAX(0,cit_rate*AH272)</f>
        <v>0</v>
      </c>
      <c r="AI273" s="9">
        <f t="shared" ref="AI273" si="1023">MAX(0,cit_rate*AI272)</f>
        <v>0</v>
      </c>
      <c r="AJ273" s="9">
        <f t="shared" ref="AJ273" si="1024">MAX(0,cit_rate*AJ272)</f>
        <v>0</v>
      </c>
      <c r="AK273" s="9">
        <f t="shared" ref="AK273" si="1025">MAX(0,cit_rate*AK272)</f>
        <v>0</v>
      </c>
      <c r="AL273" s="9">
        <f t="shared" ref="AL273" si="1026">MAX(0,cit_rate*AL272)</f>
        <v>0</v>
      </c>
      <c r="AM273" s="9">
        <f t="shared" ref="AM273" si="1027">MAX(0,cit_rate*AM272)</f>
        <v>0</v>
      </c>
      <c r="AN273" s="9">
        <f t="shared" ref="AN273" si="1028">MAX(0,cit_rate*AN272)</f>
        <v>0</v>
      </c>
      <c r="AO273" s="9">
        <f t="shared" ref="AO273" si="1029">MAX(0,cit_rate*AO272)</f>
        <v>0</v>
      </c>
      <c r="AP273" s="9">
        <f t="shared" ref="AP273" si="1030">MAX(0,cit_rate*AP272)</f>
        <v>0</v>
      </c>
      <c r="AQ273" s="9">
        <f t="shared" ref="AQ273" si="1031">MAX(0,cit_rate*AQ272)</f>
        <v>0</v>
      </c>
      <c r="AR273" s="9">
        <f t="shared" ref="AR273" si="1032">MAX(0,cit_rate*AR272)</f>
        <v>0</v>
      </c>
      <c r="AS273" s="9">
        <f t="shared" ref="AS273" si="1033">MAX(0,cit_rate*AS272)</f>
        <v>0</v>
      </c>
      <c r="AT273" s="9">
        <f t="shared" ref="AT273" si="1034">MAX(0,cit_rate*AT272)</f>
        <v>0</v>
      </c>
      <c r="AU273" s="9">
        <f t="shared" ref="AU273" si="1035">MAX(0,cit_rate*AU272)</f>
        <v>0</v>
      </c>
      <c r="AV273" s="9">
        <f t="shared" ref="AV273" si="1036">MAX(0,cit_rate*AV272)</f>
        <v>0</v>
      </c>
      <c r="AW273" s="9">
        <f t="shared" ref="AW273" si="1037">MAX(0,cit_rate*AW272)</f>
        <v>0</v>
      </c>
      <c r="AX273" s="9">
        <f t="shared" ref="AX273" si="1038">MAX(0,cit_rate*AX272)</f>
        <v>0</v>
      </c>
      <c r="AY273" s="9">
        <f t="shared" ref="AY273" si="1039">MAX(0,cit_rate*AY272)</f>
        <v>0</v>
      </c>
      <c r="AZ273" s="9">
        <f t="shared" ref="AZ273" si="1040">MAX(0,cit_rate*AZ272)</f>
        <v>0</v>
      </c>
      <c r="BA273" s="9">
        <f t="shared" ref="BA273" si="1041">MAX(0,cit_rate*BA272)</f>
        <v>0</v>
      </c>
      <c r="BB273" s="9">
        <f t="shared" ref="BB273" si="1042">MAX(0,cit_rate*BB272)</f>
        <v>0</v>
      </c>
      <c r="BC273" s="9">
        <f t="shared" ref="BC273" si="1043">MAX(0,cit_rate*BC272)</f>
        <v>0</v>
      </c>
      <c r="BD273" s="9">
        <f t="shared" ref="BD273" si="1044">MAX(0,cit_rate*BD272)</f>
        <v>0</v>
      </c>
      <c r="BE273" s="9">
        <f t="shared" ref="BE273" si="1045">MAX(0,cit_rate*BE272)</f>
        <v>0</v>
      </c>
      <c r="BF273" s="9">
        <f t="shared" ref="BF273" si="1046">MAX(0,cit_rate*BF272)</f>
        <v>0</v>
      </c>
      <c r="BG273" s="9">
        <f t="shared" ref="BG273" si="1047">MAX(0,cit_rate*BG272)</f>
        <v>0</v>
      </c>
      <c r="BH273" s="9">
        <f t="shared" ref="BH273" si="1048">MAX(0,cit_rate*BH272)</f>
        <v>0</v>
      </c>
      <c r="BI273" s="9">
        <f t="shared" ref="BI273" si="1049">MAX(0,cit_rate*BI272)</f>
        <v>0</v>
      </c>
    </row>
    <row r="274" spans="1:61" outlineLevel="2" x14ac:dyDescent="0.35">
      <c r="B274" s="7" t="s">
        <v>354</v>
      </c>
      <c r="D274" s="59" t="s">
        <v>233</v>
      </c>
      <c r="E274" s="43">
        <f t="shared" si="990"/>
        <v>-7793.6831707730944</v>
      </c>
      <c r="F274" s="9">
        <f>F272-F273</f>
        <v>0</v>
      </c>
      <c r="G274" s="9">
        <f t="shared" ref="G274:BI274" si="1050">G272-G273</f>
        <v>-52.843962365367545</v>
      </c>
      <c r="H274" s="9">
        <f t="shared" si="1050"/>
        <v>-82.050261671793393</v>
      </c>
      <c r="I274" s="9">
        <f t="shared" si="1050"/>
        <v>-109.69649289892126</v>
      </c>
      <c r="J274" s="9">
        <f t="shared" si="1050"/>
        <v>-145.80548996408507</v>
      </c>
      <c r="K274" s="9">
        <f t="shared" si="1050"/>
        <v>-143.89683546845831</v>
      </c>
      <c r="L274" s="9">
        <f t="shared" si="1050"/>
        <v>-146.93898302901752</v>
      </c>
      <c r="M274" s="9">
        <f t="shared" si="1050"/>
        <v>-145.14711193707259</v>
      </c>
      <c r="N274" s="9">
        <f t="shared" si="1050"/>
        <v>-143.89740003432502</v>
      </c>
      <c r="O274" s="9">
        <f t="shared" si="1050"/>
        <v>-143.14557192827596</v>
      </c>
      <c r="P274" s="9">
        <f t="shared" si="1050"/>
        <v>-142.85200488992345</v>
      </c>
      <c r="Q274" s="9">
        <f t="shared" si="1050"/>
        <v>-142.98127016359493</v>
      </c>
      <c r="R274" s="9">
        <f t="shared" si="1050"/>
        <v>-150.3801983412028</v>
      </c>
      <c r="S274" s="9">
        <f t="shared" si="1050"/>
        <v>-151.49262977211464</v>
      </c>
      <c r="T274" s="9">
        <f t="shared" si="1050"/>
        <v>-152.94859490528307</v>
      </c>
      <c r="U274" s="9">
        <f t="shared" si="1050"/>
        <v>-154.72584063519881</v>
      </c>
      <c r="V274" s="9">
        <f t="shared" si="1050"/>
        <v>-156.8046220944575</v>
      </c>
      <c r="W274" s="9">
        <f t="shared" si="1050"/>
        <v>-159.16745963973759</v>
      </c>
      <c r="X274" s="9">
        <f t="shared" si="1050"/>
        <v>-170.14052108463864</v>
      </c>
      <c r="Y274" s="9">
        <f t="shared" si="1050"/>
        <v>-173.2925960556102</v>
      </c>
      <c r="Z274" s="9">
        <f t="shared" si="1050"/>
        <v>-176.69439290958559</v>
      </c>
      <c r="AA274" s="9">
        <f t="shared" si="1050"/>
        <v>-180.33566873896069</v>
      </c>
      <c r="AB274" s="9">
        <f t="shared" si="1050"/>
        <v>-184.20755595908309</v>
      </c>
      <c r="AC274" s="9">
        <f t="shared" si="1050"/>
        <v>-188.30243411410919</v>
      </c>
      <c r="AD274" s="9">
        <f t="shared" si="1050"/>
        <v>-202.65080733871912</v>
      </c>
      <c r="AE274" s="9">
        <f t="shared" si="1050"/>
        <v>-207.4806940416417</v>
      </c>
      <c r="AF274" s="9">
        <f t="shared" si="1050"/>
        <v>-212.52465250598368</v>
      </c>
      <c r="AG274" s="9">
        <f t="shared" si="1050"/>
        <v>-217.77918408037371</v>
      </c>
      <c r="AH274" s="9">
        <f t="shared" si="1050"/>
        <v>-223.24157159777471</v>
      </c>
      <c r="AI274" s="9">
        <f t="shared" si="1050"/>
        <v>-228.90981243308661</v>
      </c>
      <c r="AJ274" s="9">
        <f t="shared" si="1050"/>
        <v>-246.78115773416226</v>
      </c>
      <c r="AK274" s="9">
        <f t="shared" si="1050"/>
        <v>-253.21312319302697</v>
      </c>
      <c r="AL274" s="9">
        <f t="shared" si="1050"/>
        <v>-259.85730478418338</v>
      </c>
      <c r="AM274" s="9">
        <f t="shared" si="1050"/>
        <v>-266.71421567171637</v>
      </c>
      <c r="AN274" s="9">
        <f t="shared" si="1050"/>
        <v>-273.78484490921198</v>
      </c>
      <c r="AO274" s="9">
        <f t="shared" si="1050"/>
        <v>-281.07062331933918</v>
      </c>
      <c r="AP274" s="9">
        <f t="shared" si="1050"/>
        <v>-302.83856895984457</v>
      </c>
      <c r="AQ274" s="9">
        <f t="shared" si="1050"/>
        <v>-310.97098856303575</v>
      </c>
      <c r="AR274" s="9">
        <f t="shared" si="1050"/>
        <v>-319.33512011240407</v>
      </c>
      <c r="AS274" s="9">
        <f t="shared" si="1050"/>
        <v>-327.93411552266923</v>
      </c>
      <c r="AT274" s="9">
        <f t="shared" si="1050"/>
        <v>-260.84848740510358</v>
      </c>
      <c r="AU274" s="9">
        <f t="shared" si="1050"/>
        <v>0</v>
      </c>
      <c r="AV274" s="9">
        <f t="shared" si="1050"/>
        <v>0</v>
      </c>
      <c r="AW274" s="9">
        <f t="shared" si="1050"/>
        <v>0</v>
      </c>
      <c r="AX274" s="9">
        <f t="shared" si="1050"/>
        <v>0</v>
      </c>
      <c r="AY274" s="9">
        <f t="shared" si="1050"/>
        <v>0</v>
      </c>
      <c r="AZ274" s="9">
        <f t="shared" si="1050"/>
        <v>0</v>
      </c>
      <c r="BA274" s="9">
        <f t="shared" si="1050"/>
        <v>0</v>
      </c>
      <c r="BB274" s="9">
        <f t="shared" si="1050"/>
        <v>0</v>
      </c>
      <c r="BC274" s="9">
        <f t="shared" si="1050"/>
        <v>0</v>
      </c>
      <c r="BD274" s="9">
        <f t="shared" si="1050"/>
        <v>0</v>
      </c>
      <c r="BE274" s="9">
        <f t="shared" si="1050"/>
        <v>0</v>
      </c>
      <c r="BF274" s="9">
        <f t="shared" si="1050"/>
        <v>0</v>
      </c>
      <c r="BG274" s="9">
        <f t="shared" si="1050"/>
        <v>0</v>
      </c>
      <c r="BH274" s="9">
        <f t="shared" si="1050"/>
        <v>0</v>
      </c>
      <c r="BI274" s="9">
        <f t="shared" si="1050"/>
        <v>0</v>
      </c>
    </row>
    <row r="275" spans="1:61" outlineLevel="2" x14ac:dyDescent="0.35">
      <c r="E275" s="43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</row>
    <row r="276" spans="1:61" ht="15" outlineLevel="2" thickBot="1" x14ac:dyDescent="0.4">
      <c r="A276" s="22" t="s">
        <v>355</v>
      </c>
      <c r="B276" s="22"/>
      <c r="C276" s="23"/>
      <c r="D276" s="23"/>
      <c r="E276" s="46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</row>
    <row r="277" spans="1:61" outlineLevel="2" x14ac:dyDescent="0.35">
      <c r="B277" s="7" t="s">
        <v>356</v>
      </c>
      <c r="E277" s="43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</row>
    <row r="278" spans="1:61" outlineLevel="2" x14ac:dyDescent="0.35">
      <c r="C278" t="s">
        <v>354</v>
      </c>
      <c r="D278" s="59" t="s">
        <v>233</v>
      </c>
      <c r="E278" s="43">
        <f>SUM(F278:BI278)</f>
        <v>-7793.6831707730944</v>
      </c>
      <c r="F278" s="30">
        <f t="shared" ref="F278:BI278" si="1051">F274</f>
        <v>0</v>
      </c>
      <c r="G278" s="30">
        <f t="shared" si="1051"/>
        <v>-52.843962365367545</v>
      </c>
      <c r="H278" s="30">
        <f t="shared" si="1051"/>
        <v>-82.050261671793393</v>
      </c>
      <c r="I278" s="30">
        <f t="shared" si="1051"/>
        <v>-109.69649289892126</v>
      </c>
      <c r="J278" s="30">
        <f t="shared" si="1051"/>
        <v>-145.80548996408507</v>
      </c>
      <c r="K278" s="30">
        <f t="shared" si="1051"/>
        <v>-143.89683546845831</v>
      </c>
      <c r="L278" s="30">
        <f t="shared" si="1051"/>
        <v>-146.93898302901752</v>
      </c>
      <c r="M278" s="30">
        <f t="shared" si="1051"/>
        <v>-145.14711193707259</v>
      </c>
      <c r="N278" s="30">
        <f t="shared" si="1051"/>
        <v>-143.89740003432502</v>
      </c>
      <c r="O278" s="30">
        <f t="shared" si="1051"/>
        <v>-143.14557192827596</v>
      </c>
      <c r="P278" s="30">
        <f t="shared" si="1051"/>
        <v>-142.85200488992345</v>
      </c>
      <c r="Q278" s="30">
        <f t="shared" si="1051"/>
        <v>-142.98127016359493</v>
      </c>
      <c r="R278" s="30">
        <f t="shared" si="1051"/>
        <v>-150.3801983412028</v>
      </c>
      <c r="S278" s="30">
        <f t="shared" si="1051"/>
        <v>-151.49262977211464</v>
      </c>
      <c r="T278" s="30">
        <f t="shared" si="1051"/>
        <v>-152.94859490528307</v>
      </c>
      <c r="U278" s="30">
        <f t="shared" si="1051"/>
        <v>-154.72584063519881</v>
      </c>
      <c r="V278" s="30">
        <f t="shared" si="1051"/>
        <v>-156.8046220944575</v>
      </c>
      <c r="W278" s="30">
        <f t="shared" si="1051"/>
        <v>-159.16745963973759</v>
      </c>
      <c r="X278" s="30">
        <f t="shared" si="1051"/>
        <v>-170.14052108463864</v>
      </c>
      <c r="Y278" s="30">
        <f t="shared" si="1051"/>
        <v>-173.2925960556102</v>
      </c>
      <c r="Z278" s="30">
        <f t="shared" si="1051"/>
        <v>-176.69439290958559</v>
      </c>
      <c r="AA278" s="30">
        <f t="shared" si="1051"/>
        <v>-180.33566873896069</v>
      </c>
      <c r="AB278" s="30">
        <f t="shared" si="1051"/>
        <v>-184.20755595908309</v>
      </c>
      <c r="AC278" s="30">
        <f t="shared" si="1051"/>
        <v>-188.30243411410919</v>
      </c>
      <c r="AD278" s="30">
        <f t="shared" si="1051"/>
        <v>-202.65080733871912</v>
      </c>
      <c r="AE278" s="30">
        <f t="shared" si="1051"/>
        <v>-207.4806940416417</v>
      </c>
      <c r="AF278" s="30">
        <f t="shared" si="1051"/>
        <v>-212.52465250598368</v>
      </c>
      <c r="AG278" s="30">
        <f t="shared" si="1051"/>
        <v>-217.77918408037371</v>
      </c>
      <c r="AH278" s="30">
        <f t="shared" si="1051"/>
        <v>-223.24157159777471</v>
      </c>
      <c r="AI278" s="30">
        <f t="shared" si="1051"/>
        <v>-228.90981243308661</v>
      </c>
      <c r="AJ278" s="30">
        <f t="shared" si="1051"/>
        <v>-246.78115773416226</v>
      </c>
      <c r="AK278" s="30">
        <f t="shared" si="1051"/>
        <v>-253.21312319302697</v>
      </c>
      <c r="AL278" s="30">
        <f t="shared" si="1051"/>
        <v>-259.85730478418338</v>
      </c>
      <c r="AM278" s="30">
        <f t="shared" si="1051"/>
        <v>-266.71421567171637</v>
      </c>
      <c r="AN278" s="30">
        <f t="shared" si="1051"/>
        <v>-273.78484490921198</v>
      </c>
      <c r="AO278" s="30">
        <f t="shared" si="1051"/>
        <v>-281.07062331933918</v>
      </c>
      <c r="AP278" s="30">
        <f t="shared" si="1051"/>
        <v>-302.83856895984457</v>
      </c>
      <c r="AQ278" s="30">
        <f t="shared" si="1051"/>
        <v>-310.97098856303575</v>
      </c>
      <c r="AR278" s="30">
        <f t="shared" si="1051"/>
        <v>-319.33512011240407</v>
      </c>
      <c r="AS278" s="30">
        <f t="shared" si="1051"/>
        <v>-327.93411552266923</v>
      </c>
      <c r="AT278" s="30">
        <f t="shared" si="1051"/>
        <v>-260.84848740510358</v>
      </c>
      <c r="AU278" s="30">
        <f t="shared" si="1051"/>
        <v>0</v>
      </c>
      <c r="AV278" s="30">
        <f t="shared" si="1051"/>
        <v>0</v>
      </c>
      <c r="AW278" s="30">
        <f t="shared" si="1051"/>
        <v>0</v>
      </c>
      <c r="AX278" s="30">
        <f t="shared" si="1051"/>
        <v>0</v>
      </c>
      <c r="AY278" s="30">
        <f t="shared" si="1051"/>
        <v>0</v>
      </c>
      <c r="AZ278" s="30">
        <f t="shared" si="1051"/>
        <v>0</v>
      </c>
      <c r="BA278" s="30">
        <f t="shared" si="1051"/>
        <v>0</v>
      </c>
      <c r="BB278" s="30">
        <f t="shared" si="1051"/>
        <v>0</v>
      </c>
      <c r="BC278" s="30">
        <f t="shared" si="1051"/>
        <v>0</v>
      </c>
      <c r="BD278" s="30">
        <f t="shared" si="1051"/>
        <v>0</v>
      </c>
      <c r="BE278" s="30">
        <f t="shared" si="1051"/>
        <v>0</v>
      </c>
      <c r="BF278" s="30">
        <f t="shared" si="1051"/>
        <v>0</v>
      </c>
      <c r="BG278" s="30">
        <f t="shared" si="1051"/>
        <v>0</v>
      </c>
      <c r="BH278" s="30">
        <f t="shared" si="1051"/>
        <v>0</v>
      </c>
      <c r="BI278" s="30">
        <f t="shared" si="1051"/>
        <v>0</v>
      </c>
    </row>
    <row r="279" spans="1:61" outlineLevel="2" x14ac:dyDescent="0.35">
      <c r="C279" t="s">
        <v>349</v>
      </c>
      <c r="D279" s="59" t="s">
        <v>233</v>
      </c>
      <c r="E279" s="43">
        <f t="shared" ref="E279:E281" si="1052">SUM(F279:BI279)</f>
        <v>1866.9454261714241</v>
      </c>
      <c r="F279" s="30">
        <f t="shared" ref="F279:BI279" si="1053">F268</f>
        <v>0</v>
      </c>
      <c r="G279" s="30">
        <f t="shared" si="1053"/>
        <v>32.174195575081988</v>
      </c>
      <c r="H279" s="30">
        <f t="shared" si="1053"/>
        <v>61.941779759082273</v>
      </c>
      <c r="I279" s="30">
        <f t="shared" si="1053"/>
        <v>89.55345545114632</v>
      </c>
      <c r="J279" s="30">
        <f t="shared" si="1053"/>
        <v>81.091776369823194</v>
      </c>
      <c r="K279" s="30">
        <f t="shared" si="1053"/>
        <v>75.547649773297906</v>
      </c>
      <c r="L279" s="30">
        <f t="shared" si="1053"/>
        <v>70.593085296132756</v>
      </c>
      <c r="M279" s="30">
        <f t="shared" si="1053"/>
        <v>66.170441529807661</v>
      </c>
      <c r="N279" s="30">
        <f t="shared" si="1053"/>
        <v>62.227843886359622</v>
      </c>
      <c r="O279" s="30">
        <f t="shared" si="1053"/>
        <v>58.718608893170398</v>
      </c>
      <c r="P279" s="30">
        <f t="shared" si="1053"/>
        <v>55.600726041417602</v>
      </c>
      <c r="Q279" s="30">
        <f t="shared" si="1053"/>
        <v>52.836391433927886</v>
      </c>
      <c r="R279" s="30">
        <f t="shared" si="1053"/>
        <v>50.39158805356211</v>
      </c>
      <c r="S279" s="30">
        <f t="shared" si="1053"/>
        <v>48.235707991115618</v>
      </c>
      <c r="T279" s="30">
        <f t="shared" si="1053"/>
        <v>46.341212437786218</v>
      </c>
      <c r="U279" s="30">
        <f t="shared" si="1053"/>
        <v>44.683325666726624</v>
      </c>
      <c r="V279" s="30">
        <f t="shared" si="1053"/>
        <v>43.23975960571709</v>
      </c>
      <c r="W279" s="30">
        <f t="shared" si="1053"/>
        <v>41.990465942762505</v>
      </c>
      <c r="X279" s="30">
        <f t="shared" si="1053"/>
        <v>40.917413012211185</v>
      </c>
      <c r="Y279" s="30">
        <f t="shared" si="1053"/>
        <v>40.004384984207398</v>
      </c>
      <c r="Z279" s="30">
        <f t="shared" si="1053"/>
        <v>39.236801127984435</v>
      </c>
      <c r="AA279" s="30">
        <f t="shared" si="1053"/>
        <v>38.60155314243142</v>
      </c>
      <c r="AB279" s="30">
        <f t="shared" si="1053"/>
        <v>38.086858748001731</v>
      </c>
      <c r="AC279" s="30">
        <f t="shared" si="1053"/>
        <v>37.682129914603316</v>
      </c>
      <c r="AD279" s="30">
        <f t="shared" si="1053"/>
        <v>37.377854262627757</v>
      </c>
      <c r="AE279" s="30">
        <f t="shared" si="1053"/>
        <v>37.165488320540071</v>
      </c>
      <c r="AF279" s="30">
        <f t="shared" si="1053"/>
        <v>37.037361454091695</v>
      </c>
      <c r="AG279" s="30">
        <f t="shared" si="1053"/>
        <v>36.98658940069582</v>
      </c>
      <c r="AH279" s="30">
        <f t="shared" si="1053"/>
        <v>37.006996449134462</v>
      </c>
      <c r="AI279" s="30">
        <f t="shared" si="1053"/>
        <v>37.093045400734724</v>
      </c>
      <c r="AJ279" s="30">
        <f t="shared" si="1053"/>
        <v>37.239774534523839</v>
      </c>
      <c r="AK279" s="30">
        <f t="shared" si="1053"/>
        <v>37.442740876608021</v>
      </c>
      <c r="AL279" s="30">
        <f t="shared" si="1053"/>
        <v>37.697969143983372</v>
      </c>
      <c r="AM279" s="30">
        <f t="shared" si="1053"/>
        <v>38.001905795954194</v>
      </c>
      <c r="AN279" s="30">
        <f t="shared" si="1053"/>
        <v>38.351377683005651</v>
      </c>
      <c r="AO279" s="30">
        <f t="shared" si="1053"/>
        <v>38.743554833982344</v>
      </c>
      <c r="AP279" s="30">
        <f t="shared" si="1053"/>
        <v>39.175916968329979</v>
      </c>
      <c r="AQ279" s="30">
        <f t="shared" si="1053"/>
        <v>39.64622336147206</v>
      </c>
      <c r="AR279" s="30">
        <f t="shared" si="1053"/>
        <v>40.152485728578483</v>
      </c>
      <c r="AS279" s="30">
        <f t="shared" si="1053"/>
        <v>40.692943825448921</v>
      </c>
      <c r="AT279" s="30">
        <f t="shared" si="1053"/>
        <v>41.266043495355078</v>
      </c>
      <c r="AU279" s="30">
        <f t="shared" si="1053"/>
        <v>0</v>
      </c>
      <c r="AV279" s="30">
        <f t="shared" si="1053"/>
        <v>0</v>
      </c>
      <c r="AW279" s="30">
        <f t="shared" si="1053"/>
        <v>0</v>
      </c>
      <c r="AX279" s="30">
        <f t="shared" si="1053"/>
        <v>0</v>
      </c>
      <c r="AY279" s="30">
        <f t="shared" si="1053"/>
        <v>0</v>
      </c>
      <c r="AZ279" s="30">
        <f t="shared" si="1053"/>
        <v>0</v>
      </c>
      <c r="BA279" s="30">
        <f t="shared" si="1053"/>
        <v>0</v>
      </c>
      <c r="BB279" s="30">
        <f t="shared" si="1053"/>
        <v>0</v>
      </c>
      <c r="BC279" s="30">
        <f t="shared" si="1053"/>
        <v>0</v>
      </c>
      <c r="BD279" s="30">
        <f t="shared" si="1053"/>
        <v>0</v>
      </c>
      <c r="BE279" s="30">
        <f t="shared" si="1053"/>
        <v>0</v>
      </c>
      <c r="BF279" s="30">
        <f t="shared" si="1053"/>
        <v>0</v>
      </c>
      <c r="BG279" s="30">
        <f t="shared" si="1053"/>
        <v>0</v>
      </c>
      <c r="BH279" s="30">
        <f t="shared" si="1053"/>
        <v>0</v>
      </c>
      <c r="BI279" s="30">
        <f t="shared" si="1053"/>
        <v>0</v>
      </c>
    </row>
    <row r="280" spans="1:61" outlineLevel="2" x14ac:dyDescent="0.35">
      <c r="C280" t="s">
        <v>357</v>
      </c>
      <c r="D280" s="59" t="s">
        <v>233</v>
      </c>
      <c r="E280" s="43">
        <f t="shared" si="1052"/>
        <v>0</v>
      </c>
      <c r="F280" s="30">
        <f t="shared" ref="F280:BI280" si="1054">F343</f>
        <v>0</v>
      </c>
      <c r="G280" s="30">
        <f t="shared" si="1054"/>
        <v>0</v>
      </c>
      <c r="H280" s="30">
        <f t="shared" si="1054"/>
        <v>0</v>
      </c>
      <c r="I280" s="30">
        <f t="shared" si="1054"/>
        <v>0</v>
      </c>
      <c r="J280" s="30">
        <f t="shared" si="1054"/>
        <v>0</v>
      </c>
      <c r="K280" s="30">
        <f t="shared" si="1054"/>
        <v>0</v>
      </c>
      <c r="L280" s="30">
        <f t="shared" si="1054"/>
        <v>0</v>
      </c>
      <c r="M280" s="30">
        <f t="shared" si="1054"/>
        <v>0</v>
      </c>
      <c r="N280" s="30">
        <f t="shared" si="1054"/>
        <v>0</v>
      </c>
      <c r="O280" s="30">
        <f t="shared" si="1054"/>
        <v>0</v>
      </c>
      <c r="P280" s="30">
        <f t="shared" si="1054"/>
        <v>0</v>
      </c>
      <c r="Q280" s="30">
        <f t="shared" si="1054"/>
        <v>0</v>
      </c>
      <c r="R280" s="30">
        <f t="shared" si="1054"/>
        <v>0</v>
      </c>
      <c r="S280" s="30">
        <f t="shared" si="1054"/>
        <v>0</v>
      </c>
      <c r="T280" s="30">
        <f t="shared" si="1054"/>
        <v>0</v>
      </c>
      <c r="U280" s="30">
        <f t="shared" si="1054"/>
        <v>0</v>
      </c>
      <c r="V280" s="30">
        <f t="shared" si="1054"/>
        <v>0</v>
      </c>
      <c r="W280" s="30">
        <f t="shared" si="1054"/>
        <v>0</v>
      </c>
      <c r="X280" s="30">
        <f t="shared" si="1054"/>
        <v>0</v>
      </c>
      <c r="Y280" s="30">
        <f t="shared" si="1054"/>
        <v>0</v>
      </c>
      <c r="Z280" s="30">
        <f t="shared" si="1054"/>
        <v>0</v>
      </c>
      <c r="AA280" s="30">
        <f t="shared" si="1054"/>
        <v>0</v>
      </c>
      <c r="AB280" s="30">
        <f t="shared" si="1054"/>
        <v>0</v>
      </c>
      <c r="AC280" s="30">
        <f t="shared" si="1054"/>
        <v>0</v>
      </c>
      <c r="AD280" s="30">
        <f t="shared" si="1054"/>
        <v>0</v>
      </c>
      <c r="AE280" s="30">
        <f t="shared" si="1054"/>
        <v>0</v>
      </c>
      <c r="AF280" s="30">
        <f t="shared" si="1054"/>
        <v>0</v>
      </c>
      <c r="AG280" s="30">
        <f t="shared" si="1054"/>
        <v>0</v>
      </c>
      <c r="AH280" s="30">
        <f t="shared" si="1054"/>
        <v>0</v>
      </c>
      <c r="AI280" s="30">
        <f t="shared" si="1054"/>
        <v>0</v>
      </c>
      <c r="AJ280" s="30">
        <f t="shared" si="1054"/>
        <v>0</v>
      </c>
      <c r="AK280" s="30">
        <f t="shared" si="1054"/>
        <v>0</v>
      </c>
      <c r="AL280" s="30">
        <f t="shared" si="1054"/>
        <v>0</v>
      </c>
      <c r="AM280" s="30">
        <f t="shared" si="1054"/>
        <v>0</v>
      </c>
      <c r="AN280" s="30">
        <f t="shared" si="1054"/>
        <v>0</v>
      </c>
      <c r="AO280" s="30">
        <f t="shared" si="1054"/>
        <v>0</v>
      </c>
      <c r="AP280" s="30">
        <f t="shared" si="1054"/>
        <v>0</v>
      </c>
      <c r="AQ280" s="30">
        <f t="shared" si="1054"/>
        <v>0</v>
      </c>
      <c r="AR280" s="30">
        <f t="shared" si="1054"/>
        <v>0</v>
      </c>
      <c r="AS280" s="30">
        <f t="shared" si="1054"/>
        <v>0</v>
      </c>
      <c r="AT280" s="30">
        <f t="shared" si="1054"/>
        <v>0</v>
      </c>
      <c r="AU280" s="30">
        <f t="shared" si="1054"/>
        <v>0</v>
      </c>
      <c r="AV280" s="30">
        <f t="shared" si="1054"/>
        <v>0</v>
      </c>
      <c r="AW280" s="30">
        <f t="shared" si="1054"/>
        <v>0</v>
      </c>
      <c r="AX280" s="30">
        <f t="shared" si="1054"/>
        <v>0</v>
      </c>
      <c r="AY280" s="30">
        <f t="shared" si="1054"/>
        <v>0</v>
      </c>
      <c r="AZ280" s="30">
        <f t="shared" si="1054"/>
        <v>0</v>
      </c>
      <c r="BA280" s="30">
        <f t="shared" si="1054"/>
        <v>0</v>
      </c>
      <c r="BB280" s="30">
        <f t="shared" si="1054"/>
        <v>0</v>
      </c>
      <c r="BC280" s="30">
        <f t="shared" si="1054"/>
        <v>0</v>
      </c>
      <c r="BD280" s="30">
        <f t="shared" si="1054"/>
        <v>0</v>
      </c>
      <c r="BE280" s="30">
        <f t="shared" si="1054"/>
        <v>0</v>
      </c>
      <c r="BF280" s="30">
        <f t="shared" si="1054"/>
        <v>0</v>
      </c>
      <c r="BG280" s="30">
        <f t="shared" si="1054"/>
        <v>0</v>
      </c>
      <c r="BH280" s="30">
        <f t="shared" si="1054"/>
        <v>0</v>
      </c>
      <c r="BI280" s="30">
        <f t="shared" si="1054"/>
        <v>0</v>
      </c>
    </row>
    <row r="281" spans="1:61" outlineLevel="2" x14ac:dyDescent="0.35">
      <c r="B281" s="7" t="s">
        <v>358</v>
      </c>
      <c r="D281" s="59" t="s">
        <v>233</v>
      </c>
      <c r="E281" s="43">
        <f t="shared" si="1052"/>
        <v>-5926.7377446016699</v>
      </c>
      <c r="F281" s="30">
        <f>F278+F279+F280</f>
        <v>0</v>
      </c>
      <c r="G281" s="30">
        <f t="shared" ref="G281:BI281" si="1055">G278+G279+G280</f>
        <v>-20.669766790285557</v>
      </c>
      <c r="H281" s="30">
        <f t="shared" si="1055"/>
        <v>-20.10848191271112</v>
      </c>
      <c r="I281" s="30">
        <f t="shared" si="1055"/>
        <v>-20.143037447774944</v>
      </c>
      <c r="J281" s="30">
        <f t="shared" si="1055"/>
        <v>-64.713713594261876</v>
      </c>
      <c r="K281" s="30">
        <f t="shared" si="1055"/>
        <v>-68.349185695160401</v>
      </c>
      <c r="L281" s="30">
        <f t="shared" si="1055"/>
        <v>-76.345897732884765</v>
      </c>
      <c r="M281" s="30">
        <f t="shared" si="1055"/>
        <v>-78.976670407264933</v>
      </c>
      <c r="N281" s="30">
        <f t="shared" si="1055"/>
        <v>-81.669556147965395</v>
      </c>
      <c r="O281" s="30">
        <f t="shared" si="1055"/>
        <v>-84.426963035105558</v>
      </c>
      <c r="P281" s="30">
        <f t="shared" si="1055"/>
        <v>-87.251278848505848</v>
      </c>
      <c r="Q281" s="30">
        <f t="shared" si="1055"/>
        <v>-90.144878729667042</v>
      </c>
      <c r="R281" s="30">
        <f t="shared" si="1055"/>
        <v>-99.988610287640682</v>
      </c>
      <c r="S281" s="30">
        <f t="shared" si="1055"/>
        <v>-103.25692178099902</v>
      </c>
      <c r="T281" s="30">
        <f t="shared" si="1055"/>
        <v>-106.60738246749685</v>
      </c>
      <c r="U281" s="30">
        <f t="shared" si="1055"/>
        <v>-110.04251496847218</v>
      </c>
      <c r="V281" s="30">
        <f t="shared" si="1055"/>
        <v>-113.5648624887404</v>
      </c>
      <c r="W281" s="30">
        <f t="shared" si="1055"/>
        <v>-117.17699369697507</v>
      </c>
      <c r="X281" s="30">
        <f t="shared" si="1055"/>
        <v>-129.22310807242746</v>
      </c>
      <c r="Y281" s="30">
        <f t="shared" si="1055"/>
        <v>-133.2882110714028</v>
      </c>
      <c r="Z281" s="30">
        <f t="shared" si="1055"/>
        <v>-137.45759178160114</v>
      </c>
      <c r="AA281" s="30">
        <f t="shared" si="1055"/>
        <v>-141.73411559652928</v>
      </c>
      <c r="AB281" s="30">
        <f t="shared" si="1055"/>
        <v>-146.12069721108136</v>
      </c>
      <c r="AC281" s="30">
        <f t="shared" si="1055"/>
        <v>-150.62030419950588</v>
      </c>
      <c r="AD281" s="30">
        <f t="shared" si="1055"/>
        <v>-165.27295307609137</v>
      </c>
      <c r="AE281" s="30">
        <f t="shared" si="1055"/>
        <v>-170.31520572110162</v>
      </c>
      <c r="AF281" s="30">
        <f t="shared" si="1055"/>
        <v>-175.48729105189199</v>
      </c>
      <c r="AG281" s="30">
        <f t="shared" si="1055"/>
        <v>-180.7925946796779</v>
      </c>
      <c r="AH281" s="30">
        <f t="shared" si="1055"/>
        <v>-186.23457514864026</v>
      </c>
      <c r="AI281" s="30">
        <f t="shared" si="1055"/>
        <v>-191.81676703235189</v>
      </c>
      <c r="AJ281" s="30">
        <f t="shared" si="1055"/>
        <v>-209.54138319963843</v>
      </c>
      <c r="AK281" s="30">
        <f t="shared" si="1055"/>
        <v>-215.77038231641896</v>
      </c>
      <c r="AL281" s="30">
        <f t="shared" si="1055"/>
        <v>-222.15933564020003</v>
      </c>
      <c r="AM281" s="30">
        <f t="shared" si="1055"/>
        <v>-228.71230987576217</v>
      </c>
      <c r="AN281" s="30">
        <f t="shared" si="1055"/>
        <v>-235.43346722620635</v>
      </c>
      <c r="AO281" s="30">
        <f t="shared" si="1055"/>
        <v>-242.32706848535685</v>
      </c>
      <c r="AP281" s="30">
        <f t="shared" si="1055"/>
        <v>-263.66265199151456</v>
      </c>
      <c r="AQ281" s="30">
        <f t="shared" si="1055"/>
        <v>-271.32476520156371</v>
      </c>
      <c r="AR281" s="30">
        <f t="shared" si="1055"/>
        <v>-279.18263438382559</v>
      </c>
      <c r="AS281" s="30">
        <f t="shared" si="1055"/>
        <v>-287.2411716972203</v>
      </c>
      <c r="AT281" s="30">
        <f t="shared" si="1055"/>
        <v>-219.58244390974852</v>
      </c>
      <c r="AU281" s="30">
        <f t="shared" si="1055"/>
        <v>0</v>
      </c>
      <c r="AV281" s="30">
        <f t="shared" si="1055"/>
        <v>0</v>
      </c>
      <c r="AW281" s="30">
        <f t="shared" si="1055"/>
        <v>0</v>
      </c>
      <c r="AX281" s="30">
        <f t="shared" si="1055"/>
        <v>0</v>
      </c>
      <c r="AY281" s="30">
        <f t="shared" si="1055"/>
        <v>0</v>
      </c>
      <c r="AZ281" s="30">
        <f t="shared" si="1055"/>
        <v>0</v>
      </c>
      <c r="BA281" s="30">
        <f t="shared" si="1055"/>
        <v>0</v>
      </c>
      <c r="BB281" s="30">
        <f t="shared" si="1055"/>
        <v>0</v>
      </c>
      <c r="BC281" s="30">
        <f t="shared" si="1055"/>
        <v>0</v>
      </c>
      <c r="BD281" s="30">
        <f t="shared" si="1055"/>
        <v>0</v>
      </c>
      <c r="BE281" s="30">
        <f t="shared" si="1055"/>
        <v>0</v>
      </c>
      <c r="BF281" s="30">
        <f t="shared" si="1055"/>
        <v>0</v>
      </c>
      <c r="BG281" s="30">
        <f t="shared" si="1055"/>
        <v>0</v>
      </c>
      <c r="BH281" s="30">
        <f t="shared" si="1055"/>
        <v>0</v>
      </c>
      <c r="BI281" s="30">
        <f t="shared" si="1055"/>
        <v>0</v>
      </c>
    </row>
    <row r="282" spans="1:61" outlineLevel="2" x14ac:dyDescent="0.35">
      <c r="D282" s="59"/>
      <c r="E282" s="43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</row>
    <row r="283" spans="1:61" outlineLevel="2" x14ac:dyDescent="0.35">
      <c r="B283" s="7" t="s">
        <v>359</v>
      </c>
      <c r="D283" s="59"/>
      <c r="E283" s="43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</row>
    <row r="284" spans="1:61" outlineLevel="2" x14ac:dyDescent="0.35">
      <c r="C284" t="s">
        <v>226</v>
      </c>
      <c r="D284" s="59" t="s">
        <v>233</v>
      </c>
      <c r="E284" s="43">
        <f t="shared" ref="E284:E285" si="1056">SUM(F284:BI284)</f>
        <v>2373.7817309367688</v>
      </c>
      <c r="F284" s="30">
        <f>capex!F43</f>
        <v>0</v>
      </c>
      <c r="G284" s="30">
        <f>capex!G43</f>
        <v>368.75868853962163</v>
      </c>
      <c r="H284" s="30">
        <f>capex!H43</f>
        <v>376.13386231041409</v>
      </c>
      <c r="I284" s="30">
        <f>capex!I43</f>
        <v>383.65653955662236</v>
      </c>
      <c r="J284" s="30">
        <f>capex!J43</f>
        <v>0</v>
      </c>
      <c r="K284" s="30">
        <f>capex!K43</f>
        <v>23.949375825282594</v>
      </c>
      <c r="L284" s="30">
        <f>capex!L43</f>
        <v>24.428363341788248</v>
      </c>
      <c r="M284" s="30">
        <f>capex!M43</f>
        <v>24.916930608624007</v>
      </c>
      <c r="N284" s="30">
        <f>capex!N43</f>
        <v>25.415269220796493</v>
      </c>
      <c r="O284" s="30">
        <f>capex!O43</f>
        <v>25.923574605212419</v>
      </c>
      <c r="P284" s="30">
        <f>capex!P43</f>
        <v>26.44204609731667</v>
      </c>
      <c r="Q284" s="30">
        <f>capex!Q43</f>
        <v>26.970887019262996</v>
      </c>
      <c r="R284" s="30">
        <f>capex!R43</f>
        <v>27.51030475964826</v>
      </c>
      <c r="S284" s="30">
        <f>capex!S43</f>
        <v>28.060510854841226</v>
      </c>
      <c r="T284" s="30">
        <f>capex!T43</f>
        <v>28.621721071938051</v>
      </c>
      <c r="U284" s="30">
        <f>capex!U43</f>
        <v>29.194155493376805</v>
      </c>
      <c r="V284" s="30">
        <f>capex!V43</f>
        <v>29.778038603244347</v>
      </c>
      <c r="W284" s="30">
        <f>capex!W43</f>
        <v>30.373599375309237</v>
      </c>
      <c r="X284" s="30">
        <f>capex!X43</f>
        <v>30.981071362815417</v>
      </c>
      <c r="Y284" s="30">
        <f>capex!Y43</f>
        <v>31.600692790071726</v>
      </c>
      <c r="Z284" s="30">
        <f>capex!Z43</f>
        <v>32.232706645873165</v>
      </c>
      <c r="AA284" s="30">
        <f>capex!AA43</f>
        <v>32.877360778790624</v>
      </c>
      <c r="AB284" s="30">
        <f>capex!AB43</f>
        <v>33.534907994366435</v>
      </c>
      <c r="AC284" s="30">
        <f>capex!AC43</f>
        <v>34.205606154253765</v>
      </c>
      <c r="AD284" s="30">
        <f>capex!AD43</f>
        <v>34.889718277338837</v>
      </c>
      <c r="AE284" s="30">
        <f>capex!AE43</f>
        <v>35.587512642885613</v>
      </c>
      <c r="AF284" s="30">
        <f>capex!AF43</f>
        <v>36.299262895743333</v>
      </c>
      <c r="AG284" s="30">
        <f>capex!AG43</f>
        <v>37.02524815365819</v>
      </c>
      <c r="AH284" s="30">
        <f>capex!AH43</f>
        <v>37.765753116731361</v>
      </c>
      <c r="AI284" s="30">
        <f>capex!AI43</f>
        <v>38.521068179065985</v>
      </c>
      <c r="AJ284" s="30">
        <f>capex!AJ43</f>
        <v>39.291489542647305</v>
      </c>
      <c r="AK284" s="30">
        <f>capex!AK43</f>
        <v>40.077319333500249</v>
      </c>
      <c r="AL284" s="30">
        <f>capex!AL43</f>
        <v>40.878865720170253</v>
      </c>
      <c r="AM284" s="30">
        <f>capex!AM43</f>
        <v>41.696443034573662</v>
      </c>
      <c r="AN284" s="30">
        <f>capex!AN43</f>
        <v>42.530371895265134</v>
      </c>
      <c r="AO284" s="30">
        <f>capex!AO43</f>
        <v>43.380979333170437</v>
      </c>
      <c r="AP284" s="30">
        <f>capex!AP43</f>
        <v>44.248598919833846</v>
      </c>
      <c r="AQ284" s="30">
        <f>capex!AQ43</f>
        <v>45.133570898230531</v>
      </c>
      <c r="AR284" s="30">
        <f>capex!AR43</f>
        <v>46.036242316195136</v>
      </c>
      <c r="AS284" s="30">
        <f>capex!AS43</f>
        <v>46.956967162519021</v>
      </c>
      <c r="AT284" s="30">
        <f>capex!AT43</f>
        <v>47.896106505769417</v>
      </c>
      <c r="AU284" s="30">
        <f>capex!AU43</f>
        <v>0</v>
      </c>
      <c r="AV284" s="30">
        <f>capex!AV43</f>
        <v>0</v>
      </c>
      <c r="AW284" s="30">
        <f>capex!AW43</f>
        <v>0</v>
      </c>
      <c r="AX284" s="30">
        <f>capex!AX43</f>
        <v>0</v>
      </c>
      <c r="AY284" s="30">
        <f>capex!AY43</f>
        <v>0</v>
      </c>
      <c r="AZ284" s="30">
        <f>capex!AZ43</f>
        <v>0</v>
      </c>
      <c r="BA284" s="30">
        <f>capex!BA43</f>
        <v>0</v>
      </c>
      <c r="BB284" s="30">
        <f>capex!BB43</f>
        <v>0</v>
      </c>
      <c r="BC284" s="30">
        <f>capex!BC43</f>
        <v>0</v>
      </c>
      <c r="BD284" s="30">
        <f>capex!BD43</f>
        <v>0</v>
      </c>
      <c r="BE284" s="30">
        <f>capex!BE43</f>
        <v>0</v>
      </c>
      <c r="BF284" s="30">
        <f>capex!BF43</f>
        <v>0</v>
      </c>
      <c r="BG284" s="30">
        <f>capex!BG43</f>
        <v>0</v>
      </c>
      <c r="BH284" s="30">
        <f>capex!BH43</f>
        <v>0</v>
      </c>
      <c r="BI284" s="30">
        <f>capex!BI43</f>
        <v>0</v>
      </c>
    </row>
    <row r="285" spans="1:61" outlineLevel="2" x14ac:dyDescent="0.35">
      <c r="B285" s="7" t="s">
        <v>360</v>
      </c>
      <c r="D285" s="59" t="s">
        <v>233</v>
      </c>
      <c r="E285" s="43">
        <f t="shared" si="1056"/>
        <v>-2373.7817309367688</v>
      </c>
      <c r="F285" s="30">
        <f>IFERROR(-F284,"")</f>
        <v>0</v>
      </c>
      <c r="G285" s="30">
        <f t="shared" ref="G285:BI285" si="1057">IFERROR(-G284,"")</f>
        <v>-368.75868853962163</v>
      </c>
      <c r="H285" s="30">
        <f t="shared" si="1057"/>
        <v>-376.13386231041409</v>
      </c>
      <c r="I285" s="30">
        <f t="shared" si="1057"/>
        <v>-383.65653955662236</v>
      </c>
      <c r="J285" s="30">
        <f t="shared" si="1057"/>
        <v>0</v>
      </c>
      <c r="K285" s="30">
        <f t="shared" si="1057"/>
        <v>-23.949375825282594</v>
      </c>
      <c r="L285" s="30">
        <f t="shared" si="1057"/>
        <v>-24.428363341788248</v>
      </c>
      <c r="M285" s="30">
        <f t="shared" si="1057"/>
        <v>-24.916930608624007</v>
      </c>
      <c r="N285" s="30">
        <f t="shared" si="1057"/>
        <v>-25.415269220796493</v>
      </c>
      <c r="O285" s="30">
        <f t="shared" si="1057"/>
        <v>-25.923574605212419</v>
      </c>
      <c r="P285" s="30">
        <f t="shared" si="1057"/>
        <v>-26.44204609731667</v>
      </c>
      <c r="Q285" s="30">
        <f t="shared" si="1057"/>
        <v>-26.970887019262996</v>
      </c>
      <c r="R285" s="30">
        <f t="shared" si="1057"/>
        <v>-27.51030475964826</v>
      </c>
      <c r="S285" s="30">
        <f t="shared" si="1057"/>
        <v>-28.060510854841226</v>
      </c>
      <c r="T285" s="30">
        <f t="shared" si="1057"/>
        <v>-28.621721071938051</v>
      </c>
      <c r="U285" s="30">
        <f t="shared" si="1057"/>
        <v>-29.194155493376805</v>
      </c>
      <c r="V285" s="30">
        <f t="shared" si="1057"/>
        <v>-29.778038603244347</v>
      </c>
      <c r="W285" s="30">
        <f t="shared" si="1057"/>
        <v>-30.373599375309237</v>
      </c>
      <c r="X285" s="30">
        <f t="shared" si="1057"/>
        <v>-30.981071362815417</v>
      </c>
      <c r="Y285" s="30">
        <f t="shared" si="1057"/>
        <v>-31.600692790071726</v>
      </c>
      <c r="Z285" s="30">
        <f t="shared" si="1057"/>
        <v>-32.232706645873165</v>
      </c>
      <c r="AA285" s="30">
        <f t="shared" si="1057"/>
        <v>-32.877360778790624</v>
      </c>
      <c r="AB285" s="30">
        <f t="shared" si="1057"/>
        <v>-33.534907994366435</v>
      </c>
      <c r="AC285" s="30">
        <f t="shared" si="1057"/>
        <v>-34.205606154253765</v>
      </c>
      <c r="AD285" s="30">
        <f t="shared" si="1057"/>
        <v>-34.889718277338837</v>
      </c>
      <c r="AE285" s="30">
        <f t="shared" si="1057"/>
        <v>-35.587512642885613</v>
      </c>
      <c r="AF285" s="30">
        <f t="shared" si="1057"/>
        <v>-36.299262895743333</v>
      </c>
      <c r="AG285" s="30">
        <f t="shared" si="1057"/>
        <v>-37.02524815365819</v>
      </c>
      <c r="AH285" s="30">
        <f t="shared" si="1057"/>
        <v>-37.765753116731361</v>
      </c>
      <c r="AI285" s="30">
        <f t="shared" si="1057"/>
        <v>-38.521068179065985</v>
      </c>
      <c r="AJ285" s="30">
        <f t="shared" si="1057"/>
        <v>-39.291489542647305</v>
      </c>
      <c r="AK285" s="30">
        <f t="shared" si="1057"/>
        <v>-40.077319333500249</v>
      </c>
      <c r="AL285" s="30">
        <f t="shared" si="1057"/>
        <v>-40.878865720170253</v>
      </c>
      <c r="AM285" s="30">
        <f t="shared" si="1057"/>
        <v>-41.696443034573662</v>
      </c>
      <c r="AN285" s="30">
        <f t="shared" si="1057"/>
        <v>-42.530371895265134</v>
      </c>
      <c r="AO285" s="30">
        <f t="shared" si="1057"/>
        <v>-43.380979333170437</v>
      </c>
      <c r="AP285" s="30">
        <f t="shared" si="1057"/>
        <v>-44.248598919833846</v>
      </c>
      <c r="AQ285" s="30">
        <f t="shared" si="1057"/>
        <v>-45.133570898230531</v>
      </c>
      <c r="AR285" s="30">
        <f t="shared" si="1057"/>
        <v>-46.036242316195136</v>
      </c>
      <c r="AS285" s="30">
        <f t="shared" si="1057"/>
        <v>-46.956967162519021</v>
      </c>
      <c r="AT285" s="30">
        <f t="shared" si="1057"/>
        <v>-47.896106505769417</v>
      </c>
      <c r="AU285" s="30">
        <f t="shared" si="1057"/>
        <v>0</v>
      </c>
      <c r="AV285" s="30">
        <f t="shared" si="1057"/>
        <v>0</v>
      </c>
      <c r="AW285" s="30">
        <f t="shared" si="1057"/>
        <v>0</v>
      </c>
      <c r="AX285" s="30">
        <f t="shared" si="1057"/>
        <v>0</v>
      </c>
      <c r="AY285" s="30">
        <f t="shared" si="1057"/>
        <v>0</v>
      </c>
      <c r="AZ285" s="30">
        <f t="shared" si="1057"/>
        <v>0</v>
      </c>
      <c r="BA285" s="30">
        <f t="shared" si="1057"/>
        <v>0</v>
      </c>
      <c r="BB285" s="30">
        <f t="shared" si="1057"/>
        <v>0</v>
      </c>
      <c r="BC285" s="30">
        <f t="shared" si="1057"/>
        <v>0</v>
      </c>
      <c r="BD285" s="30">
        <f t="shared" si="1057"/>
        <v>0</v>
      </c>
      <c r="BE285" s="30">
        <f t="shared" si="1057"/>
        <v>0</v>
      </c>
      <c r="BF285" s="30">
        <f t="shared" si="1057"/>
        <v>0</v>
      </c>
      <c r="BG285" s="30">
        <f t="shared" si="1057"/>
        <v>0</v>
      </c>
      <c r="BH285" s="30">
        <f t="shared" si="1057"/>
        <v>0</v>
      </c>
      <c r="BI285" s="30">
        <f t="shared" si="1057"/>
        <v>0</v>
      </c>
    </row>
    <row r="286" spans="1:61" outlineLevel="2" x14ac:dyDescent="0.35">
      <c r="D286" s="59"/>
      <c r="E286" s="43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</row>
    <row r="287" spans="1:61" outlineLevel="2" x14ac:dyDescent="0.35">
      <c r="B287" s="7" t="s">
        <v>361</v>
      </c>
      <c r="D287" s="59" t="s">
        <v>233</v>
      </c>
      <c r="E287" s="43">
        <f t="shared" ref="E287:E288" si="1058">SUM(F287:BI287)</f>
        <v>-7960.5801313161173</v>
      </c>
      <c r="F287" s="30">
        <f>F259-F265-F284</f>
        <v>0</v>
      </c>
      <c r="G287" s="30">
        <f t="shared" ref="G287:BI287" si="1059">G259-G265-G284</f>
        <v>-368.75868853962163</v>
      </c>
      <c r="H287" s="30">
        <f t="shared" si="1059"/>
        <v>-376.13386231041409</v>
      </c>
      <c r="I287" s="30">
        <f t="shared" si="1059"/>
        <v>-383.65653955662236</v>
      </c>
      <c r="J287" s="30">
        <f t="shared" si="1059"/>
        <v>-63.201239035884242</v>
      </c>
      <c r="K287" s="30">
        <f t="shared" si="1059"/>
        <v>-89.284333148700597</v>
      </c>
      <c r="L287" s="30">
        <f t="shared" si="1059"/>
        <v>-97.347151576043217</v>
      </c>
      <c r="M287" s="30">
        <f t="shared" si="1059"/>
        <v>-100.27558510437831</v>
      </c>
      <c r="N287" s="30">
        <f t="shared" si="1059"/>
        <v>-103.27930959696049</v>
      </c>
      <c r="O287" s="30">
        <f t="shared" si="1059"/>
        <v>-106.36019687729252</v>
      </c>
      <c r="P287" s="30">
        <f t="shared" si="1059"/>
        <v>-109.52016550178473</v>
      </c>
      <c r="Q287" s="30">
        <f t="shared" si="1059"/>
        <v>-112.76118194892339</v>
      </c>
      <c r="R287" s="30">
        <f t="shared" si="1059"/>
        <v>-122.68766078090151</v>
      </c>
      <c r="S287" s="30">
        <f t="shared" si="1059"/>
        <v>-126.31671141678453</v>
      </c>
      <c r="T287" s="30">
        <f t="shared" si="1059"/>
        <v>-130.03852631562071</v>
      </c>
      <c r="U287" s="30">
        <f t="shared" si="1059"/>
        <v>-133.85540368213992</v>
      </c>
      <c r="V287" s="30">
        <f t="shared" si="1059"/>
        <v>-137.76969892653722</v>
      </c>
      <c r="W287" s="30">
        <f t="shared" si="1059"/>
        <v>-141.78382611574236</v>
      </c>
      <c r="X287" s="30">
        <f t="shared" si="1059"/>
        <v>-153.90705625924537</v>
      </c>
      <c r="Y287" s="30">
        <f t="shared" si="1059"/>
        <v>-158.38324636108285</v>
      </c>
      <c r="Z287" s="30">
        <f t="shared" si="1059"/>
        <v>-162.97320393729552</v>
      </c>
      <c r="AA287" s="30">
        <f t="shared" si="1059"/>
        <v>-167.67973858442465</v>
      </c>
      <c r="AB287" s="30">
        <f t="shared" si="1059"/>
        <v>-172.50572965399368</v>
      </c>
      <c r="AC287" s="30">
        <f t="shared" si="1059"/>
        <v>-177.45412801773739</v>
      </c>
      <c r="AD287" s="30">
        <f t="shared" si="1059"/>
        <v>-192.16209915916795</v>
      </c>
      <c r="AE287" s="30">
        <f t="shared" si="1059"/>
        <v>-197.65958293503706</v>
      </c>
      <c r="AF287" s="30">
        <f t="shared" si="1059"/>
        <v>-203.29602440198067</v>
      </c>
      <c r="AG287" s="30">
        <f t="shared" si="1059"/>
        <v>-209.07484536093858</v>
      </c>
      <c r="AH287" s="30">
        <f t="shared" si="1059"/>
        <v>-214.99955238177091</v>
      </c>
      <c r="AI287" s="30">
        <f t="shared" si="1059"/>
        <v>-221.07373894403474</v>
      </c>
      <c r="AJ287" s="30">
        <f t="shared" si="1059"/>
        <v>-238.81810317182368</v>
      </c>
      <c r="AK287" s="30">
        <f t="shared" si="1059"/>
        <v>-245.54358222711934</v>
      </c>
      <c r="AL287" s="30">
        <f t="shared" si="1059"/>
        <v>-252.4381701820983</v>
      </c>
      <c r="AM287" s="30">
        <f t="shared" si="1059"/>
        <v>-259.50602048545909</v>
      </c>
      <c r="AN287" s="30">
        <f t="shared" si="1059"/>
        <v>-266.75138929065309</v>
      </c>
      <c r="AO287" s="30">
        <f t="shared" si="1059"/>
        <v>-274.1786380453064</v>
      </c>
      <c r="AP287" s="30">
        <f t="shared" si="1059"/>
        <v>-295.48485550953353</v>
      </c>
      <c r="AQ287" s="30">
        <f t="shared" si="1059"/>
        <v>-303.68334149939022</v>
      </c>
      <c r="AR287" s="30">
        <f t="shared" si="1059"/>
        <v>-312.08695976626183</v>
      </c>
      <c r="AS287" s="30">
        <f t="shared" si="1059"/>
        <v>-320.70073680620794</v>
      </c>
      <c r="AT287" s="30">
        <f t="shared" si="1059"/>
        <v>-257.18930790120248</v>
      </c>
      <c r="AU287" s="30">
        <f t="shared" si="1059"/>
        <v>0</v>
      </c>
      <c r="AV287" s="30">
        <f t="shared" si="1059"/>
        <v>0</v>
      </c>
      <c r="AW287" s="30">
        <f t="shared" si="1059"/>
        <v>0</v>
      </c>
      <c r="AX287" s="30">
        <f t="shared" si="1059"/>
        <v>0</v>
      </c>
      <c r="AY287" s="30">
        <f t="shared" si="1059"/>
        <v>0</v>
      </c>
      <c r="AZ287" s="30">
        <f t="shared" si="1059"/>
        <v>0</v>
      </c>
      <c r="BA287" s="30">
        <f t="shared" si="1059"/>
        <v>0</v>
      </c>
      <c r="BB287" s="30">
        <f t="shared" si="1059"/>
        <v>0</v>
      </c>
      <c r="BC287" s="30">
        <f t="shared" si="1059"/>
        <v>0</v>
      </c>
      <c r="BD287" s="30">
        <f t="shared" si="1059"/>
        <v>0</v>
      </c>
      <c r="BE287" s="30">
        <f t="shared" si="1059"/>
        <v>0</v>
      </c>
      <c r="BF287" s="30">
        <f t="shared" si="1059"/>
        <v>0</v>
      </c>
      <c r="BG287" s="30">
        <f t="shared" si="1059"/>
        <v>0</v>
      </c>
      <c r="BH287" s="30">
        <f t="shared" si="1059"/>
        <v>0</v>
      </c>
      <c r="BI287" s="30">
        <f t="shared" si="1059"/>
        <v>0</v>
      </c>
    </row>
    <row r="288" spans="1:61" outlineLevel="2" x14ac:dyDescent="0.35">
      <c r="B288" s="7" t="s">
        <v>362</v>
      </c>
      <c r="D288" s="59" t="s">
        <v>233</v>
      </c>
      <c r="E288" s="43">
        <f t="shared" si="1058"/>
        <v>-7960.5801313161173</v>
      </c>
      <c r="F288" s="30">
        <f>F287-F273</f>
        <v>0</v>
      </c>
      <c r="G288" s="30">
        <f t="shared" ref="G288:BI288" si="1060">G287-G273</f>
        <v>-368.75868853962163</v>
      </c>
      <c r="H288" s="30">
        <f t="shared" si="1060"/>
        <v>-376.13386231041409</v>
      </c>
      <c r="I288" s="30">
        <f t="shared" si="1060"/>
        <v>-383.65653955662236</v>
      </c>
      <c r="J288" s="30">
        <f t="shared" si="1060"/>
        <v>-63.201239035884242</v>
      </c>
      <c r="K288" s="30">
        <f t="shared" si="1060"/>
        <v>-89.284333148700597</v>
      </c>
      <c r="L288" s="30">
        <f t="shared" si="1060"/>
        <v>-97.347151576043217</v>
      </c>
      <c r="M288" s="30">
        <f t="shared" si="1060"/>
        <v>-100.27558510437831</v>
      </c>
      <c r="N288" s="30">
        <f t="shared" si="1060"/>
        <v>-103.27930959696049</v>
      </c>
      <c r="O288" s="30">
        <f t="shared" si="1060"/>
        <v>-106.36019687729252</v>
      </c>
      <c r="P288" s="30">
        <f t="shared" si="1060"/>
        <v>-109.52016550178473</v>
      </c>
      <c r="Q288" s="30">
        <f t="shared" si="1060"/>
        <v>-112.76118194892339</v>
      </c>
      <c r="R288" s="30">
        <f t="shared" si="1060"/>
        <v>-122.68766078090151</v>
      </c>
      <c r="S288" s="30">
        <f t="shared" si="1060"/>
        <v>-126.31671141678453</v>
      </c>
      <c r="T288" s="30">
        <f t="shared" si="1060"/>
        <v>-130.03852631562071</v>
      </c>
      <c r="U288" s="30">
        <f t="shared" si="1060"/>
        <v>-133.85540368213992</v>
      </c>
      <c r="V288" s="30">
        <f t="shared" si="1060"/>
        <v>-137.76969892653722</v>
      </c>
      <c r="W288" s="30">
        <f t="shared" si="1060"/>
        <v>-141.78382611574236</v>
      </c>
      <c r="X288" s="30">
        <f t="shared" si="1060"/>
        <v>-153.90705625924537</v>
      </c>
      <c r="Y288" s="30">
        <f t="shared" si="1060"/>
        <v>-158.38324636108285</v>
      </c>
      <c r="Z288" s="30">
        <f t="shared" si="1060"/>
        <v>-162.97320393729552</v>
      </c>
      <c r="AA288" s="30">
        <f t="shared" si="1060"/>
        <v>-167.67973858442465</v>
      </c>
      <c r="AB288" s="30">
        <f t="shared" si="1060"/>
        <v>-172.50572965399368</v>
      </c>
      <c r="AC288" s="30">
        <f t="shared" si="1060"/>
        <v>-177.45412801773739</v>
      </c>
      <c r="AD288" s="30">
        <f t="shared" si="1060"/>
        <v>-192.16209915916795</v>
      </c>
      <c r="AE288" s="30">
        <f t="shared" si="1060"/>
        <v>-197.65958293503706</v>
      </c>
      <c r="AF288" s="30">
        <f t="shared" si="1060"/>
        <v>-203.29602440198067</v>
      </c>
      <c r="AG288" s="30">
        <f t="shared" si="1060"/>
        <v>-209.07484536093858</v>
      </c>
      <c r="AH288" s="30">
        <f t="shared" si="1060"/>
        <v>-214.99955238177091</v>
      </c>
      <c r="AI288" s="30">
        <f t="shared" si="1060"/>
        <v>-221.07373894403474</v>
      </c>
      <c r="AJ288" s="30">
        <f t="shared" si="1060"/>
        <v>-238.81810317182368</v>
      </c>
      <c r="AK288" s="30">
        <f t="shared" si="1060"/>
        <v>-245.54358222711934</v>
      </c>
      <c r="AL288" s="30">
        <f t="shared" si="1060"/>
        <v>-252.4381701820983</v>
      </c>
      <c r="AM288" s="30">
        <f t="shared" si="1060"/>
        <v>-259.50602048545909</v>
      </c>
      <c r="AN288" s="30">
        <f t="shared" si="1060"/>
        <v>-266.75138929065309</v>
      </c>
      <c r="AO288" s="30">
        <f t="shared" si="1060"/>
        <v>-274.1786380453064</v>
      </c>
      <c r="AP288" s="30">
        <f t="shared" si="1060"/>
        <v>-295.48485550953353</v>
      </c>
      <c r="AQ288" s="30">
        <f t="shared" si="1060"/>
        <v>-303.68334149939022</v>
      </c>
      <c r="AR288" s="30">
        <f t="shared" si="1060"/>
        <v>-312.08695976626183</v>
      </c>
      <c r="AS288" s="30">
        <f t="shared" si="1060"/>
        <v>-320.70073680620794</v>
      </c>
      <c r="AT288" s="30">
        <f t="shared" si="1060"/>
        <v>-257.18930790120248</v>
      </c>
      <c r="AU288" s="30">
        <f t="shared" si="1060"/>
        <v>0</v>
      </c>
      <c r="AV288" s="30">
        <f t="shared" si="1060"/>
        <v>0</v>
      </c>
      <c r="AW288" s="30">
        <f t="shared" si="1060"/>
        <v>0</v>
      </c>
      <c r="AX288" s="30">
        <f t="shared" si="1060"/>
        <v>0</v>
      </c>
      <c r="AY288" s="30">
        <f t="shared" si="1060"/>
        <v>0</v>
      </c>
      <c r="AZ288" s="30">
        <f t="shared" si="1060"/>
        <v>0</v>
      </c>
      <c r="BA288" s="30">
        <f t="shared" si="1060"/>
        <v>0</v>
      </c>
      <c r="BB288" s="30">
        <f t="shared" si="1060"/>
        <v>0</v>
      </c>
      <c r="BC288" s="30">
        <f t="shared" si="1060"/>
        <v>0</v>
      </c>
      <c r="BD288" s="30">
        <f t="shared" si="1060"/>
        <v>0</v>
      </c>
      <c r="BE288" s="30">
        <f t="shared" si="1060"/>
        <v>0</v>
      </c>
      <c r="BF288" s="30">
        <f t="shared" si="1060"/>
        <v>0</v>
      </c>
      <c r="BG288" s="30">
        <f t="shared" si="1060"/>
        <v>0</v>
      </c>
      <c r="BH288" s="30">
        <f t="shared" si="1060"/>
        <v>0</v>
      </c>
      <c r="BI288" s="30">
        <f t="shared" si="1060"/>
        <v>0</v>
      </c>
    </row>
    <row r="289" spans="1:61" outlineLevel="2" x14ac:dyDescent="0.35">
      <c r="B289" s="7" t="s">
        <v>363</v>
      </c>
      <c r="D289" s="59" t="s">
        <v>233</v>
      </c>
      <c r="E289" s="43">
        <f t="shared" ref="E289:E290" si="1061">SUM(F289:BI289)</f>
        <v>-8300.5194755384382</v>
      </c>
      <c r="F289" s="30">
        <f>F281+F285</f>
        <v>0</v>
      </c>
      <c r="G289" s="30">
        <f t="shared" ref="G289:BI289" si="1062">G281+G285</f>
        <v>-389.42845532990719</v>
      </c>
      <c r="H289" s="30">
        <f t="shared" si="1062"/>
        <v>-396.2423442231252</v>
      </c>
      <c r="I289" s="30">
        <f t="shared" si="1062"/>
        <v>-403.79957700439729</v>
      </c>
      <c r="J289" s="30">
        <f t="shared" si="1062"/>
        <v>-64.713713594261876</v>
      </c>
      <c r="K289" s="30">
        <f t="shared" si="1062"/>
        <v>-92.298561520443002</v>
      </c>
      <c r="L289" s="30">
        <f t="shared" si="1062"/>
        <v>-100.77426107467301</v>
      </c>
      <c r="M289" s="30">
        <f t="shared" si="1062"/>
        <v>-103.89360101588895</v>
      </c>
      <c r="N289" s="30">
        <f t="shared" si="1062"/>
        <v>-107.08482536876188</v>
      </c>
      <c r="O289" s="30">
        <f t="shared" si="1062"/>
        <v>-110.35053764031798</v>
      </c>
      <c r="P289" s="30">
        <f t="shared" si="1062"/>
        <v>-113.69332494582252</v>
      </c>
      <c r="Q289" s="30">
        <f t="shared" si="1062"/>
        <v>-117.11576574893004</v>
      </c>
      <c r="R289" s="30">
        <f t="shared" si="1062"/>
        <v>-127.49891504728895</v>
      </c>
      <c r="S289" s="30">
        <f t="shared" si="1062"/>
        <v>-131.31743263584025</v>
      </c>
      <c r="T289" s="30">
        <f t="shared" si="1062"/>
        <v>-135.2291035394349</v>
      </c>
      <c r="U289" s="30">
        <f t="shared" si="1062"/>
        <v>-139.23667046184897</v>
      </c>
      <c r="V289" s="30">
        <f t="shared" si="1062"/>
        <v>-143.34290109198474</v>
      </c>
      <c r="W289" s="30">
        <f t="shared" si="1062"/>
        <v>-147.5505930722843</v>
      </c>
      <c r="X289" s="30">
        <f t="shared" si="1062"/>
        <v>-160.20417943524288</v>
      </c>
      <c r="Y289" s="30">
        <f t="shared" si="1062"/>
        <v>-164.88890386147452</v>
      </c>
      <c r="Z289" s="30">
        <f t="shared" si="1062"/>
        <v>-169.69029842747432</v>
      </c>
      <c r="AA289" s="30">
        <f t="shared" si="1062"/>
        <v>-174.61147637531991</v>
      </c>
      <c r="AB289" s="30">
        <f t="shared" si="1062"/>
        <v>-179.65560520544778</v>
      </c>
      <c r="AC289" s="30">
        <f t="shared" si="1062"/>
        <v>-184.82591035375964</v>
      </c>
      <c r="AD289" s="30">
        <f t="shared" si="1062"/>
        <v>-200.1626713534302</v>
      </c>
      <c r="AE289" s="30">
        <f t="shared" si="1062"/>
        <v>-205.90271836398722</v>
      </c>
      <c r="AF289" s="30">
        <f t="shared" si="1062"/>
        <v>-211.78655394763533</v>
      </c>
      <c r="AG289" s="30">
        <f t="shared" si="1062"/>
        <v>-217.8178428333361</v>
      </c>
      <c r="AH289" s="30">
        <f t="shared" si="1062"/>
        <v>-224.00032826537162</v>
      </c>
      <c r="AI289" s="30">
        <f t="shared" si="1062"/>
        <v>-230.33783521141788</v>
      </c>
      <c r="AJ289" s="30">
        <f t="shared" si="1062"/>
        <v>-248.83287274228573</v>
      </c>
      <c r="AK289" s="30">
        <f t="shared" si="1062"/>
        <v>-255.8477016499192</v>
      </c>
      <c r="AL289" s="30">
        <f t="shared" si="1062"/>
        <v>-263.03820136037029</v>
      </c>
      <c r="AM289" s="30">
        <f t="shared" si="1062"/>
        <v>-270.40875291033581</v>
      </c>
      <c r="AN289" s="30">
        <f t="shared" si="1062"/>
        <v>-277.96383912147149</v>
      </c>
      <c r="AO289" s="30">
        <f t="shared" si="1062"/>
        <v>-285.70804781852729</v>
      </c>
      <c r="AP289" s="30">
        <f t="shared" si="1062"/>
        <v>-307.91125091134842</v>
      </c>
      <c r="AQ289" s="30">
        <f t="shared" si="1062"/>
        <v>-316.45833609979422</v>
      </c>
      <c r="AR289" s="30">
        <f t="shared" si="1062"/>
        <v>-325.2188767000207</v>
      </c>
      <c r="AS289" s="30">
        <f t="shared" si="1062"/>
        <v>-334.19813885973929</v>
      </c>
      <c r="AT289" s="30">
        <f t="shared" si="1062"/>
        <v>-267.47855041551793</v>
      </c>
      <c r="AU289" s="30">
        <f t="shared" si="1062"/>
        <v>0</v>
      </c>
      <c r="AV289" s="30">
        <f t="shared" si="1062"/>
        <v>0</v>
      </c>
      <c r="AW289" s="30">
        <f t="shared" si="1062"/>
        <v>0</v>
      </c>
      <c r="AX289" s="30">
        <f t="shared" si="1062"/>
        <v>0</v>
      </c>
      <c r="AY289" s="30">
        <f t="shared" si="1062"/>
        <v>0</v>
      </c>
      <c r="AZ289" s="30">
        <f t="shared" si="1062"/>
        <v>0</v>
      </c>
      <c r="BA289" s="30">
        <f t="shared" si="1062"/>
        <v>0</v>
      </c>
      <c r="BB289" s="30">
        <f t="shared" si="1062"/>
        <v>0</v>
      </c>
      <c r="BC289" s="30">
        <f t="shared" si="1062"/>
        <v>0</v>
      </c>
      <c r="BD289" s="30">
        <f t="shared" si="1062"/>
        <v>0</v>
      </c>
      <c r="BE289" s="30">
        <f t="shared" si="1062"/>
        <v>0</v>
      </c>
      <c r="BF289" s="30">
        <f t="shared" si="1062"/>
        <v>0</v>
      </c>
      <c r="BG289" s="30">
        <f t="shared" si="1062"/>
        <v>0</v>
      </c>
      <c r="BH289" s="30">
        <f t="shared" si="1062"/>
        <v>0</v>
      </c>
      <c r="BI289" s="30">
        <f t="shared" si="1062"/>
        <v>0</v>
      </c>
    </row>
    <row r="290" spans="1:61" outlineLevel="2" x14ac:dyDescent="0.35">
      <c r="B290" s="7" t="s">
        <v>364</v>
      </c>
      <c r="D290" s="59" t="s">
        <v>233</v>
      </c>
      <c r="E290" s="43">
        <f t="shared" si="1061"/>
        <v>-8300.5194755384382</v>
      </c>
      <c r="F290" s="9">
        <f>F289-F315+F316</f>
        <v>0</v>
      </c>
      <c r="G290" s="9">
        <f t="shared" ref="G290:BI290" si="1063">G289-G315+G316</f>
        <v>-399.42845532990719</v>
      </c>
      <c r="H290" s="9">
        <f t="shared" si="1063"/>
        <v>-396.2423442231252</v>
      </c>
      <c r="I290" s="9">
        <f t="shared" si="1063"/>
        <v>-403.79957700439729</v>
      </c>
      <c r="J290" s="9">
        <f t="shared" si="1063"/>
        <v>-64.713713594261876</v>
      </c>
      <c r="K290" s="9">
        <f t="shared" si="1063"/>
        <v>-92.298561520443002</v>
      </c>
      <c r="L290" s="9">
        <f t="shared" si="1063"/>
        <v>-100.77426107467301</v>
      </c>
      <c r="M290" s="9">
        <f t="shared" si="1063"/>
        <v>-103.89360101588895</v>
      </c>
      <c r="N290" s="9">
        <f t="shared" si="1063"/>
        <v>-107.08482536876188</v>
      </c>
      <c r="O290" s="9">
        <f t="shared" si="1063"/>
        <v>-110.35053764031798</v>
      </c>
      <c r="P290" s="9">
        <f t="shared" si="1063"/>
        <v>-113.69332494582252</v>
      </c>
      <c r="Q290" s="9">
        <f t="shared" si="1063"/>
        <v>-117.11576574893004</v>
      </c>
      <c r="R290" s="9">
        <f t="shared" si="1063"/>
        <v>-127.49891504728896</v>
      </c>
      <c r="S290" s="9">
        <f t="shared" si="1063"/>
        <v>-131.31743263584025</v>
      </c>
      <c r="T290" s="9">
        <f t="shared" si="1063"/>
        <v>-135.2291035394349</v>
      </c>
      <c r="U290" s="9">
        <f t="shared" si="1063"/>
        <v>-139.23667046184897</v>
      </c>
      <c r="V290" s="9">
        <f t="shared" si="1063"/>
        <v>-143.34290109198474</v>
      </c>
      <c r="W290" s="9">
        <f t="shared" si="1063"/>
        <v>-147.5505930722843</v>
      </c>
      <c r="X290" s="9">
        <f t="shared" si="1063"/>
        <v>-160.20417943524288</v>
      </c>
      <c r="Y290" s="9">
        <f t="shared" si="1063"/>
        <v>-164.88890386147452</v>
      </c>
      <c r="Z290" s="9">
        <f t="shared" si="1063"/>
        <v>-169.69029842747432</v>
      </c>
      <c r="AA290" s="9">
        <f t="shared" si="1063"/>
        <v>-174.61147637531991</v>
      </c>
      <c r="AB290" s="9">
        <f t="shared" si="1063"/>
        <v>-179.65560520544778</v>
      </c>
      <c r="AC290" s="9">
        <f t="shared" si="1063"/>
        <v>-184.82591035375964</v>
      </c>
      <c r="AD290" s="9">
        <f t="shared" si="1063"/>
        <v>-200.1626713534302</v>
      </c>
      <c r="AE290" s="9">
        <f t="shared" si="1063"/>
        <v>-205.90271836398722</v>
      </c>
      <c r="AF290" s="9">
        <f t="shared" si="1063"/>
        <v>-211.78655394763533</v>
      </c>
      <c r="AG290" s="9">
        <f t="shared" si="1063"/>
        <v>-217.8178428333361</v>
      </c>
      <c r="AH290" s="9">
        <f t="shared" si="1063"/>
        <v>-224.00032826537162</v>
      </c>
      <c r="AI290" s="9">
        <f t="shared" si="1063"/>
        <v>-230.33783521141788</v>
      </c>
      <c r="AJ290" s="9">
        <f t="shared" si="1063"/>
        <v>-248.83287274228576</v>
      </c>
      <c r="AK290" s="9">
        <f t="shared" si="1063"/>
        <v>-255.8477016499192</v>
      </c>
      <c r="AL290" s="9">
        <f t="shared" si="1063"/>
        <v>-263.03820136037029</v>
      </c>
      <c r="AM290" s="9">
        <f t="shared" si="1063"/>
        <v>-270.40875291033581</v>
      </c>
      <c r="AN290" s="9">
        <f t="shared" si="1063"/>
        <v>-277.96383912147149</v>
      </c>
      <c r="AO290" s="9">
        <f t="shared" si="1063"/>
        <v>-285.70804781852729</v>
      </c>
      <c r="AP290" s="9">
        <f t="shared" si="1063"/>
        <v>-307.91125091134842</v>
      </c>
      <c r="AQ290" s="9">
        <f t="shared" si="1063"/>
        <v>-316.45833609979422</v>
      </c>
      <c r="AR290" s="9">
        <f t="shared" si="1063"/>
        <v>-325.2188767000207</v>
      </c>
      <c r="AS290" s="9">
        <f t="shared" si="1063"/>
        <v>-334.19813885973929</v>
      </c>
      <c r="AT290" s="9">
        <f t="shared" si="1063"/>
        <v>-257.47855041551793</v>
      </c>
      <c r="AU290" s="9">
        <f t="shared" si="1063"/>
        <v>0</v>
      </c>
      <c r="AV290" s="9">
        <f t="shared" si="1063"/>
        <v>0</v>
      </c>
      <c r="AW290" s="9">
        <f t="shared" si="1063"/>
        <v>0</v>
      </c>
      <c r="AX290" s="9">
        <f t="shared" si="1063"/>
        <v>0</v>
      </c>
      <c r="AY290" s="9">
        <f t="shared" si="1063"/>
        <v>0</v>
      </c>
      <c r="AZ290" s="9">
        <f t="shared" si="1063"/>
        <v>0</v>
      </c>
      <c r="BA290" s="9">
        <f t="shared" si="1063"/>
        <v>0</v>
      </c>
      <c r="BB290" s="9">
        <f t="shared" si="1063"/>
        <v>0</v>
      </c>
      <c r="BC290" s="9">
        <f t="shared" si="1063"/>
        <v>0</v>
      </c>
      <c r="BD290" s="9">
        <f t="shared" si="1063"/>
        <v>0</v>
      </c>
      <c r="BE290" s="9">
        <f t="shared" si="1063"/>
        <v>0</v>
      </c>
      <c r="BF290" s="9">
        <f t="shared" si="1063"/>
        <v>0</v>
      </c>
      <c r="BG290" s="9">
        <f t="shared" si="1063"/>
        <v>0</v>
      </c>
      <c r="BH290" s="9">
        <f t="shared" si="1063"/>
        <v>0</v>
      </c>
      <c r="BI290" s="9">
        <f t="shared" si="1063"/>
        <v>0</v>
      </c>
    </row>
    <row r="291" spans="1:61" outlineLevel="2" x14ac:dyDescent="0.35">
      <c r="E291" s="43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</row>
    <row r="292" spans="1:61" ht="15" outlineLevel="2" thickBot="1" x14ac:dyDescent="0.4">
      <c r="A292" s="22" t="s">
        <v>365</v>
      </c>
      <c r="B292" s="22"/>
      <c r="C292" s="23"/>
      <c r="D292" s="23"/>
      <c r="E292" s="46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</row>
    <row r="293" spans="1:61" outlineLevel="2" x14ac:dyDescent="0.35">
      <c r="C293" t="s">
        <v>240</v>
      </c>
      <c r="D293" s="59" t="s">
        <v>233</v>
      </c>
      <c r="E293" s="43">
        <f t="shared" ref="E293:E296" si="1064">SUM(F293:BI293)</f>
        <v>0</v>
      </c>
      <c r="F293" s="9">
        <f>E362+E364</f>
        <v>0</v>
      </c>
      <c r="G293" s="9">
        <f>IFERROR(F296,"")</f>
        <v>0</v>
      </c>
      <c r="H293" s="9">
        <f t="shared" ref="H293" si="1065">IFERROR(G296,"")</f>
        <v>0</v>
      </c>
      <c r="I293" s="9">
        <f t="shared" ref="I293" si="1066">IFERROR(H296,"")</f>
        <v>0</v>
      </c>
      <c r="J293" s="9">
        <f t="shared" ref="J293" si="1067">IFERROR(I296,"")</f>
        <v>0</v>
      </c>
      <c r="K293" s="9">
        <f t="shared" ref="K293" si="1068">IFERROR(J296,"")</f>
        <v>0</v>
      </c>
      <c r="L293" s="9">
        <f t="shared" ref="L293" si="1069">IFERROR(K296,"")</f>
        <v>0</v>
      </c>
      <c r="M293" s="9">
        <f t="shared" ref="M293" si="1070">IFERROR(L296,"")</f>
        <v>0</v>
      </c>
      <c r="N293" s="9">
        <f t="shared" ref="N293" si="1071">IFERROR(M296,"")</f>
        <v>0</v>
      </c>
      <c r="O293" s="9">
        <f t="shared" ref="O293" si="1072">IFERROR(N296,"")</f>
        <v>0</v>
      </c>
      <c r="P293" s="9">
        <f t="shared" ref="P293" si="1073">IFERROR(O296,"")</f>
        <v>0</v>
      </c>
      <c r="Q293" s="9">
        <f t="shared" ref="Q293" si="1074">IFERROR(P296,"")</f>
        <v>0</v>
      </c>
      <c r="R293" s="9">
        <f t="shared" ref="R293" si="1075">IFERROR(Q296,"")</f>
        <v>0</v>
      </c>
      <c r="S293" s="9">
        <f t="shared" ref="S293" si="1076">IFERROR(R296,"")</f>
        <v>0</v>
      </c>
      <c r="T293" s="9">
        <f t="shared" ref="T293" si="1077">IFERROR(S296,"")</f>
        <v>0</v>
      </c>
      <c r="U293" s="9">
        <f t="shared" ref="U293" si="1078">IFERROR(T296,"")</f>
        <v>0</v>
      </c>
      <c r="V293" s="9">
        <f t="shared" ref="V293" si="1079">IFERROR(U296,"")</f>
        <v>0</v>
      </c>
      <c r="W293" s="9">
        <f t="shared" ref="W293" si="1080">IFERROR(V296,"")</f>
        <v>0</v>
      </c>
      <c r="X293" s="9">
        <f t="shared" ref="X293" si="1081">IFERROR(W296,"")</f>
        <v>0</v>
      </c>
      <c r="Y293" s="9">
        <f t="shared" ref="Y293" si="1082">IFERROR(X296,"")</f>
        <v>0</v>
      </c>
      <c r="Z293" s="9">
        <f t="shared" ref="Z293" si="1083">IFERROR(Y296,"")</f>
        <v>0</v>
      </c>
      <c r="AA293" s="9">
        <f t="shared" ref="AA293" si="1084">IFERROR(Z296,"")</f>
        <v>0</v>
      </c>
      <c r="AB293" s="9">
        <f t="shared" ref="AB293" si="1085">IFERROR(AA296,"")</f>
        <v>0</v>
      </c>
      <c r="AC293" s="9">
        <f t="shared" ref="AC293" si="1086">IFERROR(AB296,"")</f>
        <v>0</v>
      </c>
      <c r="AD293" s="9">
        <f t="shared" ref="AD293" si="1087">IFERROR(AC296,"")</f>
        <v>0</v>
      </c>
      <c r="AE293" s="9">
        <f t="shared" ref="AE293" si="1088">IFERROR(AD296,"")</f>
        <v>0</v>
      </c>
      <c r="AF293" s="9">
        <f t="shared" ref="AF293" si="1089">IFERROR(AE296,"")</f>
        <v>0</v>
      </c>
      <c r="AG293" s="9">
        <f t="shared" ref="AG293" si="1090">IFERROR(AF296,"")</f>
        <v>0</v>
      </c>
      <c r="AH293" s="9">
        <f t="shared" ref="AH293" si="1091">IFERROR(AG296,"")</f>
        <v>0</v>
      </c>
      <c r="AI293" s="9">
        <f t="shared" ref="AI293" si="1092">IFERROR(AH296,"")</f>
        <v>0</v>
      </c>
      <c r="AJ293" s="9">
        <f t="shared" ref="AJ293" si="1093">IFERROR(AI296,"")</f>
        <v>0</v>
      </c>
      <c r="AK293" s="9">
        <f t="shared" ref="AK293" si="1094">IFERROR(AJ296,"")</f>
        <v>0</v>
      </c>
      <c r="AL293" s="9">
        <f t="shared" ref="AL293" si="1095">IFERROR(AK296,"")</f>
        <v>0</v>
      </c>
      <c r="AM293" s="9">
        <f t="shared" ref="AM293" si="1096">IFERROR(AL296,"")</f>
        <v>0</v>
      </c>
      <c r="AN293" s="9">
        <f t="shared" ref="AN293" si="1097">IFERROR(AM296,"")</f>
        <v>0</v>
      </c>
      <c r="AO293" s="9">
        <f t="shared" ref="AO293" si="1098">IFERROR(AN296,"")</f>
        <v>0</v>
      </c>
      <c r="AP293" s="9">
        <f t="shared" ref="AP293" si="1099">IFERROR(AO296,"")</f>
        <v>0</v>
      </c>
      <c r="AQ293" s="9">
        <f t="shared" ref="AQ293" si="1100">IFERROR(AP296,"")</f>
        <v>0</v>
      </c>
      <c r="AR293" s="9">
        <f t="shared" ref="AR293" si="1101">IFERROR(AQ296,"")</f>
        <v>0</v>
      </c>
      <c r="AS293" s="9">
        <f t="shared" ref="AS293" si="1102">IFERROR(AR296,"")</f>
        <v>0</v>
      </c>
      <c r="AT293" s="9">
        <f t="shared" ref="AT293" si="1103">IFERROR(AS296,"")</f>
        <v>0</v>
      </c>
      <c r="AU293" s="9">
        <f t="shared" ref="AU293" si="1104">IFERROR(AT296,"")</f>
        <v>0</v>
      </c>
      <c r="AV293" s="9">
        <f t="shared" ref="AV293" si="1105">IFERROR(AU296,"")</f>
        <v>0</v>
      </c>
      <c r="AW293" s="9">
        <f t="shared" ref="AW293" si="1106">IFERROR(AV296,"")</f>
        <v>0</v>
      </c>
      <c r="AX293" s="9">
        <f t="shared" ref="AX293" si="1107">IFERROR(AW296,"")</f>
        <v>0</v>
      </c>
      <c r="AY293" s="9">
        <f t="shared" ref="AY293" si="1108">IFERROR(AX296,"")</f>
        <v>0</v>
      </c>
      <c r="AZ293" s="9">
        <f t="shared" ref="AZ293" si="1109">IFERROR(AY296,"")</f>
        <v>0</v>
      </c>
      <c r="BA293" s="9">
        <f t="shared" ref="BA293" si="1110">IFERROR(AZ296,"")</f>
        <v>0</v>
      </c>
      <c r="BB293" s="9">
        <f t="shared" ref="BB293" si="1111">IFERROR(BA296,"")</f>
        <v>0</v>
      </c>
      <c r="BC293" s="9">
        <f t="shared" ref="BC293" si="1112">IFERROR(BB296,"")</f>
        <v>0</v>
      </c>
      <c r="BD293" s="9">
        <f t="shared" ref="BD293" si="1113">IFERROR(BC296,"")</f>
        <v>0</v>
      </c>
      <c r="BE293" s="9">
        <f t="shared" ref="BE293" si="1114">IFERROR(BD296,"")</f>
        <v>0</v>
      </c>
      <c r="BF293" s="9">
        <f t="shared" ref="BF293" si="1115">IFERROR(BE296,"")</f>
        <v>0</v>
      </c>
      <c r="BG293" s="9">
        <f t="shared" ref="BG293" si="1116">IFERROR(BF296,"")</f>
        <v>0</v>
      </c>
      <c r="BH293" s="9">
        <f t="shared" ref="BH293" si="1117">IFERROR(BG296,"")</f>
        <v>0</v>
      </c>
      <c r="BI293" s="9">
        <f t="shared" ref="BI293" si="1118">IFERROR(BH296,"")</f>
        <v>0</v>
      </c>
    </row>
    <row r="294" spans="1:61" outlineLevel="2" x14ac:dyDescent="0.35">
      <c r="C294" t="s">
        <v>366</v>
      </c>
      <c r="D294" s="59" t="s">
        <v>233</v>
      </c>
      <c r="E294" s="43">
        <f t="shared" si="1064"/>
        <v>0</v>
      </c>
      <c r="F294" s="9">
        <f>IF(F281&lt;=0,0,MAX(0,-F290))</f>
        <v>0</v>
      </c>
      <c r="G294" s="9">
        <f t="shared" ref="G294:BI294" si="1119">IF(G281&lt;=0,0,MAX(0,-G290))</f>
        <v>0</v>
      </c>
      <c r="H294" s="9">
        <f t="shared" si="1119"/>
        <v>0</v>
      </c>
      <c r="I294" s="9">
        <f t="shared" si="1119"/>
        <v>0</v>
      </c>
      <c r="J294" s="9">
        <f t="shared" si="1119"/>
        <v>0</v>
      </c>
      <c r="K294" s="9">
        <f t="shared" si="1119"/>
        <v>0</v>
      </c>
      <c r="L294" s="9">
        <f t="shared" si="1119"/>
        <v>0</v>
      </c>
      <c r="M294" s="9">
        <f t="shared" si="1119"/>
        <v>0</v>
      </c>
      <c r="N294" s="9">
        <f t="shared" si="1119"/>
        <v>0</v>
      </c>
      <c r="O294" s="9">
        <f t="shared" si="1119"/>
        <v>0</v>
      </c>
      <c r="P294" s="9">
        <f t="shared" si="1119"/>
        <v>0</v>
      </c>
      <c r="Q294" s="9">
        <f t="shared" si="1119"/>
        <v>0</v>
      </c>
      <c r="R294" s="9">
        <f t="shared" si="1119"/>
        <v>0</v>
      </c>
      <c r="S294" s="9">
        <f t="shared" si="1119"/>
        <v>0</v>
      </c>
      <c r="T294" s="9">
        <f t="shared" si="1119"/>
        <v>0</v>
      </c>
      <c r="U294" s="9">
        <f t="shared" si="1119"/>
        <v>0</v>
      </c>
      <c r="V294" s="9">
        <f t="shared" si="1119"/>
        <v>0</v>
      </c>
      <c r="W294" s="9">
        <f t="shared" si="1119"/>
        <v>0</v>
      </c>
      <c r="X294" s="9">
        <f t="shared" si="1119"/>
        <v>0</v>
      </c>
      <c r="Y294" s="9">
        <f t="shared" si="1119"/>
        <v>0</v>
      </c>
      <c r="Z294" s="9">
        <f t="shared" si="1119"/>
        <v>0</v>
      </c>
      <c r="AA294" s="9">
        <f t="shared" si="1119"/>
        <v>0</v>
      </c>
      <c r="AB294" s="9">
        <f t="shared" si="1119"/>
        <v>0</v>
      </c>
      <c r="AC294" s="9">
        <f t="shared" si="1119"/>
        <v>0</v>
      </c>
      <c r="AD294" s="9">
        <f t="shared" si="1119"/>
        <v>0</v>
      </c>
      <c r="AE294" s="9">
        <f t="shared" si="1119"/>
        <v>0</v>
      </c>
      <c r="AF294" s="9">
        <f t="shared" si="1119"/>
        <v>0</v>
      </c>
      <c r="AG294" s="9">
        <f t="shared" si="1119"/>
        <v>0</v>
      </c>
      <c r="AH294" s="9">
        <f t="shared" si="1119"/>
        <v>0</v>
      </c>
      <c r="AI294" s="9">
        <f t="shared" si="1119"/>
        <v>0</v>
      </c>
      <c r="AJ294" s="9">
        <f t="shared" si="1119"/>
        <v>0</v>
      </c>
      <c r="AK294" s="9">
        <f t="shared" si="1119"/>
        <v>0</v>
      </c>
      <c r="AL294" s="9">
        <f t="shared" si="1119"/>
        <v>0</v>
      </c>
      <c r="AM294" s="9">
        <f t="shared" si="1119"/>
        <v>0</v>
      </c>
      <c r="AN294" s="9">
        <f t="shared" si="1119"/>
        <v>0</v>
      </c>
      <c r="AO294" s="9">
        <f t="shared" si="1119"/>
        <v>0</v>
      </c>
      <c r="AP294" s="9">
        <f t="shared" si="1119"/>
        <v>0</v>
      </c>
      <c r="AQ294" s="9">
        <f t="shared" si="1119"/>
        <v>0</v>
      </c>
      <c r="AR294" s="9">
        <f t="shared" si="1119"/>
        <v>0</v>
      </c>
      <c r="AS294" s="9">
        <f t="shared" si="1119"/>
        <v>0</v>
      </c>
      <c r="AT294" s="9">
        <f t="shared" si="1119"/>
        <v>0</v>
      </c>
      <c r="AU294" s="9">
        <f t="shared" si="1119"/>
        <v>0</v>
      </c>
      <c r="AV294" s="9">
        <f t="shared" si="1119"/>
        <v>0</v>
      </c>
      <c r="AW294" s="9">
        <f t="shared" si="1119"/>
        <v>0</v>
      </c>
      <c r="AX294" s="9">
        <f t="shared" si="1119"/>
        <v>0</v>
      </c>
      <c r="AY294" s="9">
        <f t="shared" si="1119"/>
        <v>0</v>
      </c>
      <c r="AZ294" s="9">
        <f t="shared" si="1119"/>
        <v>0</v>
      </c>
      <c r="BA294" s="9">
        <f t="shared" si="1119"/>
        <v>0</v>
      </c>
      <c r="BB294" s="9">
        <f t="shared" si="1119"/>
        <v>0</v>
      </c>
      <c r="BC294" s="9">
        <f t="shared" si="1119"/>
        <v>0</v>
      </c>
      <c r="BD294" s="9">
        <f t="shared" si="1119"/>
        <v>0</v>
      </c>
      <c r="BE294" s="9">
        <f t="shared" si="1119"/>
        <v>0</v>
      </c>
      <c r="BF294" s="9">
        <f t="shared" si="1119"/>
        <v>0</v>
      </c>
      <c r="BG294" s="9">
        <f t="shared" si="1119"/>
        <v>0</v>
      </c>
      <c r="BH294" s="9">
        <f t="shared" si="1119"/>
        <v>0</v>
      </c>
      <c r="BI294" s="9">
        <f t="shared" si="1119"/>
        <v>0</v>
      </c>
    </row>
    <row r="295" spans="1:61" outlineLevel="2" x14ac:dyDescent="0.35">
      <c r="C295" t="s">
        <v>367</v>
      </c>
      <c r="D295" s="59" t="s">
        <v>233</v>
      </c>
      <c r="E295" s="43">
        <f t="shared" si="1064"/>
        <v>0</v>
      </c>
      <c r="F295" s="9">
        <f t="shared" ref="F295:AK295" si="1120">IF(F2=year_stop,F293+F294,IF(F294&gt;0,0,MAX(0,MIN(F293,F290))))</f>
        <v>0</v>
      </c>
      <c r="G295" s="9">
        <f t="shared" si="1120"/>
        <v>0</v>
      </c>
      <c r="H295" s="9">
        <f t="shared" si="1120"/>
        <v>0</v>
      </c>
      <c r="I295" s="9">
        <f t="shared" si="1120"/>
        <v>0</v>
      </c>
      <c r="J295" s="9">
        <f t="shared" si="1120"/>
        <v>0</v>
      </c>
      <c r="K295" s="9">
        <f t="shared" si="1120"/>
        <v>0</v>
      </c>
      <c r="L295" s="9">
        <f t="shared" si="1120"/>
        <v>0</v>
      </c>
      <c r="M295" s="9">
        <f t="shared" si="1120"/>
        <v>0</v>
      </c>
      <c r="N295" s="9">
        <f t="shared" si="1120"/>
        <v>0</v>
      </c>
      <c r="O295" s="9">
        <f t="shared" si="1120"/>
        <v>0</v>
      </c>
      <c r="P295" s="9">
        <f t="shared" si="1120"/>
        <v>0</v>
      </c>
      <c r="Q295" s="9">
        <f t="shared" si="1120"/>
        <v>0</v>
      </c>
      <c r="R295" s="9">
        <f t="shared" si="1120"/>
        <v>0</v>
      </c>
      <c r="S295" s="9">
        <f t="shared" si="1120"/>
        <v>0</v>
      </c>
      <c r="T295" s="9">
        <f t="shared" si="1120"/>
        <v>0</v>
      </c>
      <c r="U295" s="9">
        <f t="shared" si="1120"/>
        <v>0</v>
      </c>
      <c r="V295" s="9">
        <f t="shared" si="1120"/>
        <v>0</v>
      </c>
      <c r="W295" s="9">
        <f t="shared" si="1120"/>
        <v>0</v>
      </c>
      <c r="X295" s="9">
        <f t="shared" si="1120"/>
        <v>0</v>
      </c>
      <c r="Y295" s="9">
        <f t="shared" si="1120"/>
        <v>0</v>
      </c>
      <c r="Z295" s="9">
        <f t="shared" si="1120"/>
        <v>0</v>
      </c>
      <c r="AA295" s="9">
        <f t="shared" si="1120"/>
        <v>0</v>
      </c>
      <c r="AB295" s="9">
        <f t="shared" si="1120"/>
        <v>0</v>
      </c>
      <c r="AC295" s="9">
        <f t="shared" si="1120"/>
        <v>0</v>
      </c>
      <c r="AD295" s="9">
        <f t="shared" si="1120"/>
        <v>0</v>
      </c>
      <c r="AE295" s="9">
        <f t="shared" si="1120"/>
        <v>0</v>
      </c>
      <c r="AF295" s="9">
        <f t="shared" si="1120"/>
        <v>0</v>
      </c>
      <c r="AG295" s="9">
        <f t="shared" si="1120"/>
        <v>0</v>
      </c>
      <c r="AH295" s="9">
        <f t="shared" si="1120"/>
        <v>0</v>
      </c>
      <c r="AI295" s="9">
        <f t="shared" si="1120"/>
        <v>0</v>
      </c>
      <c r="AJ295" s="9">
        <f t="shared" si="1120"/>
        <v>0</v>
      </c>
      <c r="AK295" s="9">
        <f t="shared" si="1120"/>
        <v>0</v>
      </c>
      <c r="AL295" s="9">
        <f t="shared" ref="AL295:BI295" si="1121">IF(AL2=year_stop,AL293+AL294,IF(AL294&gt;0,0,MAX(0,MIN(AL293,AL290))))</f>
        <v>0</v>
      </c>
      <c r="AM295" s="9">
        <f t="shared" si="1121"/>
        <v>0</v>
      </c>
      <c r="AN295" s="9">
        <f t="shared" si="1121"/>
        <v>0</v>
      </c>
      <c r="AO295" s="9">
        <f t="shared" si="1121"/>
        <v>0</v>
      </c>
      <c r="AP295" s="9">
        <f t="shared" si="1121"/>
        <v>0</v>
      </c>
      <c r="AQ295" s="9">
        <f t="shared" si="1121"/>
        <v>0</v>
      </c>
      <c r="AR295" s="9">
        <f t="shared" si="1121"/>
        <v>0</v>
      </c>
      <c r="AS295" s="9">
        <f t="shared" si="1121"/>
        <v>0</v>
      </c>
      <c r="AT295" s="9">
        <f t="shared" si="1121"/>
        <v>0</v>
      </c>
      <c r="AU295" s="9">
        <f t="shared" si="1121"/>
        <v>0</v>
      </c>
      <c r="AV295" s="9">
        <f t="shared" si="1121"/>
        <v>0</v>
      </c>
      <c r="AW295" s="9">
        <f t="shared" si="1121"/>
        <v>0</v>
      </c>
      <c r="AX295" s="9">
        <f t="shared" si="1121"/>
        <v>0</v>
      </c>
      <c r="AY295" s="9">
        <f t="shared" si="1121"/>
        <v>0</v>
      </c>
      <c r="AZ295" s="9">
        <f t="shared" si="1121"/>
        <v>0</v>
      </c>
      <c r="BA295" s="9">
        <f t="shared" si="1121"/>
        <v>0</v>
      </c>
      <c r="BB295" s="9">
        <f t="shared" si="1121"/>
        <v>0</v>
      </c>
      <c r="BC295" s="9">
        <f t="shared" si="1121"/>
        <v>0</v>
      </c>
      <c r="BD295" s="9">
        <f t="shared" si="1121"/>
        <v>0</v>
      </c>
      <c r="BE295" s="9">
        <f t="shared" si="1121"/>
        <v>0</v>
      </c>
      <c r="BF295" s="9">
        <f t="shared" si="1121"/>
        <v>0</v>
      </c>
      <c r="BG295" s="9">
        <f t="shared" si="1121"/>
        <v>0</v>
      </c>
      <c r="BH295" s="9">
        <f t="shared" si="1121"/>
        <v>0</v>
      </c>
      <c r="BI295" s="9">
        <f t="shared" si="1121"/>
        <v>0</v>
      </c>
    </row>
    <row r="296" spans="1:61" outlineLevel="2" x14ac:dyDescent="0.35">
      <c r="C296" t="s">
        <v>267</v>
      </c>
      <c r="D296" s="59" t="s">
        <v>233</v>
      </c>
      <c r="E296" s="43">
        <f t="shared" si="1064"/>
        <v>0</v>
      </c>
      <c r="F296" s="9">
        <f>F293+F294-F295</f>
        <v>0</v>
      </c>
      <c r="G296" s="9">
        <f t="shared" ref="G296:BI296" si="1122">G293+G294-G295</f>
        <v>0</v>
      </c>
      <c r="H296" s="9">
        <f t="shared" si="1122"/>
        <v>0</v>
      </c>
      <c r="I296" s="9">
        <f t="shared" si="1122"/>
        <v>0</v>
      </c>
      <c r="J296" s="9">
        <f t="shared" si="1122"/>
        <v>0</v>
      </c>
      <c r="K296" s="9">
        <f t="shared" si="1122"/>
        <v>0</v>
      </c>
      <c r="L296" s="9">
        <f t="shared" si="1122"/>
        <v>0</v>
      </c>
      <c r="M296" s="9">
        <f t="shared" si="1122"/>
        <v>0</v>
      </c>
      <c r="N296" s="9">
        <f t="shared" si="1122"/>
        <v>0</v>
      </c>
      <c r="O296" s="9">
        <f t="shared" si="1122"/>
        <v>0</v>
      </c>
      <c r="P296" s="9">
        <f t="shared" si="1122"/>
        <v>0</v>
      </c>
      <c r="Q296" s="9">
        <f t="shared" si="1122"/>
        <v>0</v>
      </c>
      <c r="R296" s="9">
        <f t="shared" si="1122"/>
        <v>0</v>
      </c>
      <c r="S296" s="9">
        <f t="shared" si="1122"/>
        <v>0</v>
      </c>
      <c r="T296" s="9">
        <f t="shared" si="1122"/>
        <v>0</v>
      </c>
      <c r="U296" s="9">
        <f t="shared" si="1122"/>
        <v>0</v>
      </c>
      <c r="V296" s="9">
        <f t="shared" si="1122"/>
        <v>0</v>
      </c>
      <c r="W296" s="9">
        <f t="shared" si="1122"/>
        <v>0</v>
      </c>
      <c r="X296" s="9">
        <f t="shared" si="1122"/>
        <v>0</v>
      </c>
      <c r="Y296" s="9">
        <f t="shared" si="1122"/>
        <v>0</v>
      </c>
      <c r="Z296" s="9">
        <f t="shared" si="1122"/>
        <v>0</v>
      </c>
      <c r="AA296" s="9">
        <f t="shared" si="1122"/>
        <v>0</v>
      </c>
      <c r="AB296" s="9">
        <f t="shared" si="1122"/>
        <v>0</v>
      </c>
      <c r="AC296" s="9">
        <f t="shared" si="1122"/>
        <v>0</v>
      </c>
      <c r="AD296" s="9">
        <f t="shared" si="1122"/>
        <v>0</v>
      </c>
      <c r="AE296" s="9">
        <f t="shared" si="1122"/>
        <v>0</v>
      </c>
      <c r="AF296" s="9">
        <f t="shared" si="1122"/>
        <v>0</v>
      </c>
      <c r="AG296" s="9">
        <f t="shared" si="1122"/>
        <v>0</v>
      </c>
      <c r="AH296" s="9">
        <f t="shared" si="1122"/>
        <v>0</v>
      </c>
      <c r="AI296" s="9">
        <f t="shared" si="1122"/>
        <v>0</v>
      </c>
      <c r="AJ296" s="9">
        <f t="shared" si="1122"/>
        <v>0</v>
      </c>
      <c r="AK296" s="9">
        <f t="shared" si="1122"/>
        <v>0</v>
      </c>
      <c r="AL296" s="9">
        <f t="shared" si="1122"/>
        <v>0</v>
      </c>
      <c r="AM296" s="9">
        <f t="shared" si="1122"/>
        <v>0</v>
      </c>
      <c r="AN296" s="9">
        <f t="shared" si="1122"/>
        <v>0</v>
      </c>
      <c r="AO296" s="9">
        <f t="shared" si="1122"/>
        <v>0</v>
      </c>
      <c r="AP296" s="9">
        <f t="shared" si="1122"/>
        <v>0</v>
      </c>
      <c r="AQ296" s="9">
        <f t="shared" si="1122"/>
        <v>0</v>
      </c>
      <c r="AR296" s="9">
        <f t="shared" si="1122"/>
        <v>0</v>
      </c>
      <c r="AS296" s="9">
        <f t="shared" si="1122"/>
        <v>0</v>
      </c>
      <c r="AT296" s="9">
        <f t="shared" si="1122"/>
        <v>0</v>
      </c>
      <c r="AU296" s="9">
        <f t="shared" si="1122"/>
        <v>0</v>
      </c>
      <c r="AV296" s="9">
        <f t="shared" si="1122"/>
        <v>0</v>
      </c>
      <c r="AW296" s="9">
        <f t="shared" si="1122"/>
        <v>0</v>
      </c>
      <c r="AX296" s="9">
        <f t="shared" si="1122"/>
        <v>0</v>
      </c>
      <c r="AY296" s="9">
        <f t="shared" si="1122"/>
        <v>0</v>
      </c>
      <c r="AZ296" s="9">
        <f t="shared" si="1122"/>
        <v>0</v>
      </c>
      <c r="BA296" s="9">
        <f t="shared" si="1122"/>
        <v>0</v>
      </c>
      <c r="BB296" s="9">
        <f t="shared" si="1122"/>
        <v>0</v>
      </c>
      <c r="BC296" s="9">
        <f t="shared" si="1122"/>
        <v>0</v>
      </c>
      <c r="BD296" s="9">
        <f t="shared" si="1122"/>
        <v>0</v>
      </c>
      <c r="BE296" s="9">
        <f t="shared" si="1122"/>
        <v>0</v>
      </c>
      <c r="BF296" s="9">
        <f t="shared" si="1122"/>
        <v>0</v>
      </c>
      <c r="BG296" s="9">
        <f t="shared" si="1122"/>
        <v>0</v>
      </c>
      <c r="BH296" s="9">
        <f t="shared" si="1122"/>
        <v>0</v>
      </c>
      <c r="BI296" s="9">
        <f t="shared" si="1122"/>
        <v>0</v>
      </c>
    </row>
    <row r="297" spans="1:61" outlineLevel="2" x14ac:dyDescent="0.35">
      <c r="D297" s="59"/>
      <c r="E297" s="43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1:61" outlineLevel="2" x14ac:dyDescent="0.35">
      <c r="C298" t="s">
        <v>368</v>
      </c>
      <c r="D298" s="59" t="s">
        <v>233</v>
      </c>
      <c r="E298" s="43">
        <f t="shared" ref="E298:E299" si="1123">SUM(F298:BI298)</f>
        <v>4.1656000000000102</v>
      </c>
      <c r="F298" s="9">
        <f>IF(production!F24&gt;0,interest_nominal,0)</f>
        <v>0.10160000000000013</v>
      </c>
      <c r="G298" s="9">
        <f>IF(production!G24&gt;0,interest_nominal,0)</f>
        <v>0.10160000000000013</v>
      </c>
      <c r="H298" s="9">
        <f>IF(production!H24&gt;0,interest_nominal,0)</f>
        <v>0.10160000000000013</v>
      </c>
      <c r="I298" s="9">
        <f>IF(production!I24&gt;0,interest_nominal,0)</f>
        <v>0.10160000000000013</v>
      </c>
      <c r="J298" s="9">
        <f>IF(production!J24&gt;0,interest_nominal,0)</f>
        <v>0.10160000000000013</v>
      </c>
      <c r="K298" s="9">
        <f>IF(production!K24&gt;0,interest_nominal,0)</f>
        <v>0.10160000000000013</v>
      </c>
      <c r="L298" s="9">
        <f>IF(production!L24&gt;0,interest_nominal,0)</f>
        <v>0.10160000000000013</v>
      </c>
      <c r="M298" s="9">
        <f>IF(production!M24&gt;0,interest_nominal,0)</f>
        <v>0.10160000000000013</v>
      </c>
      <c r="N298" s="9">
        <f>IF(production!N24&gt;0,interest_nominal,0)</f>
        <v>0.10160000000000013</v>
      </c>
      <c r="O298" s="9">
        <f>IF(production!O24&gt;0,interest_nominal,0)</f>
        <v>0.10160000000000013</v>
      </c>
      <c r="P298" s="9">
        <f>IF(production!P24&gt;0,interest_nominal,0)</f>
        <v>0.10160000000000013</v>
      </c>
      <c r="Q298" s="9">
        <f>IF(production!Q24&gt;0,interest_nominal,0)</f>
        <v>0.10160000000000013</v>
      </c>
      <c r="R298" s="9">
        <f>IF(production!R24&gt;0,interest_nominal,0)</f>
        <v>0.10160000000000013</v>
      </c>
      <c r="S298" s="9">
        <f>IF(production!S24&gt;0,interest_nominal,0)</f>
        <v>0.10160000000000013</v>
      </c>
      <c r="T298" s="9">
        <f>IF(production!T24&gt;0,interest_nominal,0)</f>
        <v>0.10160000000000013</v>
      </c>
      <c r="U298" s="9">
        <f>IF(production!U24&gt;0,interest_nominal,0)</f>
        <v>0.10160000000000013</v>
      </c>
      <c r="V298" s="9">
        <f>IF(production!V24&gt;0,interest_nominal,0)</f>
        <v>0.10160000000000013</v>
      </c>
      <c r="W298" s="9">
        <f>IF(production!W24&gt;0,interest_nominal,0)</f>
        <v>0.10160000000000013</v>
      </c>
      <c r="X298" s="9">
        <f>IF(production!X24&gt;0,interest_nominal,0)</f>
        <v>0.10160000000000013</v>
      </c>
      <c r="Y298" s="9">
        <f>IF(production!Y24&gt;0,interest_nominal,0)</f>
        <v>0.10160000000000013</v>
      </c>
      <c r="Z298" s="9">
        <f>IF(production!Z24&gt;0,interest_nominal,0)</f>
        <v>0.10160000000000013</v>
      </c>
      <c r="AA298" s="9">
        <f>IF(production!AA24&gt;0,interest_nominal,0)</f>
        <v>0.10160000000000013</v>
      </c>
      <c r="AB298" s="9">
        <f>IF(production!AB24&gt;0,interest_nominal,0)</f>
        <v>0.10160000000000013</v>
      </c>
      <c r="AC298" s="9">
        <f>IF(production!AC24&gt;0,interest_nominal,0)</f>
        <v>0.10160000000000013</v>
      </c>
      <c r="AD298" s="9">
        <f>IF(production!AD24&gt;0,interest_nominal,0)</f>
        <v>0.10160000000000013</v>
      </c>
      <c r="AE298" s="9">
        <f>IF(production!AE24&gt;0,interest_nominal,0)</f>
        <v>0.10160000000000013</v>
      </c>
      <c r="AF298" s="9">
        <f>IF(production!AF24&gt;0,interest_nominal,0)</f>
        <v>0.10160000000000013</v>
      </c>
      <c r="AG298" s="9">
        <f>IF(production!AG24&gt;0,interest_nominal,0)</f>
        <v>0.10160000000000013</v>
      </c>
      <c r="AH298" s="9">
        <f>IF(production!AH24&gt;0,interest_nominal,0)</f>
        <v>0.10160000000000013</v>
      </c>
      <c r="AI298" s="9">
        <f>IF(production!AI24&gt;0,interest_nominal,0)</f>
        <v>0.10160000000000013</v>
      </c>
      <c r="AJ298" s="9">
        <f>IF(production!AJ24&gt;0,interest_nominal,0)</f>
        <v>0.10160000000000013</v>
      </c>
      <c r="AK298" s="9">
        <f>IF(production!AK24&gt;0,interest_nominal,0)</f>
        <v>0.10160000000000013</v>
      </c>
      <c r="AL298" s="9">
        <f>IF(production!AL24&gt;0,interest_nominal,0)</f>
        <v>0.10160000000000013</v>
      </c>
      <c r="AM298" s="9">
        <f>IF(production!AM24&gt;0,interest_nominal,0)</f>
        <v>0.10160000000000013</v>
      </c>
      <c r="AN298" s="9">
        <f>IF(production!AN24&gt;0,interest_nominal,0)</f>
        <v>0.10160000000000013</v>
      </c>
      <c r="AO298" s="9">
        <f>IF(production!AO24&gt;0,interest_nominal,0)</f>
        <v>0.10160000000000013</v>
      </c>
      <c r="AP298" s="9">
        <f>IF(production!AP24&gt;0,interest_nominal,0)</f>
        <v>0.10160000000000013</v>
      </c>
      <c r="AQ298" s="9">
        <f>IF(production!AQ24&gt;0,interest_nominal,0)</f>
        <v>0.10160000000000013</v>
      </c>
      <c r="AR298" s="9">
        <f>IF(production!AR24&gt;0,interest_nominal,0)</f>
        <v>0.10160000000000013</v>
      </c>
      <c r="AS298" s="9">
        <f>IF(production!AS24&gt;0,interest_nominal,0)</f>
        <v>0.10160000000000013</v>
      </c>
      <c r="AT298" s="9">
        <f>IF(production!AT24&gt;0,interest_nominal,0)</f>
        <v>0.10160000000000013</v>
      </c>
      <c r="AU298" s="9">
        <f>IF(production!AU24&gt;0,interest_nominal,0)</f>
        <v>0</v>
      </c>
      <c r="AV298" s="9">
        <f>IF(production!AV24&gt;0,interest_nominal,0)</f>
        <v>0</v>
      </c>
      <c r="AW298" s="9">
        <f>IF(production!AW24&gt;0,interest_nominal,0)</f>
        <v>0</v>
      </c>
      <c r="AX298" s="9">
        <f>IF(production!AX24&gt;0,interest_nominal,0)</f>
        <v>0</v>
      </c>
      <c r="AY298" s="9">
        <f>IF(production!AY24&gt;0,interest_nominal,0)</f>
        <v>0</v>
      </c>
      <c r="AZ298" s="9">
        <f>IF(production!AZ24&gt;0,interest_nominal,0)</f>
        <v>0</v>
      </c>
      <c r="BA298" s="9">
        <f>IF(production!BA24&gt;0,interest_nominal,0)</f>
        <v>0</v>
      </c>
      <c r="BB298" s="9">
        <f>IF(production!BB24&gt;0,interest_nominal,0)</f>
        <v>0</v>
      </c>
      <c r="BC298" s="9">
        <f>IF(production!BC24&gt;0,interest_nominal,0)</f>
        <v>0</v>
      </c>
      <c r="BD298" s="9">
        <f>IF(production!BD24&gt;0,interest_nominal,0)</f>
        <v>0</v>
      </c>
      <c r="BE298" s="9">
        <f>IF(production!BE24&gt;0,interest_nominal,0)</f>
        <v>0</v>
      </c>
      <c r="BF298" s="9">
        <f>IF(production!BF24&gt;0,interest_nominal,0)</f>
        <v>0</v>
      </c>
      <c r="BG298" s="9">
        <f>IF(production!BG24&gt;0,interest_nominal,0)</f>
        <v>0</v>
      </c>
      <c r="BH298" s="9">
        <f>IF(production!BH24&gt;0,interest_nominal,0)</f>
        <v>0</v>
      </c>
      <c r="BI298" s="9">
        <f>IF(production!BI24&gt;0,interest_nominal,0)</f>
        <v>0</v>
      </c>
    </row>
    <row r="299" spans="1:61" outlineLevel="2" x14ac:dyDescent="0.35">
      <c r="C299" t="s">
        <v>369</v>
      </c>
      <c r="D299" s="59" t="s">
        <v>233</v>
      </c>
      <c r="E299" s="43">
        <f t="shared" si="1123"/>
        <v>339.93934422232178</v>
      </c>
      <c r="F299" s="9" cm="1">
        <f t="array" ref="F299">solve_int(F267,F268,F284,F315,F316,F293,F298,0)</f>
        <v>0</v>
      </c>
      <c r="G299" s="9" cm="1">
        <f t="array" ref="G299">solve_int(G267,G268,G284,G315,G316,G293,G298,0)</f>
        <v>20.669766790285561</v>
      </c>
      <c r="H299" s="9" cm="1">
        <f t="array" ref="H299">solve_int(H267,H268,H284,H315,H316,H293,H298,0)</f>
        <v>20.10848191271112</v>
      </c>
      <c r="I299" s="9" cm="1">
        <f t="array" ref="I299">solve_int(I267,I268,I284,I315,I316,I293,I298,0)</f>
        <v>20.14303744777494</v>
      </c>
      <c r="J299" s="9" cm="1">
        <f t="array" ref="J299">solve_int(J267,J268,J284,J315,J316,J293,J298,0)</f>
        <v>1.5124745583776367</v>
      </c>
      <c r="K299" s="9" cm="1">
        <f t="array" ref="K299">solve_int(K267,K268,K284,K315,K316,K293,K298,0)</f>
        <v>3.0142283717423979</v>
      </c>
      <c r="L299" s="9" cm="1">
        <f t="array" ref="L299">solve_int(L267,L268,L284,L315,L316,L293,L298,0)</f>
        <v>3.4271094986297759</v>
      </c>
      <c r="M299" s="9" cm="1">
        <f t="array" ref="M299">solve_int(M267,M268,M284,M315,M316,M293,M298,0)</f>
        <v>3.6180159115106409</v>
      </c>
      <c r="N299" s="9" cm="1">
        <f t="array" ref="N299">solve_int(N267,N268,N284,N315,N316,N293,N298,0)</f>
        <v>3.8055157718013968</v>
      </c>
      <c r="O299" s="9" cm="1">
        <f t="array" ref="O299">solve_int(O267,O268,O284,O315,O316,O293,O298,0)</f>
        <v>3.9903407630254764</v>
      </c>
      <c r="P299" s="9" cm="1">
        <f t="array" ref="P299">solve_int(P267,P268,P284,P315,P316,P293,P298,0)</f>
        <v>4.173159444037803</v>
      </c>
      <c r="Q299" s="9" cm="1">
        <f t="array" ref="Q299">solve_int(Q267,Q268,Q284,Q315,Q316,Q293,Q298,0)</f>
        <v>4.354583800006611</v>
      </c>
      <c r="R299" s="9" cm="1">
        <f t="array" ref="R299">solve_int(R267,R268,R284,R315,R316,R293,R298,0)</f>
        <v>4.8112542663874294</v>
      </c>
      <c r="S299" s="9" cm="1">
        <f t="array" ref="S299">solve_int(S267,S268,S284,S315,S316,S293,S298,0)</f>
        <v>5.0007212190557251</v>
      </c>
      <c r="T299" s="9" cm="1">
        <f t="array" ref="T299">solve_int(T267,T268,T284,T315,T316,T293,T298,0)</f>
        <v>5.1905772238141976</v>
      </c>
      <c r="U299" s="9" cm="1">
        <f t="array" ref="U299">solve_int(U267,U268,U284,U315,U316,U293,U298,0)</f>
        <v>5.3812667797090699</v>
      </c>
      <c r="V299" s="9" cm="1">
        <f t="array" ref="V299">solve_int(V267,V268,V284,V315,V316,V293,V298,0)</f>
        <v>5.573202165447527</v>
      </c>
      <c r="W299" s="9" cm="1">
        <f t="array" ref="W299">solve_int(W267,W268,W284,W315,W316,W293,W298,0)</f>
        <v>5.7667669565419759</v>
      </c>
      <c r="X299" s="9" cm="1">
        <f t="array" ref="X299">solve_int(X267,X268,X284,X315,X316,X293,X298,0)</f>
        <v>6.297123175997501</v>
      </c>
      <c r="Y299" s="9" cm="1">
        <f t="array" ref="Y299">solve_int(Y267,Y268,Y284,Y315,Y316,Y293,Y298,0)</f>
        <v>6.5056575003916848</v>
      </c>
      <c r="Z299" s="9" cm="1">
        <f t="array" ref="Z299">solve_int(Z267,Z268,Z284,Z315,Z316,Z293,Z298,0)</f>
        <v>6.7170944901787912</v>
      </c>
      <c r="AA299" s="9" cm="1">
        <f t="array" ref="AA299">solve_int(AA267,AA268,AA284,AA315,AA316,AA293,AA298,0)</f>
        <v>6.9317377908952587</v>
      </c>
      <c r="AB299" s="9" cm="1">
        <f t="array" ref="AB299">solve_int(AB267,AB268,AB284,AB315,AB316,AB293,AB298,0)</f>
        <v>7.1498755514541328</v>
      </c>
      <c r="AC299" s="9" cm="1">
        <f t="array" ref="AC299">solve_int(AC267,AC268,AC284,AC315,AC316,AC293,AC298,0)</f>
        <v>7.3717823360222416</v>
      </c>
      <c r="AD299" s="9" cm="1">
        <f t="array" ref="AD299">solve_int(AD267,AD268,AD284,AD315,AD316,AD293,AD298,0)</f>
        <v>8.0005721942622614</v>
      </c>
      <c r="AE299" s="9" cm="1">
        <f t="array" ref="AE299">solve_int(AE267,AE268,AE284,AE315,AE316,AE293,AE298,0)</f>
        <v>8.2431354289501648</v>
      </c>
      <c r="AF299" s="9" cm="1">
        <f t="array" ref="AF299">solve_int(AF267,AF268,AF284,AF315,AF316,AF293,AF298,0)</f>
        <v>8.4905295456546508</v>
      </c>
      <c r="AG299" s="9" cm="1">
        <f t="array" ref="AG299">solve_int(AG267,AG268,AG284,AG315,AG316,AG293,AG298,0)</f>
        <v>8.7429974723974855</v>
      </c>
      <c r="AH299" s="9" cm="1">
        <f t="array" ref="AH299">solve_int(AH267,AH268,AH284,AH315,AH316,AH293,AH298,0)</f>
        <v>9.0007758836007117</v>
      </c>
      <c r="AI299" s="9" cm="1">
        <f t="array" ref="AI299">solve_int(AI267,AI268,AI284,AI315,AI316,AI293,AI298,0)</f>
        <v>9.2640962673831275</v>
      </c>
      <c r="AJ299" s="9" cm="1">
        <f t="array" ref="AJ299">solve_int(AJ267,AJ268,AJ284,AJ315,AJ316,AJ293,AJ298,0)</f>
        <v>10.01476957046204</v>
      </c>
      <c r="AK299" s="9" cm="1">
        <f t="array" ref="AK299">solve_int(AK267,AK268,AK284,AK315,AK316,AK293,AK298,0)</f>
        <v>10.304119422799848</v>
      </c>
      <c r="AL299" s="9" cm="1">
        <f t="array" ref="AL299">solve_int(AL267,AL268,AL284,AL315,AL316,AL293,AL298,0)</f>
        <v>10.600031178272005</v>
      </c>
      <c r="AM299" s="9" cm="1">
        <f t="array" ref="AM299">solve_int(AM267,AM268,AM284,AM315,AM316,AM293,AM298,0)</f>
        <v>10.902732424876756</v>
      </c>
      <c r="AN299" s="9" cm="1">
        <f t="array" ref="AN299">solve_int(AN267,AN268,AN284,AN315,AN316,AN293,AN298,0)</f>
        <v>11.212449830818422</v>
      </c>
      <c r="AO299" s="9" cm="1">
        <f t="array" ref="AO299">solve_int(AO267,AO268,AO284,AO315,AO316,AO293,AO298,0)</f>
        <v>11.529409773220817</v>
      </c>
      <c r="AP299" s="9" cm="1">
        <f t="array" ref="AP299">solve_int(AP267,AP268,AP284,AP315,AP316,AP293,AP298,0)</f>
        <v>12.426395401814903</v>
      </c>
      <c r="AQ299" s="9" cm="1">
        <f t="array" ref="AQ299">solve_int(AQ267,AQ268,AQ284,AQ315,AQ316,AQ293,AQ298,0)</f>
        <v>12.774994600403989</v>
      </c>
      <c r="AR299" s="9" cm="1">
        <f t="array" ref="AR299">solve_int(AR267,AR268,AR284,AR315,AR316,AR293,AR298,0)</f>
        <v>13.1319169337589</v>
      </c>
      <c r="AS299" s="9" cm="1">
        <f t="array" ref="AS299">solve_int(AS267,AS268,AS284,AS315,AS316,AS293,AS298,0)</f>
        <v>13.497402053531408</v>
      </c>
      <c r="AT299" s="9" cm="1">
        <f t="array" ref="AT299">solve_int(AT267,AT268,AT284,AT315,AT316,AT293,AT298,0)</f>
        <v>10.289242514315418</v>
      </c>
      <c r="AU299" s="9" cm="1">
        <f t="array" ref="AU299">solve_int(AU267,AU268,AU284,AU315,AU316,AU293,AU298,0)</f>
        <v>0</v>
      </c>
      <c r="AV299" s="9" cm="1">
        <f t="array" ref="AV299">solve_int(AV267,AV268,AV284,AV315,AV316,AV293,AV298,0)</f>
        <v>0</v>
      </c>
      <c r="AW299" s="9" cm="1">
        <f t="array" ref="AW299">solve_int(AW267,AW268,AW284,AW315,AW316,AW293,AW298,0)</f>
        <v>0</v>
      </c>
      <c r="AX299" s="9" cm="1">
        <f t="array" ref="AX299">solve_int(AX267,AX268,AX284,AX315,AX316,AX293,AX298,0)</f>
        <v>0</v>
      </c>
      <c r="AY299" s="9" cm="1">
        <f t="array" ref="AY299">solve_int(AY267,AY268,AY284,AY315,AY316,AY293,AY298,0)</f>
        <v>0</v>
      </c>
      <c r="AZ299" s="9" cm="1">
        <f t="array" ref="AZ299">solve_int(AZ267,AZ268,AZ284,AZ315,AZ316,AZ293,AZ298,0)</f>
        <v>0</v>
      </c>
      <c r="BA299" s="9" cm="1">
        <f t="array" ref="BA299">solve_int(BA267,BA268,BA284,BA315,BA316,BA293,BA298,0)</f>
        <v>0</v>
      </c>
      <c r="BB299" s="9" cm="1">
        <f t="array" ref="BB299">solve_int(BB267,BB268,BB284,BB315,BB316,BB293,BB298,0)</f>
        <v>0</v>
      </c>
      <c r="BC299" s="9" cm="1">
        <f t="array" ref="BC299">solve_int(BC267,BC268,BC284,BC315,BC316,BC293,BC298,0)</f>
        <v>0</v>
      </c>
      <c r="BD299" s="9" cm="1">
        <f t="array" ref="BD299">solve_int(BD267,BD268,BD284,BD315,BD316,BD293,BD298,0)</f>
        <v>0</v>
      </c>
      <c r="BE299" s="9" cm="1">
        <f t="array" ref="BE299">solve_int(BE267,BE268,BE284,BE315,BE316,BE293,BE298,0)</f>
        <v>0</v>
      </c>
      <c r="BF299" s="9" cm="1">
        <f t="array" ref="BF299">solve_int(BF267,BF268,BF284,BF315,BF316,BF293,BF298,0)</f>
        <v>0</v>
      </c>
      <c r="BG299" s="9" cm="1">
        <f t="array" ref="BG299">solve_int(BG267,BG268,BG284,BG315,BG316,BG293,BG298,0)</f>
        <v>0</v>
      </c>
      <c r="BH299" s="9" cm="1">
        <f t="array" ref="BH299">solve_int(BH267,BH268,BH284,BH315,BH316,BH293,BH298,0)</f>
        <v>0</v>
      </c>
      <c r="BI299" s="9" cm="1">
        <f t="array" ref="BI299">solve_int(BI267,BI268,BI284,BI315,BI316,BI293,BI298,0)</f>
        <v>0</v>
      </c>
    </row>
    <row r="300" spans="1:61" outlineLevel="2" x14ac:dyDescent="0.35">
      <c r="D300" s="59"/>
      <c r="E300" s="43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</row>
    <row r="301" spans="1:61" outlineLevel="2" x14ac:dyDescent="0.35">
      <c r="B301" s="7" t="s">
        <v>370</v>
      </c>
      <c r="D301" s="59" t="s">
        <v>233</v>
      </c>
      <c r="E301" s="43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</row>
    <row r="302" spans="1:61" outlineLevel="2" x14ac:dyDescent="0.35">
      <c r="C302" t="s">
        <v>371</v>
      </c>
      <c r="D302" s="59" t="s">
        <v>233</v>
      </c>
      <c r="E302" s="43">
        <f t="shared" ref="E302:E305" si="1124">SUM(F302:BI302)</f>
        <v>0</v>
      </c>
      <c r="F302" s="30">
        <f t="shared" ref="F302:AK302" si="1125">F294</f>
        <v>0</v>
      </c>
      <c r="G302" s="30">
        <f t="shared" si="1125"/>
        <v>0</v>
      </c>
      <c r="H302" s="30">
        <f t="shared" si="1125"/>
        <v>0</v>
      </c>
      <c r="I302" s="30">
        <f t="shared" si="1125"/>
        <v>0</v>
      </c>
      <c r="J302" s="30">
        <f t="shared" si="1125"/>
        <v>0</v>
      </c>
      <c r="K302" s="30">
        <f t="shared" si="1125"/>
        <v>0</v>
      </c>
      <c r="L302" s="30">
        <f t="shared" si="1125"/>
        <v>0</v>
      </c>
      <c r="M302" s="30">
        <f t="shared" si="1125"/>
        <v>0</v>
      </c>
      <c r="N302" s="30">
        <f t="shared" si="1125"/>
        <v>0</v>
      </c>
      <c r="O302" s="30">
        <f t="shared" si="1125"/>
        <v>0</v>
      </c>
      <c r="P302" s="30">
        <f t="shared" si="1125"/>
        <v>0</v>
      </c>
      <c r="Q302" s="30">
        <f t="shared" si="1125"/>
        <v>0</v>
      </c>
      <c r="R302" s="30">
        <f t="shared" si="1125"/>
        <v>0</v>
      </c>
      <c r="S302" s="30">
        <f t="shared" si="1125"/>
        <v>0</v>
      </c>
      <c r="T302" s="30">
        <f t="shared" si="1125"/>
        <v>0</v>
      </c>
      <c r="U302" s="30">
        <f t="shared" si="1125"/>
        <v>0</v>
      </c>
      <c r="V302" s="30">
        <f t="shared" si="1125"/>
        <v>0</v>
      </c>
      <c r="W302" s="30">
        <f t="shared" si="1125"/>
        <v>0</v>
      </c>
      <c r="X302" s="30">
        <f t="shared" si="1125"/>
        <v>0</v>
      </c>
      <c r="Y302" s="30">
        <f t="shared" si="1125"/>
        <v>0</v>
      </c>
      <c r="Z302" s="30">
        <f t="shared" si="1125"/>
        <v>0</v>
      </c>
      <c r="AA302" s="30">
        <f t="shared" si="1125"/>
        <v>0</v>
      </c>
      <c r="AB302" s="30">
        <f t="shared" si="1125"/>
        <v>0</v>
      </c>
      <c r="AC302" s="30">
        <f t="shared" si="1125"/>
        <v>0</v>
      </c>
      <c r="AD302" s="30">
        <f t="shared" si="1125"/>
        <v>0</v>
      </c>
      <c r="AE302" s="30">
        <f t="shared" si="1125"/>
        <v>0</v>
      </c>
      <c r="AF302" s="30">
        <f t="shared" si="1125"/>
        <v>0</v>
      </c>
      <c r="AG302" s="30">
        <f t="shared" si="1125"/>
        <v>0</v>
      </c>
      <c r="AH302" s="30">
        <f t="shared" si="1125"/>
        <v>0</v>
      </c>
      <c r="AI302" s="30">
        <f t="shared" si="1125"/>
        <v>0</v>
      </c>
      <c r="AJ302" s="30">
        <f t="shared" si="1125"/>
        <v>0</v>
      </c>
      <c r="AK302" s="30">
        <f t="shared" si="1125"/>
        <v>0</v>
      </c>
      <c r="AL302" s="30">
        <f t="shared" ref="AL302:BI302" si="1126">AL294</f>
        <v>0</v>
      </c>
      <c r="AM302" s="30">
        <f t="shared" si="1126"/>
        <v>0</v>
      </c>
      <c r="AN302" s="30">
        <f t="shared" si="1126"/>
        <v>0</v>
      </c>
      <c r="AO302" s="30">
        <f t="shared" si="1126"/>
        <v>0</v>
      </c>
      <c r="AP302" s="30">
        <f t="shared" si="1126"/>
        <v>0</v>
      </c>
      <c r="AQ302" s="30">
        <f t="shared" si="1126"/>
        <v>0</v>
      </c>
      <c r="AR302" s="30">
        <f t="shared" si="1126"/>
        <v>0</v>
      </c>
      <c r="AS302" s="30">
        <f t="shared" si="1126"/>
        <v>0</v>
      </c>
      <c r="AT302" s="30">
        <f t="shared" si="1126"/>
        <v>0</v>
      </c>
      <c r="AU302" s="30">
        <f t="shared" si="1126"/>
        <v>0</v>
      </c>
      <c r="AV302" s="30">
        <f t="shared" si="1126"/>
        <v>0</v>
      </c>
      <c r="AW302" s="30">
        <f t="shared" si="1126"/>
        <v>0</v>
      </c>
      <c r="AX302" s="30">
        <f t="shared" si="1126"/>
        <v>0</v>
      </c>
      <c r="AY302" s="30">
        <f t="shared" si="1126"/>
        <v>0</v>
      </c>
      <c r="AZ302" s="30">
        <f t="shared" si="1126"/>
        <v>0</v>
      </c>
      <c r="BA302" s="30">
        <f t="shared" si="1126"/>
        <v>0</v>
      </c>
      <c r="BB302" s="30">
        <f t="shared" si="1126"/>
        <v>0</v>
      </c>
      <c r="BC302" s="30">
        <f t="shared" si="1126"/>
        <v>0</v>
      </c>
      <c r="BD302" s="30">
        <f t="shared" si="1126"/>
        <v>0</v>
      </c>
      <c r="BE302" s="30">
        <f t="shared" si="1126"/>
        <v>0</v>
      </c>
      <c r="BF302" s="30">
        <f t="shared" si="1126"/>
        <v>0</v>
      </c>
      <c r="BG302" s="30">
        <f t="shared" si="1126"/>
        <v>0</v>
      </c>
      <c r="BH302" s="30">
        <f t="shared" si="1126"/>
        <v>0</v>
      </c>
      <c r="BI302" s="30">
        <f t="shared" si="1126"/>
        <v>0</v>
      </c>
    </row>
    <row r="303" spans="1:61" outlineLevel="2" x14ac:dyDescent="0.35">
      <c r="C303" t="s">
        <v>369</v>
      </c>
      <c r="D303" s="59" t="s">
        <v>233</v>
      </c>
      <c r="E303" s="43">
        <f t="shared" si="1124"/>
        <v>339.93934422232178</v>
      </c>
      <c r="F303" s="30">
        <f t="shared" ref="F303:AK303" si="1127">F299</f>
        <v>0</v>
      </c>
      <c r="G303" s="30">
        <f t="shared" si="1127"/>
        <v>20.669766790285561</v>
      </c>
      <c r="H303" s="30">
        <f t="shared" si="1127"/>
        <v>20.10848191271112</v>
      </c>
      <c r="I303" s="30">
        <f t="shared" si="1127"/>
        <v>20.14303744777494</v>
      </c>
      <c r="J303" s="30">
        <f t="shared" si="1127"/>
        <v>1.5124745583776367</v>
      </c>
      <c r="K303" s="30">
        <f t="shared" si="1127"/>
        <v>3.0142283717423979</v>
      </c>
      <c r="L303" s="30">
        <f t="shared" si="1127"/>
        <v>3.4271094986297759</v>
      </c>
      <c r="M303" s="30">
        <f t="shared" si="1127"/>
        <v>3.6180159115106409</v>
      </c>
      <c r="N303" s="30">
        <f t="shared" si="1127"/>
        <v>3.8055157718013968</v>
      </c>
      <c r="O303" s="30">
        <f t="shared" si="1127"/>
        <v>3.9903407630254764</v>
      </c>
      <c r="P303" s="30">
        <f t="shared" si="1127"/>
        <v>4.173159444037803</v>
      </c>
      <c r="Q303" s="30">
        <f t="shared" si="1127"/>
        <v>4.354583800006611</v>
      </c>
      <c r="R303" s="30">
        <f t="shared" si="1127"/>
        <v>4.8112542663874294</v>
      </c>
      <c r="S303" s="30">
        <f t="shared" si="1127"/>
        <v>5.0007212190557251</v>
      </c>
      <c r="T303" s="30">
        <f t="shared" si="1127"/>
        <v>5.1905772238141976</v>
      </c>
      <c r="U303" s="30">
        <f t="shared" si="1127"/>
        <v>5.3812667797090699</v>
      </c>
      <c r="V303" s="30">
        <f t="shared" si="1127"/>
        <v>5.573202165447527</v>
      </c>
      <c r="W303" s="30">
        <f t="shared" si="1127"/>
        <v>5.7667669565419759</v>
      </c>
      <c r="X303" s="30">
        <f t="shared" si="1127"/>
        <v>6.297123175997501</v>
      </c>
      <c r="Y303" s="30">
        <f t="shared" si="1127"/>
        <v>6.5056575003916848</v>
      </c>
      <c r="Z303" s="30">
        <f t="shared" si="1127"/>
        <v>6.7170944901787912</v>
      </c>
      <c r="AA303" s="30">
        <f t="shared" si="1127"/>
        <v>6.9317377908952587</v>
      </c>
      <c r="AB303" s="30">
        <f t="shared" si="1127"/>
        <v>7.1498755514541328</v>
      </c>
      <c r="AC303" s="30">
        <f t="shared" si="1127"/>
        <v>7.3717823360222416</v>
      </c>
      <c r="AD303" s="30">
        <f t="shared" si="1127"/>
        <v>8.0005721942622614</v>
      </c>
      <c r="AE303" s="30">
        <f t="shared" si="1127"/>
        <v>8.2431354289501648</v>
      </c>
      <c r="AF303" s="30">
        <f t="shared" si="1127"/>
        <v>8.4905295456546508</v>
      </c>
      <c r="AG303" s="30">
        <f t="shared" si="1127"/>
        <v>8.7429974723974855</v>
      </c>
      <c r="AH303" s="30">
        <f t="shared" si="1127"/>
        <v>9.0007758836007117</v>
      </c>
      <c r="AI303" s="30">
        <f t="shared" si="1127"/>
        <v>9.2640962673831275</v>
      </c>
      <c r="AJ303" s="30">
        <f t="shared" si="1127"/>
        <v>10.01476957046204</v>
      </c>
      <c r="AK303" s="30">
        <f t="shared" si="1127"/>
        <v>10.304119422799848</v>
      </c>
      <c r="AL303" s="30">
        <f t="shared" ref="AL303:BI303" si="1128">AL299</f>
        <v>10.600031178272005</v>
      </c>
      <c r="AM303" s="30">
        <f t="shared" si="1128"/>
        <v>10.902732424876756</v>
      </c>
      <c r="AN303" s="30">
        <f t="shared" si="1128"/>
        <v>11.212449830818422</v>
      </c>
      <c r="AO303" s="30">
        <f t="shared" si="1128"/>
        <v>11.529409773220817</v>
      </c>
      <c r="AP303" s="30">
        <f t="shared" si="1128"/>
        <v>12.426395401814903</v>
      </c>
      <c r="AQ303" s="30">
        <f t="shared" si="1128"/>
        <v>12.774994600403989</v>
      </c>
      <c r="AR303" s="30">
        <f t="shared" si="1128"/>
        <v>13.1319169337589</v>
      </c>
      <c r="AS303" s="30">
        <f t="shared" si="1128"/>
        <v>13.497402053531408</v>
      </c>
      <c r="AT303" s="30">
        <f t="shared" si="1128"/>
        <v>10.289242514315418</v>
      </c>
      <c r="AU303" s="30">
        <f t="shared" si="1128"/>
        <v>0</v>
      </c>
      <c r="AV303" s="30">
        <f t="shared" si="1128"/>
        <v>0</v>
      </c>
      <c r="AW303" s="30">
        <f t="shared" si="1128"/>
        <v>0</v>
      </c>
      <c r="AX303" s="30">
        <f t="shared" si="1128"/>
        <v>0</v>
      </c>
      <c r="AY303" s="30">
        <f t="shared" si="1128"/>
        <v>0</v>
      </c>
      <c r="AZ303" s="30">
        <f t="shared" si="1128"/>
        <v>0</v>
      </c>
      <c r="BA303" s="30">
        <f t="shared" si="1128"/>
        <v>0</v>
      </c>
      <c r="BB303" s="30">
        <f t="shared" si="1128"/>
        <v>0</v>
      </c>
      <c r="BC303" s="30">
        <f t="shared" si="1128"/>
        <v>0</v>
      </c>
      <c r="BD303" s="30">
        <f t="shared" si="1128"/>
        <v>0</v>
      </c>
      <c r="BE303" s="30">
        <f t="shared" si="1128"/>
        <v>0</v>
      </c>
      <c r="BF303" s="30">
        <f t="shared" si="1128"/>
        <v>0</v>
      </c>
      <c r="BG303" s="30">
        <f t="shared" si="1128"/>
        <v>0</v>
      </c>
      <c r="BH303" s="30">
        <f t="shared" si="1128"/>
        <v>0</v>
      </c>
      <c r="BI303" s="30">
        <f t="shared" si="1128"/>
        <v>0</v>
      </c>
    </row>
    <row r="304" spans="1:61" outlineLevel="2" x14ac:dyDescent="0.35">
      <c r="C304" t="s">
        <v>367</v>
      </c>
      <c r="D304" s="59" t="s">
        <v>233</v>
      </c>
      <c r="E304" s="43">
        <f t="shared" si="1124"/>
        <v>0</v>
      </c>
      <c r="F304" s="30">
        <f t="shared" ref="F304:AK304" si="1129">F295</f>
        <v>0</v>
      </c>
      <c r="G304" s="30">
        <f t="shared" si="1129"/>
        <v>0</v>
      </c>
      <c r="H304" s="30">
        <f t="shared" si="1129"/>
        <v>0</v>
      </c>
      <c r="I304" s="30">
        <f t="shared" si="1129"/>
        <v>0</v>
      </c>
      <c r="J304" s="30">
        <f t="shared" si="1129"/>
        <v>0</v>
      </c>
      <c r="K304" s="30">
        <f t="shared" si="1129"/>
        <v>0</v>
      </c>
      <c r="L304" s="30">
        <f t="shared" si="1129"/>
        <v>0</v>
      </c>
      <c r="M304" s="30">
        <f t="shared" si="1129"/>
        <v>0</v>
      </c>
      <c r="N304" s="30">
        <f t="shared" si="1129"/>
        <v>0</v>
      </c>
      <c r="O304" s="30">
        <f t="shared" si="1129"/>
        <v>0</v>
      </c>
      <c r="P304" s="30">
        <f t="shared" si="1129"/>
        <v>0</v>
      </c>
      <c r="Q304" s="30">
        <f t="shared" si="1129"/>
        <v>0</v>
      </c>
      <c r="R304" s="30">
        <f t="shared" si="1129"/>
        <v>0</v>
      </c>
      <c r="S304" s="30">
        <f t="shared" si="1129"/>
        <v>0</v>
      </c>
      <c r="T304" s="30">
        <f t="shared" si="1129"/>
        <v>0</v>
      </c>
      <c r="U304" s="30">
        <f t="shared" si="1129"/>
        <v>0</v>
      </c>
      <c r="V304" s="30">
        <f t="shared" si="1129"/>
        <v>0</v>
      </c>
      <c r="W304" s="30">
        <f t="shared" si="1129"/>
        <v>0</v>
      </c>
      <c r="X304" s="30">
        <f t="shared" si="1129"/>
        <v>0</v>
      </c>
      <c r="Y304" s="30">
        <f t="shared" si="1129"/>
        <v>0</v>
      </c>
      <c r="Z304" s="30">
        <f t="shared" si="1129"/>
        <v>0</v>
      </c>
      <c r="AA304" s="30">
        <f t="shared" si="1129"/>
        <v>0</v>
      </c>
      <c r="AB304" s="30">
        <f t="shared" si="1129"/>
        <v>0</v>
      </c>
      <c r="AC304" s="30">
        <f t="shared" si="1129"/>
        <v>0</v>
      </c>
      <c r="AD304" s="30">
        <f t="shared" si="1129"/>
        <v>0</v>
      </c>
      <c r="AE304" s="30">
        <f t="shared" si="1129"/>
        <v>0</v>
      </c>
      <c r="AF304" s="30">
        <f t="shared" si="1129"/>
        <v>0</v>
      </c>
      <c r="AG304" s="30">
        <f t="shared" si="1129"/>
        <v>0</v>
      </c>
      <c r="AH304" s="30">
        <f t="shared" si="1129"/>
        <v>0</v>
      </c>
      <c r="AI304" s="30">
        <f t="shared" si="1129"/>
        <v>0</v>
      </c>
      <c r="AJ304" s="30">
        <f t="shared" si="1129"/>
        <v>0</v>
      </c>
      <c r="AK304" s="30">
        <f t="shared" si="1129"/>
        <v>0</v>
      </c>
      <c r="AL304" s="30">
        <f t="shared" ref="AL304:BI304" si="1130">AL295</f>
        <v>0</v>
      </c>
      <c r="AM304" s="30">
        <f t="shared" si="1130"/>
        <v>0</v>
      </c>
      <c r="AN304" s="30">
        <f t="shared" si="1130"/>
        <v>0</v>
      </c>
      <c r="AO304" s="30">
        <f t="shared" si="1130"/>
        <v>0</v>
      </c>
      <c r="AP304" s="30">
        <f t="shared" si="1130"/>
        <v>0</v>
      </c>
      <c r="AQ304" s="30">
        <f t="shared" si="1130"/>
        <v>0</v>
      </c>
      <c r="AR304" s="30">
        <f t="shared" si="1130"/>
        <v>0</v>
      </c>
      <c r="AS304" s="30">
        <f t="shared" si="1130"/>
        <v>0</v>
      </c>
      <c r="AT304" s="30">
        <f t="shared" si="1130"/>
        <v>0</v>
      </c>
      <c r="AU304" s="30">
        <f t="shared" si="1130"/>
        <v>0</v>
      </c>
      <c r="AV304" s="30">
        <f t="shared" si="1130"/>
        <v>0</v>
      </c>
      <c r="AW304" s="30">
        <f t="shared" si="1130"/>
        <v>0</v>
      </c>
      <c r="AX304" s="30">
        <f t="shared" si="1130"/>
        <v>0</v>
      </c>
      <c r="AY304" s="30">
        <f t="shared" si="1130"/>
        <v>0</v>
      </c>
      <c r="AZ304" s="30">
        <f t="shared" si="1130"/>
        <v>0</v>
      </c>
      <c r="BA304" s="30">
        <f t="shared" si="1130"/>
        <v>0</v>
      </c>
      <c r="BB304" s="30">
        <f t="shared" si="1130"/>
        <v>0</v>
      </c>
      <c r="BC304" s="30">
        <f t="shared" si="1130"/>
        <v>0</v>
      </c>
      <c r="BD304" s="30">
        <f t="shared" si="1130"/>
        <v>0</v>
      </c>
      <c r="BE304" s="30">
        <f t="shared" si="1130"/>
        <v>0</v>
      </c>
      <c r="BF304" s="30">
        <f t="shared" si="1130"/>
        <v>0</v>
      </c>
      <c r="BG304" s="30">
        <f t="shared" si="1130"/>
        <v>0</v>
      </c>
      <c r="BH304" s="30">
        <f t="shared" si="1130"/>
        <v>0</v>
      </c>
      <c r="BI304" s="30">
        <f t="shared" si="1130"/>
        <v>0</v>
      </c>
    </row>
    <row r="305" spans="1:61" outlineLevel="2" x14ac:dyDescent="0.35">
      <c r="B305" s="7" t="s">
        <v>370</v>
      </c>
      <c r="D305" s="59" t="s">
        <v>233</v>
      </c>
      <c r="E305" s="43">
        <f t="shared" si="1124"/>
        <v>0</v>
      </c>
      <c r="F305" s="30">
        <f>F302-F304</f>
        <v>0</v>
      </c>
      <c r="G305" s="30">
        <f t="shared" ref="G305:R305" si="1131">G302-G304</f>
        <v>0</v>
      </c>
      <c r="H305" s="30">
        <f t="shared" si="1131"/>
        <v>0</v>
      </c>
      <c r="I305" s="30">
        <f t="shared" si="1131"/>
        <v>0</v>
      </c>
      <c r="J305" s="30">
        <f t="shared" si="1131"/>
        <v>0</v>
      </c>
      <c r="K305" s="30">
        <f t="shared" si="1131"/>
        <v>0</v>
      </c>
      <c r="L305" s="30">
        <f t="shared" si="1131"/>
        <v>0</v>
      </c>
      <c r="M305" s="30">
        <f t="shared" si="1131"/>
        <v>0</v>
      </c>
      <c r="N305" s="30">
        <f t="shared" si="1131"/>
        <v>0</v>
      </c>
      <c r="O305" s="30">
        <f t="shared" si="1131"/>
        <v>0</v>
      </c>
      <c r="P305" s="30">
        <f t="shared" si="1131"/>
        <v>0</v>
      </c>
      <c r="Q305" s="30">
        <f t="shared" si="1131"/>
        <v>0</v>
      </c>
      <c r="R305" s="30">
        <f t="shared" si="1131"/>
        <v>0</v>
      </c>
      <c r="S305" s="30">
        <f t="shared" ref="S305:BI305" si="1132">IFERROR(S302-S304,"")</f>
        <v>0</v>
      </c>
      <c r="T305" s="30">
        <f t="shared" si="1132"/>
        <v>0</v>
      </c>
      <c r="U305" s="30">
        <f t="shared" si="1132"/>
        <v>0</v>
      </c>
      <c r="V305" s="30">
        <f t="shared" si="1132"/>
        <v>0</v>
      </c>
      <c r="W305" s="30">
        <f t="shared" si="1132"/>
        <v>0</v>
      </c>
      <c r="X305" s="30">
        <f t="shared" si="1132"/>
        <v>0</v>
      </c>
      <c r="Y305" s="30">
        <f t="shared" si="1132"/>
        <v>0</v>
      </c>
      <c r="Z305" s="30">
        <f t="shared" si="1132"/>
        <v>0</v>
      </c>
      <c r="AA305" s="30">
        <f t="shared" si="1132"/>
        <v>0</v>
      </c>
      <c r="AB305" s="30">
        <f t="shared" si="1132"/>
        <v>0</v>
      </c>
      <c r="AC305" s="30">
        <f t="shared" si="1132"/>
        <v>0</v>
      </c>
      <c r="AD305" s="30">
        <f t="shared" si="1132"/>
        <v>0</v>
      </c>
      <c r="AE305" s="30">
        <f t="shared" si="1132"/>
        <v>0</v>
      </c>
      <c r="AF305" s="30">
        <f t="shared" si="1132"/>
        <v>0</v>
      </c>
      <c r="AG305" s="30">
        <f t="shared" si="1132"/>
        <v>0</v>
      </c>
      <c r="AH305" s="30">
        <f t="shared" si="1132"/>
        <v>0</v>
      </c>
      <c r="AI305" s="30">
        <f t="shared" si="1132"/>
        <v>0</v>
      </c>
      <c r="AJ305" s="30">
        <f t="shared" si="1132"/>
        <v>0</v>
      </c>
      <c r="AK305" s="30">
        <f t="shared" si="1132"/>
        <v>0</v>
      </c>
      <c r="AL305" s="30">
        <f t="shared" si="1132"/>
        <v>0</v>
      </c>
      <c r="AM305" s="30">
        <f t="shared" si="1132"/>
        <v>0</v>
      </c>
      <c r="AN305" s="30">
        <f t="shared" si="1132"/>
        <v>0</v>
      </c>
      <c r="AO305" s="30">
        <f t="shared" si="1132"/>
        <v>0</v>
      </c>
      <c r="AP305" s="30">
        <f t="shared" si="1132"/>
        <v>0</v>
      </c>
      <c r="AQ305" s="30">
        <f t="shared" si="1132"/>
        <v>0</v>
      </c>
      <c r="AR305" s="30">
        <f t="shared" si="1132"/>
        <v>0</v>
      </c>
      <c r="AS305" s="30">
        <f t="shared" si="1132"/>
        <v>0</v>
      </c>
      <c r="AT305" s="30">
        <f t="shared" si="1132"/>
        <v>0</v>
      </c>
      <c r="AU305" s="30">
        <f t="shared" si="1132"/>
        <v>0</v>
      </c>
      <c r="AV305" s="30">
        <f t="shared" si="1132"/>
        <v>0</v>
      </c>
      <c r="AW305" s="30">
        <f t="shared" si="1132"/>
        <v>0</v>
      </c>
      <c r="AX305" s="30">
        <f t="shared" si="1132"/>
        <v>0</v>
      </c>
      <c r="AY305" s="30">
        <f t="shared" si="1132"/>
        <v>0</v>
      </c>
      <c r="AZ305" s="30">
        <f t="shared" si="1132"/>
        <v>0</v>
      </c>
      <c r="BA305" s="30">
        <f t="shared" si="1132"/>
        <v>0</v>
      </c>
      <c r="BB305" s="30">
        <f t="shared" si="1132"/>
        <v>0</v>
      </c>
      <c r="BC305" s="30">
        <f t="shared" si="1132"/>
        <v>0</v>
      </c>
      <c r="BD305" s="30">
        <f t="shared" si="1132"/>
        <v>0</v>
      </c>
      <c r="BE305" s="30">
        <f t="shared" si="1132"/>
        <v>0</v>
      </c>
      <c r="BF305" s="30">
        <f t="shared" si="1132"/>
        <v>0</v>
      </c>
      <c r="BG305" s="30">
        <f t="shared" si="1132"/>
        <v>0</v>
      </c>
      <c r="BH305" s="30">
        <f t="shared" si="1132"/>
        <v>0</v>
      </c>
      <c r="BI305" s="30">
        <f t="shared" si="1132"/>
        <v>0</v>
      </c>
    </row>
    <row r="306" spans="1:61" outlineLevel="2" x14ac:dyDescent="0.35">
      <c r="D306" s="59"/>
      <c r="E306" s="43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</row>
    <row r="307" spans="1:61" outlineLevel="2" x14ac:dyDescent="0.35">
      <c r="B307" s="7" t="s">
        <v>372</v>
      </c>
      <c r="D307" s="59" t="s">
        <v>233</v>
      </c>
      <c r="E307" s="43">
        <f t="shared" ref="E307:E308" si="1133">SUM(F307:BI307)</f>
        <v>-8300.5194755384382</v>
      </c>
      <c r="F307" s="30">
        <f>F289+F305</f>
        <v>0</v>
      </c>
      <c r="G307" s="30">
        <f t="shared" ref="G307:R307" si="1134">G289+G305</f>
        <v>-389.42845532990719</v>
      </c>
      <c r="H307" s="30">
        <f t="shared" si="1134"/>
        <v>-396.2423442231252</v>
      </c>
      <c r="I307" s="30">
        <f t="shared" si="1134"/>
        <v>-403.79957700439729</v>
      </c>
      <c r="J307" s="30">
        <f t="shared" si="1134"/>
        <v>-64.713713594261876</v>
      </c>
      <c r="K307" s="30">
        <f t="shared" si="1134"/>
        <v>-92.298561520443002</v>
      </c>
      <c r="L307" s="30">
        <f t="shared" si="1134"/>
        <v>-100.77426107467301</v>
      </c>
      <c r="M307" s="30">
        <f t="shared" si="1134"/>
        <v>-103.89360101588895</v>
      </c>
      <c r="N307" s="30">
        <f t="shared" si="1134"/>
        <v>-107.08482536876188</v>
      </c>
      <c r="O307" s="30">
        <f t="shared" si="1134"/>
        <v>-110.35053764031798</v>
      </c>
      <c r="P307" s="30">
        <f t="shared" si="1134"/>
        <v>-113.69332494582252</v>
      </c>
      <c r="Q307" s="30">
        <f t="shared" si="1134"/>
        <v>-117.11576574893004</v>
      </c>
      <c r="R307" s="30">
        <f t="shared" si="1134"/>
        <v>-127.49891504728895</v>
      </c>
      <c r="S307" s="30">
        <f t="shared" ref="S307:BI307" si="1135">IFERROR(S289+S305,"")</f>
        <v>-131.31743263584025</v>
      </c>
      <c r="T307" s="30">
        <f t="shared" si="1135"/>
        <v>-135.2291035394349</v>
      </c>
      <c r="U307" s="30">
        <f t="shared" si="1135"/>
        <v>-139.23667046184897</v>
      </c>
      <c r="V307" s="30">
        <f t="shared" si="1135"/>
        <v>-143.34290109198474</v>
      </c>
      <c r="W307" s="30">
        <f t="shared" si="1135"/>
        <v>-147.5505930722843</v>
      </c>
      <c r="X307" s="30">
        <f t="shared" si="1135"/>
        <v>-160.20417943524288</v>
      </c>
      <c r="Y307" s="30">
        <f t="shared" si="1135"/>
        <v>-164.88890386147452</v>
      </c>
      <c r="Z307" s="30">
        <f t="shared" si="1135"/>
        <v>-169.69029842747432</v>
      </c>
      <c r="AA307" s="30">
        <f t="shared" si="1135"/>
        <v>-174.61147637531991</v>
      </c>
      <c r="AB307" s="30">
        <f t="shared" si="1135"/>
        <v>-179.65560520544778</v>
      </c>
      <c r="AC307" s="30">
        <f t="shared" si="1135"/>
        <v>-184.82591035375964</v>
      </c>
      <c r="AD307" s="30">
        <f t="shared" si="1135"/>
        <v>-200.1626713534302</v>
      </c>
      <c r="AE307" s="30">
        <f t="shared" si="1135"/>
        <v>-205.90271836398722</v>
      </c>
      <c r="AF307" s="30">
        <f t="shared" si="1135"/>
        <v>-211.78655394763533</v>
      </c>
      <c r="AG307" s="30">
        <f t="shared" si="1135"/>
        <v>-217.8178428333361</v>
      </c>
      <c r="AH307" s="30">
        <f t="shared" si="1135"/>
        <v>-224.00032826537162</v>
      </c>
      <c r="AI307" s="30">
        <f t="shared" si="1135"/>
        <v>-230.33783521141788</v>
      </c>
      <c r="AJ307" s="30">
        <f t="shared" si="1135"/>
        <v>-248.83287274228573</v>
      </c>
      <c r="AK307" s="30">
        <f t="shared" si="1135"/>
        <v>-255.8477016499192</v>
      </c>
      <c r="AL307" s="30">
        <f t="shared" si="1135"/>
        <v>-263.03820136037029</v>
      </c>
      <c r="AM307" s="30">
        <f t="shared" si="1135"/>
        <v>-270.40875291033581</v>
      </c>
      <c r="AN307" s="30">
        <f t="shared" si="1135"/>
        <v>-277.96383912147149</v>
      </c>
      <c r="AO307" s="30">
        <f t="shared" si="1135"/>
        <v>-285.70804781852729</v>
      </c>
      <c r="AP307" s="30">
        <f t="shared" si="1135"/>
        <v>-307.91125091134842</v>
      </c>
      <c r="AQ307" s="30">
        <f t="shared" si="1135"/>
        <v>-316.45833609979422</v>
      </c>
      <c r="AR307" s="30">
        <f t="shared" si="1135"/>
        <v>-325.2188767000207</v>
      </c>
      <c r="AS307" s="30">
        <f t="shared" si="1135"/>
        <v>-334.19813885973929</v>
      </c>
      <c r="AT307" s="30">
        <f t="shared" si="1135"/>
        <v>-267.47855041551793</v>
      </c>
      <c r="AU307" s="30">
        <f t="shared" si="1135"/>
        <v>0</v>
      </c>
      <c r="AV307" s="30">
        <f t="shared" si="1135"/>
        <v>0</v>
      </c>
      <c r="AW307" s="30">
        <f t="shared" si="1135"/>
        <v>0</v>
      </c>
      <c r="AX307" s="30">
        <f t="shared" si="1135"/>
        <v>0</v>
      </c>
      <c r="AY307" s="30">
        <f t="shared" si="1135"/>
        <v>0</v>
      </c>
      <c r="AZ307" s="30">
        <f t="shared" si="1135"/>
        <v>0</v>
      </c>
      <c r="BA307" s="30">
        <f t="shared" si="1135"/>
        <v>0</v>
      </c>
      <c r="BB307" s="30">
        <f t="shared" si="1135"/>
        <v>0</v>
      </c>
      <c r="BC307" s="30">
        <f t="shared" si="1135"/>
        <v>0</v>
      </c>
      <c r="BD307" s="30">
        <f t="shared" si="1135"/>
        <v>0</v>
      </c>
      <c r="BE307" s="30">
        <f t="shared" si="1135"/>
        <v>0</v>
      </c>
      <c r="BF307" s="30">
        <f t="shared" si="1135"/>
        <v>0</v>
      </c>
      <c r="BG307" s="30">
        <f t="shared" si="1135"/>
        <v>0</v>
      </c>
      <c r="BH307" s="30">
        <f t="shared" si="1135"/>
        <v>0</v>
      </c>
      <c r="BI307" s="30">
        <f t="shared" si="1135"/>
        <v>0</v>
      </c>
    </row>
    <row r="308" spans="1:61" outlineLevel="2" x14ac:dyDescent="0.35">
      <c r="B308" s="7" t="s">
        <v>373</v>
      </c>
      <c r="D308" s="59" t="s">
        <v>233</v>
      </c>
      <c r="E308" s="43">
        <f t="shared" si="1133"/>
        <v>0</v>
      </c>
      <c r="F308" s="30">
        <f>MAX(0,F307)+F316-F315</f>
        <v>0</v>
      </c>
      <c r="G308" s="30">
        <f t="shared" ref="G308:R308" si="1136">MAX(0,G307)+G316-G315</f>
        <v>-10</v>
      </c>
      <c r="H308" s="30">
        <f t="shared" si="1136"/>
        <v>0</v>
      </c>
      <c r="I308" s="30">
        <f t="shared" si="1136"/>
        <v>0</v>
      </c>
      <c r="J308" s="30">
        <f t="shared" si="1136"/>
        <v>0</v>
      </c>
      <c r="K308" s="30">
        <f t="shared" si="1136"/>
        <v>0</v>
      </c>
      <c r="L308" s="30">
        <f t="shared" si="1136"/>
        <v>0</v>
      </c>
      <c r="M308" s="30">
        <f t="shared" si="1136"/>
        <v>0</v>
      </c>
      <c r="N308" s="30">
        <f t="shared" si="1136"/>
        <v>0</v>
      </c>
      <c r="O308" s="30">
        <f t="shared" si="1136"/>
        <v>0</v>
      </c>
      <c r="P308" s="30">
        <f t="shared" si="1136"/>
        <v>0</v>
      </c>
      <c r="Q308" s="30">
        <f t="shared" si="1136"/>
        <v>0</v>
      </c>
      <c r="R308" s="30">
        <f t="shared" si="1136"/>
        <v>0</v>
      </c>
      <c r="S308" s="30">
        <f t="shared" ref="S308:BI308" si="1137">IFERROR(MAX(0,S307)+S316-S315,"")</f>
        <v>0</v>
      </c>
      <c r="T308" s="30">
        <f t="shared" si="1137"/>
        <v>0</v>
      </c>
      <c r="U308" s="30">
        <f t="shared" si="1137"/>
        <v>0</v>
      </c>
      <c r="V308" s="30">
        <f t="shared" si="1137"/>
        <v>0</v>
      </c>
      <c r="W308" s="30">
        <f t="shared" si="1137"/>
        <v>0</v>
      </c>
      <c r="X308" s="30">
        <f t="shared" si="1137"/>
        <v>0</v>
      </c>
      <c r="Y308" s="30">
        <f t="shared" si="1137"/>
        <v>0</v>
      </c>
      <c r="Z308" s="30">
        <f t="shared" si="1137"/>
        <v>0</v>
      </c>
      <c r="AA308" s="30">
        <f t="shared" si="1137"/>
        <v>0</v>
      </c>
      <c r="AB308" s="30">
        <f t="shared" si="1137"/>
        <v>0</v>
      </c>
      <c r="AC308" s="30">
        <f t="shared" si="1137"/>
        <v>0</v>
      </c>
      <c r="AD308" s="30">
        <f t="shared" si="1137"/>
        <v>0</v>
      </c>
      <c r="AE308" s="30">
        <f t="shared" si="1137"/>
        <v>0</v>
      </c>
      <c r="AF308" s="30">
        <f t="shared" si="1137"/>
        <v>0</v>
      </c>
      <c r="AG308" s="30">
        <f t="shared" si="1137"/>
        <v>0</v>
      </c>
      <c r="AH308" s="30">
        <f t="shared" si="1137"/>
        <v>0</v>
      </c>
      <c r="AI308" s="30">
        <f t="shared" si="1137"/>
        <v>0</v>
      </c>
      <c r="AJ308" s="30">
        <f t="shared" si="1137"/>
        <v>0</v>
      </c>
      <c r="AK308" s="30">
        <f t="shared" si="1137"/>
        <v>0</v>
      </c>
      <c r="AL308" s="30">
        <f t="shared" si="1137"/>
        <v>0</v>
      </c>
      <c r="AM308" s="30">
        <f t="shared" si="1137"/>
        <v>0</v>
      </c>
      <c r="AN308" s="30">
        <f t="shared" si="1137"/>
        <v>0</v>
      </c>
      <c r="AO308" s="30">
        <f t="shared" si="1137"/>
        <v>0</v>
      </c>
      <c r="AP308" s="30">
        <f t="shared" si="1137"/>
        <v>0</v>
      </c>
      <c r="AQ308" s="30">
        <f t="shared" si="1137"/>
        <v>0</v>
      </c>
      <c r="AR308" s="30">
        <f t="shared" si="1137"/>
        <v>0</v>
      </c>
      <c r="AS308" s="30">
        <f t="shared" si="1137"/>
        <v>0</v>
      </c>
      <c r="AT308" s="30">
        <f t="shared" si="1137"/>
        <v>10</v>
      </c>
      <c r="AU308" s="30">
        <f t="shared" si="1137"/>
        <v>0</v>
      </c>
      <c r="AV308" s="30">
        <f t="shared" si="1137"/>
        <v>0</v>
      </c>
      <c r="AW308" s="30">
        <f t="shared" si="1137"/>
        <v>0</v>
      </c>
      <c r="AX308" s="30">
        <f t="shared" si="1137"/>
        <v>0</v>
      </c>
      <c r="AY308" s="30">
        <f t="shared" si="1137"/>
        <v>0</v>
      </c>
      <c r="AZ308" s="30">
        <f t="shared" si="1137"/>
        <v>0</v>
      </c>
      <c r="BA308" s="30">
        <f t="shared" si="1137"/>
        <v>0</v>
      </c>
      <c r="BB308" s="30">
        <f t="shared" si="1137"/>
        <v>0</v>
      </c>
      <c r="BC308" s="30">
        <f t="shared" si="1137"/>
        <v>0</v>
      </c>
      <c r="BD308" s="30">
        <f t="shared" si="1137"/>
        <v>0</v>
      </c>
      <c r="BE308" s="30">
        <f t="shared" si="1137"/>
        <v>0</v>
      </c>
      <c r="BF308" s="30">
        <f t="shared" si="1137"/>
        <v>0</v>
      </c>
      <c r="BG308" s="30">
        <f t="shared" si="1137"/>
        <v>0</v>
      </c>
      <c r="BH308" s="30">
        <f t="shared" si="1137"/>
        <v>0</v>
      </c>
      <c r="BI308" s="30">
        <f t="shared" si="1137"/>
        <v>0</v>
      </c>
    </row>
    <row r="309" spans="1:61" outlineLevel="2" x14ac:dyDescent="0.35">
      <c r="D309" s="59"/>
      <c r="E309" s="43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</row>
    <row r="310" spans="1:61" outlineLevel="2" x14ac:dyDescent="0.35">
      <c r="C310" t="s">
        <v>374</v>
      </c>
      <c r="D310" s="59" t="s">
        <v>233</v>
      </c>
      <c r="E310" s="43">
        <f t="shared" ref="E310:E312" si="1138">SUM(F310:BI310)</f>
        <v>0</v>
      </c>
      <c r="F310" s="30">
        <f>IF(OR(F296&gt;0,F323&lt;0),0,IF(F2=year_stop,MAX(0,F308),MAX(0,F308*assumptions!$E$302)))</f>
        <v>0</v>
      </c>
      <c r="G310" s="30">
        <f>IF(OR(G296&gt;0,G323&lt;0),0,IF(G2=year_stop,MAX(0,G308),MAX(0,G308*assumptions!$E$302)))</f>
        <v>0</v>
      </c>
      <c r="H310" s="30">
        <f>IF(OR(H296&gt;0,H323&lt;0),0,IF(H2=year_stop,MAX(0,H308),MAX(0,H308*assumptions!$E$302)))</f>
        <v>0</v>
      </c>
      <c r="I310" s="30">
        <f>IF(OR(I296&gt;0,I323&lt;0),0,IF(I2=year_stop,MAX(0,I308),MAX(0,I308*assumptions!$E$302)))</f>
        <v>0</v>
      </c>
      <c r="J310" s="30">
        <f>IF(OR(J296&gt;0,J323&lt;0),0,IF(J2=year_stop,MAX(0,J308),MAX(0,J308*assumptions!$E$302)))</f>
        <v>0</v>
      </c>
      <c r="K310" s="30">
        <f>IF(OR(K296&gt;0,K323&lt;0),0,IF(K2=year_stop,MAX(0,K308),MAX(0,K308*assumptions!$E$302)))</f>
        <v>0</v>
      </c>
      <c r="L310" s="30">
        <f>IF(OR(L296&gt;0,L323&lt;0),0,IF(L2=year_stop,MAX(0,L308),MAX(0,L308*assumptions!$E$302)))</f>
        <v>0</v>
      </c>
      <c r="M310" s="30">
        <f>IF(OR(M296&gt;0,M323&lt;0),0,IF(M2=year_stop,MAX(0,M308),MAX(0,M308*assumptions!$E$302)))</f>
        <v>0</v>
      </c>
      <c r="N310" s="30">
        <f>IF(OR(N296&gt;0,N323&lt;0),0,IF(N2=year_stop,MAX(0,N308),MAX(0,N308*assumptions!$E$302)))</f>
        <v>0</v>
      </c>
      <c r="O310" s="30">
        <f>IF(OR(O296&gt;0,O323&lt;0),0,IF(O2=year_stop,MAX(0,O308),MAX(0,O308*assumptions!$E$302)))</f>
        <v>0</v>
      </c>
      <c r="P310" s="30">
        <f>IF(OR(P296&gt;0,P323&lt;0),0,IF(P2=year_stop,MAX(0,P308),MAX(0,P308*assumptions!$E$302)))</f>
        <v>0</v>
      </c>
      <c r="Q310" s="30">
        <f>IF(OR(Q296&gt;0,Q323&lt;0),0,IF(Q2=year_stop,MAX(0,Q308),MAX(0,Q308*assumptions!$E$302)))</f>
        <v>0</v>
      </c>
      <c r="R310" s="30">
        <f>IF(OR(R296&gt;0,R323&lt;0),0,IF(R2=year_stop,MAX(0,R308),MAX(0,R308*assumptions!$E$302)))</f>
        <v>0</v>
      </c>
      <c r="S310" s="30">
        <f>IF(OR(S296&gt;0,S323&lt;0),0,IF(S2=year_stop,MAX(0,S308),MAX(0,S308*assumptions!$E$302)))</f>
        <v>0</v>
      </c>
      <c r="T310" s="30">
        <f>IF(OR(T296&gt;0,T323&lt;0),0,IF(T2=year_stop,MAX(0,T308),MAX(0,T308*assumptions!$E$302)))</f>
        <v>0</v>
      </c>
      <c r="U310" s="30">
        <f>IF(OR(U296&gt;0,U323&lt;0),0,IF(U2=year_stop,MAX(0,U308),MAX(0,U308*assumptions!$E$302)))</f>
        <v>0</v>
      </c>
      <c r="V310" s="30">
        <f>IF(OR(V296&gt;0,V323&lt;0),0,IF(V2=year_stop,MAX(0,V308),MAX(0,V308*assumptions!$E$302)))</f>
        <v>0</v>
      </c>
      <c r="W310" s="30">
        <f>IF(OR(W296&gt;0,W323&lt;0),0,IF(W2=year_stop,MAX(0,W308),MAX(0,W308*assumptions!$E$302)))</f>
        <v>0</v>
      </c>
      <c r="X310" s="30">
        <f>IF(OR(X296&gt;0,X323&lt;0),0,IF(X2=year_stop,MAX(0,X308),MAX(0,X308*assumptions!$E$302)))</f>
        <v>0</v>
      </c>
      <c r="Y310" s="30">
        <f>IF(OR(Y296&gt;0,Y323&lt;0),0,IF(Y2=year_stop,MAX(0,Y308),MAX(0,Y308*assumptions!$E$302)))</f>
        <v>0</v>
      </c>
      <c r="Z310" s="30">
        <f>IF(OR(Z296&gt;0,Z323&lt;0),0,IF(Z2=year_stop,MAX(0,Z308),MAX(0,Z308*assumptions!$E$302)))</f>
        <v>0</v>
      </c>
      <c r="AA310" s="30">
        <f>IF(OR(AA296&gt;0,AA323&lt;0),0,IF(AA2=year_stop,MAX(0,AA308),MAX(0,AA308*assumptions!$E$302)))</f>
        <v>0</v>
      </c>
      <c r="AB310" s="30">
        <f>IF(OR(AB296&gt;0,AB323&lt;0),0,IF(AB2=year_stop,MAX(0,AB308),MAX(0,AB308*assumptions!$E$302)))</f>
        <v>0</v>
      </c>
      <c r="AC310" s="30">
        <f>IF(OR(AC296&gt;0,AC323&lt;0),0,IF(AC2=year_stop,MAX(0,AC308),MAX(0,AC308*assumptions!$E$302)))</f>
        <v>0</v>
      </c>
      <c r="AD310" s="30">
        <f>IF(OR(AD296&gt;0,AD323&lt;0),0,IF(AD2=year_stop,MAX(0,AD308),MAX(0,AD308*assumptions!$E$302)))</f>
        <v>0</v>
      </c>
      <c r="AE310" s="30">
        <f>IF(OR(AE296&gt;0,AE323&lt;0),0,IF(AE2=year_stop,MAX(0,AE308),MAX(0,AE308*assumptions!$E$302)))</f>
        <v>0</v>
      </c>
      <c r="AF310" s="30">
        <f>IF(OR(AF296&gt;0,AF323&lt;0),0,IF(AF2=year_stop,MAX(0,AF308),MAX(0,AF308*assumptions!$E$302)))</f>
        <v>0</v>
      </c>
      <c r="AG310" s="30">
        <f>IF(OR(AG296&gt;0,AG323&lt;0),0,IF(AG2=year_stop,MAX(0,AG308),MAX(0,AG308*assumptions!$E$302)))</f>
        <v>0</v>
      </c>
      <c r="AH310" s="30">
        <f>IF(OR(AH296&gt;0,AH323&lt;0),0,IF(AH2=year_stop,MAX(0,AH308),MAX(0,AH308*assumptions!$E$302)))</f>
        <v>0</v>
      </c>
      <c r="AI310" s="30">
        <f>IF(OR(AI296&gt;0,AI323&lt;0),0,IF(AI2=year_stop,MAX(0,AI308),MAX(0,AI308*assumptions!$E$302)))</f>
        <v>0</v>
      </c>
      <c r="AJ310" s="30">
        <f>IF(OR(AJ296&gt;0,AJ323&lt;0),0,IF(AJ2=year_stop,MAX(0,AJ308),MAX(0,AJ308*assumptions!$E$302)))</f>
        <v>0</v>
      </c>
      <c r="AK310" s="30">
        <f>IF(OR(AK296&gt;0,AK323&lt;0),0,IF(AK2=year_stop,MAX(0,AK308),MAX(0,AK308*assumptions!$E$302)))</f>
        <v>0</v>
      </c>
      <c r="AL310" s="30">
        <f>IF(OR(AL296&gt;0,AL323&lt;0),0,IF(AL2=year_stop,MAX(0,AL308),MAX(0,AL308*assumptions!$E$302)))</f>
        <v>0</v>
      </c>
      <c r="AM310" s="30">
        <f>IF(OR(AM296&gt;0,AM323&lt;0),0,IF(AM2=year_stop,MAX(0,AM308),MAX(0,AM308*assumptions!$E$302)))</f>
        <v>0</v>
      </c>
      <c r="AN310" s="30">
        <f>IF(OR(AN296&gt;0,AN323&lt;0),0,IF(AN2=year_stop,MAX(0,AN308),MAX(0,AN308*assumptions!$E$302)))</f>
        <v>0</v>
      </c>
      <c r="AO310" s="30">
        <f>IF(OR(AO296&gt;0,AO323&lt;0),0,IF(AO2=year_stop,MAX(0,AO308),MAX(0,AO308*assumptions!$E$302)))</f>
        <v>0</v>
      </c>
      <c r="AP310" s="30">
        <f>IF(OR(AP296&gt;0,AP323&lt;0),0,IF(AP2=year_stop,MAX(0,AP308),MAX(0,AP308*assumptions!$E$302)))</f>
        <v>0</v>
      </c>
      <c r="AQ310" s="30">
        <f>IF(OR(AQ296&gt;0,AQ323&lt;0),0,IF(AQ2=year_stop,MAX(0,AQ308),MAX(0,AQ308*assumptions!$E$302)))</f>
        <v>0</v>
      </c>
      <c r="AR310" s="30">
        <f>IF(OR(AR296&gt;0,AR323&lt;0),0,IF(AR2=year_stop,MAX(0,AR308),MAX(0,AR308*assumptions!$E$302)))</f>
        <v>0</v>
      </c>
      <c r="AS310" s="30">
        <f>IF(OR(AS296&gt;0,AS323&lt;0),0,IF(AS2=year_stop,MAX(0,AS308),MAX(0,AS308*assumptions!$E$302)))</f>
        <v>0</v>
      </c>
      <c r="AT310" s="30">
        <f>IF(OR(AT296&gt;0,AT323&lt;0),0,IF(AT2=year_stop,MAX(0,AT308),MAX(0,AT308*assumptions!$E$302)))</f>
        <v>0</v>
      </c>
      <c r="AU310" s="30">
        <f>IF(OR(AU296&gt;0,AU323&lt;0),0,IF(AU2=year_stop,MAX(0,AU308),MAX(0,AU308*assumptions!$E$302)))</f>
        <v>0</v>
      </c>
      <c r="AV310" s="30">
        <f>IF(OR(AV296&gt;0,AV323&lt;0),0,IF(AV2=year_stop,MAX(0,AV308),MAX(0,AV308*assumptions!$E$302)))</f>
        <v>0</v>
      </c>
      <c r="AW310" s="30">
        <f>IF(OR(AW296&gt;0,AW323&lt;0),0,IF(AW2=year_stop,MAX(0,AW308),MAX(0,AW308*assumptions!$E$302)))</f>
        <v>0</v>
      </c>
      <c r="AX310" s="30">
        <f>IF(OR(AX296&gt;0,AX323&lt;0),0,IF(AX2=year_stop,MAX(0,AX308),MAX(0,AX308*assumptions!$E$302)))</f>
        <v>0</v>
      </c>
      <c r="AY310" s="30">
        <f>IF(OR(AY296&gt;0,AY323&lt;0),0,IF(AY2=year_stop,MAX(0,AY308),MAX(0,AY308*assumptions!$E$302)))</f>
        <v>0</v>
      </c>
      <c r="AZ310" s="30">
        <f>IF(OR(AZ296&gt;0,AZ323&lt;0),0,IF(AZ2=year_stop,MAX(0,AZ308),MAX(0,AZ308*assumptions!$E$302)))</f>
        <v>0</v>
      </c>
      <c r="BA310" s="30">
        <f>IF(OR(BA296&gt;0,BA323&lt;0),0,IF(BA2=year_stop,MAX(0,BA308),MAX(0,BA308*assumptions!$E$302)))</f>
        <v>0</v>
      </c>
      <c r="BB310" s="30">
        <f>IF(OR(BB296&gt;0,BB323&lt;0),0,IF(BB2=year_stop,MAX(0,BB308),MAX(0,BB308*assumptions!$E$302)))</f>
        <v>0</v>
      </c>
      <c r="BC310" s="30">
        <f>IF(OR(BC296&gt;0,BC323&lt;0),0,IF(BC2=year_stop,MAX(0,BC308),MAX(0,BC308*assumptions!$E$302)))</f>
        <v>0</v>
      </c>
      <c r="BD310" s="30">
        <f>IF(OR(BD296&gt;0,BD323&lt;0),0,IF(BD2=year_stop,MAX(0,BD308),MAX(0,BD308*assumptions!$E$302)))</f>
        <v>0</v>
      </c>
      <c r="BE310" s="30">
        <f>IF(OR(BE296&gt;0,BE323&lt;0),0,IF(BE2=year_stop,MAX(0,BE308),MAX(0,BE308*assumptions!$E$302)))</f>
        <v>0</v>
      </c>
      <c r="BF310" s="30">
        <f>IF(OR(BF296&gt;0,BF323&lt;0),0,IF(BF2=year_stop,MAX(0,BF308),MAX(0,BF308*assumptions!$E$302)))</f>
        <v>0</v>
      </c>
      <c r="BG310" s="30">
        <f>IF(OR(BG296&gt;0,BG323&lt;0),0,IF(BG2=year_stop,MAX(0,BG308),MAX(0,BG308*assumptions!$E$302)))</f>
        <v>0</v>
      </c>
      <c r="BH310" s="30">
        <f>IF(OR(BH296&gt;0,BH323&lt;0),0,IF(BH2=year_stop,MAX(0,BH308),MAX(0,BH308*assumptions!$E$302)))</f>
        <v>0</v>
      </c>
      <c r="BI310" s="30">
        <f>IF(OR(BI296&gt;0,BI323&lt;0),0,IF(BI2=year_stop,MAX(0,BI308),MAX(0,BI308*assumptions!$E$302)))</f>
        <v>0</v>
      </c>
    </row>
    <row r="311" spans="1:61" outlineLevel="2" x14ac:dyDescent="0.35">
      <c r="C311" t="s">
        <v>375</v>
      </c>
      <c r="D311" s="59" t="s">
        <v>233</v>
      </c>
      <c r="E311" s="43">
        <f t="shared" si="1138"/>
        <v>8300.5194755384382</v>
      </c>
      <c r="F311" s="30">
        <f>-MIN(F307+F316-F315-F310,0)</f>
        <v>0</v>
      </c>
      <c r="G311" s="30">
        <f t="shared" ref="G311:N311" si="1139">-MIN(G307+G316-G315-G310,0)</f>
        <v>399.42845532990719</v>
      </c>
      <c r="H311" s="30">
        <f t="shared" si="1139"/>
        <v>396.2423442231252</v>
      </c>
      <c r="I311" s="30">
        <f t="shared" si="1139"/>
        <v>403.79957700439729</v>
      </c>
      <c r="J311" s="30">
        <f t="shared" si="1139"/>
        <v>64.713713594261876</v>
      </c>
      <c r="K311" s="30">
        <f t="shared" si="1139"/>
        <v>92.298561520443002</v>
      </c>
      <c r="L311" s="30">
        <f t="shared" si="1139"/>
        <v>100.77426107467301</v>
      </c>
      <c r="M311" s="30">
        <f t="shared" si="1139"/>
        <v>103.89360101588895</v>
      </c>
      <c r="N311" s="30">
        <f t="shared" si="1139"/>
        <v>107.08482536876188</v>
      </c>
      <c r="O311" s="30">
        <f t="shared" ref="O311" si="1140">-MIN(O307+O316-O315-O310,0)</f>
        <v>110.35053764031798</v>
      </c>
      <c r="P311" s="30">
        <f t="shared" ref="P311" si="1141">-MIN(P307+P316-P315-P310,0)</f>
        <v>113.69332494582252</v>
      </c>
      <c r="Q311" s="30">
        <f t="shared" ref="Q311" si="1142">-MIN(Q307+Q316-Q315-Q310,0)</f>
        <v>117.11576574893004</v>
      </c>
      <c r="R311" s="30">
        <f t="shared" ref="R311" si="1143">-MIN(R307+R316-R315-R310,0)</f>
        <v>127.49891504728895</v>
      </c>
      <c r="S311" s="30">
        <f t="shared" ref="S311" si="1144">-MIN(S307+S316-S315-S310,0)</f>
        <v>131.31743263584025</v>
      </c>
      <c r="T311" s="30">
        <f t="shared" ref="T311" si="1145">-MIN(T307+T316-T315-T310,0)</f>
        <v>135.2291035394349</v>
      </c>
      <c r="U311" s="30">
        <f t="shared" ref="U311:V311" si="1146">-MIN(U307+U316-U315-U310,0)</f>
        <v>139.23667046184897</v>
      </c>
      <c r="V311" s="30">
        <f t="shared" si="1146"/>
        <v>143.34290109198474</v>
      </c>
      <c r="W311" s="30">
        <f t="shared" ref="W311" si="1147">-MIN(W307+W316-W315-W310,0)</f>
        <v>147.5505930722843</v>
      </c>
      <c r="X311" s="30">
        <f t="shared" ref="X311" si="1148">-MIN(X307+X316-X315-X310,0)</f>
        <v>160.20417943524288</v>
      </c>
      <c r="Y311" s="30">
        <f t="shared" ref="Y311" si="1149">-MIN(Y307+Y316-Y315-Y310,0)</f>
        <v>164.88890386147452</v>
      </c>
      <c r="Z311" s="30">
        <f t="shared" ref="Z311" si="1150">-MIN(Z307+Z316-Z315-Z310,0)</f>
        <v>169.69029842747432</v>
      </c>
      <c r="AA311" s="30">
        <f t="shared" ref="AA311" si="1151">-MIN(AA307+AA316-AA315-AA310,0)</f>
        <v>174.61147637531991</v>
      </c>
      <c r="AB311" s="30">
        <f t="shared" ref="AB311" si="1152">-MIN(AB307+AB316-AB315-AB310,0)</f>
        <v>179.65560520544778</v>
      </c>
      <c r="AC311" s="30">
        <f t="shared" ref="AC311:AD311" si="1153">-MIN(AC307+AC316-AC315-AC310,0)</f>
        <v>184.82591035375964</v>
      </c>
      <c r="AD311" s="30">
        <f t="shared" si="1153"/>
        <v>200.1626713534302</v>
      </c>
      <c r="AE311" s="30">
        <f t="shared" ref="AE311" si="1154">-MIN(AE307+AE316-AE315-AE310,0)</f>
        <v>205.90271836398722</v>
      </c>
      <c r="AF311" s="30">
        <f t="shared" ref="AF311" si="1155">-MIN(AF307+AF316-AF315-AF310,0)</f>
        <v>211.78655394763533</v>
      </c>
      <c r="AG311" s="30">
        <f t="shared" ref="AG311" si="1156">-MIN(AG307+AG316-AG315-AG310,0)</f>
        <v>217.8178428333361</v>
      </c>
      <c r="AH311" s="30">
        <f t="shared" ref="AH311" si="1157">-MIN(AH307+AH316-AH315-AH310,0)</f>
        <v>224.00032826537162</v>
      </c>
      <c r="AI311" s="30">
        <f t="shared" ref="AI311" si="1158">-MIN(AI307+AI316-AI315-AI310,0)</f>
        <v>230.33783521141788</v>
      </c>
      <c r="AJ311" s="30">
        <f t="shared" ref="AJ311" si="1159">-MIN(AJ307+AJ316-AJ315-AJ310,0)</f>
        <v>248.83287274228573</v>
      </c>
      <c r="AK311" s="30">
        <f t="shared" ref="AK311:AL311" si="1160">-MIN(AK307+AK316-AK315-AK310,0)</f>
        <v>255.8477016499192</v>
      </c>
      <c r="AL311" s="30">
        <f t="shared" si="1160"/>
        <v>263.03820136037029</v>
      </c>
      <c r="AM311" s="30">
        <f t="shared" ref="AM311" si="1161">-MIN(AM307+AM316-AM315-AM310,0)</f>
        <v>270.40875291033581</v>
      </c>
      <c r="AN311" s="30">
        <f t="shared" ref="AN311" si="1162">-MIN(AN307+AN316-AN315-AN310,0)</f>
        <v>277.96383912147149</v>
      </c>
      <c r="AO311" s="30">
        <f t="shared" ref="AO311" si="1163">-MIN(AO307+AO316-AO315-AO310,0)</f>
        <v>285.70804781852729</v>
      </c>
      <c r="AP311" s="30">
        <f t="shared" ref="AP311" si="1164">-MIN(AP307+AP316-AP315-AP310,0)</f>
        <v>307.91125091134842</v>
      </c>
      <c r="AQ311" s="30">
        <f t="shared" ref="AQ311" si="1165">-MIN(AQ307+AQ316-AQ315-AQ310,0)</f>
        <v>316.45833609979422</v>
      </c>
      <c r="AR311" s="30">
        <f t="shared" ref="AR311" si="1166">-MIN(AR307+AR316-AR315-AR310,0)</f>
        <v>325.2188767000207</v>
      </c>
      <c r="AS311" s="30">
        <f t="shared" ref="AS311:AT311" si="1167">-MIN(AS307+AS316-AS315-AS310,0)</f>
        <v>334.19813885973929</v>
      </c>
      <c r="AT311" s="30">
        <f t="shared" si="1167"/>
        <v>257.47855041551793</v>
      </c>
      <c r="AU311" s="30">
        <f t="shared" ref="AU311" si="1168">-MIN(AU307+AU316-AU315-AU310,0)</f>
        <v>0</v>
      </c>
      <c r="AV311" s="30">
        <f t="shared" ref="AV311" si="1169">-MIN(AV307+AV316-AV315-AV310,0)</f>
        <v>0</v>
      </c>
      <c r="AW311" s="30">
        <f t="shared" ref="AW311" si="1170">-MIN(AW307+AW316-AW315-AW310,0)</f>
        <v>0</v>
      </c>
      <c r="AX311" s="30">
        <f t="shared" ref="AX311" si="1171">-MIN(AX307+AX316-AX315-AX310,0)</f>
        <v>0</v>
      </c>
      <c r="AY311" s="30">
        <f t="shared" ref="AY311" si="1172">-MIN(AY307+AY316-AY315-AY310,0)</f>
        <v>0</v>
      </c>
      <c r="AZ311" s="30">
        <f t="shared" ref="AZ311" si="1173">-MIN(AZ307+AZ316-AZ315-AZ310,0)</f>
        <v>0</v>
      </c>
      <c r="BA311" s="30">
        <f t="shared" ref="BA311:BB311" si="1174">-MIN(BA307+BA316-BA315-BA310,0)</f>
        <v>0</v>
      </c>
      <c r="BB311" s="30">
        <f t="shared" si="1174"/>
        <v>0</v>
      </c>
      <c r="BC311" s="30">
        <f t="shared" ref="BC311" si="1175">-MIN(BC307+BC316-BC315-BC310,0)</f>
        <v>0</v>
      </c>
      <c r="BD311" s="30">
        <f t="shared" ref="BD311" si="1176">-MIN(BD307+BD316-BD315-BD310,0)</f>
        <v>0</v>
      </c>
      <c r="BE311" s="30">
        <f t="shared" ref="BE311" si="1177">-MIN(BE307+BE316-BE315-BE310,0)</f>
        <v>0</v>
      </c>
      <c r="BF311" s="30">
        <f t="shared" ref="BF311" si="1178">-MIN(BF307+BF316-BF315-BF310,0)</f>
        <v>0</v>
      </c>
      <c r="BG311" s="30">
        <f t="shared" ref="BG311" si="1179">-MIN(BG307+BG316-BG315-BG310,0)</f>
        <v>0</v>
      </c>
      <c r="BH311" s="30">
        <f t="shared" ref="BH311" si="1180">-MIN(BH307+BH316-BH315-BH310,0)</f>
        <v>0</v>
      </c>
      <c r="BI311" s="30">
        <f t="shared" ref="BI311" si="1181">-MIN(BI307+BI316-BI315-BI310,0)</f>
        <v>0</v>
      </c>
    </row>
    <row r="312" spans="1:61" outlineLevel="2" x14ac:dyDescent="0.35">
      <c r="B312" s="7" t="s">
        <v>376</v>
      </c>
      <c r="D312" s="59" t="s">
        <v>233</v>
      </c>
      <c r="E312" s="43">
        <f t="shared" si="1138"/>
        <v>0</v>
      </c>
      <c r="F312" s="30">
        <f>F289+F305-F310+F311</f>
        <v>0</v>
      </c>
      <c r="G312" s="30">
        <f t="shared" ref="G312:BI312" si="1182">G289+G305-G310+G311</f>
        <v>10</v>
      </c>
      <c r="H312" s="30">
        <f t="shared" si="1182"/>
        <v>0</v>
      </c>
      <c r="I312" s="30">
        <f t="shared" si="1182"/>
        <v>0</v>
      </c>
      <c r="J312" s="30">
        <f t="shared" si="1182"/>
        <v>0</v>
      </c>
      <c r="K312" s="30">
        <f t="shared" si="1182"/>
        <v>0</v>
      </c>
      <c r="L312" s="30">
        <f t="shared" si="1182"/>
        <v>0</v>
      </c>
      <c r="M312" s="30">
        <f t="shared" si="1182"/>
        <v>0</v>
      </c>
      <c r="N312" s="30">
        <f t="shared" si="1182"/>
        <v>0</v>
      </c>
      <c r="O312" s="30">
        <f t="shared" si="1182"/>
        <v>0</v>
      </c>
      <c r="P312" s="30">
        <f t="shared" si="1182"/>
        <v>0</v>
      </c>
      <c r="Q312" s="30">
        <f t="shared" si="1182"/>
        <v>0</v>
      </c>
      <c r="R312" s="30">
        <f t="shared" si="1182"/>
        <v>0</v>
      </c>
      <c r="S312" s="30">
        <f t="shared" si="1182"/>
        <v>0</v>
      </c>
      <c r="T312" s="30">
        <f t="shared" si="1182"/>
        <v>0</v>
      </c>
      <c r="U312" s="30">
        <f t="shared" si="1182"/>
        <v>0</v>
      </c>
      <c r="V312" s="30">
        <f t="shared" si="1182"/>
        <v>0</v>
      </c>
      <c r="W312" s="30">
        <f t="shared" si="1182"/>
        <v>0</v>
      </c>
      <c r="X312" s="30">
        <f t="shared" si="1182"/>
        <v>0</v>
      </c>
      <c r="Y312" s="30">
        <f t="shared" si="1182"/>
        <v>0</v>
      </c>
      <c r="Z312" s="30">
        <f t="shared" si="1182"/>
        <v>0</v>
      </c>
      <c r="AA312" s="30">
        <f t="shared" si="1182"/>
        <v>0</v>
      </c>
      <c r="AB312" s="30">
        <f t="shared" si="1182"/>
        <v>0</v>
      </c>
      <c r="AC312" s="30">
        <f t="shared" si="1182"/>
        <v>0</v>
      </c>
      <c r="AD312" s="30">
        <f t="shared" si="1182"/>
        <v>0</v>
      </c>
      <c r="AE312" s="30">
        <f t="shared" si="1182"/>
        <v>0</v>
      </c>
      <c r="AF312" s="30">
        <f t="shared" si="1182"/>
        <v>0</v>
      </c>
      <c r="AG312" s="30">
        <f t="shared" si="1182"/>
        <v>0</v>
      </c>
      <c r="AH312" s="30">
        <f t="shared" si="1182"/>
        <v>0</v>
      </c>
      <c r="AI312" s="30">
        <f t="shared" si="1182"/>
        <v>0</v>
      </c>
      <c r="AJ312" s="30">
        <f t="shared" si="1182"/>
        <v>0</v>
      </c>
      <c r="AK312" s="30">
        <f t="shared" si="1182"/>
        <v>0</v>
      </c>
      <c r="AL312" s="30">
        <f t="shared" si="1182"/>
        <v>0</v>
      </c>
      <c r="AM312" s="30">
        <f t="shared" si="1182"/>
        <v>0</v>
      </c>
      <c r="AN312" s="30">
        <f t="shared" si="1182"/>
        <v>0</v>
      </c>
      <c r="AO312" s="30">
        <f t="shared" si="1182"/>
        <v>0</v>
      </c>
      <c r="AP312" s="30">
        <f t="shared" si="1182"/>
        <v>0</v>
      </c>
      <c r="AQ312" s="30">
        <f t="shared" si="1182"/>
        <v>0</v>
      </c>
      <c r="AR312" s="30">
        <f t="shared" si="1182"/>
        <v>0</v>
      </c>
      <c r="AS312" s="30">
        <f t="shared" si="1182"/>
        <v>0</v>
      </c>
      <c r="AT312" s="30">
        <f t="shared" si="1182"/>
        <v>-10</v>
      </c>
      <c r="AU312" s="30">
        <f t="shared" si="1182"/>
        <v>0</v>
      </c>
      <c r="AV312" s="30">
        <f t="shared" si="1182"/>
        <v>0</v>
      </c>
      <c r="AW312" s="30">
        <f t="shared" si="1182"/>
        <v>0</v>
      </c>
      <c r="AX312" s="30">
        <f t="shared" si="1182"/>
        <v>0</v>
      </c>
      <c r="AY312" s="30">
        <f t="shared" si="1182"/>
        <v>0</v>
      </c>
      <c r="AZ312" s="30">
        <f t="shared" si="1182"/>
        <v>0</v>
      </c>
      <c r="BA312" s="30">
        <f t="shared" si="1182"/>
        <v>0</v>
      </c>
      <c r="BB312" s="30">
        <f t="shared" si="1182"/>
        <v>0</v>
      </c>
      <c r="BC312" s="30">
        <f t="shared" si="1182"/>
        <v>0</v>
      </c>
      <c r="BD312" s="30">
        <f t="shared" si="1182"/>
        <v>0</v>
      </c>
      <c r="BE312" s="30">
        <f t="shared" si="1182"/>
        <v>0</v>
      </c>
      <c r="BF312" s="30">
        <f t="shared" si="1182"/>
        <v>0</v>
      </c>
      <c r="BG312" s="30">
        <f t="shared" si="1182"/>
        <v>0</v>
      </c>
      <c r="BH312" s="30">
        <f t="shared" si="1182"/>
        <v>0</v>
      </c>
      <c r="BI312" s="30">
        <f t="shared" si="1182"/>
        <v>0</v>
      </c>
    </row>
    <row r="313" spans="1:61" outlineLevel="2" x14ac:dyDescent="0.35">
      <c r="D313" s="59"/>
      <c r="E313" s="43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</row>
    <row r="314" spans="1:61" ht="15" outlineLevel="2" thickBot="1" x14ac:dyDescent="0.4">
      <c r="A314" s="22" t="s">
        <v>377</v>
      </c>
      <c r="B314" s="22"/>
      <c r="C314" s="23"/>
      <c r="D314" s="23"/>
      <c r="E314" s="46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</row>
    <row r="315" spans="1:61" outlineLevel="2" x14ac:dyDescent="0.35">
      <c r="C315" t="s">
        <v>247</v>
      </c>
      <c r="D315" s="59" t="s">
        <v>233</v>
      </c>
      <c r="E315" s="43">
        <f>AVERAGE(F315:BI315)</f>
        <v>6.9642857142857144</v>
      </c>
      <c r="F315" s="30">
        <v>0</v>
      </c>
      <c r="G315" s="30">
        <f>IF(G2&gt;=year_stop,0,assumptions!$E$282)</f>
        <v>10</v>
      </c>
      <c r="H315" s="30">
        <f>IF(H2&gt;=year_stop,0,assumptions!$E$282)</f>
        <v>10</v>
      </c>
      <c r="I315" s="30">
        <f>IF(I2&gt;=year_stop,0,assumptions!$E$282)</f>
        <v>10</v>
      </c>
      <c r="J315" s="30">
        <f>IF(J2&gt;=year_stop,0,assumptions!$E$282)</f>
        <v>10</v>
      </c>
      <c r="K315" s="30">
        <f>IF(K2&gt;=year_stop,0,assumptions!$E$282)</f>
        <v>10</v>
      </c>
      <c r="L315" s="30">
        <f>IF(L2&gt;=year_stop,0,assumptions!$E$282)</f>
        <v>10</v>
      </c>
      <c r="M315" s="30">
        <f>IF(M2&gt;=year_stop,0,assumptions!$E$282)</f>
        <v>10</v>
      </c>
      <c r="N315" s="30">
        <f>IF(N2&gt;=year_stop,0,assumptions!$E$282)</f>
        <v>10</v>
      </c>
      <c r="O315" s="30">
        <f>IF(O2&gt;=year_stop,0,assumptions!$E$282)</f>
        <v>10</v>
      </c>
      <c r="P315" s="30">
        <f>IF(P2&gt;=year_stop,0,assumptions!$E$282)</f>
        <v>10</v>
      </c>
      <c r="Q315" s="30">
        <f>IF(Q2&gt;=year_stop,0,assumptions!$E$282)</f>
        <v>10</v>
      </c>
      <c r="R315" s="30">
        <f>IF(R2&gt;=year_stop,0,assumptions!$E$282)</f>
        <v>10</v>
      </c>
      <c r="S315" s="30">
        <f>IF(S2&gt;=year_stop,0,assumptions!$E$282)</f>
        <v>10</v>
      </c>
      <c r="T315" s="30">
        <f>IF(T2&gt;=year_stop,0,assumptions!$E$282)</f>
        <v>10</v>
      </c>
      <c r="U315" s="30">
        <f>IF(U2&gt;=year_stop,0,assumptions!$E$282)</f>
        <v>10</v>
      </c>
      <c r="V315" s="30">
        <f>IF(V2&gt;=year_stop,0,assumptions!$E$282)</f>
        <v>10</v>
      </c>
      <c r="W315" s="30">
        <f>IF(W2&gt;=year_stop,0,assumptions!$E$282)</f>
        <v>10</v>
      </c>
      <c r="X315" s="30">
        <f>IF(X2&gt;=year_stop,0,assumptions!$E$282)</f>
        <v>10</v>
      </c>
      <c r="Y315" s="30">
        <f>IF(Y2&gt;=year_stop,0,assumptions!$E$282)</f>
        <v>10</v>
      </c>
      <c r="Z315" s="30">
        <f>IF(Z2&gt;=year_stop,0,assumptions!$E$282)</f>
        <v>10</v>
      </c>
      <c r="AA315" s="30">
        <f>IF(AA2&gt;=year_stop,0,assumptions!$E$282)</f>
        <v>10</v>
      </c>
      <c r="AB315" s="30">
        <f>IF(AB2&gt;=year_stop,0,assumptions!$E$282)</f>
        <v>10</v>
      </c>
      <c r="AC315" s="30">
        <f>IF(AC2&gt;=year_stop,0,assumptions!$E$282)</f>
        <v>10</v>
      </c>
      <c r="AD315" s="30">
        <f>IF(AD2&gt;=year_stop,0,assumptions!$E$282)</f>
        <v>10</v>
      </c>
      <c r="AE315" s="30">
        <f>IF(AE2&gt;=year_stop,0,assumptions!$E$282)</f>
        <v>10</v>
      </c>
      <c r="AF315" s="30">
        <f>IF(AF2&gt;=year_stop,0,assumptions!$E$282)</f>
        <v>10</v>
      </c>
      <c r="AG315" s="30">
        <f>IF(AG2&gt;=year_stop,0,assumptions!$E$282)</f>
        <v>10</v>
      </c>
      <c r="AH315" s="30">
        <f>IF(AH2&gt;=year_stop,0,assumptions!$E$282)</f>
        <v>10</v>
      </c>
      <c r="AI315" s="30">
        <f>IF(AI2&gt;=year_stop,0,assumptions!$E$282)</f>
        <v>10</v>
      </c>
      <c r="AJ315" s="30">
        <f>IF(AJ2&gt;=year_stop,0,assumptions!$E$282)</f>
        <v>10</v>
      </c>
      <c r="AK315" s="30">
        <f>IF(AK2&gt;=year_stop,0,assumptions!$E$282)</f>
        <v>10</v>
      </c>
      <c r="AL315" s="30">
        <f>IF(AL2&gt;=year_stop,0,assumptions!$E$282)</f>
        <v>10</v>
      </c>
      <c r="AM315" s="30">
        <f>IF(AM2&gt;=year_stop,0,assumptions!$E$282)</f>
        <v>10</v>
      </c>
      <c r="AN315" s="30">
        <f>IF(AN2&gt;=year_stop,0,assumptions!$E$282)</f>
        <v>10</v>
      </c>
      <c r="AO315" s="30">
        <f>IF(AO2&gt;=year_stop,0,assumptions!$E$282)</f>
        <v>10</v>
      </c>
      <c r="AP315" s="30">
        <f>IF(AP2&gt;=year_stop,0,assumptions!$E$282)</f>
        <v>10</v>
      </c>
      <c r="AQ315" s="30">
        <f>IF(AQ2&gt;=year_stop,0,assumptions!$E$282)</f>
        <v>10</v>
      </c>
      <c r="AR315" s="30">
        <f>IF(AR2&gt;=year_stop,0,assumptions!$E$282)</f>
        <v>10</v>
      </c>
      <c r="AS315" s="30">
        <f>IF(AS2&gt;=year_stop,0,assumptions!$E$282)</f>
        <v>10</v>
      </c>
      <c r="AT315" s="30">
        <f>IF(AT2&gt;=year_stop,0,assumptions!$E$282)</f>
        <v>0</v>
      </c>
      <c r="AU315" s="30">
        <f>IF(AU2&gt;=year_stop,0,assumptions!$E$282)</f>
        <v>0</v>
      </c>
      <c r="AV315" s="30">
        <f>IF(AV2&gt;=year_stop,0,assumptions!$E$282)</f>
        <v>0</v>
      </c>
      <c r="AW315" s="30">
        <f>IF(AW2&gt;=year_stop,0,assumptions!$E$282)</f>
        <v>0</v>
      </c>
      <c r="AX315" s="30">
        <f>IF(AX2&gt;=year_stop,0,assumptions!$E$282)</f>
        <v>0</v>
      </c>
      <c r="AY315" s="30">
        <f>IF(AY2&gt;=year_stop,0,assumptions!$E$282)</f>
        <v>0</v>
      </c>
      <c r="AZ315" s="30">
        <f>IF(AZ2&gt;=year_stop,0,assumptions!$E$282)</f>
        <v>0</v>
      </c>
      <c r="BA315" s="30">
        <f>IF(BA2&gt;=year_stop,0,assumptions!$E$282)</f>
        <v>0</v>
      </c>
      <c r="BB315" s="30">
        <f>IF(BB2&gt;=year_stop,0,assumptions!$E$282)</f>
        <v>0</v>
      </c>
      <c r="BC315" s="30">
        <f>IF(BC2&gt;=year_stop,0,assumptions!$E$282)</f>
        <v>0</v>
      </c>
      <c r="BD315" s="30">
        <f>IF(BD2&gt;=year_stop,0,assumptions!$E$282)</f>
        <v>0</v>
      </c>
      <c r="BE315" s="30">
        <f>IF(BE2&gt;=year_stop,0,assumptions!$E$282)</f>
        <v>0</v>
      </c>
      <c r="BF315" s="30">
        <f>IF(BF2&gt;=year_stop,0,assumptions!$E$282)</f>
        <v>0</v>
      </c>
      <c r="BG315" s="30">
        <f>IF(BG2&gt;=year_stop,0,assumptions!$E$282)</f>
        <v>0</v>
      </c>
      <c r="BH315" s="30">
        <f>IF(BH2&gt;=year_stop,0,assumptions!$E$282)</f>
        <v>0</v>
      </c>
      <c r="BI315" s="30">
        <f>IF(BI2&gt;=year_stop,0,assumptions!$E$282)</f>
        <v>0</v>
      </c>
    </row>
    <row r="316" spans="1:61" outlineLevel="2" x14ac:dyDescent="0.35">
      <c r="C316" t="s">
        <v>240</v>
      </c>
      <c r="D316" s="59" t="s">
        <v>233</v>
      </c>
      <c r="E316" s="43">
        <f t="shared" ref="E316:E318" si="1183">SUM(F316:BI316)</f>
        <v>390</v>
      </c>
      <c r="F316" s="30">
        <f>E357</f>
        <v>0</v>
      </c>
      <c r="G316" s="30">
        <f t="shared" ref="G316:AL316" si="1184">IF(G2&gt;year_stop,0,F318)</f>
        <v>0</v>
      </c>
      <c r="H316" s="30">
        <f t="shared" si="1184"/>
        <v>10</v>
      </c>
      <c r="I316" s="30">
        <f t="shared" si="1184"/>
        <v>10</v>
      </c>
      <c r="J316" s="30">
        <f t="shared" si="1184"/>
        <v>10</v>
      </c>
      <c r="K316" s="30">
        <f t="shared" si="1184"/>
        <v>10</v>
      </c>
      <c r="L316" s="30">
        <f t="shared" si="1184"/>
        <v>10</v>
      </c>
      <c r="M316" s="30">
        <f t="shared" si="1184"/>
        <v>10</v>
      </c>
      <c r="N316" s="30">
        <f t="shared" si="1184"/>
        <v>10</v>
      </c>
      <c r="O316" s="30">
        <f t="shared" si="1184"/>
        <v>10</v>
      </c>
      <c r="P316" s="30">
        <f t="shared" si="1184"/>
        <v>10</v>
      </c>
      <c r="Q316" s="30">
        <f t="shared" si="1184"/>
        <v>10</v>
      </c>
      <c r="R316" s="30">
        <f t="shared" si="1184"/>
        <v>10</v>
      </c>
      <c r="S316" s="30">
        <f t="shared" si="1184"/>
        <v>10</v>
      </c>
      <c r="T316" s="30">
        <f t="shared" si="1184"/>
        <v>10</v>
      </c>
      <c r="U316" s="30">
        <f t="shared" si="1184"/>
        <v>10</v>
      </c>
      <c r="V316" s="30">
        <f t="shared" si="1184"/>
        <v>10</v>
      </c>
      <c r="W316" s="30">
        <f t="shared" si="1184"/>
        <v>10</v>
      </c>
      <c r="X316" s="30">
        <f t="shared" si="1184"/>
        <v>10</v>
      </c>
      <c r="Y316" s="30">
        <f t="shared" si="1184"/>
        <v>10</v>
      </c>
      <c r="Z316" s="30">
        <f t="shared" si="1184"/>
        <v>10</v>
      </c>
      <c r="AA316" s="30">
        <f t="shared" si="1184"/>
        <v>10</v>
      </c>
      <c r="AB316" s="30">
        <f t="shared" si="1184"/>
        <v>10</v>
      </c>
      <c r="AC316" s="30">
        <f t="shared" si="1184"/>
        <v>10</v>
      </c>
      <c r="AD316" s="30">
        <f t="shared" si="1184"/>
        <v>10</v>
      </c>
      <c r="AE316" s="30">
        <f t="shared" si="1184"/>
        <v>10</v>
      </c>
      <c r="AF316" s="30">
        <f t="shared" si="1184"/>
        <v>10</v>
      </c>
      <c r="AG316" s="30">
        <f t="shared" si="1184"/>
        <v>10</v>
      </c>
      <c r="AH316" s="30">
        <f t="shared" si="1184"/>
        <v>10</v>
      </c>
      <c r="AI316" s="30">
        <f t="shared" si="1184"/>
        <v>10</v>
      </c>
      <c r="AJ316" s="30">
        <f t="shared" si="1184"/>
        <v>10</v>
      </c>
      <c r="AK316" s="30">
        <f t="shared" si="1184"/>
        <v>10</v>
      </c>
      <c r="AL316" s="30">
        <f t="shared" si="1184"/>
        <v>10</v>
      </c>
      <c r="AM316" s="30">
        <f t="shared" ref="AM316:BI316" si="1185">IF(AM2&gt;year_stop,0,AL318)</f>
        <v>10</v>
      </c>
      <c r="AN316" s="30">
        <f t="shared" si="1185"/>
        <v>10</v>
      </c>
      <c r="AO316" s="30">
        <f t="shared" si="1185"/>
        <v>10</v>
      </c>
      <c r="AP316" s="30">
        <f t="shared" si="1185"/>
        <v>10</v>
      </c>
      <c r="AQ316" s="30">
        <f t="shared" si="1185"/>
        <v>10</v>
      </c>
      <c r="AR316" s="30">
        <f t="shared" si="1185"/>
        <v>10</v>
      </c>
      <c r="AS316" s="30">
        <f t="shared" si="1185"/>
        <v>10</v>
      </c>
      <c r="AT316" s="30">
        <f t="shared" si="1185"/>
        <v>10</v>
      </c>
      <c r="AU316" s="30">
        <f t="shared" si="1185"/>
        <v>0</v>
      </c>
      <c r="AV316" s="30">
        <f t="shared" si="1185"/>
        <v>0</v>
      </c>
      <c r="AW316" s="30">
        <f t="shared" si="1185"/>
        <v>0</v>
      </c>
      <c r="AX316" s="30">
        <f t="shared" si="1185"/>
        <v>0</v>
      </c>
      <c r="AY316" s="30">
        <f t="shared" si="1185"/>
        <v>0</v>
      </c>
      <c r="AZ316" s="30">
        <f t="shared" si="1185"/>
        <v>0</v>
      </c>
      <c r="BA316" s="30">
        <f t="shared" si="1185"/>
        <v>0</v>
      </c>
      <c r="BB316" s="30">
        <f t="shared" si="1185"/>
        <v>0</v>
      </c>
      <c r="BC316" s="30">
        <f t="shared" si="1185"/>
        <v>0</v>
      </c>
      <c r="BD316" s="30">
        <f t="shared" si="1185"/>
        <v>0</v>
      </c>
      <c r="BE316" s="30">
        <f t="shared" si="1185"/>
        <v>0</v>
      </c>
      <c r="BF316" s="30">
        <f t="shared" si="1185"/>
        <v>0</v>
      </c>
      <c r="BG316" s="30">
        <f t="shared" si="1185"/>
        <v>0</v>
      </c>
      <c r="BH316" s="30">
        <f t="shared" si="1185"/>
        <v>0</v>
      </c>
      <c r="BI316" s="30">
        <f t="shared" si="1185"/>
        <v>0</v>
      </c>
    </row>
    <row r="317" spans="1:61" outlineLevel="2" x14ac:dyDescent="0.35">
      <c r="C317" t="s">
        <v>378</v>
      </c>
      <c r="D317" s="59" t="s">
        <v>233</v>
      </c>
      <c r="E317" s="43">
        <f t="shared" si="1183"/>
        <v>0</v>
      </c>
      <c r="F317" s="30">
        <f t="shared" ref="F317:BI317" si="1186">F312</f>
        <v>0</v>
      </c>
      <c r="G317" s="30">
        <f t="shared" si="1186"/>
        <v>10</v>
      </c>
      <c r="H317" s="30">
        <f t="shared" si="1186"/>
        <v>0</v>
      </c>
      <c r="I317" s="30">
        <f t="shared" si="1186"/>
        <v>0</v>
      </c>
      <c r="J317" s="30">
        <f t="shared" si="1186"/>
        <v>0</v>
      </c>
      <c r="K317" s="30">
        <f t="shared" si="1186"/>
        <v>0</v>
      </c>
      <c r="L317" s="30">
        <f t="shared" si="1186"/>
        <v>0</v>
      </c>
      <c r="M317" s="30">
        <f t="shared" si="1186"/>
        <v>0</v>
      </c>
      <c r="N317" s="30">
        <f t="shared" si="1186"/>
        <v>0</v>
      </c>
      <c r="O317" s="30">
        <f t="shared" si="1186"/>
        <v>0</v>
      </c>
      <c r="P317" s="30">
        <f t="shared" si="1186"/>
        <v>0</v>
      </c>
      <c r="Q317" s="30">
        <f t="shared" si="1186"/>
        <v>0</v>
      </c>
      <c r="R317" s="30">
        <f t="shared" si="1186"/>
        <v>0</v>
      </c>
      <c r="S317" s="30">
        <f t="shared" si="1186"/>
        <v>0</v>
      </c>
      <c r="T317" s="30">
        <f t="shared" si="1186"/>
        <v>0</v>
      </c>
      <c r="U317" s="30">
        <f t="shared" si="1186"/>
        <v>0</v>
      </c>
      <c r="V317" s="30">
        <f t="shared" si="1186"/>
        <v>0</v>
      </c>
      <c r="W317" s="30">
        <f t="shared" si="1186"/>
        <v>0</v>
      </c>
      <c r="X317" s="30">
        <f t="shared" si="1186"/>
        <v>0</v>
      </c>
      <c r="Y317" s="30">
        <f t="shared" si="1186"/>
        <v>0</v>
      </c>
      <c r="Z317" s="30">
        <f t="shared" si="1186"/>
        <v>0</v>
      </c>
      <c r="AA317" s="30">
        <f t="shared" si="1186"/>
        <v>0</v>
      </c>
      <c r="AB317" s="30">
        <f t="shared" si="1186"/>
        <v>0</v>
      </c>
      <c r="AC317" s="30">
        <f t="shared" si="1186"/>
        <v>0</v>
      </c>
      <c r="AD317" s="30">
        <f t="shared" si="1186"/>
        <v>0</v>
      </c>
      <c r="AE317" s="30">
        <f t="shared" si="1186"/>
        <v>0</v>
      </c>
      <c r="AF317" s="30">
        <f t="shared" si="1186"/>
        <v>0</v>
      </c>
      <c r="AG317" s="30">
        <f t="shared" si="1186"/>
        <v>0</v>
      </c>
      <c r="AH317" s="30">
        <f t="shared" si="1186"/>
        <v>0</v>
      </c>
      <c r="AI317" s="30">
        <f t="shared" si="1186"/>
        <v>0</v>
      </c>
      <c r="AJ317" s="30">
        <f t="shared" si="1186"/>
        <v>0</v>
      </c>
      <c r="AK317" s="30">
        <f t="shared" si="1186"/>
        <v>0</v>
      </c>
      <c r="AL317" s="30">
        <f t="shared" si="1186"/>
        <v>0</v>
      </c>
      <c r="AM317" s="30">
        <f t="shared" si="1186"/>
        <v>0</v>
      </c>
      <c r="AN317" s="30">
        <f t="shared" si="1186"/>
        <v>0</v>
      </c>
      <c r="AO317" s="30">
        <f t="shared" si="1186"/>
        <v>0</v>
      </c>
      <c r="AP317" s="30">
        <f t="shared" si="1186"/>
        <v>0</v>
      </c>
      <c r="AQ317" s="30">
        <f t="shared" si="1186"/>
        <v>0</v>
      </c>
      <c r="AR317" s="30">
        <f t="shared" si="1186"/>
        <v>0</v>
      </c>
      <c r="AS317" s="30">
        <f t="shared" si="1186"/>
        <v>0</v>
      </c>
      <c r="AT317" s="30">
        <f t="shared" si="1186"/>
        <v>-10</v>
      </c>
      <c r="AU317" s="30">
        <f t="shared" si="1186"/>
        <v>0</v>
      </c>
      <c r="AV317" s="30">
        <f t="shared" si="1186"/>
        <v>0</v>
      </c>
      <c r="AW317" s="30">
        <f t="shared" si="1186"/>
        <v>0</v>
      </c>
      <c r="AX317" s="30">
        <f t="shared" si="1186"/>
        <v>0</v>
      </c>
      <c r="AY317" s="30">
        <f t="shared" si="1186"/>
        <v>0</v>
      </c>
      <c r="AZ317" s="30">
        <f t="shared" si="1186"/>
        <v>0</v>
      </c>
      <c r="BA317" s="30">
        <f t="shared" si="1186"/>
        <v>0</v>
      </c>
      <c r="BB317" s="30">
        <f t="shared" si="1186"/>
        <v>0</v>
      </c>
      <c r="BC317" s="30">
        <f t="shared" si="1186"/>
        <v>0</v>
      </c>
      <c r="BD317" s="30">
        <f t="shared" si="1186"/>
        <v>0</v>
      </c>
      <c r="BE317" s="30">
        <f t="shared" si="1186"/>
        <v>0</v>
      </c>
      <c r="BF317" s="30">
        <f t="shared" si="1186"/>
        <v>0</v>
      </c>
      <c r="BG317" s="30">
        <f t="shared" si="1186"/>
        <v>0</v>
      </c>
      <c r="BH317" s="30">
        <f t="shared" si="1186"/>
        <v>0</v>
      </c>
      <c r="BI317" s="30">
        <f t="shared" si="1186"/>
        <v>0</v>
      </c>
    </row>
    <row r="318" spans="1:61" outlineLevel="2" x14ac:dyDescent="0.35">
      <c r="C318" t="s">
        <v>267</v>
      </c>
      <c r="D318" s="59" t="s">
        <v>233</v>
      </c>
      <c r="E318" s="43">
        <f t="shared" si="1183"/>
        <v>390</v>
      </c>
      <c r="F318" s="30">
        <f>F316+F317</f>
        <v>0</v>
      </c>
      <c r="G318" s="30">
        <f>G316+G317</f>
        <v>10</v>
      </c>
      <c r="H318" s="30">
        <f t="shared" ref="H318:BI318" si="1187">H316+H317</f>
        <v>10</v>
      </c>
      <c r="I318" s="30">
        <f t="shared" si="1187"/>
        <v>10</v>
      </c>
      <c r="J318" s="30">
        <f t="shared" si="1187"/>
        <v>10</v>
      </c>
      <c r="K318" s="30">
        <f t="shared" si="1187"/>
        <v>10</v>
      </c>
      <c r="L318" s="30">
        <f t="shared" si="1187"/>
        <v>10</v>
      </c>
      <c r="M318" s="30">
        <f t="shared" si="1187"/>
        <v>10</v>
      </c>
      <c r="N318" s="30">
        <f t="shared" si="1187"/>
        <v>10</v>
      </c>
      <c r="O318" s="30">
        <f t="shared" si="1187"/>
        <v>10</v>
      </c>
      <c r="P318" s="30">
        <f t="shared" si="1187"/>
        <v>10</v>
      </c>
      <c r="Q318" s="30">
        <f t="shared" si="1187"/>
        <v>10</v>
      </c>
      <c r="R318" s="30">
        <f t="shared" si="1187"/>
        <v>10</v>
      </c>
      <c r="S318" s="30">
        <f t="shared" si="1187"/>
        <v>10</v>
      </c>
      <c r="T318" s="30">
        <f t="shared" si="1187"/>
        <v>10</v>
      </c>
      <c r="U318" s="30">
        <f t="shared" si="1187"/>
        <v>10</v>
      </c>
      <c r="V318" s="30">
        <f t="shared" si="1187"/>
        <v>10</v>
      </c>
      <c r="W318" s="30">
        <f t="shared" si="1187"/>
        <v>10</v>
      </c>
      <c r="X318" s="30">
        <f t="shared" si="1187"/>
        <v>10</v>
      </c>
      <c r="Y318" s="30">
        <f t="shared" si="1187"/>
        <v>10</v>
      </c>
      <c r="Z318" s="30">
        <f t="shared" si="1187"/>
        <v>10</v>
      </c>
      <c r="AA318" s="30">
        <f t="shared" si="1187"/>
        <v>10</v>
      </c>
      <c r="AB318" s="30">
        <f t="shared" si="1187"/>
        <v>10</v>
      </c>
      <c r="AC318" s="30">
        <f t="shared" si="1187"/>
        <v>10</v>
      </c>
      <c r="AD318" s="30">
        <f t="shared" si="1187"/>
        <v>10</v>
      </c>
      <c r="AE318" s="30">
        <f t="shared" si="1187"/>
        <v>10</v>
      </c>
      <c r="AF318" s="30">
        <f t="shared" si="1187"/>
        <v>10</v>
      </c>
      <c r="AG318" s="30">
        <f t="shared" si="1187"/>
        <v>10</v>
      </c>
      <c r="AH318" s="30">
        <f t="shared" si="1187"/>
        <v>10</v>
      </c>
      <c r="AI318" s="30">
        <f t="shared" si="1187"/>
        <v>10</v>
      </c>
      <c r="AJ318" s="30">
        <f t="shared" si="1187"/>
        <v>10</v>
      </c>
      <c r="AK318" s="30">
        <f t="shared" si="1187"/>
        <v>10</v>
      </c>
      <c r="AL318" s="30">
        <f t="shared" si="1187"/>
        <v>10</v>
      </c>
      <c r="AM318" s="30">
        <f t="shared" si="1187"/>
        <v>10</v>
      </c>
      <c r="AN318" s="30">
        <f t="shared" si="1187"/>
        <v>10</v>
      </c>
      <c r="AO318" s="30">
        <f t="shared" si="1187"/>
        <v>10</v>
      </c>
      <c r="AP318" s="30">
        <f t="shared" si="1187"/>
        <v>10</v>
      </c>
      <c r="AQ318" s="30">
        <f t="shared" si="1187"/>
        <v>10</v>
      </c>
      <c r="AR318" s="30">
        <f t="shared" si="1187"/>
        <v>10</v>
      </c>
      <c r="AS318" s="30">
        <f t="shared" si="1187"/>
        <v>10</v>
      </c>
      <c r="AT318" s="30">
        <f t="shared" si="1187"/>
        <v>0</v>
      </c>
      <c r="AU318" s="30">
        <f t="shared" si="1187"/>
        <v>0</v>
      </c>
      <c r="AV318" s="30">
        <f t="shared" si="1187"/>
        <v>0</v>
      </c>
      <c r="AW318" s="30">
        <f t="shared" si="1187"/>
        <v>0</v>
      </c>
      <c r="AX318" s="30">
        <f t="shared" si="1187"/>
        <v>0</v>
      </c>
      <c r="AY318" s="30">
        <f t="shared" si="1187"/>
        <v>0</v>
      </c>
      <c r="AZ318" s="30">
        <f t="shared" si="1187"/>
        <v>0</v>
      </c>
      <c r="BA318" s="30">
        <f t="shared" si="1187"/>
        <v>0</v>
      </c>
      <c r="BB318" s="30">
        <f t="shared" si="1187"/>
        <v>0</v>
      </c>
      <c r="BC318" s="30">
        <f t="shared" si="1187"/>
        <v>0</v>
      </c>
      <c r="BD318" s="30">
        <f t="shared" si="1187"/>
        <v>0</v>
      </c>
      <c r="BE318" s="30">
        <f t="shared" si="1187"/>
        <v>0</v>
      </c>
      <c r="BF318" s="30">
        <f t="shared" si="1187"/>
        <v>0</v>
      </c>
      <c r="BG318" s="30">
        <f t="shared" si="1187"/>
        <v>0</v>
      </c>
      <c r="BH318" s="30">
        <f t="shared" si="1187"/>
        <v>0</v>
      </c>
      <c r="BI318" s="30">
        <f t="shared" si="1187"/>
        <v>0</v>
      </c>
    </row>
    <row r="319" spans="1:61" outlineLevel="2" x14ac:dyDescent="0.35">
      <c r="C319" s="56" t="s">
        <v>259</v>
      </c>
      <c r="E319" s="107">
        <f>COUNTIF(F318:BI318,"&lt;0")</f>
        <v>0</v>
      </c>
    </row>
    <row r="320" spans="1:61" ht="15" outlineLevel="2" thickBot="1" x14ac:dyDescent="0.4">
      <c r="A320" s="22" t="s">
        <v>622</v>
      </c>
      <c r="B320" s="22"/>
      <c r="C320" s="23"/>
      <c r="D320" s="23"/>
      <c r="E320" s="21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</row>
    <row r="321" spans="1:61" outlineLevel="2" x14ac:dyDescent="0.35"/>
    <row r="322" spans="1:61" ht="15" outlineLevel="2" thickBot="1" x14ac:dyDescent="0.4">
      <c r="A322" s="22" t="s">
        <v>258</v>
      </c>
      <c r="B322" s="22"/>
      <c r="C322" s="23"/>
      <c r="D322" s="23"/>
      <c r="E322" s="21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</row>
    <row r="323" spans="1:61" outlineLevel="2" x14ac:dyDescent="0.35">
      <c r="C323" t="s">
        <v>240</v>
      </c>
      <c r="D323" s="59" t="s">
        <v>233</v>
      </c>
      <c r="E323" s="15">
        <f>AVERAGE(F323:BI323)</f>
        <v>-2203.9612815557875</v>
      </c>
      <c r="F323" s="9">
        <f>assumptions!E414</f>
        <v>0</v>
      </c>
      <c r="G323" s="5">
        <f t="shared" ref="G323:AL323" si="1188">IF(G2&gt;year_stop,0,F326)</f>
        <v>0</v>
      </c>
      <c r="H323" s="5">
        <f t="shared" si="1188"/>
        <v>-52.843962365367545</v>
      </c>
      <c r="I323" s="5">
        <f t="shared" si="1188"/>
        <v>-134.89422403716094</v>
      </c>
      <c r="J323" s="5">
        <f t="shared" si="1188"/>
        <v>-244.5907169360822</v>
      </c>
      <c r="K323" s="5">
        <f t="shared" si="1188"/>
        <v>-390.39620690016727</v>
      </c>
      <c r="L323" s="5">
        <f t="shared" si="1188"/>
        <v>-534.29304236862561</v>
      </c>
      <c r="M323" s="5">
        <f t="shared" si="1188"/>
        <v>-681.23202539764316</v>
      </c>
      <c r="N323" s="5">
        <f t="shared" si="1188"/>
        <v>-826.37913733471578</v>
      </c>
      <c r="O323" s="5">
        <f t="shared" si="1188"/>
        <v>-970.27653736904085</v>
      </c>
      <c r="P323" s="5">
        <f t="shared" si="1188"/>
        <v>-1113.4221092973169</v>
      </c>
      <c r="Q323" s="5">
        <f t="shared" si="1188"/>
        <v>-1256.2741141872402</v>
      </c>
      <c r="R323" s="5">
        <f t="shared" si="1188"/>
        <v>-1399.2553843508351</v>
      </c>
      <c r="S323" s="5">
        <f t="shared" si="1188"/>
        <v>-1549.635582692038</v>
      </c>
      <c r="T323" s="5">
        <f t="shared" si="1188"/>
        <v>-1701.1282124641527</v>
      </c>
      <c r="U323" s="5">
        <f t="shared" si="1188"/>
        <v>-1854.0768073694358</v>
      </c>
      <c r="V323" s="5">
        <f t="shared" si="1188"/>
        <v>-2008.8026480046346</v>
      </c>
      <c r="W323" s="5">
        <f t="shared" si="1188"/>
        <v>-2165.6072700990921</v>
      </c>
      <c r="X323" s="5">
        <f t="shared" si="1188"/>
        <v>-2324.7747297388296</v>
      </c>
      <c r="Y323" s="5">
        <f t="shared" si="1188"/>
        <v>-2494.9152508234683</v>
      </c>
      <c r="Z323" s="5">
        <f t="shared" si="1188"/>
        <v>-2668.2078468790787</v>
      </c>
      <c r="AA323" s="5">
        <f t="shared" si="1188"/>
        <v>-2844.9022397886642</v>
      </c>
      <c r="AB323" s="5">
        <f t="shared" si="1188"/>
        <v>-3025.2379085276248</v>
      </c>
      <c r="AC323" s="5">
        <f t="shared" si="1188"/>
        <v>-3209.4454644867078</v>
      </c>
      <c r="AD323" s="5">
        <f t="shared" si="1188"/>
        <v>-3397.7478986008168</v>
      </c>
      <c r="AE323" s="5">
        <f t="shared" si="1188"/>
        <v>-3600.3987059395358</v>
      </c>
      <c r="AF323" s="5">
        <f t="shared" si="1188"/>
        <v>-3807.8793999811774</v>
      </c>
      <c r="AG323" s="5">
        <f t="shared" si="1188"/>
        <v>-4020.4040524871612</v>
      </c>
      <c r="AH323" s="5">
        <f t="shared" si="1188"/>
        <v>-4238.1832365675345</v>
      </c>
      <c r="AI323" s="5">
        <f t="shared" si="1188"/>
        <v>-4461.4248081653095</v>
      </c>
      <c r="AJ323" s="5">
        <f t="shared" si="1188"/>
        <v>-4690.3346205983962</v>
      </c>
      <c r="AK323" s="5">
        <f t="shared" si="1188"/>
        <v>-4937.1157783325589</v>
      </c>
      <c r="AL323" s="5">
        <f t="shared" si="1188"/>
        <v>-5190.3289015255859</v>
      </c>
      <c r="AM323" s="5">
        <f t="shared" ref="AM323:BI323" si="1189">IF(AM2&gt;year_stop,0,AL326)</f>
        <v>-5450.1862063097697</v>
      </c>
      <c r="AN323" s="5">
        <f t="shared" si="1189"/>
        <v>-5716.900421981486</v>
      </c>
      <c r="AO323" s="5">
        <f t="shared" si="1189"/>
        <v>-5990.6852668906977</v>
      </c>
      <c r="AP323" s="5">
        <f t="shared" si="1189"/>
        <v>-6271.7558902100373</v>
      </c>
      <c r="AQ323" s="5">
        <f t="shared" si="1189"/>
        <v>-6574.5944591698817</v>
      </c>
      <c r="AR323" s="5">
        <f t="shared" si="1189"/>
        <v>-6885.5654477329172</v>
      </c>
      <c r="AS323" s="5">
        <f t="shared" si="1189"/>
        <v>-7204.9005678453213</v>
      </c>
      <c r="AT323" s="5">
        <f t="shared" si="1189"/>
        <v>-7532.8346833679907</v>
      </c>
      <c r="AU323" s="5">
        <f t="shared" si="1189"/>
        <v>0</v>
      </c>
      <c r="AV323" s="5">
        <f t="shared" si="1189"/>
        <v>0</v>
      </c>
      <c r="AW323" s="5">
        <f t="shared" si="1189"/>
        <v>0</v>
      </c>
      <c r="AX323" s="5">
        <f t="shared" si="1189"/>
        <v>0</v>
      </c>
      <c r="AY323" s="5">
        <f t="shared" si="1189"/>
        <v>0</v>
      </c>
      <c r="AZ323" s="5">
        <f t="shared" si="1189"/>
        <v>0</v>
      </c>
      <c r="BA323" s="5">
        <f t="shared" si="1189"/>
        <v>0</v>
      </c>
      <c r="BB323" s="5">
        <f t="shared" si="1189"/>
        <v>0</v>
      </c>
      <c r="BC323" s="5">
        <f t="shared" si="1189"/>
        <v>0</v>
      </c>
      <c r="BD323" s="5">
        <f t="shared" si="1189"/>
        <v>0</v>
      </c>
      <c r="BE323" s="5">
        <f t="shared" si="1189"/>
        <v>0</v>
      </c>
      <c r="BF323" s="5">
        <f t="shared" si="1189"/>
        <v>0</v>
      </c>
      <c r="BG323" s="5">
        <f t="shared" si="1189"/>
        <v>0</v>
      </c>
      <c r="BH323" s="5">
        <f t="shared" si="1189"/>
        <v>0</v>
      </c>
      <c r="BI323" s="5">
        <f t="shared" si="1189"/>
        <v>0</v>
      </c>
    </row>
    <row r="324" spans="1:61" outlineLevel="2" x14ac:dyDescent="0.35">
      <c r="C324" t="s">
        <v>354</v>
      </c>
      <c r="D324" s="59" t="s">
        <v>233</v>
      </c>
      <c r="E324" s="15">
        <f>SUM(F324:BI324)</f>
        <v>-7793.6831707730944</v>
      </c>
      <c r="F324" s="35">
        <f t="shared" ref="F324:BI324" si="1190">F274</f>
        <v>0</v>
      </c>
      <c r="G324" s="35">
        <f t="shared" si="1190"/>
        <v>-52.843962365367545</v>
      </c>
      <c r="H324" s="35">
        <f t="shared" si="1190"/>
        <v>-82.050261671793393</v>
      </c>
      <c r="I324" s="35">
        <f t="shared" si="1190"/>
        <v>-109.69649289892126</v>
      </c>
      <c r="J324" s="35">
        <f t="shared" si="1190"/>
        <v>-145.80548996408507</v>
      </c>
      <c r="K324" s="35">
        <f t="shared" si="1190"/>
        <v>-143.89683546845831</v>
      </c>
      <c r="L324" s="35">
        <f t="shared" si="1190"/>
        <v>-146.93898302901752</v>
      </c>
      <c r="M324" s="35">
        <f t="shared" si="1190"/>
        <v>-145.14711193707259</v>
      </c>
      <c r="N324" s="35">
        <f t="shared" si="1190"/>
        <v>-143.89740003432502</v>
      </c>
      <c r="O324" s="35">
        <f t="shared" si="1190"/>
        <v>-143.14557192827596</v>
      </c>
      <c r="P324" s="35">
        <f t="shared" si="1190"/>
        <v>-142.85200488992345</v>
      </c>
      <c r="Q324" s="35">
        <f t="shared" si="1190"/>
        <v>-142.98127016359493</v>
      </c>
      <c r="R324" s="35">
        <f t="shared" si="1190"/>
        <v>-150.3801983412028</v>
      </c>
      <c r="S324" s="35">
        <f t="shared" si="1190"/>
        <v>-151.49262977211464</v>
      </c>
      <c r="T324" s="35">
        <f t="shared" si="1190"/>
        <v>-152.94859490528307</v>
      </c>
      <c r="U324" s="35">
        <f t="shared" si="1190"/>
        <v>-154.72584063519881</v>
      </c>
      <c r="V324" s="35">
        <f t="shared" si="1190"/>
        <v>-156.8046220944575</v>
      </c>
      <c r="W324" s="35">
        <f t="shared" si="1190"/>
        <v>-159.16745963973759</v>
      </c>
      <c r="X324" s="35">
        <f t="shared" si="1190"/>
        <v>-170.14052108463864</v>
      </c>
      <c r="Y324" s="35">
        <f t="shared" si="1190"/>
        <v>-173.2925960556102</v>
      </c>
      <c r="Z324" s="35">
        <f t="shared" si="1190"/>
        <v>-176.69439290958559</v>
      </c>
      <c r="AA324" s="35">
        <f t="shared" si="1190"/>
        <v>-180.33566873896069</v>
      </c>
      <c r="AB324" s="35">
        <f t="shared" si="1190"/>
        <v>-184.20755595908309</v>
      </c>
      <c r="AC324" s="35">
        <f t="shared" si="1190"/>
        <v>-188.30243411410919</v>
      </c>
      <c r="AD324" s="35">
        <f t="shared" si="1190"/>
        <v>-202.65080733871912</v>
      </c>
      <c r="AE324" s="35">
        <f t="shared" si="1190"/>
        <v>-207.4806940416417</v>
      </c>
      <c r="AF324" s="35">
        <f t="shared" si="1190"/>
        <v>-212.52465250598368</v>
      </c>
      <c r="AG324" s="35">
        <f t="shared" si="1190"/>
        <v>-217.77918408037371</v>
      </c>
      <c r="AH324" s="35">
        <f t="shared" si="1190"/>
        <v>-223.24157159777471</v>
      </c>
      <c r="AI324" s="35">
        <f t="shared" si="1190"/>
        <v>-228.90981243308661</v>
      </c>
      <c r="AJ324" s="35">
        <f t="shared" si="1190"/>
        <v>-246.78115773416226</v>
      </c>
      <c r="AK324" s="35">
        <f t="shared" si="1190"/>
        <v>-253.21312319302697</v>
      </c>
      <c r="AL324" s="35">
        <f t="shared" si="1190"/>
        <v>-259.85730478418338</v>
      </c>
      <c r="AM324" s="35">
        <f t="shared" si="1190"/>
        <v>-266.71421567171637</v>
      </c>
      <c r="AN324" s="35">
        <f t="shared" si="1190"/>
        <v>-273.78484490921198</v>
      </c>
      <c r="AO324" s="35">
        <f t="shared" si="1190"/>
        <v>-281.07062331933918</v>
      </c>
      <c r="AP324" s="35">
        <f t="shared" si="1190"/>
        <v>-302.83856895984457</v>
      </c>
      <c r="AQ324" s="35">
        <f t="shared" si="1190"/>
        <v>-310.97098856303575</v>
      </c>
      <c r="AR324" s="35">
        <f t="shared" si="1190"/>
        <v>-319.33512011240407</v>
      </c>
      <c r="AS324" s="35">
        <f t="shared" si="1190"/>
        <v>-327.93411552266923</v>
      </c>
      <c r="AT324" s="35">
        <f t="shared" si="1190"/>
        <v>-260.84848740510358</v>
      </c>
      <c r="AU324" s="35">
        <f t="shared" si="1190"/>
        <v>0</v>
      </c>
      <c r="AV324" s="35">
        <f t="shared" si="1190"/>
        <v>0</v>
      </c>
      <c r="AW324" s="35">
        <f t="shared" si="1190"/>
        <v>0</v>
      </c>
      <c r="AX324" s="35">
        <f t="shared" si="1190"/>
        <v>0</v>
      </c>
      <c r="AY324" s="35">
        <f t="shared" si="1190"/>
        <v>0</v>
      </c>
      <c r="AZ324" s="35">
        <f t="shared" si="1190"/>
        <v>0</v>
      </c>
      <c r="BA324" s="35">
        <f t="shared" si="1190"/>
        <v>0</v>
      </c>
      <c r="BB324" s="35">
        <f t="shared" si="1190"/>
        <v>0</v>
      </c>
      <c r="BC324" s="35">
        <f t="shared" si="1190"/>
        <v>0</v>
      </c>
      <c r="BD324" s="35">
        <f t="shared" si="1190"/>
        <v>0</v>
      </c>
      <c r="BE324" s="35">
        <f t="shared" si="1190"/>
        <v>0</v>
      </c>
      <c r="BF324" s="35">
        <f t="shared" si="1190"/>
        <v>0</v>
      </c>
      <c r="BG324" s="35">
        <f t="shared" si="1190"/>
        <v>0</v>
      </c>
      <c r="BH324" s="35">
        <f t="shared" si="1190"/>
        <v>0</v>
      </c>
      <c r="BI324" s="35">
        <f t="shared" si="1190"/>
        <v>0</v>
      </c>
    </row>
    <row r="325" spans="1:61" outlineLevel="2" x14ac:dyDescent="0.35">
      <c r="C325" t="s">
        <v>374</v>
      </c>
      <c r="D325" s="59" t="s">
        <v>233</v>
      </c>
      <c r="E325" s="15">
        <f t="shared" ref="E325" si="1191">SUM(F325:BI325)</f>
        <v>0</v>
      </c>
      <c r="F325" s="35">
        <f t="shared" ref="F325:BI325" si="1192">F310</f>
        <v>0</v>
      </c>
      <c r="G325" s="35">
        <f t="shared" si="1192"/>
        <v>0</v>
      </c>
      <c r="H325" s="35">
        <f t="shared" si="1192"/>
        <v>0</v>
      </c>
      <c r="I325" s="35">
        <f t="shared" si="1192"/>
        <v>0</v>
      </c>
      <c r="J325" s="35">
        <f t="shared" si="1192"/>
        <v>0</v>
      </c>
      <c r="K325" s="35">
        <f t="shared" si="1192"/>
        <v>0</v>
      </c>
      <c r="L325" s="35">
        <f t="shared" si="1192"/>
        <v>0</v>
      </c>
      <c r="M325" s="35">
        <f t="shared" si="1192"/>
        <v>0</v>
      </c>
      <c r="N325" s="35">
        <f t="shared" si="1192"/>
        <v>0</v>
      </c>
      <c r="O325" s="35">
        <f t="shared" si="1192"/>
        <v>0</v>
      </c>
      <c r="P325" s="35">
        <f t="shared" si="1192"/>
        <v>0</v>
      </c>
      <c r="Q325" s="35">
        <f t="shared" si="1192"/>
        <v>0</v>
      </c>
      <c r="R325" s="35">
        <f t="shared" si="1192"/>
        <v>0</v>
      </c>
      <c r="S325" s="35">
        <f t="shared" si="1192"/>
        <v>0</v>
      </c>
      <c r="T325" s="35">
        <f t="shared" si="1192"/>
        <v>0</v>
      </c>
      <c r="U325" s="35">
        <f t="shared" si="1192"/>
        <v>0</v>
      </c>
      <c r="V325" s="35">
        <f t="shared" si="1192"/>
        <v>0</v>
      </c>
      <c r="W325" s="35">
        <f t="shared" si="1192"/>
        <v>0</v>
      </c>
      <c r="X325" s="35">
        <f t="shared" si="1192"/>
        <v>0</v>
      </c>
      <c r="Y325" s="35">
        <f t="shared" si="1192"/>
        <v>0</v>
      </c>
      <c r="Z325" s="35">
        <f t="shared" si="1192"/>
        <v>0</v>
      </c>
      <c r="AA325" s="35">
        <f t="shared" si="1192"/>
        <v>0</v>
      </c>
      <c r="AB325" s="35">
        <f t="shared" si="1192"/>
        <v>0</v>
      </c>
      <c r="AC325" s="35">
        <f t="shared" si="1192"/>
        <v>0</v>
      </c>
      <c r="AD325" s="35">
        <f t="shared" si="1192"/>
        <v>0</v>
      </c>
      <c r="AE325" s="35">
        <f t="shared" si="1192"/>
        <v>0</v>
      </c>
      <c r="AF325" s="35">
        <f t="shared" si="1192"/>
        <v>0</v>
      </c>
      <c r="AG325" s="35">
        <f t="shared" si="1192"/>
        <v>0</v>
      </c>
      <c r="AH325" s="35">
        <f t="shared" si="1192"/>
        <v>0</v>
      </c>
      <c r="AI325" s="35">
        <f t="shared" si="1192"/>
        <v>0</v>
      </c>
      <c r="AJ325" s="35">
        <f t="shared" si="1192"/>
        <v>0</v>
      </c>
      <c r="AK325" s="35">
        <f t="shared" si="1192"/>
        <v>0</v>
      </c>
      <c r="AL325" s="35">
        <f t="shared" si="1192"/>
        <v>0</v>
      </c>
      <c r="AM325" s="35">
        <f t="shared" si="1192"/>
        <v>0</v>
      </c>
      <c r="AN325" s="35">
        <f t="shared" si="1192"/>
        <v>0</v>
      </c>
      <c r="AO325" s="35">
        <f t="shared" si="1192"/>
        <v>0</v>
      </c>
      <c r="AP325" s="35">
        <f t="shared" si="1192"/>
        <v>0</v>
      </c>
      <c r="AQ325" s="35">
        <f t="shared" si="1192"/>
        <v>0</v>
      </c>
      <c r="AR325" s="35">
        <f t="shared" si="1192"/>
        <v>0</v>
      </c>
      <c r="AS325" s="35">
        <f t="shared" si="1192"/>
        <v>0</v>
      </c>
      <c r="AT325" s="35">
        <f t="shared" si="1192"/>
        <v>0</v>
      </c>
      <c r="AU325" s="35">
        <f t="shared" si="1192"/>
        <v>0</v>
      </c>
      <c r="AV325" s="35">
        <f t="shared" si="1192"/>
        <v>0</v>
      </c>
      <c r="AW325" s="35">
        <f t="shared" si="1192"/>
        <v>0</v>
      </c>
      <c r="AX325" s="35">
        <f t="shared" si="1192"/>
        <v>0</v>
      </c>
      <c r="AY325" s="35">
        <f t="shared" si="1192"/>
        <v>0</v>
      </c>
      <c r="AZ325" s="35">
        <f t="shared" si="1192"/>
        <v>0</v>
      </c>
      <c r="BA325" s="35">
        <f t="shared" si="1192"/>
        <v>0</v>
      </c>
      <c r="BB325" s="35">
        <f t="shared" si="1192"/>
        <v>0</v>
      </c>
      <c r="BC325" s="35">
        <f t="shared" si="1192"/>
        <v>0</v>
      </c>
      <c r="BD325" s="35">
        <f t="shared" si="1192"/>
        <v>0</v>
      </c>
      <c r="BE325" s="35">
        <f t="shared" si="1192"/>
        <v>0</v>
      </c>
      <c r="BF325" s="35">
        <f t="shared" si="1192"/>
        <v>0</v>
      </c>
      <c r="BG325" s="35">
        <f t="shared" si="1192"/>
        <v>0</v>
      </c>
      <c r="BH325" s="35">
        <f t="shared" si="1192"/>
        <v>0</v>
      </c>
      <c r="BI325" s="35">
        <f t="shared" si="1192"/>
        <v>0</v>
      </c>
    </row>
    <row r="326" spans="1:61" outlineLevel="2" x14ac:dyDescent="0.35">
      <c r="C326" t="s">
        <v>267</v>
      </c>
      <c r="D326" s="59" t="s">
        <v>233</v>
      </c>
      <c r="E326" s="15">
        <f>AVERAGE(F326:BI326)</f>
        <v>-2343.1341953195929</v>
      </c>
      <c r="F326" s="5">
        <f>F323+F324-F325</f>
        <v>0</v>
      </c>
      <c r="G326" s="5">
        <f>G323+G324-G325</f>
        <v>-52.843962365367545</v>
      </c>
      <c r="H326" s="5">
        <f t="shared" ref="H326:BI326" si="1193">H323+H324-H325</f>
        <v>-134.89422403716094</v>
      </c>
      <c r="I326" s="5">
        <f t="shared" si="1193"/>
        <v>-244.5907169360822</v>
      </c>
      <c r="J326" s="5">
        <f t="shared" si="1193"/>
        <v>-390.39620690016727</v>
      </c>
      <c r="K326" s="5">
        <f t="shared" si="1193"/>
        <v>-534.29304236862561</v>
      </c>
      <c r="L326" s="5">
        <f t="shared" si="1193"/>
        <v>-681.23202539764316</v>
      </c>
      <c r="M326" s="5">
        <f t="shared" si="1193"/>
        <v>-826.37913733471578</v>
      </c>
      <c r="N326" s="5">
        <f t="shared" si="1193"/>
        <v>-970.27653736904085</v>
      </c>
      <c r="O326" s="5">
        <f t="shared" si="1193"/>
        <v>-1113.4221092973169</v>
      </c>
      <c r="P326" s="5">
        <f t="shared" si="1193"/>
        <v>-1256.2741141872402</v>
      </c>
      <c r="Q326" s="5">
        <f t="shared" si="1193"/>
        <v>-1399.2553843508351</v>
      </c>
      <c r="R326" s="5">
        <f t="shared" si="1193"/>
        <v>-1549.635582692038</v>
      </c>
      <c r="S326" s="5">
        <f t="shared" si="1193"/>
        <v>-1701.1282124641527</v>
      </c>
      <c r="T326" s="5">
        <f t="shared" si="1193"/>
        <v>-1854.0768073694358</v>
      </c>
      <c r="U326" s="5">
        <f t="shared" si="1193"/>
        <v>-2008.8026480046346</v>
      </c>
      <c r="V326" s="5">
        <f t="shared" si="1193"/>
        <v>-2165.6072700990921</v>
      </c>
      <c r="W326" s="5">
        <f t="shared" si="1193"/>
        <v>-2324.7747297388296</v>
      </c>
      <c r="X326" s="5">
        <f t="shared" si="1193"/>
        <v>-2494.9152508234683</v>
      </c>
      <c r="Y326" s="5">
        <f t="shared" si="1193"/>
        <v>-2668.2078468790787</v>
      </c>
      <c r="Z326" s="5">
        <f t="shared" si="1193"/>
        <v>-2844.9022397886642</v>
      </c>
      <c r="AA326" s="5">
        <f t="shared" si="1193"/>
        <v>-3025.2379085276248</v>
      </c>
      <c r="AB326" s="5">
        <f t="shared" si="1193"/>
        <v>-3209.4454644867078</v>
      </c>
      <c r="AC326" s="5">
        <f t="shared" si="1193"/>
        <v>-3397.7478986008168</v>
      </c>
      <c r="AD326" s="5">
        <f t="shared" si="1193"/>
        <v>-3600.3987059395358</v>
      </c>
      <c r="AE326" s="5">
        <f t="shared" si="1193"/>
        <v>-3807.8793999811774</v>
      </c>
      <c r="AF326" s="5">
        <f t="shared" si="1193"/>
        <v>-4020.4040524871612</v>
      </c>
      <c r="AG326" s="5">
        <f t="shared" si="1193"/>
        <v>-4238.1832365675345</v>
      </c>
      <c r="AH326" s="5">
        <f t="shared" si="1193"/>
        <v>-4461.4248081653095</v>
      </c>
      <c r="AI326" s="5">
        <f t="shared" si="1193"/>
        <v>-4690.3346205983962</v>
      </c>
      <c r="AJ326" s="5">
        <f t="shared" si="1193"/>
        <v>-4937.1157783325589</v>
      </c>
      <c r="AK326" s="5">
        <f t="shared" si="1193"/>
        <v>-5190.3289015255859</v>
      </c>
      <c r="AL326" s="5">
        <f t="shared" si="1193"/>
        <v>-5450.1862063097697</v>
      </c>
      <c r="AM326" s="5">
        <f t="shared" si="1193"/>
        <v>-5716.900421981486</v>
      </c>
      <c r="AN326" s="5">
        <f t="shared" si="1193"/>
        <v>-5990.6852668906977</v>
      </c>
      <c r="AO326" s="5">
        <f t="shared" si="1193"/>
        <v>-6271.7558902100373</v>
      </c>
      <c r="AP326" s="5">
        <f t="shared" si="1193"/>
        <v>-6574.5944591698817</v>
      </c>
      <c r="AQ326" s="5">
        <f t="shared" si="1193"/>
        <v>-6885.5654477329172</v>
      </c>
      <c r="AR326" s="5">
        <f t="shared" si="1193"/>
        <v>-7204.9005678453213</v>
      </c>
      <c r="AS326" s="5">
        <f t="shared" si="1193"/>
        <v>-7532.8346833679907</v>
      </c>
      <c r="AT326" s="5">
        <f t="shared" si="1193"/>
        <v>-7793.6831707730944</v>
      </c>
      <c r="AU326" s="5">
        <f t="shared" si="1193"/>
        <v>0</v>
      </c>
      <c r="AV326" s="5">
        <f t="shared" si="1193"/>
        <v>0</v>
      </c>
      <c r="AW326" s="5">
        <f t="shared" si="1193"/>
        <v>0</v>
      </c>
      <c r="AX326" s="5">
        <f t="shared" si="1193"/>
        <v>0</v>
      </c>
      <c r="AY326" s="5">
        <f t="shared" si="1193"/>
        <v>0</v>
      </c>
      <c r="AZ326" s="5">
        <f t="shared" si="1193"/>
        <v>0</v>
      </c>
      <c r="BA326" s="5">
        <f t="shared" si="1193"/>
        <v>0</v>
      </c>
      <c r="BB326" s="5">
        <f t="shared" si="1193"/>
        <v>0</v>
      </c>
      <c r="BC326" s="5">
        <f t="shared" si="1193"/>
        <v>0</v>
      </c>
      <c r="BD326" s="5">
        <f t="shared" si="1193"/>
        <v>0</v>
      </c>
      <c r="BE326" s="5">
        <f t="shared" si="1193"/>
        <v>0</v>
      </c>
      <c r="BF326" s="5">
        <f t="shared" si="1193"/>
        <v>0</v>
      </c>
      <c r="BG326" s="5">
        <f t="shared" si="1193"/>
        <v>0</v>
      </c>
      <c r="BH326" s="5">
        <f t="shared" si="1193"/>
        <v>0</v>
      </c>
      <c r="BI326" s="5">
        <f t="shared" si="1193"/>
        <v>0</v>
      </c>
    </row>
    <row r="327" spans="1:61" outlineLevel="2" x14ac:dyDescent="0.35">
      <c r="D327" s="59"/>
      <c r="E327" s="1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</row>
    <row r="328" spans="1:61" ht="15" outlineLevel="1" thickBot="1" x14ac:dyDescent="0.4">
      <c r="A328" s="22" t="s">
        <v>620</v>
      </c>
      <c r="B328" s="22"/>
      <c r="C328" s="23"/>
      <c r="D328" s="23"/>
      <c r="E328" s="21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</row>
    <row r="329" spans="1:61" outlineLevel="1" x14ac:dyDescent="0.35">
      <c r="C329" t="s">
        <v>240</v>
      </c>
      <c r="D329" s="59"/>
      <c r="E329" s="15"/>
      <c r="F329" s="9">
        <f>E366</f>
        <v>0</v>
      </c>
      <c r="G329" s="9">
        <f t="shared" ref="G329:AL329" si="1194">IF(G2&gt;year_stop,0,F331)</f>
        <v>0</v>
      </c>
      <c r="H329" s="9">
        <f t="shared" si="1194"/>
        <v>399.42845532990719</v>
      </c>
      <c r="I329" s="9">
        <f t="shared" si="1194"/>
        <v>795.67079955303234</v>
      </c>
      <c r="J329" s="9">
        <f t="shared" si="1194"/>
        <v>1199.4703765574295</v>
      </c>
      <c r="K329" s="9">
        <f t="shared" si="1194"/>
        <v>1264.1840901516914</v>
      </c>
      <c r="L329" s="9">
        <f t="shared" si="1194"/>
        <v>1356.4826516721344</v>
      </c>
      <c r="M329" s="9">
        <f t="shared" si="1194"/>
        <v>1457.2569127468073</v>
      </c>
      <c r="N329" s="9">
        <f t="shared" si="1194"/>
        <v>1561.1505137626962</v>
      </c>
      <c r="O329" s="9">
        <f t="shared" si="1194"/>
        <v>1668.235339131458</v>
      </c>
      <c r="P329" s="9">
        <f t="shared" si="1194"/>
        <v>1778.5858767717759</v>
      </c>
      <c r="Q329" s="9">
        <f t="shared" si="1194"/>
        <v>1892.2792017175984</v>
      </c>
      <c r="R329" s="9">
        <f t="shared" si="1194"/>
        <v>2009.3949674665284</v>
      </c>
      <c r="S329" s="9">
        <f t="shared" si="1194"/>
        <v>2136.8938825138175</v>
      </c>
      <c r="T329" s="9">
        <f t="shared" si="1194"/>
        <v>2268.2113151496578</v>
      </c>
      <c r="U329" s="9">
        <f t="shared" si="1194"/>
        <v>2403.4404186890929</v>
      </c>
      <c r="V329" s="9">
        <f t="shared" si="1194"/>
        <v>2542.6770891509418</v>
      </c>
      <c r="W329" s="9">
        <f t="shared" si="1194"/>
        <v>2686.0199902429267</v>
      </c>
      <c r="X329" s="9">
        <f t="shared" si="1194"/>
        <v>2833.570583315211</v>
      </c>
      <c r="Y329" s="9">
        <f t="shared" si="1194"/>
        <v>2993.7747627504541</v>
      </c>
      <c r="Z329" s="9">
        <f t="shared" si="1194"/>
        <v>3158.6636666119284</v>
      </c>
      <c r="AA329" s="9">
        <f t="shared" si="1194"/>
        <v>3328.3539650394027</v>
      </c>
      <c r="AB329" s="9">
        <f t="shared" si="1194"/>
        <v>3502.9654414147226</v>
      </c>
      <c r="AC329" s="9">
        <f t="shared" si="1194"/>
        <v>3682.6210466201705</v>
      </c>
      <c r="AD329" s="9">
        <f t="shared" si="1194"/>
        <v>3867.4469569739304</v>
      </c>
      <c r="AE329" s="9">
        <f t="shared" si="1194"/>
        <v>4067.6096283273605</v>
      </c>
      <c r="AF329" s="9">
        <f t="shared" si="1194"/>
        <v>4273.5123466913474</v>
      </c>
      <c r="AG329" s="9">
        <f t="shared" si="1194"/>
        <v>4485.2989006389826</v>
      </c>
      <c r="AH329" s="9">
        <f t="shared" si="1194"/>
        <v>4703.1167434723184</v>
      </c>
      <c r="AI329" s="9">
        <f t="shared" si="1194"/>
        <v>4927.1170717376899</v>
      </c>
      <c r="AJ329" s="9">
        <f t="shared" si="1194"/>
        <v>5157.4549069491077</v>
      </c>
      <c r="AK329" s="9">
        <f t="shared" si="1194"/>
        <v>5406.2877796913936</v>
      </c>
      <c r="AL329" s="9">
        <f t="shared" si="1194"/>
        <v>5662.1354813413127</v>
      </c>
      <c r="AM329" s="9">
        <f t="shared" ref="AM329:BI329" si="1195">IF(AM2&gt;year_stop,0,AL331)</f>
        <v>5925.173682701683</v>
      </c>
      <c r="AN329" s="9">
        <f t="shared" si="1195"/>
        <v>6195.5824356120193</v>
      </c>
      <c r="AO329" s="9">
        <f t="shared" si="1195"/>
        <v>6473.5462747334905</v>
      </c>
      <c r="AP329" s="9">
        <f t="shared" si="1195"/>
        <v>6759.2543225520176</v>
      </c>
      <c r="AQ329" s="9">
        <f t="shared" si="1195"/>
        <v>7067.1655734633659</v>
      </c>
      <c r="AR329" s="9">
        <f t="shared" si="1195"/>
        <v>7383.6239095631599</v>
      </c>
      <c r="AS329" s="9">
        <f t="shared" si="1195"/>
        <v>7708.8427862631806</v>
      </c>
      <c r="AT329" s="9">
        <f t="shared" si="1195"/>
        <v>8043.0409251229203</v>
      </c>
      <c r="AU329" s="9">
        <f t="shared" si="1195"/>
        <v>0</v>
      </c>
      <c r="AV329" s="9">
        <f t="shared" si="1195"/>
        <v>0</v>
      </c>
      <c r="AW329" s="9">
        <f t="shared" si="1195"/>
        <v>0</v>
      </c>
      <c r="AX329" s="9">
        <f t="shared" si="1195"/>
        <v>0</v>
      </c>
      <c r="AY329" s="9">
        <f t="shared" si="1195"/>
        <v>0</v>
      </c>
      <c r="AZ329" s="9">
        <f t="shared" si="1195"/>
        <v>0</v>
      </c>
      <c r="BA329" s="9">
        <f t="shared" si="1195"/>
        <v>0</v>
      </c>
      <c r="BB329" s="9">
        <f t="shared" si="1195"/>
        <v>0</v>
      </c>
      <c r="BC329" s="9">
        <f t="shared" si="1195"/>
        <v>0</v>
      </c>
      <c r="BD329" s="9">
        <f t="shared" si="1195"/>
        <v>0</v>
      </c>
      <c r="BE329" s="9">
        <f t="shared" si="1195"/>
        <v>0</v>
      </c>
      <c r="BF329" s="9">
        <f t="shared" si="1195"/>
        <v>0</v>
      </c>
      <c r="BG329" s="9">
        <f t="shared" si="1195"/>
        <v>0</v>
      </c>
      <c r="BH329" s="9">
        <f t="shared" si="1195"/>
        <v>0</v>
      </c>
      <c r="BI329" s="9">
        <f t="shared" si="1195"/>
        <v>0</v>
      </c>
    </row>
    <row r="330" spans="1:61" outlineLevel="1" x14ac:dyDescent="0.35">
      <c r="C330" t="s">
        <v>380</v>
      </c>
      <c r="D330" s="59"/>
      <c r="E330" s="15">
        <f>SUM(F330:BI330)</f>
        <v>8300.5194755384382</v>
      </c>
      <c r="F330" s="9">
        <f>F311</f>
        <v>0</v>
      </c>
      <c r="G330" s="9">
        <f>G311</f>
        <v>399.42845532990719</v>
      </c>
      <c r="H330" s="9">
        <f t="shared" ref="H330:BI330" si="1196">H311</f>
        <v>396.2423442231252</v>
      </c>
      <c r="I330" s="9">
        <f t="shared" si="1196"/>
        <v>403.79957700439729</v>
      </c>
      <c r="J330" s="9">
        <f t="shared" si="1196"/>
        <v>64.713713594261876</v>
      </c>
      <c r="K330" s="9">
        <f t="shared" si="1196"/>
        <v>92.298561520443002</v>
      </c>
      <c r="L330" s="9">
        <f t="shared" si="1196"/>
        <v>100.77426107467301</v>
      </c>
      <c r="M330" s="9">
        <f t="shared" si="1196"/>
        <v>103.89360101588895</v>
      </c>
      <c r="N330" s="9">
        <f t="shared" si="1196"/>
        <v>107.08482536876188</v>
      </c>
      <c r="O330" s="9">
        <f t="shared" si="1196"/>
        <v>110.35053764031798</v>
      </c>
      <c r="P330" s="9">
        <f t="shared" si="1196"/>
        <v>113.69332494582252</v>
      </c>
      <c r="Q330" s="9">
        <f t="shared" si="1196"/>
        <v>117.11576574893004</v>
      </c>
      <c r="R330" s="9">
        <f t="shared" si="1196"/>
        <v>127.49891504728895</v>
      </c>
      <c r="S330" s="9">
        <f t="shared" si="1196"/>
        <v>131.31743263584025</v>
      </c>
      <c r="T330" s="9">
        <f t="shared" si="1196"/>
        <v>135.2291035394349</v>
      </c>
      <c r="U330" s="9">
        <f t="shared" si="1196"/>
        <v>139.23667046184897</v>
      </c>
      <c r="V330" s="9">
        <f t="shared" si="1196"/>
        <v>143.34290109198474</v>
      </c>
      <c r="W330" s="9">
        <f t="shared" si="1196"/>
        <v>147.5505930722843</v>
      </c>
      <c r="X330" s="9">
        <f t="shared" si="1196"/>
        <v>160.20417943524288</v>
      </c>
      <c r="Y330" s="9">
        <f t="shared" si="1196"/>
        <v>164.88890386147452</v>
      </c>
      <c r="Z330" s="9">
        <f t="shared" si="1196"/>
        <v>169.69029842747432</v>
      </c>
      <c r="AA330" s="9">
        <f t="shared" si="1196"/>
        <v>174.61147637531991</v>
      </c>
      <c r="AB330" s="9">
        <f t="shared" si="1196"/>
        <v>179.65560520544778</v>
      </c>
      <c r="AC330" s="9">
        <f t="shared" si="1196"/>
        <v>184.82591035375964</v>
      </c>
      <c r="AD330" s="9">
        <f t="shared" si="1196"/>
        <v>200.1626713534302</v>
      </c>
      <c r="AE330" s="9">
        <f t="shared" si="1196"/>
        <v>205.90271836398722</v>
      </c>
      <c r="AF330" s="9">
        <f t="shared" si="1196"/>
        <v>211.78655394763533</v>
      </c>
      <c r="AG330" s="9">
        <f t="shared" si="1196"/>
        <v>217.8178428333361</v>
      </c>
      <c r="AH330" s="9">
        <f t="shared" si="1196"/>
        <v>224.00032826537162</v>
      </c>
      <c r="AI330" s="9">
        <f t="shared" si="1196"/>
        <v>230.33783521141788</v>
      </c>
      <c r="AJ330" s="9">
        <f t="shared" si="1196"/>
        <v>248.83287274228573</v>
      </c>
      <c r="AK330" s="9">
        <f t="shared" si="1196"/>
        <v>255.8477016499192</v>
      </c>
      <c r="AL330" s="9">
        <f t="shared" si="1196"/>
        <v>263.03820136037029</v>
      </c>
      <c r="AM330" s="9">
        <f t="shared" si="1196"/>
        <v>270.40875291033581</v>
      </c>
      <c r="AN330" s="9">
        <f t="shared" si="1196"/>
        <v>277.96383912147149</v>
      </c>
      <c r="AO330" s="9">
        <f t="shared" si="1196"/>
        <v>285.70804781852729</v>
      </c>
      <c r="AP330" s="9">
        <f t="shared" si="1196"/>
        <v>307.91125091134842</v>
      </c>
      <c r="AQ330" s="9">
        <f t="shared" si="1196"/>
        <v>316.45833609979422</v>
      </c>
      <c r="AR330" s="9">
        <f t="shared" si="1196"/>
        <v>325.2188767000207</v>
      </c>
      <c r="AS330" s="9">
        <f t="shared" si="1196"/>
        <v>334.19813885973929</v>
      </c>
      <c r="AT330" s="9">
        <f t="shared" si="1196"/>
        <v>257.47855041551793</v>
      </c>
      <c r="AU330" s="9">
        <f t="shared" si="1196"/>
        <v>0</v>
      </c>
      <c r="AV330" s="9">
        <f t="shared" si="1196"/>
        <v>0</v>
      </c>
      <c r="AW330" s="9">
        <f t="shared" si="1196"/>
        <v>0</v>
      </c>
      <c r="AX330" s="9">
        <f t="shared" si="1196"/>
        <v>0</v>
      </c>
      <c r="AY330" s="9">
        <f t="shared" si="1196"/>
        <v>0</v>
      </c>
      <c r="AZ330" s="9">
        <f t="shared" si="1196"/>
        <v>0</v>
      </c>
      <c r="BA330" s="9">
        <f t="shared" si="1196"/>
        <v>0</v>
      </c>
      <c r="BB330" s="9">
        <f t="shared" si="1196"/>
        <v>0</v>
      </c>
      <c r="BC330" s="9">
        <f t="shared" si="1196"/>
        <v>0</v>
      </c>
      <c r="BD330" s="9">
        <f t="shared" si="1196"/>
        <v>0</v>
      </c>
      <c r="BE330" s="9">
        <f t="shared" si="1196"/>
        <v>0</v>
      </c>
      <c r="BF330" s="9">
        <f t="shared" si="1196"/>
        <v>0</v>
      </c>
      <c r="BG330" s="9">
        <f t="shared" si="1196"/>
        <v>0</v>
      </c>
      <c r="BH330" s="9">
        <f t="shared" si="1196"/>
        <v>0</v>
      </c>
      <c r="BI330" s="9">
        <f t="shared" si="1196"/>
        <v>0</v>
      </c>
    </row>
    <row r="331" spans="1:61" outlineLevel="1" x14ac:dyDescent="0.35">
      <c r="C331" t="s">
        <v>267</v>
      </c>
      <c r="D331" s="59"/>
      <c r="E331" s="15"/>
      <c r="F331" s="9">
        <f>F329+F330</f>
        <v>0</v>
      </c>
      <c r="G331" s="9">
        <f>G329+G330</f>
        <v>399.42845532990719</v>
      </c>
      <c r="H331" s="9">
        <f t="shared" ref="H331:BI331" si="1197">H329+H330</f>
        <v>795.67079955303234</v>
      </c>
      <c r="I331" s="9">
        <f t="shared" si="1197"/>
        <v>1199.4703765574295</v>
      </c>
      <c r="J331" s="9">
        <f t="shared" si="1197"/>
        <v>1264.1840901516914</v>
      </c>
      <c r="K331" s="9">
        <f t="shared" si="1197"/>
        <v>1356.4826516721344</v>
      </c>
      <c r="L331" s="9">
        <f t="shared" si="1197"/>
        <v>1457.2569127468073</v>
      </c>
      <c r="M331" s="9">
        <f t="shared" si="1197"/>
        <v>1561.1505137626962</v>
      </c>
      <c r="N331" s="9">
        <f t="shared" si="1197"/>
        <v>1668.235339131458</v>
      </c>
      <c r="O331" s="9">
        <f t="shared" si="1197"/>
        <v>1778.5858767717759</v>
      </c>
      <c r="P331" s="9">
        <f t="shared" si="1197"/>
        <v>1892.2792017175984</v>
      </c>
      <c r="Q331" s="9">
        <f t="shared" si="1197"/>
        <v>2009.3949674665284</v>
      </c>
      <c r="R331" s="9">
        <f t="shared" si="1197"/>
        <v>2136.8938825138175</v>
      </c>
      <c r="S331" s="9">
        <f t="shared" si="1197"/>
        <v>2268.2113151496578</v>
      </c>
      <c r="T331" s="9">
        <f t="shared" si="1197"/>
        <v>2403.4404186890929</v>
      </c>
      <c r="U331" s="9">
        <f t="shared" si="1197"/>
        <v>2542.6770891509418</v>
      </c>
      <c r="V331" s="9">
        <f t="shared" si="1197"/>
        <v>2686.0199902429267</v>
      </c>
      <c r="W331" s="9">
        <f t="shared" si="1197"/>
        <v>2833.570583315211</v>
      </c>
      <c r="X331" s="9">
        <f t="shared" si="1197"/>
        <v>2993.7747627504541</v>
      </c>
      <c r="Y331" s="9">
        <f t="shared" si="1197"/>
        <v>3158.6636666119284</v>
      </c>
      <c r="Z331" s="9">
        <f t="shared" si="1197"/>
        <v>3328.3539650394027</v>
      </c>
      <c r="AA331" s="9">
        <f t="shared" si="1197"/>
        <v>3502.9654414147226</v>
      </c>
      <c r="AB331" s="9">
        <f t="shared" si="1197"/>
        <v>3682.6210466201705</v>
      </c>
      <c r="AC331" s="9">
        <f t="shared" si="1197"/>
        <v>3867.4469569739304</v>
      </c>
      <c r="AD331" s="9">
        <f t="shared" si="1197"/>
        <v>4067.6096283273605</v>
      </c>
      <c r="AE331" s="9">
        <f t="shared" si="1197"/>
        <v>4273.5123466913474</v>
      </c>
      <c r="AF331" s="9">
        <f t="shared" si="1197"/>
        <v>4485.2989006389826</v>
      </c>
      <c r="AG331" s="9">
        <f t="shared" si="1197"/>
        <v>4703.1167434723184</v>
      </c>
      <c r="AH331" s="9">
        <f t="shared" si="1197"/>
        <v>4927.1170717376899</v>
      </c>
      <c r="AI331" s="9">
        <f t="shared" si="1197"/>
        <v>5157.4549069491077</v>
      </c>
      <c r="AJ331" s="9">
        <f t="shared" si="1197"/>
        <v>5406.2877796913936</v>
      </c>
      <c r="AK331" s="9">
        <f t="shared" si="1197"/>
        <v>5662.1354813413127</v>
      </c>
      <c r="AL331" s="9">
        <f t="shared" si="1197"/>
        <v>5925.173682701683</v>
      </c>
      <c r="AM331" s="9">
        <f t="shared" si="1197"/>
        <v>6195.5824356120193</v>
      </c>
      <c r="AN331" s="9">
        <f t="shared" si="1197"/>
        <v>6473.5462747334905</v>
      </c>
      <c r="AO331" s="9">
        <f t="shared" si="1197"/>
        <v>6759.2543225520176</v>
      </c>
      <c r="AP331" s="9">
        <f t="shared" si="1197"/>
        <v>7067.1655734633659</v>
      </c>
      <c r="AQ331" s="9">
        <f t="shared" si="1197"/>
        <v>7383.6239095631599</v>
      </c>
      <c r="AR331" s="9">
        <f t="shared" si="1197"/>
        <v>7708.8427862631806</v>
      </c>
      <c r="AS331" s="9">
        <f t="shared" si="1197"/>
        <v>8043.0409251229203</v>
      </c>
      <c r="AT331" s="9">
        <f t="shared" si="1197"/>
        <v>8300.5194755384382</v>
      </c>
      <c r="AU331" s="9">
        <f t="shared" si="1197"/>
        <v>0</v>
      </c>
      <c r="AV331" s="9">
        <f t="shared" si="1197"/>
        <v>0</v>
      </c>
      <c r="AW331" s="9">
        <f t="shared" si="1197"/>
        <v>0</v>
      </c>
      <c r="AX331" s="9">
        <f t="shared" si="1197"/>
        <v>0</v>
      </c>
      <c r="AY331" s="9">
        <f t="shared" si="1197"/>
        <v>0</v>
      </c>
      <c r="AZ331" s="9">
        <f t="shared" si="1197"/>
        <v>0</v>
      </c>
      <c r="BA331" s="9">
        <f t="shared" si="1197"/>
        <v>0</v>
      </c>
      <c r="BB331" s="9">
        <f t="shared" si="1197"/>
        <v>0</v>
      </c>
      <c r="BC331" s="9">
        <f t="shared" si="1197"/>
        <v>0</v>
      </c>
      <c r="BD331" s="9">
        <f t="shared" si="1197"/>
        <v>0</v>
      </c>
      <c r="BE331" s="9">
        <f t="shared" si="1197"/>
        <v>0</v>
      </c>
      <c r="BF331" s="9">
        <f t="shared" si="1197"/>
        <v>0</v>
      </c>
      <c r="BG331" s="9">
        <f t="shared" si="1197"/>
        <v>0</v>
      </c>
      <c r="BH331" s="9">
        <f t="shared" si="1197"/>
        <v>0</v>
      </c>
      <c r="BI331" s="9">
        <f t="shared" si="1197"/>
        <v>0</v>
      </c>
    </row>
    <row r="332" spans="1:61" outlineLevel="1" x14ac:dyDescent="0.35">
      <c r="B332" s="7" t="s">
        <v>621</v>
      </c>
      <c r="D332" s="59"/>
      <c r="E332" s="15">
        <f>SUM(F332:BI332)</f>
        <v>-8300.5194755384382</v>
      </c>
      <c r="F332" s="9">
        <f>F325-F330</f>
        <v>0</v>
      </c>
      <c r="G332" s="9">
        <f t="shared" ref="G332:BI332" si="1198">G325-G330</f>
        <v>-399.42845532990719</v>
      </c>
      <c r="H332" s="9">
        <f t="shared" si="1198"/>
        <v>-396.2423442231252</v>
      </c>
      <c r="I332" s="9">
        <f t="shared" si="1198"/>
        <v>-403.79957700439729</v>
      </c>
      <c r="J332" s="9">
        <f t="shared" si="1198"/>
        <v>-64.713713594261876</v>
      </c>
      <c r="K332" s="9">
        <f t="shared" si="1198"/>
        <v>-92.298561520443002</v>
      </c>
      <c r="L332" s="9">
        <f t="shared" si="1198"/>
        <v>-100.77426107467301</v>
      </c>
      <c r="M332" s="9">
        <f t="shared" si="1198"/>
        <v>-103.89360101588895</v>
      </c>
      <c r="N332" s="9">
        <f t="shared" si="1198"/>
        <v>-107.08482536876188</v>
      </c>
      <c r="O332" s="9">
        <f t="shared" si="1198"/>
        <v>-110.35053764031798</v>
      </c>
      <c r="P332" s="9">
        <f t="shared" si="1198"/>
        <v>-113.69332494582252</v>
      </c>
      <c r="Q332" s="9">
        <f t="shared" si="1198"/>
        <v>-117.11576574893004</v>
      </c>
      <c r="R332" s="9">
        <f t="shared" si="1198"/>
        <v>-127.49891504728895</v>
      </c>
      <c r="S332" s="9">
        <f t="shared" si="1198"/>
        <v>-131.31743263584025</v>
      </c>
      <c r="T332" s="9">
        <f t="shared" si="1198"/>
        <v>-135.2291035394349</v>
      </c>
      <c r="U332" s="9">
        <f t="shared" si="1198"/>
        <v>-139.23667046184897</v>
      </c>
      <c r="V332" s="9">
        <f t="shared" si="1198"/>
        <v>-143.34290109198474</v>
      </c>
      <c r="W332" s="9">
        <f t="shared" si="1198"/>
        <v>-147.5505930722843</v>
      </c>
      <c r="X332" s="9">
        <f t="shared" si="1198"/>
        <v>-160.20417943524288</v>
      </c>
      <c r="Y332" s="9">
        <f t="shared" si="1198"/>
        <v>-164.88890386147452</v>
      </c>
      <c r="Z332" s="9">
        <f t="shared" si="1198"/>
        <v>-169.69029842747432</v>
      </c>
      <c r="AA332" s="9">
        <f t="shared" si="1198"/>
        <v>-174.61147637531991</v>
      </c>
      <c r="AB332" s="9">
        <f t="shared" si="1198"/>
        <v>-179.65560520544778</v>
      </c>
      <c r="AC332" s="9">
        <f t="shared" si="1198"/>
        <v>-184.82591035375964</v>
      </c>
      <c r="AD332" s="9">
        <f t="shared" si="1198"/>
        <v>-200.1626713534302</v>
      </c>
      <c r="AE332" s="9">
        <f t="shared" si="1198"/>
        <v>-205.90271836398722</v>
      </c>
      <c r="AF332" s="9">
        <f t="shared" si="1198"/>
        <v>-211.78655394763533</v>
      </c>
      <c r="AG332" s="9">
        <f t="shared" si="1198"/>
        <v>-217.8178428333361</v>
      </c>
      <c r="AH332" s="9">
        <f t="shared" si="1198"/>
        <v>-224.00032826537162</v>
      </c>
      <c r="AI332" s="9">
        <f t="shared" si="1198"/>
        <v>-230.33783521141788</v>
      </c>
      <c r="AJ332" s="9">
        <f t="shared" si="1198"/>
        <v>-248.83287274228573</v>
      </c>
      <c r="AK332" s="9">
        <f t="shared" si="1198"/>
        <v>-255.8477016499192</v>
      </c>
      <c r="AL332" s="9">
        <f t="shared" si="1198"/>
        <v>-263.03820136037029</v>
      </c>
      <c r="AM332" s="9">
        <f t="shared" si="1198"/>
        <v>-270.40875291033581</v>
      </c>
      <c r="AN332" s="9">
        <f t="shared" si="1198"/>
        <v>-277.96383912147149</v>
      </c>
      <c r="AO332" s="9">
        <f t="shared" si="1198"/>
        <v>-285.70804781852729</v>
      </c>
      <c r="AP332" s="9">
        <f t="shared" si="1198"/>
        <v>-307.91125091134842</v>
      </c>
      <c r="AQ332" s="9">
        <f t="shared" si="1198"/>
        <v>-316.45833609979422</v>
      </c>
      <c r="AR332" s="9">
        <f t="shared" si="1198"/>
        <v>-325.2188767000207</v>
      </c>
      <c r="AS332" s="9">
        <f t="shared" si="1198"/>
        <v>-334.19813885973929</v>
      </c>
      <c r="AT332" s="9">
        <f t="shared" si="1198"/>
        <v>-257.47855041551793</v>
      </c>
      <c r="AU332" s="9">
        <f t="shared" si="1198"/>
        <v>0</v>
      </c>
      <c r="AV332" s="9">
        <f t="shared" si="1198"/>
        <v>0</v>
      </c>
      <c r="AW332" s="9">
        <f t="shared" si="1198"/>
        <v>0</v>
      </c>
      <c r="AX332" s="9">
        <f t="shared" si="1198"/>
        <v>0</v>
      </c>
      <c r="AY332" s="9">
        <f t="shared" si="1198"/>
        <v>0</v>
      </c>
      <c r="AZ332" s="9">
        <f t="shared" si="1198"/>
        <v>0</v>
      </c>
      <c r="BA332" s="9">
        <f t="shared" si="1198"/>
        <v>0</v>
      </c>
      <c r="BB332" s="9">
        <f t="shared" si="1198"/>
        <v>0</v>
      </c>
      <c r="BC332" s="9">
        <f t="shared" si="1198"/>
        <v>0</v>
      </c>
      <c r="BD332" s="9">
        <f t="shared" si="1198"/>
        <v>0</v>
      </c>
      <c r="BE332" s="9">
        <f t="shared" si="1198"/>
        <v>0</v>
      </c>
      <c r="BF332" s="9">
        <f t="shared" si="1198"/>
        <v>0</v>
      </c>
      <c r="BG332" s="9">
        <f t="shared" si="1198"/>
        <v>0</v>
      </c>
      <c r="BH332" s="9">
        <f t="shared" si="1198"/>
        <v>0</v>
      </c>
      <c r="BI332" s="9">
        <f t="shared" si="1198"/>
        <v>0</v>
      </c>
    </row>
    <row r="333" spans="1:61" outlineLevel="2" x14ac:dyDescent="0.35">
      <c r="D333" s="59"/>
      <c r="E333" s="15">
        <f t="shared" ref="E333:E354" si="1199">SUM(F333:BI333)</f>
        <v>0</v>
      </c>
    </row>
    <row r="334" spans="1:61" outlineLevel="2" x14ac:dyDescent="0.35">
      <c r="A334" s="7" t="s">
        <v>382</v>
      </c>
      <c r="D334" s="59"/>
      <c r="E334" s="15">
        <f t="shared" si="1199"/>
        <v>0</v>
      </c>
    </row>
    <row r="335" spans="1:61" outlineLevel="2" x14ac:dyDescent="0.35">
      <c r="B335" s="7" t="s">
        <v>240</v>
      </c>
      <c r="D335" s="59"/>
      <c r="E335" s="15">
        <f t="shared" si="1199"/>
        <v>0</v>
      </c>
    </row>
    <row r="336" spans="1:61" outlineLevel="2" x14ac:dyDescent="0.35">
      <c r="C336" t="s">
        <v>250</v>
      </c>
      <c r="D336" s="59" t="s">
        <v>233</v>
      </c>
      <c r="E336" s="15">
        <f t="shared" si="1199"/>
        <v>0</v>
      </c>
      <c r="F336" s="30">
        <f>E358</f>
        <v>0</v>
      </c>
      <c r="G336" s="35">
        <f>F345</f>
        <v>0</v>
      </c>
      <c r="H336" s="35">
        <f t="shared" ref="H336:H338" si="1200">G345</f>
        <v>0</v>
      </c>
      <c r="I336" s="35">
        <f t="shared" ref="I336:I338" si="1201">H345</f>
        <v>0</v>
      </c>
      <c r="J336" s="35">
        <f t="shared" ref="J336:J338" si="1202">I345</f>
        <v>0</v>
      </c>
      <c r="K336" s="35">
        <f t="shared" ref="K336:K338" si="1203">J345</f>
        <v>0</v>
      </c>
      <c r="L336" s="35">
        <f t="shared" ref="L336:L338" si="1204">K345</f>
        <v>0</v>
      </c>
      <c r="M336" s="35">
        <f t="shared" ref="M336:M338" si="1205">L345</f>
        <v>0</v>
      </c>
      <c r="N336" s="35">
        <f t="shared" ref="N336:N338" si="1206">M345</f>
        <v>0</v>
      </c>
      <c r="O336" s="35">
        <f t="shared" ref="O336:O338" si="1207">N345</f>
        <v>0</v>
      </c>
      <c r="P336" s="35">
        <f t="shared" ref="P336:P338" si="1208">O345</f>
        <v>0</v>
      </c>
      <c r="Q336" s="35">
        <f t="shared" ref="Q336:Q338" si="1209">P345</f>
        <v>0</v>
      </c>
      <c r="R336" s="35">
        <f t="shared" ref="R336:R338" si="1210">Q345</f>
        <v>0</v>
      </c>
      <c r="S336" s="35">
        <f t="shared" ref="S336:S338" si="1211">R345</f>
        <v>0</v>
      </c>
      <c r="T336" s="35">
        <f t="shared" ref="T336:T338" si="1212">S345</f>
        <v>0</v>
      </c>
      <c r="U336" s="35">
        <f t="shared" ref="U336:U338" si="1213">T345</f>
        <v>0</v>
      </c>
      <c r="V336" s="35">
        <f t="shared" ref="V336:V338" si="1214">U345</f>
        <v>0</v>
      </c>
      <c r="W336" s="35">
        <f t="shared" ref="W336:W338" si="1215">V345</f>
        <v>0</v>
      </c>
      <c r="X336" s="35">
        <f t="shared" ref="X336:X338" si="1216">W345</f>
        <v>0</v>
      </c>
      <c r="Y336" s="35">
        <f t="shared" ref="Y336:Y338" si="1217">X345</f>
        <v>0</v>
      </c>
      <c r="Z336" s="35">
        <f t="shared" ref="Z336:Z338" si="1218">Y345</f>
        <v>0</v>
      </c>
      <c r="AA336" s="35">
        <f t="shared" ref="AA336:AA338" si="1219">Z345</f>
        <v>0</v>
      </c>
      <c r="AB336" s="35">
        <f t="shared" ref="AB336:AB338" si="1220">AA345</f>
        <v>0</v>
      </c>
      <c r="AC336" s="35">
        <f t="shared" ref="AC336:AC338" si="1221">AB345</f>
        <v>0</v>
      </c>
      <c r="AD336" s="35">
        <f t="shared" ref="AD336:AD338" si="1222">AC345</f>
        <v>0</v>
      </c>
      <c r="AE336" s="35">
        <f t="shared" ref="AE336:AE338" si="1223">AD345</f>
        <v>0</v>
      </c>
      <c r="AF336" s="35">
        <f t="shared" ref="AF336:AF338" si="1224">AE345</f>
        <v>0</v>
      </c>
      <c r="AG336" s="35">
        <f t="shared" ref="AG336:AG338" si="1225">AF345</f>
        <v>0</v>
      </c>
      <c r="AH336" s="35">
        <f t="shared" ref="AH336:AH338" si="1226">AG345</f>
        <v>0</v>
      </c>
      <c r="AI336" s="35">
        <f t="shared" ref="AI336:AI338" si="1227">AH345</f>
        <v>0</v>
      </c>
      <c r="AJ336" s="35">
        <f t="shared" ref="AJ336:AJ338" si="1228">AI345</f>
        <v>0</v>
      </c>
      <c r="AK336" s="35">
        <f t="shared" ref="AK336:AK338" si="1229">AJ345</f>
        <v>0</v>
      </c>
      <c r="AL336" s="35">
        <f t="shared" ref="AL336:AL338" si="1230">AK345</f>
        <v>0</v>
      </c>
      <c r="AM336" s="35">
        <f t="shared" ref="AM336:AM338" si="1231">AL345</f>
        <v>0</v>
      </c>
      <c r="AN336" s="35">
        <f t="shared" ref="AN336:AN338" si="1232">AM345</f>
        <v>0</v>
      </c>
      <c r="AO336" s="35">
        <f t="shared" ref="AO336:AO338" si="1233">AN345</f>
        <v>0</v>
      </c>
      <c r="AP336" s="35">
        <f t="shared" ref="AP336:AP338" si="1234">AO345</f>
        <v>0</v>
      </c>
      <c r="AQ336" s="35">
        <f t="shared" ref="AQ336:AQ338" si="1235">AP345</f>
        <v>0</v>
      </c>
      <c r="AR336" s="35">
        <f t="shared" ref="AR336:AR338" si="1236">AQ345</f>
        <v>0</v>
      </c>
      <c r="AS336" s="35">
        <f t="shared" ref="AS336:AS338" si="1237">AR345</f>
        <v>0</v>
      </c>
      <c r="AT336" s="35">
        <f t="shared" ref="AT336:AT338" si="1238">AS345</f>
        <v>0</v>
      </c>
      <c r="AU336" s="35">
        <f t="shared" ref="AU336:AU338" si="1239">AT345</f>
        <v>0</v>
      </c>
      <c r="AV336" s="35">
        <f t="shared" ref="AV336:AV338" si="1240">AU345</f>
        <v>0</v>
      </c>
      <c r="AW336" s="35">
        <f t="shared" ref="AW336:AW338" si="1241">AV345</f>
        <v>0</v>
      </c>
      <c r="AX336" s="35">
        <f t="shared" ref="AX336:AX338" si="1242">AW345</f>
        <v>0</v>
      </c>
      <c r="AY336" s="35">
        <f t="shared" ref="AY336:AY338" si="1243">AX345</f>
        <v>0</v>
      </c>
      <c r="AZ336" s="35">
        <f t="shared" ref="AZ336:AZ338" si="1244">AY345</f>
        <v>0</v>
      </c>
      <c r="BA336" s="35">
        <f t="shared" ref="BA336:BA338" si="1245">AZ345</f>
        <v>0</v>
      </c>
      <c r="BB336" s="35">
        <f t="shared" ref="BB336:BB338" si="1246">BA345</f>
        <v>0</v>
      </c>
      <c r="BC336" s="35">
        <f t="shared" ref="BC336:BC338" si="1247">BB345</f>
        <v>0</v>
      </c>
      <c r="BD336" s="35">
        <f t="shared" ref="BD336:BD338" si="1248">BC345</f>
        <v>0</v>
      </c>
      <c r="BE336" s="35">
        <f t="shared" ref="BE336:BE338" si="1249">BD345</f>
        <v>0</v>
      </c>
      <c r="BF336" s="35">
        <f t="shared" ref="BF336:BF338" si="1250">BE345</f>
        <v>0</v>
      </c>
      <c r="BG336" s="35">
        <f t="shared" ref="BG336:BG338" si="1251">BF345</f>
        <v>0</v>
      </c>
      <c r="BH336" s="35">
        <f t="shared" ref="BH336:BH338" si="1252">BG345</f>
        <v>0</v>
      </c>
      <c r="BI336" s="35">
        <f t="shared" ref="BI336:BI338" si="1253">BH345</f>
        <v>0</v>
      </c>
    </row>
    <row r="337" spans="1:61" outlineLevel="2" x14ac:dyDescent="0.35">
      <c r="C337" t="s">
        <v>251</v>
      </c>
      <c r="D337" s="59" t="s">
        <v>233</v>
      </c>
      <c r="E337" s="15">
        <f t="shared" si="1199"/>
        <v>0</v>
      </c>
      <c r="F337" s="30">
        <f>E359</f>
        <v>0</v>
      </c>
      <c r="G337" s="35">
        <f t="shared" ref="G337:G338" si="1254">F346</f>
        <v>0</v>
      </c>
      <c r="H337" s="35">
        <f t="shared" si="1200"/>
        <v>0</v>
      </c>
      <c r="I337" s="35">
        <f t="shared" si="1201"/>
        <v>0</v>
      </c>
      <c r="J337" s="35">
        <f t="shared" si="1202"/>
        <v>0</v>
      </c>
      <c r="K337" s="35">
        <f t="shared" si="1203"/>
        <v>0</v>
      </c>
      <c r="L337" s="35">
        <f t="shared" si="1204"/>
        <v>0</v>
      </c>
      <c r="M337" s="35">
        <f t="shared" si="1205"/>
        <v>0</v>
      </c>
      <c r="N337" s="35">
        <f t="shared" si="1206"/>
        <v>0</v>
      </c>
      <c r="O337" s="35">
        <f t="shared" si="1207"/>
        <v>0</v>
      </c>
      <c r="P337" s="35">
        <f t="shared" si="1208"/>
        <v>0</v>
      </c>
      <c r="Q337" s="35">
        <f t="shared" si="1209"/>
        <v>0</v>
      </c>
      <c r="R337" s="35">
        <f t="shared" si="1210"/>
        <v>0</v>
      </c>
      <c r="S337" s="35">
        <f t="shared" si="1211"/>
        <v>0</v>
      </c>
      <c r="T337" s="35">
        <f t="shared" si="1212"/>
        <v>0</v>
      </c>
      <c r="U337" s="35">
        <f t="shared" si="1213"/>
        <v>0</v>
      </c>
      <c r="V337" s="35">
        <f t="shared" si="1214"/>
        <v>0</v>
      </c>
      <c r="W337" s="35">
        <f t="shared" si="1215"/>
        <v>0</v>
      </c>
      <c r="X337" s="35">
        <f t="shared" si="1216"/>
        <v>0</v>
      </c>
      <c r="Y337" s="35">
        <f t="shared" si="1217"/>
        <v>0</v>
      </c>
      <c r="Z337" s="35">
        <f t="shared" si="1218"/>
        <v>0</v>
      </c>
      <c r="AA337" s="35">
        <f t="shared" si="1219"/>
        <v>0</v>
      </c>
      <c r="AB337" s="35">
        <f t="shared" si="1220"/>
        <v>0</v>
      </c>
      <c r="AC337" s="35">
        <f t="shared" si="1221"/>
        <v>0</v>
      </c>
      <c r="AD337" s="35">
        <f t="shared" si="1222"/>
        <v>0</v>
      </c>
      <c r="AE337" s="35">
        <f t="shared" si="1223"/>
        <v>0</v>
      </c>
      <c r="AF337" s="35">
        <f t="shared" si="1224"/>
        <v>0</v>
      </c>
      <c r="AG337" s="35">
        <f t="shared" si="1225"/>
        <v>0</v>
      </c>
      <c r="AH337" s="35">
        <f t="shared" si="1226"/>
        <v>0</v>
      </c>
      <c r="AI337" s="35">
        <f t="shared" si="1227"/>
        <v>0</v>
      </c>
      <c r="AJ337" s="35">
        <f t="shared" si="1228"/>
        <v>0</v>
      </c>
      <c r="AK337" s="35">
        <f t="shared" si="1229"/>
        <v>0</v>
      </c>
      <c r="AL337" s="35">
        <f t="shared" si="1230"/>
        <v>0</v>
      </c>
      <c r="AM337" s="35">
        <f t="shared" si="1231"/>
        <v>0</v>
      </c>
      <c r="AN337" s="35">
        <f t="shared" si="1232"/>
        <v>0</v>
      </c>
      <c r="AO337" s="35">
        <f t="shared" si="1233"/>
        <v>0</v>
      </c>
      <c r="AP337" s="35">
        <f t="shared" si="1234"/>
        <v>0</v>
      </c>
      <c r="AQ337" s="35">
        <f t="shared" si="1235"/>
        <v>0</v>
      </c>
      <c r="AR337" s="35">
        <f t="shared" si="1236"/>
        <v>0</v>
      </c>
      <c r="AS337" s="35">
        <f t="shared" si="1237"/>
        <v>0</v>
      </c>
      <c r="AT337" s="35">
        <f t="shared" si="1238"/>
        <v>0</v>
      </c>
      <c r="AU337" s="35">
        <f t="shared" si="1239"/>
        <v>0</v>
      </c>
      <c r="AV337" s="35">
        <f t="shared" si="1240"/>
        <v>0</v>
      </c>
      <c r="AW337" s="35">
        <f t="shared" si="1241"/>
        <v>0</v>
      </c>
      <c r="AX337" s="35">
        <f t="shared" si="1242"/>
        <v>0</v>
      </c>
      <c r="AY337" s="35">
        <f t="shared" si="1243"/>
        <v>0</v>
      </c>
      <c r="AZ337" s="35">
        <f t="shared" si="1244"/>
        <v>0</v>
      </c>
      <c r="BA337" s="35">
        <f t="shared" si="1245"/>
        <v>0</v>
      </c>
      <c r="BB337" s="35">
        <f t="shared" si="1246"/>
        <v>0</v>
      </c>
      <c r="BC337" s="35">
        <f t="shared" si="1247"/>
        <v>0</v>
      </c>
      <c r="BD337" s="35">
        <f t="shared" si="1248"/>
        <v>0</v>
      </c>
      <c r="BE337" s="35">
        <f t="shared" si="1249"/>
        <v>0</v>
      </c>
      <c r="BF337" s="35">
        <f t="shared" si="1250"/>
        <v>0</v>
      </c>
      <c r="BG337" s="35">
        <f t="shared" si="1251"/>
        <v>0</v>
      </c>
      <c r="BH337" s="35">
        <f t="shared" si="1252"/>
        <v>0</v>
      </c>
      <c r="BI337" s="35">
        <f t="shared" si="1253"/>
        <v>0</v>
      </c>
    </row>
    <row r="338" spans="1:61" outlineLevel="2" x14ac:dyDescent="0.35">
      <c r="C338" t="s">
        <v>254</v>
      </c>
      <c r="D338" s="59" t="s">
        <v>233</v>
      </c>
      <c r="E338" s="15">
        <f t="shared" si="1199"/>
        <v>0</v>
      </c>
      <c r="F338" s="30">
        <f>assumptions!E410</f>
        <v>0</v>
      </c>
      <c r="G338" s="35">
        <f t="shared" si="1254"/>
        <v>0</v>
      </c>
      <c r="H338" s="35">
        <f t="shared" si="1200"/>
        <v>0</v>
      </c>
      <c r="I338" s="35">
        <f t="shared" si="1201"/>
        <v>0</v>
      </c>
      <c r="J338" s="35">
        <f t="shared" si="1202"/>
        <v>0</v>
      </c>
      <c r="K338" s="35">
        <f t="shared" si="1203"/>
        <v>0</v>
      </c>
      <c r="L338" s="35">
        <f t="shared" si="1204"/>
        <v>0</v>
      </c>
      <c r="M338" s="35">
        <f t="shared" si="1205"/>
        <v>0</v>
      </c>
      <c r="N338" s="35">
        <f t="shared" si="1206"/>
        <v>0</v>
      </c>
      <c r="O338" s="35">
        <f t="shared" si="1207"/>
        <v>0</v>
      </c>
      <c r="P338" s="35">
        <f t="shared" si="1208"/>
        <v>0</v>
      </c>
      <c r="Q338" s="35">
        <f t="shared" si="1209"/>
        <v>0</v>
      </c>
      <c r="R338" s="35">
        <f t="shared" si="1210"/>
        <v>0</v>
      </c>
      <c r="S338" s="35">
        <f t="shared" si="1211"/>
        <v>0</v>
      </c>
      <c r="T338" s="35">
        <f t="shared" si="1212"/>
        <v>0</v>
      </c>
      <c r="U338" s="35">
        <f t="shared" si="1213"/>
        <v>0</v>
      </c>
      <c r="V338" s="35">
        <f t="shared" si="1214"/>
        <v>0</v>
      </c>
      <c r="W338" s="35">
        <f t="shared" si="1215"/>
        <v>0</v>
      </c>
      <c r="X338" s="35">
        <f t="shared" si="1216"/>
        <v>0</v>
      </c>
      <c r="Y338" s="35">
        <f t="shared" si="1217"/>
        <v>0</v>
      </c>
      <c r="Z338" s="35">
        <f t="shared" si="1218"/>
        <v>0</v>
      </c>
      <c r="AA338" s="35">
        <f t="shared" si="1219"/>
        <v>0</v>
      </c>
      <c r="AB338" s="35">
        <f t="shared" si="1220"/>
        <v>0</v>
      </c>
      <c r="AC338" s="35">
        <f t="shared" si="1221"/>
        <v>0</v>
      </c>
      <c r="AD338" s="35">
        <f t="shared" si="1222"/>
        <v>0</v>
      </c>
      <c r="AE338" s="35">
        <f t="shared" si="1223"/>
        <v>0</v>
      </c>
      <c r="AF338" s="35">
        <f t="shared" si="1224"/>
        <v>0</v>
      </c>
      <c r="AG338" s="35">
        <f t="shared" si="1225"/>
        <v>0</v>
      </c>
      <c r="AH338" s="35">
        <f t="shared" si="1226"/>
        <v>0</v>
      </c>
      <c r="AI338" s="35">
        <f t="shared" si="1227"/>
        <v>0</v>
      </c>
      <c r="AJ338" s="35">
        <f t="shared" si="1228"/>
        <v>0</v>
      </c>
      <c r="AK338" s="35">
        <f t="shared" si="1229"/>
        <v>0</v>
      </c>
      <c r="AL338" s="35">
        <f t="shared" si="1230"/>
        <v>0</v>
      </c>
      <c r="AM338" s="35">
        <f t="shared" si="1231"/>
        <v>0</v>
      </c>
      <c r="AN338" s="35">
        <f t="shared" si="1232"/>
        <v>0</v>
      </c>
      <c r="AO338" s="35">
        <f t="shared" si="1233"/>
        <v>0</v>
      </c>
      <c r="AP338" s="35">
        <f t="shared" si="1234"/>
        <v>0</v>
      </c>
      <c r="AQ338" s="35">
        <f t="shared" si="1235"/>
        <v>0</v>
      </c>
      <c r="AR338" s="35">
        <f t="shared" si="1236"/>
        <v>0</v>
      </c>
      <c r="AS338" s="35">
        <f t="shared" si="1237"/>
        <v>0</v>
      </c>
      <c r="AT338" s="35">
        <f t="shared" si="1238"/>
        <v>0</v>
      </c>
      <c r="AU338" s="35">
        <f t="shared" si="1239"/>
        <v>0</v>
      </c>
      <c r="AV338" s="35">
        <f t="shared" si="1240"/>
        <v>0</v>
      </c>
      <c r="AW338" s="35">
        <f t="shared" si="1241"/>
        <v>0</v>
      </c>
      <c r="AX338" s="35">
        <f t="shared" si="1242"/>
        <v>0</v>
      </c>
      <c r="AY338" s="35">
        <f t="shared" si="1243"/>
        <v>0</v>
      </c>
      <c r="AZ338" s="35">
        <f t="shared" si="1244"/>
        <v>0</v>
      </c>
      <c r="BA338" s="35">
        <f t="shared" si="1245"/>
        <v>0</v>
      </c>
      <c r="BB338" s="35">
        <f t="shared" si="1246"/>
        <v>0</v>
      </c>
      <c r="BC338" s="35">
        <f t="shared" si="1247"/>
        <v>0</v>
      </c>
      <c r="BD338" s="35">
        <f t="shared" si="1248"/>
        <v>0</v>
      </c>
      <c r="BE338" s="35">
        <f t="shared" si="1249"/>
        <v>0</v>
      </c>
      <c r="BF338" s="35">
        <f t="shared" si="1250"/>
        <v>0</v>
      </c>
      <c r="BG338" s="35">
        <f t="shared" si="1251"/>
        <v>0</v>
      </c>
      <c r="BH338" s="35">
        <f t="shared" si="1252"/>
        <v>0</v>
      </c>
      <c r="BI338" s="35">
        <f t="shared" si="1253"/>
        <v>0</v>
      </c>
    </row>
    <row r="339" spans="1:61" outlineLevel="2" x14ac:dyDescent="0.35">
      <c r="B339" s="7" t="s">
        <v>383</v>
      </c>
      <c r="D339" s="59"/>
      <c r="E339" s="15">
        <f t="shared" si="1199"/>
        <v>0</v>
      </c>
      <c r="F339" s="30"/>
    </row>
    <row r="340" spans="1:61" outlineLevel="2" x14ac:dyDescent="0.35">
      <c r="C340" t="s">
        <v>250</v>
      </c>
      <c r="D340" s="59" t="s">
        <v>233</v>
      </c>
      <c r="E340" s="15">
        <f t="shared" si="1199"/>
        <v>0</v>
      </c>
      <c r="F340" s="30">
        <f>F336</f>
        <v>0</v>
      </c>
      <c r="G340" s="30">
        <f t="shared" ref="G340:BI340" si="1255">G336</f>
        <v>0</v>
      </c>
      <c r="H340" s="30">
        <f t="shared" si="1255"/>
        <v>0</v>
      </c>
      <c r="I340" s="30">
        <f t="shared" si="1255"/>
        <v>0</v>
      </c>
      <c r="J340" s="30">
        <f t="shared" si="1255"/>
        <v>0</v>
      </c>
      <c r="K340" s="30">
        <f t="shared" si="1255"/>
        <v>0</v>
      </c>
      <c r="L340" s="30">
        <f t="shared" si="1255"/>
        <v>0</v>
      </c>
      <c r="M340" s="30">
        <f t="shared" si="1255"/>
        <v>0</v>
      </c>
      <c r="N340" s="30">
        <f t="shared" si="1255"/>
        <v>0</v>
      </c>
      <c r="O340" s="30">
        <f t="shared" si="1255"/>
        <v>0</v>
      </c>
      <c r="P340" s="30">
        <f t="shared" si="1255"/>
        <v>0</v>
      </c>
      <c r="Q340" s="30">
        <f t="shared" si="1255"/>
        <v>0</v>
      </c>
      <c r="R340" s="30">
        <f t="shared" si="1255"/>
        <v>0</v>
      </c>
      <c r="S340" s="30">
        <f t="shared" si="1255"/>
        <v>0</v>
      </c>
      <c r="T340" s="30">
        <f t="shared" si="1255"/>
        <v>0</v>
      </c>
      <c r="U340" s="30">
        <f t="shared" si="1255"/>
        <v>0</v>
      </c>
      <c r="V340" s="30">
        <f t="shared" si="1255"/>
        <v>0</v>
      </c>
      <c r="W340" s="30">
        <f t="shared" si="1255"/>
        <v>0</v>
      </c>
      <c r="X340" s="30">
        <f t="shared" si="1255"/>
        <v>0</v>
      </c>
      <c r="Y340" s="30">
        <f t="shared" si="1255"/>
        <v>0</v>
      </c>
      <c r="Z340" s="30">
        <f t="shared" si="1255"/>
        <v>0</v>
      </c>
      <c r="AA340" s="30">
        <f t="shared" si="1255"/>
        <v>0</v>
      </c>
      <c r="AB340" s="30">
        <f t="shared" si="1255"/>
        <v>0</v>
      </c>
      <c r="AC340" s="30">
        <f t="shared" si="1255"/>
        <v>0</v>
      </c>
      <c r="AD340" s="30">
        <f t="shared" si="1255"/>
        <v>0</v>
      </c>
      <c r="AE340" s="30">
        <f t="shared" si="1255"/>
        <v>0</v>
      </c>
      <c r="AF340" s="30">
        <f t="shared" si="1255"/>
        <v>0</v>
      </c>
      <c r="AG340" s="30">
        <f t="shared" si="1255"/>
        <v>0</v>
      </c>
      <c r="AH340" s="30">
        <f t="shared" si="1255"/>
        <v>0</v>
      </c>
      <c r="AI340" s="30">
        <f t="shared" si="1255"/>
        <v>0</v>
      </c>
      <c r="AJ340" s="30">
        <f t="shared" si="1255"/>
        <v>0</v>
      </c>
      <c r="AK340" s="30">
        <f t="shared" si="1255"/>
        <v>0</v>
      </c>
      <c r="AL340" s="30">
        <f t="shared" si="1255"/>
        <v>0</v>
      </c>
      <c r="AM340" s="30">
        <f t="shared" si="1255"/>
        <v>0</v>
      </c>
      <c r="AN340" s="30">
        <f t="shared" si="1255"/>
        <v>0</v>
      </c>
      <c r="AO340" s="30">
        <f t="shared" si="1255"/>
        <v>0</v>
      </c>
      <c r="AP340" s="30">
        <f t="shared" si="1255"/>
        <v>0</v>
      </c>
      <c r="AQ340" s="30">
        <f t="shared" si="1255"/>
        <v>0</v>
      </c>
      <c r="AR340" s="30">
        <f t="shared" si="1255"/>
        <v>0</v>
      </c>
      <c r="AS340" s="30">
        <f t="shared" si="1255"/>
        <v>0</v>
      </c>
      <c r="AT340" s="30">
        <f t="shared" si="1255"/>
        <v>0</v>
      </c>
      <c r="AU340" s="30">
        <f t="shared" si="1255"/>
        <v>0</v>
      </c>
      <c r="AV340" s="30">
        <f t="shared" si="1255"/>
        <v>0</v>
      </c>
      <c r="AW340" s="30">
        <f t="shared" si="1255"/>
        <v>0</v>
      </c>
      <c r="AX340" s="30">
        <f t="shared" si="1255"/>
        <v>0</v>
      </c>
      <c r="AY340" s="30">
        <f t="shared" si="1255"/>
        <v>0</v>
      </c>
      <c r="AZ340" s="30">
        <f t="shared" si="1255"/>
        <v>0</v>
      </c>
      <c r="BA340" s="30">
        <f t="shared" si="1255"/>
        <v>0</v>
      </c>
      <c r="BB340" s="30">
        <f t="shared" si="1255"/>
        <v>0</v>
      </c>
      <c r="BC340" s="30">
        <f t="shared" si="1255"/>
        <v>0</v>
      </c>
      <c r="BD340" s="30">
        <f t="shared" si="1255"/>
        <v>0</v>
      </c>
      <c r="BE340" s="30">
        <f t="shared" si="1255"/>
        <v>0</v>
      </c>
      <c r="BF340" s="30">
        <f t="shared" si="1255"/>
        <v>0</v>
      </c>
      <c r="BG340" s="30">
        <f t="shared" si="1255"/>
        <v>0</v>
      </c>
      <c r="BH340" s="30">
        <f t="shared" si="1255"/>
        <v>0</v>
      </c>
      <c r="BI340" s="30">
        <f t="shared" si="1255"/>
        <v>0</v>
      </c>
    </row>
    <row r="341" spans="1:61" outlineLevel="2" x14ac:dyDescent="0.35">
      <c r="C341" t="s">
        <v>251</v>
      </c>
      <c r="D341" s="59" t="s">
        <v>233</v>
      </c>
      <c r="E341" s="15">
        <f t="shared" si="1199"/>
        <v>0</v>
      </c>
      <c r="F341" s="30">
        <f>F337</f>
        <v>0</v>
      </c>
      <c r="G341" s="30">
        <f t="shared" ref="G341:BI341" si="1256">G337</f>
        <v>0</v>
      </c>
      <c r="H341" s="30">
        <f t="shared" si="1256"/>
        <v>0</v>
      </c>
      <c r="I341" s="30">
        <f t="shared" si="1256"/>
        <v>0</v>
      </c>
      <c r="J341" s="30">
        <f t="shared" si="1256"/>
        <v>0</v>
      </c>
      <c r="K341" s="30">
        <f t="shared" si="1256"/>
        <v>0</v>
      </c>
      <c r="L341" s="30">
        <f t="shared" si="1256"/>
        <v>0</v>
      </c>
      <c r="M341" s="30">
        <f t="shared" si="1256"/>
        <v>0</v>
      </c>
      <c r="N341" s="30">
        <f t="shared" si="1256"/>
        <v>0</v>
      </c>
      <c r="O341" s="30">
        <f t="shared" si="1256"/>
        <v>0</v>
      </c>
      <c r="P341" s="30">
        <f t="shared" si="1256"/>
        <v>0</v>
      </c>
      <c r="Q341" s="30">
        <f t="shared" si="1256"/>
        <v>0</v>
      </c>
      <c r="R341" s="30">
        <f t="shared" si="1256"/>
        <v>0</v>
      </c>
      <c r="S341" s="30">
        <f t="shared" si="1256"/>
        <v>0</v>
      </c>
      <c r="T341" s="30">
        <f t="shared" si="1256"/>
        <v>0</v>
      </c>
      <c r="U341" s="30">
        <f t="shared" si="1256"/>
        <v>0</v>
      </c>
      <c r="V341" s="30">
        <f t="shared" si="1256"/>
        <v>0</v>
      </c>
      <c r="W341" s="30">
        <f t="shared" si="1256"/>
        <v>0</v>
      </c>
      <c r="X341" s="30">
        <f t="shared" si="1256"/>
        <v>0</v>
      </c>
      <c r="Y341" s="30">
        <f t="shared" si="1256"/>
        <v>0</v>
      </c>
      <c r="Z341" s="30">
        <f t="shared" si="1256"/>
        <v>0</v>
      </c>
      <c r="AA341" s="30">
        <f t="shared" si="1256"/>
        <v>0</v>
      </c>
      <c r="AB341" s="30">
        <f t="shared" si="1256"/>
        <v>0</v>
      </c>
      <c r="AC341" s="30">
        <f t="shared" si="1256"/>
        <v>0</v>
      </c>
      <c r="AD341" s="30">
        <f t="shared" si="1256"/>
        <v>0</v>
      </c>
      <c r="AE341" s="30">
        <f t="shared" si="1256"/>
        <v>0</v>
      </c>
      <c r="AF341" s="30">
        <f t="shared" si="1256"/>
        <v>0</v>
      </c>
      <c r="AG341" s="30">
        <f t="shared" si="1256"/>
        <v>0</v>
      </c>
      <c r="AH341" s="30">
        <f t="shared" si="1256"/>
        <v>0</v>
      </c>
      <c r="AI341" s="30">
        <f t="shared" si="1256"/>
        <v>0</v>
      </c>
      <c r="AJ341" s="30">
        <f t="shared" si="1256"/>
        <v>0</v>
      </c>
      <c r="AK341" s="30">
        <f t="shared" si="1256"/>
        <v>0</v>
      </c>
      <c r="AL341" s="30">
        <f t="shared" si="1256"/>
        <v>0</v>
      </c>
      <c r="AM341" s="30">
        <f t="shared" si="1256"/>
        <v>0</v>
      </c>
      <c r="AN341" s="30">
        <f t="shared" si="1256"/>
        <v>0</v>
      </c>
      <c r="AO341" s="30">
        <f t="shared" si="1256"/>
        <v>0</v>
      </c>
      <c r="AP341" s="30">
        <f t="shared" si="1256"/>
        <v>0</v>
      </c>
      <c r="AQ341" s="30">
        <f t="shared" si="1256"/>
        <v>0</v>
      </c>
      <c r="AR341" s="30">
        <f t="shared" si="1256"/>
        <v>0</v>
      </c>
      <c r="AS341" s="30">
        <f t="shared" si="1256"/>
        <v>0</v>
      </c>
      <c r="AT341" s="30">
        <f t="shared" si="1256"/>
        <v>0</v>
      </c>
      <c r="AU341" s="30">
        <f t="shared" si="1256"/>
        <v>0</v>
      </c>
      <c r="AV341" s="30">
        <f t="shared" si="1256"/>
        <v>0</v>
      </c>
      <c r="AW341" s="30">
        <f t="shared" si="1256"/>
        <v>0</v>
      </c>
      <c r="AX341" s="30">
        <f t="shared" si="1256"/>
        <v>0</v>
      </c>
      <c r="AY341" s="30">
        <f t="shared" si="1256"/>
        <v>0</v>
      </c>
      <c r="AZ341" s="30">
        <f t="shared" si="1256"/>
        <v>0</v>
      </c>
      <c r="BA341" s="30">
        <f t="shared" si="1256"/>
        <v>0</v>
      </c>
      <c r="BB341" s="30">
        <f t="shared" si="1256"/>
        <v>0</v>
      </c>
      <c r="BC341" s="30">
        <f t="shared" si="1256"/>
        <v>0</v>
      </c>
      <c r="BD341" s="30">
        <f t="shared" si="1256"/>
        <v>0</v>
      </c>
      <c r="BE341" s="30">
        <f t="shared" si="1256"/>
        <v>0</v>
      </c>
      <c r="BF341" s="30">
        <f t="shared" si="1256"/>
        <v>0</v>
      </c>
      <c r="BG341" s="30">
        <f t="shared" si="1256"/>
        <v>0</v>
      </c>
      <c r="BH341" s="30">
        <f t="shared" si="1256"/>
        <v>0</v>
      </c>
      <c r="BI341" s="30">
        <f t="shared" si="1256"/>
        <v>0</v>
      </c>
    </row>
    <row r="342" spans="1:61" outlineLevel="2" x14ac:dyDescent="0.35">
      <c r="C342" t="s">
        <v>254</v>
      </c>
      <c r="D342" s="59" t="s">
        <v>233</v>
      </c>
      <c r="E342" s="15">
        <f t="shared" si="1199"/>
        <v>0</v>
      </c>
      <c r="F342" s="30">
        <f t="shared" ref="F342:BI342" si="1257">-F338</f>
        <v>0</v>
      </c>
      <c r="G342" s="30">
        <f t="shared" si="1257"/>
        <v>0</v>
      </c>
      <c r="H342" s="30">
        <f t="shared" si="1257"/>
        <v>0</v>
      </c>
      <c r="I342" s="30">
        <f t="shared" si="1257"/>
        <v>0</v>
      </c>
      <c r="J342" s="30">
        <f t="shared" si="1257"/>
        <v>0</v>
      </c>
      <c r="K342" s="30">
        <f t="shared" si="1257"/>
        <v>0</v>
      </c>
      <c r="L342" s="30">
        <f t="shared" si="1257"/>
        <v>0</v>
      </c>
      <c r="M342" s="30">
        <f t="shared" si="1257"/>
        <v>0</v>
      </c>
      <c r="N342" s="30">
        <f t="shared" si="1257"/>
        <v>0</v>
      </c>
      <c r="O342" s="30">
        <f t="shared" si="1257"/>
        <v>0</v>
      </c>
      <c r="P342" s="30">
        <f t="shared" si="1257"/>
        <v>0</v>
      </c>
      <c r="Q342" s="30">
        <f t="shared" si="1257"/>
        <v>0</v>
      </c>
      <c r="R342" s="30">
        <f t="shared" si="1257"/>
        <v>0</v>
      </c>
      <c r="S342" s="30">
        <f t="shared" si="1257"/>
        <v>0</v>
      </c>
      <c r="T342" s="30">
        <f t="shared" si="1257"/>
        <v>0</v>
      </c>
      <c r="U342" s="30">
        <f t="shared" si="1257"/>
        <v>0</v>
      </c>
      <c r="V342" s="30">
        <f t="shared" si="1257"/>
        <v>0</v>
      </c>
      <c r="W342" s="30">
        <f t="shared" si="1257"/>
        <v>0</v>
      </c>
      <c r="X342" s="30">
        <f t="shared" si="1257"/>
        <v>0</v>
      </c>
      <c r="Y342" s="30">
        <f t="shared" si="1257"/>
        <v>0</v>
      </c>
      <c r="Z342" s="30">
        <f t="shared" si="1257"/>
        <v>0</v>
      </c>
      <c r="AA342" s="30">
        <f t="shared" si="1257"/>
        <v>0</v>
      </c>
      <c r="AB342" s="30">
        <f t="shared" si="1257"/>
        <v>0</v>
      </c>
      <c r="AC342" s="30">
        <f t="shared" si="1257"/>
        <v>0</v>
      </c>
      <c r="AD342" s="30">
        <f t="shared" si="1257"/>
        <v>0</v>
      </c>
      <c r="AE342" s="30">
        <f t="shared" si="1257"/>
        <v>0</v>
      </c>
      <c r="AF342" s="30">
        <f t="shared" si="1257"/>
        <v>0</v>
      </c>
      <c r="AG342" s="30">
        <f t="shared" si="1257"/>
        <v>0</v>
      </c>
      <c r="AH342" s="30">
        <f t="shared" si="1257"/>
        <v>0</v>
      </c>
      <c r="AI342" s="30">
        <f t="shared" si="1257"/>
        <v>0</v>
      </c>
      <c r="AJ342" s="30">
        <f t="shared" si="1257"/>
        <v>0</v>
      </c>
      <c r="AK342" s="30">
        <f t="shared" si="1257"/>
        <v>0</v>
      </c>
      <c r="AL342" s="30">
        <f t="shared" si="1257"/>
        <v>0</v>
      </c>
      <c r="AM342" s="30">
        <f t="shared" si="1257"/>
        <v>0</v>
      </c>
      <c r="AN342" s="30">
        <f t="shared" si="1257"/>
        <v>0</v>
      </c>
      <c r="AO342" s="30">
        <f t="shared" si="1257"/>
        <v>0</v>
      </c>
      <c r="AP342" s="30">
        <f t="shared" si="1257"/>
        <v>0</v>
      </c>
      <c r="AQ342" s="30">
        <f t="shared" si="1257"/>
        <v>0</v>
      </c>
      <c r="AR342" s="30">
        <f t="shared" si="1257"/>
        <v>0</v>
      </c>
      <c r="AS342" s="30">
        <f t="shared" si="1257"/>
        <v>0</v>
      </c>
      <c r="AT342" s="30">
        <f t="shared" si="1257"/>
        <v>0</v>
      </c>
      <c r="AU342" s="30">
        <f t="shared" si="1257"/>
        <v>0</v>
      </c>
      <c r="AV342" s="30">
        <f t="shared" si="1257"/>
        <v>0</v>
      </c>
      <c r="AW342" s="30">
        <f t="shared" si="1257"/>
        <v>0</v>
      </c>
      <c r="AX342" s="30">
        <f t="shared" si="1257"/>
        <v>0</v>
      </c>
      <c r="AY342" s="30">
        <f t="shared" si="1257"/>
        <v>0</v>
      </c>
      <c r="AZ342" s="30">
        <f t="shared" si="1257"/>
        <v>0</v>
      </c>
      <c r="BA342" s="30">
        <f t="shared" si="1257"/>
        <v>0</v>
      </c>
      <c r="BB342" s="30">
        <f t="shared" si="1257"/>
        <v>0</v>
      </c>
      <c r="BC342" s="30">
        <f t="shared" si="1257"/>
        <v>0</v>
      </c>
      <c r="BD342" s="30">
        <f t="shared" si="1257"/>
        <v>0</v>
      </c>
      <c r="BE342" s="30">
        <f t="shared" si="1257"/>
        <v>0</v>
      </c>
      <c r="BF342" s="30">
        <f t="shared" si="1257"/>
        <v>0</v>
      </c>
      <c r="BG342" s="30">
        <f t="shared" si="1257"/>
        <v>0</v>
      </c>
      <c r="BH342" s="30">
        <f t="shared" si="1257"/>
        <v>0</v>
      </c>
      <c r="BI342" s="30">
        <f t="shared" si="1257"/>
        <v>0</v>
      </c>
    </row>
    <row r="343" spans="1:61" outlineLevel="2" x14ac:dyDescent="0.35">
      <c r="B343" s="7" t="s">
        <v>384</v>
      </c>
      <c r="D343" s="59" t="s">
        <v>233</v>
      </c>
      <c r="E343" s="15">
        <f t="shared" si="1199"/>
        <v>0</v>
      </c>
      <c r="F343" s="30">
        <f>SUM(F340:F342)</f>
        <v>0</v>
      </c>
      <c r="G343" s="30">
        <f t="shared" ref="G343:BI343" si="1258">SUM(G340:G342)</f>
        <v>0</v>
      </c>
      <c r="H343" s="30">
        <f t="shared" si="1258"/>
        <v>0</v>
      </c>
      <c r="I343" s="30">
        <f t="shared" si="1258"/>
        <v>0</v>
      </c>
      <c r="J343" s="30">
        <f t="shared" si="1258"/>
        <v>0</v>
      </c>
      <c r="K343" s="30">
        <f t="shared" si="1258"/>
        <v>0</v>
      </c>
      <c r="L343" s="30">
        <f t="shared" si="1258"/>
        <v>0</v>
      </c>
      <c r="M343" s="30">
        <f t="shared" si="1258"/>
        <v>0</v>
      </c>
      <c r="N343" s="30">
        <f t="shared" si="1258"/>
        <v>0</v>
      </c>
      <c r="O343" s="30">
        <f t="shared" si="1258"/>
        <v>0</v>
      </c>
      <c r="P343" s="30">
        <f t="shared" si="1258"/>
        <v>0</v>
      </c>
      <c r="Q343" s="30">
        <f t="shared" si="1258"/>
        <v>0</v>
      </c>
      <c r="R343" s="30">
        <f t="shared" si="1258"/>
        <v>0</v>
      </c>
      <c r="S343" s="30">
        <f t="shared" si="1258"/>
        <v>0</v>
      </c>
      <c r="T343" s="30">
        <f t="shared" si="1258"/>
        <v>0</v>
      </c>
      <c r="U343" s="30">
        <f t="shared" si="1258"/>
        <v>0</v>
      </c>
      <c r="V343" s="30">
        <f t="shared" si="1258"/>
        <v>0</v>
      </c>
      <c r="W343" s="30">
        <f t="shared" si="1258"/>
        <v>0</v>
      </c>
      <c r="X343" s="30">
        <f t="shared" si="1258"/>
        <v>0</v>
      </c>
      <c r="Y343" s="30">
        <f t="shared" si="1258"/>
        <v>0</v>
      </c>
      <c r="Z343" s="30">
        <f t="shared" si="1258"/>
        <v>0</v>
      </c>
      <c r="AA343" s="30">
        <f t="shared" si="1258"/>
        <v>0</v>
      </c>
      <c r="AB343" s="30">
        <f t="shared" si="1258"/>
        <v>0</v>
      </c>
      <c r="AC343" s="30">
        <f t="shared" si="1258"/>
        <v>0</v>
      </c>
      <c r="AD343" s="30">
        <f t="shared" si="1258"/>
        <v>0</v>
      </c>
      <c r="AE343" s="30">
        <f t="shared" si="1258"/>
        <v>0</v>
      </c>
      <c r="AF343" s="30">
        <f t="shared" si="1258"/>
        <v>0</v>
      </c>
      <c r="AG343" s="30">
        <f t="shared" si="1258"/>
        <v>0</v>
      </c>
      <c r="AH343" s="30">
        <f t="shared" si="1258"/>
        <v>0</v>
      </c>
      <c r="AI343" s="30">
        <f t="shared" si="1258"/>
        <v>0</v>
      </c>
      <c r="AJ343" s="30">
        <f t="shared" si="1258"/>
        <v>0</v>
      </c>
      <c r="AK343" s="30">
        <f t="shared" si="1258"/>
        <v>0</v>
      </c>
      <c r="AL343" s="30">
        <f t="shared" si="1258"/>
        <v>0</v>
      </c>
      <c r="AM343" s="30">
        <f t="shared" si="1258"/>
        <v>0</v>
      </c>
      <c r="AN343" s="30">
        <f t="shared" si="1258"/>
        <v>0</v>
      </c>
      <c r="AO343" s="30">
        <f t="shared" si="1258"/>
        <v>0</v>
      </c>
      <c r="AP343" s="30">
        <f t="shared" si="1258"/>
        <v>0</v>
      </c>
      <c r="AQ343" s="30">
        <f t="shared" si="1258"/>
        <v>0</v>
      </c>
      <c r="AR343" s="30">
        <f t="shared" si="1258"/>
        <v>0</v>
      </c>
      <c r="AS343" s="30">
        <f t="shared" si="1258"/>
        <v>0</v>
      </c>
      <c r="AT343" s="30">
        <f t="shared" si="1258"/>
        <v>0</v>
      </c>
      <c r="AU343" s="30">
        <f t="shared" si="1258"/>
        <v>0</v>
      </c>
      <c r="AV343" s="30">
        <f t="shared" si="1258"/>
        <v>0</v>
      </c>
      <c r="AW343" s="30">
        <f t="shared" si="1258"/>
        <v>0</v>
      </c>
      <c r="AX343" s="30">
        <f t="shared" si="1258"/>
        <v>0</v>
      </c>
      <c r="AY343" s="30">
        <f t="shared" si="1258"/>
        <v>0</v>
      </c>
      <c r="AZ343" s="30">
        <f t="shared" si="1258"/>
        <v>0</v>
      </c>
      <c r="BA343" s="30">
        <f t="shared" si="1258"/>
        <v>0</v>
      </c>
      <c r="BB343" s="30">
        <f t="shared" si="1258"/>
        <v>0</v>
      </c>
      <c r="BC343" s="30">
        <f t="shared" si="1258"/>
        <v>0</v>
      </c>
      <c r="BD343" s="30">
        <f t="shared" si="1258"/>
        <v>0</v>
      </c>
      <c r="BE343" s="30">
        <f t="shared" si="1258"/>
        <v>0</v>
      </c>
      <c r="BF343" s="30">
        <f t="shared" si="1258"/>
        <v>0</v>
      </c>
      <c r="BG343" s="30">
        <f t="shared" si="1258"/>
        <v>0</v>
      </c>
      <c r="BH343" s="30">
        <f t="shared" si="1258"/>
        <v>0</v>
      </c>
      <c r="BI343" s="30">
        <f t="shared" si="1258"/>
        <v>0</v>
      </c>
    </row>
    <row r="344" spans="1:61" outlineLevel="2" x14ac:dyDescent="0.35">
      <c r="B344" s="7" t="s">
        <v>267</v>
      </c>
      <c r="D344" s="59"/>
      <c r="E344" s="15">
        <f t="shared" si="1199"/>
        <v>0</v>
      </c>
      <c r="F344" s="30"/>
    </row>
    <row r="345" spans="1:61" outlineLevel="2" x14ac:dyDescent="0.35">
      <c r="C345" t="s">
        <v>250</v>
      </c>
      <c r="D345" s="59" t="s">
        <v>233</v>
      </c>
      <c r="E345" s="15">
        <f t="shared" si="1199"/>
        <v>0</v>
      </c>
      <c r="F345" s="30">
        <f>F336-F340</f>
        <v>0</v>
      </c>
      <c r="G345" s="30">
        <f>G336-G340</f>
        <v>0</v>
      </c>
      <c r="H345" s="30">
        <f t="shared" ref="H345:AP345" si="1259">H336-H340</f>
        <v>0</v>
      </c>
      <c r="I345" s="30">
        <f t="shared" si="1259"/>
        <v>0</v>
      </c>
      <c r="J345" s="30">
        <f t="shared" si="1259"/>
        <v>0</v>
      </c>
      <c r="K345" s="30">
        <f t="shared" si="1259"/>
        <v>0</v>
      </c>
      <c r="L345" s="30">
        <f t="shared" si="1259"/>
        <v>0</v>
      </c>
      <c r="M345" s="30">
        <f t="shared" si="1259"/>
        <v>0</v>
      </c>
      <c r="N345" s="30">
        <f t="shared" si="1259"/>
        <v>0</v>
      </c>
      <c r="O345" s="30">
        <f t="shared" si="1259"/>
        <v>0</v>
      </c>
      <c r="P345" s="30">
        <f t="shared" si="1259"/>
        <v>0</v>
      </c>
      <c r="Q345" s="30">
        <f t="shared" si="1259"/>
        <v>0</v>
      </c>
      <c r="R345" s="30">
        <f t="shared" si="1259"/>
        <v>0</v>
      </c>
      <c r="S345" s="30">
        <f t="shared" si="1259"/>
        <v>0</v>
      </c>
      <c r="T345" s="30">
        <f t="shared" si="1259"/>
        <v>0</v>
      </c>
      <c r="U345" s="30">
        <f t="shared" si="1259"/>
        <v>0</v>
      </c>
      <c r="V345" s="30">
        <f t="shared" si="1259"/>
        <v>0</v>
      </c>
      <c r="W345" s="30">
        <f t="shared" si="1259"/>
        <v>0</v>
      </c>
      <c r="X345" s="30">
        <f t="shared" si="1259"/>
        <v>0</v>
      </c>
      <c r="Y345" s="30">
        <f t="shared" si="1259"/>
        <v>0</v>
      </c>
      <c r="Z345" s="30">
        <f t="shared" si="1259"/>
        <v>0</v>
      </c>
      <c r="AA345" s="30">
        <f t="shared" si="1259"/>
        <v>0</v>
      </c>
      <c r="AB345" s="30">
        <f t="shared" si="1259"/>
        <v>0</v>
      </c>
      <c r="AC345" s="30">
        <f t="shared" si="1259"/>
        <v>0</v>
      </c>
      <c r="AD345" s="30">
        <f t="shared" si="1259"/>
        <v>0</v>
      </c>
      <c r="AE345" s="30">
        <f t="shared" si="1259"/>
        <v>0</v>
      </c>
      <c r="AF345" s="30">
        <f t="shared" si="1259"/>
        <v>0</v>
      </c>
      <c r="AG345" s="30">
        <f t="shared" si="1259"/>
        <v>0</v>
      </c>
      <c r="AH345" s="30">
        <f t="shared" si="1259"/>
        <v>0</v>
      </c>
      <c r="AI345" s="30">
        <f t="shared" si="1259"/>
        <v>0</v>
      </c>
      <c r="AJ345" s="30">
        <f t="shared" si="1259"/>
        <v>0</v>
      </c>
      <c r="AK345" s="30">
        <f t="shared" si="1259"/>
        <v>0</v>
      </c>
      <c r="AL345" s="30">
        <f t="shared" si="1259"/>
        <v>0</v>
      </c>
      <c r="AM345" s="30">
        <f t="shared" si="1259"/>
        <v>0</v>
      </c>
      <c r="AN345" s="30">
        <f t="shared" si="1259"/>
        <v>0</v>
      </c>
      <c r="AO345" s="30">
        <f t="shared" si="1259"/>
        <v>0</v>
      </c>
      <c r="AP345" s="30">
        <f t="shared" si="1259"/>
        <v>0</v>
      </c>
    </row>
    <row r="346" spans="1:61" outlineLevel="2" x14ac:dyDescent="0.35">
      <c r="C346" t="s">
        <v>251</v>
      </c>
      <c r="D346" s="59" t="s">
        <v>233</v>
      </c>
      <c r="E346" s="15">
        <f t="shared" si="1199"/>
        <v>0</v>
      </c>
      <c r="F346" s="30">
        <f>F337-F341</f>
        <v>0</v>
      </c>
      <c r="G346" s="30">
        <f>G337-G341</f>
        <v>0</v>
      </c>
      <c r="H346" s="30">
        <f t="shared" ref="H346:AP346" si="1260">H337-H341</f>
        <v>0</v>
      </c>
      <c r="I346" s="30">
        <f t="shared" si="1260"/>
        <v>0</v>
      </c>
      <c r="J346" s="30">
        <f t="shared" si="1260"/>
        <v>0</v>
      </c>
      <c r="K346" s="30">
        <f t="shared" si="1260"/>
        <v>0</v>
      </c>
      <c r="L346" s="30">
        <f t="shared" si="1260"/>
        <v>0</v>
      </c>
      <c r="M346" s="30">
        <f t="shared" si="1260"/>
        <v>0</v>
      </c>
      <c r="N346" s="30">
        <f t="shared" si="1260"/>
        <v>0</v>
      </c>
      <c r="O346" s="30">
        <f t="shared" si="1260"/>
        <v>0</v>
      </c>
      <c r="P346" s="30">
        <f t="shared" si="1260"/>
        <v>0</v>
      </c>
      <c r="Q346" s="30">
        <f t="shared" si="1260"/>
        <v>0</v>
      </c>
      <c r="R346" s="30">
        <f t="shared" si="1260"/>
        <v>0</v>
      </c>
      <c r="S346" s="30">
        <f t="shared" si="1260"/>
        <v>0</v>
      </c>
      <c r="T346" s="30">
        <f t="shared" si="1260"/>
        <v>0</v>
      </c>
      <c r="U346" s="30">
        <f t="shared" si="1260"/>
        <v>0</v>
      </c>
      <c r="V346" s="30">
        <f t="shared" si="1260"/>
        <v>0</v>
      </c>
      <c r="W346" s="30">
        <f t="shared" si="1260"/>
        <v>0</v>
      </c>
      <c r="X346" s="30">
        <f t="shared" si="1260"/>
        <v>0</v>
      </c>
      <c r="Y346" s="30">
        <f t="shared" si="1260"/>
        <v>0</v>
      </c>
      <c r="Z346" s="30">
        <f t="shared" si="1260"/>
        <v>0</v>
      </c>
      <c r="AA346" s="30">
        <f t="shared" si="1260"/>
        <v>0</v>
      </c>
      <c r="AB346" s="30">
        <f t="shared" si="1260"/>
        <v>0</v>
      </c>
      <c r="AC346" s="30">
        <f t="shared" si="1260"/>
        <v>0</v>
      </c>
      <c r="AD346" s="30">
        <f t="shared" si="1260"/>
        <v>0</v>
      </c>
      <c r="AE346" s="30">
        <f t="shared" si="1260"/>
        <v>0</v>
      </c>
      <c r="AF346" s="30">
        <f t="shared" si="1260"/>
        <v>0</v>
      </c>
      <c r="AG346" s="30">
        <f t="shared" si="1260"/>
        <v>0</v>
      </c>
      <c r="AH346" s="30">
        <f t="shared" si="1260"/>
        <v>0</v>
      </c>
      <c r="AI346" s="30">
        <f t="shared" si="1260"/>
        <v>0</v>
      </c>
      <c r="AJ346" s="30">
        <f t="shared" si="1260"/>
        <v>0</v>
      </c>
      <c r="AK346" s="30">
        <f t="shared" si="1260"/>
        <v>0</v>
      </c>
      <c r="AL346" s="30">
        <f t="shared" si="1260"/>
        <v>0</v>
      </c>
      <c r="AM346" s="30">
        <f t="shared" si="1260"/>
        <v>0</v>
      </c>
      <c r="AN346" s="30">
        <f t="shared" si="1260"/>
        <v>0</v>
      </c>
      <c r="AO346" s="30">
        <f t="shared" si="1260"/>
        <v>0</v>
      </c>
      <c r="AP346" s="30">
        <f t="shared" si="1260"/>
        <v>0</v>
      </c>
    </row>
    <row r="347" spans="1:61" outlineLevel="2" x14ac:dyDescent="0.35">
      <c r="C347" t="s">
        <v>254</v>
      </c>
      <c r="D347" s="59" t="s">
        <v>233</v>
      </c>
      <c r="E347" s="15">
        <f t="shared" si="1199"/>
        <v>0</v>
      </c>
      <c r="F347" s="30">
        <f>F338+F342</f>
        <v>0</v>
      </c>
      <c r="G347" s="30">
        <f>G338+G342</f>
        <v>0</v>
      </c>
      <c r="H347" s="30">
        <f t="shared" ref="H347:AP347" si="1261">H338+H342</f>
        <v>0</v>
      </c>
      <c r="I347" s="30">
        <f t="shared" si="1261"/>
        <v>0</v>
      </c>
      <c r="J347" s="30">
        <f t="shared" si="1261"/>
        <v>0</v>
      </c>
      <c r="K347" s="30">
        <f t="shared" si="1261"/>
        <v>0</v>
      </c>
      <c r="L347" s="30">
        <f t="shared" si="1261"/>
        <v>0</v>
      </c>
      <c r="M347" s="30">
        <f t="shared" si="1261"/>
        <v>0</v>
      </c>
      <c r="N347" s="30">
        <f t="shared" si="1261"/>
        <v>0</v>
      </c>
      <c r="O347" s="30">
        <f t="shared" si="1261"/>
        <v>0</v>
      </c>
      <c r="P347" s="30">
        <f t="shared" si="1261"/>
        <v>0</v>
      </c>
      <c r="Q347" s="30">
        <f t="shared" si="1261"/>
        <v>0</v>
      </c>
      <c r="R347" s="30">
        <f t="shared" si="1261"/>
        <v>0</v>
      </c>
      <c r="S347" s="30">
        <f t="shared" si="1261"/>
        <v>0</v>
      </c>
      <c r="T347" s="30">
        <f t="shared" si="1261"/>
        <v>0</v>
      </c>
      <c r="U347" s="30">
        <f t="shared" si="1261"/>
        <v>0</v>
      </c>
      <c r="V347" s="30">
        <f t="shared" si="1261"/>
        <v>0</v>
      </c>
      <c r="W347" s="30">
        <f t="shared" si="1261"/>
        <v>0</v>
      </c>
      <c r="X347" s="30">
        <f t="shared" si="1261"/>
        <v>0</v>
      </c>
      <c r="Y347" s="30">
        <f t="shared" si="1261"/>
        <v>0</v>
      </c>
      <c r="Z347" s="30">
        <f t="shared" si="1261"/>
        <v>0</v>
      </c>
      <c r="AA347" s="30">
        <f t="shared" si="1261"/>
        <v>0</v>
      </c>
      <c r="AB347" s="30">
        <f t="shared" si="1261"/>
        <v>0</v>
      </c>
      <c r="AC347" s="30">
        <f t="shared" si="1261"/>
        <v>0</v>
      </c>
      <c r="AD347" s="30">
        <f t="shared" si="1261"/>
        <v>0</v>
      </c>
      <c r="AE347" s="30">
        <f t="shared" si="1261"/>
        <v>0</v>
      </c>
      <c r="AF347" s="30">
        <f t="shared" si="1261"/>
        <v>0</v>
      </c>
      <c r="AG347" s="30">
        <f t="shared" si="1261"/>
        <v>0</v>
      </c>
      <c r="AH347" s="30">
        <f t="shared" si="1261"/>
        <v>0</v>
      </c>
      <c r="AI347" s="30">
        <f t="shared" si="1261"/>
        <v>0</v>
      </c>
      <c r="AJ347" s="30">
        <f t="shared" si="1261"/>
        <v>0</v>
      </c>
      <c r="AK347" s="30">
        <f t="shared" si="1261"/>
        <v>0</v>
      </c>
      <c r="AL347" s="30">
        <f t="shared" si="1261"/>
        <v>0</v>
      </c>
      <c r="AM347" s="30">
        <f t="shared" si="1261"/>
        <v>0</v>
      </c>
      <c r="AN347" s="30">
        <f t="shared" si="1261"/>
        <v>0</v>
      </c>
      <c r="AO347" s="30">
        <f t="shared" si="1261"/>
        <v>0</v>
      </c>
      <c r="AP347" s="30">
        <f t="shared" si="1261"/>
        <v>0</v>
      </c>
    </row>
    <row r="348" spans="1:61" outlineLevel="2" x14ac:dyDescent="0.35">
      <c r="D348" s="59"/>
      <c r="E348" s="15"/>
    </row>
    <row r="349" spans="1:61" outlineLevel="2" x14ac:dyDescent="0.35">
      <c r="A349" s="7" t="s">
        <v>385</v>
      </c>
      <c r="D349" s="59"/>
      <c r="E349" s="15"/>
    </row>
    <row r="350" spans="1:61" outlineLevel="2" x14ac:dyDescent="0.35">
      <c r="B350" s="7" t="s">
        <v>231</v>
      </c>
      <c r="D350" s="59"/>
      <c r="E350" s="15"/>
    </row>
    <row r="351" spans="1:61" outlineLevel="2" x14ac:dyDescent="0.35">
      <c r="C351" t="s">
        <v>240</v>
      </c>
      <c r="D351" s="59" t="s">
        <v>233</v>
      </c>
      <c r="E351" s="15">
        <f t="shared" si="1199"/>
        <v>19248.931268774057</v>
      </c>
      <c r="F351" s="30">
        <f>E360</f>
        <v>0</v>
      </c>
      <c r="G351" s="30">
        <f>F354</f>
        <v>0</v>
      </c>
      <c r="H351" s="30">
        <f t="shared" ref="H351" si="1262">G354</f>
        <v>336.58449296453966</v>
      </c>
      <c r="I351" s="30">
        <f t="shared" ref="I351" si="1263">H354</f>
        <v>650.77657551587151</v>
      </c>
      <c r="J351" s="30">
        <f t="shared" ref="J351" si="1264">I354</f>
        <v>944.87965962134751</v>
      </c>
      <c r="K351" s="30">
        <f t="shared" ref="K351" si="1265">J354</f>
        <v>863.78788325152436</v>
      </c>
      <c r="L351" s="30">
        <f t="shared" ref="L351" si="1266">K354</f>
        <v>812.18960930350909</v>
      </c>
      <c r="M351" s="30">
        <f t="shared" ref="M351" si="1267">L354</f>
        <v>766.0248873491646</v>
      </c>
      <c r="N351" s="30">
        <f t="shared" ref="N351" si="1268">M354</f>
        <v>724.77137642798095</v>
      </c>
      <c r="O351" s="30">
        <f t="shared" ref="O351" si="1269">N354</f>
        <v>687.95880176241781</v>
      </c>
      <c r="P351" s="30">
        <f t="shared" ref="P351" si="1270">O354</f>
        <v>655.16376747445975</v>
      </c>
      <c r="Q351" s="30">
        <f t="shared" ref="Q351" si="1271">P354</f>
        <v>626.00508753035876</v>
      </c>
      <c r="R351" s="30">
        <f t="shared" ref="R351" si="1272">Q354</f>
        <v>600.13958311569388</v>
      </c>
      <c r="S351" s="30">
        <f t="shared" ref="S351" si="1273">R354</f>
        <v>577.25829982178004</v>
      </c>
      <c r="T351" s="30">
        <f t="shared" ref="T351" si="1274">S354</f>
        <v>557.08310268550565</v>
      </c>
      <c r="U351" s="30">
        <f t="shared" ref="U351" si="1275">T354</f>
        <v>539.36361131965748</v>
      </c>
      <c r="V351" s="30">
        <f t="shared" ref="V351" si="1276">U354</f>
        <v>523.87444114630762</v>
      </c>
      <c r="W351" s="30">
        <f t="shared" ref="W351" si="1277">V354</f>
        <v>510.41272014383486</v>
      </c>
      <c r="X351" s="30">
        <f t="shared" ref="X351" si="1278">W354</f>
        <v>498.79585357638155</v>
      </c>
      <c r="Y351" s="30">
        <f t="shared" ref="Y351" si="1279">X354</f>
        <v>488.85951192698582</v>
      </c>
      <c r="Z351" s="30">
        <f t="shared" ref="Z351" si="1280">Y354</f>
        <v>480.45581973285016</v>
      </c>
      <c r="AA351" s="30">
        <f t="shared" ref="AA351" si="1281">Z354</f>
        <v>473.45172525073883</v>
      </c>
      <c r="AB351" s="30">
        <f t="shared" ref="AB351" si="1282">AA354</f>
        <v>467.72753288709799</v>
      </c>
      <c r="AC351" s="30">
        <f t="shared" ref="AC351" si="1283">AB354</f>
        <v>463.17558213346274</v>
      </c>
      <c r="AD351" s="30">
        <f t="shared" ref="AD351" si="1284">AC354</f>
        <v>459.69905837311319</v>
      </c>
      <c r="AE351" s="30">
        <f t="shared" ref="AE351" si="1285">AD354</f>
        <v>457.21092238782427</v>
      </c>
      <c r="AF351" s="30">
        <f t="shared" ref="AF351" si="1286">AE354</f>
        <v>455.63294671016979</v>
      </c>
      <c r="AG351" s="30">
        <f t="shared" ref="AG351" si="1287">AF354</f>
        <v>454.89484815182141</v>
      </c>
      <c r="AH351" s="30">
        <f t="shared" ref="AH351" si="1288">AG354</f>
        <v>454.93350690478377</v>
      </c>
      <c r="AI351" s="30">
        <f t="shared" ref="AI351" si="1289">AH354</f>
        <v>455.69226357238063</v>
      </c>
      <c r="AJ351" s="30">
        <f t="shared" ref="AJ351" si="1290">AI354</f>
        <v>457.12028635071192</v>
      </c>
      <c r="AK351" s="30">
        <f t="shared" ref="AK351" si="1291">AJ354</f>
        <v>459.17200135883536</v>
      </c>
      <c r="AL351" s="30">
        <f t="shared" ref="AL351" si="1292">AK354</f>
        <v>461.80657981572762</v>
      </c>
      <c r="AM351" s="30">
        <f t="shared" ref="AM351" si="1293">AL354</f>
        <v>464.98747639191453</v>
      </c>
      <c r="AN351" s="30">
        <f t="shared" ref="AN351" si="1294">AM354</f>
        <v>468.68201363053396</v>
      </c>
      <c r="AO351" s="30">
        <f t="shared" ref="AO351" si="1295">AN354</f>
        <v>472.86100784279347</v>
      </c>
      <c r="AP351" s="30">
        <f t="shared" ref="AP351" si="1296">AO354</f>
        <v>477.49843234198158</v>
      </c>
    </row>
    <row r="352" spans="1:61" outlineLevel="2" x14ac:dyDescent="0.35">
      <c r="C352" t="s">
        <v>226</v>
      </c>
      <c r="D352" s="59" t="s">
        <v>233</v>
      </c>
      <c r="E352" s="15">
        <f t="shared" si="1199"/>
        <v>2373.7817309367688</v>
      </c>
      <c r="F352" s="30">
        <f t="shared" ref="F352:AK352" si="1297">F284</f>
        <v>0</v>
      </c>
      <c r="G352" s="30">
        <f t="shared" si="1297"/>
        <v>368.75868853962163</v>
      </c>
      <c r="H352" s="30">
        <f t="shared" si="1297"/>
        <v>376.13386231041409</v>
      </c>
      <c r="I352" s="30">
        <f t="shared" si="1297"/>
        <v>383.65653955662236</v>
      </c>
      <c r="J352" s="30">
        <f t="shared" si="1297"/>
        <v>0</v>
      </c>
      <c r="K352" s="30">
        <f t="shared" si="1297"/>
        <v>23.949375825282594</v>
      </c>
      <c r="L352" s="30">
        <f t="shared" si="1297"/>
        <v>24.428363341788248</v>
      </c>
      <c r="M352" s="30">
        <f t="shared" si="1297"/>
        <v>24.916930608624007</v>
      </c>
      <c r="N352" s="30">
        <f t="shared" si="1297"/>
        <v>25.415269220796493</v>
      </c>
      <c r="O352" s="30">
        <f t="shared" si="1297"/>
        <v>25.923574605212419</v>
      </c>
      <c r="P352" s="30">
        <f t="shared" si="1297"/>
        <v>26.44204609731667</v>
      </c>
      <c r="Q352" s="30">
        <f t="shared" si="1297"/>
        <v>26.970887019262996</v>
      </c>
      <c r="R352" s="30">
        <f t="shared" si="1297"/>
        <v>27.51030475964826</v>
      </c>
      <c r="S352" s="30">
        <f t="shared" si="1297"/>
        <v>28.060510854841226</v>
      </c>
      <c r="T352" s="30">
        <f t="shared" si="1297"/>
        <v>28.621721071938051</v>
      </c>
      <c r="U352" s="30">
        <f t="shared" si="1297"/>
        <v>29.194155493376805</v>
      </c>
      <c r="V352" s="30">
        <f t="shared" si="1297"/>
        <v>29.778038603244347</v>
      </c>
      <c r="W352" s="30">
        <f t="shared" si="1297"/>
        <v>30.373599375309237</v>
      </c>
      <c r="X352" s="30">
        <f t="shared" si="1297"/>
        <v>30.981071362815417</v>
      </c>
      <c r="Y352" s="30">
        <f t="shared" si="1297"/>
        <v>31.600692790071726</v>
      </c>
      <c r="Z352" s="30">
        <f t="shared" si="1297"/>
        <v>32.232706645873165</v>
      </c>
      <c r="AA352" s="30">
        <f t="shared" si="1297"/>
        <v>32.877360778790624</v>
      </c>
      <c r="AB352" s="30">
        <f t="shared" si="1297"/>
        <v>33.534907994366435</v>
      </c>
      <c r="AC352" s="30">
        <f t="shared" si="1297"/>
        <v>34.205606154253765</v>
      </c>
      <c r="AD352" s="30">
        <f t="shared" si="1297"/>
        <v>34.889718277338837</v>
      </c>
      <c r="AE352" s="30">
        <f t="shared" si="1297"/>
        <v>35.587512642885613</v>
      </c>
      <c r="AF352" s="30">
        <f t="shared" si="1297"/>
        <v>36.299262895743333</v>
      </c>
      <c r="AG352" s="30">
        <f t="shared" si="1297"/>
        <v>37.02524815365819</v>
      </c>
      <c r="AH352" s="30">
        <f t="shared" si="1297"/>
        <v>37.765753116731361</v>
      </c>
      <c r="AI352" s="30">
        <f t="shared" si="1297"/>
        <v>38.521068179065985</v>
      </c>
      <c r="AJ352" s="30">
        <f t="shared" si="1297"/>
        <v>39.291489542647305</v>
      </c>
      <c r="AK352" s="30">
        <f t="shared" si="1297"/>
        <v>40.077319333500249</v>
      </c>
      <c r="AL352" s="30">
        <f t="shared" ref="AL352:BI352" si="1298">AL284</f>
        <v>40.878865720170253</v>
      </c>
      <c r="AM352" s="30">
        <f t="shared" si="1298"/>
        <v>41.696443034573662</v>
      </c>
      <c r="AN352" s="30">
        <f t="shared" si="1298"/>
        <v>42.530371895265134</v>
      </c>
      <c r="AO352" s="30">
        <f t="shared" si="1298"/>
        <v>43.380979333170437</v>
      </c>
      <c r="AP352" s="30">
        <f t="shared" si="1298"/>
        <v>44.248598919833846</v>
      </c>
      <c r="AQ352" s="30">
        <f t="shared" si="1298"/>
        <v>45.133570898230531</v>
      </c>
      <c r="AR352" s="30">
        <f t="shared" si="1298"/>
        <v>46.036242316195136</v>
      </c>
      <c r="AS352" s="30">
        <f t="shared" si="1298"/>
        <v>46.956967162519021</v>
      </c>
      <c r="AT352" s="30">
        <f t="shared" si="1298"/>
        <v>47.896106505769417</v>
      </c>
      <c r="AU352" s="30">
        <f t="shared" si="1298"/>
        <v>0</v>
      </c>
      <c r="AV352" s="30">
        <f t="shared" si="1298"/>
        <v>0</v>
      </c>
      <c r="AW352" s="30">
        <f t="shared" si="1298"/>
        <v>0</v>
      </c>
      <c r="AX352" s="30">
        <f t="shared" si="1298"/>
        <v>0</v>
      </c>
      <c r="AY352" s="30">
        <f t="shared" si="1298"/>
        <v>0</v>
      </c>
      <c r="AZ352" s="30">
        <f t="shared" si="1298"/>
        <v>0</v>
      </c>
      <c r="BA352" s="30">
        <f t="shared" si="1298"/>
        <v>0</v>
      </c>
      <c r="BB352" s="30">
        <f t="shared" si="1298"/>
        <v>0</v>
      </c>
      <c r="BC352" s="30">
        <f t="shared" si="1298"/>
        <v>0</v>
      </c>
      <c r="BD352" s="30">
        <f t="shared" si="1298"/>
        <v>0</v>
      </c>
      <c r="BE352" s="30">
        <f t="shared" si="1298"/>
        <v>0</v>
      </c>
      <c r="BF352" s="30">
        <f t="shared" si="1298"/>
        <v>0</v>
      </c>
      <c r="BG352" s="30">
        <f t="shared" si="1298"/>
        <v>0</v>
      </c>
      <c r="BH352" s="30">
        <f t="shared" si="1298"/>
        <v>0</v>
      </c>
      <c r="BI352" s="30">
        <f t="shared" si="1298"/>
        <v>0</v>
      </c>
    </row>
    <row r="353" spans="1:61" outlineLevel="2" x14ac:dyDescent="0.35">
      <c r="C353" t="s">
        <v>349</v>
      </c>
      <c r="D353" s="59" t="s">
        <v>233</v>
      </c>
      <c r="E353" s="15">
        <f t="shared" si="1199"/>
        <v>1705.1877297605695</v>
      </c>
      <c r="F353" s="30">
        <f t="shared" ref="F353:AP353" si="1299">F268</f>
        <v>0</v>
      </c>
      <c r="G353" s="30">
        <f t="shared" si="1299"/>
        <v>32.174195575081988</v>
      </c>
      <c r="H353" s="30">
        <f t="shared" si="1299"/>
        <v>61.941779759082273</v>
      </c>
      <c r="I353" s="30">
        <f t="shared" si="1299"/>
        <v>89.55345545114632</v>
      </c>
      <c r="J353" s="30">
        <f t="shared" si="1299"/>
        <v>81.091776369823194</v>
      </c>
      <c r="K353" s="30">
        <f t="shared" si="1299"/>
        <v>75.547649773297906</v>
      </c>
      <c r="L353" s="30">
        <f t="shared" si="1299"/>
        <v>70.593085296132756</v>
      </c>
      <c r="M353" s="30">
        <f t="shared" si="1299"/>
        <v>66.170441529807661</v>
      </c>
      <c r="N353" s="30">
        <f t="shared" si="1299"/>
        <v>62.227843886359622</v>
      </c>
      <c r="O353" s="30">
        <f t="shared" si="1299"/>
        <v>58.718608893170398</v>
      </c>
      <c r="P353" s="30">
        <f t="shared" si="1299"/>
        <v>55.600726041417602</v>
      </c>
      <c r="Q353" s="30">
        <f t="shared" si="1299"/>
        <v>52.836391433927886</v>
      </c>
      <c r="R353" s="30">
        <f t="shared" si="1299"/>
        <v>50.39158805356211</v>
      </c>
      <c r="S353" s="30">
        <f t="shared" si="1299"/>
        <v>48.235707991115618</v>
      </c>
      <c r="T353" s="30">
        <f t="shared" si="1299"/>
        <v>46.341212437786218</v>
      </c>
      <c r="U353" s="30">
        <f t="shared" si="1299"/>
        <v>44.683325666726624</v>
      </c>
      <c r="V353" s="30">
        <f t="shared" si="1299"/>
        <v>43.23975960571709</v>
      </c>
      <c r="W353" s="30">
        <f t="shared" si="1299"/>
        <v>41.990465942762505</v>
      </c>
      <c r="X353" s="30">
        <f t="shared" si="1299"/>
        <v>40.917413012211185</v>
      </c>
      <c r="Y353" s="30">
        <f t="shared" si="1299"/>
        <v>40.004384984207398</v>
      </c>
      <c r="Z353" s="30">
        <f t="shared" si="1299"/>
        <v>39.236801127984435</v>
      </c>
      <c r="AA353" s="30">
        <f t="shared" si="1299"/>
        <v>38.60155314243142</v>
      </c>
      <c r="AB353" s="30">
        <f t="shared" si="1299"/>
        <v>38.086858748001731</v>
      </c>
      <c r="AC353" s="30">
        <f t="shared" si="1299"/>
        <v>37.682129914603316</v>
      </c>
      <c r="AD353" s="30">
        <f t="shared" si="1299"/>
        <v>37.377854262627757</v>
      </c>
      <c r="AE353" s="30">
        <f t="shared" si="1299"/>
        <v>37.165488320540071</v>
      </c>
      <c r="AF353" s="30">
        <f t="shared" si="1299"/>
        <v>37.037361454091695</v>
      </c>
      <c r="AG353" s="30">
        <f t="shared" si="1299"/>
        <v>36.98658940069582</v>
      </c>
      <c r="AH353" s="30">
        <f t="shared" si="1299"/>
        <v>37.006996449134462</v>
      </c>
      <c r="AI353" s="30">
        <f t="shared" si="1299"/>
        <v>37.093045400734724</v>
      </c>
      <c r="AJ353" s="30">
        <f t="shared" si="1299"/>
        <v>37.239774534523839</v>
      </c>
      <c r="AK353" s="30">
        <f t="shared" si="1299"/>
        <v>37.442740876608021</v>
      </c>
      <c r="AL353" s="30">
        <f t="shared" si="1299"/>
        <v>37.697969143983372</v>
      </c>
      <c r="AM353" s="30">
        <f t="shared" si="1299"/>
        <v>38.001905795954194</v>
      </c>
      <c r="AN353" s="30">
        <f t="shared" si="1299"/>
        <v>38.351377683005651</v>
      </c>
      <c r="AO353" s="30">
        <f t="shared" si="1299"/>
        <v>38.743554833982344</v>
      </c>
      <c r="AP353" s="30">
        <f t="shared" si="1299"/>
        <v>39.175916968329979</v>
      </c>
    </row>
    <row r="354" spans="1:61" outlineLevel="2" x14ac:dyDescent="0.35">
      <c r="C354" t="s">
        <v>267</v>
      </c>
      <c r="D354" s="59" t="s">
        <v>233</v>
      </c>
      <c r="E354" s="15">
        <f t="shared" si="1199"/>
        <v>19731.502383067542</v>
      </c>
      <c r="F354" s="30">
        <f>F351+F352-F353</f>
        <v>0</v>
      </c>
      <c r="G354" s="30">
        <f>G351+G352-G353</f>
        <v>336.58449296453966</v>
      </c>
      <c r="H354" s="30">
        <f t="shared" ref="H354:AP354" si="1300">H351+H352-H353</f>
        <v>650.77657551587151</v>
      </c>
      <c r="I354" s="30">
        <f t="shared" si="1300"/>
        <v>944.87965962134751</v>
      </c>
      <c r="J354" s="30">
        <f t="shared" si="1300"/>
        <v>863.78788325152436</v>
      </c>
      <c r="K354" s="30">
        <f t="shared" si="1300"/>
        <v>812.18960930350909</v>
      </c>
      <c r="L354" s="30">
        <f t="shared" si="1300"/>
        <v>766.0248873491646</v>
      </c>
      <c r="M354" s="30">
        <f t="shared" si="1300"/>
        <v>724.77137642798095</v>
      </c>
      <c r="N354" s="30">
        <f t="shared" si="1300"/>
        <v>687.95880176241781</v>
      </c>
      <c r="O354" s="30">
        <f t="shared" si="1300"/>
        <v>655.16376747445975</v>
      </c>
      <c r="P354" s="30">
        <f t="shared" si="1300"/>
        <v>626.00508753035876</v>
      </c>
      <c r="Q354" s="30">
        <f t="shared" si="1300"/>
        <v>600.13958311569388</v>
      </c>
      <c r="R354" s="30">
        <f t="shared" si="1300"/>
        <v>577.25829982178004</v>
      </c>
      <c r="S354" s="30">
        <f t="shared" si="1300"/>
        <v>557.08310268550565</v>
      </c>
      <c r="T354" s="30">
        <f t="shared" si="1300"/>
        <v>539.36361131965748</v>
      </c>
      <c r="U354" s="30">
        <f t="shared" si="1300"/>
        <v>523.87444114630762</v>
      </c>
      <c r="V354" s="30">
        <f t="shared" si="1300"/>
        <v>510.41272014383486</v>
      </c>
      <c r="W354" s="30">
        <f t="shared" si="1300"/>
        <v>498.79585357638155</v>
      </c>
      <c r="X354" s="30">
        <f t="shared" si="1300"/>
        <v>488.85951192698582</v>
      </c>
      <c r="Y354" s="30">
        <f t="shared" si="1300"/>
        <v>480.45581973285016</v>
      </c>
      <c r="Z354" s="30">
        <f t="shared" si="1300"/>
        <v>473.45172525073883</v>
      </c>
      <c r="AA354" s="30">
        <f t="shared" si="1300"/>
        <v>467.72753288709799</v>
      </c>
      <c r="AB354" s="30">
        <f t="shared" si="1300"/>
        <v>463.17558213346274</v>
      </c>
      <c r="AC354" s="30">
        <f t="shared" si="1300"/>
        <v>459.69905837311319</v>
      </c>
      <c r="AD354" s="30">
        <f t="shared" si="1300"/>
        <v>457.21092238782427</v>
      </c>
      <c r="AE354" s="30">
        <f t="shared" si="1300"/>
        <v>455.63294671016979</v>
      </c>
      <c r="AF354" s="30">
        <f t="shared" si="1300"/>
        <v>454.89484815182141</v>
      </c>
      <c r="AG354" s="30">
        <f t="shared" si="1300"/>
        <v>454.93350690478377</v>
      </c>
      <c r="AH354" s="30">
        <f t="shared" si="1300"/>
        <v>455.69226357238063</v>
      </c>
      <c r="AI354" s="30">
        <f t="shared" si="1300"/>
        <v>457.12028635071192</v>
      </c>
      <c r="AJ354" s="30">
        <f t="shared" si="1300"/>
        <v>459.17200135883536</v>
      </c>
      <c r="AK354" s="30">
        <f t="shared" si="1300"/>
        <v>461.80657981572762</v>
      </c>
      <c r="AL354" s="30">
        <f t="shared" si="1300"/>
        <v>464.98747639191453</v>
      </c>
      <c r="AM354" s="30">
        <f t="shared" si="1300"/>
        <v>468.68201363053396</v>
      </c>
      <c r="AN354" s="30">
        <f t="shared" si="1300"/>
        <v>472.86100784279347</v>
      </c>
      <c r="AO354" s="30">
        <f t="shared" si="1300"/>
        <v>477.49843234198158</v>
      </c>
      <c r="AP354" s="30">
        <f t="shared" si="1300"/>
        <v>482.57111429348544</v>
      </c>
    </row>
    <row r="355" spans="1:61" outlineLevel="2" x14ac:dyDescent="0.35">
      <c r="D355" s="59"/>
    </row>
    <row r="356" spans="1:61" outlineLevel="2" x14ac:dyDescent="0.35">
      <c r="A356" s="7" t="s">
        <v>616</v>
      </c>
      <c r="D356" s="59"/>
      <c r="E356" s="1">
        <v>2024</v>
      </c>
    </row>
    <row r="357" spans="1:61" outlineLevel="2" x14ac:dyDescent="0.35">
      <c r="C357" t="s">
        <v>249</v>
      </c>
      <c r="D357" s="59" t="s">
        <v>233</v>
      </c>
      <c r="E357" s="30">
        <v>0</v>
      </c>
      <c r="F357" s="9">
        <f t="shared" ref="F357:AP357" si="1301">F318</f>
        <v>0</v>
      </c>
      <c r="G357" s="9">
        <f t="shared" si="1301"/>
        <v>10</v>
      </c>
      <c r="H357" s="9">
        <f t="shared" si="1301"/>
        <v>10</v>
      </c>
      <c r="I357" s="9">
        <f t="shared" si="1301"/>
        <v>10</v>
      </c>
      <c r="J357" s="9">
        <f t="shared" si="1301"/>
        <v>10</v>
      </c>
      <c r="K357" s="9">
        <f t="shared" si="1301"/>
        <v>10</v>
      </c>
      <c r="L357" s="9">
        <f t="shared" si="1301"/>
        <v>10</v>
      </c>
      <c r="M357" s="9">
        <f t="shared" si="1301"/>
        <v>10</v>
      </c>
      <c r="N357" s="9">
        <f t="shared" si="1301"/>
        <v>10</v>
      </c>
      <c r="O357" s="9">
        <f t="shared" si="1301"/>
        <v>10</v>
      </c>
      <c r="P357" s="9">
        <f t="shared" si="1301"/>
        <v>10</v>
      </c>
      <c r="Q357" s="9">
        <f t="shared" si="1301"/>
        <v>10</v>
      </c>
      <c r="R357" s="9">
        <f t="shared" si="1301"/>
        <v>10</v>
      </c>
      <c r="S357" s="9">
        <f t="shared" si="1301"/>
        <v>10</v>
      </c>
      <c r="T357" s="9">
        <f t="shared" si="1301"/>
        <v>10</v>
      </c>
      <c r="U357" s="9">
        <f t="shared" si="1301"/>
        <v>10</v>
      </c>
      <c r="V357" s="9">
        <f t="shared" si="1301"/>
        <v>10</v>
      </c>
      <c r="W357" s="9">
        <f t="shared" si="1301"/>
        <v>10</v>
      </c>
      <c r="X357" s="9">
        <f t="shared" si="1301"/>
        <v>10</v>
      </c>
      <c r="Y357" s="9">
        <f t="shared" si="1301"/>
        <v>10</v>
      </c>
      <c r="Z357" s="9">
        <f t="shared" si="1301"/>
        <v>10</v>
      </c>
      <c r="AA357" s="9">
        <f t="shared" si="1301"/>
        <v>10</v>
      </c>
      <c r="AB357" s="9">
        <f t="shared" si="1301"/>
        <v>10</v>
      </c>
      <c r="AC357" s="9">
        <f t="shared" si="1301"/>
        <v>10</v>
      </c>
      <c r="AD357" s="9">
        <f t="shared" si="1301"/>
        <v>10</v>
      </c>
      <c r="AE357" s="9">
        <f t="shared" si="1301"/>
        <v>10</v>
      </c>
      <c r="AF357" s="9">
        <f t="shared" si="1301"/>
        <v>10</v>
      </c>
      <c r="AG357" s="9">
        <f t="shared" si="1301"/>
        <v>10</v>
      </c>
      <c r="AH357" s="9">
        <f t="shared" si="1301"/>
        <v>10</v>
      </c>
      <c r="AI357" s="9">
        <f t="shared" si="1301"/>
        <v>10</v>
      </c>
      <c r="AJ357" s="9">
        <f t="shared" si="1301"/>
        <v>10</v>
      </c>
      <c r="AK357" s="9">
        <f t="shared" si="1301"/>
        <v>10</v>
      </c>
      <c r="AL357" s="9">
        <f t="shared" si="1301"/>
        <v>10</v>
      </c>
      <c r="AM357" s="9">
        <f t="shared" si="1301"/>
        <v>10</v>
      </c>
      <c r="AN357" s="9">
        <f t="shared" si="1301"/>
        <v>10</v>
      </c>
      <c r="AO357" s="9">
        <f t="shared" si="1301"/>
        <v>10</v>
      </c>
      <c r="AP357" s="9">
        <f t="shared" si="1301"/>
        <v>10</v>
      </c>
      <c r="AQ357" s="9">
        <f t="shared" ref="AQ357:BI357" si="1302">AQ318</f>
        <v>10</v>
      </c>
      <c r="AR357" s="9">
        <f t="shared" si="1302"/>
        <v>10</v>
      </c>
      <c r="AS357" s="9">
        <f t="shared" si="1302"/>
        <v>10</v>
      </c>
      <c r="AT357" s="9">
        <f t="shared" si="1302"/>
        <v>0</v>
      </c>
      <c r="AU357" s="9">
        <f t="shared" si="1302"/>
        <v>0</v>
      </c>
      <c r="AV357" s="9">
        <f t="shared" si="1302"/>
        <v>0</v>
      </c>
      <c r="AW357" s="9">
        <f t="shared" si="1302"/>
        <v>0</v>
      </c>
      <c r="AX357" s="9">
        <f t="shared" si="1302"/>
        <v>0</v>
      </c>
      <c r="AY357" s="9">
        <f t="shared" si="1302"/>
        <v>0</v>
      </c>
      <c r="AZ357" s="9">
        <f t="shared" si="1302"/>
        <v>0</v>
      </c>
      <c r="BA357" s="9">
        <f t="shared" si="1302"/>
        <v>0</v>
      </c>
      <c r="BB357" s="9">
        <f t="shared" si="1302"/>
        <v>0</v>
      </c>
      <c r="BC357" s="9">
        <f t="shared" si="1302"/>
        <v>0</v>
      </c>
      <c r="BD357" s="9">
        <f t="shared" si="1302"/>
        <v>0</v>
      </c>
      <c r="BE357" s="9">
        <f t="shared" si="1302"/>
        <v>0</v>
      </c>
      <c r="BF357" s="9">
        <f t="shared" si="1302"/>
        <v>0</v>
      </c>
      <c r="BG357" s="9">
        <f t="shared" si="1302"/>
        <v>0</v>
      </c>
      <c r="BH357" s="9">
        <f t="shared" si="1302"/>
        <v>0</v>
      </c>
      <c r="BI357" s="9">
        <f t="shared" si="1302"/>
        <v>0</v>
      </c>
    </row>
    <row r="358" spans="1:61" outlineLevel="2" x14ac:dyDescent="0.35">
      <c r="C358" t="s">
        <v>250</v>
      </c>
      <c r="D358" s="59" t="s">
        <v>233</v>
      </c>
      <c r="E358" s="30">
        <v>0</v>
      </c>
      <c r="F358" s="9">
        <f>F345</f>
        <v>0</v>
      </c>
      <c r="G358" s="9">
        <f t="shared" ref="G358:AP358" si="1303">G345</f>
        <v>0</v>
      </c>
      <c r="H358" s="9">
        <f t="shared" si="1303"/>
        <v>0</v>
      </c>
      <c r="I358" s="9">
        <f t="shared" si="1303"/>
        <v>0</v>
      </c>
      <c r="J358" s="9">
        <f t="shared" si="1303"/>
        <v>0</v>
      </c>
      <c r="K358" s="9">
        <f t="shared" si="1303"/>
        <v>0</v>
      </c>
      <c r="L358" s="9">
        <f t="shared" si="1303"/>
        <v>0</v>
      </c>
      <c r="M358" s="9">
        <f t="shared" si="1303"/>
        <v>0</v>
      </c>
      <c r="N358" s="9">
        <f t="shared" si="1303"/>
        <v>0</v>
      </c>
      <c r="O358" s="9">
        <f t="shared" si="1303"/>
        <v>0</v>
      </c>
      <c r="P358" s="9">
        <f t="shared" si="1303"/>
        <v>0</v>
      </c>
      <c r="Q358" s="9">
        <f t="shared" si="1303"/>
        <v>0</v>
      </c>
      <c r="R358" s="9">
        <f t="shared" si="1303"/>
        <v>0</v>
      </c>
      <c r="S358" s="9">
        <f t="shared" si="1303"/>
        <v>0</v>
      </c>
      <c r="T358" s="9">
        <f t="shared" si="1303"/>
        <v>0</v>
      </c>
      <c r="U358" s="9">
        <f t="shared" si="1303"/>
        <v>0</v>
      </c>
      <c r="V358" s="9">
        <f t="shared" si="1303"/>
        <v>0</v>
      </c>
      <c r="W358" s="9">
        <f t="shared" si="1303"/>
        <v>0</v>
      </c>
      <c r="X358" s="9">
        <f t="shared" si="1303"/>
        <v>0</v>
      </c>
      <c r="Y358" s="9">
        <f t="shared" si="1303"/>
        <v>0</v>
      </c>
      <c r="Z358" s="9">
        <f t="shared" si="1303"/>
        <v>0</v>
      </c>
      <c r="AA358" s="9">
        <f t="shared" si="1303"/>
        <v>0</v>
      </c>
      <c r="AB358" s="9">
        <f t="shared" si="1303"/>
        <v>0</v>
      </c>
      <c r="AC358" s="9">
        <f t="shared" si="1303"/>
        <v>0</v>
      </c>
      <c r="AD358" s="9">
        <f t="shared" si="1303"/>
        <v>0</v>
      </c>
      <c r="AE358" s="9">
        <f t="shared" si="1303"/>
        <v>0</v>
      </c>
      <c r="AF358" s="9">
        <f t="shared" si="1303"/>
        <v>0</v>
      </c>
      <c r="AG358" s="9">
        <f t="shared" si="1303"/>
        <v>0</v>
      </c>
      <c r="AH358" s="9">
        <f t="shared" si="1303"/>
        <v>0</v>
      </c>
      <c r="AI358" s="9">
        <f t="shared" si="1303"/>
        <v>0</v>
      </c>
      <c r="AJ358" s="9">
        <f t="shared" si="1303"/>
        <v>0</v>
      </c>
      <c r="AK358" s="9">
        <f t="shared" si="1303"/>
        <v>0</v>
      </c>
      <c r="AL358" s="9">
        <f t="shared" si="1303"/>
        <v>0</v>
      </c>
      <c r="AM358" s="9">
        <f t="shared" si="1303"/>
        <v>0</v>
      </c>
      <c r="AN358" s="9">
        <f t="shared" si="1303"/>
        <v>0</v>
      </c>
      <c r="AO358" s="9">
        <f t="shared" si="1303"/>
        <v>0</v>
      </c>
      <c r="AP358" s="9">
        <f t="shared" si="1303"/>
        <v>0</v>
      </c>
      <c r="AQ358" s="9">
        <f t="shared" ref="AQ358:BI358" si="1304">AQ345</f>
        <v>0</v>
      </c>
      <c r="AR358" s="9">
        <f t="shared" si="1304"/>
        <v>0</v>
      </c>
      <c r="AS358" s="9">
        <f t="shared" si="1304"/>
        <v>0</v>
      </c>
      <c r="AT358" s="9">
        <f t="shared" si="1304"/>
        <v>0</v>
      </c>
      <c r="AU358" s="9">
        <f t="shared" si="1304"/>
        <v>0</v>
      </c>
      <c r="AV358" s="9">
        <f t="shared" si="1304"/>
        <v>0</v>
      </c>
      <c r="AW358" s="9">
        <f t="shared" si="1304"/>
        <v>0</v>
      </c>
      <c r="AX358" s="9">
        <f t="shared" si="1304"/>
        <v>0</v>
      </c>
      <c r="AY358" s="9">
        <f t="shared" si="1304"/>
        <v>0</v>
      </c>
      <c r="AZ358" s="9">
        <f t="shared" si="1304"/>
        <v>0</v>
      </c>
      <c r="BA358" s="9">
        <f t="shared" si="1304"/>
        <v>0</v>
      </c>
      <c r="BB358" s="9">
        <f t="shared" si="1304"/>
        <v>0</v>
      </c>
      <c r="BC358" s="9">
        <f t="shared" si="1304"/>
        <v>0</v>
      </c>
      <c r="BD358" s="9">
        <f t="shared" si="1304"/>
        <v>0</v>
      </c>
      <c r="BE358" s="9">
        <f t="shared" si="1304"/>
        <v>0</v>
      </c>
      <c r="BF358" s="9">
        <f t="shared" si="1304"/>
        <v>0</v>
      </c>
      <c r="BG358" s="9">
        <f t="shared" si="1304"/>
        <v>0</v>
      </c>
      <c r="BH358" s="9">
        <f t="shared" si="1304"/>
        <v>0</v>
      </c>
      <c r="BI358" s="9">
        <f t="shared" si="1304"/>
        <v>0</v>
      </c>
    </row>
    <row r="359" spans="1:61" outlineLevel="2" x14ac:dyDescent="0.35">
      <c r="C359" t="s">
        <v>251</v>
      </c>
      <c r="D359" s="59" t="s">
        <v>233</v>
      </c>
      <c r="E359" s="30">
        <v>0</v>
      </c>
      <c r="F359" s="9">
        <f>F346</f>
        <v>0</v>
      </c>
      <c r="G359" s="9">
        <f t="shared" ref="G359:AP359" si="1305">G346</f>
        <v>0</v>
      </c>
      <c r="H359" s="9">
        <f t="shared" si="1305"/>
        <v>0</v>
      </c>
      <c r="I359" s="9">
        <f t="shared" si="1305"/>
        <v>0</v>
      </c>
      <c r="J359" s="9">
        <f t="shared" si="1305"/>
        <v>0</v>
      </c>
      <c r="K359" s="9">
        <f t="shared" si="1305"/>
        <v>0</v>
      </c>
      <c r="L359" s="9">
        <f t="shared" si="1305"/>
        <v>0</v>
      </c>
      <c r="M359" s="9">
        <f t="shared" si="1305"/>
        <v>0</v>
      </c>
      <c r="N359" s="9">
        <f t="shared" si="1305"/>
        <v>0</v>
      </c>
      <c r="O359" s="9">
        <f t="shared" si="1305"/>
        <v>0</v>
      </c>
      <c r="P359" s="9">
        <f t="shared" si="1305"/>
        <v>0</v>
      </c>
      <c r="Q359" s="9">
        <f t="shared" si="1305"/>
        <v>0</v>
      </c>
      <c r="R359" s="9">
        <f t="shared" si="1305"/>
        <v>0</v>
      </c>
      <c r="S359" s="9">
        <f t="shared" si="1305"/>
        <v>0</v>
      </c>
      <c r="T359" s="9">
        <f t="shared" si="1305"/>
        <v>0</v>
      </c>
      <c r="U359" s="9">
        <f t="shared" si="1305"/>
        <v>0</v>
      </c>
      <c r="V359" s="9">
        <f t="shared" si="1305"/>
        <v>0</v>
      </c>
      <c r="W359" s="9">
        <f t="shared" si="1305"/>
        <v>0</v>
      </c>
      <c r="X359" s="9">
        <f t="shared" si="1305"/>
        <v>0</v>
      </c>
      <c r="Y359" s="9">
        <f t="shared" si="1305"/>
        <v>0</v>
      </c>
      <c r="Z359" s="9">
        <f t="shared" si="1305"/>
        <v>0</v>
      </c>
      <c r="AA359" s="9">
        <f t="shared" si="1305"/>
        <v>0</v>
      </c>
      <c r="AB359" s="9">
        <f t="shared" si="1305"/>
        <v>0</v>
      </c>
      <c r="AC359" s="9">
        <f t="shared" si="1305"/>
        <v>0</v>
      </c>
      <c r="AD359" s="9">
        <f t="shared" si="1305"/>
        <v>0</v>
      </c>
      <c r="AE359" s="9">
        <f t="shared" si="1305"/>
        <v>0</v>
      </c>
      <c r="AF359" s="9">
        <f t="shared" si="1305"/>
        <v>0</v>
      </c>
      <c r="AG359" s="9">
        <f t="shared" si="1305"/>
        <v>0</v>
      </c>
      <c r="AH359" s="9">
        <f t="shared" si="1305"/>
        <v>0</v>
      </c>
      <c r="AI359" s="9">
        <f t="shared" si="1305"/>
        <v>0</v>
      </c>
      <c r="AJ359" s="9">
        <f t="shared" si="1305"/>
        <v>0</v>
      </c>
      <c r="AK359" s="9">
        <f t="shared" si="1305"/>
        <v>0</v>
      </c>
      <c r="AL359" s="9">
        <f t="shared" si="1305"/>
        <v>0</v>
      </c>
      <c r="AM359" s="9">
        <f t="shared" si="1305"/>
        <v>0</v>
      </c>
      <c r="AN359" s="9">
        <f t="shared" si="1305"/>
        <v>0</v>
      </c>
      <c r="AO359" s="9">
        <f t="shared" si="1305"/>
        <v>0</v>
      </c>
      <c r="AP359" s="9">
        <f t="shared" si="1305"/>
        <v>0</v>
      </c>
      <c r="AQ359" s="9">
        <f t="shared" ref="AQ359:BI359" si="1306">AQ346</f>
        <v>0</v>
      </c>
      <c r="AR359" s="9">
        <f t="shared" si="1306"/>
        <v>0</v>
      </c>
      <c r="AS359" s="9">
        <f t="shared" si="1306"/>
        <v>0</v>
      </c>
      <c r="AT359" s="9">
        <f t="shared" si="1306"/>
        <v>0</v>
      </c>
      <c r="AU359" s="9">
        <f t="shared" si="1306"/>
        <v>0</v>
      </c>
      <c r="AV359" s="9">
        <f t="shared" si="1306"/>
        <v>0</v>
      </c>
      <c r="AW359" s="9">
        <f t="shared" si="1306"/>
        <v>0</v>
      </c>
      <c r="AX359" s="9">
        <f t="shared" si="1306"/>
        <v>0</v>
      </c>
      <c r="AY359" s="9">
        <f t="shared" si="1306"/>
        <v>0</v>
      </c>
      <c r="AZ359" s="9">
        <f t="shared" si="1306"/>
        <v>0</v>
      </c>
      <c r="BA359" s="9">
        <f t="shared" si="1306"/>
        <v>0</v>
      </c>
      <c r="BB359" s="9">
        <f t="shared" si="1306"/>
        <v>0</v>
      </c>
      <c r="BC359" s="9">
        <f t="shared" si="1306"/>
        <v>0</v>
      </c>
      <c r="BD359" s="9">
        <f t="shared" si="1306"/>
        <v>0</v>
      </c>
      <c r="BE359" s="9">
        <f t="shared" si="1306"/>
        <v>0</v>
      </c>
      <c r="BF359" s="9">
        <f t="shared" si="1306"/>
        <v>0</v>
      </c>
      <c r="BG359" s="9">
        <f t="shared" si="1306"/>
        <v>0</v>
      </c>
      <c r="BH359" s="9">
        <f t="shared" si="1306"/>
        <v>0</v>
      </c>
      <c r="BI359" s="9">
        <f t="shared" si="1306"/>
        <v>0</v>
      </c>
    </row>
    <row r="360" spans="1:61" outlineLevel="2" x14ac:dyDescent="0.35">
      <c r="C360" t="s">
        <v>231</v>
      </c>
      <c r="D360" s="59" t="s">
        <v>233</v>
      </c>
      <c r="E360" s="30">
        <v>0</v>
      </c>
      <c r="F360" s="9">
        <f>F354</f>
        <v>0</v>
      </c>
      <c r="G360" s="9">
        <f t="shared" ref="G360:AP360" si="1307">G354</f>
        <v>336.58449296453966</v>
      </c>
      <c r="H360" s="9">
        <f t="shared" si="1307"/>
        <v>650.77657551587151</v>
      </c>
      <c r="I360" s="9">
        <f t="shared" si="1307"/>
        <v>944.87965962134751</v>
      </c>
      <c r="J360" s="9">
        <f t="shared" si="1307"/>
        <v>863.78788325152436</v>
      </c>
      <c r="K360" s="9">
        <f t="shared" si="1307"/>
        <v>812.18960930350909</v>
      </c>
      <c r="L360" s="9">
        <f t="shared" si="1307"/>
        <v>766.0248873491646</v>
      </c>
      <c r="M360" s="9">
        <f t="shared" si="1307"/>
        <v>724.77137642798095</v>
      </c>
      <c r="N360" s="9">
        <f t="shared" si="1307"/>
        <v>687.95880176241781</v>
      </c>
      <c r="O360" s="9">
        <f t="shared" si="1307"/>
        <v>655.16376747445975</v>
      </c>
      <c r="P360" s="9">
        <f t="shared" si="1307"/>
        <v>626.00508753035876</v>
      </c>
      <c r="Q360" s="9">
        <f t="shared" si="1307"/>
        <v>600.13958311569388</v>
      </c>
      <c r="R360" s="9">
        <f t="shared" si="1307"/>
        <v>577.25829982178004</v>
      </c>
      <c r="S360" s="9">
        <f t="shared" si="1307"/>
        <v>557.08310268550565</v>
      </c>
      <c r="T360" s="9">
        <f t="shared" si="1307"/>
        <v>539.36361131965748</v>
      </c>
      <c r="U360" s="9">
        <f t="shared" si="1307"/>
        <v>523.87444114630762</v>
      </c>
      <c r="V360" s="9">
        <f t="shared" si="1307"/>
        <v>510.41272014383486</v>
      </c>
      <c r="W360" s="9">
        <f t="shared" si="1307"/>
        <v>498.79585357638155</v>
      </c>
      <c r="X360" s="9">
        <f t="shared" si="1307"/>
        <v>488.85951192698582</v>
      </c>
      <c r="Y360" s="9">
        <f t="shared" si="1307"/>
        <v>480.45581973285016</v>
      </c>
      <c r="Z360" s="9">
        <f t="shared" si="1307"/>
        <v>473.45172525073883</v>
      </c>
      <c r="AA360" s="9">
        <f t="shared" si="1307"/>
        <v>467.72753288709799</v>
      </c>
      <c r="AB360" s="9">
        <f t="shared" si="1307"/>
        <v>463.17558213346274</v>
      </c>
      <c r="AC360" s="9">
        <f t="shared" si="1307"/>
        <v>459.69905837311319</v>
      </c>
      <c r="AD360" s="9">
        <f t="shared" si="1307"/>
        <v>457.21092238782427</v>
      </c>
      <c r="AE360" s="9">
        <f t="shared" si="1307"/>
        <v>455.63294671016979</v>
      </c>
      <c r="AF360" s="9">
        <f t="shared" si="1307"/>
        <v>454.89484815182141</v>
      </c>
      <c r="AG360" s="9">
        <f t="shared" si="1307"/>
        <v>454.93350690478377</v>
      </c>
      <c r="AH360" s="9">
        <f t="shared" si="1307"/>
        <v>455.69226357238063</v>
      </c>
      <c r="AI360" s="9">
        <f t="shared" si="1307"/>
        <v>457.12028635071192</v>
      </c>
      <c r="AJ360" s="9">
        <f t="shared" si="1307"/>
        <v>459.17200135883536</v>
      </c>
      <c r="AK360" s="9">
        <f t="shared" si="1307"/>
        <v>461.80657981572762</v>
      </c>
      <c r="AL360" s="9">
        <f t="shared" si="1307"/>
        <v>464.98747639191453</v>
      </c>
      <c r="AM360" s="9">
        <f t="shared" si="1307"/>
        <v>468.68201363053396</v>
      </c>
      <c r="AN360" s="9">
        <f t="shared" si="1307"/>
        <v>472.86100784279347</v>
      </c>
      <c r="AO360" s="9">
        <f t="shared" si="1307"/>
        <v>477.49843234198158</v>
      </c>
      <c r="AP360" s="9">
        <f t="shared" si="1307"/>
        <v>482.57111429348544</v>
      </c>
      <c r="AQ360" s="9">
        <f t="shared" ref="AQ360:BI360" si="1308">AQ354</f>
        <v>0</v>
      </c>
      <c r="AR360" s="9">
        <f t="shared" si="1308"/>
        <v>0</v>
      </c>
      <c r="AS360" s="9">
        <f t="shared" si="1308"/>
        <v>0</v>
      </c>
      <c r="AT360" s="9">
        <f t="shared" si="1308"/>
        <v>0</v>
      </c>
      <c r="AU360" s="9">
        <f t="shared" si="1308"/>
        <v>0</v>
      </c>
      <c r="AV360" s="9">
        <f t="shared" si="1308"/>
        <v>0</v>
      </c>
      <c r="AW360" s="9">
        <f t="shared" si="1308"/>
        <v>0</v>
      </c>
      <c r="AX360" s="9">
        <f t="shared" si="1308"/>
        <v>0</v>
      </c>
      <c r="AY360" s="9">
        <f t="shared" si="1308"/>
        <v>0</v>
      </c>
      <c r="AZ360" s="9">
        <f t="shared" si="1308"/>
        <v>0</v>
      </c>
      <c r="BA360" s="9">
        <f t="shared" si="1308"/>
        <v>0</v>
      </c>
      <c r="BB360" s="9">
        <f t="shared" si="1308"/>
        <v>0</v>
      </c>
      <c r="BC360" s="9">
        <f t="shared" si="1308"/>
        <v>0</v>
      </c>
      <c r="BD360" s="9">
        <f t="shared" si="1308"/>
        <v>0</v>
      </c>
      <c r="BE360" s="9">
        <f t="shared" si="1308"/>
        <v>0</v>
      </c>
      <c r="BF360" s="9">
        <f t="shared" si="1308"/>
        <v>0</v>
      </c>
      <c r="BG360" s="9">
        <f t="shared" si="1308"/>
        <v>0</v>
      </c>
      <c r="BH360" s="9">
        <f t="shared" si="1308"/>
        <v>0</v>
      </c>
      <c r="BI360" s="9">
        <f t="shared" si="1308"/>
        <v>0</v>
      </c>
    </row>
    <row r="361" spans="1:61" outlineLevel="2" x14ac:dyDescent="0.35">
      <c r="C361" t="s">
        <v>252</v>
      </c>
      <c r="D361" s="59" t="s">
        <v>233</v>
      </c>
      <c r="E361" s="30">
        <v>0</v>
      </c>
      <c r="F361" s="9">
        <f>E361</f>
        <v>0</v>
      </c>
      <c r="G361" s="9">
        <f t="shared" ref="G361:AP361" si="1309">F361</f>
        <v>0</v>
      </c>
      <c r="H361" s="9">
        <f t="shared" si="1309"/>
        <v>0</v>
      </c>
      <c r="I361" s="9">
        <f t="shared" si="1309"/>
        <v>0</v>
      </c>
      <c r="J361" s="9">
        <f t="shared" si="1309"/>
        <v>0</v>
      </c>
      <c r="K361" s="9">
        <f t="shared" si="1309"/>
        <v>0</v>
      </c>
      <c r="L361" s="9">
        <f t="shared" si="1309"/>
        <v>0</v>
      </c>
      <c r="M361" s="9">
        <f t="shared" si="1309"/>
        <v>0</v>
      </c>
      <c r="N361" s="9">
        <f t="shared" si="1309"/>
        <v>0</v>
      </c>
      <c r="O361" s="9">
        <f t="shared" si="1309"/>
        <v>0</v>
      </c>
      <c r="P361" s="9">
        <f t="shared" si="1309"/>
        <v>0</v>
      </c>
      <c r="Q361" s="9">
        <f t="shared" si="1309"/>
        <v>0</v>
      </c>
      <c r="R361" s="9">
        <f t="shared" si="1309"/>
        <v>0</v>
      </c>
      <c r="S361" s="9">
        <f t="shared" si="1309"/>
        <v>0</v>
      </c>
      <c r="T361" s="9">
        <f t="shared" si="1309"/>
        <v>0</v>
      </c>
      <c r="U361" s="9">
        <f t="shared" si="1309"/>
        <v>0</v>
      </c>
      <c r="V361" s="9">
        <f t="shared" si="1309"/>
        <v>0</v>
      </c>
      <c r="W361" s="9">
        <f t="shared" si="1309"/>
        <v>0</v>
      </c>
      <c r="X361" s="9">
        <f t="shared" si="1309"/>
        <v>0</v>
      </c>
      <c r="Y361" s="9">
        <f t="shared" si="1309"/>
        <v>0</v>
      </c>
      <c r="Z361" s="9">
        <f t="shared" si="1309"/>
        <v>0</v>
      </c>
      <c r="AA361" s="9">
        <f t="shared" si="1309"/>
        <v>0</v>
      </c>
      <c r="AB361" s="9">
        <f t="shared" si="1309"/>
        <v>0</v>
      </c>
      <c r="AC361" s="9">
        <f t="shared" si="1309"/>
        <v>0</v>
      </c>
      <c r="AD361" s="9">
        <f t="shared" si="1309"/>
        <v>0</v>
      </c>
      <c r="AE361" s="9">
        <f t="shared" si="1309"/>
        <v>0</v>
      </c>
      <c r="AF361" s="9">
        <f t="shared" si="1309"/>
        <v>0</v>
      </c>
      <c r="AG361" s="9">
        <f t="shared" si="1309"/>
        <v>0</v>
      </c>
      <c r="AH361" s="9">
        <f t="shared" si="1309"/>
        <v>0</v>
      </c>
      <c r="AI361" s="9">
        <f t="shared" si="1309"/>
        <v>0</v>
      </c>
      <c r="AJ361" s="9">
        <f t="shared" si="1309"/>
        <v>0</v>
      </c>
      <c r="AK361" s="9">
        <f t="shared" si="1309"/>
        <v>0</v>
      </c>
      <c r="AL361" s="9">
        <f t="shared" si="1309"/>
        <v>0</v>
      </c>
      <c r="AM361" s="9">
        <f t="shared" si="1309"/>
        <v>0</v>
      </c>
      <c r="AN361" s="9">
        <f t="shared" si="1309"/>
        <v>0</v>
      </c>
      <c r="AO361" s="9">
        <f t="shared" si="1309"/>
        <v>0</v>
      </c>
      <c r="AP361" s="9">
        <f t="shared" si="1309"/>
        <v>0</v>
      </c>
      <c r="AQ361" s="9">
        <f t="shared" ref="AQ361" si="1310">AP361</f>
        <v>0</v>
      </c>
      <c r="AR361" s="9">
        <f t="shared" ref="AR361" si="1311">AQ361</f>
        <v>0</v>
      </c>
      <c r="AS361" s="9">
        <f t="shared" ref="AS361" si="1312">AR361</f>
        <v>0</v>
      </c>
      <c r="AT361" s="9">
        <f t="shared" ref="AT361" si="1313">AS361</f>
        <v>0</v>
      </c>
      <c r="AU361" s="9">
        <f t="shared" ref="AU361" si="1314">AT361</f>
        <v>0</v>
      </c>
      <c r="AV361" s="9">
        <f t="shared" ref="AV361" si="1315">AU361</f>
        <v>0</v>
      </c>
      <c r="AW361" s="9">
        <f t="shared" ref="AW361" si="1316">AV361</f>
        <v>0</v>
      </c>
      <c r="AX361" s="9">
        <f t="shared" ref="AX361" si="1317">AW361</f>
        <v>0</v>
      </c>
      <c r="AY361" s="9">
        <f t="shared" ref="AY361" si="1318">AX361</f>
        <v>0</v>
      </c>
      <c r="AZ361" s="9">
        <f t="shared" ref="AZ361" si="1319">AY361</f>
        <v>0</v>
      </c>
      <c r="BA361" s="9">
        <f t="shared" ref="BA361" si="1320">AZ361</f>
        <v>0</v>
      </c>
      <c r="BB361" s="9">
        <f t="shared" ref="BB361" si="1321">BA361</f>
        <v>0</v>
      </c>
      <c r="BC361" s="9">
        <f t="shared" ref="BC361" si="1322">BB361</f>
        <v>0</v>
      </c>
      <c r="BD361" s="9">
        <f t="shared" ref="BD361" si="1323">BC361</f>
        <v>0</v>
      </c>
      <c r="BE361" s="9">
        <f t="shared" ref="BE361" si="1324">BD361</f>
        <v>0</v>
      </c>
      <c r="BF361" s="9">
        <f t="shared" ref="BF361" si="1325">BE361</f>
        <v>0</v>
      </c>
      <c r="BG361" s="9">
        <f t="shared" ref="BG361" si="1326">BF361</f>
        <v>0</v>
      </c>
      <c r="BH361" s="9">
        <f t="shared" ref="BH361" si="1327">BG361</f>
        <v>0</v>
      </c>
      <c r="BI361" s="9">
        <f t="shared" ref="BI361" si="1328">BH361</f>
        <v>0</v>
      </c>
    </row>
    <row r="362" spans="1:61" outlineLevel="2" x14ac:dyDescent="0.35">
      <c r="C362" t="s">
        <v>253</v>
      </c>
      <c r="D362" s="59" t="s">
        <v>233</v>
      </c>
      <c r="E362" s="9">
        <v>0</v>
      </c>
      <c r="F362" s="9">
        <f t="shared" ref="F362:AP362" si="1329">F296</f>
        <v>0</v>
      </c>
      <c r="G362" s="9">
        <f t="shared" si="1329"/>
        <v>0</v>
      </c>
      <c r="H362" s="9">
        <f t="shared" si="1329"/>
        <v>0</v>
      </c>
      <c r="I362" s="9">
        <f t="shared" si="1329"/>
        <v>0</v>
      </c>
      <c r="J362" s="9">
        <f t="shared" si="1329"/>
        <v>0</v>
      </c>
      <c r="K362" s="9">
        <f t="shared" si="1329"/>
        <v>0</v>
      </c>
      <c r="L362" s="9">
        <f t="shared" si="1329"/>
        <v>0</v>
      </c>
      <c r="M362" s="9">
        <f t="shared" si="1329"/>
        <v>0</v>
      </c>
      <c r="N362" s="9">
        <f t="shared" si="1329"/>
        <v>0</v>
      </c>
      <c r="O362" s="9">
        <f t="shared" si="1329"/>
        <v>0</v>
      </c>
      <c r="P362" s="9">
        <f t="shared" si="1329"/>
        <v>0</v>
      </c>
      <c r="Q362" s="9">
        <f t="shared" si="1329"/>
        <v>0</v>
      </c>
      <c r="R362" s="9">
        <f t="shared" si="1329"/>
        <v>0</v>
      </c>
      <c r="S362" s="9">
        <f t="shared" si="1329"/>
        <v>0</v>
      </c>
      <c r="T362" s="9">
        <f t="shared" si="1329"/>
        <v>0</v>
      </c>
      <c r="U362" s="9">
        <f t="shared" si="1329"/>
        <v>0</v>
      </c>
      <c r="V362" s="9">
        <f t="shared" si="1329"/>
        <v>0</v>
      </c>
      <c r="W362" s="9">
        <f t="shared" si="1329"/>
        <v>0</v>
      </c>
      <c r="X362" s="9">
        <f t="shared" si="1329"/>
        <v>0</v>
      </c>
      <c r="Y362" s="9">
        <f t="shared" si="1329"/>
        <v>0</v>
      </c>
      <c r="Z362" s="9">
        <f t="shared" si="1329"/>
        <v>0</v>
      </c>
      <c r="AA362" s="9">
        <f t="shared" si="1329"/>
        <v>0</v>
      </c>
      <c r="AB362" s="9">
        <f t="shared" si="1329"/>
        <v>0</v>
      </c>
      <c r="AC362" s="9">
        <f t="shared" si="1329"/>
        <v>0</v>
      </c>
      <c r="AD362" s="9">
        <f t="shared" si="1329"/>
        <v>0</v>
      </c>
      <c r="AE362" s="9">
        <f t="shared" si="1329"/>
        <v>0</v>
      </c>
      <c r="AF362" s="9">
        <f t="shared" si="1329"/>
        <v>0</v>
      </c>
      <c r="AG362" s="9">
        <f t="shared" si="1329"/>
        <v>0</v>
      </c>
      <c r="AH362" s="9">
        <f t="shared" si="1329"/>
        <v>0</v>
      </c>
      <c r="AI362" s="9">
        <f t="shared" si="1329"/>
        <v>0</v>
      </c>
      <c r="AJ362" s="9">
        <f t="shared" si="1329"/>
        <v>0</v>
      </c>
      <c r="AK362" s="9">
        <f t="shared" si="1329"/>
        <v>0</v>
      </c>
      <c r="AL362" s="9">
        <f t="shared" si="1329"/>
        <v>0</v>
      </c>
      <c r="AM362" s="9">
        <f t="shared" si="1329"/>
        <v>0</v>
      </c>
      <c r="AN362" s="9">
        <f t="shared" si="1329"/>
        <v>0</v>
      </c>
      <c r="AO362" s="9">
        <f t="shared" si="1329"/>
        <v>0</v>
      </c>
      <c r="AP362" s="9">
        <f t="shared" si="1329"/>
        <v>0</v>
      </c>
      <c r="AQ362" s="9">
        <f t="shared" ref="AQ362:BI362" si="1330">AQ296</f>
        <v>0</v>
      </c>
      <c r="AR362" s="9">
        <f t="shared" si="1330"/>
        <v>0</v>
      </c>
      <c r="AS362" s="9">
        <f t="shared" si="1330"/>
        <v>0</v>
      </c>
      <c r="AT362" s="9">
        <f t="shared" si="1330"/>
        <v>0</v>
      </c>
      <c r="AU362" s="9">
        <f t="shared" si="1330"/>
        <v>0</v>
      </c>
      <c r="AV362" s="9">
        <f t="shared" si="1330"/>
        <v>0</v>
      </c>
      <c r="AW362" s="9">
        <f t="shared" si="1330"/>
        <v>0</v>
      </c>
      <c r="AX362" s="9">
        <f t="shared" si="1330"/>
        <v>0</v>
      </c>
      <c r="AY362" s="9">
        <f t="shared" si="1330"/>
        <v>0</v>
      </c>
      <c r="AZ362" s="9">
        <f t="shared" si="1330"/>
        <v>0</v>
      </c>
      <c r="BA362" s="9">
        <f t="shared" si="1330"/>
        <v>0</v>
      </c>
      <c r="BB362" s="9">
        <f t="shared" si="1330"/>
        <v>0</v>
      </c>
      <c r="BC362" s="9">
        <f t="shared" si="1330"/>
        <v>0</v>
      </c>
      <c r="BD362" s="9">
        <f t="shared" si="1330"/>
        <v>0</v>
      </c>
      <c r="BE362" s="9">
        <f t="shared" si="1330"/>
        <v>0</v>
      </c>
      <c r="BF362" s="9">
        <f t="shared" si="1330"/>
        <v>0</v>
      </c>
      <c r="BG362" s="9">
        <f t="shared" si="1330"/>
        <v>0</v>
      </c>
      <c r="BH362" s="9">
        <f t="shared" si="1330"/>
        <v>0</v>
      </c>
      <c r="BI362" s="9">
        <f t="shared" si="1330"/>
        <v>0</v>
      </c>
    </row>
    <row r="363" spans="1:61" outlineLevel="2" x14ac:dyDescent="0.35">
      <c r="C363" t="s">
        <v>254</v>
      </c>
      <c r="D363" s="59" t="s">
        <v>233</v>
      </c>
      <c r="E363" s="9">
        <v>0</v>
      </c>
      <c r="F363" s="9">
        <f>0</f>
        <v>0</v>
      </c>
      <c r="G363" s="9">
        <f>0</f>
        <v>0</v>
      </c>
      <c r="H363" s="9">
        <f>0</f>
        <v>0</v>
      </c>
      <c r="I363" s="9">
        <f>0</f>
        <v>0</v>
      </c>
      <c r="J363" s="9">
        <f>0</f>
        <v>0</v>
      </c>
      <c r="K363" s="9">
        <f>0</f>
        <v>0</v>
      </c>
      <c r="L363" s="9">
        <f>0</f>
        <v>0</v>
      </c>
      <c r="M363" s="9">
        <f>0</f>
        <v>0</v>
      </c>
      <c r="N363" s="9">
        <f>0</f>
        <v>0</v>
      </c>
      <c r="O363" s="9">
        <f>0</f>
        <v>0</v>
      </c>
      <c r="P363" s="9">
        <f>0</f>
        <v>0</v>
      </c>
      <c r="Q363" s="9">
        <f>0</f>
        <v>0</v>
      </c>
      <c r="R363" s="9">
        <f>0</f>
        <v>0</v>
      </c>
      <c r="S363" s="9">
        <f>0</f>
        <v>0</v>
      </c>
      <c r="T363" s="9">
        <f>0</f>
        <v>0</v>
      </c>
      <c r="U363" s="9">
        <f>0</f>
        <v>0</v>
      </c>
      <c r="V363" s="9">
        <f>0</f>
        <v>0</v>
      </c>
      <c r="W363" s="9">
        <f>0</f>
        <v>0</v>
      </c>
      <c r="X363" s="9">
        <f>0</f>
        <v>0</v>
      </c>
      <c r="Y363" s="9">
        <f>0</f>
        <v>0</v>
      </c>
      <c r="Z363" s="9">
        <f>0</f>
        <v>0</v>
      </c>
      <c r="AA363" s="9">
        <f>0</f>
        <v>0</v>
      </c>
      <c r="AB363" s="9">
        <f>0</f>
        <v>0</v>
      </c>
      <c r="AC363" s="9">
        <f>0</f>
        <v>0</v>
      </c>
      <c r="AD363" s="9">
        <f>0</f>
        <v>0</v>
      </c>
      <c r="AE363" s="9">
        <f>0</f>
        <v>0</v>
      </c>
      <c r="AF363" s="9">
        <f>0</f>
        <v>0</v>
      </c>
      <c r="AG363" s="9">
        <f>0</f>
        <v>0</v>
      </c>
      <c r="AH363" s="9">
        <f>0</f>
        <v>0</v>
      </c>
      <c r="AI363" s="9">
        <f>0</f>
        <v>0</v>
      </c>
      <c r="AJ363" s="9">
        <f>0</f>
        <v>0</v>
      </c>
      <c r="AK363" s="9">
        <f>0</f>
        <v>0</v>
      </c>
      <c r="AL363" s="9">
        <f>0</f>
        <v>0</v>
      </c>
      <c r="AM363" s="9">
        <f>0</f>
        <v>0</v>
      </c>
      <c r="AN363" s="9">
        <f>0</f>
        <v>0</v>
      </c>
      <c r="AO363" s="9">
        <f>0</f>
        <v>0</v>
      </c>
      <c r="AP363" s="9">
        <f>0</f>
        <v>0</v>
      </c>
      <c r="AQ363" s="9">
        <f>0</f>
        <v>0</v>
      </c>
      <c r="AR363" s="9">
        <f>0</f>
        <v>0</v>
      </c>
      <c r="AS363" s="9">
        <f>0</f>
        <v>0</v>
      </c>
      <c r="AT363" s="9">
        <f>0</f>
        <v>0</v>
      </c>
      <c r="AU363" s="9">
        <f>0</f>
        <v>0</v>
      </c>
      <c r="AV363" s="9">
        <f>0</f>
        <v>0</v>
      </c>
      <c r="AW363" s="9">
        <f>0</f>
        <v>0</v>
      </c>
      <c r="AX363" s="9">
        <f>0</f>
        <v>0</v>
      </c>
      <c r="AY363" s="9">
        <f>0</f>
        <v>0</v>
      </c>
      <c r="AZ363" s="9">
        <f>0</f>
        <v>0</v>
      </c>
      <c r="BA363" s="9">
        <f>0</f>
        <v>0</v>
      </c>
      <c r="BB363" s="9">
        <f>0</f>
        <v>0</v>
      </c>
      <c r="BC363" s="9">
        <f>0</f>
        <v>0</v>
      </c>
      <c r="BD363" s="9">
        <f>0</f>
        <v>0</v>
      </c>
      <c r="BE363" s="9">
        <f>0</f>
        <v>0</v>
      </c>
      <c r="BF363" s="9">
        <f>0</f>
        <v>0</v>
      </c>
      <c r="BG363" s="9">
        <f>0</f>
        <v>0</v>
      </c>
      <c r="BH363" s="9">
        <f>0</f>
        <v>0</v>
      </c>
      <c r="BI363" s="9">
        <f>0</f>
        <v>0</v>
      </c>
    </row>
    <row r="364" spans="1:61" outlineLevel="2" x14ac:dyDescent="0.35">
      <c r="C364" t="s">
        <v>255</v>
      </c>
      <c r="D364" s="59" t="s">
        <v>233</v>
      </c>
      <c r="E364" s="9">
        <v>0</v>
      </c>
      <c r="F364" s="9">
        <f>E364</f>
        <v>0</v>
      </c>
      <c r="G364" s="9">
        <f t="shared" ref="G364:AP364" si="1331">F364</f>
        <v>0</v>
      </c>
      <c r="H364" s="9">
        <f t="shared" si="1331"/>
        <v>0</v>
      </c>
      <c r="I364" s="9">
        <f t="shared" si="1331"/>
        <v>0</v>
      </c>
      <c r="J364" s="9">
        <f t="shared" si="1331"/>
        <v>0</v>
      </c>
      <c r="K364" s="9">
        <f t="shared" si="1331"/>
        <v>0</v>
      </c>
      <c r="L364" s="9">
        <f t="shared" si="1331"/>
        <v>0</v>
      </c>
      <c r="M364" s="9">
        <f t="shared" si="1331"/>
        <v>0</v>
      </c>
      <c r="N364" s="9">
        <f t="shared" si="1331"/>
        <v>0</v>
      </c>
      <c r="O364" s="9">
        <f t="shared" si="1331"/>
        <v>0</v>
      </c>
      <c r="P364" s="9">
        <f t="shared" si="1331"/>
        <v>0</v>
      </c>
      <c r="Q364" s="9">
        <f t="shared" si="1331"/>
        <v>0</v>
      </c>
      <c r="R364" s="9">
        <f t="shared" si="1331"/>
        <v>0</v>
      </c>
      <c r="S364" s="9">
        <f t="shared" si="1331"/>
        <v>0</v>
      </c>
      <c r="T364" s="9">
        <f t="shared" si="1331"/>
        <v>0</v>
      </c>
      <c r="U364" s="9">
        <f t="shared" si="1331"/>
        <v>0</v>
      </c>
      <c r="V364" s="9">
        <f t="shared" si="1331"/>
        <v>0</v>
      </c>
      <c r="W364" s="9">
        <f t="shared" si="1331"/>
        <v>0</v>
      </c>
      <c r="X364" s="9">
        <f t="shared" si="1331"/>
        <v>0</v>
      </c>
      <c r="Y364" s="9">
        <f t="shared" si="1331"/>
        <v>0</v>
      </c>
      <c r="Z364" s="9">
        <f t="shared" si="1331"/>
        <v>0</v>
      </c>
      <c r="AA364" s="9">
        <f t="shared" si="1331"/>
        <v>0</v>
      </c>
      <c r="AB364" s="9">
        <f t="shared" si="1331"/>
        <v>0</v>
      </c>
      <c r="AC364" s="9">
        <f t="shared" si="1331"/>
        <v>0</v>
      </c>
      <c r="AD364" s="9">
        <f t="shared" si="1331"/>
        <v>0</v>
      </c>
      <c r="AE364" s="9">
        <f t="shared" si="1331"/>
        <v>0</v>
      </c>
      <c r="AF364" s="9">
        <f t="shared" si="1331"/>
        <v>0</v>
      </c>
      <c r="AG364" s="9">
        <f t="shared" si="1331"/>
        <v>0</v>
      </c>
      <c r="AH364" s="9">
        <f t="shared" si="1331"/>
        <v>0</v>
      </c>
      <c r="AI364" s="9">
        <f t="shared" si="1331"/>
        <v>0</v>
      </c>
      <c r="AJ364" s="9">
        <f t="shared" si="1331"/>
        <v>0</v>
      </c>
      <c r="AK364" s="9">
        <f t="shared" si="1331"/>
        <v>0</v>
      </c>
      <c r="AL364" s="9">
        <f t="shared" si="1331"/>
        <v>0</v>
      </c>
      <c r="AM364" s="9">
        <f t="shared" si="1331"/>
        <v>0</v>
      </c>
      <c r="AN364" s="9">
        <f t="shared" si="1331"/>
        <v>0</v>
      </c>
      <c r="AO364" s="9">
        <f t="shared" si="1331"/>
        <v>0</v>
      </c>
      <c r="AP364" s="9">
        <f t="shared" si="1331"/>
        <v>0</v>
      </c>
      <c r="AQ364" s="9">
        <f t="shared" ref="AQ364:AQ365" si="1332">AP364</f>
        <v>0</v>
      </c>
      <c r="AR364" s="9">
        <f t="shared" ref="AR364:AR365" si="1333">AQ364</f>
        <v>0</v>
      </c>
      <c r="AS364" s="9">
        <f t="shared" ref="AS364:AS365" si="1334">AR364</f>
        <v>0</v>
      </c>
      <c r="AT364" s="9">
        <f t="shared" ref="AT364:AT365" si="1335">AS364</f>
        <v>0</v>
      </c>
      <c r="AU364" s="9">
        <f t="shared" ref="AU364:AU365" si="1336">AT364</f>
        <v>0</v>
      </c>
      <c r="AV364" s="9">
        <f t="shared" ref="AV364:AV365" si="1337">AU364</f>
        <v>0</v>
      </c>
      <c r="AW364" s="9">
        <f t="shared" ref="AW364:AW365" si="1338">AV364</f>
        <v>0</v>
      </c>
      <c r="AX364" s="9">
        <f t="shared" ref="AX364:AX365" si="1339">AW364</f>
        <v>0</v>
      </c>
      <c r="AY364" s="9">
        <f t="shared" ref="AY364:AY365" si="1340">AX364</f>
        <v>0</v>
      </c>
      <c r="AZ364" s="9">
        <f t="shared" ref="AZ364:AZ365" si="1341">AY364</f>
        <v>0</v>
      </c>
      <c r="BA364" s="9">
        <f t="shared" ref="BA364:BA365" si="1342">AZ364</f>
        <v>0</v>
      </c>
      <c r="BB364" s="9">
        <f t="shared" ref="BB364:BB365" si="1343">BA364</f>
        <v>0</v>
      </c>
      <c r="BC364" s="9">
        <f t="shared" ref="BC364:BC365" si="1344">BB364</f>
        <v>0</v>
      </c>
      <c r="BD364" s="9">
        <f t="shared" ref="BD364:BD365" si="1345">BC364</f>
        <v>0</v>
      </c>
      <c r="BE364" s="9">
        <f t="shared" ref="BE364:BE365" si="1346">BD364</f>
        <v>0</v>
      </c>
      <c r="BF364" s="9">
        <f t="shared" ref="BF364:BF365" si="1347">BE364</f>
        <v>0</v>
      </c>
      <c r="BG364" s="9">
        <f t="shared" ref="BG364:BG365" si="1348">BF364</f>
        <v>0</v>
      </c>
      <c r="BH364" s="9">
        <f t="shared" ref="BH364:BH365" si="1349">BG364</f>
        <v>0</v>
      </c>
      <c r="BI364" s="9">
        <f t="shared" ref="BI364:BI365" si="1350">BH364</f>
        <v>0</v>
      </c>
    </row>
    <row r="365" spans="1:61" outlineLevel="2" x14ac:dyDescent="0.35">
      <c r="C365" t="s">
        <v>256</v>
      </c>
      <c r="D365" s="59" t="s">
        <v>233</v>
      </c>
      <c r="E365" s="30">
        <v>0</v>
      </c>
      <c r="F365" s="9">
        <f>E365</f>
        <v>0</v>
      </c>
      <c r="G365" s="9">
        <f t="shared" ref="G365" si="1351">F365</f>
        <v>0</v>
      </c>
      <c r="H365" s="9">
        <f t="shared" ref="H365" si="1352">G365</f>
        <v>0</v>
      </c>
      <c r="I365" s="9">
        <f t="shared" ref="I365" si="1353">H365</f>
        <v>0</v>
      </c>
      <c r="J365" s="9">
        <f t="shared" ref="J365" si="1354">I365</f>
        <v>0</v>
      </c>
      <c r="K365" s="9">
        <f t="shared" ref="K365" si="1355">J365</f>
        <v>0</v>
      </c>
      <c r="L365" s="9">
        <f t="shared" ref="L365" si="1356">K365</f>
        <v>0</v>
      </c>
      <c r="M365" s="9">
        <f t="shared" ref="M365" si="1357">L365</f>
        <v>0</v>
      </c>
      <c r="N365" s="9">
        <f t="shared" ref="N365" si="1358">M365</f>
        <v>0</v>
      </c>
      <c r="O365" s="9">
        <f t="shared" ref="O365" si="1359">N365</f>
        <v>0</v>
      </c>
      <c r="P365" s="9">
        <f t="shared" ref="P365" si="1360">O365</f>
        <v>0</v>
      </c>
      <c r="Q365" s="9">
        <f t="shared" ref="Q365" si="1361">P365</f>
        <v>0</v>
      </c>
      <c r="R365" s="9">
        <f t="shared" ref="R365" si="1362">Q365</f>
        <v>0</v>
      </c>
      <c r="S365" s="9">
        <f t="shared" ref="S365" si="1363">R365</f>
        <v>0</v>
      </c>
      <c r="T365" s="9">
        <f t="shared" ref="T365" si="1364">S365</f>
        <v>0</v>
      </c>
      <c r="U365" s="9">
        <f t="shared" ref="U365" si="1365">T365</f>
        <v>0</v>
      </c>
      <c r="V365" s="9">
        <f t="shared" ref="V365" si="1366">U365</f>
        <v>0</v>
      </c>
      <c r="W365" s="9">
        <f t="shared" ref="W365" si="1367">V365</f>
        <v>0</v>
      </c>
      <c r="X365" s="9">
        <f t="shared" ref="X365" si="1368">W365</f>
        <v>0</v>
      </c>
      <c r="Y365" s="9">
        <f t="shared" ref="Y365" si="1369">X365</f>
        <v>0</v>
      </c>
      <c r="Z365" s="9">
        <f t="shared" ref="Z365" si="1370">Y365</f>
        <v>0</v>
      </c>
      <c r="AA365" s="9">
        <f t="shared" ref="AA365" si="1371">Z365</f>
        <v>0</v>
      </c>
      <c r="AB365" s="9">
        <f t="shared" ref="AB365" si="1372">AA365</f>
        <v>0</v>
      </c>
      <c r="AC365" s="9">
        <f t="shared" ref="AC365" si="1373">AB365</f>
        <v>0</v>
      </c>
      <c r="AD365" s="9">
        <f t="shared" ref="AD365" si="1374">AC365</f>
        <v>0</v>
      </c>
      <c r="AE365" s="9">
        <f t="shared" ref="AE365" si="1375">AD365</f>
        <v>0</v>
      </c>
      <c r="AF365" s="9">
        <f t="shared" ref="AF365" si="1376">AE365</f>
        <v>0</v>
      </c>
      <c r="AG365" s="9">
        <f t="shared" ref="AG365" si="1377">AF365</f>
        <v>0</v>
      </c>
      <c r="AH365" s="9">
        <f t="shared" ref="AH365" si="1378">AG365</f>
        <v>0</v>
      </c>
      <c r="AI365" s="9">
        <f t="shared" ref="AI365" si="1379">AH365</f>
        <v>0</v>
      </c>
      <c r="AJ365" s="9">
        <f t="shared" ref="AJ365" si="1380">AI365</f>
        <v>0</v>
      </c>
      <c r="AK365" s="9">
        <f t="shared" ref="AK365" si="1381">AJ365</f>
        <v>0</v>
      </c>
      <c r="AL365" s="9">
        <f t="shared" ref="AL365" si="1382">AK365</f>
        <v>0</v>
      </c>
      <c r="AM365" s="9">
        <f t="shared" ref="AM365" si="1383">AL365</f>
        <v>0</v>
      </c>
      <c r="AN365" s="9">
        <f t="shared" ref="AN365" si="1384">AM365</f>
        <v>0</v>
      </c>
      <c r="AO365" s="9">
        <f t="shared" ref="AO365" si="1385">AN365</f>
        <v>0</v>
      </c>
      <c r="AP365" s="9">
        <f t="shared" ref="AP365" si="1386">AO365</f>
        <v>0</v>
      </c>
      <c r="AQ365" s="9">
        <f t="shared" si="1332"/>
        <v>0</v>
      </c>
      <c r="AR365" s="9">
        <f t="shared" si="1333"/>
        <v>0</v>
      </c>
      <c r="AS365" s="9">
        <f t="shared" si="1334"/>
        <v>0</v>
      </c>
      <c r="AT365" s="9">
        <f t="shared" si="1335"/>
        <v>0</v>
      </c>
      <c r="AU365" s="9">
        <f t="shared" si="1336"/>
        <v>0</v>
      </c>
      <c r="AV365" s="9">
        <f t="shared" si="1337"/>
        <v>0</v>
      </c>
      <c r="AW365" s="9">
        <f t="shared" si="1338"/>
        <v>0</v>
      </c>
      <c r="AX365" s="9">
        <f t="shared" si="1339"/>
        <v>0</v>
      </c>
      <c r="AY365" s="9">
        <f t="shared" si="1340"/>
        <v>0</v>
      </c>
      <c r="AZ365" s="9">
        <f t="shared" si="1341"/>
        <v>0</v>
      </c>
      <c r="BA365" s="9">
        <f t="shared" si="1342"/>
        <v>0</v>
      </c>
      <c r="BB365" s="9">
        <f t="shared" si="1343"/>
        <v>0</v>
      </c>
      <c r="BC365" s="9">
        <f t="shared" si="1344"/>
        <v>0</v>
      </c>
      <c r="BD365" s="9">
        <f t="shared" si="1345"/>
        <v>0</v>
      </c>
      <c r="BE365" s="9">
        <f t="shared" si="1346"/>
        <v>0</v>
      </c>
      <c r="BF365" s="9">
        <f t="shared" si="1347"/>
        <v>0</v>
      </c>
      <c r="BG365" s="9">
        <f t="shared" si="1348"/>
        <v>0</v>
      </c>
      <c r="BH365" s="9">
        <f t="shared" si="1349"/>
        <v>0</v>
      </c>
      <c r="BI365" s="9">
        <f t="shared" si="1350"/>
        <v>0</v>
      </c>
    </row>
    <row r="366" spans="1:61" outlineLevel="2" x14ac:dyDescent="0.35">
      <c r="C366" t="s">
        <v>257</v>
      </c>
      <c r="D366" s="59" t="s">
        <v>233</v>
      </c>
      <c r="E366" s="30">
        <v>0</v>
      </c>
      <c r="F366" s="9">
        <f>F331</f>
        <v>0</v>
      </c>
      <c r="G366" s="9">
        <f t="shared" ref="G366:BI366" si="1387">G331</f>
        <v>399.42845532990719</v>
      </c>
      <c r="H366" s="9">
        <f t="shared" si="1387"/>
        <v>795.67079955303234</v>
      </c>
      <c r="I366" s="9">
        <f t="shared" si="1387"/>
        <v>1199.4703765574295</v>
      </c>
      <c r="J366" s="9">
        <f t="shared" si="1387"/>
        <v>1264.1840901516914</v>
      </c>
      <c r="K366" s="9">
        <f t="shared" si="1387"/>
        <v>1356.4826516721344</v>
      </c>
      <c r="L366" s="9">
        <f t="shared" si="1387"/>
        <v>1457.2569127468073</v>
      </c>
      <c r="M366" s="9">
        <f t="shared" si="1387"/>
        <v>1561.1505137626962</v>
      </c>
      <c r="N366" s="9">
        <f t="shared" si="1387"/>
        <v>1668.235339131458</v>
      </c>
      <c r="O366" s="9">
        <f t="shared" si="1387"/>
        <v>1778.5858767717759</v>
      </c>
      <c r="P366" s="9">
        <f t="shared" si="1387"/>
        <v>1892.2792017175984</v>
      </c>
      <c r="Q366" s="9">
        <f t="shared" si="1387"/>
        <v>2009.3949674665284</v>
      </c>
      <c r="R366" s="9">
        <f t="shared" si="1387"/>
        <v>2136.8938825138175</v>
      </c>
      <c r="S366" s="9">
        <f t="shared" si="1387"/>
        <v>2268.2113151496578</v>
      </c>
      <c r="T366" s="9">
        <f t="shared" si="1387"/>
        <v>2403.4404186890929</v>
      </c>
      <c r="U366" s="9">
        <f t="shared" si="1387"/>
        <v>2542.6770891509418</v>
      </c>
      <c r="V366" s="9">
        <f t="shared" si="1387"/>
        <v>2686.0199902429267</v>
      </c>
      <c r="W366" s="9">
        <f t="shared" si="1387"/>
        <v>2833.570583315211</v>
      </c>
      <c r="X366" s="9">
        <f t="shared" si="1387"/>
        <v>2993.7747627504541</v>
      </c>
      <c r="Y366" s="9">
        <f t="shared" si="1387"/>
        <v>3158.6636666119284</v>
      </c>
      <c r="Z366" s="9">
        <f t="shared" si="1387"/>
        <v>3328.3539650394027</v>
      </c>
      <c r="AA366" s="9">
        <f t="shared" si="1387"/>
        <v>3502.9654414147226</v>
      </c>
      <c r="AB366" s="9">
        <f t="shared" si="1387"/>
        <v>3682.6210466201705</v>
      </c>
      <c r="AC366" s="9">
        <f t="shared" si="1387"/>
        <v>3867.4469569739304</v>
      </c>
      <c r="AD366" s="9">
        <f t="shared" si="1387"/>
        <v>4067.6096283273605</v>
      </c>
      <c r="AE366" s="9">
        <f t="shared" si="1387"/>
        <v>4273.5123466913474</v>
      </c>
      <c r="AF366" s="9">
        <f t="shared" si="1387"/>
        <v>4485.2989006389826</v>
      </c>
      <c r="AG366" s="9">
        <f t="shared" si="1387"/>
        <v>4703.1167434723184</v>
      </c>
      <c r="AH366" s="9">
        <f t="shared" si="1387"/>
        <v>4927.1170717376899</v>
      </c>
      <c r="AI366" s="9">
        <f t="shared" si="1387"/>
        <v>5157.4549069491077</v>
      </c>
      <c r="AJ366" s="9">
        <f t="shared" si="1387"/>
        <v>5406.2877796913936</v>
      </c>
      <c r="AK366" s="9">
        <f t="shared" si="1387"/>
        <v>5662.1354813413127</v>
      </c>
      <c r="AL366" s="9">
        <f t="shared" si="1387"/>
        <v>5925.173682701683</v>
      </c>
      <c r="AM366" s="9">
        <f t="shared" si="1387"/>
        <v>6195.5824356120193</v>
      </c>
      <c r="AN366" s="9">
        <f t="shared" si="1387"/>
        <v>6473.5462747334905</v>
      </c>
      <c r="AO366" s="9">
        <f t="shared" si="1387"/>
        <v>6759.2543225520176</v>
      </c>
      <c r="AP366" s="9">
        <f t="shared" si="1387"/>
        <v>7067.1655734633659</v>
      </c>
      <c r="AQ366" s="9">
        <f t="shared" si="1387"/>
        <v>7383.6239095631599</v>
      </c>
      <c r="AR366" s="9">
        <f t="shared" si="1387"/>
        <v>7708.8427862631806</v>
      </c>
      <c r="AS366" s="9">
        <f t="shared" si="1387"/>
        <v>8043.0409251229203</v>
      </c>
      <c r="AT366" s="9">
        <f t="shared" si="1387"/>
        <v>8300.5194755384382</v>
      </c>
      <c r="AU366" s="9">
        <f t="shared" si="1387"/>
        <v>0</v>
      </c>
      <c r="AV366" s="9">
        <f t="shared" si="1387"/>
        <v>0</v>
      </c>
      <c r="AW366" s="9">
        <f t="shared" si="1387"/>
        <v>0</v>
      </c>
      <c r="AX366" s="9">
        <f t="shared" si="1387"/>
        <v>0</v>
      </c>
      <c r="AY366" s="9">
        <f t="shared" si="1387"/>
        <v>0</v>
      </c>
      <c r="AZ366" s="9">
        <f t="shared" si="1387"/>
        <v>0</v>
      </c>
      <c r="BA366" s="9">
        <f t="shared" si="1387"/>
        <v>0</v>
      </c>
      <c r="BB366" s="9">
        <f t="shared" si="1387"/>
        <v>0</v>
      </c>
      <c r="BC366" s="9">
        <f t="shared" si="1387"/>
        <v>0</v>
      </c>
      <c r="BD366" s="9">
        <f t="shared" si="1387"/>
        <v>0</v>
      </c>
      <c r="BE366" s="9">
        <f t="shared" si="1387"/>
        <v>0</v>
      </c>
      <c r="BF366" s="9">
        <f t="shared" si="1387"/>
        <v>0</v>
      </c>
      <c r="BG366" s="9">
        <f t="shared" si="1387"/>
        <v>0</v>
      </c>
      <c r="BH366" s="9">
        <f t="shared" si="1387"/>
        <v>0</v>
      </c>
      <c r="BI366" s="9">
        <f t="shared" si="1387"/>
        <v>0</v>
      </c>
    </row>
    <row r="367" spans="1:61" outlineLevel="2" x14ac:dyDescent="0.35">
      <c r="C367" t="s">
        <v>258</v>
      </c>
      <c r="D367" s="59" t="s">
        <v>233</v>
      </c>
      <c r="E367" s="30">
        <v>0</v>
      </c>
      <c r="F367" s="9">
        <f t="shared" ref="F367:AP367" si="1388">F326</f>
        <v>0</v>
      </c>
      <c r="G367" s="9">
        <f t="shared" si="1388"/>
        <v>-52.843962365367545</v>
      </c>
      <c r="H367" s="9">
        <f t="shared" si="1388"/>
        <v>-134.89422403716094</v>
      </c>
      <c r="I367" s="9">
        <f t="shared" si="1388"/>
        <v>-244.5907169360822</v>
      </c>
      <c r="J367" s="9">
        <f t="shared" si="1388"/>
        <v>-390.39620690016727</v>
      </c>
      <c r="K367" s="9">
        <f t="shared" si="1388"/>
        <v>-534.29304236862561</v>
      </c>
      <c r="L367" s="9">
        <f t="shared" si="1388"/>
        <v>-681.23202539764316</v>
      </c>
      <c r="M367" s="9">
        <f t="shared" si="1388"/>
        <v>-826.37913733471578</v>
      </c>
      <c r="N367" s="9">
        <f t="shared" si="1388"/>
        <v>-970.27653736904085</v>
      </c>
      <c r="O367" s="9">
        <f t="shared" si="1388"/>
        <v>-1113.4221092973169</v>
      </c>
      <c r="P367" s="9">
        <f t="shared" si="1388"/>
        <v>-1256.2741141872402</v>
      </c>
      <c r="Q367" s="9">
        <f t="shared" si="1388"/>
        <v>-1399.2553843508351</v>
      </c>
      <c r="R367" s="9">
        <f t="shared" si="1388"/>
        <v>-1549.635582692038</v>
      </c>
      <c r="S367" s="9">
        <f t="shared" si="1388"/>
        <v>-1701.1282124641527</v>
      </c>
      <c r="T367" s="9">
        <f t="shared" si="1388"/>
        <v>-1854.0768073694358</v>
      </c>
      <c r="U367" s="9">
        <f t="shared" si="1388"/>
        <v>-2008.8026480046346</v>
      </c>
      <c r="V367" s="9">
        <f t="shared" si="1388"/>
        <v>-2165.6072700990921</v>
      </c>
      <c r="W367" s="9">
        <f t="shared" si="1388"/>
        <v>-2324.7747297388296</v>
      </c>
      <c r="X367" s="9">
        <f t="shared" si="1388"/>
        <v>-2494.9152508234683</v>
      </c>
      <c r="Y367" s="9">
        <f t="shared" si="1388"/>
        <v>-2668.2078468790787</v>
      </c>
      <c r="Z367" s="9">
        <f t="shared" si="1388"/>
        <v>-2844.9022397886642</v>
      </c>
      <c r="AA367" s="9">
        <f t="shared" si="1388"/>
        <v>-3025.2379085276248</v>
      </c>
      <c r="AB367" s="9">
        <f t="shared" si="1388"/>
        <v>-3209.4454644867078</v>
      </c>
      <c r="AC367" s="9">
        <f t="shared" si="1388"/>
        <v>-3397.7478986008168</v>
      </c>
      <c r="AD367" s="9">
        <f t="shared" si="1388"/>
        <v>-3600.3987059395358</v>
      </c>
      <c r="AE367" s="9">
        <f t="shared" si="1388"/>
        <v>-3807.8793999811774</v>
      </c>
      <c r="AF367" s="9">
        <f t="shared" si="1388"/>
        <v>-4020.4040524871612</v>
      </c>
      <c r="AG367" s="9">
        <f t="shared" si="1388"/>
        <v>-4238.1832365675345</v>
      </c>
      <c r="AH367" s="9">
        <f t="shared" si="1388"/>
        <v>-4461.4248081653095</v>
      </c>
      <c r="AI367" s="9">
        <f t="shared" si="1388"/>
        <v>-4690.3346205983962</v>
      </c>
      <c r="AJ367" s="9">
        <f t="shared" si="1388"/>
        <v>-4937.1157783325589</v>
      </c>
      <c r="AK367" s="9">
        <f t="shared" si="1388"/>
        <v>-5190.3289015255859</v>
      </c>
      <c r="AL367" s="9">
        <f t="shared" si="1388"/>
        <v>-5450.1862063097697</v>
      </c>
      <c r="AM367" s="9">
        <f t="shared" si="1388"/>
        <v>-5716.900421981486</v>
      </c>
      <c r="AN367" s="9">
        <f t="shared" si="1388"/>
        <v>-5990.6852668906977</v>
      </c>
      <c r="AO367" s="9">
        <f t="shared" si="1388"/>
        <v>-6271.7558902100373</v>
      </c>
      <c r="AP367" s="9">
        <f t="shared" si="1388"/>
        <v>-6574.5944591698817</v>
      </c>
      <c r="AQ367" s="9">
        <f t="shared" ref="AQ367:BI367" si="1389">AQ326</f>
        <v>-6885.5654477329172</v>
      </c>
      <c r="AR367" s="9">
        <f t="shared" si="1389"/>
        <v>-7204.9005678453213</v>
      </c>
      <c r="AS367" s="9">
        <f t="shared" si="1389"/>
        <v>-7532.8346833679907</v>
      </c>
      <c r="AT367" s="9">
        <f t="shared" si="1389"/>
        <v>-7793.6831707730944</v>
      </c>
      <c r="AU367" s="9">
        <f t="shared" si="1389"/>
        <v>0</v>
      </c>
      <c r="AV367" s="9">
        <f t="shared" si="1389"/>
        <v>0</v>
      </c>
      <c r="AW367" s="9">
        <f t="shared" si="1389"/>
        <v>0</v>
      </c>
      <c r="AX367" s="9">
        <f t="shared" si="1389"/>
        <v>0</v>
      </c>
      <c r="AY367" s="9">
        <f t="shared" si="1389"/>
        <v>0</v>
      </c>
      <c r="AZ367" s="9">
        <f t="shared" si="1389"/>
        <v>0</v>
      </c>
      <c r="BA367" s="9">
        <f t="shared" si="1389"/>
        <v>0</v>
      </c>
      <c r="BB367" s="9">
        <f t="shared" si="1389"/>
        <v>0</v>
      </c>
      <c r="BC367" s="9">
        <f t="shared" si="1389"/>
        <v>0</v>
      </c>
      <c r="BD367" s="9">
        <f t="shared" si="1389"/>
        <v>0</v>
      </c>
      <c r="BE367" s="9">
        <f t="shared" si="1389"/>
        <v>0</v>
      </c>
      <c r="BF367" s="9">
        <f t="shared" si="1389"/>
        <v>0</v>
      </c>
      <c r="BG367" s="9">
        <f t="shared" si="1389"/>
        <v>0</v>
      </c>
      <c r="BH367" s="9">
        <f t="shared" si="1389"/>
        <v>0</v>
      </c>
      <c r="BI367" s="9">
        <f t="shared" si="1389"/>
        <v>0</v>
      </c>
    </row>
    <row r="368" spans="1:61" outlineLevel="2" x14ac:dyDescent="0.35">
      <c r="C368" t="s">
        <v>386</v>
      </c>
      <c r="D368" s="59" t="s">
        <v>233</v>
      </c>
      <c r="E368" s="30">
        <f t="shared" ref="E368:AP368" si="1390">SUM(E357:E361)-SUM(E362:E367)</f>
        <v>0</v>
      </c>
      <c r="F368" s="9">
        <f t="shared" si="1390"/>
        <v>0</v>
      </c>
      <c r="G368" s="9">
        <f t="shared" si="1390"/>
        <v>0</v>
      </c>
      <c r="H368" s="9">
        <f t="shared" si="1390"/>
        <v>0</v>
      </c>
      <c r="I368" s="9">
        <f t="shared" si="1390"/>
        <v>0</v>
      </c>
      <c r="J368" s="9">
        <f t="shared" si="1390"/>
        <v>0</v>
      </c>
      <c r="K368" s="9">
        <f t="shared" si="1390"/>
        <v>0</v>
      </c>
      <c r="L368" s="9">
        <f t="shared" si="1390"/>
        <v>0</v>
      </c>
      <c r="M368" s="9">
        <f t="shared" si="1390"/>
        <v>0</v>
      </c>
      <c r="N368" s="9">
        <f t="shared" si="1390"/>
        <v>0</v>
      </c>
      <c r="O368" s="9">
        <f t="shared" si="1390"/>
        <v>0</v>
      </c>
      <c r="P368" s="9">
        <f t="shared" si="1390"/>
        <v>0</v>
      </c>
      <c r="Q368" s="9">
        <f t="shared" si="1390"/>
        <v>0</v>
      </c>
      <c r="R368" s="9">
        <f t="shared" si="1390"/>
        <v>0</v>
      </c>
      <c r="S368" s="9">
        <f t="shared" si="1390"/>
        <v>0</v>
      </c>
      <c r="T368" s="9">
        <f t="shared" si="1390"/>
        <v>0</v>
      </c>
      <c r="U368" s="9">
        <f t="shared" si="1390"/>
        <v>0</v>
      </c>
      <c r="V368" s="9">
        <f t="shared" si="1390"/>
        <v>0</v>
      </c>
      <c r="W368" s="9">
        <f t="shared" si="1390"/>
        <v>0</v>
      </c>
      <c r="X368" s="9">
        <f t="shared" si="1390"/>
        <v>0</v>
      </c>
      <c r="Y368" s="9">
        <f t="shared" si="1390"/>
        <v>4.5474735088646412E-13</v>
      </c>
      <c r="Z368" s="9">
        <f t="shared" si="1390"/>
        <v>0</v>
      </c>
      <c r="AA368" s="9">
        <f t="shared" si="1390"/>
        <v>0</v>
      </c>
      <c r="AB368" s="9">
        <f t="shared" si="1390"/>
        <v>0</v>
      </c>
      <c r="AC368" s="9">
        <f t="shared" si="1390"/>
        <v>0</v>
      </c>
      <c r="AD368" s="9">
        <f t="shared" si="1390"/>
        <v>0</v>
      </c>
      <c r="AE368" s="9">
        <f t="shared" si="1390"/>
        <v>0</v>
      </c>
      <c r="AF368" s="9">
        <f t="shared" si="1390"/>
        <v>0</v>
      </c>
      <c r="AG368" s="9">
        <f t="shared" si="1390"/>
        <v>0</v>
      </c>
      <c r="AH368" s="9">
        <f t="shared" si="1390"/>
        <v>0</v>
      </c>
      <c r="AI368" s="9">
        <f t="shared" si="1390"/>
        <v>4.5474735088646412E-13</v>
      </c>
      <c r="AJ368" s="9">
        <f t="shared" si="1390"/>
        <v>6.8212102632969618E-13</v>
      </c>
      <c r="AK368" s="9">
        <f t="shared" si="1390"/>
        <v>8.5265128291212022E-13</v>
      </c>
      <c r="AL368" s="9">
        <f t="shared" si="1390"/>
        <v>1.1937117960769683E-12</v>
      </c>
      <c r="AM368" s="9">
        <f t="shared" si="1390"/>
        <v>7.3896444519050419E-13</v>
      </c>
      <c r="AN368" s="9">
        <f t="shared" si="1390"/>
        <v>6.8212102632969618E-13</v>
      </c>
      <c r="AO368" s="9">
        <f t="shared" si="1390"/>
        <v>1.2505552149377763E-12</v>
      </c>
      <c r="AP368" s="9">
        <f t="shared" si="1390"/>
        <v>1.1937117960769683E-12</v>
      </c>
      <c r="AQ368" s="9">
        <f t="shared" ref="AQ368:BI368" si="1391">SUM(AQ357:AQ361)-SUM(AQ362:AQ367)</f>
        <v>-488.05846183024278</v>
      </c>
      <c r="AR368" s="9">
        <f t="shared" si="1391"/>
        <v>-493.94221841785929</v>
      </c>
      <c r="AS368" s="9">
        <f t="shared" si="1391"/>
        <v>-500.20624175492958</v>
      </c>
      <c r="AT368" s="9">
        <f t="shared" si="1391"/>
        <v>-506.83630476534381</v>
      </c>
      <c r="AU368" s="9">
        <f t="shared" si="1391"/>
        <v>0</v>
      </c>
      <c r="AV368" s="9">
        <f t="shared" si="1391"/>
        <v>0</v>
      </c>
      <c r="AW368" s="9">
        <f t="shared" si="1391"/>
        <v>0</v>
      </c>
      <c r="AX368" s="9">
        <f t="shared" si="1391"/>
        <v>0</v>
      </c>
      <c r="AY368" s="9">
        <f t="shared" si="1391"/>
        <v>0</v>
      </c>
      <c r="AZ368" s="9">
        <f t="shared" si="1391"/>
        <v>0</v>
      </c>
      <c r="BA368" s="9">
        <f t="shared" si="1391"/>
        <v>0</v>
      </c>
      <c r="BB368" s="9">
        <f t="shared" si="1391"/>
        <v>0</v>
      </c>
      <c r="BC368" s="9">
        <f t="shared" si="1391"/>
        <v>0</v>
      </c>
      <c r="BD368" s="9">
        <f t="shared" si="1391"/>
        <v>0</v>
      </c>
      <c r="BE368" s="9">
        <f t="shared" si="1391"/>
        <v>0</v>
      </c>
      <c r="BF368" s="9">
        <f t="shared" si="1391"/>
        <v>0</v>
      </c>
      <c r="BG368" s="9">
        <f t="shared" si="1391"/>
        <v>0</v>
      </c>
      <c r="BH368" s="9">
        <f t="shared" si="1391"/>
        <v>0</v>
      </c>
      <c r="BI368" s="9">
        <f t="shared" si="1391"/>
        <v>0</v>
      </c>
    </row>
    <row r="369" spans="3:42" outlineLevel="2" x14ac:dyDescent="0.35">
      <c r="C369" s="56" t="s">
        <v>387</v>
      </c>
      <c r="D369" s="59" t="s">
        <v>233</v>
      </c>
      <c r="E369" s="106">
        <f>SUM(F368:AP368)</f>
        <v>7.503331289626658E-12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</row>
    <row r="370" spans="3:42" outlineLevel="2" x14ac:dyDescent="0.35"/>
    <row r="371" spans="3:42" x14ac:dyDescent="0.35"/>
    <row r="372" spans="3:42" x14ac:dyDescent="0.3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A08F-B107-4ECD-96BC-A8D89A351E30}">
  <dimension ref="A1:BE233"/>
  <sheetViews>
    <sheetView topLeftCell="A95" workbookViewId="0">
      <selection activeCell="D171" sqref="D171"/>
    </sheetView>
  </sheetViews>
  <sheetFormatPr defaultColWidth="0" defaultRowHeight="14.5" zeroHeight="1" x14ac:dyDescent="0.35"/>
  <cols>
    <col min="1" max="1" width="3.453125" style="7" customWidth="1"/>
    <col min="2" max="3" width="3.54296875" style="7" customWidth="1"/>
    <col min="4" max="4" width="61" bestFit="1" customWidth="1"/>
    <col min="5" max="6" width="20.54296875" bestFit="1" customWidth="1"/>
    <col min="7" max="7" width="21.453125" bestFit="1" customWidth="1"/>
    <col min="8" max="11" width="20.54296875" bestFit="1" customWidth="1"/>
    <col min="12" max="12" width="22.54296875" hidden="1" customWidth="1"/>
    <col min="13" max="13" width="18.7265625" hidden="1" customWidth="1"/>
    <col min="14" max="18" width="11.54296875" hidden="1" customWidth="1"/>
    <col min="19" max="19" width="16.26953125" hidden="1" customWidth="1"/>
    <col min="20" max="21" width="11.54296875" hidden="1" customWidth="1"/>
    <col min="22" max="31" width="10.54296875" hidden="1" customWidth="1"/>
    <col min="32" max="38" width="9.1796875" hidden="1" customWidth="1"/>
    <col min="39" max="46" width="8.1796875" hidden="1" customWidth="1"/>
    <col min="47" max="16384" width="9.1796875" hidden="1"/>
  </cols>
  <sheetData>
    <row r="1" spans="1:57" s="16" customFormat="1" ht="43.5" customHeight="1" x14ac:dyDescent="0.6">
      <c r="A1" s="16" t="s">
        <v>397</v>
      </c>
      <c r="B1" s="17"/>
      <c r="C1" s="17"/>
      <c r="D1" s="25"/>
    </row>
    <row r="2" spans="1:57" x14ac:dyDescent="0.35"/>
    <row r="3" spans="1:57" s="29" customFormat="1" x14ac:dyDescent="0.35">
      <c r="A3" s="7" t="s">
        <v>398</v>
      </c>
      <c r="B3" s="7"/>
      <c r="C3" s="7"/>
      <c r="D3"/>
      <c r="E3" s="29">
        <v>2018</v>
      </c>
      <c r="F3" s="29">
        <v>2019</v>
      </c>
      <c r="G3" s="29">
        <v>2020</v>
      </c>
      <c r="H3" s="29">
        <v>2021</v>
      </c>
      <c r="I3" s="29">
        <v>2022</v>
      </c>
      <c r="J3" s="29">
        <v>2023</v>
      </c>
      <c r="K3" s="29">
        <v>2024</v>
      </c>
    </row>
    <row r="4" spans="1:57" x14ac:dyDescent="0.35">
      <c r="A4" s="7" t="s">
        <v>399</v>
      </c>
      <c r="E4" s="9" t="s">
        <v>25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48" customFormat="1" x14ac:dyDescent="0.35">
      <c r="A5" s="50" t="s">
        <v>623</v>
      </c>
      <c r="B5" s="50"/>
      <c r="C5" s="50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35">
      <c r="B6" s="7" t="s">
        <v>400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x14ac:dyDescent="0.35">
      <c r="C7" s="7" t="s">
        <v>401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</row>
    <row r="8" spans="1:57" x14ac:dyDescent="0.35">
      <c r="D8" t="s">
        <v>402</v>
      </c>
      <c r="E8" s="24">
        <v>669797607701</v>
      </c>
      <c r="F8" s="24">
        <v>327425545612</v>
      </c>
      <c r="G8" s="24">
        <v>106035763809.53</v>
      </c>
      <c r="H8" s="24">
        <v>64648059812.019997</v>
      </c>
      <c r="I8" s="24">
        <v>63476983970.589996</v>
      </c>
      <c r="J8" s="24">
        <v>47500605184.620003</v>
      </c>
      <c r="K8" s="24">
        <v>36799102651.290001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x14ac:dyDescent="0.35">
      <c r="D9" t="s">
        <v>403</v>
      </c>
      <c r="E9" s="24">
        <v>11817075792</v>
      </c>
      <c r="F9" s="24">
        <v>12837028210</v>
      </c>
      <c r="G9" s="24">
        <v>25952682220.07</v>
      </c>
      <c r="H9" s="24">
        <v>15342441874.469999</v>
      </c>
      <c r="I9" s="24">
        <v>27519116937.540001</v>
      </c>
      <c r="J9" s="24">
        <v>20931005179.400002</v>
      </c>
      <c r="K9" s="24">
        <v>11528402557.57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</row>
    <row r="10" spans="1:57" x14ac:dyDescent="0.35">
      <c r="D10" t="s">
        <v>404</v>
      </c>
      <c r="E10" s="24">
        <v>34622592794</v>
      </c>
      <c r="F10" s="24">
        <v>2151597459</v>
      </c>
      <c r="G10" s="24">
        <v>102389885037.03999</v>
      </c>
      <c r="H10" s="24">
        <v>488175026.20999998</v>
      </c>
      <c r="I10" s="24">
        <v>955687770.71000004</v>
      </c>
      <c r="J10" s="24">
        <v>19195041533.18</v>
      </c>
      <c r="K10" s="24">
        <v>2266965651.4699998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spans="1:57" x14ac:dyDescent="0.35">
      <c r="D11" t="s">
        <v>405</v>
      </c>
      <c r="E11" s="24">
        <v>7265382814</v>
      </c>
      <c r="F11" s="24">
        <v>7346307993</v>
      </c>
      <c r="G11" s="24">
        <v>7146099921.1000004</v>
      </c>
      <c r="H11" s="24">
        <v>48818636942.540001</v>
      </c>
      <c r="I11" s="24">
        <v>5769714899.7200003</v>
      </c>
      <c r="J11" s="24">
        <v>3804140984.5300002</v>
      </c>
      <c r="K11" s="24">
        <v>5050207981.1099997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</row>
    <row r="12" spans="1:57" x14ac:dyDescent="0.35">
      <c r="D12" t="s">
        <v>406</v>
      </c>
      <c r="E12" s="24">
        <v>0</v>
      </c>
      <c r="F12" s="24">
        <v>0</v>
      </c>
      <c r="G12" s="24">
        <v>0</v>
      </c>
      <c r="H12" s="24">
        <v>0</v>
      </c>
      <c r="I12" s="24"/>
      <c r="J12" s="24"/>
      <c r="K12" s="24"/>
    </row>
    <row r="13" spans="1:57" x14ac:dyDescent="0.35">
      <c r="D13" t="s">
        <v>407</v>
      </c>
      <c r="E13" s="24">
        <v>0</v>
      </c>
      <c r="F13" s="24">
        <v>0</v>
      </c>
      <c r="G13" s="24">
        <v>0</v>
      </c>
      <c r="H13" s="24">
        <v>0</v>
      </c>
      <c r="I13" s="24"/>
      <c r="J13" s="24"/>
      <c r="K13" s="24"/>
    </row>
    <row r="14" spans="1:57" x14ac:dyDescent="0.35">
      <c r="D14" t="s">
        <v>408</v>
      </c>
      <c r="E14" s="24">
        <v>215864953598</v>
      </c>
      <c r="F14" s="24">
        <v>288994066240</v>
      </c>
      <c r="G14" s="24">
        <v>305345018824.83002</v>
      </c>
      <c r="H14" s="24">
        <v>414956675473.72998</v>
      </c>
      <c r="I14" s="24">
        <v>481333536396.85999</v>
      </c>
      <c r="J14" s="24">
        <v>592511564454.76001</v>
      </c>
      <c r="K14" s="24">
        <v>605359487916.22998</v>
      </c>
    </row>
    <row r="15" spans="1:57" x14ac:dyDescent="0.35">
      <c r="D15" t="s">
        <v>409</v>
      </c>
      <c r="E15" s="24">
        <v>115003376471</v>
      </c>
      <c r="F15" s="24">
        <v>81707970987</v>
      </c>
      <c r="G15" s="24">
        <v>73066772957.929993</v>
      </c>
      <c r="H15" s="24">
        <v>92179037617.100006</v>
      </c>
      <c r="I15" s="24">
        <v>75854602037.410004</v>
      </c>
      <c r="J15" s="24">
        <v>56809356118.599998</v>
      </c>
      <c r="K15" s="24">
        <v>55374066665.550003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57" x14ac:dyDescent="0.35">
      <c r="D16" t="s">
        <v>410</v>
      </c>
      <c r="E16" s="24">
        <v>0</v>
      </c>
      <c r="F16" s="24">
        <v>0</v>
      </c>
      <c r="G16" s="24">
        <v>0</v>
      </c>
      <c r="H16" s="24">
        <v>0</v>
      </c>
      <c r="I16" s="24"/>
      <c r="J16" s="24"/>
      <c r="K16" s="2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</row>
    <row r="17" spans="2:57" x14ac:dyDescent="0.35">
      <c r="D17" t="s">
        <v>411</v>
      </c>
      <c r="E17" s="24">
        <v>0</v>
      </c>
      <c r="F17" s="24">
        <v>4357900000</v>
      </c>
      <c r="G17" s="24">
        <v>1568900000</v>
      </c>
      <c r="H17" s="24">
        <v>336000000</v>
      </c>
      <c r="I17" s="24">
        <v>336000000</v>
      </c>
      <c r="J17" s="24">
        <v>336000000</v>
      </c>
      <c r="K17" s="24">
        <v>527527625.13999999</v>
      </c>
    </row>
    <row r="18" spans="2:57" x14ac:dyDescent="0.35">
      <c r="C18" s="7" t="s">
        <v>412</v>
      </c>
      <c r="E18" s="24">
        <v>1054370989170</v>
      </c>
      <c r="F18" s="24">
        <v>724820416501</v>
      </c>
      <c r="G18" s="24">
        <v>621505122770.5</v>
      </c>
      <c r="H18" s="24">
        <v>636769026746.06995</v>
      </c>
      <c r="I18" s="24">
        <v>655245642012.83008</v>
      </c>
      <c r="J18" s="24">
        <v>741087713455.08997</v>
      </c>
      <c r="K18" s="24">
        <v>716905761048.35999</v>
      </c>
    </row>
    <row r="19" spans="2:57" x14ac:dyDescent="0.35">
      <c r="C19" s="7" t="s">
        <v>413</v>
      </c>
      <c r="E19" s="24"/>
      <c r="F19" s="24"/>
      <c r="G19" s="24"/>
      <c r="H19" s="24"/>
      <c r="I19" s="24"/>
      <c r="J19" s="24"/>
      <c r="K19" s="24"/>
    </row>
    <row r="20" spans="2:57" x14ac:dyDescent="0.35">
      <c r="D20" t="s">
        <v>414</v>
      </c>
      <c r="E20" s="24">
        <v>1255875149530</v>
      </c>
      <c r="F20" s="24">
        <v>1353322975172</v>
      </c>
      <c r="G20" s="24">
        <v>2281858547500.4302</v>
      </c>
      <c r="H20" s="24">
        <v>2464827989682.1602</v>
      </c>
      <c r="I20" s="24">
        <v>2546798195907.8701</v>
      </c>
      <c r="J20" s="24">
        <v>2492571730930.5601</v>
      </c>
      <c r="K20" s="24">
        <v>2923619694058.1602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</row>
    <row r="21" spans="2:57" x14ac:dyDescent="0.35">
      <c r="D21" t="s">
        <v>415</v>
      </c>
      <c r="E21" s="24">
        <v>5464454749</v>
      </c>
      <c r="F21" s="24">
        <v>5873692403</v>
      </c>
      <c r="G21" s="24">
        <v>2482332314812.71</v>
      </c>
      <c r="H21" s="24">
        <v>2482700523939.4502</v>
      </c>
      <c r="I21" s="24">
        <v>2481370504189.5</v>
      </c>
      <c r="J21" s="24">
        <v>2480787302520.96</v>
      </c>
      <c r="K21" s="24">
        <v>2481453520095.2998</v>
      </c>
    </row>
    <row r="22" spans="2:57" x14ac:dyDescent="0.35">
      <c r="D22" t="s">
        <v>416</v>
      </c>
      <c r="E22" s="24">
        <v>0</v>
      </c>
      <c r="F22" s="24">
        <v>0</v>
      </c>
      <c r="G22" s="24">
        <v>0</v>
      </c>
      <c r="H22" s="24">
        <v>0</v>
      </c>
      <c r="I22" s="24"/>
      <c r="J22" s="24"/>
      <c r="K22" s="2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</row>
    <row r="23" spans="2:57" x14ac:dyDescent="0.35">
      <c r="D23" t="s">
        <v>417</v>
      </c>
      <c r="E23" s="24">
        <v>15131416298</v>
      </c>
      <c r="F23" s="24">
        <v>7350144831</v>
      </c>
      <c r="G23" s="24">
        <v>7383888061.6400003</v>
      </c>
      <c r="H23" s="24">
        <v>8563097755.2600002</v>
      </c>
      <c r="I23" s="24">
        <v>12389502397.01</v>
      </c>
      <c r="J23" s="24">
        <v>60034852802.269997</v>
      </c>
      <c r="K23" s="24">
        <v>60746826142.650002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2:57" x14ac:dyDescent="0.35">
      <c r="D24" t="s">
        <v>418</v>
      </c>
      <c r="E24" s="24">
        <v>28434919453</v>
      </c>
      <c r="F24" s="24">
        <v>52048821413</v>
      </c>
      <c r="G24" s="24">
        <v>56734435450.349998</v>
      </c>
      <c r="H24" s="24">
        <v>71541418478.550003</v>
      </c>
      <c r="I24" s="24">
        <v>37806593519.050003</v>
      </c>
      <c r="J24" s="24">
        <v>58920951808.260002</v>
      </c>
      <c r="K24" s="24">
        <v>76252598868.119995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</row>
    <row r="25" spans="2:57" x14ac:dyDescent="0.35">
      <c r="D25" t="s">
        <v>419</v>
      </c>
      <c r="E25" s="24">
        <v>49325628873</v>
      </c>
      <c r="F25" s="24">
        <v>41558996471</v>
      </c>
      <c r="G25" s="24">
        <v>48507228776.150002</v>
      </c>
      <c r="H25" s="24">
        <v>72847245676.229996</v>
      </c>
      <c r="I25" s="24">
        <v>100151186709.73</v>
      </c>
      <c r="J25" s="24">
        <v>107615809053</v>
      </c>
      <c r="K25" s="24">
        <v>112721091075.41</v>
      </c>
    </row>
    <row r="26" spans="2:57" x14ac:dyDescent="0.35">
      <c r="D26" t="s">
        <v>420</v>
      </c>
      <c r="E26" s="24">
        <v>1287860000</v>
      </c>
      <c r="F26" s="24">
        <v>851864790</v>
      </c>
      <c r="G26" s="24">
        <v>778910310.09000003</v>
      </c>
      <c r="H26" s="24">
        <v>708655830.09000003</v>
      </c>
      <c r="I26" s="24">
        <v>615717457.09000003</v>
      </c>
      <c r="J26" s="24">
        <v>575486893.09000003</v>
      </c>
      <c r="K26" s="24">
        <v>1287860000.0899999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</row>
    <row r="27" spans="2:57" x14ac:dyDescent="0.35">
      <c r="D27" t="s">
        <v>421</v>
      </c>
      <c r="E27" s="24">
        <v>35628647104</v>
      </c>
      <c r="F27" s="24">
        <v>32478938872</v>
      </c>
      <c r="G27" s="24">
        <v>34526665241.25</v>
      </c>
      <c r="H27" s="24">
        <v>35167000167.43</v>
      </c>
      <c r="I27" s="24">
        <v>38692322851.290001</v>
      </c>
      <c r="J27" s="24">
        <v>300690628692.46002</v>
      </c>
      <c r="K27" s="24">
        <v>298162535497.15002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</row>
    <row r="28" spans="2:57" x14ac:dyDescent="0.35">
      <c r="D28" t="s">
        <v>422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</row>
    <row r="29" spans="2:57" x14ac:dyDescent="0.35">
      <c r="D29" t="s">
        <v>423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2:57" x14ac:dyDescent="0.35">
      <c r="C30" s="7" t="s">
        <v>424</v>
      </c>
      <c r="E30" s="24">
        <v>1391148076007</v>
      </c>
      <c r="F30" s="24">
        <v>1493485433952</v>
      </c>
      <c r="G30" s="24">
        <v>4912121990152.6201</v>
      </c>
      <c r="H30" s="24">
        <v>5136355931529.1699</v>
      </c>
      <c r="I30" s="24">
        <v>5217824023031.54</v>
      </c>
      <c r="J30" s="24">
        <v>5501196762700.5986</v>
      </c>
      <c r="K30" s="24">
        <v>5954244125736.8809</v>
      </c>
    </row>
    <row r="31" spans="2:57" x14ac:dyDescent="0.35">
      <c r="B31" s="7" t="s">
        <v>425</v>
      </c>
      <c r="E31" s="24">
        <v>2445519065177</v>
      </c>
      <c r="F31" s="24">
        <v>2218305850453</v>
      </c>
      <c r="G31" s="24">
        <v>5533627112923.1201</v>
      </c>
      <c r="H31" s="24">
        <v>5773124958275.2402</v>
      </c>
      <c r="I31" s="24">
        <v>5873069665044.3701</v>
      </c>
      <c r="J31" s="24">
        <v>6242284476155.6885</v>
      </c>
      <c r="K31" s="24">
        <v>6671149886785.2412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</row>
    <row r="32" spans="2:57" x14ac:dyDescent="0.35">
      <c r="B32" s="7" t="s">
        <v>426</v>
      </c>
      <c r="E32" s="24"/>
      <c r="F32" s="24"/>
      <c r="G32" s="24"/>
      <c r="H32" s="24"/>
      <c r="I32" s="24"/>
      <c r="J32" s="24"/>
      <c r="K32" s="2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3:57" x14ac:dyDescent="0.35">
      <c r="C33" s="7" t="s">
        <v>427</v>
      </c>
      <c r="E33" s="24"/>
      <c r="F33" s="24"/>
      <c r="G33" s="24"/>
      <c r="H33" s="24"/>
      <c r="I33" s="24"/>
      <c r="J33" s="24"/>
      <c r="K33" s="2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</row>
    <row r="34" spans="3:57" x14ac:dyDescent="0.35">
      <c r="D34" t="s">
        <v>428</v>
      </c>
      <c r="E34" s="24">
        <v>27758670667</v>
      </c>
      <c r="F34" s="24">
        <v>49372917156</v>
      </c>
      <c r="G34" s="24">
        <v>77554537755.339996</v>
      </c>
      <c r="H34" s="24">
        <v>113643706195.44</v>
      </c>
      <c r="I34" s="24">
        <v>113997107432.13</v>
      </c>
      <c r="J34" s="24">
        <v>111476635215.09</v>
      </c>
      <c r="K34" s="24">
        <v>177997053720.12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</row>
    <row r="35" spans="3:57" x14ac:dyDescent="0.35">
      <c r="D35" t="s">
        <v>429</v>
      </c>
      <c r="E35" s="24">
        <v>17689860424</v>
      </c>
      <c r="F35" s="24">
        <v>24313870070</v>
      </c>
      <c r="G35" s="24">
        <v>28475451764.150002</v>
      </c>
      <c r="H35" s="24">
        <v>25359954903.040001</v>
      </c>
      <c r="I35" s="24">
        <v>32599160221.439999</v>
      </c>
      <c r="J35" s="24">
        <v>34079351874.73</v>
      </c>
      <c r="K35" s="24">
        <v>38406409691.900002</v>
      </c>
    </row>
    <row r="36" spans="3:57" x14ac:dyDescent="0.35">
      <c r="D36" t="s">
        <v>430</v>
      </c>
      <c r="E36" s="24">
        <v>157524046518</v>
      </c>
      <c r="F36" s="24">
        <v>30959106924</v>
      </c>
      <c r="G36" s="24">
        <v>11220131815.610001</v>
      </c>
      <c r="H36" s="24">
        <v>119426297311.39</v>
      </c>
      <c r="I36" s="24">
        <v>161909391930.54001</v>
      </c>
      <c r="J36" s="24">
        <v>4456378017.2299995</v>
      </c>
      <c r="K36" s="24">
        <v>106241265052.33</v>
      </c>
    </row>
    <row r="37" spans="3:57" x14ac:dyDescent="0.35">
      <c r="D37" t="s">
        <v>431</v>
      </c>
      <c r="E37" s="24">
        <v>0</v>
      </c>
      <c r="F37" s="24">
        <v>123048200</v>
      </c>
      <c r="G37" s="24">
        <v>1195738350.4400001</v>
      </c>
      <c r="H37" s="24">
        <v>464823781.64999998</v>
      </c>
      <c r="I37" s="24">
        <v>0</v>
      </c>
      <c r="J37" s="24">
        <v>0</v>
      </c>
      <c r="K37" s="24">
        <v>0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3:57" x14ac:dyDescent="0.35">
      <c r="D38" t="s">
        <v>432</v>
      </c>
      <c r="E38" s="24">
        <v>131353129286</v>
      </c>
      <c r="F38" s="24">
        <v>0</v>
      </c>
      <c r="G38" s="24">
        <v>0</v>
      </c>
      <c r="H38" s="24">
        <v>115605984621.88</v>
      </c>
      <c r="I38" s="24">
        <v>239299200000</v>
      </c>
      <c r="J38" s="24">
        <v>342059000000</v>
      </c>
      <c r="K38" s="24">
        <v>342031799863.14001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3:57" x14ac:dyDescent="0.35">
      <c r="D39" t="s">
        <v>433</v>
      </c>
      <c r="E39" s="24">
        <v>254578820</v>
      </c>
      <c r="F39" s="24">
        <v>0</v>
      </c>
      <c r="G39" s="24">
        <v>0</v>
      </c>
      <c r="H39" s="24">
        <v>53385742.619999997</v>
      </c>
      <c r="I39" s="24">
        <v>1894530310.0899999</v>
      </c>
      <c r="J39" s="24">
        <v>1378394824.1099999</v>
      </c>
      <c r="K39" s="24">
        <v>581318789.55999994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3:57" x14ac:dyDescent="0.35">
      <c r="D40" t="s">
        <v>434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</row>
    <row r="41" spans="3:57" x14ac:dyDescent="0.35">
      <c r="D41" t="s">
        <v>435</v>
      </c>
      <c r="E41" s="24">
        <v>38572691188</v>
      </c>
      <c r="F41" s="24">
        <v>29544166407</v>
      </c>
      <c r="G41" s="24">
        <v>51567935517.900002</v>
      </c>
      <c r="H41" s="24">
        <v>152945519787.85999</v>
      </c>
      <c r="I41" s="24">
        <v>35497136446.370003</v>
      </c>
      <c r="J41" s="24">
        <v>111981533413.88</v>
      </c>
      <c r="K41" s="24">
        <v>167981050813.48001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3:57" x14ac:dyDescent="0.35">
      <c r="D42" t="s">
        <v>436</v>
      </c>
      <c r="E42" s="24">
        <v>308326336000</v>
      </c>
      <c r="F42" s="24">
        <v>30834885831</v>
      </c>
      <c r="G42" s="24">
        <v>33746399363.700001</v>
      </c>
      <c r="H42" s="24">
        <v>41619209549</v>
      </c>
      <c r="I42" s="24">
        <v>47381573983</v>
      </c>
      <c r="J42" s="24">
        <v>55759782285</v>
      </c>
      <c r="K42" s="24">
        <v>57061878802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3:57" x14ac:dyDescent="0.35">
      <c r="D43" t="s">
        <v>437</v>
      </c>
      <c r="E43" s="24">
        <v>12553396285</v>
      </c>
      <c r="F43" s="24">
        <v>13168957133</v>
      </c>
      <c r="G43" s="24">
        <v>23060687560.860001</v>
      </c>
      <c r="H43" s="24">
        <v>183414431612</v>
      </c>
      <c r="I43" s="24">
        <v>48501441558.639999</v>
      </c>
      <c r="J43" s="24">
        <v>49078849918.019997</v>
      </c>
      <c r="K43" s="24">
        <v>45396307419.709999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3:57" x14ac:dyDescent="0.35">
      <c r="D44" t="s">
        <v>438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/>
    </row>
    <row r="45" spans="3:57" x14ac:dyDescent="0.35">
      <c r="C45" s="7" t="s">
        <v>439</v>
      </c>
      <c r="E45" s="24">
        <v>694032709188</v>
      </c>
      <c r="F45" s="24">
        <v>178316951721</v>
      </c>
      <c r="G45" s="24">
        <v>226820882128</v>
      </c>
      <c r="H45" s="24">
        <v>752533313504.88</v>
      </c>
      <c r="I45" s="24">
        <v>681079541882.21008</v>
      </c>
      <c r="J45" s="24">
        <v>710269925548.06006</v>
      </c>
      <c r="K45" s="24">
        <v>935697084152.23999</v>
      </c>
    </row>
    <row r="46" spans="3:57" x14ac:dyDescent="0.35">
      <c r="C46" s="7" t="s">
        <v>440</v>
      </c>
      <c r="E46" s="24"/>
      <c r="F46" s="24"/>
      <c r="G46" s="24"/>
      <c r="H46" s="24"/>
      <c r="I46" s="24"/>
      <c r="J46" s="24"/>
      <c r="K46" s="24"/>
    </row>
    <row r="47" spans="3:57" x14ac:dyDescent="0.35">
      <c r="D47" t="s">
        <v>441</v>
      </c>
      <c r="E47" s="24">
        <v>36208004000</v>
      </c>
      <c r="F47" s="24">
        <v>0</v>
      </c>
      <c r="G47" s="24">
        <v>0</v>
      </c>
      <c r="H47" s="24">
        <v>0</v>
      </c>
      <c r="I47" s="24">
        <v>0</v>
      </c>
      <c r="J47" s="24"/>
      <c r="K47" s="2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</row>
    <row r="48" spans="3:57" x14ac:dyDescent="0.35">
      <c r="D48" t="s">
        <v>436</v>
      </c>
      <c r="E48" s="24">
        <v>150403859083</v>
      </c>
      <c r="F48" s="24">
        <v>161149301678</v>
      </c>
      <c r="G48" s="24">
        <v>188843157677.16</v>
      </c>
      <c r="H48" s="24">
        <v>237927969442.41</v>
      </c>
      <c r="I48" s="24">
        <v>266798717264.56</v>
      </c>
      <c r="J48" s="24">
        <v>263981690647.85999</v>
      </c>
      <c r="K48" s="24">
        <v>257888721307.32999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</row>
    <row r="49" spans="2:57" x14ac:dyDescent="0.35">
      <c r="D49" t="s">
        <v>442</v>
      </c>
      <c r="E49" s="24">
        <v>0</v>
      </c>
      <c r="F49" s="24">
        <v>0</v>
      </c>
      <c r="G49" s="24">
        <v>0</v>
      </c>
      <c r="H49" s="24">
        <v>0</v>
      </c>
      <c r="I49" s="24"/>
      <c r="J49" s="24"/>
      <c r="K49" s="24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</row>
    <row r="50" spans="2:57" x14ac:dyDescent="0.35">
      <c r="D50" t="s">
        <v>443</v>
      </c>
      <c r="E50" s="24">
        <v>0</v>
      </c>
      <c r="F50" s="24">
        <v>0</v>
      </c>
      <c r="G50" s="24">
        <v>0</v>
      </c>
      <c r="H50" s="24">
        <v>0</v>
      </c>
      <c r="I50" s="24">
        <v>86174688101.690002</v>
      </c>
      <c r="J50" s="24">
        <v>73433563315.559998</v>
      </c>
      <c r="K50" s="24">
        <v>59175515162</v>
      </c>
    </row>
    <row r="51" spans="2:57" x14ac:dyDescent="0.35">
      <c r="D51" t="s">
        <v>444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/>
    </row>
    <row r="52" spans="2:57" x14ac:dyDescent="0.35">
      <c r="D52" t="s">
        <v>445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/>
    </row>
    <row r="53" spans="2:57" x14ac:dyDescent="0.35">
      <c r="D53" t="s">
        <v>446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/>
    </row>
    <row r="54" spans="2:57" x14ac:dyDescent="0.35">
      <c r="C54" s="7" t="s">
        <v>447</v>
      </c>
      <c r="E54" s="24">
        <v>186611863083</v>
      </c>
      <c r="F54" s="24">
        <v>161149301678</v>
      </c>
      <c r="G54" s="24">
        <v>188843157677.16</v>
      </c>
      <c r="H54" s="24">
        <v>237927969442.41</v>
      </c>
      <c r="I54" s="24">
        <v>352973405366.25</v>
      </c>
      <c r="J54" s="24">
        <v>337415253963.41998</v>
      </c>
      <c r="K54" s="24">
        <v>317064236469.32996</v>
      </c>
    </row>
    <row r="55" spans="2:57" x14ac:dyDescent="0.35">
      <c r="B55" s="7" t="s">
        <v>448</v>
      </c>
      <c r="E55" s="24">
        <v>880644572271</v>
      </c>
      <c r="F55" s="24">
        <v>339466253399</v>
      </c>
      <c r="G55" s="24">
        <v>415664039805.16003</v>
      </c>
      <c r="H55" s="24">
        <v>990461282947.29004</v>
      </c>
      <c r="I55" s="24">
        <v>1034052947248.4601</v>
      </c>
      <c r="J55" s="24">
        <v>1047685179511.48</v>
      </c>
      <c r="K55" s="24">
        <v>1252761320621.5698</v>
      </c>
    </row>
    <row r="56" spans="2:57" x14ac:dyDescent="0.35">
      <c r="B56" s="7" t="s">
        <v>449</v>
      </c>
      <c r="E56" s="24"/>
      <c r="F56" s="24"/>
      <c r="G56" s="24"/>
      <c r="H56" s="24"/>
      <c r="I56" s="24"/>
      <c r="J56" s="24"/>
      <c r="K56" s="24"/>
    </row>
    <row r="57" spans="2:57" x14ac:dyDescent="0.35">
      <c r="D57" t="s">
        <v>450</v>
      </c>
      <c r="E57" s="24">
        <v>1355744169</v>
      </c>
      <c r="F57" s="24">
        <v>2658321900</v>
      </c>
      <c r="G57" s="24">
        <v>2658321900</v>
      </c>
      <c r="H57" s="24">
        <v>2658321900</v>
      </c>
      <c r="I57" s="24">
        <v>2658321900</v>
      </c>
      <c r="J57" s="24">
        <v>2658321900</v>
      </c>
      <c r="K57" s="24">
        <v>2658321900</v>
      </c>
    </row>
    <row r="58" spans="2:57" x14ac:dyDescent="0.35">
      <c r="D58" t="s">
        <v>451</v>
      </c>
      <c r="E58" s="24">
        <v>1302577731</v>
      </c>
      <c r="F58" s="24">
        <v>0</v>
      </c>
      <c r="G58" s="24">
        <v>0</v>
      </c>
      <c r="H58" s="24">
        <v>0</v>
      </c>
      <c r="I58" s="24">
        <v>0</v>
      </c>
      <c r="J58" s="24"/>
      <c r="K58" s="24"/>
    </row>
    <row r="59" spans="2:57" x14ac:dyDescent="0.35">
      <c r="D59" t="s">
        <v>452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/>
      <c r="K59" s="24"/>
    </row>
    <row r="60" spans="2:57" x14ac:dyDescent="0.35">
      <c r="D60" t="s">
        <v>453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/>
      <c r="K60" s="24"/>
    </row>
    <row r="61" spans="2:57" x14ac:dyDescent="0.35">
      <c r="D61" t="s">
        <v>454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/>
      <c r="K61" s="24"/>
    </row>
    <row r="62" spans="2:57" x14ac:dyDescent="0.35">
      <c r="D62" t="s">
        <v>455</v>
      </c>
      <c r="E62" s="24">
        <v>189056054617</v>
      </c>
      <c r="F62" s="24">
        <v>180882935839</v>
      </c>
      <c r="G62" s="24">
        <v>828350189857.56995</v>
      </c>
      <c r="H62" s="24">
        <v>800832767774.58997</v>
      </c>
      <c r="I62" s="24">
        <v>483770162923.12</v>
      </c>
      <c r="J62" s="24">
        <v>477796557719.90002</v>
      </c>
      <c r="K62" s="24">
        <v>477667116719.90002</v>
      </c>
    </row>
    <row r="63" spans="2:57" x14ac:dyDescent="0.35">
      <c r="D63" t="s">
        <v>456</v>
      </c>
      <c r="E63" s="24">
        <v>0</v>
      </c>
      <c r="F63" s="24">
        <v>0</v>
      </c>
      <c r="G63" s="24">
        <v>0</v>
      </c>
      <c r="H63" s="24">
        <v>0</v>
      </c>
      <c r="I63" s="24"/>
      <c r="J63" s="24"/>
      <c r="K63" s="24"/>
    </row>
    <row r="64" spans="2:57" x14ac:dyDescent="0.35">
      <c r="D64" t="s">
        <v>457</v>
      </c>
      <c r="E64" s="24">
        <v>0</v>
      </c>
      <c r="F64" s="24">
        <v>0</v>
      </c>
      <c r="G64" s="24">
        <v>0</v>
      </c>
      <c r="H64" s="24">
        <v>0</v>
      </c>
      <c r="I64" s="24"/>
      <c r="J64" s="24"/>
      <c r="K64" s="24"/>
    </row>
    <row r="65" spans="1:11" x14ac:dyDescent="0.35">
      <c r="D65" t="s">
        <v>458</v>
      </c>
      <c r="E65" s="24">
        <v>0</v>
      </c>
      <c r="F65" s="24">
        <v>0</v>
      </c>
      <c r="G65" s="24">
        <v>2473982832000</v>
      </c>
      <c r="H65" s="24">
        <v>2473982832000</v>
      </c>
      <c r="I65" s="24">
        <v>2475166939337</v>
      </c>
      <c r="J65" s="24">
        <v>2475166939337</v>
      </c>
      <c r="K65" s="24">
        <v>2475166939337</v>
      </c>
    </row>
    <row r="66" spans="1:11" x14ac:dyDescent="0.35">
      <c r="D66" t="s">
        <v>459</v>
      </c>
      <c r="E66" s="24">
        <v>1373160116389</v>
      </c>
      <c r="F66" s="24">
        <v>1695298339315</v>
      </c>
      <c r="G66" s="24">
        <v>1812971729360.3899</v>
      </c>
      <c r="H66" s="24">
        <v>1505189753653.3601</v>
      </c>
      <c r="I66" s="24">
        <v>1877421293635.79</v>
      </c>
      <c r="J66" s="24">
        <v>2238977477687.3101</v>
      </c>
      <c r="K66" s="24">
        <v>2462896188206.77</v>
      </c>
    </row>
    <row r="67" spans="1:11" x14ac:dyDescent="0.35">
      <c r="B67" s="7" t="s">
        <v>460</v>
      </c>
      <c r="E67" s="24">
        <v>1564874492906</v>
      </c>
      <c r="F67" s="24">
        <v>1878839597054</v>
      </c>
      <c r="G67" s="24">
        <v>5117963073117.96</v>
      </c>
      <c r="H67" s="24">
        <v>4782663675327.9502</v>
      </c>
      <c r="I67" s="24">
        <v>4839016717795.9102</v>
      </c>
      <c r="J67" s="24">
        <v>5194599296644.21</v>
      </c>
      <c r="K67" s="24">
        <v>5418388566163.6699</v>
      </c>
    </row>
    <row r="68" spans="1:11" s="48" customFormat="1" x14ac:dyDescent="0.35">
      <c r="A68" s="50" t="s">
        <v>461</v>
      </c>
      <c r="B68" s="50"/>
      <c r="C68" s="50"/>
      <c r="E68" s="55"/>
      <c r="F68" s="55"/>
      <c r="G68" s="55"/>
      <c r="H68" s="55"/>
      <c r="I68" s="55"/>
      <c r="J68" s="55"/>
      <c r="K68" s="55"/>
    </row>
    <row r="69" spans="1:11" x14ac:dyDescent="0.35">
      <c r="C69" s="7" t="s">
        <v>62</v>
      </c>
      <c r="E69" s="24">
        <v>2024693979107</v>
      </c>
      <c r="F69" s="24">
        <v>1953572238096</v>
      </c>
      <c r="G69" s="24">
        <v>2173290907146.74</v>
      </c>
      <c r="H69" s="24">
        <v>3093882568149</v>
      </c>
      <c r="I69" s="24">
        <v>3714642736779.2402</v>
      </c>
      <c r="J69" s="24">
        <v>3994315977927.8198</v>
      </c>
      <c r="K69" s="24">
        <v>3941783553885.1499</v>
      </c>
    </row>
    <row r="70" spans="1:11" x14ac:dyDescent="0.35">
      <c r="D70" t="s">
        <v>462</v>
      </c>
      <c r="E70" s="24">
        <v>764915719186</v>
      </c>
      <c r="F70" s="24">
        <v>924499514117</v>
      </c>
      <c r="G70" s="24">
        <v>966852517764.48999</v>
      </c>
      <c r="H70" s="24">
        <v>981342950456.5</v>
      </c>
      <c r="I70" s="24">
        <v>1330071952305.8301</v>
      </c>
      <c r="J70" s="24">
        <v>1585542823089.45</v>
      </c>
      <c r="K70" s="24">
        <v>1698462071777.78</v>
      </c>
    </row>
    <row r="71" spans="1:11" x14ac:dyDescent="0.35">
      <c r="C71" s="7" t="s">
        <v>463</v>
      </c>
      <c r="E71" s="24">
        <v>1259778259921</v>
      </c>
      <c r="F71" s="24">
        <v>1029072723979</v>
      </c>
      <c r="G71" s="24">
        <v>1206438389382.25</v>
      </c>
      <c r="H71" s="24">
        <v>2112539617692.5</v>
      </c>
      <c r="I71" s="24">
        <v>2384570784473.4102</v>
      </c>
      <c r="J71" s="24">
        <v>2408773154838.3701</v>
      </c>
      <c r="K71" s="24">
        <v>2243321482107.3701</v>
      </c>
    </row>
    <row r="72" spans="1:11" x14ac:dyDescent="0.35">
      <c r="C72" s="7" t="s">
        <v>464</v>
      </c>
      <c r="E72" s="24"/>
      <c r="F72" s="24"/>
      <c r="G72" s="24"/>
      <c r="H72" s="24"/>
      <c r="I72" s="24"/>
      <c r="J72" s="24"/>
      <c r="K72" s="24"/>
    </row>
    <row r="73" spans="1:11" x14ac:dyDescent="0.35">
      <c r="D73" t="s">
        <v>465</v>
      </c>
      <c r="E73" s="24">
        <v>200246561</v>
      </c>
      <c r="F73" s="24">
        <v>69925240</v>
      </c>
      <c r="G73" s="24">
        <v>209719636.61000001</v>
      </c>
      <c r="H73" s="24">
        <v>96701661</v>
      </c>
      <c r="I73" s="24">
        <v>208390268.34</v>
      </c>
      <c r="J73" s="24">
        <v>191463490.49000001</v>
      </c>
      <c r="K73" s="24">
        <v>113739098.22</v>
      </c>
    </row>
    <row r="74" spans="1:11" x14ac:dyDescent="0.35">
      <c r="D74" t="s">
        <v>466</v>
      </c>
      <c r="E74" s="24">
        <v>13854621160</v>
      </c>
      <c r="F74" s="24">
        <v>19983782108</v>
      </c>
      <c r="G74" s="24">
        <v>11379384722.75</v>
      </c>
      <c r="H74" s="24">
        <v>2087986835.4300001</v>
      </c>
      <c r="I74" s="24">
        <v>1787209198.8900001</v>
      </c>
      <c r="J74" s="24">
        <v>7322131791.1999998</v>
      </c>
      <c r="K74" s="24">
        <v>4189134595.3299999</v>
      </c>
    </row>
    <row r="75" spans="1:11" x14ac:dyDescent="0.35">
      <c r="D75" t="s">
        <v>467</v>
      </c>
      <c r="E75" s="24">
        <v>4016192253</v>
      </c>
      <c r="F75" s="24">
        <v>2440096580</v>
      </c>
      <c r="G75" s="24">
        <v>0</v>
      </c>
      <c r="H75" s="24">
        <v>0</v>
      </c>
      <c r="I75" s="24">
        <v>0</v>
      </c>
      <c r="J75" s="24">
        <v>5612465125</v>
      </c>
      <c r="K75" s="24">
        <v>5466200375.0100002</v>
      </c>
    </row>
    <row r="76" spans="1:11" x14ac:dyDescent="0.35">
      <c r="D76" t="s">
        <v>468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</row>
    <row r="77" spans="1:11" x14ac:dyDescent="0.35">
      <c r="D77" t="s">
        <v>464</v>
      </c>
      <c r="E77" s="24">
        <v>26992984633</v>
      </c>
      <c r="F77" s="24">
        <v>207513911446</v>
      </c>
      <c r="G77" s="24">
        <v>13603346771.030001</v>
      </c>
      <c r="H77" s="24">
        <v>22267957376.380001</v>
      </c>
      <c r="I77" s="24">
        <v>24371152565.889999</v>
      </c>
      <c r="J77" s="24">
        <v>18989472570.200001</v>
      </c>
      <c r="K77" s="24">
        <v>22302994842.810001</v>
      </c>
    </row>
    <row r="78" spans="1:11" x14ac:dyDescent="0.35">
      <c r="C78" s="7" t="s">
        <v>469</v>
      </c>
      <c r="E78" s="24">
        <f>SUM(E73:E77)</f>
        <v>45064044607</v>
      </c>
      <c r="F78" s="24">
        <f t="shared" ref="F78:K78" si="0">SUM(F73:F77)</f>
        <v>230007715374</v>
      </c>
      <c r="G78" s="24">
        <f t="shared" si="0"/>
        <v>25192451130.389999</v>
      </c>
      <c r="H78" s="24">
        <f t="shared" si="0"/>
        <v>24452645872.810001</v>
      </c>
      <c r="I78" s="24">
        <f t="shared" si="0"/>
        <v>26366752033.119999</v>
      </c>
      <c r="J78" s="24">
        <f t="shared" si="0"/>
        <v>32115532976.889999</v>
      </c>
      <c r="K78" s="24">
        <f t="shared" si="0"/>
        <v>32072068911.370003</v>
      </c>
    </row>
    <row r="79" spans="1:11" x14ac:dyDescent="0.35">
      <c r="C79" s="7" t="s">
        <v>470</v>
      </c>
      <c r="E79" s="24"/>
      <c r="F79" s="24"/>
      <c r="G79" s="24"/>
      <c r="H79" s="24"/>
      <c r="I79" s="24"/>
      <c r="J79" s="24"/>
      <c r="K79" s="24"/>
    </row>
    <row r="80" spans="1:11" x14ac:dyDescent="0.35">
      <c r="D80" t="s">
        <v>471</v>
      </c>
      <c r="E80" s="24">
        <v>427612644097</v>
      </c>
      <c r="F80" s="24">
        <v>357105658343</v>
      </c>
      <c r="G80" s="24">
        <v>397466255127.79999</v>
      </c>
      <c r="H80" s="24">
        <v>640720195702</v>
      </c>
      <c r="I80" s="24">
        <v>840126012065.85999</v>
      </c>
      <c r="J80" s="24">
        <v>906128201961.30005</v>
      </c>
      <c r="K80" s="24">
        <v>905872220840.33997</v>
      </c>
    </row>
    <row r="81" spans="3:11" x14ac:dyDescent="0.35">
      <c r="D81" t="s">
        <v>472</v>
      </c>
      <c r="E81" s="24">
        <v>122937589732</v>
      </c>
      <c r="F81" s="24">
        <v>121332493750</v>
      </c>
      <c r="G81" s="24">
        <v>123787160483.11</v>
      </c>
      <c r="H81" s="24">
        <v>119087602109.60001</v>
      </c>
      <c r="I81" s="24">
        <v>135430255140.87</v>
      </c>
      <c r="J81" s="24">
        <v>234700981043.10001</v>
      </c>
      <c r="K81" s="24">
        <v>233682090262.54999</v>
      </c>
    </row>
    <row r="82" spans="3:11" x14ac:dyDescent="0.35">
      <c r="D82" t="s">
        <v>473</v>
      </c>
      <c r="E82" s="24">
        <v>15985185547</v>
      </c>
      <c r="F82" s="24">
        <v>7261131152</v>
      </c>
      <c r="G82" s="24">
        <v>0</v>
      </c>
      <c r="H82" s="24">
        <v>53385743</v>
      </c>
      <c r="I82" s="24">
        <v>28267465654.529999</v>
      </c>
      <c r="J82" s="24">
        <v>21729890134.380001</v>
      </c>
      <c r="K82" s="24">
        <v>29399811559.610001</v>
      </c>
    </row>
    <row r="83" spans="3:11" x14ac:dyDescent="0.35">
      <c r="D83" t="s">
        <v>470</v>
      </c>
      <c r="E83" s="24">
        <v>135497882558</v>
      </c>
      <c r="F83" s="24">
        <v>102255738782</v>
      </c>
      <c r="G83" s="24">
        <v>97163386640.820007</v>
      </c>
      <c r="H83" s="24">
        <v>150139756674.34</v>
      </c>
      <c r="I83" s="24">
        <v>230583748727.48001</v>
      </c>
      <c r="J83" s="24">
        <v>173936414850.17001</v>
      </c>
      <c r="K83" s="24">
        <v>263535573210.85001</v>
      </c>
    </row>
    <row r="84" spans="3:11" x14ac:dyDescent="0.35">
      <c r="C84" s="7" t="s">
        <v>474</v>
      </c>
      <c r="E84" s="24">
        <f t="shared" ref="E84:K84" si="1">SUM(E80:E83)</f>
        <v>702033301934</v>
      </c>
      <c r="F84" s="24">
        <f t="shared" si="1"/>
        <v>587955022027</v>
      </c>
      <c r="G84" s="24">
        <f t="shared" si="1"/>
        <v>618416802251.72998</v>
      </c>
      <c r="H84" s="24">
        <f t="shared" si="1"/>
        <v>910000940228.93994</v>
      </c>
      <c r="I84" s="24">
        <f t="shared" si="1"/>
        <v>1234407481588.74</v>
      </c>
      <c r="J84" s="24">
        <f t="shared" si="1"/>
        <v>1336495487988.95</v>
      </c>
      <c r="K84" s="24">
        <f t="shared" si="1"/>
        <v>1432489695873.3501</v>
      </c>
    </row>
    <row r="85" spans="3:11" x14ac:dyDescent="0.35">
      <c r="C85" s="7" t="s">
        <v>464</v>
      </c>
      <c r="E85" s="24"/>
      <c r="F85" s="24"/>
      <c r="G85" s="24"/>
      <c r="H85" s="24"/>
      <c r="I85" s="24"/>
      <c r="J85" s="24"/>
      <c r="K85" s="24"/>
    </row>
    <row r="86" spans="3:11" x14ac:dyDescent="0.35">
      <c r="D86" t="s">
        <v>475</v>
      </c>
      <c r="E86" s="24">
        <v>14757873440</v>
      </c>
      <c r="F86" s="24">
        <v>6005378707</v>
      </c>
      <c r="G86" s="24">
        <v>2285602500.0599999</v>
      </c>
      <c r="H86" s="24">
        <v>5890191045.29</v>
      </c>
      <c r="I86" s="24">
        <v>-4535685865.3800001</v>
      </c>
      <c r="J86" s="24">
        <v>-3929332530.1599998</v>
      </c>
      <c r="K86" s="24">
        <v>-19254967430.77</v>
      </c>
    </row>
    <row r="87" spans="3:11" x14ac:dyDescent="0.35">
      <c r="D87" t="s">
        <v>476</v>
      </c>
      <c r="E87" s="24">
        <v>0</v>
      </c>
      <c r="F87" s="24">
        <v>94012774</v>
      </c>
      <c r="G87" s="24">
        <v>-314145379.17000002</v>
      </c>
      <c r="H87" s="24">
        <v>-1739245726.98</v>
      </c>
      <c r="I87" s="24">
        <v>-3284236115.9200001</v>
      </c>
      <c r="J87" s="24">
        <v>-275671339.66000003</v>
      </c>
      <c r="K87" s="24">
        <v>0</v>
      </c>
    </row>
    <row r="88" spans="3:11" x14ac:dyDescent="0.35">
      <c r="D88" t="s">
        <v>477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</row>
    <row r="89" spans="3:11" x14ac:dyDescent="0.35">
      <c r="D89" t="s">
        <v>478</v>
      </c>
      <c r="E89" s="24">
        <v>0</v>
      </c>
      <c r="F89" s="24">
        <v>0</v>
      </c>
      <c r="G89" s="24">
        <v>-188766423049</v>
      </c>
      <c r="H89" s="24">
        <v>0</v>
      </c>
      <c r="I89" s="24">
        <v>0</v>
      </c>
      <c r="J89" s="24">
        <v>0</v>
      </c>
      <c r="K89" s="24">
        <v>0</v>
      </c>
    </row>
    <row r="90" spans="3:11" x14ac:dyDescent="0.35">
      <c r="D90" t="s">
        <v>479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</row>
    <row r="91" spans="3:11" x14ac:dyDescent="0.35">
      <c r="D91" t="s">
        <v>480</v>
      </c>
      <c r="E91" s="24">
        <v>-2975673</v>
      </c>
      <c r="F91" s="24">
        <v>87039481</v>
      </c>
      <c r="G91" s="24">
        <v>3035395119</v>
      </c>
      <c r="H91" s="24">
        <v>6165459694</v>
      </c>
      <c r="I91" s="24">
        <v>5633625391.7600002</v>
      </c>
      <c r="J91" s="24">
        <v>8953027553.9699993</v>
      </c>
      <c r="K91" s="24">
        <v>771732474.62</v>
      </c>
    </row>
    <row r="92" spans="3:11" x14ac:dyDescent="0.35">
      <c r="C92" s="7" t="s">
        <v>481</v>
      </c>
      <c r="E92" s="24">
        <f>SUM(E86:E91)</f>
        <v>14754897767</v>
      </c>
      <c r="F92" s="24">
        <f t="shared" ref="F92:K92" si="2">SUM(F86:F91)</f>
        <v>6186430962</v>
      </c>
      <c r="G92" s="24">
        <f t="shared" si="2"/>
        <v>-183759570809.10999</v>
      </c>
      <c r="H92" s="24">
        <f t="shared" si="2"/>
        <v>10316405012.309999</v>
      </c>
      <c r="I92" s="24">
        <f t="shared" si="2"/>
        <v>-2186296589.54</v>
      </c>
      <c r="J92" s="24">
        <f t="shared" si="2"/>
        <v>4748023684.1499996</v>
      </c>
      <c r="K92" s="24">
        <f t="shared" si="2"/>
        <v>-18483234956.150002</v>
      </c>
    </row>
    <row r="93" spans="3:11" x14ac:dyDescent="0.35">
      <c r="C93" s="7" t="s">
        <v>482</v>
      </c>
      <c r="E93" s="24">
        <f t="shared" ref="E93:K93" si="3">E71+E78+E92-E84</f>
        <v>617563900361</v>
      </c>
      <c r="F93" s="24">
        <f t="shared" si="3"/>
        <v>677311848288</v>
      </c>
      <c r="G93" s="24">
        <f t="shared" si="3"/>
        <v>429454467451.79993</v>
      </c>
      <c r="H93" s="24">
        <f t="shared" si="3"/>
        <v>1237307728348.6802</v>
      </c>
      <c r="I93" s="24">
        <f t="shared" si="3"/>
        <v>1174343758328.2502</v>
      </c>
      <c r="J93" s="24">
        <f t="shared" si="3"/>
        <v>1109141223510.4602</v>
      </c>
      <c r="K93" s="24">
        <f t="shared" si="3"/>
        <v>824420620189.24023</v>
      </c>
    </row>
    <row r="94" spans="3:11" x14ac:dyDescent="0.35">
      <c r="D94" t="s">
        <v>483</v>
      </c>
      <c r="E94" s="24">
        <v>177705808518</v>
      </c>
      <c r="F94" s="24">
        <v>183379391313</v>
      </c>
      <c r="G94" s="24">
        <v>166353954439.19</v>
      </c>
      <c r="H94" s="24">
        <v>335760249639.22998</v>
      </c>
      <c r="I94" s="24">
        <v>343179666414.85999</v>
      </c>
      <c r="J94" s="24">
        <v>306107023210.15997</v>
      </c>
      <c r="K94" s="24">
        <v>245892151307.78</v>
      </c>
    </row>
    <row r="95" spans="3:11" x14ac:dyDescent="0.35">
      <c r="C95" s="7" t="s">
        <v>484</v>
      </c>
      <c r="E95" s="24">
        <f>E93-E94</f>
        <v>439858091843</v>
      </c>
      <c r="F95" s="24">
        <f t="shared" ref="F95:K95" si="4">F93-F94</f>
        <v>493932456975</v>
      </c>
      <c r="G95" s="24">
        <f t="shared" si="4"/>
        <v>263100513012.60992</v>
      </c>
      <c r="H95" s="24">
        <f t="shared" si="4"/>
        <v>901547478709.4502</v>
      </c>
      <c r="I95" s="24">
        <f t="shared" si="4"/>
        <v>831164091913.39026</v>
      </c>
      <c r="J95" s="24">
        <f t="shared" si="4"/>
        <v>803034200300.30029</v>
      </c>
      <c r="K95" s="24">
        <f t="shared" si="4"/>
        <v>578528468881.46021</v>
      </c>
    </row>
    <row r="96" spans="3:11" x14ac:dyDescent="0.35">
      <c r="D96" t="s">
        <v>485</v>
      </c>
      <c r="E96" s="24">
        <v>0</v>
      </c>
      <c r="F96" s="24">
        <v>0</v>
      </c>
      <c r="G96" s="24">
        <v>0</v>
      </c>
      <c r="H96" s="24">
        <v>0</v>
      </c>
      <c r="I96" s="24"/>
      <c r="J96" s="24"/>
      <c r="K96" s="24"/>
    </row>
    <row r="97" spans="1:19" x14ac:dyDescent="0.35">
      <c r="C97" s="7" t="s">
        <v>486</v>
      </c>
      <c r="E97" s="24">
        <f>E95-E96</f>
        <v>439858091843</v>
      </c>
      <c r="F97" s="24">
        <f t="shared" ref="F97:K97" si="5">F95-F96</f>
        <v>493932456975</v>
      </c>
      <c r="G97" s="24">
        <f t="shared" si="5"/>
        <v>263100513012.60992</v>
      </c>
      <c r="H97" s="24">
        <f t="shared" si="5"/>
        <v>901547478709.4502</v>
      </c>
      <c r="I97" s="24">
        <f t="shared" si="5"/>
        <v>831164091913.39026</v>
      </c>
      <c r="J97" s="24">
        <f t="shared" si="5"/>
        <v>803034200300.30029</v>
      </c>
      <c r="K97" s="24">
        <f t="shared" si="5"/>
        <v>578528468881.46021</v>
      </c>
    </row>
    <row r="98" spans="1:19" x14ac:dyDescent="0.35">
      <c r="C98" s="7" t="s">
        <v>487</v>
      </c>
      <c r="E98" s="24"/>
      <c r="F98" s="24"/>
      <c r="G98" s="24"/>
      <c r="H98" s="24"/>
      <c r="I98" s="24"/>
      <c r="J98" s="24"/>
      <c r="K98" s="24"/>
    </row>
    <row r="99" spans="1:19" x14ac:dyDescent="0.35">
      <c r="D99" t="s">
        <v>487</v>
      </c>
      <c r="E99" s="24">
        <v>0</v>
      </c>
      <c r="F99" s="24">
        <v>3568648238</v>
      </c>
      <c r="G99" s="24">
        <v>3130622958982</v>
      </c>
      <c r="H99" s="24">
        <v>0</v>
      </c>
      <c r="I99" s="24">
        <v>12430042129.35</v>
      </c>
      <c r="J99" s="24">
        <v>0</v>
      </c>
      <c r="K99" s="24">
        <v>0</v>
      </c>
    </row>
    <row r="100" spans="1:19" x14ac:dyDescent="0.35">
      <c r="D100" t="s">
        <v>488</v>
      </c>
      <c r="E100" s="24">
        <v>0</v>
      </c>
      <c r="F100" s="24">
        <v>0</v>
      </c>
      <c r="G100" s="24">
        <v>656640126982</v>
      </c>
      <c r="H100" s="24">
        <v>0</v>
      </c>
      <c r="I100" s="24">
        <v>3082297434.5999999</v>
      </c>
      <c r="J100" s="24">
        <v>0</v>
      </c>
      <c r="K100" s="24">
        <v>0</v>
      </c>
    </row>
    <row r="101" spans="1:19" x14ac:dyDescent="0.35">
      <c r="D101" t="s">
        <v>489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</row>
    <row r="102" spans="1:19" x14ac:dyDescent="0.35">
      <c r="D102" t="s">
        <v>490</v>
      </c>
      <c r="E102" s="24">
        <v>0</v>
      </c>
      <c r="F102" s="24">
        <v>3568648238</v>
      </c>
      <c r="G102" s="24">
        <v>2473982832000</v>
      </c>
      <c r="H102" s="24">
        <v>0</v>
      </c>
      <c r="I102" s="24">
        <v>9347744694.75</v>
      </c>
      <c r="J102" s="24">
        <v>0</v>
      </c>
      <c r="K102" s="24">
        <v>0</v>
      </c>
    </row>
    <row r="103" spans="1:19" x14ac:dyDescent="0.35">
      <c r="C103" s="7" t="s">
        <v>491</v>
      </c>
      <c r="E103" s="24">
        <f>SUM(E99:E102)</f>
        <v>0</v>
      </c>
      <c r="F103" s="24">
        <f t="shared" ref="F103:K103" si="6">SUM(F99:F102)</f>
        <v>7137296476</v>
      </c>
      <c r="G103" s="24">
        <f t="shared" si="6"/>
        <v>6261245917964</v>
      </c>
      <c r="H103" s="24">
        <f t="shared" si="6"/>
        <v>0</v>
      </c>
      <c r="I103" s="24">
        <f t="shared" si="6"/>
        <v>24860084258.700001</v>
      </c>
      <c r="J103" s="24">
        <f t="shared" si="6"/>
        <v>0</v>
      </c>
      <c r="K103" s="24">
        <f t="shared" si="6"/>
        <v>0</v>
      </c>
    </row>
    <row r="104" spans="1:19" x14ac:dyDescent="0.35">
      <c r="C104" s="7" t="s">
        <v>492</v>
      </c>
      <c r="E104" s="24">
        <f>E97+E103</f>
        <v>439858091843</v>
      </c>
      <c r="F104" s="24">
        <f t="shared" ref="F104:K104" si="7">F97+F103</f>
        <v>501069753451</v>
      </c>
      <c r="G104" s="24">
        <f t="shared" si="7"/>
        <v>6524346430976.6104</v>
      </c>
      <c r="H104" s="24">
        <f t="shared" si="7"/>
        <v>901547478709.4502</v>
      </c>
      <c r="I104" s="24">
        <f t="shared" si="7"/>
        <v>856024176172.09021</v>
      </c>
      <c r="J104" s="24">
        <f t="shared" si="7"/>
        <v>803034200300.30029</v>
      </c>
      <c r="K104" s="24">
        <f t="shared" si="7"/>
        <v>578528468881.46021</v>
      </c>
    </row>
    <row r="105" spans="1:19" s="48" customFormat="1" x14ac:dyDescent="0.35">
      <c r="A105" s="50" t="s">
        <v>493</v>
      </c>
      <c r="B105" s="50"/>
      <c r="C105" s="50"/>
      <c r="E105" s="55"/>
      <c r="F105" s="55"/>
      <c r="G105" s="55"/>
      <c r="H105" s="55"/>
      <c r="I105" s="55"/>
      <c r="J105" s="55"/>
      <c r="K105" s="55"/>
    </row>
    <row r="106" spans="1:19" x14ac:dyDescent="0.35">
      <c r="D106" t="s">
        <v>494</v>
      </c>
      <c r="E106" s="24">
        <v>1888592836274</v>
      </c>
      <c r="F106" s="24">
        <v>1792869198665</v>
      </c>
      <c r="G106" s="24">
        <v>2137098381589.55</v>
      </c>
      <c r="H106" s="24">
        <v>3158293171049.96</v>
      </c>
      <c r="I106" s="24">
        <v>3354707305650.2202</v>
      </c>
      <c r="J106" s="24">
        <v>3762988642301.3301</v>
      </c>
      <c r="K106" s="24">
        <v>3629188840727.3301</v>
      </c>
    </row>
    <row r="107" spans="1:19" x14ac:dyDescent="0.35">
      <c r="D107" t="s">
        <v>495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/>
    </row>
    <row r="108" spans="1:19" x14ac:dyDescent="0.35">
      <c r="D108" t="s">
        <v>496</v>
      </c>
      <c r="E108" s="24">
        <v>19775834</v>
      </c>
      <c r="F108" s="24">
        <v>89644752</v>
      </c>
      <c r="G108" s="24">
        <v>290278</v>
      </c>
      <c r="H108" s="24">
        <v>0</v>
      </c>
      <c r="I108" s="24">
        <v>33435765.5</v>
      </c>
      <c r="J108" s="24">
        <v>19598956.010000002</v>
      </c>
      <c r="K108" s="24">
        <v>40241600.600000001</v>
      </c>
    </row>
    <row r="109" spans="1:19" x14ac:dyDescent="0.35">
      <c r="D109" t="s">
        <v>497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</row>
    <row r="110" spans="1:19" x14ac:dyDescent="0.35">
      <c r="D110" t="s">
        <v>498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</row>
    <row r="111" spans="1:19" x14ac:dyDescent="0.35">
      <c r="D111" t="s">
        <v>499</v>
      </c>
      <c r="E111" s="24">
        <v>61302376001</v>
      </c>
      <c r="F111" s="24">
        <v>73405066795</v>
      </c>
      <c r="G111" s="24">
        <v>51791600952.870003</v>
      </c>
      <c r="H111" s="24">
        <v>59110912141</v>
      </c>
      <c r="I111" s="24">
        <v>67626468119.5</v>
      </c>
      <c r="J111" s="24">
        <v>76373748905.179993</v>
      </c>
      <c r="K111" s="24">
        <v>81102205168.119995</v>
      </c>
    </row>
    <row r="112" spans="1:19" x14ac:dyDescent="0.35">
      <c r="C112" s="7" t="s">
        <v>500</v>
      </c>
      <c r="E112" s="24">
        <f>SUM(E106:E111)</f>
        <v>1949914988109</v>
      </c>
      <c r="F112" s="24">
        <f t="shared" ref="F112:K112" si="8">SUM(F106:F111)</f>
        <v>1866363910212</v>
      </c>
      <c r="G112" s="24">
        <f t="shared" si="8"/>
        <v>2188890272820.4202</v>
      </c>
      <c r="H112" s="24">
        <f t="shared" si="8"/>
        <v>3217404083190.96</v>
      </c>
      <c r="I112" s="24">
        <f t="shared" si="8"/>
        <v>3422367209535.2202</v>
      </c>
      <c r="J112" s="24">
        <f t="shared" si="8"/>
        <v>3839381990162.52</v>
      </c>
      <c r="K112" s="24">
        <f t="shared" si="8"/>
        <v>3710331287496.0503</v>
      </c>
      <c r="L112" s="32"/>
      <c r="M112" s="32"/>
      <c r="N112" s="32"/>
      <c r="O112" s="32"/>
      <c r="P112" s="32"/>
      <c r="Q112" s="32"/>
      <c r="R112" s="32"/>
      <c r="S112" s="32"/>
    </row>
    <row r="113" spans="2:20" x14ac:dyDescent="0.35">
      <c r="D113" t="s">
        <v>501</v>
      </c>
      <c r="E113" s="24">
        <v>188677055358</v>
      </c>
      <c r="F113" s="24">
        <v>216697640400</v>
      </c>
      <c r="G113" s="24">
        <v>253288522955.42999</v>
      </c>
      <c r="H113" s="24">
        <v>273437654812.48001</v>
      </c>
      <c r="I113" s="24">
        <v>340601515423.41998</v>
      </c>
      <c r="J113" s="24">
        <v>391065820183.34998</v>
      </c>
      <c r="K113" s="24">
        <v>481038424680.88</v>
      </c>
    </row>
    <row r="114" spans="2:20" x14ac:dyDescent="0.35">
      <c r="D114" t="s">
        <v>502</v>
      </c>
      <c r="E114" s="24">
        <v>46355330935</v>
      </c>
      <c r="F114" s="24">
        <v>54751521754</v>
      </c>
      <c r="G114" s="24">
        <v>65949606783.449997</v>
      </c>
      <c r="H114" s="24">
        <v>74550000000</v>
      </c>
      <c r="I114" s="24">
        <v>83631004439.410004</v>
      </c>
      <c r="J114" s="24">
        <v>102796754400</v>
      </c>
      <c r="K114" s="24">
        <v>117800000000</v>
      </c>
    </row>
    <row r="115" spans="2:20" x14ac:dyDescent="0.35">
      <c r="D115" t="s">
        <v>503</v>
      </c>
      <c r="E115" s="24">
        <v>213117801416</v>
      </c>
      <c r="F115" s="24">
        <v>205073325707</v>
      </c>
      <c r="G115" s="24">
        <v>194233617827.04001</v>
      </c>
      <c r="H115" s="24">
        <v>220205179424.95001</v>
      </c>
      <c r="I115" s="24">
        <v>405685051200.07001</v>
      </c>
      <c r="J115" s="24">
        <v>379755179159.64001</v>
      </c>
      <c r="K115" s="24">
        <v>306300207773.44</v>
      </c>
    </row>
    <row r="116" spans="2:20" x14ac:dyDescent="0.35">
      <c r="D116" t="s">
        <v>504</v>
      </c>
      <c r="E116" s="24">
        <v>179512021374</v>
      </c>
      <c r="F116" s="24">
        <v>206858431664</v>
      </c>
      <c r="G116" s="24">
        <v>208305362337.53</v>
      </c>
      <c r="H116" s="24">
        <v>210726003861.07999</v>
      </c>
      <c r="I116" s="24">
        <v>244860170321.42001</v>
      </c>
      <c r="J116" s="24">
        <v>344365930413.33002</v>
      </c>
      <c r="K116" s="24">
        <v>348486977904.91998</v>
      </c>
    </row>
    <row r="117" spans="2:20" x14ac:dyDescent="0.35">
      <c r="D117" t="s">
        <v>505</v>
      </c>
      <c r="E117" s="24">
        <v>171485988536</v>
      </c>
      <c r="F117" s="24">
        <v>183249046132</v>
      </c>
      <c r="G117" s="24">
        <v>165776782172.31</v>
      </c>
      <c r="H117" s="24">
        <v>190048080025.45001</v>
      </c>
      <c r="I117" s="24">
        <v>291026115965.64001</v>
      </c>
      <c r="J117" s="24">
        <v>396527595178.89001</v>
      </c>
      <c r="K117" s="24">
        <v>432504533354.28003</v>
      </c>
    </row>
    <row r="118" spans="2:20" x14ac:dyDescent="0.35">
      <c r="D118" t="s">
        <v>506</v>
      </c>
      <c r="E118" s="24">
        <v>5903028023</v>
      </c>
      <c r="F118" s="24">
        <v>4572839663</v>
      </c>
      <c r="G118" s="24">
        <v>0</v>
      </c>
      <c r="H118" s="24">
        <v>0</v>
      </c>
      <c r="I118" s="24">
        <v>1799764151.77</v>
      </c>
      <c r="J118" s="24">
        <v>0</v>
      </c>
      <c r="K118" s="24">
        <v>2719917979.54</v>
      </c>
    </row>
    <row r="119" spans="2:20" x14ac:dyDescent="0.35">
      <c r="D119" t="s">
        <v>507</v>
      </c>
      <c r="E119" s="24">
        <v>571226133658</v>
      </c>
      <c r="F119" s="24">
        <v>757085574024</v>
      </c>
      <c r="G119" s="24">
        <v>782568425914.13</v>
      </c>
      <c r="H119" s="24">
        <v>912070386075.42004</v>
      </c>
      <c r="I119" s="24">
        <v>1247822768112.3</v>
      </c>
      <c r="J119" s="24">
        <v>1504158375716.46</v>
      </c>
      <c r="K119" s="24">
        <v>1158444691857.51</v>
      </c>
    </row>
    <row r="120" spans="2:20" x14ac:dyDescent="0.35">
      <c r="D120" s="33" t="s">
        <v>508</v>
      </c>
      <c r="E120" s="34">
        <v>543904745500</v>
      </c>
      <c r="F120" s="34">
        <v>450041951269.42999</v>
      </c>
      <c r="G120" s="34">
        <v>388024471652.16998</v>
      </c>
      <c r="H120" s="34">
        <v>620682062724.93396</v>
      </c>
      <c r="I120" s="34">
        <v>768651010725.32007</v>
      </c>
      <c r="J120" s="34">
        <v>885075489881.19995</v>
      </c>
      <c r="K120" s="34">
        <v>783988500000</v>
      </c>
      <c r="L120" s="32"/>
      <c r="M120" s="9"/>
      <c r="N120" s="9"/>
      <c r="O120" s="9"/>
      <c r="P120" s="9"/>
      <c r="Q120" s="9"/>
      <c r="R120" s="9"/>
      <c r="S120" s="9"/>
      <c r="T120" s="9"/>
    </row>
    <row r="121" spans="2:20" x14ac:dyDescent="0.35">
      <c r="D121" t="s">
        <v>509</v>
      </c>
      <c r="E121" s="24">
        <v>1189183831</v>
      </c>
      <c r="F121" s="24">
        <v>1459603235</v>
      </c>
      <c r="G121" s="24">
        <v>1152355002.5699999</v>
      </c>
      <c r="H121" s="24">
        <v>1210702190</v>
      </c>
      <c r="I121" s="24">
        <v>1178467151</v>
      </c>
      <c r="J121" s="24">
        <v>991988122.92999995</v>
      </c>
      <c r="K121" s="24">
        <v>123195435.94</v>
      </c>
    </row>
    <row r="122" spans="2:20" x14ac:dyDescent="0.35">
      <c r="D122" t="s">
        <v>510</v>
      </c>
      <c r="E122" s="24">
        <v>58159758111</v>
      </c>
      <c r="F122" s="24">
        <v>164902065315</v>
      </c>
      <c r="G122" s="24">
        <v>33261945123.919998</v>
      </c>
      <c r="H122" s="24">
        <v>23296525541.240002</v>
      </c>
      <c r="I122" s="24">
        <v>37086863641.980003</v>
      </c>
      <c r="J122" s="24">
        <v>147164864999.26999</v>
      </c>
      <c r="K122" s="24">
        <v>257023475190.39999</v>
      </c>
    </row>
    <row r="123" spans="2:20" x14ac:dyDescent="0.35">
      <c r="D123" t="s">
        <v>511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/>
    </row>
    <row r="124" spans="2:20" x14ac:dyDescent="0.35">
      <c r="C124" s="7" t="s">
        <v>512</v>
      </c>
      <c r="E124" s="24">
        <f>SUM(E113:E119)+SUM(E121:E123)</f>
        <v>1435626301242</v>
      </c>
      <c r="F124" s="24">
        <f t="shared" ref="F124:K124" si="9">SUM(F113:F119)+SUM(F121:F123)</f>
        <v>1794650047894</v>
      </c>
      <c r="G124" s="24">
        <f t="shared" si="9"/>
        <v>1704536618116.3801</v>
      </c>
      <c r="H124" s="24">
        <f t="shared" si="9"/>
        <v>1905544531930.6199</v>
      </c>
      <c r="I124" s="24">
        <f t="shared" si="9"/>
        <v>2653691720407.0103</v>
      </c>
      <c r="J124" s="24">
        <f t="shared" si="9"/>
        <v>3266826508173.8701</v>
      </c>
      <c r="K124" s="24">
        <f t="shared" si="9"/>
        <v>3104441424176.9102</v>
      </c>
    </row>
    <row r="125" spans="2:20" x14ac:dyDescent="0.35">
      <c r="B125" s="7" t="s">
        <v>513</v>
      </c>
      <c r="E125" s="24">
        <v>514288686867</v>
      </c>
      <c r="F125" s="24">
        <v>71713862318</v>
      </c>
      <c r="G125" s="24">
        <v>484353654704.04004</v>
      </c>
      <c r="H125" s="24">
        <v>1311859551260.3401</v>
      </c>
      <c r="I125" s="24">
        <v>768675489128.20996</v>
      </c>
      <c r="J125" s="24">
        <v>572555481988.6499</v>
      </c>
      <c r="K125" s="24">
        <v>605889863319.14014</v>
      </c>
    </row>
    <row r="126" spans="2:20" x14ac:dyDescent="0.35">
      <c r="D126" t="s">
        <v>514</v>
      </c>
      <c r="E126" s="24">
        <v>0</v>
      </c>
      <c r="F126" s="24">
        <v>0</v>
      </c>
      <c r="G126" s="24">
        <v>803906683.95000005</v>
      </c>
      <c r="H126" s="24">
        <v>690691152.58000004</v>
      </c>
      <c r="I126" s="24">
        <v>0</v>
      </c>
      <c r="J126" s="24">
        <v>8200000</v>
      </c>
      <c r="K126" s="24">
        <v>0</v>
      </c>
    </row>
    <row r="127" spans="2:20" x14ac:dyDescent="0.35">
      <c r="D127" t="s">
        <v>515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/>
      <c r="K127" s="24"/>
    </row>
    <row r="128" spans="2:20" x14ac:dyDescent="0.35">
      <c r="D128" t="s">
        <v>516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/>
      <c r="K128" s="24"/>
    </row>
    <row r="129" spans="2:19" x14ac:dyDescent="0.35">
      <c r="D129" t="s">
        <v>517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/>
      <c r="K129" s="24"/>
    </row>
    <row r="130" spans="2:19" x14ac:dyDescent="0.35">
      <c r="D130" t="s">
        <v>518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/>
      <c r="K130" s="24">
        <v>4921112500.0299997</v>
      </c>
    </row>
    <row r="131" spans="2:19" x14ac:dyDescent="0.35">
      <c r="D131" t="s">
        <v>519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327561643.83999997</v>
      </c>
      <c r="K131" s="24">
        <v>2452165687.48</v>
      </c>
    </row>
    <row r="132" spans="2:19" x14ac:dyDescent="0.35">
      <c r="D132" t="s">
        <v>520</v>
      </c>
      <c r="E132" s="24">
        <v>6078534750</v>
      </c>
      <c r="F132" s="24">
        <v>4148305313</v>
      </c>
      <c r="G132" s="24">
        <v>1249150500</v>
      </c>
      <c r="H132" s="24">
        <v>5958568440</v>
      </c>
      <c r="I132" s="24">
        <v>5336938125</v>
      </c>
      <c r="J132" s="24">
        <v>5429051150.0299997</v>
      </c>
      <c r="K132" s="24">
        <v>4921723237.5</v>
      </c>
    </row>
    <row r="133" spans="2:19" x14ac:dyDescent="0.35">
      <c r="C133" s="7" t="s">
        <v>521</v>
      </c>
      <c r="E133" s="24">
        <v>6078534750</v>
      </c>
      <c r="F133" s="24">
        <v>4148305313</v>
      </c>
      <c r="G133" s="24">
        <v>2053057183.95</v>
      </c>
      <c r="H133" s="24">
        <v>6649259592.5799999</v>
      </c>
      <c r="I133" s="24">
        <v>5336938125</v>
      </c>
      <c r="J133" s="24">
        <v>5764812793.8699999</v>
      </c>
      <c r="K133" s="24">
        <v>12295001425.01</v>
      </c>
    </row>
    <row r="134" spans="2:19" x14ac:dyDescent="0.35">
      <c r="D134" t="s">
        <v>522</v>
      </c>
      <c r="E134" s="24">
        <v>185619518984</v>
      </c>
      <c r="F134" s="24">
        <v>181375640313</v>
      </c>
      <c r="G134" s="24">
        <v>504689938006.71997</v>
      </c>
      <c r="H134" s="24">
        <v>334922300595.75</v>
      </c>
      <c r="I134" s="24">
        <v>317561965258.53998</v>
      </c>
      <c r="J134" s="24">
        <v>455902949452.31</v>
      </c>
      <c r="K134" s="24">
        <v>524956468055.21997</v>
      </c>
      <c r="L134" s="5"/>
      <c r="M134" s="5"/>
      <c r="N134" s="5"/>
      <c r="O134" s="5"/>
      <c r="P134" s="5"/>
      <c r="Q134" s="5"/>
      <c r="R134" s="5"/>
    </row>
    <row r="135" spans="2:19" x14ac:dyDescent="0.35">
      <c r="D135" t="s">
        <v>523</v>
      </c>
      <c r="E135" s="24">
        <v>0</v>
      </c>
      <c r="F135" s="24">
        <v>0</v>
      </c>
      <c r="G135" s="24">
        <v>0</v>
      </c>
      <c r="H135" s="24">
        <v>57060979931</v>
      </c>
      <c r="I135" s="24">
        <v>16210416769.16</v>
      </c>
      <c r="J135" s="24">
        <v>1302632634.0999999</v>
      </c>
      <c r="K135" s="24">
        <v>2702794070</v>
      </c>
    </row>
    <row r="136" spans="2:19" x14ac:dyDescent="0.35">
      <c r="D136" t="s">
        <v>524</v>
      </c>
      <c r="E136" s="24">
        <v>0</v>
      </c>
      <c r="F136" s="24">
        <v>3508805000</v>
      </c>
      <c r="G136" s="24">
        <v>65138255818.449997</v>
      </c>
      <c r="H136" s="24">
        <v>0</v>
      </c>
      <c r="I136" s="24">
        <v>0</v>
      </c>
      <c r="J136" s="24">
        <v>14537959560.440001</v>
      </c>
      <c r="K136" s="24">
        <v>18154025721.139999</v>
      </c>
    </row>
    <row r="137" spans="2:19" x14ac:dyDescent="0.35">
      <c r="D137" t="s">
        <v>525</v>
      </c>
      <c r="E137" s="24">
        <v>0</v>
      </c>
      <c r="F137" s="24">
        <v>0</v>
      </c>
      <c r="G137" s="24">
        <v>1691973673.5999999</v>
      </c>
      <c r="H137" s="24">
        <v>0</v>
      </c>
      <c r="I137" s="24">
        <v>0</v>
      </c>
      <c r="J137" s="24">
        <v>4717931786.2200003</v>
      </c>
      <c r="K137" s="24">
        <v>2093261472.6900001</v>
      </c>
    </row>
    <row r="138" spans="2:19" x14ac:dyDescent="0.35">
      <c r="D138" t="s">
        <v>526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17137800000</v>
      </c>
      <c r="K138" s="24">
        <v>0</v>
      </c>
    </row>
    <row r="139" spans="2:19" x14ac:dyDescent="0.35">
      <c r="C139" s="7" t="s">
        <v>527</v>
      </c>
      <c r="E139" s="24">
        <v>185619518984</v>
      </c>
      <c r="F139" s="24">
        <v>184884445313</v>
      </c>
      <c r="G139" s="24">
        <v>571520167498.7699</v>
      </c>
      <c r="H139" s="24">
        <v>391983280526.75</v>
      </c>
      <c r="I139" s="24">
        <v>333772382027.69995</v>
      </c>
      <c r="J139" s="24">
        <v>493599273433.06995</v>
      </c>
      <c r="K139" s="24">
        <v>547906549319.04999</v>
      </c>
      <c r="L139" s="5"/>
      <c r="M139" s="5"/>
      <c r="N139" s="5"/>
      <c r="O139" s="5"/>
      <c r="P139" s="5"/>
      <c r="Q139" s="5"/>
      <c r="R139" s="5"/>
      <c r="S139" s="5"/>
    </row>
    <row r="140" spans="2:19" x14ac:dyDescent="0.35">
      <c r="B140" s="7" t="s">
        <v>528</v>
      </c>
      <c r="E140" s="24">
        <v>-179540984234</v>
      </c>
      <c r="F140" s="24">
        <v>-180736140000</v>
      </c>
      <c r="G140" s="24">
        <v>-569467110314.81995</v>
      </c>
      <c r="H140" s="24">
        <v>-385334020934.16998</v>
      </c>
      <c r="I140" s="24">
        <v>-328435443902.69995</v>
      </c>
      <c r="J140" s="24">
        <v>-487834460639.19995</v>
      </c>
      <c r="K140" s="24">
        <v>-535611547894.03998</v>
      </c>
      <c r="L140" s="5"/>
    </row>
    <row r="141" spans="2:19" x14ac:dyDescent="0.35">
      <c r="D141" t="s">
        <v>529</v>
      </c>
      <c r="E141" s="24">
        <v>0</v>
      </c>
      <c r="F141" s="24">
        <v>0</v>
      </c>
      <c r="G141" s="24">
        <v>0</v>
      </c>
      <c r="H141" s="24">
        <v>115605984622</v>
      </c>
      <c r="I141" s="24">
        <v>353461755333.73999</v>
      </c>
      <c r="J141" s="24">
        <v>342058880279.34998</v>
      </c>
      <c r="K141" s="24">
        <v>272641460000</v>
      </c>
      <c r="L141" s="5"/>
      <c r="M141" s="5"/>
      <c r="N141" s="5"/>
      <c r="O141" s="5"/>
      <c r="P141" s="5"/>
      <c r="Q141" s="5"/>
      <c r="R141" s="5"/>
    </row>
    <row r="142" spans="2:19" x14ac:dyDescent="0.35">
      <c r="D142" t="s">
        <v>530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N142" s="5"/>
      <c r="P142" s="5"/>
      <c r="Q142" s="5"/>
    </row>
    <row r="143" spans="2:19" x14ac:dyDescent="0.35">
      <c r="D143" t="s">
        <v>531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N143" s="24"/>
    </row>
    <row r="144" spans="2:19" x14ac:dyDescent="0.35">
      <c r="D144" t="s">
        <v>532</v>
      </c>
      <c r="H144">
        <v>0</v>
      </c>
      <c r="I144">
        <v>0</v>
      </c>
      <c r="J144">
        <v>0</v>
      </c>
      <c r="K144">
        <v>0</v>
      </c>
      <c r="N144" s="9"/>
      <c r="Q144" s="5"/>
    </row>
    <row r="145" spans="2:11" x14ac:dyDescent="0.35">
      <c r="D145" t="s">
        <v>533</v>
      </c>
      <c r="E145">
        <v>11529787697</v>
      </c>
      <c r="F145">
        <v>21136367303</v>
      </c>
      <c r="G145">
        <v>12659540977.120001</v>
      </c>
      <c r="I145">
        <v>0</v>
      </c>
      <c r="J145">
        <v>6445145905.1800003</v>
      </c>
      <c r="K145">
        <v>1292268232.46</v>
      </c>
    </row>
    <row r="146" spans="2:11" x14ac:dyDescent="0.35">
      <c r="D146" t="s">
        <v>464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2:11" x14ac:dyDescent="0.35">
      <c r="C147" s="7" t="s">
        <v>534</v>
      </c>
      <c r="E147">
        <v>11529787697</v>
      </c>
      <c r="F147">
        <v>21136367303</v>
      </c>
      <c r="G147">
        <v>12659540977.120001</v>
      </c>
      <c r="H147">
        <v>115605984622</v>
      </c>
      <c r="I147">
        <v>353461755333.73999</v>
      </c>
      <c r="J147">
        <v>348504026184.52997</v>
      </c>
      <c r="K147">
        <v>273933728232.45999</v>
      </c>
    </row>
    <row r="148" spans="2:11" x14ac:dyDescent="0.35">
      <c r="D148" t="s">
        <v>535</v>
      </c>
      <c r="E148">
        <v>27838923272</v>
      </c>
      <c r="F148">
        <v>100619087285</v>
      </c>
      <c r="G148">
        <v>0</v>
      </c>
      <c r="H148">
        <v>0</v>
      </c>
      <c r="I148">
        <v>71150187131.399994</v>
      </c>
      <c r="J148">
        <v>0</v>
      </c>
      <c r="K148">
        <v>0</v>
      </c>
    </row>
    <row r="149" spans="2:11" x14ac:dyDescent="0.35">
      <c r="D149" t="s">
        <v>536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2:11" x14ac:dyDescent="0.35">
      <c r="D150" t="s">
        <v>537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2:11" x14ac:dyDescent="0.35">
      <c r="D151" t="s">
        <v>538</v>
      </c>
      <c r="E151">
        <v>68798523373</v>
      </c>
      <c r="F151">
        <v>150000000000</v>
      </c>
      <c r="G151">
        <v>155040000000</v>
      </c>
      <c r="H151">
        <v>1083487812290</v>
      </c>
      <c r="I151">
        <v>731450789025.52002</v>
      </c>
      <c r="J151">
        <v>446945920394</v>
      </c>
      <c r="K151">
        <v>355244891420</v>
      </c>
    </row>
    <row r="152" spans="2:11" x14ac:dyDescent="0.35">
      <c r="D152" t="s">
        <v>539</v>
      </c>
      <c r="E152">
        <v>287738980</v>
      </c>
      <c r="F152">
        <v>10333930195</v>
      </c>
      <c r="G152">
        <v>77944100</v>
      </c>
      <c r="H152">
        <v>0</v>
      </c>
      <c r="I152">
        <v>0</v>
      </c>
      <c r="J152">
        <v>0</v>
      </c>
    </row>
    <row r="153" spans="2:11" x14ac:dyDescent="0.35">
      <c r="D153" t="s">
        <v>540</v>
      </c>
      <c r="E153">
        <v>0</v>
      </c>
      <c r="F153">
        <v>0</v>
      </c>
      <c r="G153">
        <v>0</v>
      </c>
      <c r="J153">
        <v>0</v>
      </c>
    </row>
    <row r="154" spans="2:11" x14ac:dyDescent="0.35">
      <c r="D154" t="s">
        <v>470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2:11" x14ac:dyDescent="0.35">
      <c r="C155" s="7" t="s">
        <v>541</v>
      </c>
      <c r="E155">
        <v>96925185625</v>
      </c>
      <c r="F155">
        <v>260953017480</v>
      </c>
      <c r="G155">
        <v>155117944100</v>
      </c>
      <c r="H155">
        <v>1083487812290</v>
      </c>
      <c r="I155">
        <v>802600976156.92004</v>
      </c>
      <c r="J155">
        <v>446945920394</v>
      </c>
      <c r="K155">
        <v>355244891420</v>
      </c>
    </row>
    <row r="156" spans="2:11" x14ac:dyDescent="0.35">
      <c r="B156" s="7" t="s">
        <v>542</v>
      </c>
      <c r="E156">
        <v>-85395397928</v>
      </c>
      <c r="F156">
        <v>-239816650177</v>
      </c>
      <c r="G156">
        <v>-142458403122.88</v>
      </c>
      <c r="H156">
        <v>-967881827668</v>
      </c>
      <c r="I156">
        <v>-449139220823.18005</v>
      </c>
      <c r="J156">
        <v>-98441894209.470032</v>
      </c>
      <c r="K156">
        <v>-81311163187.540009</v>
      </c>
    </row>
    <row r="157" spans="2:11" x14ac:dyDescent="0.35">
      <c r="D157" t="s">
        <v>543</v>
      </c>
      <c r="E157">
        <v>46626585568</v>
      </c>
      <c r="F157">
        <v>6466865770</v>
      </c>
      <c r="G157">
        <v>6182076931.2299995</v>
      </c>
      <c r="H157">
        <v>-31406656</v>
      </c>
      <c r="I157">
        <v>7728099756.2399998</v>
      </c>
      <c r="J157">
        <v>-2255505925.9499998</v>
      </c>
      <c r="K157">
        <v>331345229.11000001</v>
      </c>
    </row>
    <row r="158" spans="2:11" x14ac:dyDescent="0.35">
      <c r="C158" s="7" t="s">
        <v>544</v>
      </c>
      <c r="E158">
        <v>295978890273</v>
      </c>
      <c r="F158">
        <v>-342372062089</v>
      </c>
      <c r="G158">
        <v>-221389781802.4299</v>
      </c>
      <c r="H158">
        <v>-41387703997.829834</v>
      </c>
      <c r="I158">
        <v>-1171075841.4300442</v>
      </c>
      <c r="J158">
        <v>-15976378785.970081</v>
      </c>
      <c r="K158">
        <v>-10701502533.329849</v>
      </c>
    </row>
    <row r="159" spans="2:11" x14ac:dyDescent="0.35">
      <c r="B159" s="7" t="s">
        <v>545</v>
      </c>
      <c r="E159">
        <v>373818717428</v>
      </c>
      <c r="F159">
        <v>669797607701</v>
      </c>
      <c r="G159">
        <v>327425545611.96002</v>
      </c>
      <c r="H159">
        <v>106035763809.53</v>
      </c>
      <c r="I159">
        <v>64648059812.019997</v>
      </c>
      <c r="J159">
        <v>63476983970.589996</v>
      </c>
      <c r="K159">
        <v>47500605184.620003</v>
      </c>
    </row>
    <row r="160" spans="2:11" x14ac:dyDescent="0.35">
      <c r="B160" s="7" t="s">
        <v>546</v>
      </c>
      <c r="E160">
        <v>669797607701</v>
      </c>
      <c r="F160">
        <v>327425545612</v>
      </c>
      <c r="G160">
        <v>106035763809.53012</v>
      </c>
      <c r="H160">
        <v>64648059811.700165</v>
      </c>
      <c r="I160">
        <v>63476983970.589951</v>
      </c>
      <c r="J160">
        <v>47500605184.619919</v>
      </c>
      <c r="K160">
        <v>36799102651.290154</v>
      </c>
    </row>
    <row r="161" spans="1:13" x14ac:dyDescent="0.35"/>
    <row r="162" spans="1:13" s="48" customFormat="1" x14ac:dyDescent="0.35">
      <c r="A162" s="50" t="s">
        <v>547</v>
      </c>
      <c r="B162" s="50"/>
      <c r="C162" s="50"/>
    </row>
    <row r="163" spans="1:13" x14ac:dyDescent="0.35">
      <c r="D163" t="s">
        <v>548</v>
      </c>
      <c r="E163">
        <v>31.5</v>
      </c>
      <c r="F163">
        <v>32.200000000000003</v>
      </c>
      <c r="G163">
        <v>32.5</v>
      </c>
      <c r="H163">
        <v>32.700000000000003</v>
      </c>
      <c r="I163">
        <v>33.6</v>
      </c>
      <c r="J163">
        <v>37.200000000000003</v>
      </c>
      <c r="K163">
        <v>38</v>
      </c>
    </row>
    <row r="164" spans="1:13" x14ac:dyDescent="0.35">
      <c r="D164" t="s">
        <v>549</v>
      </c>
      <c r="E164">
        <v>0.48</v>
      </c>
      <c r="F164">
        <v>0.47</v>
      </c>
      <c r="G164">
        <v>0.46</v>
      </c>
      <c r="H164">
        <v>0.45</v>
      </c>
      <c r="I164">
        <v>0.43</v>
      </c>
      <c r="J164">
        <v>0.41</v>
      </c>
      <c r="K164">
        <v>0.38</v>
      </c>
    </row>
    <row r="165" spans="1:13" x14ac:dyDescent="0.35">
      <c r="D165" t="s">
        <v>550</v>
      </c>
      <c r="E165">
        <v>89.49</v>
      </c>
      <c r="F165">
        <v>88.31</v>
      </c>
      <c r="G165">
        <v>87.61</v>
      </c>
      <c r="H165">
        <v>88.02</v>
      </c>
      <c r="I165">
        <v>87.81</v>
      </c>
      <c r="J165">
        <v>88.39</v>
      </c>
      <c r="K165">
        <v>87.3</v>
      </c>
    </row>
    <row r="166" spans="1:13" x14ac:dyDescent="0.35">
      <c r="D166" t="s">
        <v>551</v>
      </c>
      <c r="E166">
        <v>586</v>
      </c>
      <c r="F166">
        <v>588</v>
      </c>
      <c r="G166">
        <v>583</v>
      </c>
      <c r="H166">
        <v>577</v>
      </c>
      <c r="I166">
        <v>574</v>
      </c>
      <c r="J166">
        <v>600</v>
      </c>
      <c r="K166">
        <v>566</v>
      </c>
    </row>
    <row r="167" spans="1:13" x14ac:dyDescent="0.35">
      <c r="D167" t="s">
        <v>552</v>
      </c>
      <c r="E167">
        <v>135</v>
      </c>
      <c r="F167">
        <v>133</v>
      </c>
      <c r="G167">
        <v>131</v>
      </c>
      <c r="H167">
        <v>129</v>
      </c>
      <c r="I167">
        <v>128.19999999999999</v>
      </c>
      <c r="J167">
        <v>135</v>
      </c>
      <c r="K167">
        <v>127</v>
      </c>
    </row>
    <row r="168" spans="1:13" x14ac:dyDescent="0.35"/>
    <row r="169" spans="1:13" s="48" customFormat="1" x14ac:dyDescent="0.35">
      <c r="A169" s="50" t="s">
        <v>553</v>
      </c>
      <c r="B169" s="50"/>
      <c r="C169" s="50"/>
    </row>
    <row r="170" spans="1:13" x14ac:dyDescent="0.35">
      <c r="D170" t="s">
        <v>624</v>
      </c>
      <c r="E170" s="31">
        <v>2472.4958333333334</v>
      </c>
      <c r="F170" s="31">
        <v>2663.541666666667</v>
      </c>
      <c r="G170" s="31">
        <v>2813.2900000000004</v>
      </c>
      <c r="H170" s="31">
        <v>2849.2891666666669</v>
      </c>
      <c r="I170" s="31">
        <v>3140.6783333333333</v>
      </c>
      <c r="J170" s="31">
        <v>3465.7358333333327</v>
      </c>
      <c r="K170" s="31">
        <v>3389.9808333333331</v>
      </c>
    </row>
    <row r="171" spans="1:13" x14ac:dyDescent="0.35"/>
    <row r="172" spans="1:13" ht="15" thickBot="1" x14ac:dyDescent="0.4">
      <c r="A172" s="70" t="s">
        <v>554</v>
      </c>
      <c r="B172" s="70"/>
      <c r="C172" s="70"/>
      <c r="D172" s="71"/>
      <c r="E172" s="71"/>
      <c r="F172" s="71"/>
      <c r="G172" s="72"/>
      <c r="H172" s="72"/>
      <c r="I172" s="72"/>
      <c r="J172" s="72"/>
      <c r="K172" s="72"/>
      <c r="L172" s="72"/>
      <c r="M172" s="72"/>
    </row>
    <row r="173" spans="1:13" x14ac:dyDescent="0.35">
      <c r="A173" s="7" t="s">
        <v>555</v>
      </c>
      <c r="G173" s="30"/>
      <c r="H173" s="30"/>
      <c r="I173" s="30"/>
      <c r="J173" s="30"/>
      <c r="K173" s="30"/>
      <c r="L173" s="30"/>
      <c r="M173" s="30"/>
    </row>
    <row r="174" spans="1:13" ht="15" thickBot="1" x14ac:dyDescent="0.4">
      <c r="A174" s="22" t="s">
        <v>556</v>
      </c>
      <c r="B174" s="22"/>
      <c r="C174" s="23"/>
      <c r="D174" s="23"/>
      <c r="E174" s="23"/>
      <c r="F174" s="23"/>
      <c r="G174" s="38"/>
      <c r="H174" s="38"/>
      <c r="I174" s="38"/>
      <c r="J174" s="38"/>
      <c r="K174" s="38"/>
      <c r="L174" s="30"/>
      <c r="M174" s="30"/>
    </row>
    <row r="175" spans="1:13" x14ac:dyDescent="0.35">
      <c r="B175" s="7" t="s">
        <v>557</v>
      </c>
      <c r="C175"/>
      <c r="G175" s="30"/>
      <c r="H175" s="30"/>
      <c r="I175" s="30"/>
      <c r="J175" s="30"/>
      <c r="K175" s="30"/>
      <c r="L175" s="30"/>
      <c r="M175" s="30"/>
    </row>
    <row r="176" spans="1:13" x14ac:dyDescent="0.35">
      <c r="C176" t="s">
        <v>211</v>
      </c>
      <c r="E176" s="30">
        <f>(actuals!E113+actuals!E114)/1000000000</f>
        <v>235.032386293</v>
      </c>
      <c r="F176" s="30">
        <f>(actuals!F113+actuals!F114)/1000000000</f>
        <v>271.44916215400002</v>
      </c>
      <c r="G176" s="30">
        <f>(actuals!G113+actuals!G114)/1000000000</f>
        <v>319.23812973887999</v>
      </c>
      <c r="H176" s="30">
        <f>(actuals!H113+actuals!H114)/1000000000</f>
        <v>347.98765481248</v>
      </c>
      <c r="I176" s="30">
        <f>(actuals!I113+actuals!I114)/1000000000</f>
        <v>424.23251986282997</v>
      </c>
      <c r="J176" s="30">
        <f>(actuals!J113+actuals!J114)/1000000000</f>
        <v>493.86257458334995</v>
      </c>
      <c r="K176" s="30">
        <f>(actuals!K113+actuals!K114)/1000000000</f>
        <v>598.83842468088005</v>
      </c>
      <c r="L176" s="30"/>
      <c r="M176" s="30"/>
    </row>
    <row r="177" spans="1:13" x14ac:dyDescent="0.35">
      <c r="C177" t="s">
        <v>213</v>
      </c>
      <c r="E177" s="30">
        <f>actuals!E115/1000000000</f>
        <v>213.11780141599999</v>
      </c>
      <c r="F177" s="30">
        <f>actuals!F115/1000000000</f>
        <v>205.07332570700001</v>
      </c>
      <c r="G177" s="30">
        <f>actuals!G115/1000000000</f>
        <v>194.23361782704001</v>
      </c>
      <c r="H177" s="30">
        <f>actuals!H115/1000000000</f>
        <v>220.20517942495002</v>
      </c>
      <c r="I177" s="30">
        <f>actuals!I115/1000000000</f>
        <v>405.68505120007001</v>
      </c>
      <c r="J177" s="30">
        <f>actuals!J115/1000000000</f>
        <v>379.75517915964002</v>
      </c>
      <c r="K177" s="30">
        <f>actuals!K115/1000000000</f>
        <v>306.30020777343998</v>
      </c>
      <c r="L177" s="30"/>
      <c r="M177" s="30"/>
    </row>
    <row r="178" spans="1:13" x14ac:dyDescent="0.35">
      <c r="C178" t="s">
        <v>558</v>
      </c>
      <c r="E178" s="30">
        <f>actuals!E116/1000000000</f>
        <v>179.512021374</v>
      </c>
      <c r="F178" s="30">
        <f>actuals!F116/1000000000</f>
        <v>206.85843166399999</v>
      </c>
      <c r="G178" s="30">
        <f>actuals!G116/1000000000</f>
        <v>208.30536233753</v>
      </c>
      <c r="H178" s="30">
        <f>actuals!H116/1000000000</f>
        <v>210.72600386107999</v>
      </c>
      <c r="I178" s="30">
        <f>actuals!I116/1000000000</f>
        <v>244.86017032142001</v>
      </c>
      <c r="J178" s="30">
        <f>actuals!J116/1000000000</f>
        <v>344.36593041333003</v>
      </c>
      <c r="K178" s="30">
        <f>actuals!K116/1000000000</f>
        <v>348.48697790491997</v>
      </c>
      <c r="L178" s="30"/>
      <c r="M178" s="30"/>
    </row>
    <row r="179" spans="1:13" x14ac:dyDescent="0.35">
      <c r="C179" t="s">
        <v>559</v>
      </c>
      <c r="E179" s="30">
        <f>actuals!E117/1000000000</f>
        <v>171.48598853600001</v>
      </c>
      <c r="F179" s="30">
        <f>actuals!F117/1000000000</f>
        <v>183.24904613199999</v>
      </c>
      <c r="G179" s="30">
        <f>actuals!G117/1000000000</f>
        <v>165.77678217230999</v>
      </c>
      <c r="H179" s="30">
        <f>actuals!H117/1000000000</f>
        <v>190.04808002545002</v>
      </c>
      <c r="I179" s="30">
        <f>actuals!I117/1000000000</f>
        <v>291.02611596564003</v>
      </c>
      <c r="J179" s="30">
        <f>actuals!J117/1000000000</f>
        <v>396.52759517889001</v>
      </c>
      <c r="K179" s="30">
        <f>actuals!K117/1000000000</f>
        <v>432.50453335428006</v>
      </c>
      <c r="L179" s="30"/>
      <c r="M179" s="30"/>
    </row>
    <row r="180" spans="1:13" x14ac:dyDescent="0.35">
      <c r="C180" t="s">
        <v>560</v>
      </c>
      <c r="E180" s="30">
        <f>(actuals!E121+actuals!E122+actuals!E123)/1000000000</f>
        <v>59.348941942000003</v>
      </c>
      <c r="F180" s="30">
        <f>(actuals!F121+actuals!F122+actuals!F123)/1000000000</f>
        <v>166.36166854999999</v>
      </c>
      <c r="G180" s="30">
        <f>(actuals!G121+actuals!G122+actuals!G123)/1000000000</f>
        <v>34.414300126489998</v>
      </c>
      <c r="H180" s="30">
        <f>(actuals!H121+actuals!H122+actuals!H123)/1000000000</f>
        <v>24.50722773124</v>
      </c>
      <c r="I180" s="30">
        <f>(actuals!I121+actuals!I122+actuals!I123)/1000000000</f>
        <v>38.265330792980002</v>
      </c>
      <c r="J180" s="30">
        <f>(actuals!J121+actuals!J122+actuals!J123)/1000000000</f>
        <v>148.15685312219998</v>
      </c>
      <c r="K180" s="30">
        <f>(actuals!K121+actuals!K122+actuals!K123)/1000000000</f>
        <v>257.14667062633998</v>
      </c>
      <c r="L180" s="30"/>
      <c r="M180" s="30"/>
    </row>
    <row r="181" spans="1:13" x14ac:dyDescent="0.35">
      <c r="B181" s="7" t="s">
        <v>561</v>
      </c>
      <c r="C181"/>
      <c r="E181" s="30">
        <f>SUM(E176:E180)</f>
        <v>858.49713956100004</v>
      </c>
      <c r="F181" s="30">
        <f t="shared" ref="F181:K181" si="10">SUM(F176:F180)</f>
        <v>1032.9916342070001</v>
      </c>
      <c r="G181" s="30">
        <f t="shared" si="10"/>
        <v>921.96819220224995</v>
      </c>
      <c r="H181" s="30">
        <f t="shared" si="10"/>
        <v>993.47414585520016</v>
      </c>
      <c r="I181" s="30">
        <f t="shared" si="10"/>
        <v>1404.06918814294</v>
      </c>
      <c r="J181" s="30">
        <f t="shared" si="10"/>
        <v>1762.6681324574099</v>
      </c>
      <c r="K181" s="30">
        <f t="shared" si="10"/>
        <v>1943.27681433986</v>
      </c>
      <c r="L181" s="30"/>
      <c r="M181" s="30"/>
    </row>
    <row r="182" spans="1:13" x14ac:dyDescent="0.35">
      <c r="C182" t="s">
        <v>241</v>
      </c>
      <c r="E182" s="30">
        <f>actuals!E119/1000000000</f>
        <v>571.22613365799998</v>
      </c>
      <c r="F182" s="30">
        <f>actuals!F119/1000000000</f>
        <v>757.08557402400004</v>
      </c>
      <c r="G182" s="30">
        <f>actuals!G119/1000000000</f>
        <v>782.56842591412999</v>
      </c>
      <c r="H182" s="30">
        <f>actuals!H119/1000000000</f>
        <v>912.07038607542006</v>
      </c>
      <c r="I182" s="30">
        <f>actuals!I119/1000000000</f>
        <v>1247.8227681123001</v>
      </c>
      <c r="J182" s="30">
        <f>actuals!J119/1000000000</f>
        <v>1504.1583757164599</v>
      </c>
      <c r="K182" s="30">
        <f>actuals!K119/1000000000</f>
        <v>1158.44469185751</v>
      </c>
      <c r="L182" s="30"/>
      <c r="M182" s="30"/>
    </row>
    <row r="183" spans="1:13" x14ac:dyDescent="0.35">
      <c r="C183" t="s">
        <v>226</v>
      </c>
      <c r="E183" s="30">
        <f>E139/1000000000</f>
        <v>185.619518984</v>
      </c>
      <c r="F183" s="30">
        <f t="shared" ref="F183:K183" si="11">F139/1000000000</f>
        <v>184.88444531299999</v>
      </c>
      <c r="G183" s="30">
        <f t="shared" si="11"/>
        <v>571.52016749876987</v>
      </c>
      <c r="H183" s="30">
        <f t="shared" si="11"/>
        <v>391.98328052674998</v>
      </c>
      <c r="I183" s="30">
        <f t="shared" si="11"/>
        <v>333.77238202769996</v>
      </c>
      <c r="J183" s="30">
        <f t="shared" si="11"/>
        <v>493.59927343306992</v>
      </c>
      <c r="K183" s="30">
        <f t="shared" si="11"/>
        <v>547.90654931904999</v>
      </c>
      <c r="L183" s="30"/>
      <c r="M183" s="30"/>
    </row>
    <row r="184" spans="1:13" x14ac:dyDescent="0.35">
      <c r="B184" s="7" t="s">
        <v>562</v>
      </c>
      <c r="C184"/>
      <c r="E184" s="30">
        <f>E181+E182+E183</f>
        <v>1615.342792203</v>
      </c>
      <c r="F184" s="30">
        <f t="shared" ref="F184:K184" si="12">F181+F182+F183</f>
        <v>1974.961653544</v>
      </c>
      <c r="G184" s="30">
        <f t="shared" si="12"/>
        <v>2276.0567856151497</v>
      </c>
      <c r="H184" s="30">
        <f t="shared" si="12"/>
        <v>2297.5278124573701</v>
      </c>
      <c r="I184" s="30">
        <f t="shared" si="12"/>
        <v>2985.6643382829402</v>
      </c>
      <c r="J184" s="30">
        <f t="shared" si="12"/>
        <v>3760.4257816069398</v>
      </c>
      <c r="K184" s="30">
        <f t="shared" si="12"/>
        <v>3649.6280555164203</v>
      </c>
      <c r="L184" s="30"/>
      <c r="M184" s="30"/>
    </row>
    <row r="185" spans="1:13" x14ac:dyDescent="0.35">
      <c r="C185"/>
      <c r="G185" s="30"/>
      <c r="H185" s="30"/>
      <c r="I185" s="30"/>
      <c r="J185" s="30"/>
      <c r="K185" s="30"/>
      <c r="L185" s="30"/>
      <c r="M185" s="30"/>
    </row>
    <row r="186" spans="1:13" ht="15" thickBot="1" x14ac:dyDescent="0.4">
      <c r="A186" s="22" t="s">
        <v>563</v>
      </c>
      <c r="B186" s="22"/>
      <c r="C186" s="23"/>
      <c r="D186" s="23"/>
      <c r="E186" s="23"/>
      <c r="F186" s="23"/>
      <c r="G186" s="38"/>
      <c r="H186" s="38"/>
      <c r="I186" s="38"/>
      <c r="J186" s="38"/>
      <c r="K186" s="38"/>
      <c r="L186" s="30"/>
      <c r="M186" s="30"/>
    </row>
    <row r="187" spans="1:13" x14ac:dyDescent="0.35">
      <c r="B187" s="7" t="s">
        <v>557</v>
      </c>
      <c r="C187"/>
      <c r="G187" s="30"/>
      <c r="H187" s="30"/>
      <c r="I187" s="30"/>
      <c r="J187" s="30"/>
      <c r="K187" s="30"/>
      <c r="L187" s="30"/>
      <c r="M187" s="30"/>
    </row>
    <row r="188" spans="1:13" x14ac:dyDescent="0.35">
      <c r="C188" t="s">
        <v>211</v>
      </c>
      <c r="E188" s="5">
        <f>E176/E$170*1000</f>
        <v>95.058759300774014</v>
      </c>
      <c r="F188" s="5">
        <f t="shared" ref="F188:K188" si="13">F176/F$170*1000</f>
        <v>101.91286494635901</v>
      </c>
      <c r="G188" s="5">
        <f t="shared" si="13"/>
        <v>113.47501670246578</v>
      </c>
      <c r="H188" s="5">
        <f t="shared" si="13"/>
        <v>122.13139293951853</v>
      </c>
      <c r="I188" s="5">
        <f t="shared" si="13"/>
        <v>135.07671745949682</v>
      </c>
      <c r="J188" s="5">
        <f t="shared" si="13"/>
        <v>142.49862030261971</v>
      </c>
      <c r="K188" s="5">
        <f t="shared" si="13"/>
        <v>176.64950161150276</v>
      </c>
      <c r="L188" s="30"/>
      <c r="M188" s="30"/>
    </row>
    <row r="189" spans="1:13" x14ac:dyDescent="0.35">
      <c r="C189" t="s">
        <v>213</v>
      </c>
      <c r="E189" s="5">
        <f t="shared" ref="E189:K196" si="14">E177/E$170*1000</f>
        <v>86.19541377696963</v>
      </c>
      <c r="F189" s="5">
        <f t="shared" si="14"/>
        <v>76.992722987375814</v>
      </c>
      <c r="G189" s="5">
        <f t="shared" si="14"/>
        <v>69.041448918184756</v>
      </c>
      <c r="H189" s="5">
        <f t="shared" si="14"/>
        <v>77.284251104132125</v>
      </c>
      <c r="I189" s="5">
        <f t="shared" si="14"/>
        <v>129.17115608254588</v>
      </c>
      <c r="J189" s="5">
        <f t="shared" si="14"/>
        <v>109.57418494138165</v>
      </c>
      <c r="K189" s="5">
        <f t="shared" si="14"/>
        <v>90.354554445152473</v>
      </c>
      <c r="L189" s="30"/>
      <c r="M189" s="30"/>
    </row>
    <row r="190" spans="1:13" x14ac:dyDescent="0.35">
      <c r="C190" t="s">
        <v>558</v>
      </c>
      <c r="E190" s="5">
        <f t="shared" si="14"/>
        <v>72.603568812485364</v>
      </c>
      <c r="F190" s="5">
        <f t="shared" si="14"/>
        <v>77.662923112021886</v>
      </c>
      <c r="G190" s="5">
        <f t="shared" si="14"/>
        <v>74.043330882180641</v>
      </c>
      <c r="H190" s="5">
        <f t="shared" si="14"/>
        <v>73.957394821952946</v>
      </c>
      <c r="I190" s="5">
        <f t="shared" si="14"/>
        <v>77.964103398497258</v>
      </c>
      <c r="J190" s="5">
        <f t="shared" si="14"/>
        <v>99.363006003293705</v>
      </c>
      <c r="K190" s="5">
        <f t="shared" si="14"/>
        <v>102.79909977020617</v>
      </c>
      <c r="L190" s="30"/>
      <c r="M190" s="30"/>
    </row>
    <row r="191" spans="1:13" x14ac:dyDescent="0.35">
      <c r="C191" t="s">
        <v>559</v>
      </c>
      <c r="E191" s="5">
        <f t="shared" si="14"/>
        <v>69.357442881838352</v>
      </c>
      <c r="F191" s="5">
        <f t="shared" si="14"/>
        <v>68.79901614654672</v>
      </c>
      <c r="G191" s="5">
        <f t="shared" si="14"/>
        <v>58.926304139391945</v>
      </c>
      <c r="H191" s="5">
        <f t="shared" si="14"/>
        <v>66.700172888308103</v>
      </c>
      <c r="I191" s="5">
        <f t="shared" si="14"/>
        <v>92.663458360844572</v>
      </c>
      <c r="J191" s="5">
        <f t="shared" si="14"/>
        <v>114.41368132132308</v>
      </c>
      <c r="K191" s="5">
        <f t="shared" si="14"/>
        <v>127.58317955709586</v>
      </c>
      <c r="L191" s="30"/>
      <c r="M191" s="30"/>
    </row>
    <row r="192" spans="1:13" x14ac:dyDescent="0.35">
      <c r="C192" t="s">
        <v>560</v>
      </c>
      <c r="E192" s="5">
        <f t="shared" si="14"/>
        <v>24.003657010005075</v>
      </c>
      <c r="F192" s="5">
        <f t="shared" si="14"/>
        <v>62.458819635510352</v>
      </c>
      <c r="G192" s="5">
        <f t="shared" si="14"/>
        <v>12.232759554290526</v>
      </c>
      <c r="H192" s="5">
        <f t="shared" si="14"/>
        <v>8.6011725373281696</v>
      </c>
      <c r="I192" s="5">
        <f t="shared" si="14"/>
        <v>12.183779022147551</v>
      </c>
      <c r="J192" s="5">
        <f t="shared" si="14"/>
        <v>42.749032311474018</v>
      </c>
      <c r="K192" s="5">
        <f t="shared" si="14"/>
        <v>75.854903985840636</v>
      </c>
      <c r="L192" s="30"/>
      <c r="M192" s="30"/>
    </row>
    <row r="193" spans="1:13" x14ac:dyDescent="0.35">
      <c r="B193" s="7" t="s">
        <v>561</v>
      </c>
      <c r="C193"/>
      <c r="E193" s="5">
        <f t="shared" si="14"/>
        <v>347.21884178207245</v>
      </c>
      <c r="F193" s="5">
        <f t="shared" si="14"/>
        <v>387.82634682781378</v>
      </c>
      <c r="G193" s="5">
        <f t="shared" si="14"/>
        <v>327.71886019651362</v>
      </c>
      <c r="H193" s="5">
        <f t="shared" si="14"/>
        <v>348.6743842912399</v>
      </c>
      <c r="I193" s="5">
        <f t="shared" si="14"/>
        <v>447.05921432353199</v>
      </c>
      <c r="J193" s="5">
        <f t="shared" si="14"/>
        <v>508.59852488009216</v>
      </c>
      <c r="K193" s="5">
        <f t="shared" si="14"/>
        <v>573.24123936979788</v>
      </c>
      <c r="L193" s="30"/>
      <c r="M193" s="30"/>
    </row>
    <row r="194" spans="1:13" x14ac:dyDescent="0.35">
      <c r="C194" t="s">
        <v>241</v>
      </c>
      <c r="E194" s="5">
        <f t="shared" si="14"/>
        <v>231.0321926358487</v>
      </c>
      <c r="F194" s="5">
        <f t="shared" si="14"/>
        <v>284.24018422488848</v>
      </c>
      <c r="G194" s="5">
        <f t="shared" si="14"/>
        <v>278.16841701855475</v>
      </c>
      <c r="H194" s="5">
        <f t="shared" si="14"/>
        <v>320.10453580688511</v>
      </c>
      <c r="I194" s="5">
        <f t="shared" si="14"/>
        <v>397.30995526305094</v>
      </c>
      <c r="J194" s="5">
        <f t="shared" si="14"/>
        <v>434.00837457070855</v>
      </c>
      <c r="K194" s="5">
        <f t="shared" si="14"/>
        <v>341.72602997239466</v>
      </c>
      <c r="L194" s="30"/>
      <c r="M194" s="30"/>
    </row>
    <row r="195" spans="1:13" x14ac:dyDescent="0.35">
      <c r="C195" t="s">
        <v>226</v>
      </c>
      <c r="E195" s="5">
        <f t="shared" si="14"/>
        <v>75.073743899399901</v>
      </c>
      <c r="F195" s="5">
        <f t="shared" si="14"/>
        <v>69.413010363895168</v>
      </c>
      <c r="G195" s="5">
        <f t="shared" si="14"/>
        <v>203.15010805809916</v>
      </c>
      <c r="H195" s="5">
        <f t="shared" si="14"/>
        <v>137.57230579208789</v>
      </c>
      <c r="I195" s="5">
        <f t="shared" si="14"/>
        <v>106.27397861322952</v>
      </c>
      <c r="J195" s="5">
        <f t="shared" si="14"/>
        <v>142.42264764834309</v>
      </c>
      <c r="K195" s="5">
        <f t="shared" si="14"/>
        <v>161.6252646420715</v>
      </c>
      <c r="L195" s="30"/>
      <c r="M195" s="30"/>
    </row>
    <row r="196" spans="1:13" x14ac:dyDescent="0.35">
      <c r="B196" s="7" t="s">
        <v>562</v>
      </c>
      <c r="C196"/>
      <c r="E196" s="5">
        <f t="shared" si="14"/>
        <v>653.32477831732103</v>
      </c>
      <c r="F196" s="5">
        <f t="shared" si="14"/>
        <v>741.4795414165975</v>
      </c>
      <c r="G196" s="5">
        <f t="shared" si="14"/>
        <v>809.0373852731675</v>
      </c>
      <c r="H196" s="5">
        <f t="shared" si="14"/>
        <v>806.35122589021296</v>
      </c>
      <c r="I196" s="5">
        <f t="shared" si="14"/>
        <v>950.64314819981257</v>
      </c>
      <c r="J196" s="5">
        <f t="shared" si="14"/>
        <v>1085.0295470991439</v>
      </c>
      <c r="K196" s="5">
        <f t="shared" si="14"/>
        <v>1076.592533984264</v>
      </c>
      <c r="L196" s="30"/>
      <c r="M196" s="30"/>
    </row>
    <row r="197" spans="1:13" x14ac:dyDescent="0.35">
      <c r="C197"/>
      <c r="G197" s="30"/>
      <c r="H197" s="30"/>
      <c r="I197" s="30"/>
      <c r="J197" s="30"/>
      <c r="K197" s="30"/>
      <c r="L197" s="30"/>
      <c r="M197" s="30"/>
    </row>
    <row r="198" spans="1:13" ht="15" thickBot="1" x14ac:dyDescent="0.4">
      <c r="A198" s="22" t="s">
        <v>322</v>
      </c>
      <c r="B198" s="22"/>
      <c r="C198" s="23"/>
      <c r="D198" s="23"/>
      <c r="E198" s="23"/>
      <c r="F198" s="23"/>
      <c r="G198" s="38"/>
      <c r="H198" s="38"/>
      <c r="I198" s="38"/>
      <c r="J198" s="38"/>
      <c r="K198" s="38"/>
      <c r="L198" s="30"/>
      <c r="M198" s="30"/>
    </row>
    <row r="199" spans="1:13" x14ac:dyDescent="0.35">
      <c r="B199" s="7" t="s">
        <v>564</v>
      </c>
      <c r="C199"/>
      <c r="G199" s="30"/>
      <c r="H199" s="30"/>
      <c r="I199" s="30"/>
      <c r="J199" s="30"/>
      <c r="K199" s="30"/>
      <c r="L199" s="30"/>
      <c r="M199" s="30"/>
    </row>
    <row r="200" spans="1:13" x14ac:dyDescent="0.35">
      <c r="C200" t="s">
        <v>211</v>
      </c>
      <c r="E200" s="5">
        <f>E176/E$163*1000</f>
        <v>7461.3455966031743</v>
      </c>
      <c r="F200" s="5">
        <f t="shared" ref="F200:K200" si="15">F176/F$163*1000</f>
        <v>8430.0982035403722</v>
      </c>
      <c r="G200" s="5">
        <f t="shared" si="15"/>
        <v>9822.7116842732303</v>
      </c>
      <c r="H200" s="5">
        <f t="shared" si="15"/>
        <v>10641.824306192048</v>
      </c>
      <c r="I200" s="5">
        <f t="shared" si="15"/>
        <v>12625.967853060416</v>
      </c>
      <c r="J200" s="5">
        <f t="shared" si="15"/>
        <v>13275.875660842739</v>
      </c>
      <c r="K200" s="5">
        <f t="shared" si="15"/>
        <v>15758.905912654738</v>
      </c>
      <c r="L200" s="30"/>
      <c r="M200" s="30"/>
    </row>
    <row r="201" spans="1:13" x14ac:dyDescent="0.35">
      <c r="C201" t="s">
        <v>213</v>
      </c>
      <c r="E201" s="5">
        <f t="shared" ref="E201:K204" si="16">E177/E$163*1000</f>
        <v>6765.6444893968255</v>
      </c>
      <c r="F201" s="5">
        <f t="shared" si="16"/>
        <v>6368.7368231987575</v>
      </c>
      <c r="G201" s="5">
        <f t="shared" si="16"/>
        <v>5976.4190100627693</v>
      </c>
      <c r="H201" s="5">
        <f t="shared" si="16"/>
        <v>6734.1033463287467</v>
      </c>
      <c r="I201" s="5">
        <f t="shared" si="16"/>
        <v>12073.959857144941</v>
      </c>
      <c r="J201" s="5">
        <f t="shared" si="16"/>
        <v>10208.472558054838</v>
      </c>
      <c r="K201" s="5">
        <f t="shared" si="16"/>
        <v>8060.5317835115784</v>
      </c>
      <c r="L201" s="30"/>
      <c r="M201" s="30"/>
    </row>
    <row r="202" spans="1:13" x14ac:dyDescent="0.35">
      <c r="C202" t="s">
        <v>558</v>
      </c>
      <c r="E202" s="5">
        <f t="shared" si="16"/>
        <v>5698.7943293333337</v>
      </c>
      <c r="F202" s="5">
        <f t="shared" si="16"/>
        <v>6424.1748963975151</v>
      </c>
      <c r="G202" s="5">
        <f t="shared" si="16"/>
        <v>6409.3957642316918</v>
      </c>
      <c r="H202" s="5">
        <f t="shared" si="16"/>
        <v>6444.2203015620789</v>
      </c>
      <c r="I202" s="5">
        <f t="shared" si="16"/>
        <v>7287.5050690898806</v>
      </c>
      <c r="J202" s="5">
        <f t="shared" si="16"/>
        <v>9257.1486670249997</v>
      </c>
      <c r="K202" s="5">
        <f t="shared" si="16"/>
        <v>9170.7099448663157</v>
      </c>
      <c r="L202" s="30"/>
      <c r="M202" s="30"/>
    </row>
    <row r="203" spans="1:13" x14ac:dyDescent="0.35">
      <c r="C203" t="s">
        <v>559</v>
      </c>
      <c r="E203" s="5">
        <f t="shared" si="16"/>
        <v>5443.9996360634923</v>
      </c>
      <c r="F203" s="5">
        <f t="shared" si="16"/>
        <v>5690.9641655900605</v>
      </c>
      <c r="G203" s="5">
        <f t="shared" si="16"/>
        <v>5100.8240668403078</v>
      </c>
      <c r="H203" s="5">
        <f t="shared" si="16"/>
        <v>5811.8678906865443</v>
      </c>
      <c r="I203" s="5">
        <f t="shared" si="16"/>
        <v>8661.4915465964277</v>
      </c>
      <c r="J203" s="5">
        <f t="shared" si="16"/>
        <v>10659.343956421773</v>
      </c>
      <c r="K203" s="5">
        <f t="shared" si="16"/>
        <v>11381.698246165264</v>
      </c>
      <c r="L203" s="30"/>
      <c r="M203" s="30"/>
    </row>
    <row r="204" spans="1:13" x14ac:dyDescent="0.35">
      <c r="C204" t="s">
        <v>560</v>
      </c>
      <c r="E204" s="5">
        <f t="shared" si="16"/>
        <v>1884.0933949841269</v>
      </c>
      <c r="F204" s="5">
        <f t="shared" si="16"/>
        <v>5166.5114456521724</v>
      </c>
      <c r="G204" s="5">
        <f t="shared" si="16"/>
        <v>1058.9015423535384</v>
      </c>
      <c r="H204" s="5">
        <f t="shared" si="16"/>
        <v>749.45650554250767</v>
      </c>
      <c r="I204" s="5">
        <f t="shared" si="16"/>
        <v>1138.8491307434522</v>
      </c>
      <c r="J204" s="5">
        <f t="shared" si="16"/>
        <v>3982.7111054354832</v>
      </c>
      <c r="K204" s="5">
        <f t="shared" si="16"/>
        <v>6767.0176480615783</v>
      </c>
      <c r="L204" s="30"/>
      <c r="M204" s="30"/>
    </row>
    <row r="205" spans="1:13" x14ac:dyDescent="0.35">
      <c r="C205"/>
      <c r="G205" s="30"/>
      <c r="H205" s="30"/>
      <c r="I205" s="30"/>
      <c r="J205" s="30"/>
      <c r="K205" s="30"/>
      <c r="L205" s="30"/>
      <c r="M205" s="30"/>
    </row>
    <row r="206" spans="1:13" x14ac:dyDescent="0.35">
      <c r="B206" s="7" t="s">
        <v>212</v>
      </c>
      <c r="C206"/>
      <c r="G206" s="30"/>
      <c r="H206" s="30"/>
      <c r="I206" s="30"/>
      <c r="J206" s="30"/>
      <c r="K206" s="30"/>
      <c r="L206" s="30"/>
      <c r="M206" s="30"/>
    </row>
    <row r="207" spans="1:13" x14ac:dyDescent="0.35">
      <c r="C207" t="s">
        <v>211</v>
      </c>
      <c r="E207" s="5">
        <f>E200/E$170</f>
        <v>3.017738390500762</v>
      </c>
      <c r="F207" s="5">
        <f t="shared" ref="F207:K207" si="17">F200/F$170</f>
        <v>3.1649958057875467</v>
      </c>
      <c r="G207" s="5">
        <f t="shared" si="17"/>
        <v>3.4915389754604855</v>
      </c>
      <c r="H207" s="5">
        <f t="shared" si="17"/>
        <v>3.7349049828598933</v>
      </c>
      <c r="I207" s="5">
        <f t="shared" si="17"/>
        <v>4.0201404005802619</v>
      </c>
      <c r="J207" s="5">
        <f t="shared" si="17"/>
        <v>3.8306080726510676</v>
      </c>
      <c r="K207" s="5">
        <f t="shared" si="17"/>
        <v>4.6486710950395462</v>
      </c>
      <c r="L207" s="30"/>
      <c r="M207" s="30"/>
    </row>
    <row r="208" spans="1:13" x14ac:dyDescent="0.35">
      <c r="C208" t="s">
        <v>213</v>
      </c>
      <c r="E208" s="5">
        <f t="shared" ref="E208:K211" si="18">E201/E$170</f>
        <v>2.7363623421260197</v>
      </c>
      <c r="F208" s="5">
        <f t="shared" si="18"/>
        <v>2.3910783536452116</v>
      </c>
      <c r="G208" s="5">
        <f t="shared" si="18"/>
        <v>2.1243522744056844</v>
      </c>
      <c r="H208" s="5">
        <f t="shared" si="18"/>
        <v>2.3634327554780463</v>
      </c>
      <c r="I208" s="5">
        <f t="shared" si="18"/>
        <v>3.844379645313865</v>
      </c>
      <c r="J208" s="5">
        <f t="shared" si="18"/>
        <v>2.9455426059511192</v>
      </c>
      <c r="K208" s="5">
        <f t="shared" si="18"/>
        <v>2.37775143276717</v>
      </c>
      <c r="L208" s="30"/>
      <c r="M208" s="30"/>
    </row>
    <row r="209" spans="1:13" x14ac:dyDescent="0.35">
      <c r="C209" t="s">
        <v>558</v>
      </c>
      <c r="E209" s="5">
        <f t="shared" si="18"/>
        <v>2.3048752003963608</v>
      </c>
      <c r="F209" s="5">
        <f t="shared" si="18"/>
        <v>2.4118920221124811</v>
      </c>
      <c r="G209" s="5">
        <f t="shared" si="18"/>
        <v>2.2782563348363274</v>
      </c>
      <c r="H209" s="5">
        <f t="shared" si="18"/>
        <v>2.2616940312523837</v>
      </c>
      <c r="I209" s="5">
        <f t="shared" si="18"/>
        <v>2.3203602201933702</v>
      </c>
      <c r="J209" s="5">
        <f t="shared" si="18"/>
        <v>2.6710485484756368</v>
      </c>
      <c r="K209" s="5">
        <f t="shared" si="18"/>
        <v>2.7052394676370048</v>
      </c>
      <c r="L209" s="30"/>
      <c r="M209" s="30"/>
    </row>
    <row r="210" spans="1:13" x14ac:dyDescent="0.35">
      <c r="C210" t="s">
        <v>559</v>
      </c>
      <c r="E210" s="5">
        <f t="shared" si="18"/>
        <v>2.2018235835504241</v>
      </c>
      <c r="F210" s="5">
        <f t="shared" si="18"/>
        <v>2.1366154082778479</v>
      </c>
      <c r="G210" s="5">
        <f t="shared" si="18"/>
        <v>1.8131170504428291</v>
      </c>
      <c r="H210" s="5">
        <f t="shared" si="18"/>
        <v>2.0397606387861806</v>
      </c>
      <c r="I210" s="5">
        <f t="shared" si="18"/>
        <v>2.757841022644183</v>
      </c>
      <c r="J210" s="5">
        <f t="shared" si="18"/>
        <v>3.0756365946592221</v>
      </c>
      <c r="K210" s="5">
        <f t="shared" si="18"/>
        <v>3.3574520936077854</v>
      </c>
      <c r="L210" s="30"/>
      <c r="M210" s="30"/>
    </row>
    <row r="211" spans="1:13" x14ac:dyDescent="0.35">
      <c r="C211" t="s">
        <v>560</v>
      </c>
      <c r="E211" s="5">
        <f t="shared" si="18"/>
        <v>0.76202085746047843</v>
      </c>
      <c r="F211" s="5">
        <f t="shared" si="18"/>
        <v>1.9397148955127435</v>
      </c>
      <c r="G211" s="5">
        <f t="shared" si="18"/>
        <v>0.37639260167047772</v>
      </c>
      <c r="H211" s="5">
        <f t="shared" si="18"/>
        <v>0.26303279930667184</v>
      </c>
      <c r="I211" s="5">
        <f t="shared" si="18"/>
        <v>0.36261247089724846</v>
      </c>
      <c r="J211" s="5">
        <f t="shared" si="18"/>
        <v>1.149167535254678</v>
      </c>
      <c r="K211" s="5">
        <f t="shared" si="18"/>
        <v>1.9961816838379112</v>
      </c>
      <c r="L211" s="30"/>
      <c r="M211" s="30"/>
    </row>
    <row r="212" spans="1:13" x14ac:dyDescent="0.35">
      <c r="B212" s="7" t="s">
        <v>565</v>
      </c>
      <c r="C212"/>
      <c r="E212" s="30">
        <f t="shared" ref="E212:J212" si="19">E207+E208+E209+E210+E211</f>
        <v>11.022820374034046</v>
      </c>
      <c r="F212" s="30">
        <f t="shared" si="19"/>
        <v>12.044296485335831</v>
      </c>
      <c r="G212" s="30">
        <f t="shared" si="19"/>
        <v>10.083657236815805</v>
      </c>
      <c r="H212" s="30">
        <f t="shared" si="19"/>
        <v>10.662825207683175</v>
      </c>
      <c r="I212" s="30">
        <f t="shared" si="19"/>
        <v>13.305333759628928</v>
      </c>
      <c r="J212" s="30">
        <f t="shared" si="19"/>
        <v>13.672003356991725</v>
      </c>
      <c r="K212" s="30">
        <f t="shared" ref="K212" si="20">K207+K208+K209+K210+K211</f>
        <v>15.085295772889417</v>
      </c>
      <c r="L212" s="30"/>
      <c r="M212" s="30"/>
    </row>
    <row r="213" spans="1:13" x14ac:dyDescent="0.35">
      <c r="G213" s="24"/>
      <c r="H213" s="24"/>
      <c r="I213" s="24"/>
      <c r="J213" s="24"/>
      <c r="K213" s="24"/>
      <c r="L213" s="24"/>
      <c r="M213" s="24"/>
    </row>
    <row r="214" spans="1:13" ht="15" thickBot="1" x14ac:dyDescent="0.4">
      <c r="A214" s="22"/>
      <c r="B214" s="22" t="s">
        <v>226</v>
      </c>
      <c r="C214" s="22"/>
      <c r="D214" s="23"/>
      <c r="E214" s="23"/>
      <c r="F214" s="23"/>
      <c r="G214" s="73"/>
      <c r="H214" s="73"/>
      <c r="I214" s="73"/>
      <c r="J214" s="73"/>
      <c r="K214" s="73"/>
      <c r="L214" s="24"/>
      <c r="M214" s="24"/>
    </row>
    <row r="215" spans="1:13" x14ac:dyDescent="0.35">
      <c r="C215" t="s">
        <v>566</v>
      </c>
      <c r="E215" s="9">
        <v>32</v>
      </c>
      <c r="F215" s="9">
        <v>32</v>
      </c>
      <c r="G215" s="9">
        <v>32</v>
      </c>
      <c r="H215" s="9">
        <v>32</v>
      </c>
      <c r="I215" s="9">
        <v>32</v>
      </c>
      <c r="J215" s="9">
        <v>32</v>
      </c>
      <c r="K215" s="9">
        <v>38</v>
      </c>
      <c r="L215" s="9"/>
      <c r="M215" s="9"/>
    </row>
    <row r="216" spans="1:13" x14ac:dyDescent="0.35">
      <c r="C216" t="s">
        <v>567</v>
      </c>
      <c r="E216" s="5">
        <f>AVERAGE(E195:F195)</f>
        <v>72.243377131647534</v>
      </c>
      <c r="F216" s="5">
        <f>E216</f>
        <v>72.243377131647534</v>
      </c>
      <c r="G216" s="9">
        <f>F216*(1+assumptions!$E$235)</f>
        <v>72.604594017305757</v>
      </c>
      <c r="H216" s="9">
        <f>G216*(1+assumptions!$E$235)</f>
        <v>72.967616987392276</v>
      </c>
      <c r="I216" s="9">
        <f>H216*(1+assumptions!$E$235)</f>
        <v>73.332455072329225</v>
      </c>
      <c r="J216" s="9">
        <f>I216*(1+assumptions!$E$235)</f>
        <v>73.699117347690859</v>
      </c>
      <c r="K216" s="9">
        <f>J216*(1+assumptions!$E$235)</f>
        <v>74.067612934429306</v>
      </c>
      <c r="L216" s="9"/>
      <c r="M216" s="9"/>
    </row>
    <row r="217" spans="1:13" x14ac:dyDescent="0.35">
      <c r="C217" t="s">
        <v>568</v>
      </c>
      <c r="E217" s="9">
        <f>E216/E215</f>
        <v>2.2576055353639854</v>
      </c>
      <c r="F217" s="9">
        <f t="shared" ref="F217:K217" si="21">F216/F215</f>
        <v>2.2576055353639854</v>
      </c>
      <c r="G217" s="9">
        <f t="shared" si="21"/>
        <v>2.2688935630408049</v>
      </c>
      <c r="H217" s="9">
        <f t="shared" si="21"/>
        <v>2.2802380308560086</v>
      </c>
      <c r="I217" s="9">
        <f t="shared" si="21"/>
        <v>2.2916392210102883</v>
      </c>
      <c r="J217" s="9">
        <f t="shared" si="21"/>
        <v>2.3030974171153393</v>
      </c>
      <c r="K217" s="9">
        <f t="shared" si="21"/>
        <v>1.9491477088007712</v>
      </c>
      <c r="L217" s="9"/>
      <c r="M217" s="9"/>
    </row>
    <row r="218" spans="1:13" x14ac:dyDescent="0.35">
      <c r="C218" t="s">
        <v>569</v>
      </c>
      <c r="E218">
        <v>0</v>
      </c>
      <c r="F218">
        <v>0</v>
      </c>
      <c r="G218" s="24">
        <f>G195-G216</f>
        <v>130.54551404079342</v>
      </c>
      <c r="H218" s="24">
        <f t="shared" ref="H218:K218" si="22">H195-H216</f>
        <v>64.604688804695613</v>
      </c>
      <c r="I218" s="24">
        <f t="shared" si="22"/>
        <v>32.941523540900292</v>
      </c>
      <c r="J218" s="24">
        <f t="shared" si="22"/>
        <v>68.723530300652229</v>
      </c>
      <c r="K218" s="24">
        <f t="shared" si="22"/>
        <v>87.557651707642194</v>
      </c>
      <c r="L218" s="24"/>
      <c r="M218" s="24"/>
    </row>
    <row r="219" spans="1:13" x14ac:dyDescent="0.35">
      <c r="C219" t="s">
        <v>570</v>
      </c>
      <c r="D219" s="32"/>
      <c r="F219" s="32"/>
      <c r="G219" s="24">
        <f>+G218</f>
        <v>130.54551404079342</v>
      </c>
      <c r="H219" s="24">
        <f t="shared" ref="H219:I219" si="23">+H218</f>
        <v>64.604688804695613</v>
      </c>
      <c r="I219" s="24">
        <f t="shared" si="23"/>
        <v>32.941523540900292</v>
      </c>
      <c r="J219" s="24"/>
      <c r="K219" s="24"/>
      <c r="L219" s="24"/>
      <c r="M219" s="24"/>
    </row>
    <row r="220" spans="1:13" x14ac:dyDescent="0.35">
      <c r="C220" t="s">
        <v>571</v>
      </c>
      <c r="D220" s="32"/>
      <c r="F220" s="5"/>
      <c r="G220" s="24"/>
      <c r="H220" s="24"/>
      <c r="I220" s="24"/>
      <c r="J220" s="24">
        <f>+J218</f>
        <v>68.723530300652229</v>
      </c>
      <c r="K220" s="24"/>
      <c r="L220" s="24"/>
      <c r="M220" s="24"/>
    </row>
    <row r="221" spans="1:13" x14ac:dyDescent="0.35">
      <c r="C221" t="s">
        <v>572</v>
      </c>
      <c r="D221" s="32"/>
      <c r="G221" s="24"/>
      <c r="H221" s="24"/>
      <c r="I221" s="24"/>
      <c r="J221" s="24"/>
      <c r="K221" s="24">
        <f>+K218</f>
        <v>87.557651707642194</v>
      </c>
      <c r="L221" s="24"/>
      <c r="M221" s="24"/>
    </row>
    <row r="222" spans="1:13" x14ac:dyDescent="0.35"/>
    <row r="223" spans="1:13" x14ac:dyDescent="0.35"/>
    <row r="224" spans="1:13" x14ac:dyDescent="0.35"/>
    <row r="232" spans="5:5" hidden="1" x14ac:dyDescent="0.35">
      <c r="E232" s="105"/>
    </row>
    <row r="233" spans="5:5" hidden="1" x14ac:dyDescent="0.35">
      <c r="E233" s="105"/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7b18dd-5d33-4284-8328-c683871f62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0037FAAB59646B934DFE67536C7C8" ma:contentTypeVersion="18" ma:contentTypeDescription="Create a new document." ma:contentTypeScope="" ma:versionID="16882ade4adc7dc610b61f6dd7669d2a">
  <xsd:schema xmlns:xsd="http://www.w3.org/2001/XMLSchema" xmlns:xs="http://www.w3.org/2001/XMLSchema" xmlns:p="http://schemas.microsoft.com/office/2006/metadata/properties" xmlns:ns3="c07b18dd-5d33-4284-8328-c683871f62de" xmlns:ns4="cb334806-f55f-4e90-8f95-2f944b9bb1f5" targetNamespace="http://schemas.microsoft.com/office/2006/metadata/properties" ma:root="true" ma:fieldsID="165a236d20ef28d43cff97b89dbc0689" ns3:_="" ns4:_="">
    <xsd:import namespace="c07b18dd-5d33-4284-8328-c683871f62de"/>
    <xsd:import namespace="cb334806-f55f-4e90-8f95-2f944b9bb1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b18dd-5d33-4284-8328-c683871f62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34806-f55f-4e90-8f95-2f944b9bb1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363AEA-29A7-4E10-B263-840D11F15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202292-B4DC-4348-82B7-CE06100F3ABF}">
  <ds:schemaRefs>
    <ds:schemaRef ds:uri="http://schemas.microsoft.com/office/2006/metadata/properties"/>
    <ds:schemaRef ds:uri="cb334806-f55f-4e90-8f95-2f944b9bb1f5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07b18dd-5d33-4284-8328-c683871f62d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BE011A-CC52-4E8B-8B5D-88F8F5E6C3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b18dd-5d33-4284-8328-c683871f62de"/>
    <ds:schemaRef ds:uri="cb334806-f55f-4e90-8f95-2f944b9bb1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about</vt:lpstr>
      <vt:lpstr>results</vt:lpstr>
      <vt:lpstr>assumptions</vt:lpstr>
      <vt:lpstr>production</vt:lpstr>
      <vt:lpstr>revenue</vt:lpstr>
      <vt:lpstr>opex</vt:lpstr>
      <vt:lpstr>capex</vt:lpstr>
      <vt:lpstr>financials</vt:lpstr>
      <vt:lpstr>actuals</vt:lpstr>
      <vt:lpstr>capacity_max</vt:lpstr>
      <vt:lpstr>cit_rate</vt:lpstr>
      <vt:lpstr>discount_nominal</vt:lpstr>
      <vt:lpstr>discount_real</vt:lpstr>
      <vt:lpstr>g_oz</vt:lpstr>
      <vt:lpstr>inflation</vt:lpstr>
      <vt:lpstr>interest_nominal</vt:lpstr>
      <vt:lpstr>interest_rate</vt:lpstr>
      <vt:lpstr>lb_t</vt:lpstr>
      <vt:lpstr>moist_cu</vt:lpstr>
      <vt:lpstr>moist_mo</vt:lpstr>
      <vt:lpstr>smelter_start</vt:lpstr>
      <vt:lpstr>year_end</vt:lpstr>
      <vt:lpstr>year_start</vt:lpstr>
      <vt:lpstr>year_stop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Dorjdari Namkhaijantsan</dc:creator>
  <cp:lastModifiedBy>Zoljargal Naranbaatar</cp:lastModifiedBy>
  <dcterms:created xsi:type="dcterms:W3CDTF">2026-02-10T07:39:31Z</dcterms:created>
  <dcterms:modified xsi:type="dcterms:W3CDTF">2026-10-07T10:30:55Z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0x01010069B0037FAAB59646B934DFE67536C7C8</vt:lpwstr>
  </property>
</Properties>
</file>